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harliewilson/Library/CloudStorage/Dropbox/1.1 Projects (Funded)/EDITS FT DoSI (Greg)/Analysis _v26 (IST paper)/"/>
    </mc:Choice>
  </mc:AlternateContent>
  <xr:revisionPtr revIDLastSave="0" documentId="13_ncr:1_{80CA74E7-C5FB-0B47-AA6D-2EB1FB0B804A}" xr6:coauthVersionLast="47" xr6:coauthVersionMax="47" xr10:uidLastSave="{00000000-0000-0000-0000-000000000000}"/>
  <bookViews>
    <workbookView xWindow="980" yWindow="500" windowWidth="27820" windowHeight="17500" firstSheet="2" activeTab="8" xr2:uid="{E96EE956-0B31-8A48-9012-E1E59EA2851E}"/>
  </bookViews>
  <sheets>
    <sheet name="summary_table_v26_27SIs" sheetId="1" r:id="rId1"/>
    <sheet name="summary_table_v26_23SIs" sheetId="18" r:id="rId2"/>
    <sheet name="CW analysis0_27SIs" sheetId="5" r:id="rId3"/>
    <sheet name="CW analysis0_23SIs" sheetId="19" r:id="rId4"/>
    <sheet name="CW analysis1_27SIs" sheetId="8" r:id="rId5"/>
    <sheet name="CW analysis1_23SIs" sheetId="22" r:id="rId6"/>
    <sheet name="CW analysis2_23SIs" sheetId="17" r:id="rId7"/>
    <sheet name="Innovation summaries" sheetId="12" r:id="rId8"/>
    <sheet name="Indicator summaries" sheetId="14" r:id="rId9"/>
    <sheet name="define EA regions" sheetId="2" r:id="rId10"/>
    <sheet name="metadata labelling" sheetId="3" r:id="rId11"/>
    <sheet name="expert coding CZ" sheetId="4" r:id="rId12"/>
    <sheet name="formative phase NB 29May" sheetId="13" r:id="rId13"/>
    <sheet name="Priority Indicators (n=23)" sheetId="15" r:id="rId14"/>
    <sheet name="Full Indicator List" sheetId="16" r:id="rId15"/>
    <sheet name="exportSPSS 23SIs" sheetId="9" r:id="rId16"/>
  </sheets>
  <definedNames>
    <definedName name="_xlnm._FilterDatabase" localSheetId="6" hidden="1">'CW analysis2_23SIs'!$A$6:$S$96</definedName>
    <definedName name="_xlnm._FilterDatabase" localSheetId="11" hidden="1">'expert coding CZ'!$A$4:$J$4</definedName>
    <definedName name="_xlnm._FilterDatabase" localSheetId="1" hidden="1">summary_table_v26_23SIs!$A$1:$CN$1628</definedName>
    <definedName name="_xlnm._FilterDatabase" localSheetId="0" hidden="1">summary_table_v26_27SIs!$A$1:$CN$1703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45" i="19" l="1"/>
  <c r="AK45" i="19"/>
  <c r="AL45" i="19"/>
  <c r="AM45" i="19"/>
  <c r="AJ45" i="19"/>
  <c r="K5" i="13"/>
  <c r="F20" i="13"/>
  <c r="F21" i="13"/>
  <c r="A5" i="13"/>
  <c r="A6" i="13"/>
  <c r="G6" i="13" s="1"/>
  <c r="A7" i="13"/>
  <c r="G7" i="13" s="1"/>
  <c r="A8" i="13"/>
  <c r="G8" i="13" s="1"/>
  <c r="A9" i="13"/>
  <c r="G9" i="13" s="1"/>
  <c r="A18" i="13"/>
  <c r="G18" i="13" s="1"/>
  <c r="A10" i="13"/>
  <c r="G10" i="13" s="1"/>
  <c r="A19" i="13"/>
  <c r="K19" i="13" s="1"/>
  <c r="A11" i="13"/>
  <c r="G11" i="13" s="1"/>
  <c r="A12" i="13"/>
  <c r="G12" i="13" s="1"/>
  <c r="A13" i="13"/>
  <c r="G13" i="13" s="1"/>
  <c r="A14" i="13"/>
  <c r="G14" i="13" s="1"/>
  <c r="A15" i="13"/>
  <c r="G15" i="13" s="1"/>
  <c r="A16" i="13"/>
  <c r="G16" i="13" s="1"/>
  <c r="A17" i="13"/>
  <c r="K17" i="13" s="1"/>
  <c r="G5" i="13"/>
  <c r="V120" i="17"/>
  <c r="K105" i="17" a="1"/>
  <c r="K105" i="17" s="1"/>
  <c r="K106" i="17" a="1"/>
  <c r="K106" i="17" s="1"/>
  <c r="K107" i="17" a="1"/>
  <c r="K107" i="17" s="1"/>
  <c r="K108" i="17" a="1"/>
  <c r="K108" i="17"/>
  <c r="K109" i="17" a="1"/>
  <c r="K109" i="17" s="1"/>
  <c r="K110" i="17" a="1"/>
  <c r="K110" i="17" s="1"/>
  <c r="K111" i="17" a="1"/>
  <c r="K111" i="17" s="1"/>
  <c r="K112" i="17" a="1"/>
  <c r="K112" i="17" s="1"/>
  <c r="K113" i="17" a="1"/>
  <c r="K113" i="17" s="1"/>
  <c r="K114" i="17" a="1"/>
  <c r="K114" i="17" s="1"/>
  <c r="K115" i="17" a="1"/>
  <c r="K115" i="17"/>
  <c r="K116" i="17" a="1"/>
  <c r="K116" i="17" s="1"/>
  <c r="K117" i="17" a="1"/>
  <c r="K117" i="17" s="1"/>
  <c r="K118" i="17" a="1"/>
  <c r="K118" i="17" s="1"/>
  <c r="K119" i="17" a="1"/>
  <c r="K119" i="17"/>
  <c r="K104" i="17" a="1"/>
  <c r="K104" i="17" s="1"/>
  <c r="Q121" i="17"/>
  <c r="Q104" i="17"/>
  <c r="V105" i="17"/>
  <c r="V106" i="17"/>
  <c r="V107" i="17"/>
  <c r="V108" i="17"/>
  <c r="V109" i="17"/>
  <c r="V110" i="17"/>
  <c r="V111" i="17"/>
  <c r="V112" i="17"/>
  <c r="V113" i="17"/>
  <c r="V114" i="17"/>
  <c r="V115" i="17"/>
  <c r="V116" i="17"/>
  <c r="V117" i="17"/>
  <c r="V118" i="17"/>
  <c r="V119" i="17"/>
  <c r="Q105" i="17"/>
  <c r="R105" i="17"/>
  <c r="S105" i="17"/>
  <c r="T105" i="17"/>
  <c r="U105" i="17"/>
  <c r="Q106" i="17"/>
  <c r="R106" i="17"/>
  <c r="S106" i="17"/>
  <c r="T106" i="17"/>
  <c r="U106" i="17"/>
  <c r="Q107" i="17"/>
  <c r="R107" i="17"/>
  <c r="S107" i="17"/>
  <c r="T107" i="17"/>
  <c r="U107" i="17"/>
  <c r="Q108" i="17"/>
  <c r="R108" i="17"/>
  <c r="S108" i="17"/>
  <c r="T108" i="17"/>
  <c r="U108" i="17"/>
  <c r="Q109" i="17"/>
  <c r="R109" i="17"/>
  <c r="S109" i="17"/>
  <c r="T109" i="17"/>
  <c r="U109" i="17"/>
  <c r="Q110" i="17"/>
  <c r="R110" i="17"/>
  <c r="S110" i="17"/>
  <c r="T110" i="17"/>
  <c r="U110" i="17"/>
  <c r="Q111" i="17"/>
  <c r="R111" i="17"/>
  <c r="S111" i="17"/>
  <c r="T111" i="17"/>
  <c r="U111" i="17"/>
  <c r="Q112" i="17"/>
  <c r="R112" i="17"/>
  <c r="S112" i="17"/>
  <c r="T112" i="17"/>
  <c r="U112" i="17"/>
  <c r="Q113" i="17"/>
  <c r="R113" i="17"/>
  <c r="S113" i="17"/>
  <c r="T113" i="17"/>
  <c r="U113" i="17"/>
  <c r="Q114" i="17"/>
  <c r="R114" i="17"/>
  <c r="S114" i="17"/>
  <c r="T114" i="17"/>
  <c r="U114" i="17"/>
  <c r="Q115" i="17"/>
  <c r="R115" i="17"/>
  <c r="S115" i="17"/>
  <c r="T115" i="17"/>
  <c r="U115" i="17"/>
  <c r="Q116" i="17"/>
  <c r="R116" i="17"/>
  <c r="S116" i="17"/>
  <c r="T116" i="17"/>
  <c r="U116" i="17"/>
  <c r="Q117" i="17"/>
  <c r="R117" i="17"/>
  <c r="S117" i="17"/>
  <c r="T117" i="17"/>
  <c r="U117" i="17"/>
  <c r="Q118" i="17"/>
  <c r="R118" i="17"/>
  <c r="S118" i="17"/>
  <c r="T118" i="17"/>
  <c r="U118" i="17"/>
  <c r="Q119" i="17"/>
  <c r="R119" i="17"/>
  <c r="S119" i="17"/>
  <c r="T119" i="17"/>
  <c r="U119" i="17"/>
  <c r="R104" i="17"/>
  <c r="S104" i="17"/>
  <c r="T104" i="17"/>
  <c r="U104" i="17"/>
  <c r="T56" i="17"/>
  <c r="T17" i="17"/>
  <c r="T23" i="17"/>
  <c r="T24" i="17"/>
  <c r="T26" i="17"/>
  <c r="T29" i="17"/>
  <c r="T36" i="17"/>
  <c r="T41" i="17"/>
  <c r="T46" i="17"/>
  <c r="T48" i="17"/>
  <c r="T51" i="17"/>
  <c r="T54" i="17"/>
  <c r="T58" i="17"/>
  <c r="T63" i="17"/>
  <c r="T69" i="17"/>
  <c r="T74" i="17"/>
  <c r="T76" i="17"/>
  <c r="T81" i="17"/>
  <c r="T88" i="17"/>
  <c r="T90" i="17"/>
  <c r="T10" i="17"/>
  <c r="T11" i="17"/>
  <c r="T16" i="17"/>
  <c r="K9" i="13" l="1"/>
  <c r="K14" i="13"/>
  <c r="K13" i="13"/>
  <c r="K8" i="13"/>
  <c r="K15" i="13"/>
  <c r="K7" i="13"/>
  <c r="K10" i="13"/>
  <c r="G17" i="13"/>
  <c r="K11" i="13"/>
  <c r="G19" i="13"/>
  <c r="K16" i="13"/>
  <c r="K12" i="13"/>
  <c r="K18" i="13"/>
  <c r="K6" i="13"/>
  <c r="F3" i="12"/>
  <c r="AX31" i="22"/>
  <c r="W39" i="22"/>
  <c r="AP47" i="22"/>
  <c r="AR39" i="22"/>
  <c r="AO39" i="22"/>
  <c r="AL39" i="22"/>
  <c r="AI39" i="22"/>
  <c r="AF39" i="22"/>
  <c r="AC39" i="22"/>
  <c r="Z39" i="22"/>
  <c r="AP32" i="22"/>
  <c r="AP75" i="22" s="1"/>
  <c r="AD31" i="22"/>
  <c r="AE31" i="22" s="1"/>
  <c r="X31" i="22"/>
  <c r="R31" i="22"/>
  <c r="AW31" i="22" s="1"/>
  <c r="Q31" i="22"/>
  <c r="AV31" i="22" s="1"/>
  <c r="A31" i="22"/>
  <c r="AG31" i="22" s="1"/>
  <c r="AI31" i="22" s="1"/>
  <c r="AP30" i="22"/>
  <c r="BF30" i="22" s="1"/>
  <c r="BG30" i="22" s="1"/>
  <c r="AJ30" i="22"/>
  <c r="BC30" i="22" s="1"/>
  <c r="R30" i="22"/>
  <c r="AW30" i="22" s="1"/>
  <c r="Q30" i="22"/>
  <c r="AV30" i="22" s="1"/>
  <c r="A30" i="22"/>
  <c r="AA30" i="22" s="1"/>
  <c r="AZ30" i="22" s="1"/>
  <c r="BC29" i="22"/>
  <c r="AJ29" i="22"/>
  <c r="AJ72" i="22" s="1"/>
  <c r="AA29" i="22"/>
  <c r="AZ29" i="22" s="1"/>
  <c r="U29" i="22"/>
  <c r="R29" i="22"/>
  <c r="AW29" i="22" s="1"/>
  <c r="Q29" i="22"/>
  <c r="AV29" i="22" s="1"/>
  <c r="A29" i="22"/>
  <c r="AU29" i="22" s="1"/>
  <c r="AW28" i="22"/>
  <c r="AM28" i="22"/>
  <c r="AG28" i="22"/>
  <c r="BB28" i="22" s="1"/>
  <c r="X28" i="22"/>
  <c r="Y28" i="22" s="1"/>
  <c r="R28" i="22"/>
  <c r="Q28" i="22"/>
  <c r="AV28" i="22" s="1"/>
  <c r="A28" i="22"/>
  <c r="AW27" i="22"/>
  <c r="AV27" i="22"/>
  <c r="AP27" i="22"/>
  <c r="BF27" i="22" s="1"/>
  <c r="BG27" i="22" s="1"/>
  <c r="AM27" i="22"/>
  <c r="BD27" i="22" s="1"/>
  <c r="BE27" i="22" s="1"/>
  <c r="R27" i="22"/>
  <c r="Q27" i="22"/>
  <c r="A27" i="22"/>
  <c r="X27" i="22" s="1"/>
  <c r="BD26" i="22"/>
  <c r="BE26" i="22" s="1"/>
  <c r="AW26" i="22"/>
  <c r="AM26" i="22"/>
  <c r="AM68" i="22" s="1"/>
  <c r="AG26" i="22"/>
  <c r="AH26" i="22" s="1"/>
  <c r="X26" i="22"/>
  <c r="R26" i="22"/>
  <c r="Q26" i="22"/>
  <c r="AV26" i="22" s="1"/>
  <c r="A26" i="22"/>
  <c r="R25" i="22"/>
  <c r="AW25" i="22" s="1"/>
  <c r="Q25" i="22"/>
  <c r="AV25" i="22" s="1"/>
  <c r="A25" i="22"/>
  <c r="AD25" i="22" s="1"/>
  <c r="AM24" i="22"/>
  <c r="AM66" i="22" s="1"/>
  <c r="AG24" i="22"/>
  <c r="AD24" i="22"/>
  <c r="R24" i="22"/>
  <c r="AW24" i="22" s="1"/>
  <c r="Q24" i="22"/>
  <c r="AV24" i="22" s="1"/>
  <c r="A24" i="22"/>
  <c r="X24" i="22" s="1"/>
  <c r="R23" i="22"/>
  <c r="AW23" i="22" s="1"/>
  <c r="Q23" i="22"/>
  <c r="AV23" i="22" s="1"/>
  <c r="A23" i="22"/>
  <c r="R22" i="22"/>
  <c r="AW22" i="22" s="1"/>
  <c r="Q22" i="22"/>
  <c r="AV22" i="22" s="1"/>
  <c r="A22" i="22"/>
  <c r="AW21" i="22"/>
  <c r="AV21" i="22"/>
  <c r="AA21" i="22"/>
  <c r="R21" i="22"/>
  <c r="Q21" i="22"/>
  <c r="A21" i="22"/>
  <c r="AW20" i="22"/>
  <c r="AG20" i="22"/>
  <c r="AH20" i="22" s="1"/>
  <c r="AD20" i="22"/>
  <c r="X20" i="22"/>
  <c r="R20" i="22"/>
  <c r="Q20" i="22"/>
  <c r="A20" i="22"/>
  <c r="AW19" i="22"/>
  <c r="AU19" i="22"/>
  <c r="AM19" i="22"/>
  <c r="BD19" i="22" s="1"/>
  <c r="BE19" i="22" s="1"/>
  <c r="R19" i="22"/>
  <c r="Q19" i="22"/>
  <c r="AV19" i="22" s="1"/>
  <c r="A19" i="22"/>
  <c r="AA19" i="22" s="1"/>
  <c r="BC18" i="22"/>
  <c r="AZ18" i="22"/>
  <c r="AY18" i="22"/>
  <c r="AK18" i="22"/>
  <c r="AG18" i="22"/>
  <c r="AH18" i="22" s="1"/>
  <c r="AA18" i="22"/>
  <c r="X18" i="22"/>
  <c r="R18" i="22"/>
  <c r="AW18" i="22" s="1"/>
  <c r="Q18" i="22"/>
  <c r="AV18" i="22" s="1"/>
  <c r="A18" i="22"/>
  <c r="AJ18" i="22" s="1"/>
  <c r="AJ59" i="22" s="1"/>
  <c r="AW17" i="22"/>
  <c r="AP17" i="22"/>
  <c r="BF17" i="22" s="1"/>
  <c r="BG17" i="22" s="1"/>
  <c r="AD17" i="22"/>
  <c r="AF17" i="22" s="1"/>
  <c r="R17" i="22"/>
  <c r="Q17" i="22"/>
  <c r="AV17" i="22" s="1"/>
  <c r="A17" i="22"/>
  <c r="AJ17" i="22" s="1"/>
  <c r="AJ58" i="22" s="1"/>
  <c r="BD16" i="22"/>
  <c r="BE16" i="22" s="1"/>
  <c r="AU16" i="22"/>
  <c r="AQ16" i="22"/>
  <c r="AM16" i="22"/>
  <c r="AO16" i="22" s="1"/>
  <c r="AJ16" i="22"/>
  <c r="AJ57" i="22" s="1"/>
  <c r="AD16" i="22"/>
  <c r="AF16" i="22" s="1"/>
  <c r="AA16" i="22"/>
  <c r="AC16" i="22" s="1"/>
  <c r="X16" i="22"/>
  <c r="U16" i="22"/>
  <c r="R16" i="22"/>
  <c r="AW16" i="22" s="1"/>
  <c r="Q16" i="22"/>
  <c r="A16" i="22"/>
  <c r="AP16" i="22" s="1"/>
  <c r="AP57" i="22" s="1"/>
  <c r="AV15" i="22"/>
  <c r="AU15" i="22"/>
  <c r="AD15" i="22"/>
  <c r="AF15" i="22" s="1"/>
  <c r="R15" i="22"/>
  <c r="AW15" i="22" s="1"/>
  <c r="Q15" i="22"/>
  <c r="A15" i="22"/>
  <c r="AP15" i="22" s="1"/>
  <c r="AP56" i="22" s="1"/>
  <c r="R14" i="22"/>
  <c r="AW14" i="22" s="1"/>
  <c r="Q14" i="22"/>
  <c r="AV14" i="22" s="1"/>
  <c r="A14" i="22"/>
  <c r="AP14" i="22" s="1"/>
  <c r="AP55" i="22" s="1"/>
  <c r="AU13" i="22"/>
  <c r="AM13" i="22"/>
  <c r="BD13" i="22" s="1"/>
  <c r="BE13" i="22" s="1"/>
  <c r="AJ13" i="22"/>
  <c r="AJ54" i="22" s="1"/>
  <c r="AG13" i="22"/>
  <c r="AG54" i="22" s="1"/>
  <c r="AD13" i="22"/>
  <c r="AD54" i="22" s="1"/>
  <c r="AA13" i="22"/>
  <c r="AB13" i="22" s="1"/>
  <c r="X13" i="22"/>
  <c r="U13" i="22"/>
  <c r="U54" i="22" s="1"/>
  <c r="R13" i="22"/>
  <c r="AW13" i="22" s="1"/>
  <c r="Q13" i="22"/>
  <c r="AV13" i="22" s="1"/>
  <c r="A13" i="22"/>
  <c r="AP13" i="22" s="1"/>
  <c r="AP54" i="22" s="1"/>
  <c r="AJ53" i="22"/>
  <c r="AG53" i="22"/>
  <c r="AD53" i="22"/>
  <c r="U53" i="22"/>
  <c r="AP53" i="22"/>
  <c r="AR12" i="22"/>
  <c r="AQ12" i="22"/>
  <c r="AM12" i="22"/>
  <c r="BD12" i="22" s="1"/>
  <c r="BE12" i="22" s="1"/>
  <c r="AA12" i="22"/>
  <c r="X12" i="22"/>
  <c r="R12" i="22"/>
  <c r="AW12" i="22" s="1"/>
  <c r="Q12" i="22"/>
  <c r="AV12" i="22" s="1"/>
  <c r="A12" i="22"/>
  <c r="AP12" i="22" s="1"/>
  <c r="AP52" i="22" s="1"/>
  <c r="BF11" i="22"/>
  <c r="BG11" i="22" s="1"/>
  <c r="AR11" i="22"/>
  <c r="AQ11" i="22"/>
  <c r="AM11" i="22"/>
  <c r="BD11" i="22" s="1"/>
  <c r="BE11" i="22" s="1"/>
  <c r="AA11" i="22"/>
  <c r="X11" i="22"/>
  <c r="R11" i="22"/>
  <c r="AW11" i="22" s="1"/>
  <c r="Q11" i="22"/>
  <c r="AV11" i="22" s="1"/>
  <c r="A11" i="22"/>
  <c r="AP11" i="22" s="1"/>
  <c r="AP51" i="22" s="1"/>
  <c r="BF10" i="22"/>
  <c r="BG10" i="22" s="1"/>
  <c r="AR10" i="22"/>
  <c r="AQ10" i="22"/>
  <c r="AM10" i="22"/>
  <c r="BD10" i="22" s="1"/>
  <c r="BE10" i="22" s="1"/>
  <c r="AJ10" i="22"/>
  <c r="AJ50" i="22" s="1"/>
  <c r="AA10" i="22"/>
  <c r="AB10" i="22" s="1"/>
  <c r="X10" i="22"/>
  <c r="R10" i="22"/>
  <c r="AW10" i="22" s="1"/>
  <c r="Q10" i="22"/>
  <c r="AV10" i="22" s="1"/>
  <c r="A10" i="22"/>
  <c r="AP10" i="22" s="1"/>
  <c r="AP50" i="22" s="1"/>
  <c r="AJ49" i="22"/>
  <c r="AD49" i="22"/>
  <c r="U49" i="22"/>
  <c r="AP49" i="22"/>
  <c r="AR9" i="22"/>
  <c r="AA9" i="22"/>
  <c r="R9" i="22"/>
  <c r="AW9" i="22" s="1"/>
  <c r="Q9" i="22"/>
  <c r="AV9" i="22" s="1"/>
  <c r="A9" i="22"/>
  <c r="AP9" i="22" s="1"/>
  <c r="AP48" i="22" s="1"/>
  <c r="AW8" i="22"/>
  <c r="AV8" i="22"/>
  <c r="AM8" i="22"/>
  <c r="AJ8" i="22"/>
  <c r="AG8" i="22"/>
  <c r="AD8" i="22"/>
  <c r="AA8" i="22"/>
  <c r="X8" i="22"/>
  <c r="X47" i="22" s="1"/>
  <c r="U8" i="22"/>
  <c r="U47" i="22" s="1"/>
  <c r="AW9" i="8"/>
  <c r="AV9" i="8"/>
  <c r="V52" i="8"/>
  <c r="AQ10" i="8"/>
  <c r="AR10" i="8"/>
  <c r="AQ11" i="8"/>
  <c r="AR11" i="8"/>
  <c r="AQ12" i="8"/>
  <c r="AR12" i="8"/>
  <c r="AQ13" i="8"/>
  <c r="AR13" i="8"/>
  <c r="AQ14" i="8"/>
  <c r="AR14" i="8"/>
  <c r="AQ15" i="8"/>
  <c r="AR15" i="8"/>
  <c r="AQ16" i="8"/>
  <c r="AR16" i="8"/>
  <c r="AQ17" i="8"/>
  <c r="AR17" i="8"/>
  <c r="AQ18" i="8"/>
  <c r="AR18" i="8"/>
  <c r="AQ19" i="8"/>
  <c r="AR19" i="8"/>
  <c r="AQ20" i="8"/>
  <c r="AR20" i="8"/>
  <c r="AQ21" i="8"/>
  <c r="AR21" i="8"/>
  <c r="AQ22" i="8"/>
  <c r="AR22" i="8"/>
  <c r="AQ23" i="8"/>
  <c r="AR23" i="8"/>
  <c r="AQ24" i="8"/>
  <c r="AR24" i="8"/>
  <c r="AQ25" i="8"/>
  <c r="AR25" i="8"/>
  <c r="AQ26" i="8"/>
  <c r="AR26" i="8"/>
  <c r="AQ27" i="8"/>
  <c r="AR27" i="8"/>
  <c r="AQ28" i="8"/>
  <c r="AR28" i="8"/>
  <c r="AQ29" i="8"/>
  <c r="AR29" i="8"/>
  <c r="AQ30" i="8"/>
  <c r="AR30" i="8"/>
  <c r="AQ31" i="8"/>
  <c r="AR31" i="8"/>
  <c r="AQ32" i="8"/>
  <c r="AR32" i="8"/>
  <c r="AQ33" i="8"/>
  <c r="AR33" i="8"/>
  <c r="AQ34" i="8"/>
  <c r="AR34" i="8"/>
  <c r="AQ35" i="8"/>
  <c r="AR35" i="8"/>
  <c r="AN10" i="8"/>
  <c r="AO10" i="8"/>
  <c r="AN11" i="8"/>
  <c r="AO11" i="8"/>
  <c r="AN12" i="8"/>
  <c r="AO12" i="8"/>
  <c r="AN13" i="8"/>
  <c r="AO13" i="8"/>
  <c r="AN14" i="8"/>
  <c r="AO14" i="8"/>
  <c r="AN15" i="8"/>
  <c r="AO15" i="8"/>
  <c r="AN16" i="8"/>
  <c r="AO16" i="8"/>
  <c r="AN17" i="8"/>
  <c r="AO17" i="8"/>
  <c r="AN18" i="8"/>
  <c r="AO18" i="8"/>
  <c r="AN19" i="8"/>
  <c r="AO19" i="8"/>
  <c r="AN20" i="8"/>
  <c r="AO20" i="8"/>
  <c r="AN21" i="8"/>
  <c r="AO21" i="8"/>
  <c r="AN22" i="8"/>
  <c r="AO22" i="8"/>
  <c r="AN23" i="8"/>
  <c r="AO23" i="8"/>
  <c r="AN24" i="8"/>
  <c r="AO24" i="8"/>
  <c r="AN25" i="8"/>
  <c r="AO25" i="8"/>
  <c r="AN26" i="8"/>
  <c r="AO26" i="8"/>
  <c r="AN27" i="8"/>
  <c r="AO27" i="8"/>
  <c r="AN28" i="8"/>
  <c r="AO28" i="8"/>
  <c r="AN29" i="8"/>
  <c r="AO29" i="8"/>
  <c r="AN30" i="8"/>
  <c r="AO30" i="8"/>
  <c r="AN31" i="8"/>
  <c r="AO31" i="8"/>
  <c r="AN32" i="8"/>
  <c r="AO32" i="8"/>
  <c r="AN33" i="8"/>
  <c r="AO33" i="8"/>
  <c r="AN34" i="8"/>
  <c r="AO34" i="8"/>
  <c r="AN35" i="8"/>
  <c r="AO35" i="8"/>
  <c r="AK10" i="8"/>
  <c r="AL10" i="8"/>
  <c r="AK11" i="8"/>
  <c r="AL11" i="8"/>
  <c r="AK12" i="8"/>
  <c r="AL12" i="8"/>
  <c r="AK13" i="8"/>
  <c r="AL13" i="8"/>
  <c r="AK14" i="8"/>
  <c r="AL14" i="8"/>
  <c r="AK15" i="8"/>
  <c r="AL15" i="8"/>
  <c r="AK16" i="8"/>
  <c r="AL16" i="8"/>
  <c r="AK17" i="8"/>
  <c r="AL17" i="8"/>
  <c r="AK18" i="8"/>
  <c r="AL18" i="8"/>
  <c r="AK19" i="8"/>
  <c r="AL19" i="8"/>
  <c r="AK20" i="8"/>
  <c r="AL20" i="8"/>
  <c r="AK21" i="8"/>
  <c r="AL21" i="8"/>
  <c r="AK22" i="8"/>
  <c r="AL22" i="8"/>
  <c r="AK23" i="8"/>
  <c r="AL23" i="8"/>
  <c r="AK24" i="8"/>
  <c r="AL24" i="8"/>
  <c r="AK25" i="8"/>
  <c r="AL25" i="8"/>
  <c r="AK26" i="8"/>
  <c r="AL26" i="8"/>
  <c r="AK27" i="8"/>
  <c r="AL27" i="8"/>
  <c r="AK28" i="8"/>
  <c r="AL28" i="8"/>
  <c r="AK29" i="8"/>
  <c r="AL29" i="8"/>
  <c r="AK30" i="8"/>
  <c r="AL30" i="8"/>
  <c r="AK31" i="8"/>
  <c r="AL31" i="8"/>
  <c r="AK32" i="8"/>
  <c r="AL32" i="8"/>
  <c r="AK33" i="8"/>
  <c r="AL33" i="8"/>
  <c r="AK34" i="8"/>
  <c r="AL34" i="8"/>
  <c r="AK35" i="8"/>
  <c r="AL35" i="8"/>
  <c r="AH10" i="8"/>
  <c r="AI10" i="8"/>
  <c r="AH11" i="8"/>
  <c r="AI11" i="8"/>
  <c r="AH12" i="8"/>
  <c r="AI12" i="8"/>
  <c r="AH13" i="8"/>
  <c r="AI13" i="8"/>
  <c r="AH14" i="8"/>
  <c r="AI14" i="8"/>
  <c r="AH15" i="8"/>
  <c r="AI15" i="8"/>
  <c r="AH16" i="8"/>
  <c r="AI16" i="8"/>
  <c r="AH17" i="8"/>
  <c r="AI17" i="8"/>
  <c r="AH18" i="8"/>
  <c r="AI18" i="8"/>
  <c r="AH19" i="8"/>
  <c r="AI19" i="8"/>
  <c r="AH20" i="8"/>
  <c r="AI20" i="8"/>
  <c r="AH21" i="8"/>
  <c r="AI21" i="8"/>
  <c r="AH22" i="8"/>
  <c r="AI22" i="8"/>
  <c r="AH23" i="8"/>
  <c r="AI23" i="8"/>
  <c r="AH24" i="8"/>
  <c r="AI24" i="8"/>
  <c r="AH25" i="8"/>
  <c r="AI25" i="8"/>
  <c r="AH26" i="8"/>
  <c r="AI26" i="8"/>
  <c r="AH27" i="8"/>
  <c r="AI27" i="8"/>
  <c r="AH28" i="8"/>
  <c r="AI28" i="8"/>
  <c r="AH29" i="8"/>
  <c r="AI29" i="8"/>
  <c r="AH30" i="8"/>
  <c r="AI30" i="8"/>
  <c r="AH31" i="8"/>
  <c r="AI31" i="8"/>
  <c r="AH32" i="8"/>
  <c r="AI32" i="8"/>
  <c r="AH33" i="8"/>
  <c r="AI33" i="8"/>
  <c r="AH34" i="8"/>
  <c r="AI34" i="8"/>
  <c r="AH35" i="8"/>
  <c r="AI35" i="8"/>
  <c r="AE10" i="8"/>
  <c r="AF10" i="8"/>
  <c r="AE11" i="8"/>
  <c r="AF11" i="8"/>
  <c r="AE12" i="8"/>
  <c r="AF12" i="8"/>
  <c r="AE13" i="8"/>
  <c r="AF13" i="8"/>
  <c r="AE14" i="8"/>
  <c r="AF14" i="8"/>
  <c r="AE15" i="8"/>
  <c r="AF15" i="8"/>
  <c r="AE16" i="8"/>
  <c r="AF16" i="8"/>
  <c r="AE17" i="8"/>
  <c r="AF17" i="8"/>
  <c r="AE18" i="8"/>
  <c r="AF18" i="8"/>
  <c r="AE19" i="8"/>
  <c r="AF19" i="8"/>
  <c r="AE20" i="8"/>
  <c r="AF20" i="8"/>
  <c r="AE21" i="8"/>
  <c r="AF21" i="8"/>
  <c r="AE22" i="8"/>
  <c r="AF22" i="8"/>
  <c r="AE23" i="8"/>
  <c r="AF23" i="8"/>
  <c r="AE24" i="8"/>
  <c r="AF24" i="8"/>
  <c r="AE25" i="8"/>
  <c r="AF25" i="8"/>
  <c r="AE26" i="8"/>
  <c r="AF26" i="8"/>
  <c r="AE27" i="8"/>
  <c r="AF27" i="8"/>
  <c r="AE28" i="8"/>
  <c r="AF28" i="8"/>
  <c r="AE29" i="8"/>
  <c r="AF29" i="8"/>
  <c r="AE30" i="8"/>
  <c r="AF30" i="8"/>
  <c r="AE31" i="8"/>
  <c r="AF31" i="8"/>
  <c r="AE32" i="8"/>
  <c r="AF32" i="8"/>
  <c r="AE33" i="8"/>
  <c r="AF33" i="8"/>
  <c r="AE34" i="8"/>
  <c r="AF34" i="8"/>
  <c r="AE35" i="8"/>
  <c r="AF35" i="8"/>
  <c r="AB10" i="8"/>
  <c r="AC10" i="8"/>
  <c r="AB11" i="8"/>
  <c r="AC11" i="8"/>
  <c r="AB12" i="8"/>
  <c r="AC12" i="8"/>
  <c r="AB13" i="8"/>
  <c r="AC13" i="8"/>
  <c r="AB14" i="8"/>
  <c r="AC14" i="8"/>
  <c r="AB15" i="8"/>
  <c r="AC15" i="8"/>
  <c r="AB16" i="8"/>
  <c r="AC16" i="8"/>
  <c r="AB17" i="8"/>
  <c r="AC17" i="8"/>
  <c r="AB18" i="8"/>
  <c r="AC18" i="8"/>
  <c r="AB19" i="8"/>
  <c r="AC19" i="8"/>
  <c r="AB20" i="8"/>
  <c r="AC20" i="8"/>
  <c r="AB21" i="8"/>
  <c r="AC21" i="8"/>
  <c r="AB22" i="8"/>
  <c r="AC22" i="8"/>
  <c r="AB23" i="8"/>
  <c r="AC23" i="8"/>
  <c r="AB24" i="8"/>
  <c r="AC24" i="8"/>
  <c r="AB25" i="8"/>
  <c r="AC25" i="8"/>
  <c r="AB26" i="8"/>
  <c r="AC26" i="8"/>
  <c r="AB27" i="8"/>
  <c r="AC27" i="8"/>
  <c r="AB28" i="8"/>
  <c r="AC28" i="8"/>
  <c r="AB29" i="8"/>
  <c r="AC29" i="8"/>
  <c r="AB30" i="8"/>
  <c r="AC30" i="8"/>
  <c r="AB31" i="8"/>
  <c r="AC31" i="8"/>
  <c r="AB32" i="8"/>
  <c r="AC32" i="8"/>
  <c r="AB33" i="8"/>
  <c r="AC33" i="8"/>
  <c r="AB34" i="8"/>
  <c r="AC34" i="8"/>
  <c r="AB35" i="8"/>
  <c r="AC35" i="8"/>
  <c r="Y10" i="8"/>
  <c r="Z10" i="8"/>
  <c r="Y11" i="8"/>
  <c r="Z11" i="8"/>
  <c r="Y12" i="8"/>
  <c r="Z12" i="8"/>
  <c r="Y13" i="8"/>
  <c r="Z13" i="8"/>
  <c r="Y14" i="8"/>
  <c r="Z14" i="8"/>
  <c r="Y15" i="8"/>
  <c r="Z15" i="8"/>
  <c r="Y16" i="8"/>
  <c r="Z16" i="8"/>
  <c r="Y17" i="8"/>
  <c r="Z17" i="8"/>
  <c r="Y18" i="8"/>
  <c r="Z18" i="8"/>
  <c r="Y19" i="8"/>
  <c r="Z19" i="8"/>
  <c r="Y20" i="8"/>
  <c r="Z20" i="8"/>
  <c r="Y21" i="8"/>
  <c r="Z21" i="8"/>
  <c r="Y22" i="8"/>
  <c r="Z22" i="8"/>
  <c r="Y23" i="8"/>
  <c r="Z23" i="8"/>
  <c r="Y24" i="8"/>
  <c r="Z24" i="8"/>
  <c r="Y25" i="8"/>
  <c r="Z25" i="8"/>
  <c r="Y26" i="8"/>
  <c r="Z26" i="8"/>
  <c r="Y27" i="8"/>
  <c r="Z27" i="8"/>
  <c r="Y28" i="8"/>
  <c r="Z28" i="8"/>
  <c r="Y29" i="8"/>
  <c r="Z29" i="8"/>
  <c r="Y30" i="8"/>
  <c r="Z30" i="8"/>
  <c r="Y31" i="8"/>
  <c r="Z31" i="8"/>
  <c r="Y32" i="8"/>
  <c r="Z32" i="8"/>
  <c r="Y33" i="8"/>
  <c r="Z33" i="8"/>
  <c r="Y34" i="8"/>
  <c r="Z34" i="8"/>
  <c r="Y35" i="8"/>
  <c r="Z35" i="8"/>
  <c r="W38" i="8"/>
  <c r="V38" i="8"/>
  <c r="V10" i="8"/>
  <c r="W10" i="8"/>
  <c r="V11" i="8"/>
  <c r="W11" i="8"/>
  <c r="V12" i="8"/>
  <c r="W12" i="8"/>
  <c r="V13" i="8"/>
  <c r="W13" i="8"/>
  <c r="V14" i="8"/>
  <c r="W14" i="8"/>
  <c r="V15" i="8"/>
  <c r="W15" i="8"/>
  <c r="V16" i="8"/>
  <c r="W16" i="8"/>
  <c r="V17" i="8"/>
  <c r="W17" i="8"/>
  <c r="V18" i="8"/>
  <c r="W18" i="8"/>
  <c r="V19" i="8"/>
  <c r="W19" i="8"/>
  <c r="V20" i="8"/>
  <c r="W20" i="8"/>
  <c r="V21" i="8"/>
  <c r="W21" i="8"/>
  <c r="V22" i="8"/>
  <c r="W22" i="8"/>
  <c r="V23" i="8"/>
  <c r="W23" i="8"/>
  <c r="V24" i="8"/>
  <c r="W24" i="8"/>
  <c r="V25" i="8"/>
  <c r="W25" i="8"/>
  <c r="V26" i="8"/>
  <c r="W26" i="8"/>
  <c r="V27" i="8"/>
  <c r="W27" i="8"/>
  <c r="V28" i="8"/>
  <c r="W28" i="8"/>
  <c r="V29" i="8"/>
  <c r="W29" i="8"/>
  <c r="V30" i="8"/>
  <c r="W30" i="8"/>
  <c r="V31" i="8"/>
  <c r="W31" i="8"/>
  <c r="V32" i="8"/>
  <c r="W32" i="8"/>
  <c r="V33" i="8"/>
  <c r="W33" i="8"/>
  <c r="V34" i="8"/>
  <c r="W34" i="8"/>
  <c r="V35" i="8"/>
  <c r="W35" i="8"/>
  <c r="U9" i="8"/>
  <c r="Q38" i="8"/>
  <c r="AZ19" i="22" l="1"/>
  <c r="AC19" i="22"/>
  <c r="X70" i="22"/>
  <c r="Z27" i="22"/>
  <c r="Y27" i="22"/>
  <c r="Z24" i="22"/>
  <c r="AY24" i="22"/>
  <c r="Y24" i="22"/>
  <c r="BC10" i="22"/>
  <c r="AR13" i="22"/>
  <c r="AF13" i="22"/>
  <c r="AD14" i="22"/>
  <c r="AG17" i="22"/>
  <c r="AG9" i="22"/>
  <c r="AH9" i="22" s="1"/>
  <c r="AD11" i="22"/>
  <c r="AU12" i="22"/>
  <c r="AB29" i="22"/>
  <c r="U15" i="22"/>
  <c r="U17" i="22"/>
  <c r="AK17" i="22"/>
  <c r="AP24" i="22"/>
  <c r="BF24" i="22" s="1"/>
  <c r="BG24" i="22" s="1"/>
  <c r="AM31" i="22"/>
  <c r="AO31" i="22" s="1"/>
  <c r="AR14" i="22"/>
  <c r="AG15" i="22"/>
  <c r="AH15" i="22" s="1"/>
  <c r="AK16" i="22"/>
  <c r="AQ30" i="22"/>
  <c r="AI13" i="22"/>
  <c r="AG14" i="22"/>
  <c r="BA15" i="22"/>
  <c r="AO24" i="22"/>
  <c r="AF31" i="22"/>
  <c r="U9" i="22"/>
  <c r="AU10" i="22"/>
  <c r="AJ15" i="22"/>
  <c r="AJ9" i="22"/>
  <c r="AG11" i="22"/>
  <c r="AG12" i="22"/>
  <c r="AK13" i="22"/>
  <c r="BB13" i="22"/>
  <c r="AJ14" i="22"/>
  <c r="AL14" i="22" s="1"/>
  <c r="AL17" i="22"/>
  <c r="AL29" i="22"/>
  <c r="AP31" i="22"/>
  <c r="BF31" i="22" s="1"/>
  <c r="BG31" i="22" s="1"/>
  <c r="AD9" i="22"/>
  <c r="AU17" i="22"/>
  <c r="V13" i="22"/>
  <c r="U14" i="22"/>
  <c r="AD10" i="22"/>
  <c r="BA10" i="22" s="1"/>
  <c r="W13" i="22"/>
  <c r="AG10" i="22"/>
  <c r="U11" i="22"/>
  <c r="U12" i="22"/>
  <c r="BC13" i="22"/>
  <c r="X14" i="22"/>
  <c r="AY14" i="22" s="1"/>
  <c r="X15" i="22"/>
  <c r="X56" i="22" s="1"/>
  <c r="AM15" i="22"/>
  <c r="X17" i="22"/>
  <c r="AM17" i="22"/>
  <c r="AO17" i="22" s="1"/>
  <c r="AP18" i="22"/>
  <c r="U19" i="22"/>
  <c r="AX19" i="22" s="1"/>
  <c r="Y20" i="22"/>
  <c r="AN26" i="22"/>
  <c r="AM29" i="22"/>
  <c r="BD29" i="22" s="1"/>
  <c r="BE29" i="22" s="1"/>
  <c r="X30" i="22"/>
  <c r="Z30" i="22" s="1"/>
  <c r="BA31" i="22"/>
  <c r="AQ14" i="22"/>
  <c r="AU9" i="22"/>
  <c r="Q34" i="22"/>
  <c r="AU14" i="22"/>
  <c r="AU11" i="22"/>
  <c r="AD12" i="22"/>
  <c r="AX13" i="22"/>
  <c r="AM9" i="22"/>
  <c r="BD9" i="22" s="1"/>
  <c r="BE9" i="22" s="1"/>
  <c r="X9" i="22"/>
  <c r="AY9" i="22" s="1"/>
  <c r="AQ9" i="22"/>
  <c r="BF9" i="22"/>
  <c r="BG9" i="22" s="1"/>
  <c r="U10" i="22"/>
  <c r="AJ11" i="22"/>
  <c r="AJ12" i="22"/>
  <c r="AQ13" i="22"/>
  <c r="AA14" i="22"/>
  <c r="AB14" i="22" s="1"/>
  <c r="AM14" i="22"/>
  <c r="BD14" i="22" s="1"/>
  <c r="BE14" i="22" s="1"/>
  <c r="AA15" i="22"/>
  <c r="V16" i="22"/>
  <c r="AG16" i="22"/>
  <c r="BC16" i="22"/>
  <c r="AA17" i="22"/>
  <c r="AA58" i="22" s="1"/>
  <c r="AC58" i="22" s="1"/>
  <c r="U31" i="22"/>
  <c r="AR57" i="22"/>
  <c r="AQ57" i="22"/>
  <c r="AU22" i="22"/>
  <c r="U22" i="22"/>
  <c r="AJ22" i="22"/>
  <c r="X22" i="22"/>
  <c r="AG22" i="22"/>
  <c r="AU23" i="22"/>
  <c r="U23" i="22"/>
  <c r="AJ23" i="22"/>
  <c r="AG23" i="22"/>
  <c r="AD67" i="22"/>
  <c r="BA25" i="22"/>
  <c r="AE25" i="22"/>
  <c r="W29" i="22"/>
  <c r="V29" i="22"/>
  <c r="U72" i="22"/>
  <c r="AX29" i="22"/>
  <c r="Y15" i="22"/>
  <c r="AD57" i="22"/>
  <c r="AE16" i="22"/>
  <c r="AN16" i="22"/>
  <c r="X58" i="22"/>
  <c r="Z17" i="22"/>
  <c r="Y17" i="22"/>
  <c r="AY17" i="22"/>
  <c r="AG59" i="22"/>
  <c r="BB18" i="22"/>
  <c r="AI18" i="22"/>
  <c r="AI20" i="22"/>
  <c r="AA64" i="22"/>
  <c r="AF25" i="22"/>
  <c r="AZ15" i="22"/>
  <c r="AA56" i="22"/>
  <c r="AB58" i="22"/>
  <c r="U60" i="22"/>
  <c r="V19" i="22"/>
  <c r="AA62" i="22"/>
  <c r="AC21" i="22"/>
  <c r="AB21" i="22"/>
  <c r="AZ21" i="22"/>
  <c r="AD64" i="22"/>
  <c r="AM23" i="22"/>
  <c r="AU25" i="22"/>
  <c r="U25" i="22"/>
  <c r="AJ25" i="22"/>
  <c r="AA25" i="22"/>
  <c r="AG25" i="22"/>
  <c r="AP25" i="22"/>
  <c r="X68" i="22"/>
  <c r="Y26" i="22"/>
  <c r="X49" i="22"/>
  <c r="X53" i="22"/>
  <c r="Z14" i="22"/>
  <c r="AZ9" i="22"/>
  <c r="AA48" i="22"/>
  <c r="AL49" i="22"/>
  <c r="AK49" i="22"/>
  <c r="AL50" i="22"/>
  <c r="AK50" i="22"/>
  <c r="AZ11" i="22"/>
  <c r="AA51" i="22"/>
  <c r="AZ12" i="22"/>
  <c r="AA52" i="22"/>
  <c r="BF12" i="22"/>
  <c r="BG12" i="22" s="1"/>
  <c r="AA53" i="22"/>
  <c r="AK53" i="22"/>
  <c r="AL53" i="22"/>
  <c r="AA54" i="22"/>
  <c r="AZ13" i="22"/>
  <c r="AK54" i="22"/>
  <c r="AL54" i="22"/>
  <c r="BF13" i="22"/>
  <c r="BG13" i="22" s="1"/>
  <c r="AA55" i="22"/>
  <c r="AZ14" i="22"/>
  <c r="BF14" i="22"/>
  <c r="BG14" i="22" s="1"/>
  <c r="AB15" i="22"/>
  <c r="AL15" i="22"/>
  <c r="U57" i="22"/>
  <c r="W16" i="22"/>
  <c r="AR16" i="22"/>
  <c r="BF16" i="22"/>
  <c r="BG16" i="22" s="1"/>
  <c r="AB17" i="22"/>
  <c r="AM58" i="22"/>
  <c r="BD17" i="22"/>
  <c r="BE17" i="22" s="1"/>
  <c r="W19" i="22"/>
  <c r="X61" i="22"/>
  <c r="AY20" i="22"/>
  <c r="AM22" i="22"/>
  <c r="AR24" i="22"/>
  <c r="AQ24" i="22"/>
  <c r="AM25" i="22"/>
  <c r="Z26" i="22"/>
  <c r="X50" i="22"/>
  <c r="Z10" i="22"/>
  <c r="AY10" i="22"/>
  <c r="Y10" i="22"/>
  <c r="AB9" i="22"/>
  <c r="X59" i="22"/>
  <c r="Z18" i="22"/>
  <c r="AM70" i="22"/>
  <c r="AO27" i="22"/>
  <c r="AA73" i="22"/>
  <c r="AC30" i="22"/>
  <c r="AB30" i="22"/>
  <c r="AM47" i="22"/>
  <c r="AM32" i="22"/>
  <c r="AM75" i="22" s="1"/>
  <c r="X48" i="22"/>
  <c r="Z9" i="22"/>
  <c r="Y9" i="22"/>
  <c r="X54" i="22"/>
  <c r="Z13" i="22"/>
  <c r="AY13" i="22"/>
  <c r="Y13" i="22"/>
  <c r="AA49" i="22"/>
  <c r="AR49" i="22"/>
  <c r="AQ49" i="22"/>
  <c r="AK10" i="22"/>
  <c r="AR53" i="22"/>
  <c r="AQ53" i="22"/>
  <c r="AR56" i="22"/>
  <c r="AQ56" i="22"/>
  <c r="AC17" i="22"/>
  <c r="AM60" i="22"/>
  <c r="AN19" i="22"/>
  <c r="AU21" i="22"/>
  <c r="U21" i="22"/>
  <c r="AJ21" i="22"/>
  <c r="AG21" i="22"/>
  <c r="AP21" i="22"/>
  <c r="AD21" i="22"/>
  <c r="X23" i="22"/>
  <c r="AD66" i="22"/>
  <c r="BA24" i="22"/>
  <c r="AA32" i="22"/>
  <c r="AA75" i="22" s="1"/>
  <c r="AA47" i="22"/>
  <c r="Q37" i="22"/>
  <c r="Q36" i="22"/>
  <c r="Q35" i="22"/>
  <c r="AC9" i="22"/>
  <c r="AL9" i="22"/>
  <c r="AC10" i="22"/>
  <c r="AL10" i="22"/>
  <c r="AX10" i="22"/>
  <c r="AC11" i="22"/>
  <c r="AL11" i="22"/>
  <c r="AC12" i="22"/>
  <c r="AL12" i="22"/>
  <c r="AC13" i="22"/>
  <c r="AL13" i="22"/>
  <c r="AC14" i="22"/>
  <c r="AE15" i="22"/>
  <c r="AD56" i="22"/>
  <c r="BC15" i="22"/>
  <c r="X57" i="22"/>
  <c r="Z16" i="22"/>
  <c r="AY16" i="22"/>
  <c r="Y16" i="22"/>
  <c r="AL57" i="22"/>
  <c r="AK57" i="22"/>
  <c r="AV16" i="22"/>
  <c r="AD58" i="22"/>
  <c r="BA17" i="22"/>
  <c r="AE17" i="22"/>
  <c r="Y18" i="22"/>
  <c r="AA60" i="22"/>
  <c r="AB19" i="22"/>
  <c r="AO19" i="22"/>
  <c r="Z20" i="22"/>
  <c r="AV20" i="22"/>
  <c r="AP22" i="22"/>
  <c r="AA23" i="22"/>
  <c r="AP23" i="22"/>
  <c r="AE24" i="22"/>
  <c r="X25" i="22"/>
  <c r="BB26" i="22"/>
  <c r="AI26" i="22"/>
  <c r="AG68" i="22"/>
  <c r="AY26" i="22"/>
  <c r="AN27" i="22"/>
  <c r="AI28" i="22"/>
  <c r="AG71" i="22"/>
  <c r="AJ47" i="22"/>
  <c r="AJ32" i="22"/>
  <c r="AJ75" i="22" s="1"/>
  <c r="Z11" i="22"/>
  <c r="AY11" i="22"/>
  <c r="Y11" i="22"/>
  <c r="X51" i="22"/>
  <c r="AR48" i="22"/>
  <c r="AQ48" i="22"/>
  <c r="AR50" i="22"/>
  <c r="AQ50" i="22"/>
  <c r="AR52" i="22"/>
  <c r="AQ52" i="22"/>
  <c r="AK12" i="22"/>
  <c r="AR55" i="22"/>
  <c r="AQ55" i="22"/>
  <c r="AC15" i="22"/>
  <c r="AD32" i="22"/>
  <c r="AD75" i="22" s="1"/>
  <c r="AD47" i="22"/>
  <c r="BA9" i="22"/>
  <c r="AF49" i="22"/>
  <c r="AE49" i="22"/>
  <c r="AO10" i="22"/>
  <c r="AM50" i="22"/>
  <c r="AO11" i="22"/>
  <c r="AM51" i="22"/>
  <c r="BA11" i="22"/>
  <c r="AM52" i="22"/>
  <c r="AO12" i="22"/>
  <c r="BA12" i="22"/>
  <c r="AF53" i="22"/>
  <c r="AE53" i="22"/>
  <c r="AM53" i="22"/>
  <c r="AE54" i="22"/>
  <c r="AF54" i="22"/>
  <c r="AO13" i="22"/>
  <c r="AM54" i="22"/>
  <c r="BA13" i="22"/>
  <c r="AM55" i="22"/>
  <c r="AO14" i="22"/>
  <c r="BA14" i="22"/>
  <c r="AQ15" i="22"/>
  <c r="AA57" i="22"/>
  <c r="AZ16" i="22"/>
  <c r="AX16" i="22"/>
  <c r="AB18" i="22"/>
  <c r="AC18" i="22"/>
  <c r="AA59" i="22"/>
  <c r="AP59" i="22"/>
  <c r="AR18" i="22"/>
  <c r="BF18" i="22"/>
  <c r="BG18" i="22" s="1"/>
  <c r="AD61" i="22"/>
  <c r="AF20" i="22"/>
  <c r="BA20" i="22"/>
  <c r="AE20" i="22"/>
  <c r="AA22" i="22"/>
  <c r="AD23" i="22"/>
  <c r="AF24" i="22"/>
  <c r="AP70" i="22"/>
  <c r="AR27" i="22"/>
  <c r="AQ27" i="22"/>
  <c r="AH28" i="22"/>
  <c r="AK29" i="22"/>
  <c r="AJ73" i="22"/>
  <c r="AL30" i="22"/>
  <c r="AK30" i="22"/>
  <c r="X52" i="22"/>
  <c r="Z12" i="22"/>
  <c r="AY12" i="22"/>
  <c r="Y12" i="22"/>
  <c r="AA50" i="22"/>
  <c r="AZ10" i="22"/>
  <c r="AK9" i="22"/>
  <c r="AR51" i="22"/>
  <c r="AQ51" i="22"/>
  <c r="AB11" i="22"/>
  <c r="AB12" i="22"/>
  <c r="AR54" i="22"/>
  <c r="AQ54" i="22"/>
  <c r="R37" i="22"/>
  <c r="R36" i="22"/>
  <c r="R35" i="22"/>
  <c r="R34" i="22"/>
  <c r="AO9" i="22"/>
  <c r="AM48" i="22"/>
  <c r="AM49" i="22"/>
  <c r="AG32" i="22"/>
  <c r="AG75" i="22" s="1"/>
  <c r="AG47" i="22"/>
  <c r="AE9" i="22"/>
  <c r="AN9" i="22"/>
  <c r="W49" i="22"/>
  <c r="V49" i="22"/>
  <c r="AN10" i="22"/>
  <c r="AE11" i="22"/>
  <c r="AN11" i="22"/>
  <c r="AN12" i="22"/>
  <c r="W53" i="22"/>
  <c r="V53" i="22"/>
  <c r="V54" i="22"/>
  <c r="W54" i="22"/>
  <c r="AE13" i="22"/>
  <c r="AN13" i="22"/>
  <c r="AE14" i="22"/>
  <c r="AN14" i="22"/>
  <c r="U56" i="22"/>
  <c r="W15" i="22"/>
  <c r="AR15" i="22"/>
  <c r="BF15" i="22"/>
  <c r="BG15" i="22" s="1"/>
  <c r="AB16" i="22"/>
  <c r="AL16" i="22"/>
  <c r="BA16" i="22"/>
  <c r="U58" i="22"/>
  <c r="W17" i="22"/>
  <c r="AQ18" i="22"/>
  <c r="AJ19" i="22"/>
  <c r="AP19" i="22"/>
  <c r="AG19" i="22"/>
  <c r="X19" i="22"/>
  <c r="AD19" i="22"/>
  <c r="AG61" i="22"/>
  <c r="BB20" i="22"/>
  <c r="X21" i="22"/>
  <c r="AM21" i="22"/>
  <c r="AD22" i="22"/>
  <c r="BB24" i="22"/>
  <c r="AG66" i="22"/>
  <c r="AI24" i="22"/>
  <c r="AH24" i="22"/>
  <c r="AO28" i="22"/>
  <c r="AM71" i="22"/>
  <c r="BD28" i="22"/>
  <c r="BE28" i="22" s="1"/>
  <c r="AN28" i="22"/>
  <c r="Z70" i="22"/>
  <c r="Y70" i="22"/>
  <c r="AY27" i="22"/>
  <c r="AL72" i="22"/>
  <c r="AK72" i="22"/>
  <c r="AM57" i="22"/>
  <c r="AG49" i="22"/>
  <c r="AL59" i="22"/>
  <c r="AK59" i="22"/>
  <c r="AU18" i="22"/>
  <c r="AU20" i="22"/>
  <c r="U20" i="22"/>
  <c r="AJ20" i="22"/>
  <c r="AA20" i="22"/>
  <c r="AM20" i="22"/>
  <c r="AO68" i="22"/>
  <c r="AN68" i="22"/>
  <c r="AU27" i="22"/>
  <c r="U27" i="22"/>
  <c r="AJ27" i="22"/>
  <c r="AA27" i="22"/>
  <c r="AD27" i="22"/>
  <c r="AY28" i="22"/>
  <c r="X71" i="22"/>
  <c r="AO29" i="22"/>
  <c r="AN29" i="22"/>
  <c r="AR31" i="22"/>
  <c r="AQ31" i="22"/>
  <c r="U32" i="22"/>
  <c r="U75" i="22" s="1"/>
  <c r="AG58" i="22"/>
  <c r="X66" i="22"/>
  <c r="AI53" i="22"/>
  <c r="AH53" i="22"/>
  <c r="AI54" i="22"/>
  <c r="AH54" i="22"/>
  <c r="AR17" i="22"/>
  <c r="AP58" i="22"/>
  <c r="AL18" i="22"/>
  <c r="AO66" i="22"/>
  <c r="AN66" i="22"/>
  <c r="AU26" i="22"/>
  <c r="U26" i="22"/>
  <c r="AJ26" i="22"/>
  <c r="AA26" i="22"/>
  <c r="AD26" i="22"/>
  <c r="AO26" i="22"/>
  <c r="Z28" i="22"/>
  <c r="AC29" i="22"/>
  <c r="AG30" i="22"/>
  <c r="AM30" i="22"/>
  <c r="AD30" i="22"/>
  <c r="U30" i="22"/>
  <c r="AR30" i="22"/>
  <c r="X32" i="22"/>
  <c r="X75" i="22" s="1"/>
  <c r="AG55" i="22"/>
  <c r="AA72" i="22"/>
  <c r="AH10" i="22"/>
  <c r="AH11" i="22"/>
  <c r="AH12" i="22"/>
  <c r="AH13" i="22"/>
  <c r="AH16" i="22"/>
  <c r="AL58" i="22"/>
  <c r="AH17" i="22"/>
  <c r="AQ17" i="22"/>
  <c r="BC17" i="22"/>
  <c r="U18" i="22"/>
  <c r="AD18" i="22"/>
  <c r="AM18" i="22"/>
  <c r="AP20" i="22"/>
  <c r="AU24" i="22"/>
  <c r="U24" i="22"/>
  <c r="AJ24" i="22"/>
  <c r="AA24" i="22"/>
  <c r="AN24" i="22"/>
  <c r="BD24" i="22"/>
  <c r="BE24" i="22" s="1"/>
  <c r="AP26" i="22"/>
  <c r="AG27" i="22"/>
  <c r="U28" i="22"/>
  <c r="AU28" i="22"/>
  <c r="AJ28" i="22"/>
  <c r="AA28" i="22"/>
  <c r="AD28" i="22"/>
  <c r="AP28" i="22"/>
  <c r="AG29" i="22"/>
  <c r="X29" i="22"/>
  <c r="AP29" i="22"/>
  <c r="AD29" i="22"/>
  <c r="AU30" i="22"/>
  <c r="AK58" i="22"/>
  <c r="AP73" i="22"/>
  <c r="AM72" i="22"/>
  <c r="AY31" i="22"/>
  <c r="Y31" i="22"/>
  <c r="AH31" i="22"/>
  <c r="BB31" i="22"/>
  <c r="Z31" i="22"/>
  <c r="AA31" i="22"/>
  <c r="AJ31" i="22"/>
  <c r="AU31" i="22"/>
  <c r="AO15" i="22" l="1"/>
  <c r="AN15" i="22"/>
  <c r="BD15" i="22"/>
  <c r="BE15" i="22" s="1"/>
  <c r="AM56" i="22"/>
  <c r="AO56" i="22" s="1"/>
  <c r="X73" i="22"/>
  <c r="X55" i="22"/>
  <c r="AJ52" i="22"/>
  <c r="BC12" i="22"/>
  <c r="AD52" i="22"/>
  <c r="AF12" i="22"/>
  <c r="U55" i="22"/>
  <c r="AX14" i="22"/>
  <c r="W14" i="22"/>
  <c r="V14" i="22"/>
  <c r="AD51" i="22"/>
  <c r="AF11" i="22"/>
  <c r="AJ51" i="22"/>
  <c r="BC11" i="22"/>
  <c r="Y30" i="22"/>
  <c r="AY15" i="22"/>
  <c r="AG57" i="22"/>
  <c r="AI16" i="22"/>
  <c r="BB16" i="22"/>
  <c r="U50" i="22"/>
  <c r="V10" i="22"/>
  <c r="W10" i="22"/>
  <c r="AG52" i="22"/>
  <c r="BB12" i="22"/>
  <c r="AI12" i="22"/>
  <c r="BB17" i="22"/>
  <c r="AI17" i="22"/>
  <c r="AY30" i="22"/>
  <c r="Z15" i="22"/>
  <c r="U52" i="22"/>
  <c r="V12" i="22"/>
  <c r="AX12" i="22"/>
  <c r="W12" i="22"/>
  <c r="AD48" i="22"/>
  <c r="AF9" i="22"/>
  <c r="AG51" i="22"/>
  <c r="BB11" i="22"/>
  <c r="AI11" i="22"/>
  <c r="AH14" i="22"/>
  <c r="BB14" i="22"/>
  <c r="AI14" i="22"/>
  <c r="AD55" i="22"/>
  <c r="AF14" i="22"/>
  <c r="W31" i="22"/>
  <c r="AD50" i="22"/>
  <c r="AF10" i="22"/>
  <c r="AJ55" i="22"/>
  <c r="BC14" i="22"/>
  <c r="AK14" i="22"/>
  <c r="AK38" i="22" s="1"/>
  <c r="AL38" i="22" s="1"/>
  <c r="U48" i="22"/>
  <c r="W9" i="22"/>
  <c r="V9" i="22"/>
  <c r="AG48" i="22"/>
  <c r="BB9" i="22"/>
  <c r="AI9" i="22"/>
  <c r="AN31" i="22"/>
  <c r="U51" i="22"/>
  <c r="V11" i="22"/>
  <c r="AX11" i="22"/>
  <c r="W11" i="22"/>
  <c r="AJ48" i="22"/>
  <c r="BC9" i="22"/>
  <c r="AX17" i="22"/>
  <c r="V17" i="22"/>
  <c r="BD31" i="22"/>
  <c r="BE31" i="22" s="1"/>
  <c r="AK11" i="22"/>
  <c r="Y14" i="22"/>
  <c r="AZ17" i="22"/>
  <c r="AG50" i="22"/>
  <c r="BB10" i="22"/>
  <c r="AI10" i="22"/>
  <c r="AJ56" i="22"/>
  <c r="AK15" i="22"/>
  <c r="AX15" i="22"/>
  <c r="V15" i="22"/>
  <c r="AG56" i="22"/>
  <c r="AI15" i="22"/>
  <c r="BB15" i="22"/>
  <c r="V31" i="22"/>
  <c r="AE12" i="22"/>
  <c r="AE10" i="22"/>
  <c r="AX9" i="22"/>
  <c r="AP66" i="22"/>
  <c r="AN17" i="22"/>
  <c r="AJ71" i="22"/>
  <c r="AK28" i="22"/>
  <c r="BC28" i="22"/>
  <c r="AL28" i="22"/>
  <c r="AJ66" i="22"/>
  <c r="BC24" i="22"/>
  <c r="AK24" i="22"/>
  <c r="AL24" i="22"/>
  <c r="AD73" i="22"/>
  <c r="AF30" i="22"/>
  <c r="AE30" i="22"/>
  <c r="BA30" i="22"/>
  <c r="AJ68" i="22"/>
  <c r="BC26" i="22"/>
  <c r="AK26" i="22"/>
  <c r="AL26" i="22"/>
  <c r="AN56" i="22"/>
  <c r="V27" i="22"/>
  <c r="U70" i="22"/>
  <c r="W27" i="22"/>
  <c r="AX27" i="22"/>
  <c r="AM62" i="22"/>
  <c r="BD21" i="22"/>
  <c r="BE21" i="22" s="1"/>
  <c r="AN21" i="22"/>
  <c r="AO21" i="22"/>
  <c r="AJ60" i="22"/>
  <c r="BC19" i="22"/>
  <c r="AL19" i="22"/>
  <c r="AK19" i="22"/>
  <c r="AN49" i="22"/>
  <c r="AO49" i="22"/>
  <c r="AM64" i="22"/>
  <c r="AR59" i="22"/>
  <c r="AQ59" i="22"/>
  <c r="AO50" i="22"/>
  <c r="AN50" i="22"/>
  <c r="AG64" i="22"/>
  <c r="AG62" i="22"/>
  <c r="BB21" i="22"/>
  <c r="AI21" i="22"/>
  <c r="AH21" i="22"/>
  <c r="Z59" i="22"/>
  <c r="Y59" i="22"/>
  <c r="AG67" i="22"/>
  <c r="BB25" i="22"/>
  <c r="AI25" i="22"/>
  <c r="AH25" i="22"/>
  <c r="AG69" i="22"/>
  <c r="AJ63" i="22"/>
  <c r="BC22" i="22"/>
  <c r="AK22" i="22"/>
  <c r="AL22" i="22"/>
  <c r="BA29" i="22"/>
  <c r="AF29" i="22"/>
  <c r="AE29" i="22"/>
  <c r="AD72" i="22"/>
  <c r="U66" i="22"/>
  <c r="AX24" i="22"/>
  <c r="W24" i="22"/>
  <c r="V24" i="22"/>
  <c r="AO30" i="22"/>
  <c r="AM73" i="22"/>
  <c r="BD30" i="22"/>
  <c r="BE30" i="22" s="1"/>
  <c r="AN30" i="22"/>
  <c r="U68" i="22"/>
  <c r="AX26" i="22"/>
  <c r="W26" i="22"/>
  <c r="V26" i="22"/>
  <c r="AN71" i="22"/>
  <c r="AO71" i="22"/>
  <c r="X62" i="22"/>
  <c r="AY21" i="22"/>
  <c r="Z21" i="22"/>
  <c r="Y21" i="22"/>
  <c r="AO48" i="22"/>
  <c r="AN48" i="22"/>
  <c r="AB50" i="22"/>
  <c r="AC50" i="22"/>
  <c r="AA63" i="22"/>
  <c r="AC22" i="22"/>
  <c r="AB22" i="22"/>
  <c r="AZ22" i="22"/>
  <c r="AB59" i="22"/>
  <c r="AC59" i="22"/>
  <c r="AO52" i="22"/>
  <c r="AN52" i="22"/>
  <c r="AI68" i="22"/>
  <c r="AH68" i="22"/>
  <c r="AR22" i="22"/>
  <c r="BF22" i="22"/>
  <c r="BG22" i="22" s="1"/>
  <c r="AQ22" i="22"/>
  <c r="AP63" i="22"/>
  <c r="Z57" i="22"/>
  <c r="Y57" i="22"/>
  <c r="AP64" i="22"/>
  <c r="AJ62" i="22"/>
  <c r="BC21" i="22"/>
  <c r="AK21" i="22"/>
  <c r="AK37" i="22" s="1"/>
  <c r="AL21" i="22"/>
  <c r="AC49" i="22"/>
  <c r="AB49" i="22"/>
  <c r="Z48" i="22"/>
  <c r="Y48" i="22"/>
  <c r="AM63" i="22"/>
  <c r="AO22" i="22"/>
  <c r="AN22" i="22"/>
  <c r="AN34" i="22" s="1"/>
  <c r="BD22" i="22"/>
  <c r="BE22" i="22" s="1"/>
  <c r="AC25" i="22"/>
  <c r="AB25" i="22"/>
  <c r="AA67" i="22"/>
  <c r="AZ25" i="22"/>
  <c r="AB56" i="22"/>
  <c r="AC56" i="22"/>
  <c r="AF57" i="22"/>
  <c r="AE57" i="22"/>
  <c r="X69" i="22"/>
  <c r="AF67" i="22"/>
  <c r="AE67" i="22"/>
  <c r="U63" i="22"/>
  <c r="W22" i="22"/>
  <c r="AX22" i="22"/>
  <c r="V22" i="22"/>
  <c r="AP72" i="22"/>
  <c r="AQ29" i="22"/>
  <c r="BF29" i="22"/>
  <c r="BG29" i="22" s="1"/>
  <c r="AR29" i="22"/>
  <c r="U71" i="22"/>
  <c r="AX28" i="22"/>
  <c r="W28" i="22"/>
  <c r="V28" i="22"/>
  <c r="AG73" i="22"/>
  <c r="AI30" i="22"/>
  <c r="AH30" i="22"/>
  <c r="BB30" i="22"/>
  <c r="W56" i="22"/>
  <c r="V56" i="22"/>
  <c r="AN55" i="22"/>
  <c r="AO55" i="22"/>
  <c r="AF58" i="22"/>
  <c r="AE58" i="22"/>
  <c r="X64" i="22"/>
  <c r="U62" i="22"/>
  <c r="W21" i="22"/>
  <c r="V21" i="22"/>
  <c r="AX21" i="22"/>
  <c r="AP69" i="22"/>
  <c r="AB54" i="22"/>
  <c r="AC54" i="22"/>
  <c r="Y55" i="22"/>
  <c r="Z55" i="22"/>
  <c r="Z49" i="22"/>
  <c r="Y49" i="22"/>
  <c r="AJ67" i="22"/>
  <c r="BC25" i="22"/>
  <c r="AK25" i="22"/>
  <c r="AL25" i="22"/>
  <c r="AI59" i="22"/>
  <c r="AH59" i="22"/>
  <c r="AM69" i="22"/>
  <c r="BB23" i="22"/>
  <c r="AI23" i="22"/>
  <c r="AG65" i="22"/>
  <c r="AH23" i="22"/>
  <c r="AY29" i="22"/>
  <c r="Y29" i="22"/>
  <c r="X72" i="22"/>
  <c r="Z29" i="22"/>
  <c r="AG70" i="22"/>
  <c r="BB27" i="22"/>
  <c r="AI27" i="22"/>
  <c r="AH27" i="22"/>
  <c r="AP61" i="22"/>
  <c r="AR20" i="22"/>
  <c r="AQ20" i="22"/>
  <c r="BF20" i="22"/>
  <c r="BG20" i="22" s="1"/>
  <c r="AB72" i="22"/>
  <c r="AC72" i="22"/>
  <c r="Z66" i="22"/>
  <c r="Y66" i="22"/>
  <c r="Y71" i="22"/>
  <c r="Z71" i="22"/>
  <c r="AI61" i="22"/>
  <c r="AH61" i="22"/>
  <c r="W58" i="22"/>
  <c r="V58" i="22"/>
  <c r="AF56" i="22"/>
  <c r="AE56" i="22"/>
  <c r="AJ64" i="22"/>
  <c r="Z61" i="22"/>
  <c r="Y61" i="22"/>
  <c r="AB52" i="22"/>
  <c r="AC52" i="22"/>
  <c r="U67" i="22"/>
  <c r="AX25" i="22"/>
  <c r="W25" i="22"/>
  <c r="V25" i="22"/>
  <c r="AB62" i="22"/>
  <c r="AC62" i="22"/>
  <c r="AA69" i="22"/>
  <c r="AJ65" i="22"/>
  <c r="BC23" i="22"/>
  <c r="AK23" i="22"/>
  <c r="AL23" i="22"/>
  <c r="AO72" i="22"/>
  <c r="AN72" i="22"/>
  <c r="AG72" i="22"/>
  <c r="BB29" i="22"/>
  <c r="AH29" i="22"/>
  <c r="AI29" i="22"/>
  <c r="AP68" i="22"/>
  <c r="AR26" i="22"/>
  <c r="AQ26" i="22"/>
  <c r="BF26" i="22"/>
  <c r="BG26" i="22" s="1"/>
  <c r="AM59" i="22"/>
  <c r="BD18" i="22"/>
  <c r="BE18" i="22" s="1"/>
  <c r="AO18" i="22"/>
  <c r="AN18" i="22"/>
  <c r="AH55" i="22"/>
  <c r="AI55" i="22"/>
  <c r="AI58" i="22"/>
  <c r="AH58" i="22"/>
  <c r="AM61" i="22"/>
  <c r="BD20" i="22"/>
  <c r="BE20" i="22" s="1"/>
  <c r="AO20" i="22"/>
  <c r="AN20" i="22"/>
  <c r="AH49" i="22"/>
  <c r="AI49" i="22"/>
  <c r="AD60" i="22"/>
  <c r="BA19" i="22"/>
  <c r="AE19" i="22"/>
  <c r="AF19" i="22"/>
  <c r="AR70" i="22"/>
  <c r="AQ70" i="22"/>
  <c r="AO53" i="22"/>
  <c r="AN53" i="22"/>
  <c r="AH71" i="22"/>
  <c r="AI71" i="22"/>
  <c r="X67" i="22"/>
  <c r="Z25" i="22"/>
  <c r="Y25" i="22"/>
  <c r="AY25" i="22"/>
  <c r="U64" i="22"/>
  <c r="AB73" i="22"/>
  <c r="AC73" i="22"/>
  <c r="AM67" i="22"/>
  <c r="AO25" i="22"/>
  <c r="AN25" i="22"/>
  <c r="BD25" i="22"/>
  <c r="BE25" i="22" s="1"/>
  <c r="AJ69" i="22"/>
  <c r="U65" i="22"/>
  <c r="AX23" i="22"/>
  <c r="W23" i="22"/>
  <c r="V23" i="22"/>
  <c r="BC31" i="22"/>
  <c r="AK31" i="22"/>
  <c r="AL31" i="22"/>
  <c r="AR73" i="22"/>
  <c r="AQ73" i="22"/>
  <c r="AP71" i="22"/>
  <c r="AR28" i="22"/>
  <c r="BF28" i="22"/>
  <c r="BG28" i="22" s="1"/>
  <c r="AQ28" i="22"/>
  <c r="AD59" i="22"/>
  <c r="AE18" i="22"/>
  <c r="BA18" i="22"/>
  <c r="AF18" i="22"/>
  <c r="AD70" i="22"/>
  <c r="BA27" i="22"/>
  <c r="AF27" i="22"/>
  <c r="AE27" i="22"/>
  <c r="AA61" i="22"/>
  <c r="AC20" i="22"/>
  <c r="AB20" i="22"/>
  <c r="AZ20" i="22"/>
  <c r="AO57" i="22"/>
  <c r="AN57" i="22"/>
  <c r="AI66" i="22"/>
  <c r="AH66" i="22"/>
  <c r="X60" i="22"/>
  <c r="Y19" i="22"/>
  <c r="AY19" i="22"/>
  <c r="Z19" i="22"/>
  <c r="Z34" i="22" s="1"/>
  <c r="AF61" i="22"/>
  <c r="AE61" i="22"/>
  <c r="AO51" i="22"/>
  <c r="AN51" i="22"/>
  <c r="AO60" i="22"/>
  <c r="AN60" i="22"/>
  <c r="Z54" i="22"/>
  <c r="Y54" i="22"/>
  <c r="Z50" i="22"/>
  <c r="Y50" i="22"/>
  <c r="AR66" i="22"/>
  <c r="AQ66" i="22"/>
  <c r="AB55" i="22"/>
  <c r="AC55" i="22"/>
  <c r="AC48" i="22"/>
  <c r="AB48" i="22"/>
  <c r="AM65" i="22"/>
  <c r="AO23" i="22"/>
  <c r="BD23" i="22"/>
  <c r="BE23" i="22" s="1"/>
  <c r="AN23" i="22"/>
  <c r="W60" i="22"/>
  <c r="V60" i="22"/>
  <c r="AB64" i="22"/>
  <c r="AC64" i="22"/>
  <c r="W72" i="22"/>
  <c r="V72" i="22"/>
  <c r="U69" i="22"/>
  <c r="AB31" i="22"/>
  <c r="AZ31" i="22"/>
  <c r="AC31" i="22"/>
  <c r="AD71" i="22"/>
  <c r="BA28" i="22"/>
  <c r="AF28" i="22"/>
  <c r="AE28" i="22"/>
  <c r="U59" i="22"/>
  <c r="AX18" i="22"/>
  <c r="W18" i="22"/>
  <c r="V18" i="22"/>
  <c r="AD68" i="22"/>
  <c r="BA26" i="22"/>
  <c r="AE26" i="22"/>
  <c r="AF26" i="22"/>
  <c r="AR58" i="22"/>
  <c r="AQ58" i="22"/>
  <c r="AA70" i="22"/>
  <c r="AC27" i="22"/>
  <c r="AB27" i="22"/>
  <c r="AZ27" i="22"/>
  <c r="AJ61" i="22"/>
  <c r="BC20" i="22"/>
  <c r="AK20" i="22"/>
  <c r="AL20" i="22"/>
  <c r="AL36" i="22" s="1"/>
  <c r="AG60" i="22"/>
  <c r="BB19" i="22"/>
  <c r="AH19" i="22"/>
  <c r="AI19" i="22"/>
  <c r="AI37" i="22" s="1"/>
  <c r="AD65" i="22"/>
  <c r="AE23" i="22"/>
  <c r="BA23" i="22"/>
  <c r="AF23" i="22"/>
  <c r="AB57" i="22"/>
  <c r="AC57" i="22"/>
  <c r="AN54" i="22"/>
  <c r="AO54" i="22"/>
  <c r="Z51" i="22"/>
  <c r="Y51" i="22"/>
  <c r="AR23" i="22"/>
  <c r="AP65" i="22"/>
  <c r="AQ23" i="22"/>
  <c r="BF23" i="22"/>
  <c r="BG23" i="22" s="1"/>
  <c r="AB60" i="22"/>
  <c r="AC60" i="22"/>
  <c r="AF66" i="22"/>
  <c r="AE66" i="22"/>
  <c r="AF21" i="22"/>
  <c r="AD62" i="22"/>
  <c r="BA21" i="22"/>
  <c r="AE21" i="22"/>
  <c r="AN70" i="22"/>
  <c r="AO70" i="22"/>
  <c r="Z73" i="22"/>
  <c r="Y73" i="22"/>
  <c r="W57" i="22"/>
  <c r="V57" i="22"/>
  <c r="Z53" i="22"/>
  <c r="Y53" i="22"/>
  <c r="Z68" i="22"/>
  <c r="Y68" i="22"/>
  <c r="Z58" i="22"/>
  <c r="Y58" i="22"/>
  <c r="AG63" i="22"/>
  <c r="BB22" i="22"/>
  <c r="AH22" i="22"/>
  <c r="AH36" i="22" s="1"/>
  <c r="AI22" i="22"/>
  <c r="AA71" i="22"/>
  <c r="AC28" i="22"/>
  <c r="AB28" i="22"/>
  <c r="AZ28" i="22"/>
  <c r="AC24" i="22"/>
  <c r="AB24" i="22"/>
  <c r="AA66" i="22"/>
  <c r="AZ24" i="22"/>
  <c r="AX30" i="22"/>
  <c r="U73" i="22"/>
  <c r="V30" i="22"/>
  <c r="W30" i="22"/>
  <c r="AA68" i="22"/>
  <c r="AC26" i="22"/>
  <c r="AB26" i="22"/>
  <c r="AZ26" i="22"/>
  <c r="AJ70" i="22"/>
  <c r="BC27" i="22"/>
  <c r="AK27" i="22"/>
  <c r="AL27" i="22"/>
  <c r="U61" i="22"/>
  <c r="V20" i="22"/>
  <c r="AX20" i="22"/>
  <c r="W20" i="22"/>
  <c r="W36" i="22" s="1"/>
  <c r="AD63" i="22"/>
  <c r="BA22" i="22"/>
  <c r="AE22" i="22"/>
  <c r="AF22" i="22"/>
  <c r="AR19" i="22"/>
  <c r="AP60" i="22"/>
  <c r="AQ19" i="22"/>
  <c r="BF19" i="22"/>
  <c r="BG19" i="22" s="1"/>
  <c r="Z52" i="22"/>
  <c r="Y52" i="22"/>
  <c r="AL73" i="22"/>
  <c r="AK73" i="22"/>
  <c r="AD69" i="22"/>
  <c r="AA65" i="22"/>
  <c r="AC23" i="22"/>
  <c r="AB23" i="22"/>
  <c r="AZ23" i="22"/>
  <c r="AC34" i="22"/>
  <c r="AC36" i="22"/>
  <c r="AC37" i="22"/>
  <c r="X65" i="22"/>
  <c r="Z23" i="22"/>
  <c r="Y23" i="22"/>
  <c r="AY23" i="22"/>
  <c r="AP62" i="22"/>
  <c r="AR21" i="22"/>
  <c r="AQ21" i="22"/>
  <c r="BF21" i="22"/>
  <c r="BG21" i="22" s="1"/>
  <c r="AO58" i="22"/>
  <c r="AN58" i="22"/>
  <c r="AB53" i="22"/>
  <c r="AC53" i="22"/>
  <c r="AB51" i="22"/>
  <c r="AC51" i="22"/>
  <c r="AP67" i="22"/>
  <c r="AR25" i="22"/>
  <c r="AQ25" i="22"/>
  <c r="BF25" i="22"/>
  <c r="BG25" i="22" s="1"/>
  <c r="AF64" i="22"/>
  <c r="AE64" i="22"/>
  <c r="Y56" i="22"/>
  <c r="Z56" i="22"/>
  <c r="X63" i="22"/>
  <c r="Z22" i="22"/>
  <c r="Y22" i="22"/>
  <c r="AY22" i="22"/>
  <c r="Q33" i="8"/>
  <c r="Q24" i="8"/>
  <c r="AK34" i="22" l="1"/>
  <c r="AE34" i="22"/>
  <c r="AH51" i="22"/>
  <c r="AI51" i="22"/>
  <c r="V50" i="22"/>
  <c r="W50" i="22"/>
  <c r="Y34" i="22"/>
  <c r="AN36" i="22"/>
  <c r="AL37" i="22"/>
  <c r="AK36" i="22"/>
  <c r="W48" i="22"/>
  <c r="V48" i="22"/>
  <c r="AE51" i="22"/>
  <c r="AF51" i="22"/>
  <c r="AK52" i="22"/>
  <c r="AL52" i="22"/>
  <c r="AL34" i="22"/>
  <c r="W51" i="22"/>
  <c r="V51" i="22"/>
  <c r="AF55" i="22"/>
  <c r="AE55" i="22"/>
  <c r="AE48" i="22"/>
  <c r="AF48" i="22"/>
  <c r="AL35" i="22"/>
  <c r="AK56" i="22"/>
  <c r="AL56" i="22"/>
  <c r="AI57" i="22"/>
  <c r="AH57" i="22"/>
  <c r="AL55" i="22"/>
  <c r="AK55" i="22"/>
  <c r="AH38" i="22"/>
  <c r="AI38" i="22" s="1"/>
  <c r="AB35" i="22"/>
  <c r="AN38" i="22"/>
  <c r="AO38" i="22" s="1"/>
  <c r="AI52" i="22"/>
  <c r="AH52" i="22"/>
  <c r="V55" i="22"/>
  <c r="W55" i="22"/>
  <c r="AR37" i="22"/>
  <c r="AC35" i="22"/>
  <c r="AE38" i="22"/>
  <c r="AF38" i="22" s="1"/>
  <c r="AO34" i="22"/>
  <c r="AI50" i="22"/>
  <c r="AH50" i="22"/>
  <c r="AK48" i="22"/>
  <c r="AL48" i="22"/>
  <c r="AI48" i="22"/>
  <c r="AH48" i="22"/>
  <c r="AF50" i="22"/>
  <c r="AE50" i="22"/>
  <c r="V52" i="22"/>
  <c r="W52" i="22"/>
  <c r="AQ38" i="22"/>
  <c r="AR38" i="22" s="1"/>
  <c r="Y38" i="22"/>
  <c r="Z38" i="22" s="1"/>
  <c r="W34" i="22"/>
  <c r="AH56" i="22"/>
  <c r="AI56" i="22"/>
  <c r="AK51" i="22"/>
  <c r="AL51" i="22"/>
  <c r="AF52" i="22"/>
  <c r="AE52" i="22"/>
  <c r="AE63" i="22"/>
  <c r="AF63" i="22"/>
  <c r="AK70" i="22"/>
  <c r="AL70" i="22"/>
  <c r="AB71" i="22"/>
  <c r="AC71" i="22"/>
  <c r="W64" i="22"/>
  <c r="V64" i="22"/>
  <c r="AR61" i="22"/>
  <c r="AQ61" i="22"/>
  <c r="AO69" i="22"/>
  <c r="AN69" i="22"/>
  <c r="AH34" i="22"/>
  <c r="Z35" i="22"/>
  <c r="AH64" i="22"/>
  <c r="AI64" i="22"/>
  <c r="V70" i="22"/>
  <c r="W70" i="22"/>
  <c r="W37" i="22"/>
  <c r="W59" i="22"/>
  <c r="W80" i="22" s="1"/>
  <c r="V59" i="22"/>
  <c r="AL65" i="22"/>
  <c r="AK65" i="22"/>
  <c r="AQ37" i="22"/>
  <c r="AR69" i="22"/>
  <c r="AQ69" i="22"/>
  <c r="Y64" i="22"/>
  <c r="Z64" i="22"/>
  <c r="Z79" i="22" s="1"/>
  <c r="AH37" i="22"/>
  <c r="AN63" i="22"/>
  <c r="AO63" i="22"/>
  <c r="AB63" i="22"/>
  <c r="AC63" i="22"/>
  <c r="W68" i="22"/>
  <c r="V68" i="22"/>
  <c r="W66" i="22"/>
  <c r="V66" i="22"/>
  <c r="AL63" i="22"/>
  <c r="AK63" i="22"/>
  <c r="W35" i="22"/>
  <c r="AE36" i="22"/>
  <c r="AL60" i="22"/>
  <c r="AK60" i="22"/>
  <c r="Y36" i="22"/>
  <c r="AR62" i="22"/>
  <c r="AQ62" i="22"/>
  <c r="AQ79" i="22" s="1"/>
  <c r="AF69" i="22"/>
  <c r="AE69" i="22"/>
  <c r="AB66" i="22"/>
  <c r="AC66" i="22"/>
  <c r="AE70" i="22"/>
  <c r="AF70" i="22"/>
  <c r="AR71" i="22"/>
  <c r="AQ71" i="22"/>
  <c r="AI65" i="22"/>
  <c r="AH65" i="22"/>
  <c r="AR72" i="22"/>
  <c r="AQ72" i="22"/>
  <c r="AB37" i="22"/>
  <c r="AR35" i="22"/>
  <c r="AF72" i="22"/>
  <c r="AE72" i="22"/>
  <c r="AI67" i="22"/>
  <c r="AH67" i="22"/>
  <c r="Y63" i="22"/>
  <c r="Z63" i="22"/>
  <c r="AR67" i="22"/>
  <c r="AQ67" i="22"/>
  <c r="Y37" i="22"/>
  <c r="AK35" i="22"/>
  <c r="AR60" i="22"/>
  <c r="AQ60" i="22"/>
  <c r="AE62" i="22"/>
  <c r="AF62" i="22"/>
  <c r="AF65" i="22"/>
  <c r="AE65" i="22"/>
  <c r="AK61" i="22"/>
  <c r="AL61" i="22"/>
  <c r="AF37" i="22"/>
  <c r="AF34" i="22"/>
  <c r="AF35" i="22"/>
  <c r="AF36" i="22"/>
  <c r="W65" i="22"/>
  <c r="V65" i="22"/>
  <c r="AO67" i="22"/>
  <c r="AN67" i="22"/>
  <c r="AO61" i="22"/>
  <c r="AN61" i="22"/>
  <c r="AO59" i="22"/>
  <c r="AO78" i="22" s="1"/>
  <c r="AN59" i="22"/>
  <c r="AN81" i="22" s="1"/>
  <c r="AO81" i="22" s="1"/>
  <c r="AH72" i="22"/>
  <c r="AI72" i="22"/>
  <c r="AB69" i="22"/>
  <c r="AC69" i="22"/>
  <c r="W67" i="22"/>
  <c r="V67" i="22"/>
  <c r="AL64" i="22"/>
  <c r="AK64" i="22"/>
  <c r="AO37" i="22"/>
  <c r="AB67" i="22"/>
  <c r="AC67" i="22"/>
  <c r="AB34" i="22"/>
  <c r="AR64" i="22"/>
  <c r="AQ64" i="22"/>
  <c r="AE35" i="22"/>
  <c r="AF73" i="22"/>
  <c r="AE73" i="22"/>
  <c r="AL71" i="22"/>
  <c r="AK71" i="22"/>
  <c r="W61" i="22"/>
  <c r="V61" i="22"/>
  <c r="AB68" i="22"/>
  <c r="AC68" i="22"/>
  <c r="AH63" i="22"/>
  <c r="AI63" i="22"/>
  <c r="AI35" i="22"/>
  <c r="AI34" i="22"/>
  <c r="W69" i="22"/>
  <c r="V69" i="22"/>
  <c r="AQ78" i="22"/>
  <c r="AI70" i="22"/>
  <c r="AH70" i="22"/>
  <c r="AO36" i="22"/>
  <c r="Z69" i="22"/>
  <c r="Y69" i="22"/>
  <c r="AB38" i="22"/>
  <c r="AC38" i="22" s="1"/>
  <c r="AO73" i="22"/>
  <c r="AN73" i="22"/>
  <c r="AI62" i="22"/>
  <c r="AH62" i="22"/>
  <c r="AE37" i="22"/>
  <c r="AI36" i="22"/>
  <c r="Y35" i="22"/>
  <c r="AN37" i="22"/>
  <c r="AF68" i="22"/>
  <c r="AE68" i="22"/>
  <c r="AE71" i="22"/>
  <c r="AF71" i="22"/>
  <c r="Z67" i="22"/>
  <c r="Y67" i="22"/>
  <c r="AF60" i="22"/>
  <c r="AE60" i="22"/>
  <c r="AE81" i="22" s="1"/>
  <c r="AF81" i="22" s="1"/>
  <c r="V62" i="22"/>
  <c r="W62" i="22"/>
  <c r="AO35" i="22"/>
  <c r="AI73" i="22"/>
  <c r="AH73" i="22"/>
  <c r="AQ36" i="22"/>
  <c r="AB36" i="22"/>
  <c r="AI69" i="22"/>
  <c r="AH69" i="22"/>
  <c r="Z37" i="22"/>
  <c r="AO64" i="22"/>
  <c r="AN64" i="22"/>
  <c r="AN62" i="22"/>
  <c r="AO62" i="22"/>
  <c r="Z65" i="22"/>
  <c r="Y65" i="22"/>
  <c r="AB65" i="22"/>
  <c r="AB80" i="22" s="1"/>
  <c r="AC65" i="22"/>
  <c r="AN35" i="22"/>
  <c r="V38" i="22"/>
  <c r="W38" i="22" s="1"/>
  <c r="V37" i="22"/>
  <c r="V35" i="22"/>
  <c r="V34" i="22"/>
  <c r="V36" i="22"/>
  <c r="AO65" i="22"/>
  <c r="AO79" i="22" s="1"/>
  <c r="AN65" i="22"/>
  <c r="Z60" i="22"/>
  <c r="Y60" i="22"/>
  <c r="Y81" i="22" s="1"/>
  <c r="Z81" i="22" s="1"/>
  <c r="AB61" i="22"/>
  <c r="AB78" i="22" s="1"/>
  <c r="AC61" i="22"/>
  <c r="AC78" i="22" s="1"/>
  <c r="AF59" i="22"/>
  <c r="AE59" i="22"/>
  <c r="Y72" i="22"/>
  <c r="Z72" i="22"/>
  <c r="AR36" i="22"/>
  <c r="AH35" i="22"/>
  <c r="V71" i="22"/>
  <c r="W71" i="22"/>
  <c r="V63" i="22"/>
  <c r="W63" i="22"/>
  <c r="AR63" i="22"/>
  <c r="AQ63" i="22"/>
  <c r="AQ35" i="22"/>
  <c r="Z36" i="22"/>
  <c r="AR34" i="22"/>
  <c r="W73" i="22"/>
  <c r="V73" i="22"/>
  <c r="AR65" i="22"/>
  <c r="AQ65" i="22"/>
  <c r="AI60" i="22"/>
  <c r="AH60" i="22"/>
  <c r="AB70" i="22"/>
  <c r="AC70" i="22"/>
  <c r="AK69" i="22"/>
  <c r="AL69" i="22"/>
  <c r="AR68" i="22"/>
  <c r="AQ68" i="22"/>
  <c r="AL67" i="22"/>
  <c r="AK67" i="22"/>
  <c r="AQ34" i="22"/>
  <c r="AK62" i="22"/>
  <c r="AL62" i="22"/>
  <c r="Z62" i="22"/>
  <c r="Y62" i="22"/>
  <c r="AL68" i="22"/>
  <c r="AK68" i="22"/>
  <c r="AL66" i="22"/>
  <c r="AK66" i="22"/>
  <c r="AH77" i="22" l="1"/>
  <c r="AQ77" i="22"/>
  <c r="AC77" i="22"/>
  <c r="W77" i="22"/>
  <c r="AE77" i="22"/>
  <c r="Z77" i="22"/>
  <c r="AF78" i="22"/>
  <c r="AR77" i="22"/>
  <c r="V79" i="22"/>
  <c r="V78" i="22"/>
  <c r="AE78" i="22"/>
  <c r="AE79" i="22"/>
  <c r="AQ80" i="22"/>
  <c r="AF80" i="22"/>
  <c r="AR78" i="22"/>
  <c r="V80" i="22"/>
  <c r="Z80" i="22"/>
  <c r="AE80" i="22"/>
  <c r="W79" i="22"/>
  <c r="AC80" i="22"/>
  <c r="AH79" i="22"/>
  <c r="AK78" i="22"/>
  <c r="AK79" i="22"/>
  <c r="AK80" i="22"/>
  <c r="AK81" i="22"/>
  <c r="AL81" i="22" s="1"/>
  <c r="AK77" i="22"/>
  <c r="Z78" i="22"/>
  <c r="Y80" i="22"/>
  <c r="AC79" i="22"/>
  <c r="AH81" i="22"/>
  <c r="AI81" i="22" s="1"/>
  <c r="AR80" i="22"/>
  <c r="AH80" i="22"/>
  <c r="AL80" i="22"/>
  <c r="AL77" i="22"/>
  <c r="AL78" i="22"/>
  <c r="AL79" i="22"/>
  <c r="Y79" i="22"/>
  <c r="V81" i="22"/>
  <c r="W81" i="22" s="1"/>
  <c r="AQ81" i="22"/>
  <c r="AR81" i="22" s="1"/>
  <c r="AI77" i="22"/>
  <c r="AI79" i="22"/>
  <c r="AB81" i="22"/>
  <c r="AC81" i="22" s="1"/>
  <c r="AN78" i="22"/>
  <c r="AH78" i="22"/>
  <c r="AR79" i="22"/>
  <c r="V77" i="22"/>
  <c r="Y78" i="22"/>
  <c r="AI80" i="22"/>
  <c r="W78" i="22"/>
  <c r="AO80" i="22"/>
  <c r="AO77" i="22"/>
  <c r="AN80" i="22"/>
  <c r="AB79" i="22"/>
  <c r="AN77" i="22"/>
  <c r="AF79" i="22"/>
  <c r="Y77" i="22"/>
  <c r="AB77" i="22"/>
  <c r="AF77" i="22"/>
  <c r="AN79" i="22"/>
  <c r="AI78" i="22"/>
  <c r="Q9" i="8" l="1"/>
  <c r="A10" i="8"/>
  <c r="A11" i="8"/>
  <c r="A12" i="8"/>
  <c r="A13" i="8"/>
  <c r="A14" i="8"/>
  <c r="A15" i="8"/>
  <c r="A16" i="8"/>
  <c r="A17" i="8"/>
  <c r="A18" i="8"/>
  <c r="A19" i="8"/>
  <c r="A20" i="8"/>
  <c r="A21" i="8"/>
  <c r="A22" i="8"/>
  <c r="A23" i="8"/>
  <c r="A24" i="8"/>
  <c r="A25" i="8"/>
  <c r="A26" i="8"/>
  <c r="A27" i="8"/>
  <c r="A28" i="8"/>
  <c r="A29" i="8"/>
  <c r="A30" i="8"/>
  <c r="A31" i="8"/>
  <c r="A32" i="8"/>
  <c r="A33" i="8"/>
  <c r="A34" i="8"/>
  <c r="A35" i="8"/>
  <c r="A9" i="8"/>
  <c r="AI43" i="19"/>
  <c r="AH43" i="19"/>
  <c r="AG43" i="19"/>
  <c r="AF43" i="19"/>
  <c r="AE43" i="19"/>
  <c r="AD43" i="19"/>
  <c r="AC43" i="19"/>
  <c r="AB43" i="19"/>
  <c r="AA43" i="19"/>
  <c r="Z43" i="19"/>
  <c r="Y43" i="19"/>
  <c r="X43" i="19"/>
  <c r="W43" i="19"/>
  <c r="V43" i="19"/>
  <c r="U43" i="19"/>
  <c r="T43" i="19"/>
  <c r="S43" i="19"/>
  <c r="R43" i="19"/>
  <c r="Q43" i="19"/>
  <c r="P43" i="19"/>
  <c r="O43" i="19"/>
  <c r="N43" i="19"/>
  <c r="M43" i="19"/>
  <c r="L43" i="19"/>
  <c r="K43" i="19"/>
  <c r="J43" i="19"/>
  <c r="AI42" i="19"/>
  <c r="AH42" i="19"/>
  <c r="AG42" i="19"/>
  <c r="AF42" i="19"/>
  <c r="AE42" i="19"/>
  <c r="AD42" i="19"/>
  <c r="AC42" i="19"/>
  <c r="AB42" i="19"/>
  <c r="AA42" i="19"/>
  <c r="Z42" i="19"/>
  <c r="Y42" i="19"/>
  <c r="X42" i="19"/>
  <c r="W42" i="19"/>
  <c r="V42" i="19"/>
  <c r="U42" i="19"/>
  <c r="T42" i="19"/>
  <c r="S42" i="19"/>
  <c r="R42" i="19"/>
  <c r="Q42" i="19"/>
  <c r="P42" i="19"/>
  <c r="O42" i="19"/>
  <c r="N42" i="19"/>
  <c r="M42" i="19"/>
  <c r="L42" i="19"/>
  <c r="K42" i="19"/>
  <c r="J42" i="19"/>
  <c r="C42" i="19"/>
  <c r="AI41" i="19"/>
  <c r="AH41" i="19"/>
  <c r="AG41" i="19"/>
  <c r="AF41" i="19"/>
  <c r="AE41" i="19"/>
  <c r="AD41" i="19"/>
  <c r="AC41" i="19"/>
  <c r="AB41" i="19"/>
  <c r="AA41" i="19"/>
  <c r="Z41" i="19"/>
  <c r="Y41" i="19"/>
  <c r="X41" i="19"/>
  <c r="W41" i="19"/>
  <c r="V41" i="19"/>
  <c r="U41" i="19"/>
  <c r="T41" i="19"/>
  <c r="S41" i="19"/>
  <c r="R41" i="19"/>
  <c r="Q41" i="19"/>
  <c r="P41" i="19"/>
  <c r="O41" i="19"/>
  <c r="N41" i="19"/>
  <c r="M41" i="19"/>
  <c r="L41" i="19"/>
  <c r="K41" i="19"/>
  <c r="J41" i="19"/>
  <c r="C41" i="19"/>
  <c r="AI40" i="19"/>
  <c r="AH40" i="19"/>
  <c r="AG40" i="19"/>
  <c r="AF40" i="19"/>
  <c r="AE40" i="19"/>
  <c r="AD40" i="19"/>
  <c r="AC40" i="19"/>
  <c r="AB40" i="19"/>
  <c r="AA40" i="19"/>
  <c r="Z40" i="19"/>
  <c r="Y40" i="19"/>
  <c r="X40" i="19"/>
  <c r="W40" i="19"/>
  <c r="V40" i="19"/>
  <c r="U40" i="19"/>
  <c r="T40" i="19"/>
  <c r="S40" i="19"/>
  <c r="R40" i="19"/>
  <c r="Q40" i="19"/>
  <c r="P40" i="19"/>
  <c r="O40" i="19"/>
  <c r="N40" i="19"/>
  <c r="M40" i="19"/>
  <c r="L40" i="19"/>
  <c r="K40" i="19"/>
  <c r="J40" i="19"/>
  <c r="C40" i="19"/>
  <c r="AI39" i="19"/>
  <c r="AH39" i="19"/>
  <c r="AG39" i="19"/>
  <c r="AF39" i="19"/>
  <c r="AE39" i="19"/>
  <c r="AD39" i="19"/>
  <c r="AC39" i="19"/>
  <c r="AB39" i="19"/>
  <c r="AA39" i="19"/>
  <c r="Z39" i="19"/>
  <c r="Y39" i="19"/>
  <c r="X39" i="19"/>
  <c r="W39" i="19"/>
  <c r="V39" i="19"/>
  <c r="U39" i="19"/>
  <c r="T39" i="19"/>
  <c r="S39" i="19"/>
  <c r="R39" i="19"/>
  <c r="Q39" i="19"/>
  <c r="P39" i="19"/>
  <c r="O39" i="19"/>
  <c r="N39" i="19"/>
  <c r="M39" i="19"/>
  <c r="L39" i="19"/>
  <c r="K39" i="19"/>
  <c r="J39" i="19"/>
  <c r="C39" i="19"/>
  <c r="AI38" i="19"/>
  <c r="AH38" i="19"/>
  <c r="AG38" i="19"/>
  <c r="AF38" i="19"/>
  <c r="AE38" i="19"/>
  <c r="AD38" i="19"/>
  <c r="AC38" i="19"/>
  <c r="AB38" i="19"/>
  <c r="AA38" i="19"/>
  <c r="Z38" i="19"/>
  <c r="Y38" i="19"/>
  <c r="X38" i="19"/>
  <c r="W38" i="19"/>
  <c r="V38" i="19"/>
  <c r="U38" i="19"/>
  <c r="T38" i="19"/>
  <c r="S38" i="19"/>
  <c r="R38" i="19"/>
  <c r="Q38" i="19"/>
  <c r="P38" i="19"/>
  <c r="O38" i="19"/>
  <c r="N38" i="19"/>
  <c r="M38" i="19"/>
  <c r="L38" i="19"/>
  <c r="K38" i="19"/>
  <c r="J38" i="19"/>
  <c r="C38" i="19"/>
  <c r="AI37" i="19"/>
  <c r="AH37" i="19"/>
  <c r="AG37" i="19"/>
  <c r="AF37" i="19"/>
  <c r="AE37" i="19"/>
  <c r="AD37" i="19"/>
  <c r="AC37" i="19"/>
  <c r="AB37" i="19"/>
  <c r="AA37" i="19"/>
  <c r="Z37" i="19"/>
  <c r="Y37" i="19"/>
  <c r="X37" i="19"/>
  <c r="W37" i="19"/>
  <c r="V37" i="19"/>
  <c r="U37" i="19"/>
  <c r="T37" i="19"/>
  <c r="S37" i="19"/>
  <c r="R37" i="19"/>
  <c r="Q37" i="19"/>
  <c r="P37" i="19"/>
  <c r="O37" i="19"/>
  <c r="N37" i="19"/>
  <c r="M37" i="19"/>
  <c r="L37" i="19"/>
  <c r="K37" i="19"/>
  <c r="J37" i="19"/>
  <c r="C37" i="19"/>
  <c r="AI36" i="19"/>
  <c r="AH36" i="19"/>
  <c r="AG36" i="19"/>
  <c r="AF36" i="19"/>
  <c r="AE36" i="19"/>
  <c r="AD36" i="19"/>
  <c r="AC36" i="19"/>
  <c r="AB36" i="19"/>
  <c r="AA36" i="19"/>
  <c r="Z36" i="19"/>
  <c r="Y36" i="19"/>
  <c r="X36" i="19"/>
  <c r="W36" i="19"/>
  <c r="V36" i="19"/>
  <c r="U36" i="19"/>
  <c r="T36" i="19"/>
  <c r="S36" i="19"/>
  <c r="R36" i="19"/>
  <c r="Q36" i="19"/>
  <c r="P36" i="19"/>
  <c r="O36" i="19"/>
  <c r="N36" i="19"/>
  <c r="M36" i="19"/>
  <c r="L36" i="19"/>
  <c r="K36" i="19"/>
  <c r="J36" i="19"/>
  <c r="C36" i="19"/>
  <c r="AI35" i="19"/>
  <c r="AH35" i="19"/>
  <c r="AG35" i="19"/>
  <c r="AF35" i="19"/>
  <c r="AE35" i="19"/>
  <c r="AD35" i="19"/>
  <c r="AC35" i="19"/>
  <c r="AB35" i="19"/>
  <c r="AA35" i="19"/>
  <c r="Z35" i="19"/>
  <c r="Y35" i="19"/>
  <c r="X35" i="19"/>
  <c r="W35" i="19"/>
  <c r="V35" i="19"/>
  <c r="U35" i="19"/>
  <c r="T35" i="19"/>
  <c r="S35" i="19"/>
  <c r="R35" i="19"/>
  <c r="Q35" i="19"/>
  <c r="P35" i="19"/>
  <c r="O35" i="19"/>
  <c r="N35" i="19"/>
  <c r="M35" i="19"/>
  <c r="L35" i="19"/>
  <c r="K35" i="19"/>
  <c r="J35" i="19"/>
  <c r="C35" i="19"/>
  <c r="AI34" i="19"/>
  <c r="AH34" i="19"/>
  <c r="AG34" i="19"/>
  <c r="AF34" i="19"/>
  <c r="AE34" i="19"/>
  <c r="AD34" i="19"/>
  <c r="AC34" i="19"/>
  <c r="AB34" i="19"/>
  <c r="AA34" i="19"/>
  <c r="Z34" i="19"/>
  <c r="Y34" i="19"/>
  <c r="X34" i="19"/>
  <c r="W34" i="19"/>
  <c r="V34" i="19"/>
  <c r="U34" i="19"/>
  <c r="T34" i="19"/>
  <c r="S34" i="19"/>
  <c r="R34" i="19"/>
  <c r="Q34" i="19"/>
  <c r="P34" i="19"/>
  <c r="O34" i="19"/>
  <c r="N34" i="19"/>
  <c r="M34" i="19"/>
  <c r="L34" i="19"/>
  <c r="K34" i="19"/>
  <c r="J34" i="19"/>
  <c r="C34" i="19"/>
  <c r="AI33" i="19"/>
  <c r="AH33" i="19"/>
  <c r="AG33" i="19"/>
  <c r="AF33" i="19"/>
  <c r="AE33" i="19"/>
  <c r="AD33" i="19"/>
  <c r="AC33" i="19"/>
  <c r="AB33" i="19"/>
  <c r="AA33" i="19"/>
  <c r="Z33" i="19"/>
  <c r="Y33" i="19"/>
  <c r="X33" i="19"/>
  <c r="W33" i="19"/>
  <c r="V33" i="19"/>
  <c r="U33" i="19"/>
  <c r="T33" i="19"/>
  <c r="S33" i="19"/>
  <c r="R33" i="19"/>
  <c r="Q33" i="19"/>
  <c r="P33" i="19"/>
  <c r="O33" i="19"/>
  <c r="N33" i="19"/>
  <c r="M33" i="19"/>
  <c r="L33" i="19"/>
  <c r="K33" i="19"/>
  <c r="J33" i="19"/>
  <c r="C33" i="19"/>
  <c r="AI32" i="19"/>
  <c r="AH32" i="19"/>
  <c r="AG32" i="19"/>
  <c r="AF32" i="19"/>
  <c r="AE32" i="19"/>
  <c r="AD32" i="19"/>
  <c r="AC32" i="19"/>
  <c r="AB32" i="19"/>
  <c r="AA32" i="19"/>
  <c r="Z32" i="19"/>
  <c r="Y32" i="19"/>
  <c r="X32" i="19"/>
  <c r="W32" i="19"/>
  <c r="V32" i="19"/>
  <c r="U32" i="19"/>
  <c r="T32" i="19"/>
  <c r="S32" i="19"/>
  <c r="R32" i="19"/>
  <c r="Q32" i="19"/>
  <c r="P32" i="19"/>
  <c r="O32" i="19"/>
  <c r="N32" i="19"/>
  <c r="M32" i="19"/>
  <c r="L32" i="19"/>
  <c r="K32" i="19"/>
  <c r="J32" i="19"/>
  <c r="C32" i="19"/>
  <c r="AI31" i="19"/>
  <c r="AH31" i="19"/>
  <c r="AG31" i="19"/>
  <c r="AF31" i="19"/>
  <c r="AE31" i="19"/>
  <c r="AD31" i="19"/>
  <c r="AC31" i="19"/>
  <c r="AB31" i="19"/>
  <c r="AA31" i="19"/>
  <c r="Z31" i="19"/>
  <c r="Y31" i="19"/>
  <c r="X31" i="19"/>
  <c r="W31" i="19"/>
  <c r="V31" i="19"/>
  <c r="U31" i="19"/>
  <c r="T31" i="19"/>
  <c r="S31" i="19"/>
  <c r="R31" i="19"/>
  <c r="Q31" i="19"/>
  <c r="P31" i="19"/>
  <c r="O31" i="19"/>
  <c r="N31" i="19"/>
  <c r="M31" i="19"/>
  <c r="L31" i="19"/>
  <c r="K31" i="19"/>
  <c r="J31" i="19"/>
  <c r="C31" i="19"/>
  <c r="AI30" i="19"/>
  <c r="AH30" i="19"/>
  <c r="AG30" i="19"/>
  <c r="AF30" i="19"/>
  <c r="AE30" i="19"/>
  <c r="AD30" i="19"/>
  <c r="AC30" i="19"/>
  <c r="AB30" i="19"/>
  <c r="AA30" i="19"/>
  <c r="Z30" i="19"/>
  <c r="Y30" i="19"/>
  <c r="X30" i="19"/>
  <c r="W30" i="19"/>
  <c r="V30" i="19"/>
  <c r="U30" i="19"/>
  <c r="T30" i="19"/>
  <c r="S30" i="19"/>
  <c r="R30" i="19"/>
  <c r="Q30" i="19"/>
  <c r="P30" i="19"/>
  <c r="O30" i="19"/>
  <c r="N30" i="19"/>
  <c r="M30" i="19"/>
  <c r="L30" i="19"/>
  <c r="K30" i="19"/>
  <c r="J30" i="19"/>
  <c r="C30" i="19"/>
  <c r="AI29" i="19"/>
  <c r="AH29" i="19"/>
  <c r="AG29" i="19"/>
  <c r="AF29" i="19"/>
  <c r="AE29" i="19"/>
  <c r="AD29" i="19"/>
  <c r="AC29" i="19"/>
  <c r="AB29" i="19"/>
  <c r="AA29" i="19"/>
  <c r="Z29" i="19"/>
  <c r="Y29" i="19"/>
  <c r="X29" i="19"/>
  <c r="W29" i="19"/>
  <c r="V29" i="19"/>
  <c r="U29" i="19"/>
  <c r="T29" i="19"/>
  <c r="S29" i="19"/>
  <c r="R29" i="19"/>
  <c r="Q29" i="19"/>
  <c r="P29" i="19"/>
  <c r="O29" i="19"/>
  <c r="N29" i="19"/>
  <c r="M29" i="19"/>
  <c r="L29" i="19"/>
  <c r="K29" i="19"/>
  <c r="J29" i="19"/>
  <c r="C29" i="19"/>
  <c r="AI28" i="19"/>
  <c r="AH28" i="19"/>
  <c r="AG28" i="19"/>
  <c r="AF28" i="19"/>
  <c r="AE28" i="19"/>
  <c r="AD28" i="19"/>
  <c r="AC28" i="19"/>
  <c r="AB28" i="19"/>
  <c r="AA28" i="19"/>
  <c r="Z28" i="19"/>
  <c r="Y28" i="19"/>
  <c r="X28" i="19"/>
  <c r="W28" i="19"/>
  <c r="V28" i="19"/>
  <c r="U28" i="19"/>
  <c r="T28" i="19"/>
  <c r="S28" i="19"/>
  <c r="R28" i="19"/>
  <c r="Q28" i="19"/>
  <c r="P28" i="19"/>
  <c r="O28" i="19"/>
  <c r="N28" i="19"/>
  <c r="M28" i="19"/>
  <c r="L28" i="19"/>
  <c r="K28" i="19"/>
  <c r="J28" i="19"/>
  <c r="C28" i="19"/>
  <c r="AI27" i="19"/>
  <c r="AH27" i="19"/>
  <c r="AG27" i="19"/>
  <c r="AF27" i="19"/>
  <c r="AE27" i="19"/>
  <c r="AD27" i="19"/>
  <c r="AC27" i="19"/>
  <c r="AB27" i="19"/>
  <c r="AA27" i="19"/>
  <c r="Z27" i="19"/>
  <c r="Y27" i="19"/>
  <c r="X27" i="19"/>
  <c r="W27" i="19"/>
  <c r="V27" i="19"/>
  <c r="U27" i="19"/>
  <c r="T27" i="19"/>
  <c r="S27" i="19"/>
  <c r="R27" i="19"/>
  <c r="Q27" i="19"/>
  <c r="P27" i="19"/>
  <c r="O27" i="19"/>
  <c r="N27" i="19"/>
  <c r="M27" i="19"/>
  <c r="L27" i="19"/>
  <c r="K27" i="19"/>
  <c r="J27" i="19"/>
  <c r="C27" i="19"/>
  <c r="AI26" i="19"/>
  <c r="AH26" i="19"/>
  <c r="AG26" i="19"/>
  <c r="AF26" i="19"/>
  <c r="AE26" i="19"/>
  <c r="AD26" i="19"/>
  <c r="AC26" i="19"/>
  <c r="AB26" i="19"/>
  <c r="AA26" i="19"/>
  <c r="Z26" i="19"/>
  <c r="Y26" i="19"/>
  <c r="X26" i="19"/>
  <c r="W26" i="19"/>
  <c r="V26" i="19"/>
  <c r="U26" i="19"/>
  <c r="T26" i="19"/>
  <c r="S26" i="19"/>
  <c r="R26" i="19"/>
  <c r="Q26" i="19"/>
  <c r="P26" i="19"/>
  <c r="O26" i="19"/>
  <c r="N26" i="19"/>
  <c r="M26" i="19"/>
  <c r="L26" i="19"/>
  <c r="K26" i="19"/>
  <c r="J26" i="19"/>
  <c r="C26" i="19"/>
  <c r="AI25" i="19"/>
  <c r="AH25" i="19"/>
  <c r="AG25" i="19"/>
  <c r="AF25" i="19"/>
  <c r="AE25" i="19"/>
  <c r="AD25" i="19"/>
  <c r="AC25" i="19"/>
  <c r="AB25" i="19"/>
  <c r="AA25" i="19"/>
  <c r="Z25" i="19"/>
  <c r="Y25" i="19"/>
  <c r="X25" i="19"/>
  <c r="W25" i="19"/>
  <c r="V25" i="19"/>
  <c r="U25" i="19"/>
  <c r="T25" i="19"/>
  <c r="S25" i="19"/>
  <c r="R25" i="19"/>
  <c r="Q25" i="19"/>
  <c r="P25" i="19"/>
  <c r="O25" i="19"/>
  <c r="N25" i="19"/>
  <c r="M25" i="19"/>
  <c r="L25" i="19"/>
  <c r="K25" i="19"/>
  <c r="J25" i="19"/>
  <c r="C25" i="19"/>
  <c r="AI24" i="19"/>
  <c r="AH24" i="19"/>
  <c r="AG24" i="19"/>
  <c r="AF24" i="19"/>
  <c r="AE24" i="19"/>
  <c r="AD24" i="19"/>
  <c r="AC24" i="19"/>
  <c r="AB24" i="19"/>
  <c r="AA24" i="19"/>
  <c r="Z24" i="19"/>
  <c r="Y24" i="19"/>
  <c r="X24" i="19"/>
  <c r="W24" i="19"/>
  <c r="V24" i="19"/>
  <c r="U24" i="19"/>
  <c r="T24" i="19"/>
  <c r="S24" i="19"/>
  <c r="R24" i="19"/>
  <c r="Q24" i="19"/>
  <c r="P24" i="19"/>
  <c r="O24" i="19"/>
  <c r="N24" i="19"/>
  <c r="M24" i="19"/>
  <c r="L24" i="19"/>
  <c r="K24" i="19"/>
  <c r="J24" i="19"/>
  <c r="C24" i="19"/>
  <c r="AI23" i="19"/>
  <c r="AH23" i="19"/>
  <c r="AG23" i="19"/>
  <c r="AF23" i="19"/>
  <c r="AE23" i="19"/>
  <c r="AD23" i="19"/>
  <c r="AC23" i="19"/>
  <c r="AB23" i="19"/>
  <c r="AA23" i="19"/>
  <c r="Z23" i="19"/>
  <c r="Y23" i="19"/>
  <c r="X23" i="19"/>
  <c r="W23" i="19"/>
  <c r="V23" i="19"/>
  <c r="U23" i="19"/>
  <c r="T23" i="19"/>
  <c r="S23" i="19"/>
  <c r="R23" i="19"/>
  <c r="Q23" i="19"/>
  <c r="P23" i="19"/>
  <c r="O23" i="19"/>
  <c r="N23" i="19"/>
  <c r="M23" i="19"/>
  <c r="L23" i="19"/>
  <c r="K23" i="19"/>
  <c r="J23" i="19"/>
  <c r="C23" i="19"/>
  <c r="AI22" i="19"/>
  <c r="AH22" i="19"/>
  <c r="AG22" i="19"/>
  <c r="AF22" i="19"/>
  <c r="AE22" i="19"/>
  <c r="AD22" i="19"/>
  <c r="AC22" i="19"/>
  <c r="AB22" i="19"/>
  <c r="AA22" i="19"/>
  <c r="Z22" i="19"/>
  <c r="Y22" i="19"/>
  <c r="X22" i="19"/>
  <c r="W22" i="19"/>
  <c r="V22" i="19"/>
  <c r="U22" i="19"/>
  <c r="T22" i="19"/>
  <c r="S22" i="19"/>
  <c r="R22" i="19"/>
  <c r="Q22" i="19"/>
  <c r="P22" i="19"/>
  <c r="O22" i="19"/>
  <c r="N22" i="19"/>
  <c r="M22" i="19"/>
  <c r="L22" i="19"/>
  <c r="K22" i="19"/>
  <c r="J22" i="19"/>
  <c r="C22" i="19"/>
  <c r="AI21" i="19"/>
  <c r="AH21" i="19"/>
  <c r="AG21" i="19"/>
  <c r="AF21" i="19"/>
  <c r="AE21" i="19"/>
  <c r="AD21" i="19"/>
  <c r="AC21" i="19"/>
  <c r="AB21" i="19"/>
  <c r="AA21" i="19"/>
  <c r="Z21" i="19"/>
  <c r="Y21" i="19"/>
  <c r="X21" i="19"/>
  <c r="W21" i="19"/>
  <c r="V21" i="19"/>
  <c r="U21" i="19"/>
  <c r="T21" i="19"/>
  <c r="S21" i="19"/>
  <c r="R21" i="19"/>
  <c r="Q21" i="19"/>
  <c r="P21" i="19"/>
  <c r="O21" i="19"/>
  <c r="N21" i="19"/>
  <c r="M21" i="19"/>
  <c r="L21" i="19"/>
  <c r="K21" i="19"/>
  <c r="J21" i="19"/>
  <c r="C21" i="19"/>
  <c r="AI20" i="19"/>
  <c r="AH20" i="19"/>
  <c r="AG20" i="19"/>
  <c r="AF20" i="19"/>
  <c r="AE20" i="19"/>
  <c r="AD20" i="19"/>
  <c r="AC20" i="19"/>
  <c r="AB20" i="19"/>
  <c r="AA20" i="19"/>
  <c r="Z20" i="19"/>
  <c r="Y20" i="19"/>
  <c r="X20" i="19"/>
  <c r="W20" i="19"/>
  <c r="V20" i="19"/>
  <c r="U20" i="19"/>
  <c r="T20" i="19"/>
  <c r="S20" i="19"/>
  <c r="R20" i="19"/>
  <c r="Q20" i="19"/>
  <c r="P20" i="19"/>
  <c r="O20" i="19"/>
  <c r="N20" i="19"/>
  <c r="M20" i="19"/>
  <c r="L20" i="19"/>
  <c r="K20" i="19"/>
  <c r="J20" i="19"/>
  <c r="C20" i="19"/>
  <c r="AI19" i="19"/>
  <c r="AH19" i="19"/>
  <c r="AG19" i="19"/>
  <c r="AF19" i="19"/>
  <c r="AE19" i="19"/>
  <c r="AD19" i="19"/>
  <c r="AC19" i="19"/>
  <c r="AB19" i="19"/>
  <c r="AA19" i="19"/>
  <c r="Z19" i="19"/>
  <c r="Y19" i="19"/>
  <c r="X19" i="19"/>
  <c r="W19" i="19"/>
  <c r="V19" i="19"/>
  <c r="U19" i="19"/>
  <c r="T19" i="19"/>
  <c r="S19" i="19"/>
  <c r="R19" i="19"/>
  <c r="Q19" i="19"/>
  <c r="P19" i="19"/>
  <c r="O19" i="19"/>
  <c r="N19" i="19"/>
  <c r="M19" i="19"/>
  <c r="L19" i="19"/>
  <c r="K19" i="19"/>
  <c r="J19" i="19"/>
  <c r="C19" i="19"/>
  <c r="AI18" i="19"/>
  <c r="AH18" i="19"/>
  <c r="AG18" i="19"/>
  <c r="AF18" i="19"/>
  <c r="AE18" i="19"/>
  <c r="AD18" i="19"/>
  <c r="AC18" i="19"/>
  <c r="AB18" i="19"/>
  <c r="AA18" i="19"/>
  <c r="Z18" i="19"/>
  <c r="Y18" i="19"/>
  <c r="X18" i="19"/>
  <c r="W18" i="19"/>
  <c r="V18" i="19"/>
  <c r="U18" i="19"/>
  <c r="T18" i="19"/>
  <c r="S18" i="19"/>
  <c r="R18" i="19"/>
  <c r="Q18" i="19"/>
  <c r="P18" i="19"/>
  <c r="O18" i="19"/>
  <c r="N18" i="19"/>
  <c r="M18" i="19"/>
  <c r="L18" i="19"/>
  <c r="K18" i="19"/>
  <c r="J18" i="19"/>
  <c r="C18" i="19"/>
  <c r="AI17" i="19"/>
  <c r="AH17" i="19"/>
  <c r="AG17" i="19"/>
  <c r="AF17" i="19"/>
  <c r="AE17" i="19"/>
  <c r="AD17" i="19"/>
  <c r="AC17" i="19"/>
  <c r="AB17" i="19"/>
  <c r="AA17" i="19"/>
  <c r="Z17" i="19"/>
  <c r="Y17" i="19"/>
  <c r="X17" i="19"/>
  <c r="W17" i="19"/>
  <c r="V17" i="19"/>
  <c r="U17" i="19"/>
  <c r="T17" i="19"/>
  <c r="S17" i="19"/>
  <c r="R17" i="19"/>
  <c r="Q17" i="19"/>
  <c r="P17" i="19"/>
  <c r="O17" i="19"/>
  <c r="N17" i="19"/>
  <c r="M17" i="19"/>
  <c r="L17" i="19"/>
  <c r="K17" i="19"/>
  <c r="J17" i="19"/>
  <c r="C17" i="19"/>
  <c r="E6" i="19"/>
  <c r="D13" i="19" s="1"/>
  <c r="D6" i="19"/>
  <c r="C13" i="19" s="1"/>
  <c r="C6" i="19"/>
  <c r="E5" i="19"/>
  <c r="D12" i="19" s="1"/>
  <c r="D5" i="19"/>
  <c r="C12" i="19" s="1"/>
  <c r="C5" i="19"/>
  <c r="E4" i="19"/>
  <c r="D11" i="19" s="1"/>
  <c r="D4" i="19"/>
  <c r="C11" i="19" s="1"/>
  <c r="C4" i="19"/>
  <c r="E3" i="19"/>
  <c r="D10" i="19" s="1"/>
  <c r="D3" i="19"/>
  <c r="C10" i="19" s="1"/>
  <c r="C3" i="19"/>
  <c r="AI43" i="5"/>
  <c r="AH43" i="5"/>
  <c r="AG43" i="5"/>
  <c r="AF43" i="5"/>
  <c r="AE43" i="5"/>
  <c r="AD43" i="5"/>
  <c r="AC43" i="5"/>
  <c r="AB43" i="5"/>
  <c r="AA43" i="5"/>
  <c r="Z43" i="5"/>
  <c r="Y43" i="5"/>
  <c r="X43" i="5"/>
  <c r="W43" i="5"/>
  <c r="V43" i="5"/>
  <c r="U43" i="5"/>
  <c r="T43" i="5"/>
  <c r="S43" i="5"/>
  <c r="R43" i="5"/>
  <c r="Q43" i="5"/>
  <c r="P43" i="5"/>
  <c r="O43" i="5"/>
  <c r="N43" i="5"/>
  <c r="M43" i="5"/>
  <c r="L43" i="5"/>
  <c r="K43" i="5"/>
  <c r="J43" i="5"/>
  <c r="AI42" i="5"/>
  <c r="AH42" i="5"/>
  <c r="AG42" i="5"/>
  <c r="AF42" i="5"/>
  <c r="AE42" i="5"/>
  <c r="AD42" i="5"/>
  <c r="AC42" i="5"/>
  <c r="AB42" i="5"/>
  <c r="AA42" i="5"/>
  <c r="Z42" i="5"/>
  <c r="Y42" i="5"/>
  <c r="X42" i="5"/>
  <c r="W42" i="5"/>
  <c r="V42" i="5"/>
  <c r="U42" i="5"/>
  <c r="T42" i="5"/>
  <c r="S42" i="5"/>
  <c r="R42" i="5"/>
  <c r="Q42" i="5"/>
  <c r="P42" i="5"/>
  <c r="O42" i="5"/>
  <c r="N42" i="5"/>
  <c r="M42" i="5"/>
  <c r="L42" i="5"/>
  <c r="K42" i="5"/>
  <c r="J42" i="5"/>
  <c r="C42" i="5"/>
  <c r="AI41" i="5"/>
  <c r="AH41" i="5"/>
  <c r="AG41" i="5"/>
  <c r="AF41" i="5"/>
  <c r="AE41" i="5"/>
  <c r="AD41" i="5"/>
  <c r="AC41" i="5"/>
  <c r="AB41" i="5"/>
  <c r="AA41" i="5"/>
  <c r="Z41" i="5"/>
  <c r="Y41" i="5"/>
  <c r="X41" i="5"/>
  <c r="W41" i="5"/>
  <c r="V41" i="5"/>
  <c r="U41" i="5"/>
  <c r="T41" i="5"/>
  <c r="S41" i="5"/>
  <c r="R41" i="5"/>
  <c r="Q41" i="5"/>
  <c r="P41" i="5"/>
  <c r="O41" i="5"/>
  <c r="N41" i="5"/>
  <c r="M41" i="5"/>
  <c r="L41" i="5"/>
  <c r="K41" i="5"/>
  <c r="J41" i="5"/>
  <c r="C41" i="5"/>
  <c r="AI40" i="5"/>
  <c r="AH40" i="5"/>
  <c r="AG40" i="5"/>
  <c r="AF40" i="5"/>
  <c r="AE40" i="5"/>
  <c r="AD40" i="5"/>
  <c r="AC40" i="5"/>
  <c r="AB40" i="5"/>
  <c r="AA40" i="5"/>
  <c r="Z40" i="5"/>
  <c r="Y40" i="5"/>
  <c r="X40" i="5"/>
  <c r="W40" i="5"/>
  <c r="V40" i="5"/>
  <c r="U40" i="5"/>
  <c r="T40" i="5"/>
  <c r="S40" i="5"/>
  <c r="R40" i="5"/>
  <c r="Q40" i="5"/>
  <c r="P40" i="5"/>
  <c r="O40" i="5"/>
  <c r="N40" i="5"/>
  <c r="M40" i="5"/>
  <c r="L40" i="5"/>
  <c r="K40" i="5"/>
  <c r="J40" i="5"/>
  <c r="C40" i="5"/>
  <c r="AI39" i="5"/>
  <c r="AH39" i="5"/>
  <c r="AG39" i="5"/>
  <c r="AF39" i="5"/>
  <c r="AE39" i="5"/>
  <c r="AD39" i="5"/>
  <c r="AC39" i="5"/>
  <c r="AB39" i="5"/>
  <c r="AA39" i="5"/>
  <c r="Z39" i="5"/>
  <c r="Y39" i="5"/>
  <c r="X39" i="5"/>
  <c r="W39" i="5"/>
  <c r="V39" i="5"/>
  <c r="U39" i="5"/>
  <c r="T39" i="5"/>
  <c r="S39" i="5"/>
  <c r="R39" i="5"/>
  <c r="Q39" i="5"/>
  <c r="P39" i="5"/>
  <c r="O39" i="5"/>
  <c r="N39" i="5"/>
  <c r="M39" i="5"/>
  <c r="L39" i="5"/>
  <c r="K39" i="5"/>
  <c r="J39" i="5"/>
  <c r="C39" i="5"/>
  <c r="AI38" i="5"/>
  <c r="AH38" i="5"/>
  <c r="AG38" i="5"/>
  <c r="AF38" i="5"/>
  <c r="AE38" i="5"/>
  <c r="AD38" i="5"/>
  <c r="AC38" i="5"/>
  <c r="AB38" i="5"/>
  <c r="AA38" i="5"/>
  <c r="Z38" i="5"/>
  <c r="Y38" i="5"/>
  <c r="X38" i="5"/>
  <c r="W38" i="5"/>
  <c r="V38" i="5"/>
  <c r="U38" i="5"/>
  <c r="T38" i="5"/>
  <c r="S38" i="5"/>
  <c r="R38" i="5"/>
  <c r="Q38" i="5"/>
  <c r="P38" i="5"/>
  <c r="O38" i="5"/>
  <c r="N38" i="5"/>
  <c r="M38" i="5"/>
  <c r="L38" i="5"/>
  <c r="K38" i="5"/>
  <c r="J38" i="5"/>
  <c r="C38" i="5"/>
  <c r="AI37" i="5"/>
  <c r="AH37" i="5"/>
  <c r="AG37" i="5"/>
  <c r="AF37" i="5"/>
  <c r="AE37" i="5"/>
  <c r="AD37" i="5"/>
  <c r="AC37" i="5"/>
  <c r="AB37" i="5"/>
  <c r="AA37" i="5"/>
  <c r="Z37" i="5"/>
  <c r="Y37" i="5"/>
  <c r="X37" i="5"/>
  <c r="W37" i="5"/>
  <c r="V37" i="5"/>
  <c r="U37" i="5"/>
  <c r="T37" i="5"/>
  <c r="S37" i="5"/>
  <c r="R37" i="5"/>
  <c r="Q37" i="5"/>
  <c r="P37" i="5"/>
  <c r="O37" i="5"/>
  <c r="N37" i="5"/>
  <c r="M37" i="5"/>
  <c r="L37" i="5"/>
  <c r="K37" i="5"/>
  <c r="J37" i="5"/>
  <c r="C37" i="5"/>
  <c r="AI36" i="5"/>
  <c r="AH36" i="5"/>
  <c r="AG36" i="5"/>
  <c r="AF36" i="5"/>
  <c r="AE36" i="5"/>
  <c r="AD36" i="5"/>
  <c r="AC36" i="5"/>
  <c r="AB36" i="5"/>
  <c r="AA36" i="5"/>
  <c r="Z36" i="5"/>
  <c r="Y36" i="5"/>
  <c r="X36" i="5"/>
  <c r="W36" i="5"/>
  <c r="V36" i="5"/>
  <c r="U36" i="5"/>
  <c r="T36" i="5"/>
  <c r="S36" i="5"/>
  <c r="R36" i="5"/>
  <c r="Q36" i="5"/>
  <c r="P36" i="5"/>
  <c r="O36" i="5"/>
  <c r="N36" i="5"/>
  <c r="M36" i="5"/>
  <c r="L36" i="5"/>
  <c r="K36" i="5"/>
  <c r="J36" i="5"/>
  <c r="C36" i="5"/>
  <c r="AI35" i="5"/>
  <c r="AH35" i="5"/>
  <c r="AG35" i="5"/>
  <c r="AF35" i="5"/>
  <c r="AE35" i="5"/>
  <c r="AD35" i="5"/>
  <c r="AC35" i="5"/>
  <c r="AB35" i="5"/>
  <c r="AA35" i="5"/>
  <c r="Z35" i="5"/>
  <c r="Y35" i="5"/>
  <c r="X35" i="5"/>
  <c r="W35" i="5"/>
  <c r="V35" i="5"/>
  <c r="U35" i="5"/>
  <c r="T35" i="5"/>
  <c r="S35" i="5"/>
  <c r="R35" i="5"/>
  <c r="Q35" i="5"/>
  <c r="P35" i="5"/>
  <c r="O35" i="5"/>
  <c r="N35" i="5"/>
  <c r="M35" i="5"/>
  <c r="L35" i="5"/>
  <c r="K35" i="5"/>
  <c r="J35" i="5"/>
  <c r="C35" i="5"/>
  <c r="AI34" i="5"/>
  <c r="AH34" i="5"/>
  <c r="AG34" i="5"/>
  <c r="AF34" i="5"/>
  <c r="AE34" i="5"/>
  <c r="AD34" i="5"/>
  <c r="AC34" i="5"/>
  <c r="AB34" i="5"/>
  <c r="AA34" i="5"/>
  <c r="Z34" i="5"/>
  <c r="Y34" i="5"/>
  <c r="X34" i="5"/>
  <c r="W34" i="5"/>
  <c r="V34" i="5"/>
  <c r="U34" i="5"/>
  <c r="T34" i="5"/>
  <c r="S34" i="5"/>
  <c r="R34" i="5"/>
  <c r="Q34" i="5"/>
  <c r="P34" i="5"/>
  <c r="O34" i="5"/>
  <c r="N34" i="5"/>
  <c r="M34" i="5"/>
  <c r="L34" i="5"/>
  <c r="K34" i="5"/>
  <c r="J34" i="5"/>
  <c r="C34" i="5"/>
  <c r="AI33" i="5"/>
  <c r="AH33" i="5"/>
  <c r="AG33" i="5"/>
  <c r="AF33" i="5"/>
  <c r="AE33" i="5"/>
  <c r="AD33" i="5"/>
  <c r="AC33" i="5"/>
  <c r="AB33" i="5"/>
  <c r="AA33" i="5"/>
  <c r="Z33" i="5"/>
  <c r="Y33" i="5"/>
  <c r="X33" i="5"/>
  <c r="W33" i="5"/>
  <c r="V33" i="5"/>
  <c r="U33" i="5"/>
  <c r="T33" i="5"/>
  <c r="S33" i="5"/>
  <c r="R33" i="5"/>
  <c r="Q33" i="5"/>
  <c r="P33" i="5"/>
  <c r="O33" i="5"/>
  <c r="N33" i="5"/>
  <c r="M33" i="5"/>
  <c r="L33" i="5"/>
  <c r="K33" i="5"/>
  <c r="J33" i="5"/>
  <c r="C33" i="5"/>
  <c r="AI32" i="5"/>
  <c r="AH32" i="5"/>
  <c r="AG32" i="5"/>
  <c r="AF32" i="5"/>
  <c r="AE32" i="5"/>
  <c r="AD32" i="5"/>
  <c r="AC32" i="5"/>
  <c r="AB32" i="5"/>
  <c r="AA32" i="5"/>
  <c r="Z32" i="5"/>
  <c r="Y32" i="5"/>
  <c r="X32" i="5"/>
  <c r="W32" i="5"/>
  <c r="V32" i="5"/>
  <c r="U32" i="5"/>
  <c r="T32" i="5"/>
  <c r="S32" i="5"/>
  <c r="R32" i="5"/>
  <c r="Q32" i="5"/>
  <c r="P32" i="5"/>
  <c r="O32" i="5"/>
  <c r="N32" i="5"/>
  <c r="M32" i="5"/>
  <c r="L32" i="5"/>
  <c r="K32" i="5"/>
  <c r="J32" i="5"/>
  <c r="C32" i="5"/>
  <c r="AI31" i="5"/>
  <c r="AH31" i="5"/>
  <c r="AG31" i="5"/>
  <c r="AF31" i="5"/>
  <c r="AE31" i="5"/>
  <c r="AD31" i="5"/>
  <c r="AC31" i="5"/>
  <c r="AB31" i="5"/>
  <c r="AA31" i="5"/>
  <c r="Z31" i="5"/>
  <c r="Y31" i="5"/>
  <c r="X31" i="5"/>
  <c r="W31" i="5"/>
  <c r="V31" i="5"/>
  <c r="U31" i="5"/>
  <c r="T31" i="5"/>
  <c r="S31" i="5"/>
  <c r="R31" i="5"/>
  <c r="Q31" i="5"/>
  <c r="P31" i="5"/>
  <c r="O31" i="5"/>
  <c r="N31" i="5"/>
  <c r="M31" i="5"/>
  <c r="L31" i="5"/>
  <c r="K31" i="5"/>
  <c r="J31" i="5"/>
  <c r="C31" i="5"/>
  <c r="AI30" i="5"/>
  <c r="AH30" i="5"/>
  <c r="AG30" i="5"/>
  <c r="AF30" i="5"/>
  <c r="AE30" i="5"/>
  <c r="AD30" i="5"/>
  <c r="AC30" i="5"/>
  <c r="AB30" i="5"/>
  <c r="AA30" i="5"/>
  <c r="Z30" i="5"/>
  <c r="Y30" i="5"/>
  <c r="X30" i="5"/>
  <c r="W30" i="5"/>
  <c r="V30" i="5"/>
  <c r="U30" i="5"/>
  <c r="T30" i="5"/>
  <c r="S30" i="5"/>
  <c r="R30" i="5"/>
  <c r="Q30" i="5"/>
  <c r="P30" i="5"/>
  <c r="O30" i="5"/>
  <c r="N30" i="5"/>
  <c r="M30" i="5"/>
  <c r="L30" i="5"/>
  <c r="K30" i="5"/>
  <c r="J30" i="5"/>
  <c r="C30" i="5"/>
  <c r="AI29" i="5"/>
  <c r="AH29" i="5"/>
  <c r="AG29" i="5"/>
  <c r="AF29" i="5"/>
  <c r="AE29" i="5"/>
  <c r="AD29" i="5"/>
  <c r="AC29" i="5"/>
  <c r="AB29" i="5"/>
  <c r="AA29" i="5"/>
  <c r="Z29" i="5"/>
  <c r="Y29" i="5"/>
  <c r="X29" i="5"/>
  <c r="W29" i="5"/>
  <c r="V29" i="5"/>
  <c r="U29" i="5"/>
  <c r="T29" i="5"/>
  <c r="S29" i="5"/>
  <c r="R29" i="5"/>
  <c r="Q29" i="5"/>
  <c r="P29" i="5"/>
  <c r="O29" i="5"/>
  <c r="N29" i="5"/>
  <c r="M29" i="5"/>
  <c r="L29" i="5"/>
  <c r="K29" i="5"/>
  <c r="J29" i="5"/>
  <c r="C29" i="5"/>
  <c r="AI28" i="5"/>
  <c r="AH28" i="5"/>
  <c r="AG28" i="5"/>
  <c r="AF28" i="5"/>
  <c r="AE28" i="5"/>
  <c r="AD28" i="5"/>
  <c r="AC28" i="5"/>
  <c r="AB28" i="5"/>
  <c r="AA28" i="5"/>
  <c r="Z28" i="5"/>
  <c r="Y28" i="5"/>
  <c r="X28" i="5"/>
  <c r="W28" i="5"/>
  <c r="V28" i="5"/>
  <c r="U28" i="5"/>
  <c r="T28" i="5"/>
  <c r="S28" i="5"/>
  <c r="R28" i="5"/>
  <c r="Q28" i="5"/>
  <c r="P28" i="5"/>
  <c r="O28" i="5"/>
  <c r="N28" i="5"/>
  <c r="M28" i="5"/>
  <c r="L28" i="5"/>
  <c r="K28" i="5"/>
  <c r="J28" i="5"/>
  <c r="C28" i="5"/>
  <c r="AI27" i="5"/>
  <c r="AH27" i="5"/>
  <c r="AG27" i="5"/>
  <c r="AF27" i="5"/>
  <c r="AE27" i="5"/>
  <c r="AD27" i="5"/>
  <c r="AC27" i="5"/>
  <c r="AB27" i="5"/>
  <c r="AA27" i="5"/>
  <c r="Z27" i="5"/>
  <c r="Y27" i="5"/>
  <c r="X27" i="5"/>
  <c r="W27" i="5"/>
  <c r="V27" i="5"/>
  <c r="U27" i="5"/>
  <c r="T27" i="5"/>
  <c r="S27" i="5"/>
  <c r="R27" i="5"/>
  <c r="Q27" i="5"/>
  <c r="P27" i="5"/>
  <c r="O27" i="5"/>
  <c r="N27" i="5"/>
  <c r="M27" i="5"/>
  <c r="L27" i="5"/>
  <c r="K27" i="5"/>
  <c r="J27" i="5"/>
  <c r="C27" i="5"/>
  <c r="AI26" i="5"/>
  <c r="AH26" i="5"/>
  <c r="AG26" i="5"/>
  <c r="AF26" i="5"/>
  <c r="AE26" i="5"/>
  <c r="AD26" i="5"/>
  <c r="AC26" i="5"/>
  <c r="AB26" i="5"/>
  <c r="AA26" i="5"/>
  <c r="Z26" i="5"/>
  <c r="Y26" i="5"/>
  <c r="X26" i="5"/>
  <c r="W26" i="5"/>
  <c r="V26" i="5"/>
  <c r="U26" i="5"/>
  <c r="T26" i="5"/>
  <c r="S26" i="5"/>
  <c r="R26" i="5"/>
  <c r="Q26" i="5"/>
  <c r="P26" i="5"/>
  <c r="O26" i="5"/>
  <c r="N26" i="5"/>
  <c r="M26" i="5"/>
  <c r="L26" i="5"/>
  <c r="K26" i="5"/>
  <c r="J26" i="5"/>
  <c r="C26" i="5"/>
  <c r="AI25" i="5"/>
  <c r="AH25" i="5"/>
  <c r="AG25" i="5"/>
  <c r="AF25" i="5"/>
  <c r="AE25" i="5"/>
  <c r="AD25" i="5"/>
  <c r="AC25" i="5"/>
  <c r="AB25" i="5"/>
  <c r="AA25" i="5"/>
  <c r="Z25" i="5"/>
  <c r="Y25" i="5"/>
  <c r="X25" i="5"/>
  <c r="W25" i="5"/>
  <c r="V25" i="5"/>
  <c r="U25" i="5"/>
  <c r="T25" i="5"/>
  <c r="S25" i="5"/>
  <c r="R25" i="5"/>
  <c r="Q25" i="5"/>
  <c r="P25" i="5"/>
  <c r="O25" i="5"/>
  <c r="N25" i="5"/>
  <c r="M25" i="5"/>
  <c r="L25" i="5"/>
  <c r="K25" i="5"/>
  <c r="J25" i="5"/>
  <c r="C25" i="5"/>
  <c r="AI24" i="5"/>
  <c r="AH24" i="5"/>
  <c r="AG24" i="5"/>
  <c r="AF24" i="5"/>
  <c r="AE24" i="5"/>
  <c r="AD24" i="5"/>
  <c r="AC24" i="5"/>
  <c r="AB24" i="5"/>
  <c r="AA24" i="5"/>
  <c r="Z24" i="5"/>
  <c r="Y24" i="5"/>
  <c r="X24" i="5"/>
  <c r="W24" i="5"/>
  <c r="V24" i="5"/>
  <c r="U24" i="5"/>
  <c r="T24" i="5"/>
  <c r="S24" i="5"/>
  <c r="R24" i="5"/>
  <c r="Q24" i="5"/>
  <c r="P24" i="5"/>
  <c r="O24" i="5"/>
  <c r="N24" i="5"/>
  <c r="M24" i="5"/>
  <c r="L24" i="5"/>
  <c r="K24" i="5"/>
  <c r="J24" i="5"/>
  <c r="C24" i="5"/>
  <c r="AI23" i="5"/>
  <c r="AH23" i="5"/>
  <c r="AG23" i="5"/>
  <c r="AF23" i="5"/>
  <c r="AE23" i="5"/>
  <c r="AD23" i="5"/>
  <c r="AC23" i="5"/>
  <c r="AB23" i="5"/>
  <c r="AA23" i="5"/>
  <c r="Z23" i="5"/>
  <c r="Y23" i="5"/>
  <c r="X23" i="5"/>
  <c r="W23" i="5"/>
  <c r="V23" i="5"/>
  <c r="U23" i="5"/>
  <c r="T23" i="5"/>
  <c r="S23" i="5"/>
  <c r="R23" i="5"/>
  <c r="Q23" i="5"/>
  <c r="P23" i="5"/>
  <c r="O23" i="5"/>
  <c r="N23" i="5"/>
  <c r="M23" i="5"/>
  <c r="L23" i="5"/>
  <c r="K23" i="5"/>
  <c r="J23" i="5"/>
  <c r="C23" i="5"/>
  <c r="AI22" i="5"/>
  <c r="AH22" i="5"/>
  <c r="AG22" i="5"/>
  <c r="AF22" i="5"/>
  <c r="AE22" i="5"/>
  <c r="AD22" i="5"/>
  <c r="AC22" i="5"/>
  <c r="AB22" i="5"/>
  <c r="AA22" i="5"/>
  <c r="Z22" i="5"/>
  <c r="Y22" i="5"/>
  <c r="X22" i="5"/>
  <c r="W22" i="5"/>
  <c r="V22" i="5"/>
  <c r="U22" i="5"/>
  <c r="T22" i="5"/>
  <c r="S22" i="5"/>
  <c r="R22" i="5"/>
  <c r="Q22" i="5"/>
  <c r="P22" i="5"/>
  <c r="O22" i="5"/>
  <c r="N22" i="5"/>
  <c r="M22" i="5"/>
  <c r="L22" i="5"/>
  <c r="K22" i="5"/>
  <c r="J22" i="5"/>
  <c r="C22" i="5"/>
  <c r="AI21" i="5"/>
  <c r="AH21" i="5"/>
  <c r="AG21" i="5"/>
  <c r="AF21" i="5"/>
  <c r="AE21" i="5"/>
  <c r="AD21" i="5"/>
  <c r="AC21" i="5"/>
  <c r="AB21" i="5"/>
  <c r="AA21" i="5"/>
  <c r="Z21" i="5"/>
  <c r="Y21" i="5"/>
  <c r="X21" i="5"/>
  <c r="W21" i="5"/>
  <c r="V21" i="5"/>
  <c r="U21" i="5"/>
  <c r="T21" i="5"/>
  <c r="S21" i="5"/>
  <c r="R21" i="5"/>
  <c r="Q21" i="5"/>
  <c r="P21" i="5"/>
  <c r="O21" i="5"/>
  <c r="N21" i="5"/>
  <c r="M21" i="5"/>
  <c r="L21" i="5"/>
  <c r="K21" i="5"/>
  <c r="J21" i="5"/>
  <c r="C21" i="5"/>
  <c r="AI20" i="5"/>
  <c r="AH20" i="5"/>
  <c r="AG20" i="5"/>
  <c r="AF20" i="5"/>
  <c r="AE20" i="5"/>
  <c r="AD20" i="5"/>
  <c r="AC20" i="5"/>
  <c r="AB20" i="5"/>
  <c r="AA20" i="5"/>
  <c r="Z20" i="5"/>
  <c r="Y20" i="5"/>
  <c r="X20" i="5"/>
  <c r="W20" i="5"/>
  <c r="V20" i="5"/>
  <c r="U20" i="5"/>
  <c r="T20" i="5"/>
  <c r="S20" i="5"/>
  <c r="R20" i="5"/>
  <c r="Q20" i="5"/>
  <c r="P20" i="5"/>
  <c r="O20" i="5"/>
  <c r="N20" i="5"/>
  <c r="M20" i="5"/>
  <c r="L20" i="5"/>
  <c r="K20" i="5"/>
  <c r="J20" i="5"/>
  <c r="C20" i="5"/>
  <c r="AI19" i="5"/>
  <c r="AH19" i="5"/>
  <c r="AG19" i="5"/>
  <c r="AF19" i="5"/>
  <c r="AE19" i="5"/>
  <c r="AD19" i="5"/>
  <c r="AC19" i="5"/>
  <c r="AB19" i="5"/>
  <c r="AA19" i="5"/>
  <c r="Z19" i="5"/>
  <c r="Y19" i="5"/>
  <c r="X19" i="5"/>
  <c r="W19" i="5"/>
  <c r="V19" i="5"/>
  <c r="U19" i="5"/>
  <c r="T19" i="5"/>
  <c r="S19" i="5"/>
  <c r="R19" i="5"/>
  <c r="Q19" i="5"/>
  <c r="P19" i="5"/>
  <c r="O19" i="5"/>
  <c r="N19" i="5"/>
  <c r="M19" i="5"/>
  <c r="L19" i="5"/>
  <c r="K19" i="5"/>
  <c r="J19" i="5"/>
  <c r="C19" i="5"/>
  <c r="AI18" i="5"/>
  <c r="AH18" i="5"/>
  <c r="AG18" i="5"/>
  <c r="AF18" i="5"/>
  <c r="AE18" i="5"/>
  <c r="AD18" i="5"/>
  <c r="AC18" i="5"/>
  <c r="AB18" i="5"/>
  <c r="AA18" i="5"/>
  <c r="Z18" i="5"/>
  <c r="Y18" i="5"/>
  <c r="X18" i="5"/>
  <c r="W18" i="5"/>
  <c r="V18" i="5"/>
  <c r="U18" i="5"/>
  <c r="T18" i="5"/>
  <c r="S18" i="5"/>
  <c r="R18" i="5"/>
  <c r="Q18" i="5"/>
  <c r="P18" i="5"/>
  <c r="O18" i="5"/>
  <c r="N18" i="5"/>
  <c r="M18" i="5"/>
  <c r="L18" i="5"/>
  <c r="K18" i="5"/>
  <c r="J18" i="5"/>
  <c r="C18" i="5"/>
  <c r="AI17" i="5"/>
  <c r="AH17" i="5"/>
  <c r="AG17" i="5"/>
  <c r="AF17" i="5"/>
  <c r="AE17" i="5"/>
  <c r="AD17" i="5"/>
  <c r="AC17" i="5"/>
  <c r="AB17" i="5"/>
  <c r="AA17" i="5"/>
  <c r="Z17" i="5"/>
  <c r="Y17" i="5"/>
  <c r="X17" i="5"/>
  <c r="W17" i="5"/>
  <c r="V17" i="5"/>
  <c r="U17" i="5"/>
  <c r="T17" i="5"/>
  <c r="S17" i="5"/>
  <c r="R17" i="5"/>
  <c r="Q17" i="5"/>
  <c r="P17" i="5"/>
  <c r="O17" i="5"/>
  <c r="N17" i="5"/>
  <c r="M17" i="5"/>
  <c r="L17" i="5"/>
  <c r="K17" i="5"/>
  <c r="J17" i="5"/>
  <c r="C17" i="5"/>
  <c r="E6" i="5"/>
  <c r="D13" i="5" s="1"/>
  <c r="D6" i="5"/>
  <c r="C13" i="5" s="1"/>
  <c r="C6" i="5"/>
  <c r="E5" i="5"/>
  <c r="D12" i="5" s="1"/>
  <c r="D5" i="5"/>
  <c r="C12" i="5" s="1"/>
  <c r="C5" i="5"/>
  <c r="E4" i="5"/>
  <c r="D11" i="5" s="1"/>
  <c r="D4" i="5"/>
  <c r="C11" i="5" s="1"/>
  <c r="C4" i="5"/>
  <c r="E3" i="5"/>
  <c r="D10" i="5" s="1"/>
  <c r="D3" i="5"/>
  <c r="C10" i="5" s="1"/>
  <c r="C3" i="5"/>
  <c r="CG1705" i="1"/>
  <c r="CH1630" i="18"/>
  <c r="CI1630" i="18"/>
  <c r="CJ1630" i="18"/>
  <c r="CK1630" i="18"/>
  <c r="CL1630" i="18"/>
  <c r="CG1630" i="18"/>
  <c r="S1270" i="18"/>
  <c r="AA1236" i="18"/>
  <c r="W1236" i="18"/>
  <c r="AA1233" i="18"/>
  <c r="W1233" i="18"/>
  <c r="S967" i="18"/>
  <c r="AA768" i="18"/>
  <c r="W768" i="18"/>
  <c r="AA753" i="18"/>
  <c r="S644" i="18"/>
  <c r="S643" i="18"/>
  <c r="S642" i="18"/>
  <c r="S606" i="18"/>
  <c r="S605" i="18"/>
  <c r="S604" i="18"/>
  <c r="S603" i="18"/>
  <c r="S599" i="18"/>
  <c r="AA573" i="18"/>
  <c r="W573" i="18"/>
  <c r="S571" i="18"/>
  <c r="S570" i="18"/>
  <c r="AA523" i="18"/>
  <c r="W523" i="18"/>
  <c r="S521" i="18"/>
  <c r="S520" i="18"/>
  <c r="S519" i="18"/>
  <c r="S510" i="18"/>
  <c r="S509" i="18"/>
  <c r="AA480" i="18"/>
  <c r="W480" i="18"/>
  <c r="AA479" i="18"/>
  <c r="W479" i="18"/>
  <c r="AA478" i="18"/>
  <c r="W478" i="18"/>
  <c r="AA477" i="18"/>
  <c r="W477" i="18"/>
  <c r="S476" i="18"/>
  <c r="S475" i="18"/>
  <c r="S474" i="18"/>
  <c r="AA444" i="18"/>
  <c r="W444" i="18"/>
  <c r="AA182" i="18"/>
  <c r="W182" i="18"/>
  <c r="S181" i="18"/>
  <c r="AA169" i="18"/>
  <c r="W169" i="18"/>
  <c r="S34" i="18"/>
  <c r="S33" i="18"/>
  <c r="S18" i="18"/>
  <c r="S17" i="18"/>
  <c r="S16" i="18"/>
  <c r="S13" i="18"/>
  <c r="S12" i="18"/>
  <c r="S11" i="18"/>
  <c r="S10" i="18"/>
  <c r="AA9" i="18"/>
  <c r="W9" i="18"/>
  <c r="AA8" i="18"/>
  <c r="W8" i="18"/>
  <c r="D33" i="4"/>
  <c r="F33" i="4"/>
  <c r="G33" i="4"/>
  <c r="H33" i="4"/>
  <c r="H36" i="4" s="1"/>
  <c r="I33" i="4"/>
  <c r="I36" i="4" s="1"/>
  <c r="D34" i="4"/>
  <c r="D36" i="4" s="1"/>
  <c r="F34" i="4"/>
  <c r="G34" i="4"/>
  <c r="H34" i="4"/>
  <c r="I34" i="4"/>
  <c r="F36" i="4"/>
  <c r="G36" i="4"/>
  <c r="C36" i="4"/>
  <c r="C34" i="4"/>
  <c r="C33" i="4"/>
  <c r="E5" i="14" l="1"/>
  <c r="E4" i="14"/>
  <c r="CH1705" i="1"/>
  <c r="CI1705" i="1"/>
  <c r="CJ1705" i="1"/>
  <c r="CK1705" i="1"/>
  <c r="CL1705" i="1"/>
  <c r="E28" i="14"/>
  <c r="E27" i="14"/>
  <c r="E26" i="14"/>
  <c r="E25" i="14"/>
  <c r="E24" i="14"/>
  <c r="E23" i="14"/>
  <c r="E22" i="14"/>
  <c r="E21" i="14"/>
  <c r="E20" i="14"/>
  <c r="E19" i="14"/>
  <c r="E18" i="14"/>
  <c r="E17" i="14"/>
  <c r="E16" i="14"/>
  <c r="E15" i="14"/>
  <c r="E14" i="14"/>
  <c r="E13" i="14"/>
  <c r="E12" i="14"/>
  <c r="E11" i="14"/>
  <c r="E10" i="14"/>
  <c r="E9" i="14"/>
  <c r="E8" i="14"/>
  <c r="E7" i="14"/>
  <c r="E6" i="14"/>
  <c r="E3" i="14"/>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F29" i="12"/>
  <c r="D30" i="19" l="1"/>
  <c r="D16" i="14" s="1"/>
  <c r="D38" i="19"/>
  <c r="D24" i="14" s="1"/>
  <c r="D20" i="19"/>
  <c r="D6" i="14" s="1"/>
  <c r="D17" i="19"/>
  <c r="D3" i="14" s="1"/>
  <c r="R45" i="19"/>
  <c r="Z45" i="19"/>
  <c r="AH45" i="19"/>
  <c r="D32" i="19"/>
  <c r="D18" i="14" s="1"/>
  <c r="D40" i="19"/>
  <c r="D26" i="14" s="1"/>
  <c r="X45" i="19"/>
  <c r="AA45" i="19"/>
  <c r="AI45" i="19"/>
  <c r="D24" i="19"/>
  <c r="D10" i="14" s="1"/>
  <c r="D37" i="19"/>
  <c r="D23" i="14" s="1"/>
  <c r="D22" i="19"/>
  <c r="D8" i="14" s="1"/>
  <c r="D28" i="19"/>
  <c r="D14" i="14" s="1"/>
  <c r="D29" i="19"/>
  <c r="D15" i="14" s="1"/>
  <c r="S45" i="19"/>
  <c r="D27" i="19"/>
  <c r="D13" i="14" s="1"/>
  <c r="D35" i="19"/>
  <c r="D21" i="14" s="1"/>
  <c r="J45" i="19"/>
  <c r="K45" i="19"/>
  <c r="D19" i="19"/>
  <c r="D5" i="14" s="1"/>
  <c r="D36" i="19"/>
  <c r="D22" i="14" s="1"/>
  <c r="D21" i="19"/>
  <c r="D7" i="14" s="1"/>
  <c r="P45" i="19"/>
  <c r="AF45" i="19"/>
  <c r="C7" i="19"/>
  <c r="D7" i="19"/>
  <c r="E7" i="19"/>
  <c r="C43" i="19"/>
  <c r="D18" i="19"/>
  <c r="D4" i="14" s="1"/>
  <c r="D26" i="19"/>
  <c r="D12" i="14" s="1"/>
  <c r="D34" i="19"/>
  <c r="D20" i="14" s="1"/>
  <c r="D42" i="19"/>
  <c r="D28" i="14" s="1"/>
  <c r="L45" i="19"/>
  <c r="T45" i="19"/>
  <c r="AB45" i="19"/>
  <c r="D23" i="19"/>
  <c r="D9" i="14" s="1"/>
  <c r="D31" i="19"/>
  <c r="D17" i="14" s="1"/>
  <c r="D39" i="19"/>
  <c r="D25" i="14" s="1"/>
  <c r="M45" i="19"/>
  <c r="U45" i="19"/>
  <c r="AC45" i="19"/>
  <c r="N45" i="19"/>
  <c r="V45" i="19"/>
  <c r="AD45" i="19"/>
  <c r="D25" i="19"/>
  <c r="D11" i="14" s="1"/>
  <c r="D33" i="19"/>
  <c r="D19" i="14" s="1"/>
  <c r="D41" i="19"/>
  <c r="D27" i="14" s="1"/>
  <c r="O45" i="19"/>
  <c r="W45" i="19"/>
  <c r="AE45" i="19"/>
  <c r="Q45" i="19"/>
  <c r="Y45" i="19"/>
  <c r="AG45" i="19"/>
  <c r="E74" i="12"/>
  <c r="D74" i="12"/>
  <c r="F4" i="12"/>
  <c r="F12" i="12"/>
  <c r="F26" i="12"/>
  <c r="F21" i="12"/>
  <c r="F5" i="12"/>
  <c r="F6" i="12"/>
  <c r="F7" i="12"/>
  <c r="F8" i="12"/>
  <c r="F13" i="12"/>
  <c r="F22" i="12"/>
  <c r="F9" i="12"/>
  <c r="F23" i="12"/>
  <c r="F14" i="12"/>
  <c r="F15" i="12"/>
  <c r="F27" i="12"/>
  <c r="F16" i="12"/>
  <c r="F28" i="12"/>
  <c r="F24" i="12"/>
  <c r="F10" i="12"/>
  <c r="F17" i="12"/>
  <c r="F25" i="12"/>
  <c r="F18" i="12"/>
  <c r="F19" i="12"/>
  <c r="F11" i="12"/>
  <c r="F20" i="12"/>
  <c r="H4" i="12"/>
  <c r="H12" i="12"/>
  <c r="H26" i="12"/>
  <c r="H21" i="12"/>
  <c r="H5" i="12"/>
  <c r="H6" i="12"/>
  <c r="H7" i="12"/>
  <c r="H8" i="12"/>
  <c r="H13" i="12"/>
  <c r="H22" i="12"/>
  <c r="H9" i="12"/>
  <c r="H23" i="12"/>
  <c r="H14" i="12"/>
  <c r="H15" i="12"/>
  <c r="H27" i="12"/>
  <c r="H16" i="12"/>
  <c r="H28" i="12"/>
  <c r="H24" i="12"/>
  <c r="H10" i="12"/>
  <c r="H17" i="12"/>
  <c r="H29" i="12"/>
  <c r="H25" i="12"/>
  <c r="H18" i="12"/>
  <c r="H19" i="12"/>
  <c r="H11" i="12"/>
  <c r="H20" i="12"/>
  <c r="H3" i="12"/>
  <c r="G3" i="12"/>
  <c r="B21" i="5"/>
  <c r="B22" i="5"/>
  <c r="B23" i="5"/>
  <c r="B24" i="5"/>
  <c r="B25" i="5"/>
  <c r="B26" i="5"/>
  <c r="B27" i="5"/>
  <c r="B28" i="5"/>
  <c r="B29" i="5"/>
  <c r="B30" i="5"/>
  <c r="B31" i="5"/>
  <c r="B32" i="5"/>
  <c r="B33" i="5"/>
  <c r="B34" i="5"/>
  <c r="B35" i="5"/>
  <c r="B36" i="5"/>
  <c r="B37" i="5"/>
  <c r="B38" i="5"/>
  <c r="B39" i="5"/>
  <c r="B40" i="5"/>
  <c r="B41" i="5"/>
  <c r="B42" i="5"/>
  <c r="B20" i="5"/>
  <c r="B18" i="5"/>
  <c r="H3" i="15" s="1"/>
  <c r="B19" i="5"/>
  <c r="B17" i="5"/>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P76" i="17" l="1"/>
  <c r="Q76" i="17"/>
  <c r="O76" i="17"/>
  <c r="P37" i="17"/>
  <c r="O37" i="17"/>
  <c r="Q37" i="17"/>
  <c r="P20" i="17"/>
  <c r="O20" i="17"/>
  <c r="Q20" i="17"/>
  <c r="Q39" i="17"/>
  <c r="O39" i="17"/>
  <c r="P39" i="17"/>
  <c r="P62" i="17"/>
  <c r="Q62" i="17"/>
  <c r="O62" i="17"/>
  <c r="P12" i="17"/>
  <c r="Q12" i="17"/>
  <c r="O12" i="17"/>
  <c r="P21" i="17"/>
  <c r="O21" i="17"/>
  <c r="Q21" i="17"/>
  <c r="P34" i="17"/>
  <c r="Q34" i="17"/>
  <c r="O34" i="17"/>
  <c r="Q40" i="17"/>
  <c r="O40" i="17"/>
  <c r="P40" i="17"/>
  <c r="Q47" i="17"/>
  <c r="O47" i="17"/>
  <c r="P47" i="17"/>
  <c r="P53" i="17"/>
  <c r="Q53" i="17"/>
  <c r="O53" i="17"/>
  <c r="Q57" i="17"/>
  <c r="O57" i="17"/>
  <c r="P57" i="17"/>
  <c r="Q63" i="17"/>
  <c r="O63" i="17"/>
  <c r="P63" i="17"/>
  <c r="P69" i="17"/>
  <c r="Q69" i="17"/>
  <c r="O69" i="17"/>
  <c r="Q83" i="17"/>
  <c r="P83" i="17"/>
  <c r="O83" i="17"/>
  <c r="P22" i="17"/>
  <c r="O22" i="17"/>
  <c r="Q22" i="17"/>
  <c r="P28" i="17"/>
  <c r="O28" i="17"/>
  <c r="Q28" i="17"/>
  <c r="P35" i="17"/>
  <c r="Q35" i="17"/>
  <c r="O35" i="17"/>
  <c r="Q41" i="17"/>
  <c r="O41" i="17"/>
  <c r="P41" i="17"/>
  <c r="O48" i="17"/>
  <c r="Q48" i="17"/>
  <c r="P48" i="17"/>
  <c r="P54" i="17"/>
  <c r="O54" i="17"/>
  <c r="Q54" i="17"/>
  <c r="P58" i="17"/>
  <c r="O58" i="17"/>
  <c r="Q58" i="17"/>
  <c r="S58" i="17" s="1"/>
  <c r="O64" i="17"/>
  <c r="Q64" i="17"/>
  <c r="P64" i="17"/>
  <c r="R64" i="17" s="1"/>
  <c r="P74" i="17"/>
  <c r="O74" i="17"/>
  <c r="Q74" i="17"/>
  <c r="O19" i="17"/>
  <c r="P19" i="17"/>
  <c r="R19" i="17" s="1"/>
  <c r="Q19" i="17"/>
  <c r="P43" i="17"/>
  <c r="Q43" i="17"/>
  <c r="O43" i="17"/>
  <c r="Q79" i="17"/>
  <c r="O79" i="17"/>
  <c r="P79" i="17"/>
  <c r="Q9" i="17"/>
  <c r="O9" i="17"/>
  <c r="P9" i="17"/>
  <c r="Q11" i="17"/>
  <c r="P11" i="17"/>
  <c r="O11" i="17"/>
  <c r="O33" i="17"/>
  <c r="Q33" i="17"/>
  <c r="P33" i="17"/>
  <c r="Q59" i="17"/>
  <c r="P59" i="17"/>
  <c r="O59" i="17"/>
  <c r="P70" i="17"/>
  <c r="Q70" i="17"/>
  <c r="O70" i="17"/>
  <c r="P77" i="17"/>
  <c r="Q77" i="17"/>
  <c r="O77" i="17"/>
  <c r="Q89" i="17"/>
  <c r="O89" i="17"/>
  <c r="P89" i="17"/>
  <c r="R89" i="17" s="1"/>
  <c r="O24" i="17"/>
  <c r="Q24" i="17"/>
  <c r="P24" i="17"/>
  <c r="O49" i="17"/>
  <c r="Q49" i="17"/>
  <c r="P49" i="17"/>
  <c r="P66" i="17"/>
  <c r="Q66" i="17"/>
  <c r="O66" i="17"/>
  <c r="P75" i="17"/>
  <c r="Q75" i="17"/>
  <c r="O75" i="17"/>
  <c r="P85" i="17"/>
  <c r="O85" i="17"/>
  <c r="Q85" i="17"/>
  <c r="S85" i="17" s="1"/>
  <c r="Q25" i="17"/>
  <c r="O25" i="17"/>
  <c r="P25" i="17"/>
  <c r="Q16" i="17"/>
  <c r="O16" i="17"/>
  <c r="P16" i="17"/>
  <c r="Q27" i="17"/>
  <c r="P27" i="17"/>
  <c r="O27" i="17"/>
  <c r="P46" i="17"/>
  <c r="R46" i="17" s="1"/>
  <c r="C112" i="17" s="1"/>
  <c r="Q46" i="17"/>
  <c r="O46" i="17"/>
  <c r="P52" i="17"/>
  <c r="O52" i="17"/>
  <c r="Q52" i="17"/>
  <c r="P68" i="17"/>
  <c r="Q68" i="17"/>
  <c r="O68" i="17"/>
  <c r="P82" i="17"/>
  <c r="Q82" i="17"/>
  <c r="O82" i="17"/>
  <c r="Q88" i="17"/>
  <c r="O88" i="17"/>
  <c r="P88" i="17"/>
  <c r="R88" i="17" s="1"/>
  <c r="C119" i="17" s="1"/>
  <c r="O17" i="17"/>
  <c r="Q17" i="17"/>
  <c r="P17" i="17"/>
  <c r="P29" i="17"/>
  <c r="Q29" i="17"/>
  <c r="O29" i="17"/>
  <c r="P42" i="17"/>
  <c r="O42" i="17"/>
  <c r="Q42" i="17"/>
  <c r="Q55" i="17"/>
  <c r="O55" i="17"/>
  <c r="P55" i="17"/>
  <c r="R55" i="17" s="1"/>
  <c r="O65" i="17"/>
  <c r="Q65" i="17"/>
  <c r="P65" i="17"/>
  <c r="Q7" i="17"/>
  <c r="O7" i="17"/>
  <c r="P7" i="17"/>
  <c r="P13" i="17"/>
  <c r="O13" i="17"/>
  <c r="Q13" i="17"/>
  <c r="P18" i="17"/>
  <c r="Q18" i="17"/>
  <c r="O18" i="17"/>
  <c r="Q23" i="17"/>
  <c r="O23" i="17"/>
  <c r="P23" i="17"/>
  <c r="P30" i="17"/>
  <c r="Q30" i="17"/>
  <c r="O30" i="17"/>
  <c r="P36" i="17"/>
  <c r="O36" i="17"/>
  <c r="Q36" i="17"/>
  <c r="P60" i="17"/>
  <c r="O60" i="17"/>
  <c r="Q60" i="17"/>
  <c r="P78" i="17"/>
  <c r="O78" i="17"/>
  <c r="Q78" i="17"/>
  <c r="P84" i="17"/>
  <c r="Q84" i="17"/>
  <c r="O84" i="17"/>
  <c r="Q8" i="17"/>
  <c r="O8" i="17"/>
  <c r="P8" i="17"/>
  <c r="R8" i="17" s="1"/>
  <c r="Q71" i="17"/>
  <c r="O71" i="17"/>
  <c r="P71" i="17"/>
  <c r="R71" i="17" s="1"/>
  <c r="P14" i="17"/>
  <c r="O14" i="17"/>
  <c r="Q14" i="17"/>
  <c r="Q31" i="17"/>
  <c r="O31" i="17"/>
  <c r="P31" i="17"/>
  <c r="P38" i="17"/>
  <c r="R38" i="17" s="1"/>
  <c r="O38" i="17"/>
  <c r="Q38" i="17"/>
  <c r="P44" i="17"/>
  <c r="O44" i="17"/>
  <c r="Q44" i="17"/>
  <c r="P50" i="17"/>
  <c r="Q50" i="17"/>
  <c r="O50" i="17"/>
  <c r="Q56" i="17"/>
  <c r="O56" i="17"/>
  <c r="P56" i="17"/>
  <c r="Q72" i="17"/>
  <c r="O72" i="17"/>
  <c r="P72" i="17"/>
  <c r="O80" i="17"/>
  <c r="Q80" i="17"/>
  <c r="S80" i="17" s="1"/>
  <c r="P80" i="17"/>
  <c r="R80" i="17" s="1"/>
  <c r="P86" i="17"/>
  <c r="Q86" i="17"/>
  <c r="O86" i="17"/>
  <c r="P90" i="17"/>
  <c r="Q90" i="17"/>
  <c r="O90" i="17"/>
  <c r="P10" i="17"/>
  <c r="Q10" i="17"/>
  <c r="O10" i="17"/>
  <c r="Q15" i="17"/>
  <c r="O15" i="17"/>
  <c r="P15" i="17"/>
  <c r="P26" i="17"/>
  <c r="Q26" i="17"/>
  <c r="O26" i="17"/>
  <c r="Q32" i="17"/>
  <c r="O32" i="17"/>
  <c r="P32" i="17"/>
  <c r="P45" i="17"/>
  <c r="O45" i="17"/>
  <c r="Q45" i="17"/>
  <c r="P51" i="17"/>
  <c r="Q51" i="17"/>
  <c r="O51" i="17"/>
  <c r="P61" i="17"/>
  <c r="Q61" i="17"/>
  <c r="O61" i="17"/>
  <c r="P67" i="17"/>
  <c r="Q67" i="17"/>
  <c r="S67" i="17" s="1"/>
  <c r="O67" i="17"/>
  <c r="Q73" i="17"/>
  <c r="O73" i="17"/>
  <c r="P73" i="17"/>
  <c r="O81" i="17"/>
  <c r="Q81" i="17"/>
  <c r="P81" i="17"/>
  <c r="Q87" i="17"/>
  <c r="O87" i="17"/>
  <c r="P87" i="17"/>
  <c r="R87" i="17" s="1"/>
  <c r="AI45" i="5"/>
  <c r="D41" i="5"/>
  <c r="C43" i="5"/>
  <c r="D42" i="5"/>
  <c r="AH45" i="5"/>
  <c r="F32" i="12"/>
  <c r="F31" i="12"/>
  <c r="F30" i="12"/>
  <c r="H26" i="15"/>
  <c r="G27" i="15"/>
  <c r="H27" i="15"/>
  <c r="G26" i="15"/>
  <c r="R32" i="17" l="1"/>
  <c r="R56" i="17"/>
  <c r="C126" i="17" s="1"/>
  <c r="R7" i="17"/>
  <c r="D104" i="17" s="1"/>
  <c r="S17" i="17"/>
  <c r="S54" i="17"/>
  <c r="R63" i="17"/>
  <c r="C115" i="17" s="1"/>
  <c r="R53" i="17"/>
  <c r="G113" i="17" s="1"/>
  <c r="S34" i="17"/>
  <c r="S41" i="17"/>
  <c r="S79" i="17"/>
  <c r="R20" i="17"/>
  <c r="S21" i="17"/>
  <c r="S45" i="17"/>
  <c r="R72" i="17"/>
  <c r="S39" i="17"/>
  <c r="S15" i="17"/>
  <c r="S55" i="17"/>
  <c r="S70" i="17"/>
  <c r="R73" i="17"/>
  <c r="R86" i="17"/>
  <c r="S38" i="17"/>
  <c r="S36" i="17"/>
  <c r="S42" i="17"/>
  <c r="R70" i="17"/>
  <c r="R34" i="17"/>
  <c r="D110" i="17" s="1"/>
  <c r="R44" i="17"/>
  <c r="S19" i="17"/>
  <c r="S86" i="17"/>
  <c r="R60" i="17"/>
  <c r="S13" i="17"/>
  <c r="R33" i="17"/>
  <c r="G109" i="17" s="1"/>
  <c r="S61" i="17"/>
  <c r="R15" i="17"/>
  <c r="E106" i="17" s="1"/>
  <c r="S44" i="17"/>
  <c r="S60" i="17"/>
  <c r="S33" i="17"/>
  <c r="R79" i="17"/>
  <c r="R41" i="17"/>
  <c r="C111" i="17" s="1"/>
  <c r="S20" i="17"/>
  <c r="R54" i="17"/>
  <c r="C125" i="17" s="1"/>
  <c r="S35" i="17"/>
  <c r="S71" i="17"/>
  <c r="S88" i="17"/>
  <c r="R85" i="17"/>
  <c r="R21" i="17"/>
  <c r="G107" i="17" s="1"/>
  <c r="S43" i="17"/>
  <c r="S63" i="17"/>
  <c r="S87" i="17"/>
  <c r="R26" i="17"/>
  <c r="C108" i="17" s="1"/>
  <c r="S90" i="17"/>
  <c r="R50" i="17"/>
  <c r="E113" i="17" s="1"/>
  <c r="R78" i="17"/>
  <c r="E118" i="17" s="1"/>
  <c r="S30" i="17"/>
  <c r="S29" i="17"/>
  <c r="R52" i="17"/>
  <c r="S77" i="17"/>
  <c r="S9" i="17"/>
  <c r="S76" i="17"/>
  <c r="R14" i="17"/>
  <c r="D106" i="17" s="1"/>
  <c r="S68" i="17"/>
  <c r="S25" i="17"/>
  <c r="S66" i="17"/>
  <c r="R11" i="17"/>
  <c r="C105" i="17" s="1"/>
  <c r="R74" i="17"/>
  <c r="C117" i="17" s="1"/>
  <c r="R22" i="17"/>
  <c r="H107" i="17" s="1"/>
  <c r="R47" i="17"/>
  <c r="H112" i="17" s="1"/>
  <c r="S62" i="17"/>
  <c r="S37" i="17"/>
  <c r="R84" i="17"/>
  <c r="F119" i="17" s="1"/>
  <c r="R27" i="17"/>
  <c r="E108" i="17" s="1"/>
  <c r="S11" i="17"/>
  <c r="R62" i="17"/>
  <c r="S10" i="17"/>
  <c r="S56" i="17"/>
  <c r="R66" i="17"/>
  <c r="H115" i="17" s="1"/>
  <c r="S73" i="17"/>
  <c r="S78" i="17"/>
  <c r="R36" i="17"/>
  <c r="C110" i="17" s="1"/>
  <c r="S18" i="17"/>
  <c r="R65" i="17"/>
  <c r="G115" i="17" s="1"/>
  <c r="R42" i="17"/>
  <c r="D112" i="17" s="1"/>
  <c r="S52" i="17"/>
  <c r="S27" i="17"/>
  <c r="R49" i="17"/>
  <c r="D113" i="17" s="1"/>
  <c r="S89" i="17"/>
  <c r="R59" i="17"/>
  <c r="D114" i="17" s="1"/>
  <c r="R9" i="17"/>
  <c r="E104" i="17" s="1"/>
  <c r="R43" i="17"/>
  <c r="E112" i="17" s="1"/>
  <c r="S64" i="17"/>
  <c r="R48" i="17"/>
  <c r="C124" i="17" s="1"/>
  <c r="R35" i="17"/>
  <c r="E110" i="17" s="1"/>
  <c r="R83" i="17"/>
  <c r="E119" i="17" s="1"/>
  <c r="S47" i="17"/>
  <c r="R39" i="17"/>
  <c r="F111" i="17" s="1"/>
  <c r="R37" i="17"/>
  <c r="D111" i="17" s="1"/>
  <c r="R61" i="17"/>
  <c r="D115" i="17" s="1"/>
  <c r="S84" i="17"/>
  <c r="S23" i="17"/>
  <c r="S32" i="17"/>
  <c r="R68" i="17"/>
  <c r="E116" i="17" s="1"/>
  <c r="S51" i="17"/>
  <c r="R10" i="17"/>
  <c r="C104" i="17" s="1"/>
  <c r="R51" i="17"/>
  <c r="C113" i="17" s="1"/>
  <c r="S26" i="17"/>
  <c r="S50" i="17"/>
  <c r="R31" i="17"/>
  <c r="E109" i="17" s="1"/>
  <c r="R18" i="17"/>
  <c r="D107" i="17" s="1"/>
  <c r="S65" i="17"/>
  <c r="R16" i="17"/>
  <c r="C106" i="17" s="1"/>
  <c r="S49" i="17"/>
  <c r="S59" i="17"/>
  <c r="S48" i="17"/>
  <c r="S28" i="17"/>
  <c r="S83" i="17"/>
  <c r="R40" i="17"/>
  <c r="E111" i="17" s="1"/>
  <c r="R81" i="17"/>
  <c r="C127" i="17" s="1"/>
  <c r="R90" i="17"/>
  <c r="C121" i="17" s="1"/>
  <c r="S31" i="17"/>
  <c r="R30" i="17"/>
  <c r="D109" i="17" s="1"/>
  <c r="R29" i="17"/>
  <c r="C109" i="17" s="1"/>
  <c r="S82" i="17"/>
  <c r="S16" i="17"/>
  <c r="S75" i="17"/>
  <c r="R24" i="17"/>
  <c r="C123" i="17" s="1"/>
  <c r="R77" i="17"/>
  <c r="D118" i="17" s="1"/>
  <c r="R28" i="17"/>
  <c r="F108" i="17" s="1"/>
  <c r="S69" i="17"/>
  <c r="S40" i="17"/>
  <c r="S12" i="17"/>
  <c r="R76" i="17"/>
  <c r="C118" i="17" s="1"/>
  <c r="R67" i="17"/>
  <c r="D116" i="17" s="1"/>
  <c r="S81" i="17"/>
  <c r="R45" i="17"/>
  <c r="G112" i="17" s="1"/>
  <c r="S72" i="17"/>
  <c r="S14" i="17"/>
  <c r="S8" i="17"/>
  <c r="R23" i="17"/>
  <c r="C107" i="17" s="1"/>
  <c r="R13" i="17"/>
  <c r="E105" i="17" s="1"/>
  <c r="R17" i="17"/>
  <c r="C122" i="17" s="1"/>
  <c r="R82" i="17"/>
  <c r="D119" i="17" s="1"/>
  <c r="S46" i="17"/>
  <c r="R25" i="17"/>
  <c r="D108" i="17" s="1"/>
  <c r="R75" i="17"/>
  <c r="F117" i="17" s="1"/>
  <c r="S24" i="17"/>
  <c r="S74" i="17"/>
  <c r="R58" i="17"/>
  <c r="C114" i="17" s="1"/>
  <c r="S22" i="17"/>
  <c r="R69" i="17"/>
  <c r="C116" i="17" s="1"/>
  <c r="S53" i="17"/>
  <c r="R12" i="17"/>
  <c r="D105" i="17" s="1"/>
  <c r="R57" i="17"/>
  <c r="S57" i="17"/>
  <c r="S7" i="17"/>
  <c r="F107" i="17"/>
  <c r="E107" i="17"/>
  <c r="F109" i="17"/>
  <c r="E117" i="17"/>
  <c r="F113" i="17"/>
  <c r="F118" i="17"/>
  <c r="F112" i="17"/>
  <c r="F116" i="17"/>
  <c r="E114" i="17"/>
  <c r="E115" i="17"/>
  <c r="H119" i="17"/>
  <c r="G118" i="17"/>
  <c r="G119" i="17"/>
  <c r="D117" i="17"/>
  <c r="J105" i="17" l="1"/>
  <c r="L105" i="17" s="1"/>
  <c r="J119" i="17"/>
  <c r="M119" i="17" s="1"/>
  <c r="J108" i="17"/>
  <c r="M108" i="17" s="1"/>
  <c r="J115" i="17"/>
  <c r="L115" i="17" s="1"/>
  <c r="J106" i="17"/>
  <c r="J113" i="17"/>
  <c r="M113" i="17" s="1"/>
  <c r="J118" i="17"/>
  <c r="M118" i="17" s="1"/>
  <c r="J116" i="17"/>
  <c r="M116" i="17" s="1"/>
  <c r="J117" i="17"/>
  <c r="M117" i="17" s="1"/>
  <c r="J107" i="17"/>
  <c r="M107" i="17" s="1"/>
  <c r="J110" i="17"/>
  <c r="M110" i="17" s="1"/>
  <c r="J111" i="17"/>
  <c r="M111" i="17" s="1"/>
  <c r="J109" i="17"/>
  <c r="M109" i="17" s="1"/>
  <c r="J112" i="17"/>
  <c r="M112" i="17" s="1"/>
  <c r="J114" i="17"/>
  <c r="M114" i="17" s="1"/>
  <c r="AU10" i="8"/>
  <c r="AU11" i="8"/>
  <c r="AU12" i="8"/>
  <c r="AU13" i="8"/>
  <c r="AU14" i="8"/>
  <c r="AU15" i="8"/>
  <c r="AU16" i="8"/>
  <c r="AU17" i="8"/>
  <c r="AU18" i="8"/>
  <c r="AU19" i="8"/>
  <c r="AU20" i="8"/>
  <c r="AU21" i="8"/>
  <c r="AU22" i="8"/>
  <c r="AU23" i="8"/>
  <c r="AU24" i="8"/>
  <c r="AU25" i="8"/>
  <c r="AU26" i="8"/>
  <c r="AU27" i="8"/>
  <c r="AU28" i="8"/>
  <c r="AU29" i="8"/>
  <c r="AU30" i="8"/>
  <c r="AU31" i="8"/>
  <c r="AU32" i="8"/>
  <c r="AU33" i="8"/>
  <c r="AU34" i="8"/>
  <c r="AU35" i="8"/>
  <c r="AU9" i="8"/>
  <c r="G4" i="12"/>
  <c r="G12" i="12"/>
  <c r="G26" i="12"/>
  <c r="G21" i="12"/>
  <c r="G5" i="12"/>
  <c r="G6" i="12"/>
  <c r="G7" i="12"/>
  <c r="G8" i="12"/>
  <c r="G13" i="12"/>
  <c r="G22" i="12"/>
  <c r="G9" i="12"/>
  <c r="G23" i="12"/>
  <c r="G14" i="12"/>
  <c r="G15" i="12"/>
  <c r="G27" i="12"/>
  <c r="G16" i="12"/>
  <c r="G28" i="12"/>
  <c r="G24" i="12"/>
  <c r="G10" i="12"/>
  <c r="G17" i="12"/>
  <c r="G29" i="12"/>
  <c r="G25" i="12"/>
  <c r="G18" i="12"/>
  <c r="G19" i="12"/>
  <c r="G11" i="12"/>
  <c r="G20" i="12"/>
  <c r="E159" i="12"/>
  <c r="D159" i="12"/>
  <c r="E151" i="12"/>
  <c r="D151" i="12"/>
  <c r="E150" i="12"/>
  <c r="D150" i="12"/>
  <c r="E145" i="12"/>
  <c r="D145" i="12"/>
  <c r="E140" i="12"/>
  <c r="D140" i="12"/>
  <c r="E139" i="12"/>
  <c r="D139" i="12"/>
  <c r="E135" i="12"/>
  <c r="D135" i="12"/>
  <c r="E129" i="12"/>
  <c r="D129" i="12"/>
  <c r="E126" i="12"/>
  <c r="D126" i="12"/>
  <c r="E124" i="12"/>
  <c r="D124" i="12"/>
  <c r="E121" i="12"/>
  <c r="D121" i="12"/>
  <c r="E120" i="12"/>
  <c r="D120" i="12"/>
  <c r="E119" i="12"/>
  <c r="D119" i="12"/>
  <c r="E117" i="12"/>
  <c r="D117" i="12"/>
  <c r="E116" i="12"/>
  <c r="D116" i="12"/>
  <c r="E110" i="12"/>
  <c r="D110" i="12"/>
  <c r="E104" i="12"/>
  <c r="D104" i="12"/>
  <c r="E99" i="12"/>
  <c r="D99" i="12"/>
  <c r="E96" i="12"/>
  <c r="D96" i="12"/>
  <c r="E92" i="12"/>
  <c r="E85" i="12"/>
  <c r="E67" i="12"/>
  <c r="E71" i="12"/>
  <c r="D92" i="12"/>
  <c r="E91" i="12"/>
  <c r="D91" i="12"/>
  <c r="E82" i="12"/>
  <c r="D85" i="12"/>
  <c r="D82" i="12"/>
  <c r="E75" i="12"/>
  <c r="D75" i="12"/>
  <c r="D71" i="12"/>
  <c r="D67" i="12"/>
  <c r="AP36" i="8"/>
  <c r="AP79" i="8" s="1"/>
  <c r="AR43" i="8"/>
  <c r="AO43" i="8"/>
  <c r="AL43" i="8"/>
  <c r="AI43" i="8"/>
  <c r="AF43" i="8"/>
  <c r="AC43" i="8"/>
  <c r="Z43" i="8"/>
  <c r="AV8" i="8"/>
  <c r="AW8" i="8"/>
  <c r="AP10" i="8"/>
  <c r="BF10" i="8" s="1"/>
  <c r="BG10" i="8" s="1"/>
  <c r="AP11" i="8"/>
  <c r="BF11" i="8" s="1"/>
  <c r="BG11" i="8" s="1"/>
  <c r="AP12" i="8"/>
  <c r="BF12" i="8" s="1"/>
  <c r="BG12" i="8" s="1"/>
  <c r="AP13" i="8"/>
  <c r="BF13" i="8" s="1"/>
  <c r="BG13" i="8" s="1"/>
  <c r="AP14" i="8"/>
  <c r="AP15" i="8"/>
  <c r="AP16" i="8"/>
  <c r="BF16" i="8" s="1"/>
  <c r="BG16" i="8" s="1"/>
  <c r="AP17" i="8"/>
  <c r="BF17" i="8" s="1"/>
  <c r="BG17" i="8" s="1"/>
  <c r="AP18" i="8"/>
  <c r="BF18" i="8" s="1"/>
  <c r="BG18" i="8" s="1"/>
  <c r="AP19" i="8"/>
  <c r="BF19" i="8" s="1"/>
  <c r="BG19" i="8" s="1"/>
  <c r="AP20" i="8"/>
  <c r="BF20" i="8" s="1"/>
  <c r="BG20" i="8" s="1"/>
  <c r="AP21" i="8"/>
  <c r="AP22" i="8"/>
  <c r="AP23" i="8"/>
  <c r="AP24" i="8"/>
  <c r="BF24" i="8" s="1"/>
  <c r="BG24" i="8" s="1"/>
  <c r="AP25" i="8"/>
  <c r="BF25" i="8" s="1"/>
  <c r="BG25" i="8" s="1"/>
  <c r="AP26" i="8"/>
  <c r="BF26" i="8" s="1"/>
  <c r="BG26" i="8" s="1"/>
  <c r="AP27" i="8"/>
  <c r="BF27" i="8" s="1"/>
  <c r="BG27" i="8" s="1"/>
  <c r="AP28" i="8"/>
  <c r="BF28" i="8" s="1"/>
  <c r="BG28" i="8" s="1"/>
  <c r="AP29" i="8"/>
  <c r="BF29" i="8" s="1"/>
  <c r="BG29" i="8" s="1"/>
  <c r="AP30" i="8"/>
  <c r="AP73" i="8" s="1"/>
  <c r="AP31" i="8"/>
  <c r="AP74" i="8" s="1"/>
  <c r="AP32" i="8"/>
  <c r="AP33" i="8"/>
  <c r="BF33" i="8" s="1"/>
  <c r="BG33" i="8" s="1"/>
  <c r="AP34" i="8"/>
  <c r="AP77" i="8" s="1"/>
  <c r="AQ77" i="8" s="1"/>
  <c r="AP35" i="8"/>
  <c r="BF35" i="8" s="1"/>
  <c r="BG35" i="8" s="1"/>
  <c r="AP9" i="8"/>
  <c r="BF9" i="8" s="1"/>
  <c r="BG9" i="8" s="1"/>
  <c r="E3" i="3"/>
  <c r="E4" i="3"/>
  <c r="E5" i="3"/>
  <c r="E6" i="3"/>
  <c r="E7" i="3"/>
  <c r="E8" i="3"/>
  <c r="E9" i="3"/>
  <c r="E10" i="3"/>
  <c r="E11" i="3"/>
  <c r="E12" i="3"/>
  <c r="E13" i="3"/>
  <c r="E14" i="3"/>
  <c r="E15" i="3"/>
  <c r="E16" i="3"/>
  <c r="E17" i="3"/>
  <c r="E18" i="3"/>
  <c r="E19" i="3"/>
  <c r="E20" i="3"/>
  <c r="E21" i="3"/>
  <c r="E22" i="3"/>
  <c r="E23" i="3"/>
  <c r="E24" i="3"/>
  <c r="E25" i="3"/>
  <c r="E26" i="3"/>
  <c r="E27" i="3"/>
  <c r="E28" i="3"/>
  <c r="E2" i="3"/>
  <c r="AM10" i="8"/>
  <c r="AM11" i="8"/>
  <c r="BD11" i="8" s="1"/>
  <c r="BE11" i="8" s="1"/>
  <c r="AM12" i="8"/>
  <c r="BD12" i="8" s="1"/>
  <c r="BE12" i="8" s="1"/>
  <c r="AM13" i="8"/>
  <c r="BD13" i="8" s="1"/>
  <c r="BE13" i="8" s="1"/>
  <c r="AM14" i="8"/>
  <c r="AM15" i="8"/>
  <c r="AM16" i="8"/>
  <c r="AM17" i="8"/>
  <c r="AM18" i="8"/>
  <c r="AM19" i="8"/>
  <c r="AM20" i="8"/>
  <c r="BD20" i="8" s="1"/>
  <c r="BE20" i="8" s="1"/>
  <c r="AM21" i="8"/>
  <c r="AM22" i="8"/>
  <c r="AM23" i="8"/>
  <c r="AM24" i="8"/>
  <c r="AM25" i="8"/>
  <c r="AM26" i="8"/>
  <c r="AM27" i="8"/>
  <c r="AM28" i="8"/>
  <c r="BD28" i="8" s="1"/>
  <c r="BE28" i="8" s="1"/>
  <c r="AM29" i="8"/>
  <c r="AM30" i="8"/>
  <c r="AM31" i="8"/>
  <c r="AM32" i="8"/>
  <c r="AM33" i="8"/>
  <c r="AM34" i="8"/>
  <c r="AM77" i="8" s="1"/>
  <c r="AM35" i="8"/>
  <c r="AM9" i="8"/>
  <c r="AN9" i="8" s="1"/>
  <c r="AM8" i="8"/>
  <c r="AM51" i="8" s="1"/>
  <c r="AJ8" i="8"/>
  <c r="AJ51" i="8" s="1"/>
  <c r="AG8" i="8"/>
  <c r="AG51" i="8" s="1"/>
  <c r="AD8" i="8"/>
  <c r="AD51" i="8" s="1"/>
  <c r="AA8" i="8"/>
  <c r="AA36" i="8" s="1"/>
  <c r="AA79" i="8" s="1"/>
  <c r="X8" i="8"/>
  <c r="X51" i="8" s="1"/>
  <c r="U8" i="8"/>
  <c r="U36" i="8" s="1"/>
  <c r="U79" i="8" s="1"/>
  <c r="AJ10" i="8"/>
  <c r="AJ11" i="8"/>
  <c r="AJ12" i="8"/>
  <c r="BC12" i="8" s="1"/>
  <c r="AJ13" i="8"/>
  <c r="AJ14" i="8"/>
  <c r="AJ15" i="8"/>
  <c r="AJ16" i="8"/>
  <c r="AJ17" i="8"/>
  <c r="BC17" i="8" s="1"/>
  <c r="AJ18" i="8"/>
  <c r="BC18" i="8" s="1"/>
  <c r="AJ19" i="8"/>
  <c r="BC19" i="8" s="1"/>
  <c r="AJ20" i="8"/>
  <c r="AJ21" i="8"/>
  <c r="AJ22" i="8"/>
  <c r="AJ23" i="8"/>
  <c r="AJ24" i="8"/>
  <c r="AJ25" i="8"/>
  <c r="BC25" i="8" s="1"/>
  <c r="AJ26" i="8"/>
  <c r="AJ27" i="8"/>
  <c r="BC27" i="8" s="1"/>
  <c r="AJ28" i="8"/>
  <c r="AJ29" i="8"/>
  <c r="AJ30" i="8"/>
  <c r="AJ31" i="8"/>
  <c r="AJ32" i="8"/>
  <c r="AJ33" i="8"/>
  <c r="AJ34" i="8"/>
  <c r="AJ35" i="8"/>
  <c r="BC35" i="8" s="1"/>
  <c r="AJ9" i="8"/>
  <c r="AG10" i="8"/>
  <c r="BB10" i="8" s="1"/>
  <c r="AG11" i="8"/>
  <c r="AG12" i="8"/>
  <c r="AG55" i="8" s="1"/>
  <c r="AH55" i="8" s="1"/>
  <c r="AG13" i="8"/>
  <c r="AG56" i="8" s="1"/>
  <c r="AG14" i="8"/>
  <c r="BB14" i="8" s="1"/>
  <c r="AG15" i="8"/>
  <c r="AG58" i="8" s="1"/>
  <c r="AH58" i="8" s="1"/>
  <c r="AG16" i="8"/>
  <c r="BB16" i="8" s="1"/>
  <c r="AG17" i="8"/>
  <c r="BB17" i="8" s="1"/>
  <c r="AG18" i="8"/>
  <c r="BB18" i="8" s="1"/>
  <c r="AG19" i="8"/>
  <c r="BB19" i="8" s="1"/>
  <c r="AG20" i="8"/>
  <c r="AG21" i="8"/>
  <c r="AG22" i="8"/>
  <c r="BB22" i="8" s="1"/>
  <c r="AG23" i="8"/>
  <c r="AG24" i="8"/>
  <c r="AG25" i="8"/>
  <c r="BB25" i="8" s="1"/>
  <c r="AG26" i="8"/>
  <c r="BB26" i="8" s="1"/>
  <c r="AG27" i="8"/>
  <c r="AG28" i="8"/>
  <c r="AG29" i="8"/>
  <c r="AG30" i="8"/>
  <c r="AG31" i="8"/>
  <c r="AG74" i="8" s="1"/>
  <c r="AG32" i="8"/>
  <c r="BB32" i="8" s="1"/>
  <c r="AG33" i="8"/>
  <c r="BB33" i="8" s="1"/>
  <c r="AG34" i="8"/>
  <c r="BB34" i="8" s="1"/>
  <c r="AG35" i="8"/>
  <c r="AG9" i="8"/>
  <c r="AD10" i="8"/>
  <c r="AD11" i="8"/>
  <c r="AD54" i="8" s="1"/>
  <c r="AF54" i="8" s="1"/>
  <c r="AD12" i="8"/>
  <c r="BA12" i="8" s="1"/>
  <c r="AD13" i="8"/>
  <c r="AD14" i="8"/>
  <c r="AD15" i="8"/>
  <c r="AD16" i="8"/>
  <c r="AD17" i="8"/>
  <c r="AD18" i="8"/>
  <c r="AD19" i="8"/>
  <c r="AD62" i="8" s="1"/>
  <c r="AD20" i="8"/>
  <c r="BA20" i="8" s="1"/>
  <c r="AD21" i="8"/>
  <c r="AD22" i="8"/>
  <c r="AD23" i="8"/>
  <c r="AD24" i="8"/>
  <c r="AD25" i="8"/>
  <c r="AD26" i="8"/>
  <c r="AD69" i="8" s="1"/>
  <c r="AE69" i="8" s="1"/>
  <c r="AD27" i="8"/>
  <c r="BA27" i="8" s="1"/>
  <c r="AD28" i="8"/>
  <c r="BA28" i="8" s="1"/>
  <c r="AD29" i="8"/>
  <c r="BA29" i="8" s="1"/>
  <c r="AD30" i="8"/>
  <c r="AD31" i="8"/>
  <c r="BA31" i="8" s="1"/>
  <c r="AD32" i="8"/>
  <c r="AD75" i="8" s="1"/>
  <c r="AD33" i="8"/>
  <c r="AD76" i="8" s="1"/>
  <c r="AD34" i="8"/>
  <c r="BA34" i="8" s="1"/>
  <c r="AD35" i="8"/>
  <c r="BA35" i="8" s="1"/>
  <c r="AD9" i="8"/>
  <c r="AF9" i="8" s="1"/>
  <c r="X32" i="8"/>
  <c r="X33" i="8"/>
  <c r="X34" i="8"/>
  <c r="X35" i="8"/>
  <c r="AY35" i="8" s="1"/>
  <c r="X10" i="8"/>
  <c r="X11" i="8"/>
  <c r="X12" i="8"/>
  <c r="AY12" i="8" s="1"/>
  <c r="X13" i="8"/>
  <c r="X56" i="8" s="1"/>
  <c r="X14" i="8"/>
  <c r="X15" i="8"/>
  <c r="X16" i="8"/>
  <c r="X17" i="8"/>
  <c r="X18" i="8"/>
  <c r="AY18" i="8" s="1"/>
  <c r="X19" i="8"/>
  <c r="AY19" i="8" s="1"/>
  <c r="X20" i="8"/>
  <c r="X63" i="8" s="1"/>
  <c r="X21" i="8"/>
  <c r="X22" i="8"/>
  <c r="X23" i="8"/>
  <c r="X24" i="8"/>
  <c r="X25" i="8"/>
  <c r="X26" i="8"/>
  <c r="X27" i="8"/>
  <c r="X70" i="8" s="1"/>
  <c r="X28" i="8"/>
  <c r="X71" i="8" s="1"/>
  <c r="X29" i="8"/>
  <c r="X30" i="8"/>
  <c r="X31" i="8"/>
  <c r="X9" i="8"/>
  <c r="Z9" i="8" s="1"/>
  <c r="W9" i="8"/>
  <c r="U32" i="8"/>
  <c r="U33" i="8"/>
  <c r="AX33" i="8" s="1"/>
  <c r="U34" i="8"/>
  <c r="U77" i="8" s="1"/>
  <c r="U35" i="8"/>
  <c r="U27" i="8"/>
  <c r="U28" i="8"/>
  <c r="U29" i="8"/>
  <c r="U30" i="8"/>
  <c r="U31" i="8"/>
  <c r="U21" i="8"/>
  <c r="U22" i="8"/>
  <c r="U65" i="8" s="1"/>
  <c r="U23" i="8"/>
  <c r="U24" i="8"/>
  <c r="U25" i="8"/>
  <c r="AX25" i="8" s="1"/>
  <c r="U26" i="8"/>
  <c r="U17" i="8"/>
  <c r="U60" i="8" s="1"/>
  <c r="U18" i="8"/>
  <c r="U19" i="8"/>
  <c r="AX19" i="8" s="1"/>
  <c r="U20" i="8"/>
  <c r="AX20" i="8" s="1"/>
  <c r="U14" i="8"/>
  <c r="U15" i="8"/>
  <c r="U58" i="8" s="1"/>
  <c r="U16" i="8"/>
  <c r="U11" i="8"/>
  <c r="U12" i="8"/>
  <c r="AX12" i="8" s="1"/>
  <c r="U13" i="8"/>
  <c r="U10" i="8"/>
  <c r="R10" i="8"/>
  <c r="AW10" i="8" s="1"/>
  <c r="R11" i="8"/>
  <c r="R12" i="8"/>
  <c r="AW12" i="8" s="1"/>
  <c r="R13" i="8"/>
  <c r="R14" i="8"/>
  <c r="R15" i="8"/>
  <c r="AW15" i="8" s="1"/>
  <c r="R16" i="8"/>
  <c r="AW16" i="8" s="1"/>
  <c r="R17" i="8"/>
  <c r="AW17" i="8" s="1"/>
  <c r="R18" i="8"/>
  <c r="AW18" i="8" s="1"/>
  <c r="R19" i="8"/>
  <c r="AW19" i="8" s="1"/>
  <c r="R20" i="8"/>
  <c r="AW20" i="8" s="1"/>
  <c r="R21" i="8"/>
  <c r="AW21" i="8" s="1"/>
  <c r="R22" i="8"/>
  <c r="R23" i="8"/>
  <c r="AW23" i="8" s="1"/>
  <c r="R24" i="8"/>
  <c r="AW24" i="8" s="1"/>
  <c r="R25" i="8"/>
  <c r="AW25" i="8" s="1"/>
  <c r="R26" i="8"/>
  <c r="AW26" i="8" s="1"/>
  <c r="R27" i="8"/>
  <c r="AW27" i="8" s="1"/>
  <c r="R28" i="8"/>
  <c r="AW28" i="8" s="1"/>
  <c r="R29" i="8"/>
  <c r="AW29" i="8" s="1"/>
  <c r="R30" i="8"/>
  <c r="R31" i="8"/>
  <c r="AW31" i="8" s="1"/>
  <c r="R32" i="8"/>
  <c r="AW32" i="8" s="1"/>
  <c r="R33" i="8"/>
  <c r="AW33" i="8" s="1"/>
  <c r="R34" i="8"/>
  <c r="AW34" i="8" s="1"/>
  <c r="R35" i="8"/>
  <c r="AW35" i="8" s="1"/>
  <c r="R9" i="8"/>
  <c r="Q25" i="8"/>
  <c r="AV25" i="8" s="1"/>
  <c r="Q26" i="8"/>
  <c r="AV26" i="8" s="1"/>
  <c r="Q27" i="8"/>
  <c r="AV27" i="8" s="1"/>
  <c r="Q28" i="8"/>
  <c r="AV28" i="8" s="1"/>
  <c r="Q29" i="8"/>
  <c r="AV29" i="8" s="1"/>
  <c r="Q30" i="8"/>
  <c r="AV30" i="8" s="1"/>
  <c r="Q31" i="8"/>
  <c r="Q32" i="8"/>
  <c r="AV32" i="8" s="1"/>
  <c r="AV33" i="8"/>
  <c r="Q34" i="8"/>
  <c r="AV34" i="8" s="1"/>
  <c r="Q35" i="8"/>
  <c r="AV35" i="8" s="1"/>
  <c r="Q14" i="8"/>
  <c r="AV14" i="8" s="1"/>
  <c r="Q15" i="8"/>
  <c r="AV15" i="8" s="1"/>
  <c r="Q16" i="8"/>
  <c r="AV16" i="8" s="1"/>
  <c r="Q17" i="8"/>
  <c r="AV17" i="8" s="1"/>
  <c r="Q18" i="8"/>
  <c r="AV18" i="8" s="1"/>
  <c r="Q19" i="8"/>
  <c r="Q20" i="8"/>
  <c r="AV20" i="8" s="1"/>
  <c r="Q21" i="8"/>
  <c r="AV21" i="8" s="1"/>
  <c r="Q22" i="8"/>
  <c r="AV22" i="8" s="1"/>
  <c r="Q23" i="8"/>
  <c r="AV23" i="8" s="1"/>
  <c r="AV24" i="8"/>
  <c r="Q10" i="8"/>
  <c r="Q11" i="8"/>
  <c r="Q12" i="8"/>
  <c r="AV12" i="8" s="1"/>
  <c r="Q13" i="8"/>
  <c r="AV13" i="8" s="1"/>
  <c r="AP51" i="8"/>
  <c r="F27" i="4"/>
  <c r="AA35" i="8" s="1"/>
  <c r="F26" i="4"/>
  <c r="AA34" i="8" s="1"/>
  <c r="F25" i="4"/>
  <c r="AA33" i="8" s="1"/>
  <c r="AZ33" i="8" s="1"/>
  <c r="F24" i="4"/>
  <c r="AA32" i="8" s="1"/>
  <c r="AZ32" i="8" s="1"/>
  <c r="F23" i="4"/>
  <c r="AA31" i="8" s="1"/>
  <c r="F31" i="4"/>
  <c r="AA30" i="8" s="1"/>
  <c r="F22" i="4"/>
  <c r="AA29" i="8" s="1"/>
  <c r="F21" i="4"/>
  <c r="AA28" i="8" s="1"/>
  <c r="F20" i="4"/>
  <c r="AA27" i="8" s="1"/>
  <c r="F30" i="4"/>
  <c r="AA26" i="8" s="1"/>
  <c r="AZ26" i="8" s="1"/>
  <c r="F19" i="4"/>
  <c r="AA25" i="8" s="1"/>
  <c r="AZ25" i="8" s="1"/>
  <c r="F29" i="4"/>
  <c r="AA24" i="8" s="1"/>
  <c r="F18" i="4"/>
  <c r="AA23" i="8" s="1"/>
  <c r="F17" i="4"/>
  <c r="AA22" i="8" s="1"/>
  <c r="F16" i="4"/>
  <c r="AA21" i="8" s="1"/>
  <c r="F15" i="4"/>
  <c r="AA20" i="8" s="1"/>
  <c r="F14" i="4"/>
  <c r="AA19" i="8" s="1"/>
  <c r="F13" i="4"/>
  <c r="AA18" i="8" s="1"/>
  <c r="F12" i="4"/>
  <c r="AA17" i="8" s="1"/>
  <c r="AZ17" i="8" s="1"/>
  <c r="F11" i="4"/>
  <c r="AA16" i="8" s="1"/>
  <c r="F10" i="4"/>
  <c r="AA15" i="8" s="1"/>
  <c r="F9" i="4"/>
  <c r="AA14" i="8" s="1"/>
  <c r="F8" i="4"/>
  <c r="AA13" i="8" s="1"/>
  <c r="F28" i="4"/>
  <c r="AA12" i="8" s="1"/>
  <c r="F7" i="4"/>
  <c r="AA11" i="8" s="1"/>
  <c r="AA54" i="8" s="1"/>
  <c r="F6" i="4"/>
  <c r="AA10" i="8" s="1"/>
  <c r="AZ10" i="8" s="1"/>
  <c r="F5" i="4"/>
  <c r="AA9" i="8" s="1"/>
  <c r="H53" i="3"/>
  <c r="I53" i="3" s="1"/>
  <c r="H52" i="3"/>
  <c r="I52" i="3" s="1"/>
  <c r="H51" i="3"/>
  <c r="H50" i="3"/>
  <c r="H49" i="3"/>
  <c r="H48" i="3"/>
  <c r="H47" i="3"/>
  <c r="H46" i="3"/>
  <c r="I46" i="3" s="1"/>
  <c r="H45" i="3"/>
  <c r="I45" i="3" s="1"/>
  <c r="H44" i="3"/>
  <c r="I44" i="3" s="1"/>
  <c r="I43" i="3"/>
  <c r="H43" i="3"/>
  <c r="H42" i="3"/>
  <c r="I42" i="3" s="1"/>
  <c r="H41" i="3"/>
  <c r="H40" i="3"/>
  <c r="I40" i="3" s="1"/>
  <c r="H39" i="3"/>
  <c r="H38" i="3"/>
  <c r="H37" i="3"/>
  <c r="I37" i="3" s="1"/>
  <c r="H36" i="3"/>
  <c r="I36" i="3" s="1"/>
  <c r="H35" i="3"/>
  <c r="I35" i="3" s="1"/>
  <c r="H34" i="3"/>
  <c r="I34" i="3" s="1"/>
  <c r="H33" i="3"/>
  <c r="I33" i="3" s="1"/>
  <c r="H32" i="3"/>
  <c r="H31" i="3"/>
  <c r="I31" i="3" s="1"/>
  <c r="H30" i="3"/>
  <c r="I30" i="3" s="1"/>
  <c r="I29" i="3"/>
  <c r="H29" i="3"/>
  <c r="H28" i="3"/>
  <c r="I28" i="3" s="1"/>
  <c r="C20" i="3"/>
  <c r="D20" i="3" s="1"/>
  <c r="H27" i="3"/>
  <c r="I27" i="3" s="1"/>
  <c r="C23" i="3"/>
  <c r="D23" i="3" s="1"/>
  <c r="H26" i="3"/>
  <c r="I26" i="3" s="1"/>
  <c r="C24" i="3"/>
  <c r="D24" i="3" s="1"/>
  <c r="H25" i="3"/>
  <c r="I25" i="3" s="1"/>
  <c r="C14" i="3"/>
  <c r="D14" i="3" s="1"/>
  <c r="N24" i="3"/>
  <c r="O24" i="3" s="1"/>
  <c r="H24" i="3"/>
  <c r="I24" i="3" s="1"/>
  <c r="C5" i="3"/>
  <c r="D5" i="3" s="1"/>
  <c r="O23" i="3"/>
  <c r="N23" i="3"/>
  <c r="H23" i="3"/>
  <c r="I23" i="3" s="1"/>
  <c r="C12" i="3"/>
  <c r="N22" i="3"/>
  <c r="O22" i="3" s="1"/>
  <c r="H22" i="3"/>
  <c r="I22" i="3" s="1"/>
  <c r="C7" i="3"/>
  <c r="D7" i="3" s="1"/>
  <c r="N21" i="3"/>
  <c r="O21" i="3" s="1"/>
  <c r="H21" i="3"/>
  <c r="I21" i="3" s="1"/>
  <c r="C28" i="3"/>
  <c r="D28" i="3" s="1"/>
  <c r="N20" i="3"/>
  <c r="H20" i="3"/>
  <c r="I20" i="3" s="1"/>
  <c r="C15" i="3"/>
  <c r="D15" i="3" s="1"/>
  <c r="N19" i="3"/>
  <c r="H19" i="3"/>
  <c r="C25" i="3"/>
  <c r="D25" i="3" s="1"/>
  <c r="N18" i="3"/>
  <c r="O18" i="3" s="1"/>
  <c r="H18" i="3"/>
  <c r="I18" i="3" s="1"/>
  <c r="C18" i="3"/>
  <c r="D18" i="3" s="1"/>
  <c r="N17" i="3"/>
  <c r="I17" i="3"/>
  <c r="H17" i="3"/>
  <c r="C4" i="3"/>
  <c r="N16" i="3"/>
  <c r="H16" i="3"/>
  <c r="I16" i="3" s="1"/>
  <c r="C22" i="3"/>
  <c r="D22" i="3" s="1"/>
  <c r="N15" i="3"/>
  <c r="H15" i="3"/>
  <c r="I15" i="3" s="1"/>
  <c r="C11" i="3"/>
  <c r="N14" i="3"/>
  <c r="O14" i="3" s="1"/>
  <c r="H14" i="3"/>
  <c r="I14" i="3" s="1"/>
  <c r="C16" i="3"/>
  <c r="D16" i="3" s="1"/>
  <c r="N13" i="3"/>
  <c r="H13" i="3"/>
  <c r="C26" i="3"/>
  <c r="D26" i="3" s="1"/>
  <c r="N12" i="3"/>
  <c r="O12" i="3" s="1"/>
  <c r="I12" i="3"/>
  <c r="H12" i="3"/>
  <c r="C6" i="3"/>
  <c r="N11" i="3"/>
  <c r="H11" i="3"/>
  <c r="I11" i="3" s="1"/>
  <c r="C8" i="3"/>
  <c r="D8" i="3" s="1"/>
  <c r="O10" i="3"/>
  <c r="N10" i="3"/>
  <c r="H10" i="3"/>
  <c r="I10" i="3" s="1"/>
  <c r="C9" i="3"/>
  <c r="D9" i="3" s="1"/>
  <c r="N9" i="3"/>
  <c r="O9" i="3" s="1"/>
  <c r="I9" i="3"/>
  <c r="H9" i="3"/>
  <c r="C10" i="3"/>
  <c r="N8" i="3"/>
  <c r="O8" i="3" s="1"/>
  <c r="H8" i="3"/>
  <c r="I8" i="3" s="1"/>
  <c r="D2" i="3"/>
  <c r="C2" i="3"/>
  <c r="N7" i="3"/>
  <c r="O7" i="3" s="1"/>
  <c r="H7" i="3"/>
  <c r="I7" i="3" s="1"/>
  <c r="C27" i="3"/>
  <c r="D27" i="3" s="1"/>
  <c r="N6" i="3"/>
  <c r="I6" i="3"/>
  <c r="H6" i="3"/>
  <c r="C3" i="3"/>
  <c r="N5" i="3"/>
  <c r="O5" i="3" s="1"/>
  <c r="H5" i="3"/>
  <c r="I5" i="3" s="1"/>
  <c r="C17" i="3"/>
  <c r="D17" i="3" s="1"/>
  <c r="N4" i="3"/>
  <c r="O4" i="3" s="1"/>
  <c r="H4" i="3"/>
  <c r="I4" i="3" s="1"/>
  <c r="C19" i="3"/>
  <c r="N3" i="3"/>
  <c r="O3" i="3" s="1"/>
  <c r="I3" i="3"/>
  <c r="H3" i="3"/>
  <c r="C21" i="3"/>
  <c r="D21" i="3" s="1"/>
  <c r="N2" i="3"/>
  <c r="O2" i="3" s="1"/>
  <c r="H2" i="3"/>
  <c r="I2" i="3" s="1"/>
  <c r="C13" i="3"/>
  <c r="D13" i="3" s="1"/>
  <c r="W8" i="1"/>
  <c r="AA8" i="1"/>
  <c r="W9" i="1"/>
  <c r="AA9" i="1"/>
  <c r="S10" i="1"/>
  <c r="S11" i="1"/>
  <c r="S12" i="1"/>
  <c r="S13" i="1"/>
  <c r="S16" i="1"/>
  <c r="S17" i="1"/>
  <c r="S18" i="1"/>
  <c r="S81" i="1"/>
  <c r="S82" i="1"/>
  <c r="W225" i="1"/>
  <c r="AA225" i="1"/>
  <c r="S237" i="1"/>
  <c r="W238" i="1"/>
  <c r="AA238" i="1"/>
  <c r="W500" i="1"/>
  <c r="AA500" i="1"/>
  <c r="S530" i="1"/>
  <c r="S531" i="1"/>
  <c r="S532" i="1"/>
  <c r="W533" i="1"/>
  <c r="AA533" i="1"/>
  <c r="W534" i="1"/>
  <c r="AA534" i="1"/>
  <c r="W535" i="1"/>
  <c r="AA535" i="1"/>
  <c r="W536" i="1"/>
  <c r="AA536" i="1"/>
  <c r="S565" i="1"/>
  <c r="S566" i="1"/>
  <c r="S575" i="1"/>
  <c r="S576" i="1"/>
  <c r="S577" i="1"/>
  <c r="W579" i="1"/>
  <c r="AA579" i="1"/>
  <c r="S626" i="1"/>
  <c r="S627" i="1"/>
  <c r="W629" i="1"/>
  <c r="AA629" i="1"/>
  <c r="S655" i="1"/>
  <c r="S659" i="1"/>
  <c r="S660" i="1"/>
  <c r="S661" i="1"/>
  <c r="S662" i="1"/>
  <c r="S698" i="1"/>
  <c r="S699" i="1"/>
  <c r="S700" i="1"/>
  <c r="AA809" i="1"/>
  <c r="W824" i="1"/>
  <c r="AA824" i="1"/>
  <c r="S1028" i="1"/>
  <c r="W1308" i="1"/>
  <c r="AA1308" i="1"/>
  <c r="W1311" i="1"/>
  <c r="AA1311" i="1"/>
  <c r="S1345" i="1"/>
  <c r="M115" i="17" l="1"/>
  <c r="M105" i="17"/>
  <c r="L106" i="17"/>
  <c r="L111" i="17"/>
  <c r="L108" i="17"/>
  <c r="L117" i="17"/>
  <c r="L107" i="17"/>
  <c r="L113" i="17"/>
  <c r="L116" i="17"/>
  <c r="L112" i="17"/>
  <c r="L114" i="17"/>
  <c r="L110" i="17"/>
  <c r="L119" i="17"/>
  <c r="M106" i="17"/>
  <c r="L109" i="17"/>
  <c r="L118" i="17"/>
  <c r="BF34" i="8"/>
  <c r="BG34" i="8" s="1"/>
  <c r="AQ73" i="8"/>
  <c r="AR73" i="8"/>
  <c r="AR74" i="8"/>
  <c r="AQ74" i="8"/>
  <c r="AP75" i="8"/>
  <c r="AP72" i="8"/>
  <c r="AI9" i="8"/>
  <c r="AP76" i="8"/>
  <c r="AB9" i="8"/>
  <c r="D40" i="5"/>
  <c r="G25" i="15" s="1"/>
  <c r="AA51" i="8"/>
  <c r="AG66" i="8"/>
  <c r="AH66" i="8" s="1"/>
  <c r="AD64" i="8"/>
  <c r="AF64" i="8" s="1"/>
  <c r="AD36" i="8"/>
  <c r="AD79" i="8" s="1"/>
  <c r="AJ36" i="8"/>
  <c r="AJ79" i="8" s="1"/>
  <c r="X36" i="8"/>
  <c r="X79" i="8" s="1"/>
  <c r="AG36" i="8"/>
  <c r="AG79" i="8" s="1"/>
  <c r="AM36" i="8"/>
  <c r="AM79" i="8" s="1"/>
  <c r="U51" i="8"/>
  <c r="D17" i="5"/>
  <c r="G2" i="15" s="1"/>
  <c r="AA45" i="5"/>
  <c r="G31" i="12"/>
  <c r="G32" i="12"/>
  <c r="G30" i="12"/>
  <c r="I13" i="12"/>
  <c r="I28" i="12"/>
  <c r="I11" i="12"/>
  <c r="I22" i="12"/>
  <c r="I20" i="12"/>
  <c r="I26" i="12"/>
  <c r="I9" i="12"/>
  <c r="I10" i="12"/>
  <c r="I21" i="12"/>
  <c r="I23" i="12"/>
  <c r="I17" i="12"/>
  <c r="I5" i="12"/>
  <c r="I14" i="12"/>
  <c r="I29" i="12"/>
  <c r="I6" i="12"/>
  <c r="I15" i="12"/>
  <c r="I25" i="12"/>
  <c r="I3" i="12"/>
  <c r="I12" i="12"/>
  <c r="I7" i="12"/>
  <c r="I27" i="12"/>
  <c r="I18" i="12"/>
  <c r="I8" i="12"/>
  <c r="I16" i="12"/>
  <c r="I19" i="12"/>
  <c r="I4" i="12"/>
  <c r="I24" i="12"/>
  <c r="Z45" i="5"/>
  <c r="H8" i="15"/>
  <c r="H6" i="15"/>
  <c r="H20" i="15"/>
  <c r="H12" i="15"/>
  <c r="H19" i="15"/>
  <c r="H11" i="15"/>
  <c r="H10" i="15"/>
  <c r="H17" i="15"/>
  <c r="H9" i="15"/>
  <c r="H24" i="15"/>
  <c r="H16" i="15"/>
  <c r="H23" i="15"/>
  <c r="H15" i="15"/>
  <c r="H25" i="15"/>
  <c r="H14" i="15"/>
  <c r="H18" i="15"/>
  <c r="H22" i="15"/>
  <c r="H7" i="15"/>
  <c r="H21" i="15"/>
  <c r="H13" i="15"/>
  <c r="H5" i="15"/>
  <c r="H4" i="15"/>
  <c r="H2" i="15"/>
  <c r="Y45" i="5"/>
  <c r="AE45" i="5"/>
  <c r="V45" i="5"/>
  <c r="W45" i="5"/>
  <c r="AG45" i="5"/>
  <c r="AN77" i="8"/>
  <c r="AO77" i="8"/>
  <c r="AE76" i="8"/>
  <c r="AF76" i="8"/>
  <c r="V60" i="8"/>
  <c r="W60" i="8"/>
  <c r="Y56" i="8"/>
  <c r="Z56" i="8"/>
  <c r="V65" i="8"/>
  <c r="W65" i="8"/>
  <c r="V77" i="8"/>
  <c r="W77" i="8"/>
  <c r="Z71" i="8"/>
  <c r="Y71" i="8"/>
  <c r="Z63" i="8"/>
  <c r="Y63" i="8"/>
  <c r="AE75" i="8"/>
  <c r="AF75" i="8"/>
  <c r="Y70" i="8"/>
  <c r="Z70" i="8"/>
  <c r="V58" i="8"/>
  <c r="W58" i="8"/>
  <c r="AI74" i="8"/>
  <c r="AH74" i="8"/>
  <c r="BB31" i="8"/>
  <c r="BD22" i="8"/>
  <c r="BE22" i="8" s="1"/>
  <c r="BD14" i="8"/>
  <c r="BE14" i="8" s="1"/>
  <c r="BC11" i="8"/>
  <c r="AY9" i="8"/>
  <c r="U71" i="8"/>
  <c r="U63" i="8"/>
  <c r="U55" i="8"/>
  <c r="X73" i="8"/>
  <c r="X64" i="8"/>
  <c r="X61" i="8"/>
  <c r="AM54" i="8"/>
  <c r="AM62" i="8"/>
  <c r="AM70" i="8"/>
  <c r="AX22" i="8"/>
  <c r="BD19" i="8"/>
  <c r="BE19" i="8" s="1"/>
  <c r="AY17" i="8"/>
  <c r="U70" i="8"/>
  <c r="U62" i="8"/>
  <c r="U54" i="8"/>
  <c r="X67" i="8"/>
  <c r="AA76" i="8"/>
  <c r="AA73" i="8"/>
  <c r="AG75" i="8"/>
  <c r="AG72" i="8"/>
  <c r="AJ74" i="8"/>
  <c r="AM55" i="8"/>
  <c r="AM63" i="8"/>
  <c r="AM71" i="8"/>
  <c r="AM52" i="8"/>
  <c r="AX34" i="8"/>
  <c r="BD30" i="8"/>
  <c r="BE30" i="8" s="1"/>
  <c r="BD27" i="8"/>
  <c r="BE27" i="8" s="1"/>
  <c r="AY25" i="8"/>
  <c r="AX17" i="8"/>
  <c r="BA13" i="8"/>
  <c r="AY10" i="8"/>
  <c r="U69" i="8"/>
  <c r="U61" i="8"/>
  <c r="U53" i="8"/>
  <c r="X66" i="8"/>
  <c r="Y66" i="8" s="1"/>
  <c r="X57" i="8"/>
  <c r="X54" i="8"/>
  <c r="X76" i="8"/>
  <c r="AD72" i="8"/>
  <c r="AJ77" i="8"/>
  <c r="AK77" i="8" s="1"/>
  <c r="AM56" i="8"/>
  <c r="AM64" i="8"/>
  <c r="AM72" i="8"/>
  <c r="AX30" i="8"/>
  <c r="BB24" i="8"/>
  <c r="BA21" i="8"/>
  <c r="AX13" i="8"/>
  <c r="AX10" i="8"/>
  <c r="U76" i="8"/>
  <c r="U68" i="8"/>
  <c r="X72" i="8"/>
  <c r="X69" i="8"/>
  <c r="X60" i="8"/>
  <c r="AA72" i="8"/>
  <c r="AG77" i="8"/>
  <c r="AH77" i="8" s="1"/>
  <c r="AM57" i="8"/>
  <c r="AM65" i="8"/>
  <c r="AM73" i="8"/>
  <c r="AZ24" i="8"/>
  <c r="AY21" i="8"/>
  <c r="AZ16" i="8"/>
  <c r="U75" i="8"/>
  <c r="U67" i="8"/>
  <c r="U59" i="8"/>
  <c r="AA75" i="8"/>
  <c r="AD77" i="8"/>
  <c r="AE77" i="8" s="1"/>
  <c r="AD74" i="8"/>
  <c r="AJ73" i="8"/>
  <c r="AM58" i="8"/>
  <c r="AM66" i="8"/>
  <c r="AM74" i="8"/>
  <c r="BD35" i="8"/>
  <c r="BE35" i="8" s="1"/>
  <c r="BB23" i="8"/>
  <c r="AX21" i="8"/>
  <c r="BB15" i="8"/>
  <c r="BA9" i="8"/>
  <c r="U74" i="8"/>
  <c r="U66" i="8"/>
  <c r="X74" i="8"/>
  <c r="Y74" i="8" s="1"/>
  <c r="X65" i="8"/>
  <c r="X62" i="8"/>
  <c r="X53" i="8"/>
  <c r="X75" i="8"/>
  <c r="AJ76" i="8"/>
  <c r="AM59" i="8"/>
  <c r="AM67" i="8"/>
  <c r="AM75" i="8"/>
  <c r="AY29" i="8"/>
  <c r="BC20" i="8"/>
  <c r="AX18" i="8"/>
  <c r="U73" i="8"/>
  <c r="U57" i="8"/>
  <c r="X68" i="8"/>
  <c r="X59" i="8"/>
  <c r="AA77" i="8"/>
  <c r="AB77" i="8" s="1"/>
  <c r="AA74" i="8"/>
  <c r="AG76" i="8"/>
  <c r="AG73" i="8"/>
  <c r="AM60" i="8"/>
  <c r="AM68" i="8"/>
  <c r="AM76" i="8"/>
  <c r="BC28" i="8"/>
  <c r="AY26" i="8"/>
  <c r="U72" i="8"/>
  <c r="U64" i="8"/>
  <c r="U56" i="8"/>
  <c r="X58" i="8"/>
  <c r="Y58" i="8" s="1"/>
  <c r="X55" i="8"/>
  <c r="X77" i="8"/>
  <c r="AD73" i="8"/>
  <c r="AJ75" i="8"/>
  <c r="AJ72" i="8"/>
  <c r="AM53" i="8"/>
  <c r="AM61" i="8"/>
  <c r="AM69" i="8"/>
  <c r="AC45" i="5"/>
  <c r="AR77" i="8"/>
  <c r="AY34" i="8"/>
  <c r="BA33" i="8"/>
  <c r="BC32" i="8"/>
  <c r="BF31" i="8"/>
  <c r="BG31" i="8" s="1"/>
  <c r="AY30" i="8"/>
  <c r="BA25" i="8"/>
  <c r="BC24" i="8"/>
  <c r="BF23" i="8"/>
  <c r="BG23" i="8" s="1"/>
  <c r="AY22" i="8"/>
  <c r="BA17" i="8"/>
  <c r="BC16" i="8"/>
  <c r="BF15" i="8"/>
  <c r="BG15" i="8" s="1"/>
  <c r="AY14" i="8"/>
  <c r="AW11" i="8"/>
  <c r="BD31" i="8"/>
  <c r="BE31" i="8" s="1"/>
  <c r="AV31" i="8"/>
  <c r="AZ29" i="8"/>
  <c r="BB28" i="8"/>
  <c r="AX26" i="8"/>
  <c r="BD23" i="8"/>
  <c r="BE23" i="8" s="1"/>
  <c r="AZ21" i="8"/>
  <c r="BB20" i="8"/>
  <c r="AV19" i="8"/>
  <c r="BD15" i="8"/>
  <c r="BE15" i="8" s="1"/>
  <c r="AX14" i="8"/>
  <c r="AZ13" i="8"/>
  <c r="BB12" i="8"/>
  <c r="AV11" i="8"/>
  <c r="AZ9" i="8"/>
  <c r="AY33" i="8"/>
  <c r="BA32" i="8"/>
  <c r="BC31" i="8"/>
  <c r="BF30" i="8"/>
  <c r="BG30" i="8" s="1"/>
  <c r="AW30" i="8"/>
  <c r="BA24" i="8"/>
  <c r="BC23" i="8"/>
  <c r="BF22" i="8"/>
  <c r="BG22" i="8" s="1"/>
  <c r="AW22" i="8"/>
  <c r="BA16" i="8"/>
  <c r="BC15" i="8"/>
  <c r="BF14" i="8"/>
  <c r="BG14" i="8" s="1"/>
  <c r="AW14" i="8"/>
  <c r="AY13" i="8"/>
  <c r="AZ12" i="8"/>
  <c r="BB11" i="8"/>
  <c r="BD10" i="8"/>
  <c r="BE10" i="8" s="1"/>
  <c r="AV10" i="8"/>
  <c r="AX9" i="8"/>
  <c r="BD34" i="8"/>
  <c r="BE34" i="8" s="1"/>
  <c r="AX29" i="8"/>
  <c r="AL9" i="8"/>
  <c r="BC34" i="8"/>
  <c r="AY32" i="8"/>
  <c r="BC30" i="8"/>
  <c r="AY28" i="8"/>
  <c r="BC26" i="8"/>
  <c r="AY24" i="8"/>
  <c r="BA23" i="8"/>
  <c r="BC22" i="8"/>
  <c r="BF21" i="8"/>
  <c r="BG21" i="8" s="1"/>
  <c r="AY20" i="8"/>
  <c r="BA19" i="8"/>
  <c r="AY16" i="8"/>
  <c r="BA15" i="8"/>
  <c r="BC14" i="8"/>
  <c r="AW13" i="8"/>
  <c r="BA11" i="8"/>
  <c r="BC10" i="8"/>
  <c r="AZ35" i="8"/>
  <c r="BD33" i="8"/>
  <c r="BE33" i="8" s="1"/>
  <c r="AX32" i="8"/>
  <c r="AZ31" i="8"/>
  <c r="BB30" i="8"/>
  <c r="BD29" i="8"/>
  <c r="BE29" i="8" s="1"/>
  <c r="AX28" i="8"/>
  <c r="AZ27" i="8"/>
  <c r="BD25" i="8"/>
  <c r="BE25" i="8" s="1"/>
  <c r="AX24" i="8"/>
  <c r="AZ23" i="8"/>
  <c r="BD21" i="8"/>
  <c r="BE21" i="8" s="1"/>
  <c r="AZ19" i="8"/>
  <c r="BD17" i="8"/>
  <c r="BE17" i="8" s="1"/>
  <c r="AX16" i="8"/>
  <c r="AZ15" i="8"/>
  <c r="AZ11" i="8"/>
  <c r="BD9" i="8"/>
  <c r="BE9" i="8" s="1"/>
  <c r="BB35" i="8"/>
  <c r="BC33" i="8"/>
  <c r="BF32" i="8"/>
  <c r="BG32" i="8" s="1"/>
  <c r="AY31" i="8"/>
  <c r="BA30" i="8"/>
  <c r="BC29" i="8"/>
  <c r="AY27" i="8"/>
  <c r="BA26" i="8"/>
  <c r="AY23" i="8"/>
  <c r="BA22" i="8"/>
  <c r="BC21" i="8"/>
  <c r="BA18" i="8"/>
  <c r="AY15" i="8"/>
  <c r="BA14" i="8"/>
  <c r="BC13" i="8"/>
  <c r="AY11" i="8"/>
  <c r="BA10" i="8"/>
  <c r="BC9" i="8"/>
  <c r="AZ28" i="8"/>
  <c r="BB27" i="8"/>
  <c r="BD26" i="8"/>
  <c r="BE26" i="8" s="1"/>
  <c r="AZ20" i="8"/>
  <c r="BD18" i="8"/>
  <c r="BE18" i="8" s="1"/>
  <c r="AX35" i="8"/>
  <c r="AZ34" i="8"/>
  <c r="BD32" i="8"/>
  <c r="BE32" i="8" s="1"/>
  <c r="AX31" i="8"/>
  <c r="AZ30" i="8"/>
  <c r="BB29" i="8"/>
  <c r="AX27" i="8"/>
  <c r="BD24" i="8"/>
  <c r="BE24" i="8" s="1"/>
  <c r="AX23" i="8"/>
  <c r="AZ22" i="8"/>
  <c r="BB21" i="8"/>
  <c r="AZ18" i="8"/>
  <c r="BD16" i="8"/>
  <c r="BE16" i="8" s="1"/>
  <c r="AX15" i="8"/>
  <c r="AZ14" i="8"/>
  <c r="BB13" i="8"/>
  <c r="AX11" i="8"/>
  <c r="BB9" i="8"/>
  <c r="AC9" i="8"/>
  <c r="Y9" i="8"/>
  <c r="AK9" i="8"/>
  <c r="AO9" i="8"/>
  <c r="Q39" i="8"/>
  <c r="R39" i="8"/>
  <c r="V9" i="8"/>
  <c r="AH9" i="8"/>
  <c r="AE9" i="8"/>
  <c r="AP55" i="8"/>
  <c r="AQ55" i="8" s="1"/>
  <c r="AP66" i="8"/>
  <c r="AR66" i="8" s="1"/>
  <c r="AP52" i="8"/>
  <c r="AP68" i="8"/>
  <c r="AQ68" i="8" s="1"/>
  <c r="R38" i="8"/>
  <c r="R40" i="8"/>
  <c r="R41" i="8"/>
  <c r="Q41" i="8"/>
  <c r="Q40" i="8"/>
  <c r="AD65" i="8"/>
  <c r="AF65" i="8" s="1"/>
  <c r="AB45" i="5"/>
  <c r="AF45" i="5"/>
  <c r="AD45" i="5"/>
  <c r="K45" i="5"/>
  <c r="S45" i="5"/>
  <c r="AJ61" i="8"/>
  <c r="AL61" i="8" s="1"/>
  <c r="AG71" i="8"/>
  <c r="AJ67" i="8"/>
  <c r="AK67" i="8" s="1"/>
  <c r="AG70" i="8"/>
  <c r="AI70" i="8" s="1"/>
  <c r="N45" i="5"/>
  <c r="Q45" i="5"/>
  <c r="M45" i="5"/>
  <c r="O45" i="5"/>
  <c r="T45" i="5"/>
  <c r="X45" i="5"/>
  <c r="R45" i="5"/>
  <c r="L45" i="5"/>
  <c r="P45" i="5"/>
  <c r="U45" i="5"/>
  <c r="D7" i="5"/>
  <c r="AA61" i="8"/>
  <c r="AJ68" i="8"/>
  <c r="AL68" i="8" s="1"/>
  <c r="AC54" i="8"/>
  <c r="AA64" i="8"/>
  <c r="AC64" i="8" s="1"/>
  <c r="AG53" i="8"/>
  <c r="AH53" i="8" s="1"/>
  <c r="AI55" i="8"/>
  <c r="AJ58" i="8"/>
  <c r="AL58" i="8" s="1"/>
  <c r="AP65" i="8"/>
  <c r="AR65" i="8" s="1"/>
  <c r="AA68" i="8"/>
  <c r="AB68" i="8" s="1"/>
  <c r="AD55" i="8"/>
  <c r="AF55" i="8" s="1"/>
  <c r="AG52" i="8"/>
  <c r="AH52" i="8" s="1"/>
  <c r="AA58" i="8"/>
  <c r="AC58" i="8" s="1"/>
  <c r="AA62" i="8"/>
  <c r="AC62" i="8" s="1"/>
  <c r="AG68" i="8"/>
  <c r="AH68" i="8" s="1"/>
  <c r="AA69" i="8"/>
  <c r="E7" i="5"/>
  <c r="AD57" i="8"/>
  <c r="AE64" i="8"/>
  <c r="AB54" i="8"/>
  <c r="AI58" i="8"/>
  <c r="AG69" i="8"/>
  <c r="AF62" i="8"/>
  <c r="AE62" i="8"/>
  <c r="AD68" i="8"/>
  <c r="AA60" i="8"/>
  <c r="AE54" i="8"/>
  <c r="AI56" i="8"/>
  <c r="AJ70" i="8"/>
  <c r="AH56" i="8"/>
  <c r="AG65" i="8"/>
  <c r="AG62" i="8"/>
  <c r="AF69" i="8"/>
  <c r="AA67" i="8"/>
  <c r="AP70" i="8"/>
  <c r="C7" i="5"/>
  <c r="D20" i="5"/>
  <c r="D34" i="5"/>
  <c r="D22" i="5"/>
  <c r="D30" i="5"/>
  <c r="D36" i="5"/>
  <c r="D27" i="5"/>
  <c r="D19" i="5"/>
  <c r="D24" i="5"/>
  <c r="J45" i="5"/>
  <c r="D28" i="5"/>
  <c r="D29" i="5"/>
  <c r="D31" i="5"/>
  <c r="D33" i="5"/>
  <c r="D35" i="5"/>
  <c r="D37" i="5"/>
  <c r="D39" i="5"/>
  <c r="D21" i="5"/>
  <c r="D23" i="5"/>
  <c r="D25" i="5"/>
  <c r="D32" i="5"/>
  <c r="D38" i="5"/>
  <c r="D26" i="5"/>
  <c r="D18" i="5"/>
  <c r="AI66" i="8" l="1"/>
  <c r="AR72" i="8"/>
  <c r="AQ72" i="8"/>
  <c r="AR75" i="8"/>
  <c r="AQ75" i="8"/>
  <c r="AQ76" i="8"/>
  <c r="AR76" i="8"/>
  <c r="AI77" i="8"/>
  <c r="AF77" i="8"/>
  <c r="Z58" i="8"/>
  <c r="Z66" i="8"/>
  <c r="G10" i="15"/>
  <c r="G14" i="15"/>
  <c r="G8" i="15"/>
  <c r="G13" i="15"/>
  <c r="G7" i="15"/>
  <c r="G15" i="15"/>
  <c r="G6" i="15"/>
  <c r="G24" i="15"/>
  <c r="G22" i="15"/>
  <c r="G19" i="15"/>
  <c r="G5" i="15"/>
  <c r="G3" i="15"/>
  <c r="G9" i="15"/>
  <c r="G11" i="15"/>
  <c r="G23" i="15"/>
  <c r="G18" i="15"/>
  <c r="G12" i="15"/>
  <c r="G4" i="15"/>
  <c r="G17" i="15"/>
  <c r="G16" i="15"/>
  <c r="G21" i="15"/>
  <c r="G20" i="15"/>
  <c r="AK75" i="8"/>
  <c r="AL75" i="8"/>
  <c r="AN71" i="8"/>
  <c r="AO71" i="8"/>
  <c r="AC77" i="8"/>
  <c r="AN61" i="8"/>
  <c r="AO61" i="8"/>
  <c r="V56" i="8"/>
  <c r="W56" i="8"/>
  <c r="AH73" i="8"/>
  <c r="AI73" i="8"/>
  <c r="Y53" i="8"/>
  <c r="Z53" i="8"/>
  <c r="AN73" i="8"/>
  <c r="AO73" i="8"/>
  <c r="V68" i="8"/>
  <c r="W68" i="8"/>
  <c r="AN64" i="8"/>
  <c r="AO64" i="8"/>
  <c r="V53" i="8"/>
  <c r="W53" i="8"/>
  <c r="AI75" i="8"/>
  <c r="AH75" i="8"/>
  <c r="W55" i="8"/>
  <c r="V55" i="8"/>
  <c r="AN53" i="8"/>
  <c r="AO53" i="8"/>
  <c r="V64" i="8"/>
  <c r="W64" i="8"/>
  <c r="AH76" i="8"/>
  <c r="AI76" i="8"/>
  <c r="Y62" i="8"/>
  <c r="Z62" i="8"/>
  <c r="AB75" i="8"/>
  <c r="AC75" i="8"/>
  <c r="AN65" i="8"/>
  <c r="AO65" i="8"/>
  <c r="V76" i="8"/>
  <c r="W76" i="8"/>
  <c r="AN56" i="8"/>
  <c r="AO56" i="8"/>
  <c r="V61" i="8"/>
  <c r="W61" i="8"/>
  <c r="AC73" i="8"/>
  <c r="AB73" i="8"/>
  <c r="W63" i="8"/>
  <c r="V63" i="8"/>
  <c r="Y65" i="8"/>
  <c r="Z65" i="8"/>
  <c r="W59" i="8"/>
  <c r="V59" i="8"/>
  <c r="AN57" i="8"/>
  <c r="AO57" i="8"/>
  <c r="V69" i="8"/>
  <c r="W69" i="8"/>
  <c r="AO52" i="8"/>
  <c r="AN52" i="8"/>
  <c r="AC76" i="8"/>
  <c r="AB76" i="8"/>
  <c r="AN70" i="8"/>
  <c r="AO70" i="8"/>
  <c r="W71" i="8"/>
  <c r="V71" i="8"/>
  <c r="AN62" i="8"/>
  <c r="AO62" i="8"/>
  <c r="V72" i="8"/>
  <c r="W72" i="8"/>
  <c r="W67" i="8"/>
  <c r="V67" i="8"/>
  <c r="AN67" i="8"/>
  <c r="AO67" i="8"/>
  <c r="AB72" i="8"/>
  <c r="AC72" i="8"/>
  <c r="AN54" i="8"/>
  <c r="AO54" i="8"/>
  <c r="Z77" i="8"/>
  <c r="Y77" i="8"/>
  <c r="AN76" i="8"/>
  <c r="AO76" i="8"/>
  <c r="Y68" i="8"/>
  <c r="Z68" i="8"/>
  <c r="AN59" i="8"/>
  <c r="AO59" i="8"/>
  <c r="V74" i="8"/>
  <c r="W74" i="8"/>
  <c r="AN58" i="8"/>
  <c r="AO58" i="8"/>
  <c r="Y60" i="8"/>
  <c r="Z60" i="8"/>
  <c r="Y54" i="8"/>
  <c r="Z54" i="8"/>
  <c r="AN55" i="8"/>
  <c r="AO55" i="8"/>
  <c r="V62" i="8"/>
  <c r="W62" i="8"/>
  <c r="Y61" i="8"/>
  <c r="Z61" i="8"/>
  <c r="AC74" i="8"/>
  <c r="AB74" i="8"/>
  <c r="AN75" i="8"/>
  <c r="AO75" i="8"/>
  <c r="Z67" i="8"/>
  <c r="Y67" i="8"/>
  <c r="Y59" i="8"/>
  <c r="Z59" i="8"/>
  <c r="AN66" i="8"/>
  <c r="AO66" i="8"/>
  <c r="V54" i="8"/>
  <c r="W54" i="8"/>
  <c r="Z55" i="8"/>
  <c r="Y55" i="8"/>
  <c r="AN68" i="8"/>
  <c r="AO68" i="8"/>
  <c r="V57" i="8"/>
  <c r="W57" i="8"/>
  <c r="AK76" i="8"/>
  <c r="AL76" i="8"/>
  <c r="AK73" i="8"/>
  <c r="AL73" i="8"/>
  <c r="Y69" i="8"/>
  <c r="Z69" i="8"/>
  <c r="Y57" i="8"/>
  <c r="Z57" i="8"/>
  <c r="AL74" i="8"/>
  <c r="AK74" i="8"/>
  <c r="V70" i="8"/>
  <c r="W70" i="8"/>
  <c r="Y64" i="8"/>
  <c r="Z64" i="8"/>
  <c r="AK72" i="8"/>
  <c r="AL72" i="8"/>
  <c r="AL77" i="8"/>
  <c r="AN74" i="8"/>
  <c r="AO74" i="8"/>
  <c r="AE72" i="8"/>
  <c r="AF72" i="8"/>
  <c r="AE73" i="8"/>
  <c r="AF73" i="8"/>
  <c r="V66" i="8"/>
  <c r="W66" i="8"/>
  <c r="W75" i="8"/>
  <c r="V75" i="8"/>
  <c r="Y76" i="8"/>
  <c r="Z76" i="8"/>
  <c r="AN63" i="8"/>
  <c r="AO63" i="8"/>
  <c r="Z74" i="8"/>
  <c r="AN69" i="8"/>
  <c r="AO69" i="8"/>
  <c r="AN60" i="8"/>
  <c r="AO60" i="8"/>
  <c r="V73" i="8"/>
  <c r="W73" i="8"/>
  <c r="Y75" i="8"/>
  <c r="Z75" i="8"/>
  <c r="AF74" i="8"/>
  <c r="AE74" i="8"/>
  <c r="Y72" i="8"/>
  <c r="Z72" i="8"/>
  <c r="AN72" i="8"/>
  <c r="AO72" i="8"/>
  <c r="AI72" i="8"/>
  <c r="AH72" i="8"/>
  <c r="Y73" i="8"/>
  <c r="Z73" i="8"/>
  <c r="AR55" i="8"/>
  <c r="AE65" i="8"/>
  <c r="AF38" i="8"/>
  <c r="AF40" i="8"/>
  <c r="AN40" i="8"/>
  <c r="AI40" i="8"/>
  <c r="W41" i="8"/>
  <c r="AI38" i="8"/>
  <c r="AL40" i="8"/>
  <c r="Z38" i="8"/>
  <c r="AF41" i="8"/>
  <c r="W40" i="8"/>
  <c r="AR68" i="8"/>
  <c r="AN41" i="8"/>
  <c r="AB41" i="8"/>
  <c r="AE41" i="8"/>
  <c r="AE40" i="8"/>
  <c r="AE39" i="8"/>
  <c r="AE42" i="8"/>
  <c r="AF42" i="8" s="1"/>
  <c r="AE38" i="8"/>
  <c r="AK40" i="8"/>
  <c r="AK39" i="8"/>
  <c r="AK42" i="8"/>
  <c r="AL42" i="8" s="1"/>
  <c r="AK41" i="8"/>
  <c r="AK38" i="8"/>
  <c r="AN38" i="8"/>
  <c r="AL41" i="8"/>
  <c r="Z39" i="8"/>
  <c r="AN42" i="8"/>
  <c r="AO42" i="8" s="1"/>
  <c r="AL38" i="8"/>
  <c r="Z40" i="8"/>
  <c r="W39" i="8"/>
  <c r="AN39" i="8"/>
  <c r="AL39" i="8"/>
  <c r="Z41" i="8"/>
  <c r="AI41" i="8"/>
  <c r="AB38" i="8"/>
  <c r="AB42" i="8"/>
  <c r="AC42" i="8" s="1"/>
  <c r="AO38" i="8"/>
  <c r="AO41" i="8"/>
  <c r="AO40" i="8"/>
  <c r="AO39" i="8"/>
  <c r="Y42" i="8"/>
  <c r="Z42" i="8" s="1"/>
  <c r="Y38" i="8"/>
  <c r="Y41" i="8"/>
  <c r="Y40" i="8"/>
  <c r="Y39" i="8"/>
  <c r="V39" i="8"/>
  <c r="V42" i="8"/>
  <c r="W42" i="8" s="1"/>
  <c r="V41" i="8"/>
  <c r="V40" i="8"/>
  <c r="AF39" i="8"/>
  <c r="AI39" i="8"/>
  <c r="AB39" i="8"/>
  <c r="AH40" i="8"/>
  <c r="AH39" i="8"/>
  <c r="AH42" i="8"/>
  <c r="AI42" i="8" s="1"/>
  <c r="AH38" i="8"/>
  <c r="AH41" i="8"/>
  <c r="AC41" i="8"/>
  <c r="AC40" i="8"/>
  <c r="AC39" i="8"/>
  <c r="AC38" i="8"/>
  <c r="AB40" i="8"/>
  <c r="AP54" i="8"/>
  <c r="AR54" i="8" s="1"/>
  <c r="AQ9" i="8"/>
  <c r="AR9" i="8"/>
  <c r="AP59" i="8"/>
  <c r="AR59" i="8" s="1"/>
  <c r="AP64" i="8"/>
  <c r="AR64" i="8" s="1"/>
  <c r="AD70" i="8"/>
  <c r="AE70" i="8" s="1"/>
  <c r="AP56" i="8"/>
  <c r="AR56" i="8" s="1"/>
  <c r="AH70" i="8"/>
  <c r="AQ66" i="8"/>
  <c r="AL67" i="8"/>
  <c r="AB62" i="8"/>
  <c r="AG63" i="8"/>
  <c r="AI63" i="8" s="1"/>
  <c r="AC68" i="8"/>
  <c r="AP63" i="8"/>
  <c r="AR63" i="8" s="1"/>
  <c r="AD53" i="8"/>
  <c r="AE53" i="8" s="1"/>
  <c r="AG57" i="8"/>
  <c r="AI57" i="8" s="1"/>
  <c r="AI53" i="8"/>
  <c r="AK68" i="8"/>
  <c r="AB58" i="8"/>
  <c r="AK58" i="8"/>
  <c r="AJ71" i="8"/>
  <c r="AK71" i="8" s="1"/>
  <c r="AQ65" i="8"/>
  <c r="AP53" i="8"/>
  <c r="AQ53" i="8" s="1"/>
  <c r="AD67" i="8"/>
  <c r="AF67" i="8" s="1"/>
  <c r="AK61" i="8"/>
  <c r="AI68" i="8"/>
  <c r="AD56" i="8"/>
  <c r="AE56" i="8" s="1"/>
  <c r="AE55" i="8"/>
  <c r="AG54" i="8"/>
  <c r="AI54" i="8" s="1"/>
  <c r="AP67" i="8"/>
  <c r="X52" i="8"/>
  <c r="AA59" i="8"/>
  <c r="AG59" i="8"/>
  <c r="AP69" i="8"/>
  <c r="AP62" i="8"/>
  <c r="AJ59" i="8"/>
  <c r="AJ69" i="8"/>
  <c r="AK69" i="8" s="1"/>
  <c r="AB64" i="8"/>
  <c r="AI52" i="8"/>
  <c r="AJ62" i="8"/>
  <c r="AD59" i="8"/>
  <c r="AG67" i="8"/>
  <c r="AI67" i="8" s="1"/>
  <c r="AD66" i="8"/>
  <c r="AD63" i="8"/>
  <c r="AF63" i="8" s="1"/>
  <c r="AB61" i="8"/>
  <c r="AC61" i="8"/>
  <c r="AP71" i="8"/>
  <c r="AJ65" i="8"/>
  <c r="AA66" i="8"/>
  <c r="AL70" i="8"/>
  <c r="AK70" i="8"/>
  <c r="AG60" i="8"/>
  <c r="AA52" i="8"/>
  <c r="AA65" i="8"/>
  <c r="AG64" i="8"/>
  <c r="AJ54" i="8"/>
  <c r="AA57" i="8"/>
  <c r="AC60" i="8"/>
  <c r="AB60" i="8"/>
  <c r="AR52" i="8"/>
  <c r="AQ52" i="8"/>
  <c r="AJ64" i="8"/>
  <c r="AJ57" i="8"/>
  <c r="AH65" i="8"/>
  <c r="AI65" i="8"/>
  <c r="AD61" i="8"/>
  <c r="AP57" i="8"/>
  <c r="AJ56" i="8"/>
  <c r="AD71" i="8"/>
  <c r="AA53" i="8"/>
  <c r="AA56" i="8"/>
  <c r="AP61" i="8"/>
  <c r="AA70" i="8"/>
  <c r="AI71" i="8"/>
  <c r="AH71" i="8"/>
  <c r="AI62" i="8"/>
  <c r="AH62" i="8"/>
  <c r="AC69" i="8"/>
  <c r="AB69" i="8"/>
  <c r="U52" i="8"/>
  <c r="AJ52" i="8"/>
  <c r="AD60" i="8"/>
  <c r="AJ63" i="8"/>
  <c r="AJ53" i="8"/>
  <c r="AD52" i="8"/>
  <c r="AE52" i="8" s="1"/>
  <c r="AC67" i="8"/>
  <c r="AB67" i="8"/>
  <c r="AJ55" i="8"/>
  <c r="AG61" i="8"/>
  <c r="AE57" i="8"/>
  <c r="AF57" i="8"/>
  <c r="AD58" i="8"/>
  <c r="AP60" i="8"/>
  <c r="AJ60" i="8"/>
  <c r="AA63" i="8"/>
  <c r="AP58" i="8"/>
  <c r="AQ59" i="8"/>
  <c r="AF68" i="8"/>
  <c r="AE68" i="8"/>
  <c r="AA71" i="8"/>
  <c r="AQ70" i="8"/>
  <c r="AR70" i="8"/>
  <c r="AJ66" i="8"/>
  <c r="AA55" i="8"/>
  <c r="AI69" i="8"/>
  <c r="AH69" i="8"/>
  <c r="V81" i="8" l="1"/>
  <c r="V84" i="8"/>
  <c r="V82" i="8"/>
  <c r="V83" i="8"/>
  <c r="AO82" i="8"/>
  <c r="AO81" i="8"/>
  <c r="AN83" i="8"/>
  <c r="AO83" i="8"/>
  <c r="AN82" i="8"/>
  <c r="AN81" i="8"/>
  <c r="AN85" i="8"/>
  <c r="AO85" i="8" s="1"/>
  <c r="AN84" i="8"/>
  <c r="AO84" i="8"/>
  <c r="AF70" i="8"/>
  <c r="AQ54" i="8"/>
  <c r="AQ64" i="8"/>
  <c r="AE63" i="8"/>
  <c r="AR38" i="8"/>
  <c r="AR41" i="8"/>
  <c r="AR40" i="8"/>
  <c r="AR39" i="8"/>
  <c r="AQ42" i="8"/>
  <c r="AR42" i="8" s="1"/>
  <c r="AQ38" i="8"/>
  <c r="AQ41" i="8"/>
  <c r="AQ40" i="8"/>
  <c r="AQ39" i="8"/>
  <c r="AE67" i="8"/>
  <c r="AQ56" i="8"/>
  <c r="AF53" i="8"/>
  <c r="AH63" i="8"/>
  <c r="AH54" i="8"/>
  <c r="AH57" i="8"/>
  <c r="AL71" i="8"/>
  <c r="AQ63" i="8"/>
  <c r="AL69" i="8"/>
  <c r="AR53" i="8"/>
  <c r="AF56" i="8"/>
  <c r="AH67" i="8"/>
  <c r="AF59" i="8"/>
  <c r="AE59" i="8"/>
  <c r="AI59" i="8"/>
  <c r="AH59" i="8"/>
  <c r="Z52" i="8"/>
  <c r="Y52" i="8"/>
  <c r="AK59" i="8"/>
  <c r="AL59" i="8"/>
  <c r="AE66" i="8"/>
  <c r="AF66" i="8"/>
  <c r="AL62" i="8"/>
  <c r="AK62" i="8"/>
  <c r="AC59" i="8"/>
  <c r="AB59" i="8"/>
  <c r="AQ67" i="8"/>
  <c r="AR67" i="8"/>
  <c r="AQ62" i="8"/>
  <c r="AR62" i="8"/>
  <c r="AQ69" i="8"/>
  <c r="AR69" i="8"/>
  <c r="AB56" i="8"/>
  <c r="AC56" i="8"/>
  <c r="AF61" i="8"/>
  <c r="AE61" i="8"/>
  <c r="AL57" i="8"/>
  <c r="AK57" i="8"/>
  <c r="AH64" i="8"/>
  <c r="AI64" i="8"/>
  <c r="AL65" i="8"/>
  <c r="AK65" i="8"/>
  <c r="AR58" i="8"/>
  <c r="AQ58" i="8"/>
  <c r="AK56" i="8"/>
  <c r="AL56" i="8"/>
  <c r="AF52" i="8"/>
  <c r="AC57" i="8"/>
  <c r="AB57" i="8"/>
  <c r="AR71" i="8"/>
  <c r="AQ71" i="8"/>
  <c r="AK63" i="8"/>
  <c r="AL63" i="8"/>
  <c r="AR61" i="8"/>
  <c r="AQ61" i="8"/>
  <c r="AB53" i="8"/>
  <c r="AC53" i="8"/>
  <c r="AC55" i="8"/>
  <c r="AB55" i="8"/>
  <c r="AC71" i="8"/>
  <c r="AB71" i="8"/>
  <c r="AC63" i="8"/>
  <c r="AB63" i="8"/>
  <c r="AL55" i="8"/>
  <c r="AK55" i="8"/>
  <c r="AK52" i="8"/>
  <c r="AL52" i="8"/>
  <c r="AF71" i="8"/>
  <c r="AE71" i="8"/>
  <c r="AI60" i="8"/>
  <c r="AH60" i="8"/>
  <c r="AL60" i="8"/>
  <c r="AK60" i="8"/>
  <c r="AL64" i="8"/>
  <c r="AK64" i="8"/>
  <c r="AR60" i="8"/>
  <c r="AQ60" i="8"/>
  <c r="AL53" i="8"/>
  <c r="AK53" i="8"/>
  <c r="AF60" i="8"/>
  <c r="AE60" i="8"/>
  <c r="AC70" i="8"/>
  <c r="AB70" i="8"/>
  <c r="AR57" i="8"/>
  <c r="AQ57" i="8"/>
  <c r="AL54" i="8"/>
  <c r="AK54" i="8"/>
  <c r="AC65" i="8"/>
  <c r="AB65" i="8"/>
  <c r="AB66" i="8"/>
  <c r="AC66" i="8"/>
  <c r="AL66" i="8"/>
  <c r="AK66" i="8"/>
  <c r="AF58" i="8"/>
  <c r="AE58" i="8"/>
  <c r="AI61" i="8"/>
  <c r="AH61" i="8"/>
  <c r="W52" i="8"/>
  <c r="AC52" i="8"/>
  <c r="AB52" i="8"/>
  <c r="AR81" i="8" l="1"/>
  <c r="AR83" i="8"/>
  <c r="AR84" i="8"/>
  <c r="AR82" i="8"/>
  <c r="AI83" i="8"/>
  <c r="AE83" i="8"/>
  <c r="AI81" i="8"/>
  <c r="AE81" i="8"/>
  <c r="AI82" i="8"/>
  <c r="AQ84" i="8"/>
  <c r="AQ83" i="8"/>
  <c r="AQ81" i="8"/>
  <c r="AQ82" i="8"/>
  <c r="AQ85" i="8"/>
  <c r="AR85" i="8" s="1"/>
  <c r="AK82" i="8"/>
  <c r="AK81" i="8"/>
  <c r="AK85" i="8"/>
  <c r="AL85" i="8" s="1"/>
  <c r="AK84" i="8"/>
  <c r="AK83" i="8"/>
  <c r="Y84" i="8"/>
  <c r="Y83" i="8"/>
  <c r="Y82" i="8"/>
  <c r="Y85" i="8"/>
  <c r="Z85" i="8" s="1"/>
  <c r="Y81" i="8"/>
  <c r="AC83" i="8"/>
  <c r="AC82" i="8"/>
  <c r="AC81" i="8"/>
  <c r="AC84" i="8"/>
  <c r="AL82" i="8"/>
  <c r="AL81" i="8"/>
  <c r="AL84" i="8"/>
  <c r="AL83" i="8"/>
  <c r="AI84" i="8"/>
  <c r="AE85" i="8"/>
  <c r="AF85" i="8" s="1"/>
  <c r="AE82" i="8"/>
  <c r="W84" i="8"/>
  <c r="W83" i="8"/>
  <c r="W82" i="8"/>
  <c r="W81" i="8"/>
  <c r="Z84" i="8"/>
  <c r="Z83" i="8"/>
  <c r="Z82" i="8"/>
  <c r="Z81" i="8"/>
  <c r="AF83" i="8"/>
  <c r="AF82" i="8"/>
  <c r="AF81" i="8"/>
  <c r="AF84" i="8"/>
  <c r="AH84" i="8"/>
  <c r="AH83" i="8"/>
  <c r="AH82" i="8"/>
  <c r="AH85" i="8"/>
  <c r="AI85" i="8" s="1"/>
  <c r="AH81" i="8"/>
  <c r="AE84" i="8"/>
  <c r="AB84" i="8"/>
  <c r="AB83" i="8"/>
  <c r="AB82" i="8"/>
  <c r="AB85" i="8"/>
  <c r="AC85" i="8" s="1"/>
  <c r="AB81" i="8"/>
  <c r="V85" i="8"/>
  <c r="W85" i="8" s="1"/>
  <c r="L104" i="17"/>
  <c r="J104" i="17"/>
  <c r="V104" i="17"/>
  <c r="M104"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<sst xmlns="http://schemas.openxmlformats.org/spreadsheetml/2006/main" count="78656" uniqueCount="4052">
  <si>
    <t>Code</t>
  </si>
  <si>
    <t>Innovation Name</t>
  </si>
  <si>
    <t>Spatial Scale</t>
  </si>
  <si>
    <t>Indicator Number</t>
  </si>
  <si>
    <t>Indicator Name</t>
  </si>
  <si>
    <t>Description</t>
  </si>
  <si>
    <t>Metric</t>
  </si>
  <si>
    <t>Category</t>
  </si>
  <si>
    <t>slope_log</t>
  </si>
  <si>
    <t>slope_exp</t>
  </si>
  <si>
    <t>slope_lin</t>
  </si>
  <si>
    <t>log_t0</t>
  </si>
  <si>
    <t>log_Dt</t>
  </si>
  <si>
    <t>log_K</t>
  </si>
  <si>
    <t>exp_a</t>
  </si>
  <si>
    <t>exp_c</t>
  </si>
  <si>
    <t>lin_intercept</t>
  </si>
  <si>
    <t>log_r2</t>
  </si>
  <si>
    <t>log_r2adj</t>
  </si>
  <si>
    <t>log_rmse</t>
  </si>
  <si>
    <t>log_mae</t>
  </si>
  <si>
    <t>exp_r2</t>
  </si>
  <si>
    <t>exp_r2adj</t>
  </si>
  <si>
    <t>exp_rmse</t>
  </si>
  <si>
    <t>exp_mae</t>
  </si>
  <si>
    <t>lin_r2</t>
  </si>
  <si>
    <t>lin_r2adj</t>
  </si>
  <si>
    <t>lin_rmse</t>
  </si>
  <si>
    <t>lin_mae</t>
  </si>
  <si>
    <t>n_data_points</t>
  </si>
  <si>
    <t>n_non_zero_data_points</t>
  </si>
  <si>
    <t>max_over_K</t>
  </si>
  <si>
    <t>min_over_K</t>
  </si>
  <si>
    <t>range_over_k</t>
  </si>
  <si>
    <t>length_trimmed_series_years</t>
  </si>
  <si>
    <t>n_data_points_beyond_max</t>
  </si>
  <si>
    <t>n_data_points_beyond_min</t>
  </si>
  <si>
    <t>suspected_reversal_up2down</t>
  </si>
  <si>
    <t>suspected_reversal_down2up</t>
  </si>
  <si>
    <t>at_least_one_big_jump</t>
  </si>
  <si>
    <t>autocorr_l1</t>
  </si>
  <si>
    <t>all_values_less_than_or_equal_to_1</t>
  </si>
  <si>
    <t>all_values_less_than_or_equal_to_100</t>
  </si>
  <si>
    <t>C1_R2</t>
  </si>
  <si>
    <t>C2_threshold_non_zero_value_years</t>
  </si>
  <si>
    <t>C3_pct_non_zero</t>
  </si>
  <si>
    <t>C4_less_than_250_jump_in_second_half</t>
  </si>
  <si>
    <t>C4_less_than_80_fall_in_second_half</t>
  </si>
  <si>
    <t>C4_combined_less_than_80_fall_and_250_jump_in_second_half</t>
  </si>
  <si>
    <t>C5_volatility_autocorrelation_lag1_threshold_0.7</t>
  </si>
  <si>
    <t>C6_{K_COVERAGE_THRESHOLD}_of_k_covered_by_data</t>
  </si>
  <si>
    <t>C7_lin_r2</t>
  </si>
  <si>
    <t>use_log_x</t>
  </si>
  <si>
    <t>use_lin_x</t>
  </si>
  <si>
    <t xml:space="preserve"> old GN scoring @retreat</t>
  </si>
  <si>
    <t>old GN comments</t>
  </si>
  <si>
    <t>old CW scoring @retreat</t>
  </si>
  <si>
    <t>comments_fit_CW</t>
  </si>
  <si>
    <t>comments_delete_CW</t>
  </si>
  <si>
    <t>comments_alternativeseries_CW</t>
  </si>
  <si>
    <t>comments_transformations_CW</t>
  </si>
  <si>
    <t>use_logfit_CW</t>
  </si>
  <si>
    <t>use_linfit_CW</t>
  </si>
  <si>
    <t>select_1.1_earegion_CW</t>
  </si>
  <si>
    <t>select_1.1_allregions_CW</t>
  </si>
  <si>
    <t>select_non1.1s_earegion_CW</t>
  </si>
  <si>
    <t>select_non1.1s_allregions_CW</t>
  </si>
  <si>
    <t>GN final scoring</t>
  </si>
  <si>
    <t>use_logfit_GN</t>
  </si>
  <si>
    <t>use_linfit_GN</t>
  </si>
  <si>
    <t>select_1.1_earegion_GN</t>
  </si>
  <si>
    <t>select_1.1_allregions_GN</t>
  </si>
  <si>
    <t>select_non1.1s_earegion_GN</t>
  </si>
  <si>
    <t>select_non1.1s_allregions_GN</t>
  </si>
  <si>
    <t>PDF page</t>
  </si>
  <si>
    <t>use_logfit_AGREE?</t>
  </si>
  <si>
    <t>use_linfit_AGREE?</t>
  </si>
  <si>
    <t>select_1.1_earegion_AGREE?</t>
  </si>
  <si>
    <t>select_1.1_allregions_AGREE?</t>
  </si>
  <si>
    <t>select_non1.1s_earegion_AGREE?</t>
  </si>
  <si>
    <t>select_non1.1s_allregions_AGREE?</t>
  </si>
  <si>
    <t>use_logfit_FIN</t>
  </si>
  <si>
    <t>use_linfit_FIN</t>
  </si>
  <si>
    <t>select_1.1_earegion_FIN</t>
  </si>
  <si>
    <t>select_1.1_allregions_FIN</t>
  </si>
  <si>
    <t>select_non1.1s_earegion_FIN</t>
  </si>
  <si>
    <t>select_non1.1s_allregions_FIN</t>
  </si>
  <si>
    <t>act_ams_1.1Ado_d063_m028</t>
  </si>
  <si>
    <t>active mobility</t>
  </si>
  <si>
    <t>Amsterdam</t>
  </si>
  <si>
    <t>Adoption over time</t>
  </si>
  <si>
    <t>Bike ownership</t>
  </si>
  <si>
    <t>%</t>
  </si>
  <si>
    <t>b7</t>
  </si>
  <si>
    <t>m</t>
  </si>
  <si>
    <t>y</t>
  </si>
  <si>
    <t>n</t>
  </si>
  <si>
    <t>delete</t>
  </si>
  <si>
    <t>act_ams_1.1Ado_d121_m090</t>
  </si>
  <si>
    <t>Modal share of all trips by residents (bike)</t>
  </si>
  <si>
    <t>% trips by bike</t>
  </si>
  <si>
    <t>act_ams_1.1Ado_d122_m091</t>
  </si>
  <si>
    <t>Modal share of all trips by residents (walk)</t>
  </si>
  <si>
    <t>% trips by walking</t>
  </si>
  <si>
    <t>ok, use logfit</t>
  </si>
  <si>
    <t>act_ams_1.1Ado_d332_m185</t>
  </si>
  <si>
    <t>% trips by walking and biking</t>
  </si>
  <si>
    <t>market share</t>
  </si>
  <si>
    <t>prefer-relative</t>
  </si>
  <si>
    <t>transformed-marketshare</t>
  </si>
  <si>
    <t>act_bei_1.1Ado_d060_m028</t>
  </si>
  <si>
    <t>Beijing</t>
  </si>
  <si>
    <t>Bicycle modal share</t>
  </si>
  <si>
    <t>act_bei_1.1Ado_d332_m185</t>
  </si>
  <si>
    <t>act_chi_1.1Ado_d061_m002</t>
  </si>
  <si>
    <t>China</t>
  </si>
  <si>
    <t>Bicycle ownership</t>
  </si>
  <si>
    <t># bikes per hundred households</t>
  </si>
  <si>
    <t>reject, too few points</t>
  </si>
  <si>
    <t>act_chi_3.2Adc_d062_m003</t>
  </si>
  <si>
    <t>Adopter characteristics</t>
  </si>
  <si>
    <t>Bicycle ownership among income groups</t>
  </si>
  <si>
    <t># bikes per hundred households (highest 10% income)</t>
  </si>
  <si>
    <t>check</t>
  </si>
  <si>
    <t>act_chi_3.2Adc_d062_m004</t>
  </si>
  <si>
    <t># bikes per hundred households (lowest 10% income)</t>
  </si>
  <si>
    <t>act_chi_3.2Adc_d062_m005</t>
  </si>
  <si>
    <t># bikes per hundred households (middle income groups)</t>
  </si>
  <si>
    <t>act_chi_4.1Sal_d213_m100</t>
  </si>
  <si>
    <t>Knowledge Flows (social networks)</t>
  </si>
  <si>
    <t>annualised Google search frequency (index 100=monthly max.)</t>
  </si>
  <si>
    <t>Index 0-100</t>
  </si>
  <si>
    <t>hide</t>
  </si>
  <si>
    <t>original</t>
  </si>
  <si>
    <t>act_chi_4.1Sal_d239_m153</t>
  </si>
  <si>
    <t>Partial up to max annualised Google search frequency (index 100=monthly max.)</t>
  </si>
  <si>
    <t>Partial up to max Index 0-100</t>
  </si>
  <si>
    <t>prefer</t>
  </si>
  <si>
    <t>transformed-partial</t>
  </si>
  <si>
    <t>act_cop_1.1Ado_d121_m090</t>
  </si>
  <si>
    <t>Copenhagen</t>
  </si>
  <si>
    <t>act_cop_1.1Ado_d122_m091</t>
  </si>
  <si>
    <t>act_cop_1.1Ado_d332_m185</t>
  </si>
  <si>
    <t>act_den_4.1Sal_d213_m100</t>
  </si>
  <si>
    <t>Denmark</t>
  </si>
  <si>
    <t>act_den_4.1Sal_d239_m153</t>
  </si>
  <si>
    <t>act_glo_3.3Sci_d235_m020</t>
  </si>
  <si>
    <t>Global</t>
  </si>
  <si>
    <t>Risk &amp; Uncertainty (Shared Expectations)</t>
  </si>
  <si>
    <t>scientific publications</t>
  </si>
  <si>
    <t># publications</t>
  </si>
  <si>
    <t>good; only available global, apply to all EA regions</t>
  </si>
  <si>
    <t>act_net_1.1Ado_d167_m096</t>
  </si>
  <si>
    <t>The Netherlands</t>
  </si>
  <si>
    <t>Passenger kilometres travelled by¬†bike</t>
  </si>
  <si>
    <t>Billion p.km</t>
  </si>
  <si>
    <t>prefer-absolute</t>
  </si>
  <si>
    <t>act_net_1.1Ado_d168_m096</t>
  </si>
  <si>
    <t>Passenger kilometres travelled by¬†foot</t>
  </si>
  <si>
    <t>act_net_1.1Ado_d332_m185</t>
  </si>
  <si>
    <t>act_net_2.9Int_d133_m139</t>
  </si>
  <si>
    <t>Interdependence with hardware</t>
  </si>
  <si>
    <t>Number of bicycles</t>
  </si>
  <si>
    <t>million</t>
  </si>
  <si>
    <t>act_net_4.1Sal_d213_m100</t>
  </si>
  <si>
    <t>act_net_4.1Sal_d239_m153</t>
  </si>
  <si>
    <t>cli_ban_1.1Ado_d072_m017</t>
  </si>
  <si>
    <t>climate protest</t>
  </si>
  <si>
    <t>Bangladesh</t>
  </si>
  <si>
    <t>Adoption over Time</t>
  </si>
  <si>
    <t>Count of participants at protest events related to climate</t>
  </si>
  <si>
    <t># people (estimated)</t>
  </si>
  <si>
    <t>s3</t>
  </si>
  <si>
    <t>convert to cum</t>
  </si>
  <si>
    <t>cli_ban_1.1Ado_d073_m019</t>
  </si>
  <si>
    <t>Count of protest events related to climate</t>
  </si>
  <si>
    <t># protest events</t>
  </si>
  <si>
    <t>cli_ban_1.1Ado_d240_m154</t>
  </si>
  <si>
    <t>cumulative Count of participants at protest events related to climate</t>
  </si>
  <si>
    <t>cumulative # people (estimated)</t>
  </si>
  <si>
    <t>transformed-cumulative</t>
  </si>
  <si>
    <t>**check**</t>
  </si>
  <si>
    <t>cli_ban_1.1Ado_d241_m155</t>
  </si>
  <si>
    <t>cumulative Count of protest events related to climate</t>
  </si>
  <si>
    <t>cumulative # protest events</t>
  </si>
  <si>
    <t>cli_ban_1.1Ado_d346_m185</t>
  </si>
  <si>
    <t>cumulative share of population participating in protest events related to climate</t>
  </si>
  <si>
    <t>weird data</t>
  </si>
  <si>
    <t>cli_ban_4.1Sal_d213_m100</t>
  </si>
  <si>
    <t>too few</t>
  </si>
  <si>
    <t>cli_ban_4.1Sal_d239_m153</t>
  </si>
  <si>
    <t>cli_ger_1.1Ado_d072_m017</t>
  </si>
  <si>
    <t>Germany</t>
  </si>
  <si>
    <t>cli_ger_1.1Ado_d073_m019</t>
  </si>
  <si>
    <t>cli_ger_1.1Ado_d240_m154</t>
  </si>
  <si>
    <t>cli_ger_1.1Ado_d241_m155</t>
  </si>
  <si>
    <t>cli_ger_1.1Ado_d346_m185</t>
  </si>
  <si>
    <t>cli_ger_4.1Sal_d213_m100</t>
  </si>
  <si>
    <t>cli_ger_4.1Sal_d239_m153</t>
  </si>
  <si>
    <t>cli_glo_1.1Ado_d072_m017</t>
  </si>
  <si>
    <t>cli_glo_1.1Ado_d073_m019</t>
  </si>
  <si>
    <t>cli_glo_1.1Ado_d240_m154</t>
  </si>
  <si>
    <t>cli_glo_1.1Ado_d241_m155</t>
  </si>
  <si>
    <t>cli_glo_1.1Ado_d346_m185</t>
  </si>
  <si>
    <t>cli_glo_3.3Sci_d235_m020</t>
  </si>
  <si>
    <t>cli_glo_4.1Sal_d213_m100</t>
  </si>
  <si>
    <t>cli_glo_4.1Sal_d239_m153</t>
  </si>
  <si>
    <t>cli_ind_1.1Ado_d072_m017</t>
  </si>
  <si>
    <t>India</t>
  </si>
  <si>
    <t>cli_ind_1.1Ado_d073_m019</t>
  </si>
  <si>
    <t>cli_ind_1.1Ado_d240_m154</t>
  </si>
  <si>
    <t>cli_ind_1.1Ado_d241_m155</t>
  </si>
  <si>
    <t>cli_ind_1.1Ado_d346_m185</t>
  </si>
  <si>
    <t>cli_ind_4.1Sal_d213_m100</t>
  </si>
  <si>
    <t>cli_ind_4.1Sal_d239_m153</t>
  </si>
  <si>
    <t>cli_swe_1.1Ado_d072_m017</t>
  </si>
  <si>
    <t>Sweden</t>
  </si>
  <si>
    <t>cli_swe_1.1Ado_d073_m019</t>
  </si>
  <si>
    <t>cli_swe_1.1Ado_d240_m154</t>
  </si>
  <si>
    <t>cli_swe_1.1Ado_d241_m155</t>
  </si>
  <si>
    <t>cli_swe_1.1Ado_d346_m185</t>
  </si>
  <si>
    <t>cli_uki_1.1Ado_d072_m017</t>
  </si>
  <si>
    <t>UK</t>
  </si>
  <si>
    <t>cli_uki_1.1Ado_d073_m019</t>
  </si>
  <si>
    <t>cli_uki_1.1Ado_d240_m154</t>
  </si>
  <si>
    <t>cli_uki_1.1Ado_d241_m155</t>
  </si>
  <si>
    <t>cli_uki_1.1Ado_d346_m185</t>
  </si>
  <si>
    <t>cli_uki_4.1Sal_d213_m100</t>
  </si>
  <si>
    <t>cli_uki_4.1Sal_d239_m153</t>
  </si>
  <si>
    <t>cli_usa_1.1Ado_d072_m017</t>
  </si>
  <si>
    <t>US</t>
  </si>
  <si>
    <t>cli_usa_1.1Ado_d073_m019</t>
  </si>
  <si>
    <t>cli_usa_1.1Ado_d240_m154</t>
  </si>
  <si>
    <t>cli_usa_1.1Ado_d241_m155</t>
  </si>
  <si>
    <t>cli_usa_1.1Ado_d346_m185</t>
  </si>
  <si>
    <t>cli_usa_4.1Sal_d213_m100</t>
  </si>
  <si>
    <t>cli_usa_4.1Sal_d239_m153</t>
  </si>
  <si>
    <t>coh_den_1.1Ado_d134_m007</t>
  </si>
  <si>
    <t>co-housing</t>
  </si>
  <si>
    <t>Number of cohousing communities</t>
  </si>
  <si>
    <t># communities</t>
  </si>
  <si>
    <t>b11</t>
  </si>
  <si>
    <t>coh_den_1.1Ado_d138_m021</t>
  </si>
  <si>
    <t>Number of housing units in cohousing communities</t>
  </si>
  <si>
    <t># residents</t>
  </si>
  <si>
    <t>coh_den_1.1Ado_d335_m185</t>
  </si>
  <si>
    <t>share of population living in co-housing projects</t>
  </si>
  <si>
    <t>coh_den_4.1Sal_d213_m100</t>
  </si>
  <si>
    <t>coh_den_4.1Sal_d239_m153</t>
  </si>
  <si>
    <t>coh_ger_1.1Ado_d141_m018</t>
  </si>
  <si>
    <t>Number of projects</t>
  </si>
  <si>
    <t># projects</t>
  </si>
  <si>
    <t>coh_ger_1.1Ado_d335_m185</t>
  </si>
  <si>
    <t>coh_ger_4.1Sal_d213_m100</t>
  </si>
  <si>
    <t>coh_ger_4.1Sal_d239_m153</t>
  </si>
  <si>
    <t>coh_glo_3.3Sci_d235_m020</t>
  </si>
  <si>
    <t>coh_swi_4.1Sal_d213_m100</t>
  </si>
  <si>
    <t>Switzerland</t>
  </si>
  <si>
    <t>coh_swi_4.1Sal_d239_m153</t>
  </si>
  <si>
    <t>coh_usa_1.1Ado_d142_m021</t>
  </si>
  <si>
    <t>Number of residents living in cohousing communities</t>
  </si>
  <si>
    <t>coh_usa_1.1Ado_d335_m185</t>
  </si>
  <si>
    <t>coh_usa_4.1Sal_d213_m100</t>
  </si>
  <si>
    <t>downward</t>
  </si>
  <si>
    <t>coh_usa_4.1Sal_d239_m153</t>
  </si>
  <si>
    <t>coh_vau_1.1Ado_d137_m009</t>
  </si>
  <si>
    <t>Canton de Vaud (Switzerland)</t>
  </si>
  <si>
    <t>Number of housing cooperatives in Canton de Vaud (Switzerland)</t>
  </si>
  <si>
    <t># cooperatives</t>
  </si>
  <si>
    <t>cro_ber_1.1Ado_d059_m126</t>
  </si>
  <si>
    <t>car ownership</t>
  </si>
  <si>
    <t>Berlin</t>
  </si>
  <si>
    <t>Adaption over time</t>
  </si>
  <si>
    <t>Berlin Car density: 
2008-2024</t>
  </si>
  <si>
    <t>cars per 1,000 inhabitants</t>
  </si>
  <si>
    <t>b5</t>
  </si>
  <si>
    <t>*needs sign reversal * negative slope = LED innovation</t>
  </si>
  <si>
    <t>cro_ber_1.1Ado_d330_m185</t>
  </si>
  <si>
    <t>cars per person</t>
  </si>
  <si>
    <t>cro_ber_4.1Sal_d213_m100</t>
  </si>
  <si>
    <t>cro_ber_4.1Sal_d239_m153</t>
  </si>
  <si>
    <t>cro_glo_3.3Sci_d235_m020</t>
  </si>
  <si>
    <t>cro_ham_1.1Ado_d108_m126</t>
  </si>
  <si>
    <t>Hamburg</t>
  </si>
  <si>
    <t>Hamburg Car density 2008-2024</t>
  </si>
  <si>
    <t>cro_ham_1.1Ado_d330_m185</t>
  </si>
  <si>
    <t>cro_ham_4.1Sal_d213_m100</t>
  </si>
  <si>
    <t>cro_ham_4.1Sal_d239_m153</t>
  </si>
  <si>
    <t>cro_hei_1.1Ado_d109_m127</t>
  </si>
  <si>
    <t>Heidelberg</t>
  </si>
  <si>
    <t>Heidelberg Car density 1993-2024</t>
  </si>
  <si>
    <t>cars per 1000 inhabitants</t>
  </si>
  <si>
    <t>cro_hei_1.1Ado_d330_m185</t>
  </si>
  <si>
    <t>crs_ger_1.1Ado_d233_m012</t>
  </si>
  <si>
    <t>car sharing</t>
  </si>
  <si>
    <t>registered drivers</t>
  </si>
  <si>
    <t># drivers</t>
  </si>
  <si>
    <t>m9</t>
  </si>
  <si>
    <t>crs_ger_1.1Ado_d340_m185</t>
  </si>
  <si>
    <t>share of drivers who car share</t>
  </si>
  <si>
    <t>crs_ger_2.5Var_d216_m012</t>
  </si>
  <si>
    <t>Choice availability</t>
  </si>
  <si>
    <t>free-floating cars - registered drivers</t>
  </si>
  <si>
    <t>crs_ger_2.5Var_d217_m025</t>
  </si>
  <si>
    <t>free-floating cars - registered vehicles</t>
  </si>
  <si>
    <t># vehicles</t>
  </si>
  <si>
    <t>crs_ger_2.5Var_d218_m092</t>
  </si>
  <si>
    <t>free-floating cars as % of all shared cars</t>
  </si>
  <si>
    <t>% vehicles</t>
  </si>
  <si>
    <t>crs_ger_2.5Var_d237_m012</t>
  </si>
  <si>
    <t>station-based or combined - registered drivers</t>
  </si>
  <si>
    <t>crs_ger_2.5Var_d238_m025</t>
  </si>
  <si>
    <t>station-based or combined - registered vehicles</t>
  </si>
  <si>
    <t>crs_ger_2.9Int_d236_m025</t>
  </si>
  <si>
    <t>Interdependence with Hardware</t>
  </si>
  <si>
    <t>shared vehicles</t>
  </si>
  <si>
    <t>crs_ger_3.5Mar_d074_m128</t>
  </si>
  <si>
    <t>Market Formation</t>
  </si>
  <si>
    <t>CumulativeStartups</t>
  </si>
  <si>
    <t>cum. # companies</t>
  </si>
  <si>
    <t>crs_ger_3.5Mar_d126_m008</t>
  </si>
  <si>
    <t>NewStartups</t>
  </si>
  <si>
    <t># companies</t>
  </si>
  <si>
    <t>noisy</t>
  </si>
  <si>
    <t>crs_ger_3.5Mar_d171_m011</t>
  </si>
  <si>
    <t>PrivateEquityDeals</t>
  </si>
  <si>
    <t># deals</t>
  </si>
  <si>
    <t>crs_ger_3.5Mar_d175_m027</t>
  </si>
  <si>
    <t>PrivateEquityInvestment</t>
  </si>
  <si>
    <t>$ million</t>
  </si>
  <si>
    <t>crs_ger_3.5Mar_d200_m027</t>
  </si>
  <si>
    <t>TotalFundraisingAmount</t>
  </si>
  <si>
    <t>crs_ger_3.5Mar_d204_m011</t>
  </si>
  <si>
    <t>TotalFundraisingDeals</t>
  </si>
  <si>
    <t>crs_ger_3.5Mar_d242_m156</t>
  </si>
  <si>
    <t>cumulative CumulativeStartups</t>
  </si>
  <si>
    <t>cumulative cum. # companies</t>
  </si>
  <si>
    <t>transformed-cumx2error</t>
  </si>
  <si>
    <t>crs_ger_3.5Mar_d243_m157</t>
  </si>
  <si>
    <t>Partial up to max CumulativeStartups</t>
  </si>
  <si>
    <t>Partial up to max cum. # companies</t>
  </si>
  <si>
    <t>not needed as transformed-cumulative preferred</t>
  </si>
  <si>
    <t>crs_ger_3.5Mar_d244_m158</t>
  </si>
  <si>
    <t>cumulative NewStartups</t>
  </si>
  <si>
    <t>cumulative # companies</t>
  </si>
  <si>
    <t>not needed as cumulative in original data</t>
  </si>
  <si>
    <t>crs_ger_3.5Mar_d245_m159</t>
  </si>
  <si>
    <t>Partial up to max NewStartups</t>
  </si>
  <si>
    <t>Partial up to max # companies</t>
  </si>
  <si>
    <t>crs_ger_3.5Mar_d246_m160</t>
  </si>
  <si>
    <t>cumulative PrivateEquityDeals</t>
  </si>
  <si>
    <t>cumulative # deals</t>
  </si>
  <si>
    <t>crs_ger_3.5Mar_d247_m161</t>
  </si>
  <si>
    <t>Partial up to max PrivateEquityDeals</t>
  </si>
  <si>
    <t>Partial up to max # deals</t>
  </si>
  <si>
    <t>crs_ger_3.5Mar_d248_m162</t>
  </si>
  <si>
    <t>cumulative PrivateEquityInvestment</t>
  </si>
  <si>
    <t>cumulative $ million</t>
  </si>
  <si>
    <t>crs_ger_3.5Mar_d249_m163</t>
  </si>
  <si>
    <t>Partial up to max PrivateEquityInvestment</t>
  </si>
  <si>
    <t>Partial up to max $ million</t>
  </si>
  <si>
    <t>crs_ger_3.5Mar_d250_m162</t>
  </si>
  <si>
    <t>cumulative TotalFundraisingAmount</t>
  </si>
  <si>
    <t>crs_ger_3.5Mar_d251_m163</t>
  </si>
  <si>
    <t>Partial up to max TotalFundraisingAmount</t>
  </si>
  <si>
    <t>crs_ger_3.5Mar_d252_m160</t>
  </si>
  <si>
    <t>cumulative TotalFundraisingDeals</t>
  </si>
  <si>
    <t>crs_ger_3.5Mar_d253_m161</t>
  </si>
  <si>
    <t>Partial up to max TotalFundraisingDeals</t>
  </si>
  <si>
    <t>crs_ger_4.1Sal_d213_m100</t>
  </si>
  <si>
    <t>crs_ger_4.1Sal_d239_m153</t>
  </si>
  <si>
    <t>crs_ger_4.2Kme_d001_m132</t>
  </si>
  <si>
    <t>Knowledge Flows (mass media)</t>
  </si>
  <si>
    <t>"car sharing" mention in books</t>
  </si>
  <si>
    <t>index (2022=100)</t>
  </si>
  <si>
    <t>crs_ger_4.2Kme_d254_m164</t>
  </si>
  <si>
    <t>Partial up to max "car sharing" mention in books</t>
  </si>
  <si>
    <t>Partial up to max index (2022=100)</t>
  </si>
  <si>
    <t>crs_glo_3.3Sci_d235_m020</t>
  </si>
  <si>
    <t>crs_glo_3.5Mar_d074_m128</t>
  </si>
  <si>
    <t>cum</t>
  </si>
  <si>
    <t>crs_glo_3.5Mar_d126_m008</t>
  </si>
  <si>
    <t>interesting</t>
  </si>
  <si>
    <t>convert to cum.</t>
  </si>
  <si>
    <t>crs_glo_3.5Mar_d171_m011</t>
  </si>
  <si>
    <t>crs_glo_3.5Mar_d175_m027</t>
  </si>
  <si>
    <t>crs_glo_3.5Mar_d200_m027</t>
  </si>
  <si>
    <t>crs_glo_3.5Mar_d204_m011</t>
  </si>
  <si>
    <t>crs_glo_3.5Mar_d242_m156</t>
  </si>
  <si>
    <t>not needed as transformed-cumulative twice (error)</t>
  </si>
  <si>
    <t>crs_glo_3.5Mar_d243_m157</t>
  </si>
  <si>
    <t>crs_glo_3.5Mar_d244_m158</t>
  </si>
  <si>
    <t>crs_glo_3.5Mar_d245_m159</t>
  </si>
  <si>
    <t>crs_glo_3.5Mar_d246_m160</t>
  </si>
  <si>
    <t>crs_glo_3.5Mar_d247_m161</t>
  </si>
  <si>
    <t>crs_glo_3.5Mar_d248_m162</t>
  </si>
  <si>
    <t>crs_glo_3.5Mar_d249_m163</t>
  </si>
  <si>
    <t>crs_glo_3.5Mar_d250_m162</t>
  </si>
  <si>
    <t>crs_glo_3.5Mar_d251_m163</t>
  </si>
  <si>
    <t>crs_glo_3.5Mar_d252_m160</t>
  </si>
  <si>
    <t>crs_glo_3.5Mar_d253_m161</t>
  </si>
  <si>
    <t>crz_fra_1.1Ado_d058_m134</t>
  </si>
  <si>
    <t>mobesity</t>
  </si>
  <si>
    <t>France</t>
  </si>
  <si>
    <t>Average weight of all new sales / registrations (kg)</t>
  </si>
  <si>
    <t>kg</t>
  </si>
  <si>
    <t>b3</t>
  </si>
  <si>
    <t>crz_fra_1.1Ado_d328_m185</t>
  </si>
  <si>
    <t>Weight of all new car sales as a share of heaviest vehicle available in 2025.</t>
  </si>
  <si>
    <t>crz_ger_1.1Ado_d053_m144</t>
  </si>
  <si>
    <t>Average length of all new car sales / registrations (kg)</t>
  </si>
  <si>
    <t>mm</t>
  </si>
  <si>
    <t>crz_ger_1.1Ado_d057_m134</t>
  </si>
  <si>
    <t>Average weight of all new car sales / registrations (kg)</t>
  </si>
  <si>
    <t>crz_ger_1.1Ado_d328_m185</t>
  </si>
  <si>
    <t>crz_ger_4.1Sal_d213_m100</t>
  </si>
  <si>
    <t>crz_ger_4.1Sal_d239_m153</t>
  </si>
  <si>
    <t>crz_glo_3.3Sci_d235_m020</t>
  </si>
  <si>
    <t>dig_den_1.1Ado_d148_m037</t>
  </si>
  <si>
    <t>digital skills</t>
  </si>
  <si>
    <t>Online activity: banking</t>
  </si>
  <si>
    <t>% individuals</t>
  </si>
  <si>
    <t>s1</t>
  </si>
  <si>
    <t>dig_den_1.1Ado_d149_m037</t>
  </si>
  <si>
    <t>Online activity: doing online course</t>
  </si>
  <si>
    <t>dig_den_1.1Ado_d150_m037</t>
  </si>
  <si>
    <t>Online activity: emailing</t>
  </si>
  <si>
    <t>* fit error - check *</t>
  </si>
  <si>
    <t>dig_den_1.1Ado_d151_m037</t>
  </si>
  <si>
    <t>Online activity: finding info</t>
  </si>
  <si>
    <t>dig_den_1.1Ado_d152_m037</t>
  </si>
  <si>
    <t>Online activity: selling</t>
  </si>
  <si>
    <t>dig_den_1.1Ado_d153_m037</t>
  </si>
  <si>
    <t>Online activity: social networks</t>
  </si>
  <si>
    <t>dig_den_1.1Ado_d344_m185</t>
  </si>
  <si>
    <t>share of people engaged in 6 online activities</t>
  </si>
  <si>
    <t>dig_den_2.9Int_d004_m028</t>
  </si>
  <si>
    <t>Inter-dependence with hardware</t>
  </si>
  <si>
    <t>% households with a computer</t>
  </si>
  <si>
    <t>dig_glo_3.3Sci_d235_m020</t>
  </si>
  <si>
    <t>dig_ita_1.1Ado_d148_m037</t>
  </si>
  <si>
    <t>Italy</t>
  </si>
  <si>
    <t>dig_ita_1.1Ado_d149_m037</t>
  </si>
  <si>
    <t>dig_ita_1.1Ado_d150_m037</t>
  </si>
  <si>
    <t>dig_ita_1.1Ado_d151_m037</t>
  </si>
  <si>
    <t>dig_ita_1.1Ado_d152_m037</t>
  </si>
  <si>
    <t>dig_ita_1.1Ado_d153_m037</t>
  </si>
  <si>
    <t>dig_ita_1.1Ado_d344_m185</t>
  </si>
  <si>
    <t>dig_ita_2.9Int_d004_m028</t>
  </si>
  <si>
    <t>dig_nor_1.1Ado_d148_m037</t>
  </si>
  <si>
    <t>Norway</t>
  </si>
  <si>
    <t>dig_nor_1.1Ado_d149_m037</t>
  </si>
  <si>
    <t>dig_nor_1.1Ado_d150_m037</t>
  </si>
  <si>
    <t>dig_nor_1.1Ado_d151_m037</t>
  </si>
  <si>
    <t>dig_nor_1.1Ado_d152_m037</t>
  </si>
  <si>
    <t>dig_nor_1.1Ado_d153_m037</t>
  </si>
  <si>
    <t>dig_nor_1.1Ado_d344_m185</t>
  </si>
  <si>
    <t>dig_nor_2.9Int_d004_m028</t>
  </si>
  <si>
    <t>dig_pol_1.1Ado_d148_m037</t>
  </si>
  <si>
    <t>Poland</t>
  </si>
  <si>
    <t>dig_pol_1.1Ado_d149_m037</t>
  </si>
  <si>
    <t>dig_pol_1.1Ado_d150_m037</t>
  </si>
  <si>
    <t>dig_pol_1.1Ado_d151_m037</t>
  </si>
  <si>
    <t>dig_pol_1.1Ado_d152_m037</t>
  </si>
  <si>
    <t>dig_pol_1.1Ado_d153_m037</t>
  </si>
  <si>
    <t>dig_pol_1.1Ado_d344_m185</t>
  </si>
  <si>
    <t>dig_pol_2.9Int_d004_m028</t>
  </si>
  <si>
    <t>dig_por_1.1Ado_d148_m037</t>
  </si>
  <si>
    <t>Portugal</t>
  </si>
  <si>
    <t>dig_por_1.1Ado_d149_m037</t>
  </si>
  <si>
    <t>dig_por_1.1Ado_d150_m037</t>
  </si>
  <si>
    <t>dig_por_1.1Ado_d151_m037</t>
  </si>
  <si>
    <t>dig_por_1.1Ado_d152_m037</t>
  </si>
  <si>
    <t>dig_por_1.1Ado_d153_m037</t>
  </si>
  <si>
    <t>dig_por_1.1Ado_d344_m185</t>
  </si>
  <si>
    <t>dig_por_2.9Int_d004_m028</t>
  </si>
  <si>
    <t>dig_swe_1.1Ado_d148_m037</t>
  </si>
  <si>
    <t>dig_swe_1.1Ado_d149_m037</t>
  </si>
  <si>
    <t>dig_swe_1.1Ado_d150_m037</t>
  </si>
  <si>
    <t>dig_swe_1.1Ado_d151_m037</t>
  </si>
  <si>
    <t>dig_swe_1.1Ado_d152_m037</t>
  </si>
  <si>
    <t>dig_swe_1.1Ado_d153_m037</t>
  </si>
  <si>
    <t>dig_swe_1.1Ado_d344_m185</t>
  </si>
  <si>
    <t>dig_swe_2.9Int_d004_m028</t>
  </si>
  <si>
    <t>dow_glo_3.3Sci_d235_m020</t>
  </si>
  <si>
    <t>downsizing</t>
  </si>
  <si>
    <t>b10</t>
  </si>
  <si>
    <t>dow_swi_1.1Ado_d191_m087</t>
  </si>
  <si>
    <t>Share of people living in a small dwelling with high wellbeing</t>
  </si>
  <si>
    <t>% people</t>
  </si>
  <si>
    <t>dow_swi_1.1Ado_d191_m185</t>
  </si>
  <si>
    <t>share of people living in a small dwelling with high wellbeing</t>
  </si>
  <si>
    <t>dow_swi_4.1Sal_d213_m100</t>
  </si>
  <si>
    <t>dow_swi_4.1Sal_d239_m153</t>
  </si>
  <si>
    <t>dri_glo_3.3Sci_d235_m020</t>
  </si>
  <si>
    <t>drivers licence</t>
  </si>
  <si>
    <t>b9</t>
  </si>
  <si>
    <t>dri_sto_1.1Ado_d006_m047</t>
  </si>
  <si>
    <t>Stockholm</t>
  </si>
  <si>
    <t>% of 18-19yr age group holding a drivers licence</t>
  </si>
  <si>
    <t>% of 18-19yr olds</t>
  </si>
  <si>
    <t>duplicated in market share</t>
  </si>
  <si>
    <t>dri_sto_1.1Ado_d334_m185</t>
  </si>
  <si>
    <t>share of teenagers with drivers licenses</t>
  </si>
  <si>
    <t>dri_sto_3.2Adc_d007_m045</t>
  </si>
  <si>
    <t>Adopter Characteristics</t>
  </si>
  <si>
    <t>% of 18-19yr age group holding a drivers licence, by gender</t>
  </si>
  <si>
    <t>% of 18-19yr old females</t>
  </si>
  <si>
    <t>* data error - missing data?</t>
  </si>
  <si>
    <t>dri_sto_3.2Adc_d007_m046</t>
  </si>
  <si>
    <t>% of 18-19yr old males</t>
  </si>
  <si>
    <t>dri_sto_3.2Adc_d008_m048</t>
  </si>
  <si>
    <t>% of 18-19yr age group in 2003 holding a drivers licence</t>
  </si>
  <si>
    <t>% of 18-19yr olds in 2003 cohort</t>
  </si>
  <si>
    <t>dri_sto_4.5Inf_d031_m072</t>
  </si>
  <si>
    <t>Compatibility</t>
  </si>
  <si>
    <t>% of population holding a drivers licence</t>
  </si>
  <si>
    <t>% of population</t>
  </si>
  <si>
    <t>dri_swe_1.1Ado_d006_m044</t>
  </si>
  <si>
    <t>% of 18-19yr age group</t>
  </si>
  <si>
    <t>dri_swe_1.1Ado_d334_m185</t>
  </si>
  <si>
    <t>dri_swe_4.5Inf_d031_m072</t>
  </si>
  <si>
    <t>dri_usa_1.1Ado_d349_m057</t>
  </si>
  <si>
    <t>% of population holding a drivers licence, by age group&lt;=19yrs</t>
  </si>
  <si>
    <t>% of &lt;=19 yr olds</t>
  </si>
  <si>
    <t>dri_usa_2.2Rel_d051_m125</t>
  </si>
  <si>
    <t>Relative Advantage (profitability)</t>
  </si>
  <si>
    <t>Average cost of mile traveled by bus / car</t>
  </si>
  <si>
    <t>bus/car cost per mile traveled</t>
  </si>
  <si>
    <t>dri_usa_2.2Rel_d055_m026</t>
  </si>
  <si>
    <t>Average total cost of mile traveled by bus</t>
  </si>
  <si>
    <t>$ (constant 2022)</t>
  </si>
  <si>
    <t>dri_usa_2.2Rel_d056_m026</t>
  </si>
  <si>
    <t>Average total cost of mile traveled by car</t>
  </si>
  <si>
    <t>dri_usa_2.2Rel_d105_m131</t>
  </si>
  <si>
    <t>Fuel efficiency (VMT per gallon)</t>
  </si>
  <si>
    <t>index (1989=1)</t>
  </si>
  <si>
    <t>dri_usa_2.3Cob_d208_m069</t>
  </si>
  <si>
    <t>Relative Advantage (Co-Benefits)</t>
  </si>
  <si>
    <t>Traffic death rates</t>
  </si>
  <si>
    <t>% of licensed drivers</t>
  </si>
  <si>
    <t>dri_usa_2.9Int_d124_m131</t>
  </si>
  <si>
    <t>Inter-dependence with Hardware</t>
  </si>
  <si>
    <t>Motor fuel consumption</t>
  </si>
  <si>
    <t>dri_usa_2.9Int_d198_m143</t>
  </si>
  <si>
    <t>Total number of vehicles registered</t>
  </si>
  <si>
    <t>million vehicles</t>
  </si>
  <si>
    <t>dri_usa_3.2Adc_d011_m050</t>
  </si>
  <si>
    <t>% of age cohort 18 yrs in 1978 holding a drivers licence</t>
  </si>
  <si>
    <t>% of 18yr olds in 1978</t>
  </si>
  <si>
    <t>dri_usa_3.2Adc_d012_m051</t>
  </si>
  <si>
    <t>% of age cohort 18 yrs in 1988 holding a drivers licence</t>
  </si>
  <si>
    <t>% of 18yr olds in 1988</t>
  </si>
  <si>
    <t>dri_usa_3.2Adc_d013_m052</t>
  </si>
  <si>
    <t>% of age cohort 18 yrs in 2008 holding a drivers licence</t>
  </si>
  <si>
    <t>% of 18yr olds in 2008</t>
  </si>
  <si>
    <t>dri_usa_3.2Adc_d014_m053</t>
  </si>
  <si>
    <t>% of age cohort 18 yrs in 2019 holding a drivers licence</t>
  </si>
  <si>
    <t>% of 18yr olds in 2019</t>
  </si>
  <si>
    <t>dri_usa_3.2Adc_d032_m042</t>
  </si>
  <si>
    <t>% of population holding a drivers licence, by age group</t>
  </si>
  <si>
    <t>% of 16yr olds</t>
  </si>
  <si>
    <t>dri_usa_3.2Adc_d032_m043</t>
  </si>
  <si>
    <t>% of 17yr olds</t>
  </si>
  <si>
    <t>dri_usa_3.2Adc_d032_m049</t>
  </si>
  <si>
    <t>% of 18yr olds</t>
  </si>
  <si>
    <t>dri_usa_3.2Adc_d032_m054</t>
  </si>
  <si>
    <t>% of 19yr olds</t>
  </si>
  <si>
    <t>dri_usa_3.2Adc_d032_m055</t>
  </si>
  <si>
    <t>% of 20-24 yr olds</t>
  </si>
  <si>
    <t>dri_usa_3.2Adc_d032_m056</t>
  </si>
  <si>
    <t>% of 25-29 yr olds</t>
  </si>
  <si>
    <t>dri_usa_3.2Adc_d350_m065</t>
  </si>
  <si>
    <t>% of population holding a drivers licence, by gender=female</t>
  </si>
  <si>
    <t>% of female population</t>
  </si>
  <si>
    <t>dri_usa_3.2Adc_d351_m070</t>
  </si>
  <si>
    <t>% of population holding a drivers licence, by gender=male</t>
  </si>
  <si>
    <t>% of male population</t>
  </si>
  <si>
    <t>dri_usa_4.1Sal_d213_m100</t>
  </si>
  <si>
    <t>dri_usa_4.1Sal_d239_m153</t>
  </si>
  <si>
    <t>dri_usa_4.2Kme_d143_m014</t>
  </si>
  <si>
    <t>Knowledge Flows (Mass Media)</t>
  </si>
  <si>
    <t>Number of times "Drivers license" appears in books</t>
  </si>
  <si>
    <t># mentions</t>
  </si>
  <si>
    <t>dri_usa_4.2Kme_d255_m165</t>
  </si>
  <si>
    <t>Partial up to max Number of times "Drivers license" appears in books</t>
  </si>
  <si>
    <t>Partial up to max # mentions</t>
  </si>
  <si>
    <t>dri_usa_4.3Com_d030_m072</t>
  </si>
  <si>
    <t>% of population (residents) holding a drivers licence</t>
  </si>
  <si>
    <t>dri_usa_4.3Com_d211_m124</t>
  </si>
  <si>
    <t>Vehicle Miles of Travel (VMT)</t>
  </si>
  <si>
    <t>billions</t>
  </si>
  <si>
    <t>dri_usa_4.5Inf_d199_m141</t>
  </si>
  <si>
    <t>Infrastructure Dependence</t>
  </si>
  <si>
    <t>Total public road mileage</t>
  </si>
  <si>
    <t>million miles</t>
  </si>
  <si>
    <t>dri_was_1.1Ado_d349_m057</t>
  </si>
  <si>
    <t>Washington DC</t>
  </si>
  <si>
    <t>dri_was_3.2Adc_d350_m065</t>
  </si>
  <si>
    <t>dri_was_3.2Adc_d351_m070</t>
  </si>
  <si>
    <t>dri_was_3.2Adc_d352_m055</t>
  </si>
  <si>
    <t>% of population holding a drivers licence, by age group 20-24</t>
  </si>
  <si>
    <t>dri_was_4.3Com_d030_m072</t>
  </si>
  <si>
    <t>eat_ger_1.1Ado_d038_m038</t>
  </si>
  <si>
    <t>eating less meat</t>
  </si>
  <si>
    <t>% red in total meat consumption</t>
  </si>
  <si>
    <t>% kg/yr</t>
  </si>
  <si>
    <t>b1</t>
  </si>
  <si>
    <t>eat_ger_1.1Ado_d228_m137</t>
  </si>
  <si>
    <t>per capita total meat consumption</t>
  </si>
  <si>
    <t>kg/yr</t>
  </si>
  <si>
    <t>eat_ger_1.1Ado_d258_m166</t>
  </si>
  <si>
    <t>Partial up to max % red in total meat consumption</t>
  </si>
  <si>
    <t>Partial up to max % kg/yr</t>
  </si>
  <si>
    <t>eat_ger_1.1Ado_d259_m167</t>
  </si>
  <si>
    <t>Partial max and after % red in total meat consumption</t>
  </si>
  <si>
    <t>Partial max and after % kg/yr</t>
  </si>
  <si>
    <t>part of curve consistent with LED innovation *needs sign reversal * negative slope = LED innovation</t>
  </si>
  <si>
    <t>eat_ger_1.1Ado_d270_m170</t>
  </si>
  <si>
    <t>Partial up to max per capita total meat consumption</t>
  </si>
  <si>
    <t>Partial up to max kg/yr</t>
  </si>
  <si>
    <t>not interested in this part of curve</t>
  </si>
  <si>
    <t>eat_ger_1.1Ado_d271_m171</t>
  </si>
  <si>
    <t>Partial max and after per capita total meat consumption</t>
  </si>
  <si>
    <t>Partial max and after kg/yr</t>
  </si>
  <si>
    <t>eat_ger_1.1Ado_d326_m185</t>
  </si>
  <si>
    <t>red meat as a share of meat consumption</t>
  </si>
  <si>
    <t>eat_ger_2.4Eas_d210_m103</t>
  </si>
  <si>
    <t>Ease of Use</t>
  </si>
  <si>
    <t>Vegetable consumption per capita</t>
  </si>
  <si>
    <t>Kg/year</t>
  </si>
  <si>
    <t>eat_ger_2.5Var_d037_m038</t>
  </si>
  <si>
    <t>Variety (Choice Availability)</t>
  </si>
  <si>
    <t>% poultry+pig in total meat consumption</t>
  </si>
  <si>
    <t>eat_ger_2.5Var_d223_m137</t>
  </si>
  <si>
    <t>per capita beef consumption</t>
  </si>
  <si>
    <t>Kg/yr</t>
  </si>
  <si>
    <t>eat_ger_2.5Var_d224_m137</t>
  </si>
  <si>
    <t>per capita other meat consumption</t>
  </si>
  <si>
    <t>reversal, fit to partial</t>
  </si>
  <si>
    <t>eat_ger_2.5Var_d225_m137</t>
  </si>
  <si>
    <t>per capita pig consumption</t>
  </si>
  <si>
    <t>eat_ger_2.5Var_d226_m137</t>
  </si>
  <si>
    <t>per capita poultry consumption</t>
  </si>
  <si>
    <t>eat_ger_2.5Var_d227_m137</t>
  </si>
  <si>
    <t>per capita sheep &amp; goat consumption</t>
  </si>
  <si>
    <t>eat_ger_3.5Mar_d076_m128</t>
  </si>
  <si>
    <t>CumulativeStartups (meat substitutes)</t>
  </si>
  <si>
    <t>eat_ger_3.5Mar_d128_m008</t>
  </si>
  <si>
    <t>NewStartups (meat substitutes)</t>
  </si>
  <si>
    <t>eat_ger_3.5Mar_d173_m011</t>
  </si>
  <si>
    <t>PrivateEquityDeals (meat substitutes)</t>
  </si>
  <si>
    <t>eat_ger_3.5Mar_d177_m027</t>
  </si>
  <si>
    <t>PrivateEquityInvestment (meat substitutes)</t>
  </si>
  <si>
    <t>eat_ger_3.5Mar_d202_m027</t>
  </si>
  <si>
    <t>TotalFundraisingAmount (meat substitutes)</t>
  </si>
  <si>
    <t>eat_ger_3.5Mar_d206_m011</t>
  </si>
  <si>
    <t>TotalFundraisingDeals (meat substitutes)</t>
  </si>
  <si>
    <t>eat_ger_3.5Mar_d272_m156</t>
  </si>
  <si>
    <t>cumulative CumulativeStartups (meat substitutes)</t>
  </si>
  <si>
    <t>eat_ger_3.5Mar_d273_m157</t>
  </si>
  <si>
    <t>Partial up to max CumulativeStartups (meat substitutes)</t>
  </si>
  <si>
    <t>eat_ger_3.5Mar_d274_m158</t>
  </si>
  <si>
    <t>cumulative NewStartups (meat substitutes)</t>
  </si>
  <si>
    <t>eat_ger_3.5Mar_d275_m159</t>
  </si>
  <si>
    <t>Partial up to max NewStartups (meat substitutes)</t>
  </si>
  <si>
    <t>eat_ger_3.5Mar_d276_m160</t>
  </si>
  <si>
    <t>cumulative PrivateEquityDeals (meat substitutes)</t>
  </si>
  <si>
    <t>eat_ger_3.5Mar_d277_m161</t>
  </si>
  <si>
    <t>Partial up to max PrivateEquityDeals (meat substitutes)</t>
  </si>
  <si>
    <t>eat_ger_3.5Mar_d278_m162</t>
  </si>
  <si>
    <t>cumulative PrivateEquityInvestment (meat substitutes)</t>
  </si>
  <si>
    <t>eat_ger_3.5Mar_d279_m163</t>
  </si>
  <si>
    <t>Partial up to max PrivateEquityInvestment (meat substitutes)</t>
  </si>
  <si>
    <t>eat_ger_3.5Mar_d280_m162</t>
  </si>
  <si>
    <t>cumulative TotalFundraisingAmount (meat substitutes)</t>
  </si>
  <si>
    <t>eat_ger_3.5Mar_d281_m163</t>
  </si>
  <si>
    <t>Partial up to max TotalFundraisingAmount (meat substitutes)</t>
  </si>
  <si>
    <t>eat_ger_3.5Mar_d282_m160</t>
  </si>
  <si>
    <t>cumulative TotalFundraisingDeals (meat substitutes)</t>
  </si>
  <si>
    <t>eat_ger_3.5Mar_d283_m161</t>
  </si>
  <si>
    <t>Partial up to max TotalFundraisingDeals (meat substitutes)</t>
  </si>
  <si>
    <t>eat_ger_4.1Sal_d213_m100</t>
  </si>
  <si>
    <t>eat_ger_4.1Sal_d239_m153</t>
  </si>
  <si>
    <t>eat_ger_4.5Inf_d120_m103</t>
  </si>
  <si>
    <t>Physical Infrastructure Dependence</t>
  </si>
  <si>
    <t>Meat supply/person</t>
  </si>
  <si>
    <t>eat_glo_3.3Sci_d235_m020</t>
  </si>
  <si>
    <t>mulitple series here</t>
  </si>
  <si>
    <t>corrected</t>
  </si>
  <si>
    <t>eat_glo_3.5Mar_d076_m128</t>
  </si>
  <si>
    <t>eat_glo_3.5Mar_d128_m008</t>
  </si>
  <si>
    <t>eat_glo_3.5Mar_d173_m011</t>
  </si>
  <si>
    <t>eat_glo_3.5Mar_d177_m027</t>
  </si>
  <si>
    <t>eat_glo_3.5Mar_d202_m027</t>
  </si>
  <si>
    <t>eat_glo_3.5Mar_d206_m011</t>
  </si>
  <si>
    <t>eat_glo_3.5Mar_d272_m156</t>
  </si>
  <si>
    <t>eat_glo_3.5Mar_d273_m157</t>
  </si>
  <si>
    <t>eat_glo_3.5Mar_d274_m158</t>
  </si>
  <si>
    <t>eat_glo_3.5Mar_d275_m159</t>
  </si>
  <si>
    <t>eat_glo_3.5Mar_d276_m160</t>
  </si>
  <si>
    <t>eat_glo_3.5Mar_d277_m161</t>
  </si>
  <si>
    <t>eat_glo_3.5Mar_d278_m162</t>
  </si>
  <si>
    <t>eat_glo_3.5Mar_d279_m163</t>
  </si>
  <si>
    <t>eat_glo_3.5Mar_d280_m162</t>
  </si>
  <si>
    <t>eat_glo_3.5Mar_d281_m163</t>
  </si>
  <si>
    <t>eat_glo_3.5Mar_d282_m160</t>
  </si>
  <si>
    <t>eat_glo_3.5Mar_d283_m161</t>
  </si>
  <si>
    <t>eat_ind_1.1Ado_d038_m038</t>
  </si>
  <si>
    <t>eat_ind_1.1Ado_d228_m137</t>
  </si>
  <si>
    <t>eat_ind_1.1Ado_d258_m166</t>
  </si>
  <si>
    <t>eat_ind_1.1Ado_d259_m167</t>
  </si>
  <si>
    <t>eat_ind_1.1Ado_d270_m170</t>
  </si>
  <si>
    <t>eat_ind_1.1Ado_d271_m171</t>
  </si>
  <si>
    <t>eat_ind_1.1Ado_d326_m185</t>
  </si>
  <si>
    <t>eat_ind_2.4Eas_d210_m103</t>
  </si>
  <si>
    <t>eat_ind_2.5Var_d037_m038</t>
  </si>
  <si>
    <t>eat_ind_2.5Var_d223_m137</t>
  </si>
  <si>
    <t>eat_ind_2.5Var_d224_m137</t>
  </si>
  <si>
    <t>bad data</t>
  </si>
  <si>
    <t>eat_ind_2.5Var_d225_m137</t>
  </si>
  <si>
    <t>eat_ind_2.5Var_d226_m137</t>
  </si>
  <si>
    <t>eat_ind_2.5Var_d227_m137</t>
  </si>
  <si>
    <t>eat_ind_3.5Mar_d076_m128</t>
  </si>
  <si>
    <t>eat_ind_3.5Mar_d128_m008</t>
  </si>
  <si>
    <t>eat_ind_3.5Mar_d173_m011</t>
  </si>
  <si>
    <t>eat_ind_3.5Mar_d177_m027</t>
  </si>
  <si>
    <t>eat_ind_3.5Mar_d202_m027</t>
  </si>
  <si>
    <t>eat_ind_3.5Mar_d206_m011</t>
  </si>
  <si>
    <t>eat_ind_3.5Mar_d272_m156</t>
  </si>
  <si>
    <t>eat_ind_3.5Mar_d273_m157</t>
  </si>
  <si>
    <t>eat_ind_3.5Mar_d274_m158</t>
  </si>
  <si>
    <t>eat_ind_3.5Mar_d275_m159</t>
  </si>
  <si>
    <t>eat_ind_3.5Mar_d276_m160</t>
  </si>
  <si>
    <t>eat_ind_3.5Mar_d277_m161</t>
  </si>
  <si>
    <t>eat_ind_3.5Mar_d278_m162</t>
  </si>
  <si>
    <t>eat_ind_3.5Mar_d279_m163</t>
  </si>
  <si>
    <t>eat_ind_3.5Mar_d280_m162</t>
  </si>
  <si>
    <t>eat_ind_3.5Mar_d281_m163</t>
  </si>
  <si>
    <t>eat_ind_3.5Mar_d282_m160</t>
  </si>
  <si>
    <t>eat_ind_3.5Mar_d283_m161</t>
  </si>
  <si>
    <t>eat_ind_4.1Sal_d213_m100</t>
  </si>
  <si>
    <t>eat_ind_4.1Sal_d239_m153</t>
  </si>
  <si>
    <t>eat_ind_4.5Inf_d120_m103</t>
  </si>
  <si>
    <t>eat_jap_1.1Ado_d038_m038</t>
  </si>
  <si>
    <t>Japan</t>
  </si>
  <si>
    <t>eat_jap_1.1Ado_d228_m137</t>
  </si>
  <si>
    <t>eat_jap_1.1Ado_d258_m166</t>
  </si>
  <si>
    <t>eat_jap_1.1Ado_d259_m167</t>
  </si>
  <si>
    <t>eat_jap_1.1Ado_d270_m170</t>
  </si>
  <si>
    <t>eat_jap_1.1Ado_d271_m171</t>
  </si>
  <si>
    <t>eat_jap_1.1Ado_d326_m185</t>
  </si>
  <si>
    <t>eat_jap_2.4Eas_d210_m103</t>
  </si>
  <si>
    <t>eat_jap_2.5Var_d037_m038</t>
  </si>
  <si>
    <t>eat_jap_2.5Var_d223_m137</t>
  </si>
  <si>
    <t>eat_jap_2.5Var_d224_m137</t>
  </si>
  <si>
    <t>eat_jap_2.5Var_d225_m137</t>
  </si>
  <si>
    <t>eat_jap_2.5Var_d226_m137</t>
  </si>
  <si>
    <t>eat_jap_2.5Var_d227_m137</t>
  </si>
  <si>
    <t>eat_jap_3.5Mar_d076_m128</t>
  </si>
  <si>
    <t>eat_jap_3.5Mar_d128_m008</t>
  </si>
  <si>
    <t>eat_jap_3.5Mar_d173_m011</t>
  </si>
  <si>
    <t>eat_jap_3.5Mar_d177_m027</t>
  </si>
  <si>
    <t>eat_jap_3.5Mar_d202_m027</t>
  </si>
  <si>
    <t>eat_jap_3.5Mar_d206_m011</t>
  </si>
  <si>
    <t>eat_jap_3.5Mar_d272_m156</t>
  </si>
  <si>
    <t>eat_jap_3.5Mar_d273_m157</t>
  </si>
  <si>
    <t>eat_jap_3.5Mar_d274_m158</t>
  </si>
  <si>
    <t>eat_jap_3.5Mar_d275_m159</t>
  </si>
  <si>
    <t>eat_jap_3.5Mar_d276_m160</t>
  </si>
  <si>
    <t>eat_jap_3.5Mar_d277_m161</t>
  </si>
  <si>
    <t>eat_jap_3.5Mar_d278_m162</t>
  </si>
  <si>
    <t>eat_jap_3.5Mar_d279_m163</t>
  </si>
  <si>
    <t>eat_jap_3.5Mar_d280_m162</t>
  </si>
  <si>
    <t>eat_jap_3.5Mar_d281_m163</t>
  </si>
  <si>
    <t>eat_jap_3.5Mar_d282_m160</t>
  </si>
  <si>
    <t>eat_jap_3.5Mar_d283_m161</t>
  </si>
  <si>
    <t>eat_jap_4.1Sal_d213_m100</t>
  </si>
  <si>
    <t>eat_jap_4.1Sal_d239_m153</t>
  </si>
  <si>
    <t>eat_jap_4.5Inf_d120_m103</t>
  </si>
  <si>
    <t>eat_uki_1.1Ado_d038_m038</t>
  </si>
  <si>
    <t>eat_uki_1.1Ado_d228_m137</t>
  </si>
  <si>
    <t>eat_uki_1.1Ado_d258_m166</t>
  </si>
  <si>
    <t>eat_uki_1.1Ado_d259_m167</t>
  </si>
  <si>
    <t>eat_uki_1.1Ado_d270_m170</t>
  </si>
  <si>
    <t>eat_uki_1.1Ado_d271_m171</t>
  </si>
  <si>
    <t>eat_uki_1.1Ado_d326_m185</t>
  </si>
  <si>
    <t>eat_uki_2.4Eas_d210_m103</t>
  </si>
  <si>
    <t>eat_uki_2.5Var_d037_m038</t>
  </si>
  <si>
    <t>eat_uki_2.5Var_d223_m137</t>
  </si>
  <si>
    <t>eat_uki_2.5Var_d224_m137</t>
  </si>
  <si>
    <t>eat_uki_2.5Var_d225_m137</t>
  </si>
  <si>
    <t>eat_uki_2.5Var_d226_m137</t>
  </si>
  <si>
    <t>eat_uki_2.5Var_d227_m137</t>
  </si>
  <si>
    <t>eat_uki_3.5Mar_d076_m128</t>
  </si>
  <si>
    <t>eat_uki_3.5Mar_d128_m008</t>
  </si>
  <si>
    <t>eat_uki_3.5Mar_d173_m011</t>
  </si>
  <si>
    <t>eat_uki_3.5Mar_d177_m027</t>
  </si>
  <si>
    <t>eat_uki_3.5Mar_d202_m027</t>
  </si>
  <si>
    <t>eat_uki_3.5Mar_d206_m011</t>
  </si>
  <si>
    <t>eat_uki_3.5Mar_d272_m156</t>
  </si>
  <si>
    <t>eat_uki_3.5Mar_d273_m157</t>
  </si>
  <si>
    <t>eat_uki_3.5Mar_d274_m158</t>
  </si>
  <si>
    <t>eat_uki_3.5Mar_d275_m159</t>
  </si>
  <si>
    <t>eat_uki_3.5Mar_d276_m160</t>
  </si>
  <si>
    <t>eat_uki_3.5Mar_d277_m161</t>
  </si>
  <si>
    <t>eat_uki_3.5Mar_d278_m162</t>
  </si>
  <si>
    <t>eat_uki_3.5Mar_d279_m163</t>
  </si>
  <si>
    <t>eat_uki_3.5Mar_d280_m162</t>
  </si>
  <si>
    <t>eat_uki_3.5Mar_d281_m163</t>
  </si>
  <si>
    <t>eat_uki_3.5Mar_d282_m160</t>
  </si>
  <si>
    <t>eat_uki_3.5Mar_d283_m161</t>
  </si>
  <si>
    <t>eat_uki_4.1Sal_d213_m100</t>
  </si>
  <si>
    <t>eat_uki_4.1Sal_d239_m153</t>
  </si>
  <si>
    <t>eat_uki_4.5Inf_d120_m103</t>
  </si>
  <si>
    <t>eat_usa_1.1Ado_d038_m038</t>
  </si>
  <si>
    <t>eat_usa_1.1Ado_d228_m137</t>
  </si>
  <si>
    <t>eat_usa_1.1Ado_d258_m166</t>
  </si>
  <si>
    <t>eat_usa_1.1Ado_d259_m167</t>
  </si>
  <si>
    <t>eat_usa_1.1Ado_d270_m170</t>
  </si>
  <si>
    <t>eat_usa_1.1Ado_d271_m171</t>
  </si>
  <si>
    <t>eat_usa_1.1Ado_d326_m185</t>
  </si>
  <si>
    <t>eat_usa_2.4Eas_d210_m103</t>
  </si>
  <si>
    <t>eat_usa_2.5Var_d037_m038</t>
  </si>
  <si>
    <t>eat_usa_2.5Var_d223_m137</t>
  </si>
  <si>
    <t>eat_usa_2.5Var_d224_m137</t>
  </si>
  <si>
    <t>eat_usa_2.5Var_d225_m137</t>
  </si>
  <si>
    <t>eat_usa_2.5Var_d226_m137</t>
  </si>
  <si>
    <t>eat_usa_2.5Var_d227_m137</t>
  </si>
  <si>
    <t>eat_usa_3.5Mar_d076_m128</t>
  </si>
  <si>
    <t>eat_usa_3.5Mar_d128_m008</t>
  </si>
  <si>
    <t>eat_usa_3.5Mar_d173_m011</t>
  </si>
  <si>
    <t>eat_usa_3.5Mar_d177_m027</t>
  </si>
  <si>
    <t>eat_usa_3.5Mar_d202_m027</t>
  </si>
  <si>
    <t>eat_usa_3.5Mar_d206_m011</t>
  </si>
  <si>
    <t>eat_usa_3.5Mar_d272_m156</t>
  </si>
  <si>
    <t>eat_usa_3.5Mar_d273_m157</t>
  </si>
  <si>
    <t>eat_usa_3.5Mar_d274_m158</t>
  </si>
  <si>
    <t>eat_usa_3.5Mar_d275_m159</t>
  </si>
  <si>
    <t>eat_usa_3.5Mar_d276_m160</t>
  </si>
  <si>
    <t>eat_usa_3.5Mar_d277_m161</t>
  </si>
  <si>
    <t>eat_usa_3.5Mar_d278_m162</t>
  </si>
  <si>
    <t>eat_usa_3.5Mar_d279_m163</t>
  </si>
  <si>
    <t>eat_usa_3.5Mar_d280_m162</t>
  </si>
  <si>
    <t>eat_usa_3.5Mar_d281_m163</t>
  </si>
  <si>
    <t>eat_usa_3.5Mar_d282_m160</t>
  </si>
  <si>
    <t>eat_usa_3.5Mar_d283_m161</t>
  </si>
  <si>
    <t>eat_usa_4.1Sal_d213_m100</t>
  </si>
  <si>
    <t>full series better fit</t>
  </si>
  <si>
    <t>eat_usa_4.1Sal_d239_m153</t>
  </si>
  <si>
    <t>eat_usa_4.5Inf_d120_m103</t>
  </si>
  <si>
    <t>ebi_chi_1.1Ado_d086_m015</t>
  </si>
  <si>
    <t>e-bikes</t>
  </si>
  <si>
    <t>E-bike sales volumes</t>
  </si>
  <si>
    <t># million</t>
  </si>
  <si>
    <t>b8</t>
  </si>
  <si>
    <t>ebi_chi_1.1Ado_d196_m015</t>
  </si>
  <si>
    <t>Total e-bike manufacturing volumes</t>
  </si>
  <si>
    <t>ebi_chi_1.1Ado_d333_m185</t>
  </si>
  <si>
    <t>e-bikes as a share of bikes sold</t>
  </si>
  <si>
    <t>ebi_chi_3.5Mar_d074_m128</t>
  </si>
  <si>
    <t>ebi_chi_3.5Mar_d126_m008</t>
  </si>
  <si>
    <t>ebi_chi_3.5Mar_d171_m011</t>
  </si>
  <si>
    <t>ebi_chi_3.5Mar_d175_m027</t>
  </si>
  <si>
    <t>ebi_chi_3.5Mar_d200_m027</t>
  </si>
  <si>
    <t>ebi_chi_3.5Mar_d204_m011</t>
  </si>
  <si>
    <t>ebi_chi_3.5Mar_d242_m156</t>
  </si>
  <si>
    <t>ebi_chi_3.5Mar_d243_m157</t>
  </si>
  <si>
    <t>ebi_chi_3.5Mar_d244_m158</t>
  </si>
  <si>
    <t>ebi_chi_3.5Mar_d245_m159</t>
  </si>
  <si>
    <t>ebi_chi_3.5Mar_d246_m160</t>
  </si>
  <si>
    <t>ebi_chi_3.5Mar_d247_m161</t>
  </si>
  <si>
    <t>ebi_chi_3.5Mar_d248_m162</t>
  </si>
  <si>
    <t>ebi_chi_3.5Mar_d249_m163</t>
  </si>
  <si>
    <t>ebi_chi_3.5Mar_d250_m162</t>
  </si>
  <si>
    <t>ebi_chi_3.5Mar_d251_m163</t>
  </si>
  <si>
    <t>ebi_chi_3.5Mar_d252_m160</t>
  </si>
  <si>
    <t>ebi_chi_3.5Mar_d253_m161</t>
  </si>
  <si>
    <t>ebi_chi_4.1Sal_d213_m100</t>
  </si>
  <si>
    <t>ebi_chi_4.1Sal_d239_m153</t>
  </si>
  <si>
    <t>ebi_eun_1.1Ado_d086_m022</t>
  </si>
  <si>
    <t>EU</t>
  </si>
  <si>
    <t># thousands</t>
  </si>
  <si>
    <t>ebi_eun_1.1Ado_d333_m185</t>
  </si>
  <si>
    <t>ebi_glo_3.3Sci_d235_m020</t>
  </si>
  <si>
    <t>ebi_glo_3.5Mar_d074_m128</t>
  </si>
  <si>
    <t>ebi_glo_3.5Mar_d126_m008</t>
  </si>
  <si>
    <t>ebi_glo_3.5Mar_d171_m011</t>
  </si>
  <si>
    <t>ebi_glo_3.5Mar_d175_m027</t>
  </si>
  <si>
    <t>ebi_glo_3.5Mar_d200_m027</t>
  </si>
  <si>
    <t>ebi_glo_3.5Mar_d204_m011</t>
  </si>
  <si>
    <t>ebi_glo_3.5Mar_d242_m156</t>
  </si>
  <si>
    <t>ebi_glo_3.5Mar_d243_m157</t>
  </si>
  <si>
    <t>ebi_glo_3.5Mar_d244_m158</t>
  </si>
  <si>
    <t>ebi_glo_3.5Mar_d245_m159</t>
  </si>
  <si>
    <t>ebi_glo_3.5Mar_d246_m160</t>
  </si>
  <si>
    <t>ebi_glo_3.5Mar_d247_m161</t>
  </si>
  <si>
    <t>ebi_glo_3.5Mar_d248_m162</t>
  </si>
  <si>
    <t>ebi_glo_3.5Mar_d249_m163</t>
  </si>
  <si>
    <t>ebi_glo_3.5Mar_d250_m162</t>
  </si>
  <si>
    <t>ebi_glo_3.5Mar_d251_m163</t>
  </si>
  <si>
    <t>ebi_glo_3.5Mar_d252_m160</t>
  </si>
  <si>
    <t>ebi_glo_3.5Mar_d253_m161</t>
  </si>
  <si>
    <t>ebi_net_1.1Ado_d050_m001</t>
  </si>
  <si>
    <t>Annual production</t>
  </si>
  <si>
    <t>#</t>
  </si>
  <si>
    <t>ebi_net_1.1Ado_d118_m030</t>
  </si>
  <si>
    <t>Market share</t>
  </si>
  <si>
    <t>% bikes sold</t>
  </si>
  <si>
    <t>ebi_net_1.1Ado_d192_m089</t>
  </si>
  <si>
    <t>Share of trips</t>
  </si>
  <si>
    <t>% trips</t>
  </si>
  <si>
    <t>ebi_net_1.1Ado_d333_m185</t>
  </si>
  <si>
    <t>ebi_net_3.2Adc_d078_m035</t>
  </si>
  <si>
    <t>Distance share by age group (12-17)</t>
  </si>
  <si>
    <t>% distance</t>
  </si>
  <si>
    <t>ebi_net_3.2Adc_d079_m035</t>
  </si>
  <si>
    <t>Distance share by age group (60-64)</t>
  </si>
  <si>
    <t>ebi_net_3.2Adc_d080_m035</t>
  </si>
  <si>
    <t>Distance share by age group (70+)</t>
  </si>
  <si>
    <t>ebi_net_3.2Adc_d099_m028</t>
  </si>
  <si>
    <t>Female&gt;male share by age group (50-59)</t>
  </si>
  <si>
    <t>2 points</t>
  </si>
  <si>
    <t>reject too few data points</t>
  </si>
  <si>
    <t>ebi_net_3.2Adc_d100_m028</t>
  </si>
  <si>
    <t>Female&gt;male share by age group (60-64)</t>
  </si>
  <si>
    <t>ebi_net_3.5Mar_d074_m128</t>
  </si>
  <si>
    <t>ebi_net_3.5Mar_d126_m008</t>
  </si>
  <si>
    <t>ebi_net_3.5Mar_d171_m011</t>
  </si>
  <si>
    <t>ebi_net_3.5Mar_d175_m027</t>
  </si>
  <si>
    <t>ebi_net_3.5Mar_d200_m027</t>
  </si>
  <si>
    <t>ebi_net_3.5Mar_d204_m011</t>
  </si>
  <si>
    <t>ebi_net_3.5Mar_d242_m156</t>
  </si>
  <si>
    <t>ebi_net_3.5Mar_d243_m157</t>
  </si>
  <si>
    <t>ebi_net_3.5Mar_d244_m158</t>
  </si>
  <si>
    <t>ebi_net_3.5Mar_d245_m159</t>
  </si>
  <si>
    <t>ebi_net_3.5Mar_d246_m160</t>
  </si>
  <si>
    <t>ebi_net_3.5Mar_d247_m161</t>
  </si>
  <si>
    <t>ebi_net_3.5Mar_d248_m162</t>
  </si>
  <si>
    <t>ebi_net_3.5Mar_d249_m163</t>
  </si>
  <si>
    <t>ebi_net_3.5Mar_d250_m162</t>
  </si>
  <si>
    <t>ebi_net_3.5Mar_d251_m163</t>
  </si>
  <si>
    <t>ebi_net_3.5Mar_d252_m160</t>
  </si>
  <si>
    <t>ebi_net_3.5Mar_d253_m161</t>
  </si>
  <si>
    <t>ebi_net_4.1Sal_d213_m100</t>
  </si>
  <si>
    <t>ebi_net_4.1Sal_d239_m153</t>
  </si>
  <si>
    <t>ebi_net_4.5Inf_d052_m138</t>
  </si>
  <si>
    <t>Provisioning system</t>
  </si>
  <si>
    <t>Average distance travelled by e-bike per person</t>
  </si>
  <si>
    <t>km</t>
  </si>
  <si>
    <t>eco_chi_1.1Ado_d114_m074</t>
  </si>
  <si>
    <t>e-commerce</t>
  </si>
  <si>
    <t>Internet sales as a percentage of total retail sales (ratio) (%)</t>
  </si>
  <si>
    <t>% of total retail</t>
  </si>
  <si>
    <t>m4</t>
  </si>
  <si>
    <t>eco_chi_1.1Ado_d338_m185</t>
  </si>
  <si>
    <t>Internet sales as a share of total retail sales</t>
  </si>
  <si>
    <t>eco_chi_2.4Eas_d045_m060</t>
  </si>
  <si>
    <t>Account in financial institution</t>
  </si>
  <si>
    <t>% of age 15+</t>
  </si>
  <si>
    <t>eco_chi_2.4Eas_d165_m060</t>
  </si>
  <si>
    <t>Owns a credit card</t>
  </si>
  <si>
    <t>eco_chi_2.4Eas_d166_m060</t>
  </si>
  <si>
    <t>Owns a debit card</t>
  </si>
  <si>
    <t>eco_chi_3.2Adc_d081_m071</t>
  </si>
  <si>
    <t>Distribution of newly added e-commerce users by generation (Gen Others)</t>
  </si>
  <si>
    <t>% of new online shoppers</t>
  </si>
  <si>
    <t>eco_chi_3.2Adc_d082_m071</t>
  </si>
  <si>
    <t>Distribution of newly added e-commerce users by generation (Gen X)</t>
  </si>
  <si>
    <t>eco_chi_3.2Adc_d083_m071</t>
  </si>
  <si>
    <t>Distribution of newly added e-commerce users by generation (Gen Y)</t>
  </si>
  <si>
    <t>eco_chi_3.2Adc_d084_m071</t>
  </si>
  <si>
    <t>Distribution of newly added e-commerce users by generation (Gen Z)</t>
  </si>
  <si>
    <t>eco_chi_3.5Mar_d074_m128</t>
  </si>
  <si>
    <t>eco_chi_3.5Mar_d126_m008</t>
  </si>
  <si>
    <t>eco_chi_3.5Mar_d171_m011</t>
  </si>
  <si>
    <t>eco_chi_3.5Mar_d175_m027</t>
  </si>
  <si>
    <t>eco_chi_3.5Mar_d200_m027</t>
  </si>
  <si>
    <t>eco_chi_3.5Mar_d204_m011</t>
  </si>
  <si>
    <t>eco_chi_3.5Mar_d242_m156</t>
  </si>
  <si>
    <t>eco_chi_3.5Mar_d243_m157</t>
  </si>
  <si>
    <t>eco_chi_3.5Mar_d244_m158</t>
  </si>
  <si>
    <t>eco_chi_3.5Mar_d245_m159</t>
  </si>
  <si>
    <t>eco_chi_3.5Mar_d246_m160</t>
  </si>
  <si>
    <t>eco_chi_3.5Mar_d247_m161</t>
  </si>
  <si>
    <t>eco_chi_3.5Mar_d248_m162</t>
  </si>
  <si>
    <t>eco_chi_3.5Mar_d249_m163</t>
  </si>
  <si>
    <t>eco_chi_3.5Mar_d250_m162</t>
  </si>
  <si>
    <t>eco_chi_3.5Mar_d251_m163</t>
  </si>
  <si>
    <t>eco_chi_3.5Mar_d252_m160</t>
  </si>
  <si>
    <t>eco_chi_3.5Mar_d253_m161</t>
  </si>
  <si>
    <t>eco_chi_4.1Sal_d213_m100</t>
  </si>
  <si>
    <t>eco_chi_4.1Sal_d239_m153</t>
  </si>
  <si>
    <t>eco_chi_4.5Inf_d179_m066</t>
  </si>
  <si>
    <t>Infrastructure dependence</t>
  </si>
  <si>
    <t>Proportion of households with Internet access either via a fixed or mobile network</t>
  </si>
  <si>
    <t>% of households</t>
  </si>
  <si>
    <t>eco_ger_1.1Ado_d113_m074</t>
  </si>
  <si>
    <t>Internet sales as a percentage of total retail (B2C) sales (ratio) (%)</t>
  </si>
  <si>
    <t>no logfit, use lin</t>
  </si>
  <si>
    <t>eco_ger_1.1Ado_d123_m108</t>
  </si>
  <si>
    <t>Monetary value of e-commerce sales (all activities - B2B, B2C, B2G)</t>
  </si>
  <si>
    <t>Million euro</t>
  </si>
  <si>
    <t>eco_ger_1.1Ado_d338_m185</t>
  </si>
  <si>
    <t>too few * missing data? *</t>
  </si>
  <si>
    <t>eco_ger_2.2Rel_d047_m094</t>
  </si>
  <si>
    <t>Relative Advantage (Profitability)</t>
  </si>
  <si>
    <t>Annual Internet retail (B2C) sales value</t>
  </si>
  <si>
    <t>Billion Euros</t>
  </si>
  <si>
    <t>eco_ger_2.2Rel_d095_m075</t>
  </si>
  <si>
    <t>Enterprises' total turnover from e-commerce sales (all activities - B2B, B2C, B2G)</t>
  </si>
  <si>
    <t>% of turnover</t>
  </si>
  <si>
    <t>eco_ger_2.3Cob_d184_m068</t>
  </si>
  <si>
    <t>Relative (dis)advantage</t>
  </si>
  <si>
    <t>Share of Internet users not buying online due to payment security concerns</t>
  </si>
  <si>
    <t>% of internet users</t>
  </si>
  <si>
    <t>eco_ger_2.4Eas_d045_m060</t>
  </si>
  <si>
    <t>eco_ger_2.4Eas_d165_m060</t>
  </si>
  <si>
    <t>eco_ger_2.4Eas_d166_m060</t>
  </si>
  <si>
    <t>eco_ger_2.5Var_d066_m062</t>
  </si>
  <si>
    <t>Businesses with a web presence</t>
  </si>
  <si>
    <t>% of business</t>
  </si>
  <si>
    <t>eco_ger_2.5Var_d187_m062</t>
  </si>
  <si>
    <t>Share of businesses receiving orders through the Internet</t>
  </si>
  <si>
    <t>eco_ger_2.5Var_d194_m073</t>
  </si>
  <si>
    <t>Small firms selling online</t>
  </si>
  <si>
    <t>% of small firms (10-49 employees)</t>
  </si>
  <si>
    <t>eco_ger_3.2Adc_d015_m061</t>
  </si>
  <si>
    <t>% of individuals who made purchases online (age 25-34)</t>
  </si>
  <si>
    <t>% of age group</t>
  </si>
  <si>
    <t>eco_ger_3.2Adc_d016_m061</t>
  </si>
  <si>
    <t>% of individuals who made purchases online (age 35-44)</t>
  </si>
  <si>
    <t>eco_ger_3.2Adc_d017_m061</t>
  </si>
  <si>
    <t>% of individuals who made purchases online (age 45-54)</t>
  </si>
  <si>
    <t>eco_ger_3.2Adc_d018_m061</t>
  </si>
  <si>
    <t>% of individuals who made purchases online (age 55-64)</t>
  </si>
  <si>
    <t>eco_ger_3.2Adc_d019_m061</t>
  </si>
  <si>
    <t>% of individuals who made purchases online (age 65-74)</t>
  </si>
  <si>
    <t>eco_ger_3.2Adc_d020_m064</t>
  </si>
  <si>
    <t>% of individuals who made purchases online (high formal education)</t>
  </si>
  <si>
    <t>% of education group</t>
  </si>
  <si>
    <t>eco_ger_3.2Adc_d021_m064</t>
  </si>
  <si>
    <t>% of individuals who made purchases online (medium formal education)</t>
  </si>
  <si>
    <t>eco_ger_3.2Adc_d022_m064</t>
  </si>
  <si>
    <t>% of individuals who made purchases online (no or low formal education)</t>
  </si>
  <si>
    <t>eco_ger_3.2Adc_d023_m061</t>
  </si>
  <si>
    <t>% of individuals who made purchases online by (age 16-24)</t>
  </si>
  <si>
    <t>eco_ger_3.2Adc_d029_m061</t>
  </si>
  <si>
    <t>% of individuals who made purchases online by age (75 or more)</t>
  </si>
  <si>
    <t>eco_ger_3.5Mar_d074_m128</t>
  </si>
  <si>
    <t>eco_ger_3.5Mar_d126_m008</t>
  </si>
  <si>
    <t>eco_ger_3.5Mar_d171_m011</t>
  </si>
  <si>
    <t>eco_ger_3.5Mar_d175_m027</t>
  </si>
  <si>
    <t>eco_ger_3.5Mar_d200_m027</t>
  </si>
  <si>
    <t>eco_ger_3.5Mar_d204_m011</t>
  </si>
  <si>
    <t>eco_ger_3.5Mar_d242_m156</t>
  </si>
  <si>
    <t>eco_ger_3.5Mar_d243_m157</t>
  </si>
  <si>
    <t>eco_ger_3.5Mar_d244_m158</t>
  </si>
  <si>
    <t>eco_ger_3.5Mar_d245_m159</t>
  </si>
  <si>
    <t>eco_ger_3.5Mar_d246_m160</t>
  </si>
  <si>
    <t>eco_ger_3.5Mar_d247_m161</t>
  </si>
  <si>
    <t>eco_ger_3.5Mar_d248_m162</t>
  </si>
  <si>
    <t>eco_ger_3.5Mar_d249_m163</t>
  </si>
  <si>
    <t>eco_ger_3.5Mar_d250_m162</t>
  </si>
  <si>
    <t>eco_ger_3.5Mar_d251_m163</t>
  </si>
  <si>
    <t>eco_ger_3.5Mar_d252_m160</t>
  </si>
  <si>
    <t>eco_ger_3.5Mar_d253_m161</t>
  </si>
  <si>
    <t>eco_ger_4.1Sal_d213_m100</t>
  </si>
  <si>
    <t>eco_ger_4.1Sal_d239_m153</t>
  </si>
  <si>
    <t>eco_ger_4.3Com_d112_m067</t>
  </si>
  <si>
    <t>Individuals using the Internet to purchase goods or services</t>
  </si>
  <si>
    <t>% of individuals</t>
  </si>
  <si>
    <t>eco_ger_4.3Com_d115_m068</t>
  </si>
  <si>
    <t>Internet users buying online</t>
  </si>
  <si>
    <t>eco_ger_4.5Inf_d179_m066</t>
  </si>
  <si>
    <t>eco_glo_3.3Sci_d235_m020</t>
  </si>
  <si>
    <t>eco_glo_3.5Mar_d074_m128</t>
  </si>
  <si>
    <t>eco_glo_3.5Mar_d126_m008</t>
  </si>
  <si>
    <t>eco_glo_3.5Mar_d171_m011</t>
  </si>
  <si>
    <t>eco_glo_3.5Mar_d175_m027</t>
  </si>
  <si>
    <t>eco_glo_3.5Mar_d200_m027</t>
  </si>
  <si>
    <t>eco_glo_3.5Mar_d204_m011</t>
  </si>
  <si>
    <t>eco_glo_3.5Mar_d242_m156</t>
  </si>
  <si>
    <t>eco_glo_3.5Mar_d243_m157</t>
  </si>
  <si>
    <t>eco_glo_3.5Mar_d244_m158</t>
  </si>
  <si>
    <t>eco_glo_3.5Mar_d245_m159</t>
  </si>
  <si>
    <t>eco_glo_3.5Mar_d246_m160</t>
  </si>
  <si>
    <t>eco_glo_3.5Mar_d247_m161</t>
  </si>
  <si>
    <t>eco_glo_3.5Mar_d248_m162</t>
  </si>
  <si>
    <t>eco_glo_3.5Mar_d249_m163</t>
  </si>
  <si>
    <t>eco_glo_3.5Mar_d250_m162</t>
  </si>
  <si>
    <t>eco_glo_3.5Mar_d251_m163</t>
  </si>
  <si>
    <t>eco_glo_3.5Mar_d252_m160</t>
  </si>
  <si>
    <t>eco_glo_3.5Mar_d253_m161</t>
  </si>
  <si>
    <t>eco_sou_1.1Ado_d049_m121</t>
  </si>
  <si>
    <t>South Korea</t>
  </si>
  <si>
    <t>Annual e-commerce sales value</t>
  </si>
  <si>
    <t>Trillion Korean Won</t>
  </si>
  <si>
    <t>eco_sou_1.1Ado_d114_m028</t>
  </si>
  <si>
    <t>eco_sou_1.1Ado_d338_m185</t>
  </si>
  <si>
    <t>eco_sou_2.4Eas_d045_m060</t>
  </si>
  <si>
    <t>eco_sou_2.4Eas_d165_m060</t>
  </si>
  <si>
    <t>eco_sou_2.4Eas_d166_m060</t>
  </si>
  <si>
    <t>eco_sou_2.5Var_d066_m062</t>
  </si>
  <si>
    <t>eco_sou_2.5Var_d187_m062</t>
  </si>
  <si>
    <t>eco_sou_2.5Var_d194_m073</t>
  </si>
  <si>
    <t>eco_sou_3.5Mar_d074_m128</t>
  </si>
  <si>
    <t>eco_sou_3.5Mar_d126_m008</t>
  </si>
  <si>
    <t>eco_sou_3.5Mar_d171_m011</t>
  </si>
  <si>
    <t>eco_sou_3.5Mar_d175_m027</t>
  </si>
  <si>
    <t>eco_sou_3.5Mar_d200_m027</t>
  </si>
  <si>
    <t>eco_sou_3.5Mar_d204_m011</t>
  </si>
  <si>
    <t>eco_sou_3.5Mar_d242_m156</t>
  </si>
  <si>
    <t>eco_sou_3.5Mar_d243_m157</t>
  </si>
  <si>
    <t>eco_sou_3.5Mar_d244_m158</t>
  </si>
  <si>
    <t>eco_sou_3.5Mar_d245_m159</t>
  </si>
  <si>
    <t>eco_sou_3.5Mar_d246_m160</t>
  </si>
  <si>
    <t>eco_sou_3.5Mar_d247_m161</t>
  </si>
  <si>
    <t>eco_sou_3.5Mar_d248_m162</t>
  </si>
  <si>
    <t>eco_sou_3.5Mar_d249_m163</t>
  </si>
  <si>
    <t>eco_sou_3.5Mar_d250_m162</t>
  </si>
  <si>
    <t>eco_sou_3.5Mar_d251_m163</t>
  </si>
  <si>
    <t>eco_sou_3.5Mar_d252_m160</t>
  </si>
  <si>
    <t>eco_sou_3.5Mar_d253_m161</t>
  </si>
  <si>
    <t>eco_sou_4.1Sal_d213_m100</t>
  </si>
  <si>
    <t>eco_sou_4.1Sal_d239_m153</t>
  </si>
  <si>
    <t>eco_sou_4.3Com_d112_m067</t>
  </si>
  <si>
    <t>eco_sou_4.3Com_d115_m068</t>
  </si>
  <si>
    <t>% of Internet users</t>
  </si>
  <si>
    <t>eco_sou_4.5Inf_d179_m066</t>
  </si>
  <si>
    <t>eco_uki_1.1Ado_d113_m074</t>
  </si>
  <si>
    <t>eco_uki_1.1Ado_d123_m108</t>
  </si>
  <si>
    <t>eco_uki_1.1Ado_d338_m185</t>
  </si>
  <si>
    <t>eco_uki_2.2Rel_d047_m110</t>
  </si>
  <si>
    <t>Millions of pounds</t>
  </si>
  <si>
    <t>eco_uki_2.2Rel_d095_m075</t>
  </si>
  <si>
    <t>eco_uki_2.3Cob_d184_m068</t>
  </si>
  <si>
    <t>eco_uki_2.4Eas_d045_m060</t>
  </si>
  <si>
    <t>eco_uki_2.4Eas_d165_m060</t>
  </si>
  <si>
    <t>eco_uki_2.4Eas_d166_m060</t>
  </si>
  <si>
    <t>eco_uki_2.5Var_d065_m062</t>
  </si>
  <si>
    <t>Businesses receiving orders through the Internet</t>
  </si>
  <si>
    <t>eco_uki_2.5Var_d066_m062</t>
  </si>
  <si>
    <t>eco_uki_2.5Var_d194_m073</t>
  </si>
  <si>
    <t>eco_uki_3.2Adc_d023_m061</t>
  </si>
  <si>
    <t>eco_uki_3.2Adc_d024_m061</t>
  </si>
  <si>
    <t>% of individuals who made purchases online by (age 25-34)</t>
  </si>
  <si>
    <t>eco_uki_3.2Adc_d025_m061</t>
  </si>
  <si>
    <t>% of individuals who made purchases online by (age 35-44)</t>
  </si>
  <si>
    <t>eco_uki_3.2Adc_d026_m061</t>
  </si>
  <si>
    <t>% of individuals who made purchases online by (age 45-54)</t>
  </si>
  <si>
    <t>eco_uki_3.2Adc_d027_m061</t>
  </si>
  <si>
    <t>% of individuals who made purchases online by (age 55-64)</t>
  </si>
  <si>
    <t>eco_uki_3.2Adc_d028_m061</t>
  </si>
  <si>
    <t>% of individuals who made purchases online by (age 65+)</t>
  </si>
  <si>
    <t>eco_uki_3.5Mar_d074_m128</t>
  </si>
  <si>
    <t>eco_uki_3.5Mar_d126_m008</t>
  </si>
  <si>
    <t>eco_uki_3.5Mar_d171_m011</t>
  </si>
  <si>
    <t>eco_uki_3.5Mar_d175_m027</t>
  </si>
  <si>
    <t>eco_uki_3.5Mar_d200_m027</t>
  </si>
  <si>
    <t>eco_uki_3.5Mar_d204_m011</t>
  </si>
  <si>
    <t>eco_uki_3.5Mar_d242_m156</t>
  </si>
  <si>
    <t>eco_uki_3.5Mar_d243_m157</t>
  </si>
  <si>
    <t>eco_uki_3.5Mar_d244_m158</t>
  </si>
  <si>
    <t>eco_uki_3.5Mar_d245_m159</t>
  </si>
  <si>
    <t>eco_uki_3.5Mar_d246_m160</t>
  </si>
  <si>
    <t>eco_uki_3.5Mar_d247_m161</t>
  </si>
  <si>
    <t>eco_uki_3.5Mar_d248_m162</t>
  </si>
  <si>
    <t>eco_uki_3.5Mar_d249_m163</t>
  </si>
  <si>
    <t>eco_uki_3.5Mar_d250_m162</t>
  </si>
  <si>
    <t>eco_uki_3.5Mar_d251_m163</t>
  </si>
  <si>
    <t>eco_uki_3.5Mar_d252_m160</t>
  </si>
  <si>
    <t>eco_uki_3.5Mar_d253_m161</t>
  </si>
  <si>
    <t>eco_uki_4.1Sal_d213_m100</t>
  </si>
  <si>
    <t>eco_uki_4.1Sal_d239_m153</t>
  </si>
  <si>
    <t>eco_uki_4.3Com_d112_m067</t>
  </si>
  <si>
    <t>eco_uki_4.3Com_d115_m068</t>
  </si>
  <si>
    <t>eco_uki_4.5Inf_d179_m066</t>
  </si>
  <si>
    <t>eco_usa_1.1Ado_d049_m109</t>
  </si>
  <si>
    <t>Millions of US dollars</t>
  </si>
  <si>
    <t>eco_usa_1.1Ado_d114_m074</t>
  </si>
  <si>
    <t>eco_usa_1.1Ado_d338_m185</t>
  </si>
  <si>
    <t>eco_usa_2.4Eas_d045_m060</t>
  </si>
  <si>
    <t>eco_usa_2.4Eas_d165_m060</t>
  </si>
  <si>
    <t>eco_usa_2.4Eas_d166_m060</t>
  </si>
  <si>
    <t>eco_usa_2.5Var_d066_m062</t>
  </si>
  <si>
    <t>eco_usa_3.5Mar_d074_m128</t>
  </si>
  <si>
    <t>eco_usa_3.5Mar_d126_m008</t>
  </si>
  <si>
    <t>eco_usa_3.5Mar_d171_m011</t>
  </si>
  <si>
    <t>eco_usa_3.5Mar_d175_m027</t>
  </si>
  <si>
    <t>eco_usa_3.5Mar_d200_m027</t>
  </si>
  <si>
    <t>eco_usa_3.5Mar_d204_m011</t>
  </si>
  <si>
    <t>eco_usa_3.5Mar_d242_m156</t>
  </si>
  <si>
    <t>eco_usa_3.5Mar_d243_m157</t>
  </si>
  <si>
    <t>eco_usa_3.5Mar_d244_m158</t>
  </si>
  <si>
    <t>eco_usa_3.5Mar_d245_m159</t>
  </si>
  <si>
    <t>eco_usa_3.5Mar_d246_m160</t>
  </si>
  <si>
    <t>eco_usa_3.5Mar_d247_m161</t>
  </si>
  <si>
    <t>eco_usa_3.5Mar_d248_m162</t>
  </si>
  <si>
    <t>eco_usa_3.5Mar_d249_m163</t>
  </si>
  <si>
    <t>eco_usa_3.5Mar_d250_m162</t>
  </si>
  <si>
    <t>eco_usa_3.5Mar_d251_m163</t>
  </si>
  <si>
    <t>eco_usa_3.5Mar_d252_m160</t>
  </si>
  <si>
    <t>eco_usa_3.5Mar_d253_m161</t>
  </si>
  <si>
    <t>eco_usa_4.1Sal_d213_m100</t>
  </si>
  <si>
    <t>eco_usa_4.1Sal_d239_m153</t>
  </si>
  <si>
    <t>eco_usa_4.3Com_d115_m068</t>
  </si>
  <si>
    <t>eco_usa_4.5Inf_d179_m066</t>
  </si>
  <si>
    <t>ego_est_1.1Ado_d034_m028</t>
  </si>
  <si>
    <t>e-government</t>
  </si>
  <si>
    <t>Estonia</t>
  </si>
  <si>
    <t>% people who interacted online with public authorities (in the past year)</t>
  </si>
  <si>
    <t>s2</t>
  </si>
  <si>
    <t>ego_est_1.1Ado_d035_m028</t>
  </si>
  <si>
    <t>% people who obtained information from public authorities' web sites (in the past year)</t>
  </si>
  <si>
    <t>ego_est_1.1Ado_d036_m028</t>
  </si>
  <si>
    <t>% people who submitted completed public authorities' forms online (in the past year)</t>
  </si>
  <si>
    <t>use, discontinuous but OK (upward trend)</t>
  </si>
  <si>
    <t>ego_est_1.1Ado_d345_m185</t>
  </si>
  <si>
    <t>share of people who interacted with public authorities (in the past year)</t>
  </si>
  <si>
    <t>ego_est_2.2Rel_d110_m028</t>
  </si>
  <si>
    <t>Relative Advantge (profitability)</t>
  </si>
  <si>
    <t>ICT service exports (% of service exports, BoP)</t>
  </si>
  <si>
    <t>ego_est_2.4Eas_d003_m028</t>
  </si>
  <si>
    <t>Ease of Use / Acccessibility</t>
  </si>
  <si>
    <t>% households who can not afford a computer</t>
  </si>
  <si>
    <t>ego_est_2.5Var_d085_m099</t>
  </si>
  <si>
    <t>Variety: Choice Availability</t>
  </si>
  <si>
    <t>E-Participation Index (three components of citizen involvement: e-information, e-consultation and e-decision-making; indexed 0-1)</t>
  </si>
  <si>
    <t>Index 0-1</t>
  </si>
  <si>
    <t>ego_est_2.5Var_d147_m099</t>
  </si>
  <si>
    <t>Online Service Index (# services available online /180 total)</t>
  </si>
  <si>
    <t>ego_est_2.9Int_d004_m028</t>
  </si>
  <si>
    <t>ego_est_4.1Sal_d213_m100</t>
  </si>
  <si>
    <t>ego_est_4.1Sal_d239_m153</t>
  </si>
  <si>
    <t>ego_est_4.5Inf_d005_m028</t>
  </si>
  <si>
    <t>Physical Infrastructure dependence</t>
  </si>
  <si>
    <t>% households with broadband internet connection (fixed or mobile)</t>
  </si>
  <si>
    <t>ego_glo_3.3Sci_d235_m020</t>
  </si>
  <si>
    <t>ego_hun_1.1Ado_d034_m028</t>
  </si>
  <si>
    <t>Hungary</t>
  </si>
  <si>
    <t>ego_hun_1.1Ado_d036_m028</t>
  </si>
  <si>
    <t>ego_hun_1.1Ado_d345_m185</t>
  </si>
  <si>
    <t>ego_hun_2.2Rel_d110_m028</t>
  </si>
  <si>
    <t>ego_hun_2.4Eas_d003_m028</t>
  </si>
  <si>
    <t>ego_hun_2.5Var_d085_m099</t>
  </si>
  <si>
    <t>use, ok (upward trend) but volatile</t>
  </si>
  <si>
    <t>ego_hun_2.5Var_d147_m099</t>
  </si>
  <si>
    <t>ego_hun_2.9Int_d004_m028</t>
  </si>
  <si>
    <t>ego_hun_4.1Sal_d213_m100</t>
  </si>
  <si>
    <t>ego_hun_4.1Sal_d239_m153</t>
  </si>
  <si>
    <t>ego_hun_4.5Inf_d005_m028</t>
  </si>
  <si>
    <t>ego_lat_1.1Ado_d034_m028</t>
  </si>
  <si>
    <t>Latvia</t>
  </si>
  <si>
    <t>ego_lat_1.1Ado_d035_m028</t>
  </si>
  <si>
    <t>ego_lat_1.1Ado_d036_m028</t>
  </si>
  <si>
    <t>ego_lat_1.1Ado_d345_m185</t>
  </si>
  <si>
    <t>ego_lat_2.2Rel_d110_m028</t>
  </si>
  <si>
    <t>ego_lat_2.4Eas_d003_m028</t>
  </si>
  <si>
    <t>ego_lat_2.5Var_d085_m099</t>
  </si>
  <si>
    <t>ego_lat_2.5Var_d147_m099</t>
  </si>
  <si>
    <t>ego_lat_2.9Int_d004_m028</t>
  </si>
  <si>
    <t>ego_lat_4.1Sal_d213_m100</t>
  </si>
  <si>
    <t>ego_lat_4.1Sal_d239_m153</t>
  </si>
  <si>
    <t>ego_lat_4.5Inf_d005_m028</t>
  </si>
  <si>
    <t>ego_por_1.1Ado_d034_m028</t>
  </si>
  <si>
    <t>ego_por_1.1Ado_d035_m028</t>
  </si>
  <si>
    <t>ego_por_1.1Ado_d036_m028</t>
  </si>
  <si>
    <t>ego_por_1.1Ado_d345_m185</t>
  </si>
  <si>
    <t>ego_por_2.2Rel_d110_m028</t>
  </si>
  <si>
    <t>ego_por_2.4Eas_d003_m028</t>
  </si>
  <si>
    <t>ego_por_2.5Var_d085_m099</t>
  </si>
  <si>
    <t>ego_por_2.5Var_d147_m099</t>
  </si>
  <si>
    <t>ego_por_2.9Int_d004_m028</t>
  </si>
  <si>
    <t>ego_por_4.1Sal_d213_m100</t>
  </si>
  <si>
    <t>ego_por_4.1Sal_d239_m153</t>
  </si>
  <si>
    <t>ego_por_4.5Inf_d005_m028</t>
  </si>
  <si>
    <t>ego_swe_1.1Ado_d034_m028</t>
  </si>
  <si>
    <t>ego_swe_1.1Ado_d035_m028</t>
  </si>
  <si>
    <t>* error in fit</t>
  </si>
  <si>
    <t>ego_swe_1.1Ado_d036_m028</t>
  </si>
  <si>
    <t>ego_swe_1.1Ado_d345_m185</t>
  </si>
  <si>
    <t>ego_swe_2.2Rel_d110_m028</t>
  </si>
  <si>
    <t>ego_swe_2.4Eas_d003_m028</t>
  </si>
  <si>
    <t>reversal, use partial fit to pre-minimum</t>
  </si>
  <si>
    <t>ego_swe_2.5Var_d085_m099</t>
  </si>
  <si>
    <t>ok, volatile</t>
  </si>
  <si>
    <t>ego_swe_2.5Var_d147_m099</t>
  </si>
  <si>
    <t>ego_swe_2.9Int_d004_m028</t>
  </si>
  <si>
    <t>ego_swe_4.1Sal_d213_m100</t>
  </si>
  <si>
    <t>ego_swe_4.1Sal_d239_m153</t>
  </si>
  <si>
    <t>ego_swe_4.5Inf_d005_m028</t>
  </si>
  <si>
    <t>ego_uki_1.1Ado_d034_m028</t>
  </si>
  <si>
    <t>ego_uki_1.1Ado_d035_m028</t>
  </si>
  <si>
    <t>ego_uki_1.1Ado_d036_m028</t>
  </si>
  <si>
    <t>ego_uki_1.1Ado_d345_m185</t>
  </si>
  <si>
    <t>ego_uki_2.2Rel_d110_m028</t>
  </si>
  <si>
    <t>ego_uki_2.4Eas_d003_m028</t>
  </si>
  <si>
    <t>ego_uki_2.5Var_d085_m099</t>
  </si>
  <si>
    <t>ego_uki_2.5Var_d147_m099</t>
  </si>
  <si>
    <t>ego_uki_2.9Int_d004_m028</t>
  </si>
  <si>
    <t>ego_uki_4.1Sal_d213_m100</t>
  </si>
  <si>
    <t>ego_uki_4.1Sal_d239_m153</t>
  </si>
  <si>
    <t>ego_uki_4.5Inf_d005_m028</t>
  </si>
  <si>
    <t>ene_glo_3.3Sci_d235_m020</t>
  </si>
  <si>
    <t>energy community</t>
  </si>
  <si>
    <t>s6</t>
  </si>
  <si>
    <t>ene_net_1.1Ado_d093_m013</t>
  </si>
  <si>
    <t>Energy community members</t>
  </si>
  <si>
    <t># members</t>
  </si>
  <si>
    <t>ene_net_1.1Ado_d093_m066</t>
  </si>
  <si>
    <t>ene_net_1.1Ado_d094_m018</t>
  </si>
  <si>
    <t>Energy community projects</t>
  </si>
  <si>
    <t>ene_net_1.1Ado_d197_m007</t>
  </si>
  <si>
    <t>Total energy communities</t>
  </si>
  <si>
    <t>ene_net_1.1Ado_d347_m185</t>
  </si>
  <si>
    <t>share of population in energy communities</t>
  </si>
  <si>
    <t>* check fit as original is already market share</t>
  </si>
  <si>
    <t>ene_net_2.5Var_d185_m029</t>
  </si>
  <si>
    <t>Share of PV in new projects</t>
  </si>
  <si>
    <t>% PV in new projects</t>
  </si>
  <si>
    <t>ene_net_2.5Var_d193_m093</t>
  </si>
  <si>
    <t>Share of wind in new projects</t>
  </si>
  <si>
    <t>% wind in new projects</t>
  </si>
  <si>
    <t>ene_net_2.95Uni_d214_m133</t>
  </si>
  <si>
    <t>Interdependence with Hardware (Unit Size)</t>
  </si>
  <si>
    <t>avg size of new project in year</t>
  </si>
  <si>
    <t>kW</t>
  </si>
  <si>
    <t>ene_net_2.95Uni_d219_m133</t>
  </si>
  <si>
    <t>max size of new project in year</t>
  </si>
  <si>
    <t>ene_net_2.95Uni_d220_m133</t>
  </si>
  <si>
    <t>min size of new project in year</t>
  </si>
  <si>
    <t>ene_net_2.9Int_d092_m106</t>
  </si>
  <si>
    <t>Energy community installed capacity</t>
  </si>
  <si>
    <t>MW</t>
  </si>
  <si>
    <t>ene_net_4.1Sal_d213_m100</t>
  </si>
  <si>
    <t>ene_net_4.1Sal_d239_m153</t>
  </si>
  <si>
    <t>fir_afr_1.1Ado_d212_m016</t>
  </si>
  <si>
    <t>firm ESG reporting</t>
  </si>
  <si>
    <t>Africa</t>
  </si>
  <si>
    <t>Voluntary adoption of GRI reporting</t>
  </si>
  <si>
    <t># of companies</t>
  </si>
  <si>
    <t>m13</t>
  </si>
  <si>
    <t>fir_asi_1.1Ado_d212_m016</t>
  </si>
  <si>
    <t>Asia</t>
  </si>
  <si>
    <t>fir_eur_1.1Ado_d212_m016</t>
  </si>
  <si>
    <t>Europe</t>
  </si>
  <si>
    <t>fir_eur_1.1Ado_d343_m185</t>
  </si>
  <si>
    <t>share of firms voluntarily adopting gri reporting</t>
  </si>
  <si>
    <t>* mktshr only available for 1 region</t>
  </si>
  <si>
    <t>fir_glo_1.1Ado_d010_m063</t>
  </si>
  <si>
    <t>global</t>
  </si>
  <si>
    <t>% of S&amp;P 500 companies with sustainability reporting (all standards)</t>
  </si>
  <si>
    <t>% of companies</t>
  </si>
  <si>
    <t>fir_glo_1.1Ado_d182_m016</t>
  </si>
  <si>
    <t>S&amp;P 500 companies with sustainability reporting (all standards)</t>
  </si>
  <si>
    <t>fir_glo_1.1Ado_d195_m063</t>
  </si>
  <si>
    <t>Sustainability reporting by world's 250 largest companies by revenue (all standards, GRI, SASB, etc.)</t>
  </si>
  <si>
    <t>fir_glo_1.1Ado_d212_m016</t>
  </si>
  <si>
    <t>fir_glo_3.3Sci_d235_m020</t>
  </si>
  <si>
    <t>fir_glo_4.1Sal_d213_m100</t>
  </si>
  <si>
    <t>fir_glo_4.1Sal_d239_m153</t>
  </si>
  <si>
    <t>fir_glo_4.2Kme_d103_m098</t>
  </si>
  <si>
    <t>Knowledge flows</t>
  </si>
  <si>
    <t>Frequency of the word "GRI" in a corpus (books, internet)</t>
  </si>
  <si>
    <t>Frequency index to max=1</t>
  </si>
  <si>
    <t>fir_glo_4.2Kme_d284_m172</t>
  </si>
  <si>
    <t>Partial up to max Frequency of the word "GRI" in a corpus (books, internet)</t>
  </si>
  <si>
    <t>Partial up to max Frequency index to max=1</t>
  </si>
  <si>
    <t>fir_lam_1.1Ado_d212_m016</t>
  </si>
  <si>
    <t>LatinAmericaCarib</t>
  </si>
  <si>
    <t>fir_nam_1.1Ado_d212_m016</t>
  </si>
  <si>
    <t>North America</t>
  </si>
  <si>
    <t>1 high pt</t>
  </si>
  <si>
    <t>fir_oce_1.1Ado_d212_m016</t>
  </si>
  <si>
    <t>Oceania</t>
  </si>
  <si>
    <t>ok, use</t>
  </si>
  <si>
    <t>foo_glo_1.1Ado_d106_m136</t>
  </si>
  <si>
    <t>food waste reduction</t>
  </si>
  <si>
    <t>Global edible food waste per capita, total</t>
  </si>
  <si>
    <t>kg/capita</t>
  </si>
  <si>
    <t>m3</t>
  </si>
  <si>
    <t>foo_glo_3.3Sci_d235_m020</t>
  </si>
  <si>
    <t>foo_glo_4.1Sal_d213_m100</t>
  </si>
  <si>
    <t>foo_glo_4.1Sal_d239_m153</t>
  </si>
  <si>
    <t>foo_usa_1.1Ado_d101_m135</t>
  </si>
  <si>
    <t>Food waste generated in the US</t>
  </si>
  <si>
    <t>kg per capita</t>
  </si>
  <si>
    <t>foo_usa_1.1Ado_d337_m185</t>
  </si>
  <si>
    <t>share of food that is wasted</t>
  </si>
  <si>
    <t>* is this market share? identical to kg/cap *needs sign reversal * negative slope = LED innovation</t>
  </si>
  <si>
    <t>foo_usa_4.1Sal_d213_m100</t>
  </si>
  <si>
    <t>foo_usa_4.1Sal_d239_m153</t>
  </si>
  <si>
    <t>low_ger_1.1Ado_d169_m142</t>
  </si>
  <si>
    <t>low-carbon long distance travel</t>
  </si>
  <si>
    <t>Passengers carried in railways</t>
  </si>
  <si>
    <t>million passenger-km</t>
  </si>
  <si>
    <t>b4</t>
  </si>
  <si>
    <t>covid</t>
  </si>
  <si>
    <t>low_ger_1.1Ado_d329_m185</t>
  </si>
  <si>
    <t>share of pkm by rail</t>
  </si>
  <si>
    <t>* error in logfit</t>
  </si>
  <si>
    <t>low_ger_4.1Sal_d213_m100</t>
  </si>
  <si>
    <t>low_ger_4.1Sal_d239_m153</t>
  </si>
  <si>
    <t>low_ger_4.5Inf_d232_m120</t>
  </si>
  <si>
    <t>rail infrastructure</t>
  </si>
  <si>
    <t>Total route-km</t>
  </si>
  <si>
    <t>mic_ban_1.1Ado_d107_m122</t>
  </si>
  <si>
    <t>microfinance</t>
  </si>
  <si>
    <t>Gross lender loan portfolio</t>
  </si>
  <si>
    <t>USD</t>
  </si>
  <si>
    <t>m10</t>
  </si>
  <si>
    <t>mic_ban_1.1Ado_d132_m111</t>
  </si>
  <si>
    <t>Number of active borrowers</t>
  </si>
  <si>
    <t>No.</t>
  </si>
  <si>
    <t>mic_ban_1.1Ado_d285_m173</t>
  </si>
  <si>
    <t>Partial up to max Gross lender loan portfolio</t>
  </si>
  <si>
    <t>Partial up to max USD</t>
  </si>
  <si>
    <t>mic_ban_1.1Ado_d286_m174</t>
  </si>
  <si>
    <t>Partial up to max Number of active borrowers</t>
  </si>
  <si>
    <t>Partial up to max No.</t>
  </si>
  <si>
    <t>mic_ban_1.1Ado_d341_m185</t>
  </si>
  <si>
    <t>active borrowers as a share of population</t>
  </si>
  <si>
    <t>mic_ban_2.1Lea_d154_m028</t>
  </si>
  <si>
    <t>Learning</t>
  </si>
  <si>
    <t>Operating expense / loan portfolio</t>
  </si>
  <si>
    <t>* negative consistent with LED innovation</t>
  </si>
  <si>
    <t>mic_ban_2.7Gra_d054_m028</t>
  </si>
  <si>
    <t>Granularity (Unit Size)</t>
  </si>
  <si>
    <t>Average loan balance per borrower / GNI per capita</t>
  </si>
  <si>
    <t>reversal, use partial pre-peak</t>
  </si>
  <si>
    <t>mic_ban_3.2Adc_d068_m028</t>
  </si>
  <si>
    <t>Clients below poverty line</t>
  </si>
  <si>
    <t>1 pt high</t>
  </si>
  <si>
    <t>* error in data</t>
  </si>
  <si>
    <t>mic_ban_3.2Adc_d097_m028</t>
  </si>
  <si>
    <t>Female borrowers</t>
  </si>
  <si>
    <t>mic_ban_4.1Sal_d213_m100</t>
  </si>
  <si>
    <t>mic_ban_4.1Sal_d239_m153</t>
  </si>
  <si>
    <t>mic_glo_3.3Sci_d235_m020</t>
  </si>
  <si>
    <t>mic_glo_3.5Mar_d074_m128</t>
  </si>
  <si>
    <t>mic_glo_3.5Mar_d126_m008</t>
  </si>
  <si>
    <t>mic_glo_3.5Mar_d171_m011</t>
  </si>
  <si>
    <t>mic_glo_3.5Mar_d175_m027</t>
  </si>
  <si>
    <t>mic_glo_3.5Mar_d200_m027</t>
  </si>
  <si>
    <t>mic_glo_3.5Mar_d204_m011</t>
  </si>
  <si>
    <t>mic_glo_3.5Mar_d242_m156</t>
  </si>
  <si>
    <t>mic_glo_3.5Mar_d243_m157</t>
  </si>
  <si>
    <t>mic_glo_3.5Mar_d244_m158</t>
  </si>
  <si>
    <t>mic_glo_3.5Mar_d245_m159</t>
  </si>
  <si>
    <t>mic_glo_3.5Mar_d246_m160</t>
  </si>
  <si>
    <t>mic_glo_3.5Mar_d247_m161</t>
  </si>
  <si>
    <t>mic_glo_3.5Mar_d248_m162</t>
  </si>
  <si>
    <t>mic_glo_3.5Mar_d249_m163</t>
  </si>
  <si>
    <t>mic_glo_3.5Mar_d250_m162</t>
  </si>
  <si>
    <t>mic_glo_3.5Mar_d251_m163</t>
  </si>
  <si>
    <t>mic_glo_3.5Mar_d252_m160</t>
  </si>
  <si>
    <t>mic_glo_3.5Mar_d253_m161</t>
  </si>
  <si>
    <t>mic_ind_1.1Ado_d107_m122</t>
  </si>
  <si>
    <t>mic_ind_1.1Ado_d132_m111</t>
  </si>
  <si>
    <t>mic_ind_1.1Ado_d285_m173</t>
  </si>
  <si>
    <t>mic_ind_1.1Ado_d286_m174</t>
  </si>
  <si>
    <t>mic_ind_1.1Ado_d341_m185</t>
  </si>
  <si>
    <t>mic_ind_2.1Lea_d154_m028</t>
  </si>
  <si>
    <t>mic_ind_2.7Gra_d054_m028</t>
  </si>
  <si>
    <t>mic_ind_3.2Adc_d068_m028</t>
  </si>
  <si>
    <t>mic_ind_3.2Adc_d097_m028</t>
  </si>
  <si>
    <t>mic_ind_3.5Mar_d074_m128</t>
  </si>
  <si>
    <t>mic_ind_3.5Mar_d126_m008</t>
  </si>
  <si>
    <t>mic_ind_3.5Mar_d171_m011</t>
  </si>
  <si>
    <t>mic_ind_3.5Mar_d175_m027</t>
  </si>
  <si>
    <t>mic_ind_3.5Mar_d200_m027</t>
  </si>
  <si>
    <t>mic_ind_3.5Mar_d204_m011</t>
  </si>
  <si>
    <t>mic_ind_3.5Mar_d242_m156</t>
  </si>
  <si>
    <t>mic_ind_3.5Mar_d243_m157</t>
  </si>
  <si>
    <t>mic_ind_3.5Mar_d244_m158</t>
  </si>
  <si>
    <t>mic_ind_3.5Mar_d245_m159</t>
  </si>
  <si>
    <t>mic_ind_3.5Mar_d246_m160</t>
  </si>
  <si>
    <t>mic_ind_3.5Mar_d247_m161</t>
  </si>
  <si>
    <t>mic_ind_3.5Mar_d248_m162</t>
  </si>
  <si>
    <t>mic_ind_3.5Mar_d249_m163</t>
  </si>
  <si>
    <t>mic_ind_3.5Mar_d250_m162</t>
  </si>
  <si>
    <t>mic_ind_3.5Mar_d251_m163</t>
  </si>
  <si>
    <t>mic_ind_3.5Mar_d252_m160</t>
  </si>
  <si>
    <t>mic_ind_3.5Mar_d253_m161</t>
  </si>
  <si>
    <t>mic_ind_4.1Sal_d213_m100</t>
  </si>
  <si>
    <t>mic_ind_4.1Sal_d239_m153</t>
  </si>
  <si>
    <t>mic_nig_1.1Ado_d107_m122</t>
  </si>
  <si>
    <t>Nigeria</t>
  </si>
  <si>
    <t>mic_nig_1.1Ado_d132_m111</t>
  </si>
  <si>
    <t>mic_nig_1.1Ado_d285_m173</t>
  </si>
  <si>
    <t>mic_nig_1.1Ado_d286_m174</t>
  </si>
  <si>
    <t>mic_nig_1.1Ado_d341_m185</t>
  </si>
  <si>
    <t>mic_nig_2.1Lea_d154_m028</t>
  </si>
  <si>
    <t>mic_nig_2.7Gra_d054_m028</t>
  </si>
  <si>
    <t>mic_nig_3.2Adc_d068_m028</t>
  </si>
  <si>
    <t>mic_nig_3.2Adc_d097_m028</t>
  </si>
  <si>
    <t>mic_nig_3.5Mar_d074_m128</t>
  </si>
  <si>
    <t>mic_nig_3.5Mar_d126_m008</t>
  </si>
  <si>
    <t>mic_nig_3.5Mar_d171_m011</t>
  </si>
  <si>
    <t>mic_nig_3.5Mar_d175_m027</t>
  </si>
  <si>
    <t>mic_nig_3.5Mar_d200_m027</t>
  </si>
  <si>
    <t>mic_nig_3.5Mar_d204_m011</t>
  </si>
  <si>
    <t>mic_nig_3.5Mar_d242_m156</t>
  </si>
  <si>
    <t>mic_nig_3.5Mar_d243_m157</t>
  </si>
  <si>
    <t>mic_nig_3.5Mar_d244_m158</t>
  </si>
  <si>
    <t>mic_nig_3.5Mar_d245_m159</t>
  </si>
  <si>
    <t>mic_nig_3.5Mar_d246_m160</t>
  </si>
  <si>
    <t>mic_nig_3.5Mar_d247_m161</t>
  </si>
  <si>
    <t>mic_nig_3.5Mar_d248_m162</t>
  </si>
  <si>
    <t>mic_nig_3.5Mar_d249_m163</t>
  </si>
  <si>
    <t>mic_nig_3.5Mar_d250_m162</t>
  </si>
  <si>
    <t>mic_nig_3.5Mar_d251_m163</t>
  </si>
  <si>
    <t>mic_nig_3.5Mar_d252_m160</t>
  </si>
  <si>
    <t>mic_nig_3.5Mar_d253_m161</t>
  </si>
  <si>
    <t>mic_nig_4.1Sal_d213_m100</t>
  </si>
  <si>
    <t>mic_nig_4.1Sal_d239_m153</t>
  </si>
  <si>
    <t>non_glo_1.1Ado_d119_m119</t>
  </si>
  <si>
    <t>non-cash transactions</t>
  </si>
  <si>
    <t>Market size of payments worldwide (also by world region)</t>
  </si>
  <si>
    <t>Total payments revenue (trillion $)</t>
  </si>
  <si>
    <t>s9</t>
  </si>
  <si>
    <t>non_glo_1.1Ado_d135_m113</t>
  </si>
  <si>
    <t>Number of digital payments worldwide (also by world region)</t>
  </si>
  <si>
    <t>Number (billion) of cashless transactions</t>
  </si>
  <si>
    <t>non_glo_3.3Sci_d235_m020</t>
  </si>
  <si>
    <t>non_glo_4.1Sal_d213_m100</t>
  </si>
  <si>
    <t>non_glo_4.1Sal_d239_m153</t>
  </si>
  <si>
    <t>non_glo_4.2Kme_d144_m101</t>
  </si>
  <si>
    <t>Number of times "cashless society" appears in the Google Ngram corpus between 2005 and 2022</t>
  </si>
  <si>
    <t>Indexed to "digital payments" (100=2022)</t>
  </si>
  <si>
    <t>non_glo_4.2Kme_d145_m101</t>
  </si>
  <si>
    <t>Number of times "cashless" appears in the Google Ngram corpus between 2005 and 2022</t>
  </si>
  <si>
    <t>reversal, use partial post-minimum</t>
  </si>
  <si>
    <t>non_glo_4.2Kme_d146_m101</t>
  </si>
  <si>
    <t>Number of times "digital payments" appears in the Google Ngram corpus between 2005 and 2022</t>
  </si>
  <si>
    <t>non_glo_4.2Kme_d287_m175</t>
  </si>
  <si>
    <t>Partial up to max Number of times "cashless society" appears in the Google Ngram corpus between 2005 and 2022</t>
  </si>
  <si>
    <t>Partial up to max Indexed to "digital payments" (100=2022)</t>
  </si>
  <si>
    <t>non_glo_4.2Kme_d288_m175</t>
  </si>
  <si>
    <t>Partial up to max Number of times "cashless" appears in the Google Ngram corpus between 2005 and 2022</t>
  </si>
  <si>
    <t>non_glo_4.2Kme_d289_m175</t>
  </si>
  <si>
    <t>Partial up to max Number of times "digital payments" appears in the Google Ngram corpus between 2005 and 2022</t>
  </si>
  <si>
    <t>non_swe_1.1Ado_d170_m041</t>
  </si>
  <si>
    <t>Percentage of people who paid cash for their last in-store purchase</t>
  </si>
  <si>
    <t>% most recent in-store purchase in cash</t>
  </si>
  <si>
    <t>non_swe_1.1Ado_d348_m185</t>
  </si>
  <si>
    <t>share of payments that are non-cash</t>
  </si>
  <si>
    <t>non_swe_4.5Inf_d116_m114</t>
  </si>
  <si>
    <t>Locations for deposit of daily takings, number per type of service</t>
  </si>
  <si>
    <t>Number of locations for depositing daily cash takings</t>
  </si>
  <si>
    <t>non_swe_4.5Inf_d139_m115</t>
  </si>
  <si>
    <t>Number of locations for cash withdrawals, deposits of daily takings and over-the-counter payments</t>
  </si>
  <si>
    <t>Number of locations for withdrawing/using/depositing cash</t>
  </si>
  <si>
    <t>non_uki_1.1Ado_d229_m032</t>
  </si>
  <si>
    <t>proportion of cash payment methods to all payment methods (point of sale)</t>
  </si>
  <si>
    <t>% cash payments as total number of PoS payments</t>
  </si>
  <si>
    <t>non_uki_1.1Ado_d230_m033</t>
  </si>
  <si>
    <t>proportion of cash payments to all payment types (in store PoS)</t>
  </si>
  <si>
    <t>% cash payments as total number of in-store PoS payments</t>
  </si>
  <si>
    <t>non_uki_1.1Ado_d231_m034</t>
  </si>
  <si>
    <t>proportion of cash payments to all payment types (total numbers)</t>
  </si>
  <si>
    <t>% cash payments of total number of payments</t>
  </si>
  <si>
    <t>non_uki_1.1Ado_d348_m185</t>
  </si>
  <si>
    <t>non_uki_2.5Var_d221_m076</t>
  </si>
  <si>
    <t>Variety</t>
  </si>
  <si>
    <t>most used e-commerce payment methods</t>
  </si>
  <si>
    <t>% online shopping payments by credit or debit card</t>
  </si>
  <si>
    <t>non_uki_2.5Var_d221_m077</t>
  </si>
  <si>
    <t>% online shopping payments by e-wallet</t>
  </si>
  <si>
    <t>non_uki_2.9Int_d048_m150</t>
  </si>
  <si>
    <t>Interdependence (with hardware)</t>
  </si>
  <si>
    <t>Annual credit card and debit cards issued</t>
  </si>
  <si>
    <t>total number of credit cards and debit cards in circulation</t>
  </si>
  <si>
    <t>non_uki_4.1Sal_d213_m100</t>
  </si>
  <si>
    <t>non_uki_4.1Sal_d239_m153</t>
  </si>
  <si>
    <t>non_uki_4.5Inf_d140_m118</t>
  </si>
  <si>
    <t>Number of point of sale (PoS) terminals</t>
  </si>
  <si>
    <t>Total number of POS terminals</t>
  </si>
  <si>
    <t>non_usa_1.1Ado_d190_m031</t>
  </si>
  <si>
    <t>Share of payment instrument use for all payments</t>
  </si>
  <si>
    <t>% cash payments as % of all payments</t>
  </si>
  <si>
    <t>non_usa_1.1Ado_d348_m185</t>
  </si>
  <si>
    <t>non_usa_3.2Adc_d188_m078</t>
  </si>
  <si>
    <t>Share of cash and credit card payments by age group</t>
  </si>
  <si>
    <t>% payments by cash (18-24 age group)</t>
  </si>
  <si>
    <t>prefer as EA group</t>
  </si>
  <si>
    <t>non_usa_3.2Adc_d188_m079</t>
  </si>
  <si>
    <t>% payments by cash (25-54 age group)</t>
  </si>
  <si>
    <t>non_usa_3.2Adc_d188_m080</t>
  </si>
  <si>
    <t>% payments by cash (55 and older age group)</t>
  </si>
  <si>
    <t>non_usa_3.2Adc_d189_m081</t>
  </si>
  <si>
    <t>Share of cash and credit card payments by income bracket</t>
  </si>
  <si>
    <t>% payments by cash (income $100,000 ‚Äì $149,999)</t>
  </si>
  <si>
    <t>non_usa_3.2Adc_d189_m082</t>
  </si>
  <si>
    <t>% payments by cash (income $25,000 ‚Äì $49,999)</t>
  </si>
  <si>
    <t>non_usa_3.2Adc_d189_m083</t>
  </si>
  <si>
    <t>% payments by cash (income $50,000 ‚Äì $74,999)</t>
  </si>
  <si>
    <t>non_usa_3.2Adc_d189_m084</t>
  </si>
  <si>
    <t>% payments by cash (income $75,000 ‚Äì $99,999)</t>
  </si>
  <si>
    <t>non_usa_3.2Adc_d189_m085</t>
  </si>
  <si>
    <t>% payments by cash (income greater than $150,000)</t>
  </si>
  <si>
    <t>non_usa_3.2Adc_d189_m086</t>
  </si>
  <si>
    <t>% payments by cash (income less than $25,000)</t>
  </si>
  <si>
    <t>non_usa_4.1Sal_d213_m100</t>
  </si>
  <si>
    <t>non_usa_4.1Sal_d239_m153</t>
  </si>
  <si>
    <t>org_aus_1.1Ado_d163_m140</t>
  </si>
  <si>
    <t>organic food consumption</t>
  </si>
  <si>
    <t>Austria</t>
  </si>
  <si>
    <t>Organic retail sales market size [million]</t>
  </si>
  <si>
    <t>million EUR</t>
  </si>
  <si>
    <t>b2</t>
  </si>
  <si>
    <t>org_aus_1.1Ado_d164_m028</t>
  </si>
  <si>
    <t>Organic retail sales share [%]</t>
  </si>
  <si>
    <t>org_aus_1.1Ado_d327_m185</t>
  </si>
  <si>
    <t>organic as a share of retail sales</t>
  </si>
  <si>
    <t>org_aus_2.2Rel_d046_m148</t>
  </si>
  <si>
    <t>All qualities MILK price</t>
  </si>
  <si>
    <t>price (‚Ç¨c/kg)</t>
  </si>
  <si>
    <t>org_aus_2.2Rel_d069_m149</t>
  </si>
  <si>
    <t>Conventional EGGS price</t>
  </si>
  <si>
    <t>sales price (‚Ç¨/100 pieces)</t>
  </si>
  <si>
    <t>* need to create new variable = Conventional:Organic price ratio</t>
  </si>
  <si>
    <t>org_aus_2.2Rel_d070_m148</t>
  </si>
  <si>
    <t>Conventional MILK price</t>
  </si>
  <si>
    <t>org_aus_2.2Rel_d102_m149</t>
  </si>
  <si>
    <t>Free range EGGS price</t>
  </si>
  <si>
    <t>org_aus_2.2Rel_d155_m149</t>
  </si>
  <si>
    <t>Organic EGGS price</t>
  </si>
  <si>
    <t>org_aus_2.2Rel_d156_m148</t>
  </si>
  <si>
    <t>Organic MILK price</t>
  </si>
  <si>
    <t>org_aus_2.2Rel_d160_m152</t>
  </si>
  <si>
    <t>Organic per capita consumption [‚Ç¨/person]</t>
  </si>
  <si>
    <t>‚Ç¨/person</t>
  </si>
  <si>
    <t>org_aus_2.5Var_d159_m001</t>
  </si>
  <si>
    <t>Organic importers</t>
  </si>
  <si>
    <t>volatile, don't use</t>
  </si>
  <si>
    <t>org_aus_2.5Var_d161_m001</t>
  </si>
  <si>
    <t>Organic processors</t>
  </si>
  <si>
    <t>org_aus_2.5Var_d162_m001</t>
  </si>
  <si>
    <t>Organic producers</t>
  </si>
  <si>
    <t>org_aus_3.5Mar_d074_m128</t>
  </si>
  <si>
    <t>org_aus_3.5Mar_d126_m008</t>
  </si>
  <si>
    <t>org_aus_3.5Mar_d171_m011</t>
  </si>
  <si>
    <t>org_aus_3.5Mar_d175_m027</t>
  </si>
  <si>
    <t>org_aus_3.5Mar_d200_m027</t>
  </si>
  <si>
    <t>org_aus_3.5Mar_d204_m011</t>
  </si>
  <si>
    <t>org_aus_3.5Mar_d242_m156</t>
  </si>
  <si>
    <t>org_aus_3.5Mar_d243_m157</t>
  </si>
  <si>
    <t>org_aus_3.5Mar_d244_m158</t>
  </si>
  <si>
    <t>org_aus_3.5Mar_d245_m159</t>
  </si>
  <si>
    <t>org_aus_3.5Mar_d246_m160</t>
  </si>
  <si>
    <t>org_aus_3.5Mar_d247_m161</t>
  </si>
  <si>
    <t>org_aus_3.5Mar_d248_m162</t>
  </si>
  <si>
    <t>org_aus_3.5Mar_d249_m163</t>
  </si>
  <si>
    <t>org_aus_3.5Mar_d250_m162</t>
  </si>
  <si>
    <t>org_aus_3.5Mar_d251_m163</t>
  </si>
  <si>
    <t>org_aus_3.5Mar_d252_m160</t>
  </si>
  <si>
    <t>org_aus_3.5Mar_d253_m161</t>
  </si>
  <si>
    <t>org_aus_4.1Sal_d213_m100</t>
  </si>
  <si>
    <t>org_aus_4.1Sal_d239_m153</t>
  </si>
  <si>
    <t>org_aus_4.5Inf_d157_m130</t>
  </si>
  <si>
    <t>Organic area (farmland) [ha]</t>
  </si>
  <si>
    <t>ha</t>
  </si>
  <si>
    <t>org_aus_4.5Inf_d158_m028</t>
  </si>
  <si>
    <t>Organic area share of total farmland [%]</t>
  </si>
  <si>
    <t>org_can_1.1Ado_d163_m140</t>
  </si>
  <si>
    <t>Canada</t>
  </si>
  <si>
    <t>org_can_1.1Ado_d164_m028</t>
  </si>
  <si>
    <t>org_can_1.1Ado_d327_m185</t>
  </si>
  <si>
    <t>org_can_2.2Rel_d160_m152</t>
  </si>
  <si>
    <t>org_can_2.5Var_d161_m001</t>
  </si>
  <si>
    <t>org_can_2.5Var_d162_m001</t>
  </si>
  <si>
    <t>org_can_3.5Mar_d074_m128</t>
  </si>
  <si>
    <t>org_can_3.5Mar_d126_m008</t>
  </si>
  <si>
    <t>org_can_3.5Mar_d171_m011</t>
  </si>
  <si>
    <t>org_can_3.5Mar_d175_m027</t>
  </si>
  <si>
    <t>org_can_3.5Mar_d200_m027</t>
  </si>
  <si>
    <t>org_can_3.5Mar_d204_m011</t>
  </si>
  <si>
    <t>org_can_3.5Mar_d242_m156</t>
  </si>
  <si>
    <t>org_can_3.5Mar_d243_m157</t>
  </si>
  <si>
    <t>org_can_3.5Mar_d244_m158</t>
  </si>
  <si>
    <t>org_can_3.5Mar_d245_m159</t>
  </si>
  <si>
    <t>org_can_3.5Mar_d246_m160</t>
  </si>
  <si>
    <t>org_can_3.5Mar_d247_m161</t>
  </si>
  <si>
    <t>org_can_3.5Mar_d248_m162</t>
  </si>
  <si>
    <t>org_can_3.5Mar_d249_m163</t>
  </si>
  <si>
    <t>org_can_3.5Mar_d250_m162</t>
  </si>
  <si>
    <t>org_can_3.5Mar_d251_m163</t>
  </si>
  <si>
    <t>org_can_3.5Mar_d252_m160</t>
  </si>
  <si>
    <t>org_can_3.5Mar_d253_m161</t>
  </si>
  <si>
    <t>org_can_4.1Sal_d213_m100</t>
  </si>
  <si>
    <t>org_can_4.1Sal_d239_m153</t>
  </si>
  <si>
    <t>org_can_4.5Inf_d157_m130</t>
  </si>
  <si>
    <t>org_can_4.5Inf_d158_m028</t>
  </si>
  <si>
    <t>org_den_1.1Ado_d163_m140</t>
  </si>
  <si>
    <t>org_den_1.1Ado_d164_m028</t>
  </si>
  <si>
    <t>org_den_1.1Ado_d327_m185</t>
  </si>
  <si>
    <t>org_den_2.2Rel_d160_m152</t>
  </si>
  <si>
    <t>org_den_2.5Var_d159_m001</t>
  </si>
  <si>
    <t>volatile, use lin fit</t>
  </si>
  <si>
    <t>org_den_2.5Var_d161_m001</t>
  </si>
  <si>
    <t>org_den_2.5Var_d162_m001</t>
  </si>
  <si>
    <t>reversal, use partial pre-minimum</t>
  </si>
  <si>
    <t>org_den_3.5Mar_d074_m128</t>
  </si>
  <si>
    <t>org_den_3.5Mar_d126_m008</t>
  </si>
  <si>
    <t>org_den_3.5Mar_d171_m011</t>
  </si>
  <si>
    <t>org_den_3.5Mar_d175_m027</t>
  </si>
  <si>
    <t>org_den_3.5Mar_d200_m027</t>
  </si>
  <si>
    <t>org_den_3.5Mar_d204_m011</t>
  </si>
  <si>
    <t>org_den_3.5Mar_d242_m156</t>
  </si>
  <si>
    <t>org_den_3.5Mar_d243_m157</t>
  </si>
  <si>
    <t>org_den_3.5Mar_d244_m158</t>
  </si>
  <si>
    <t>org_den_3.5Mar_d245_m159</t>
  </si>
  <si>
    <t>org_den_3.5Mar_d246_m160</t>
  </si>
  <si>
    <t>org_den_3.5Mar_d247_m161</t>
  </si>
  <si>
    <t>org_den_3.5Mar_d248_m162</t>
  </si>
  <si>
    <t>org_den_3.5Mar_d249_m163</t>
  </si>
  <si>
    <t>org_den_3.5Mar_d250_m162</t>
  </si>
  <si>
    <t>org_den_3.5Mar_d251_m163</t>
  </si>
  <si>
    <t>org_den_3.5Mar_d252_m160</t>
  </si>
  <si>
    <t>org_den_3.5Mar_d253_m161</t>
  </si>
  <si>
    <t>org_den_4.1Sal_d213_m100</t>
  </si>
  <si>
    <t>org_den_4.1Sal_d239_m153</t>
  </si>
  <si>
    <t>org_den_4.5Inf_d157_m130</t>
  </si>
  <si>
    <t>org_den_4.5Inf_d158_m028</t>
  </si>
  <si>
    <t>org_glo_3.3Sci_d235_m020</t>
  </si>
  <si>
    <t>org_glo_3.5Mar_d074_m128</t>
  </si>
  <si>
    <t>good as cum.!</t>
  </si>
  <si>
    <t>org_glo_3.5Mar_d126_m008</t>
  </si>
  <si>
    <t>cum.</t>
  </si>
  <si>
    <t>org_glo_3.5Mar_d171_m011</t>
  </si>
  <si>
    <t>drop at end</t>
  </si>
  <si>
    <t>org_glo_3.5Mar_d175_m027</t>
  </si>
  <si>
    <t>org_glo_3.5Mar_d200_m027</t>
  </si>
  <si>
    <t>org_glo_3.5Mar_d204_m011</t>
  </si>
  <si>
    <t>org_glo_3.5Mar_d242_m156</t>
  </si>
  <si>
    <t>org_glo_3.5Mar_d243_m157</t>
  </si>
  <si>
    <t>org_glo_3.5Mar_d244_m158</t>
  </si>
  <si>
    <t>org_glo_3.5Mar_d245_m159</t>
  </si>
  <si>
    <t>org_glo_3.5Mar_d246_m160</t>
  </si>
  <si>
    <t>org_glo_3.5Mar_d247_m161</t>
  </si>
  <si>
    <t>org_glo_3.5Mar_d248_m162</t>
  </si>
  <si>
    <t>org_glo_3.5Mar_d249_m163</t>
  </si>
  <si>
    <t>org_glo_3.5Mar_d250_m162</t>
  </si>
  <si>
    <t>org_glo_3.5Mar_d251_m163</t>
  </si>
  <si>
    <t>org_glo_3.5Mar_d252_m160</t>
  </si>
  <si>
    <t>org_glo_3.5Mar_d253_m161</t>
  </si>
  <si>
    <t>org_jap_1.1Ado_d163_m140</t>
  </si>
  <si>
    <t>org_jap_1.1Ado_d164_m028</t>
  </si>
  <si>
    <t>use lin fit</t>
  </si>
  <si>
    <t>org_jap_1.1Ado_d327_m185</t>
  </si>
  <si>
    <t>org_jap_2.2Rel_d160_m152</t>
  </si>
  <si>
    <t>org_jap_2.5Var_d159_m001</t>
  </si>
  <si>
    <t>org_jap_2.5Var_d161_m001</t>
  </si>
  <si>
    <t>org_jap_2.5Var_d162_m001</t>
  </si>
  <si>
    <t>org_jap_3.5Mar_d074_m128</t>
  </si>
  <si>
    <t>org_jap_3.5Mar_d126_m008</t>
  </si>
  <si>
    <t>org_jap_3.5Mar_d171_m011</t>
  </si>
  <si>
    <t>org_jap_3.5Mar_d175_m027</t>
  </si>
  <si>
    <t>org_jap_3.5Mar_d200_m027</t>
  </si>
  <si>
    <t>org_jap_3.5Mar_d204_m011</t>
  </si>
  <si>
    <t>org_jap_3.5Mar_d242_m156</t>
  </si>
  <si>
    <t>org_jap_3.5Mar_d243_m157</t>
  </si>
  <si>
    <t>org_jap_3.5Mar_d244_m158</t>
  </si>
  <si>
    <t>org_jap_3.5Mar_d245_m159</t>
  </si>
  <si>
    <t>org_jap_3.5Mar_d246_m160</t>
  </si>
  <si>
    <t>org_jap_3.5Mar_d247_m161</t>
  </si>
  <si>
    <t>org_jap_3.5Mar_d248_m162</t>
  </si>
  <si>
    <t>org_jap_3.5Mar_d249_m163</t>
  </si>
  <si>
    <t>org_jap_3.5Mar_d250_m162</t>
  </si>
  <si>
    <t>org_jap_3.5Mar_d251_m163</t>
  </si>
  <si>
    <t>org_jap_3.5Mar_d252_m160</t>
  </si>
  <si>
    <t>org_jap_3.5Mar_d253_m161</t>
  </si>
  <si>
    <t>org_jap_4.1Sal_d213_m100</t>
  </si>
  <si>
    <t>org_jap_4.1Sal_d239_m153</t>
  </si>
  <si>
    <t>org_jap_4.5Inf_d157_m130</t>
  </si>
  <si>
    <t>1 hi pt</t>
  </si>
  <si>
    <t>org_jap_4.5Inf_d158_m028</t>
  </si>
  <si>
    <t>org_swi_1.1Ado_d163_m140</t>
  </si>
  <si>
    <t>org_swi_1.1Ado_d164_m028</t>
  </si>
  <si>
    <t>org_swi_1.1Ado_d327_m185</t>
  </si>
  <si>
    <t>org_swi_2.2Rel_d160_m152</t>
  </si>
  <si>
    <t>org_swi_2.5Var_d159_m001</t>
  </si>
  <si>
    <t>org_swi_2.5Var_d161_m001</t>
  </si>
  <si>
    <t>org_swi_2.5Var_d162_m001</t>
  </si>
  <si>
    <t>org_swi_3.5Mar_d074_m128</t>
  </si>
  <si>
    <t>org_swi_3.5Mar_d126_m008</t>
  </si>
  <si>
    <t>org_swi_3.5Mar_d171_m011</t>
  </si>
  <si>
    <t>org_swi_3.5Mar_d175_m027</t>
  </si>
  <si>
    <t>org_swi_3.5Mar_d200_m027</t>
  </si>
  <si>
    <t>org_swi_3.5Mar_d204_m011</t>
  </si>
  <si>
    <t>org_swi_3.5Mar_d242_m156</t>
  </si>
  <si>
    <t>org_swi_3.5Mar_d243_m157</t>
  </si>
  <si>
    <t>org_swi_3.5Mar_d244_m158</t>
  </si>
  <si>
    <t>org_swi_3.5Mar_d245_m159</t>
  </si>
  <si>
    <t>org_swi_3.5Mar_d246_m160</t>
  </si>
  <si>
    <t>org_swi_3.5Mar_d247_m161</t>
  </si>
  <si>
    <t>org_swi_3.5Mar_d248_m162</t>
  </si>
  <si>
    <t>org_swi_3.5Mar_d249_m163</t>
  </si>
  <si>
    <t>org_swi_3.5Mar_d250_m162</t>
  </si>
  <si>
    <t>org_swi_3.5Mar_d251_m163</t>
  </si>
  <si>
    <t>org_swi_3.5Mar_d252_m160</t>
  </si>
  <si>
    <t>org_swi_3.5Mar_d253_m161</t>
  </si>
  <si>
    <t>org_swi_4.1Sal_d213_m100</t>
  </si>
  <si>
    <t>org_swi_4.1Sal_d239_m153</t>
  </si>
  <si>
    <t>org_swi_4.5Inf_d157_m130</t>
  </si>
  <si>
    <t>org_swi_4.5Inf_d158_m028</t>
  </si>
  <si>
    <t>org_uki_1.1Ado_d163_m140</t>
  </si>
  <si>
    <t>org_uki_1.1Ado_d164_m028</t>
  </si>
  <si>
    <t>org_uki_1.1Ado_d327_m185</t>
  </si>
  <si>
    <t>org_uki_2.2Rel_d160_m152</t>
  </si>
  <si>
    <t>org_uki_2.5Var_d159_m001</t>
  </si>
  <si>
    <t>org_uki_2.5Var_d161_m001</t>
  </si>
  <si>
    <t>org_uki_2.5Var_d162_m001</t>
  </si>
  <si>
    <t>org_uki_3.5Mar_d074_m128</t>
  </si>
  <si>
    <t>org_uki_3.5Mar_d126_m008</t>
  </si>
  <si>
    <t>org_uki_3.5Mar_d171_m011</t>
  </si>
  <si>
    <t>org_uki_3.5Mar_d175_m027</t>
  </si>
  <si>
    <t>org_uki_3.5Mar_d200_m027</t>
  </si>
  <si>
    <t>org_uki_3.5Mar_d204_m011</t>
  </si>
  <si>
    <t>org_uki_3.5Mar_d242_m156</t>
  </si>
  <si>
    <t>org_uki_3.5Mar_d243_m157</t>
  </si>
  <si>
    <t>org_uki_3.5Mar_d244_m158</t>
  </si>
  <si>
    <t>org_uki_3.5Mar_d245_m159</t>
  </si>
  <si>
    <t>org_uki_3.5Mar_d246_m160</t>
  </si>
  <si>
    <t>org_uki_3.5Mar_d247_m161</t>
  </si>
  <si>
    <t>org_uki_3.5Mar_d248_m162</t>
  </si>
  <si>
    <t>org_uki_3.5Mar_d249_m163</t>
  </si>
  <si>
    <t>org_uki_3.5Mar_d250_m162</t>
  </si>
  <si>
    <t>org_uki_3.5Mar_d251_m163</t>
  </si>
  <si>
    <t>org_uki_3.5Mar_d252_m160</t>
  </si>
  <si>
    <t>org_uki_3.5Mar_d253_m161</t>
  </si>
  <si>
    <t>org_uki_4.1Sal_d213_m100</t>
  </si>
  <si>
    <t>org_uki_4.1Sal_d239_m153</t>
  </si>
  <si>
    <t>org_uki_4.5Inf_d157_m130</t>
  </si>
  <si>
    <t>org_uki_4.5Inf_d158_m028</t>
  </si>
  <si>
    <t>pas_aus_1.1Ado_d353_m186</t>
  </si>
  <si>
    <t>passive buildings</t>
  </si>
  <si>
    <t>new passive buildings</t>
  </si>
  <si>
    <t># of new units</t>
  </si>
  <si>
    <t>m5</t>
  </si>
  <si>
    <t>pas_aus_1.1Ado_d354_m187</t>
  </si>
  <si>
    <t>passive retrofits</t>
  </si>
  <si>
    <t># of retrofitted units</t>
  </si>
  <si>
    <t>pas_aus_1.1Ado_d356_m192</t>
  </si>
  <si>
    <t>cumulative new passive buildings</t>
  </si>
  <si>
    <t>cumulative # of new units</t>
  </si>
  <si>
    <t>pas_aus_1.1Ado_d357_m193</t>
  </si>
  <si>
    <t>cumulative passive retrofits</t>
  </si>
  <si>
    <t>cumulative # of retrofitted units</t>
  </si>
  <si>
    <t>pas_aus_2.5Var_d353_m188</t>
  </si>
  <si>
    <t># of new passive buildings</t>
  </si>
  <si>
    <t>pas_aus_2.5Var_d354_m189</t>
  </si>
  <si>
    <t># of retrofitted buildings</t>
  </si>
  <si>
    <t>pas_aus_2.9Int_d353_m190</t>
  </si>
  <si>
    <t>Inter-dependence (with hardware)</t>
  </si>
  <si>
    <t>new floorspace (m2?)</t>
  </si>
  <si>
    <t>pas_aus_2.9Int_d354_m191</t>
  </si>
  <si>
    <t>retrofitted floorspace (m2 ?)</t>
  </si>
  <si>
    <t>pas_aus_4.1Sal_d213_m100</t>
  </si>
  <si>
    <t>pas_aus_4.1Sal_d239_m153</t>
  </si>
  <si>
    <t>pas_bel_1.1Ado_d353_m186</t>
  </si>
  <si>
    <t>Belgium</t>
  </si>
  <si>
    <t>pas_bel_1.1Ado_d354_m187</t>
  </si>
  <si>
    <t>pas_bel_1.1Ado_d356_m192</t>
  </si>
  <si>
    <t>pas_bel_1.1Ado_d357_m193</t>
  </si>
  <si>
    <t>pas_bel_2.5Var_d353_m188</t>
  </si>
  <si>
    <t>pas_bel_2.5Var_d354_m189</t>
  </si>
  <si>
    <t>pas_bel_2.9Int_d353_m190</t>
  </si>
  <si>
    <t>pas_bel_2.9Int_d354_m191</t>
  </si>
  <si>
    <t>pas_bel_4.1Sal_d213_m100</t>
  </si>
  <si>
    <t>pas_bel_4.1Sal_d239_m153</t>
  </si>
  <si>
    <t>pas_ger_1.1Ado_d353_m186</t>
  </si>
  <si>
    <t>pas_ger_1.1Ado_d354_m187</t>
  </si>
  <si>
    <t>pas_ger_1.1Ado_d356_m192</t>
  </si>
  <si>
    <t>pas_ger_1.1Ado_d357_m193</t>
  </si>
  <si>
    <t>pas_ger_2.5Var_d353_m188</t>
  </si>
  <si>
    <t>pas_ger_2.5Var_d354_m189</t>
  </si>
  <si>
    <t>pas_ger_2.9Int_d353_m190</t>
  </si>
  <si>
    <t>pas_ger_2.9Int_d354_m191</t>
  </si>
  <si>
    <t>pas_ger_4.1Sal_d213_m100</t>
  </si>
  <si>
    <t>pas_ger_4.1Sal_d239_m153</t>
  </si>
  <si>
    <t>pas_glo_1.1Ado_d353_m186</t>
  </si>
  <si>
    <t>pas_glo_1.1Ado_d354_m187</t>
  </si>
  <si>
    <t>pas_glo_1.1Ado_d356_m192</t>
  </si>
  <si>
    <t>pas_glo_1.1Ado_d357_m193</t>
  </si>
  <si>
    <t>pas_glo_2.5Var_d353_m188</t>
  </si>
  <si>
    <t>pas_glo_2.5Var_d354_m189</t>
  </si>
  <si>
    <t>pas_glo_2.9Int_d353_m190</t>
  </si>
  <si>
    <t>pas_glo_2.9Int_d354_m191</t>
  </si>
  <si>
    <t>pas_glo_3.3Sci_d235_m020</t>
  </si>
  <si>
    <t>pas_glo_4.3Com_d355_m010</t>
  </si>
  <si>
    <t>countries with passive buildings</t>
  </si>
  <si>
    <t># countries</t>
  </si>
  <si>
    <t>pas_ire_1.1Ado_d064_m145</t>
  </si>
  <si>
    <t>Ireland</t>
  </si>
  <si>
    <t>Building Energy Rating issuances</t>
  </si>
  <si>
    <t>number of A1 rated buildings certificates</t>
  </si>
  <si>
    <t>pas_ire_1.1Ado_d292_m179</t>
  </si>
  <si>
    <t>cumulative Building Energy Rating issuances</t>
  </si>
  <si>
    <t>cumulative number of A1 rated buildings certificates</t>
  </si>
  <si>
    <t>pas_ire_4.1Sal_d213_m100</t>
  </si>
  <si>
    <t>pas_ire_4.1Sal_d239_m153</t>
  </si>
  <si>
    <t>pos_glo_3.3Sci_d235_m020</t>
  </si>
  <si>
    <t>postage stamps</t>
  </si>
  <si>
    <t>s8</t>
  </si>
  <si>
    <t>pos_uki_1.1Ado_d130_m095</t>
  </si>
  <si>
    <t>No. of letters posted via Royal Mail (excludes parcels)</t>
  </si>
  <si>
    <t>Billion letters</t>
  </si>
  <si>
    <t>pos_uki_1.1Ado_d130_m105</t>
  </si>
  <si>
    <t>Letters per capita</t>
  </si>
  <si>
    <t>pos_uki_2.1Lea_d071_m112</t>
  </si>
  <si>
    <t>Costs of a standard letter</t>
  </si>
  <si>
    <t>Nominal cost (uninflated)</t>
  </si>
  <si>
    <t>pos_uki_2.2Rel_d125_m151</t>
  </si>
  <si>
    <t>Relative Advantage [Profitability]:</t>
  </si>
  <si>
    <t>Net Revenue</t>
  </si>
  <si>
    <t>¬£</t>
  </si>
  <si>
    <t>pos_uki_4.1Sal_d213_m100</t>
  </si>
  <si>
    <t>pos_uki_4.1Sal_d239_m153</t>
  </si>
  <si>
    <t>pos_uki_4.2Kme_d104_m097</t>
  </si>
  <si>
    <t>Frequency of the word "postage stamp" in ngram corpus</t>
  </si>
  <si>
    <t>Frequency</t>
  </si>
  <si>
    <t>partial, pre-peak</t>
  </si>
  <si>
    <t>reversal</t>
  </si>
  <si>
    <t>pos_uki_4.2Kme_d104_m102</t>
  </si>
  <si>
    <t>Indexed to max</t>
  </si>
  <si>
    <t>pos_uki_4.2Kme_d293_m180</t>
  </si>
  <si>
    <t>Partial up to max Frequency of the word "postage stamp" in ngram corpus</t>
  </si>
  <si>
    <t>Partial up to max Frequency</t>
  </si>
  <si>
    <t>transform-partial</t>
  </si>
  <si>
    <t>pos_uki_4.2Kme_d293_m181</t>
  </si>
  <si>
    <t>Partial up to max Indexed to max</t>
  </si>
  <si>
    <t>pos_uki_4.4Pro_d136_m023</t>
  </si>
  <si>
    <t>Provisioning System</t>
  </si>
  <si>
    <t>Number of employees</t>
  </si>
  <si>
    <t># thousands (only in post offices since 1970)</t>
  </si>
  <si>
    <t>pos_uki_4.4Pro_d136_m024</t>
  </si>
  <si>
    <t># thousands (total)</t>
  </si>
  <si>
    <t>pos_uki_4.5Inf_d131_m022</t>
  </si>
  <si>
    <t>Number of Post offices</t>
  </si>
  <si>
    <t>reversal, partial pre-peak</t>
  </si>
  <si>
    <t>qui_bra_1.1Ado_d186_m059</t>
  </si>
  <si>
    <t>quitting smoking</t>
  </si>
  <si>
    <t>Brazil</t>
  </si>
  <si>
    <t>Share of adults who smoke</t>
  </si>
  <si>
    <t>% of adults</t>
  </si>
  <si>
    <t>s7</t>
  </si>
  <si>
    <t>qui_bra_1.1Ado_d348_m185</t>
  </si>
  <si>
    <t>* error in description * + *needs sign reversal * negative slope = LED innovation</t>
  </si>
  <si>
    <t>qui_bra_2.2Rel_d009_m028</t>
  </si>
  <si>
    <t>% of GDP required to purchase 2000 cigarettes of the most sold brand</t>
  </si>
  <si>
    <t>qui_bra_2.9Int_d067_m006</t>
  </si>
  <si>
    <t>Cigarette consumption per smoker per day</t>
  </si>
  <si>
    <t># cigarettes</t>
  </si>
  <si>
    <t>qui_bra_4.1Sal_d213_m100</t>
  </si>
  <si>
    <t>better fit</t>
  </si>
  <si>
    <t>qui_bra_4.1Sal_d239_m153</t>
  </si>
  <si>
    <t>qui_chi_1.1Ado_d186_m059</t>
  </si>
  <si>
    <t>qui_chi_1.1Ado_d348_m185</t>
  </si>
  <si>
    <t>qui_chi_2.2Rel_d009_m028</t>
  </si>
  <si>
    <t>qui_chi_2.9Int_d067_m006</t>
  </si>
  <si>
    <t>qui_chi_4.1Sal_d213_m100</t>
  </si>
  <si>
    <t>qui_chi_4.1Sal_d239_m153</t>
  </si>
  <si>
    <t>qui_glo_3.3Sci_d235_m020</t>
  </si>
  <si>
    <t>qui_glo_3.5Mar_d074_m128</t>
  </si>
  <si>
    <t>qui_glo_3.5Mar_d126_m008</t>
  </si>
  <si>
    <t>qui_glo_3.5Mar_d171_m011</t>
  </si>
  <si>
    <t>qui_glo_3.5Mar_d175_m027</t>
  </si>
  <si>
    <t>qui_glo_3.5Mar_d200_m027</t>
  </si>
  <si>
    <t>qui_glo_3.5Mar_d204_m011</t>
  </si>
  <si>
    <t>qui_glo_3.5Mar_d242_m156</t>
  </si>
  <si>
    <t>qui_glo_3.5Mar_d243_m157</t>
  </si>
  <si>
    <t>qui_glo_3.5Mar_d244_m158</t>
  </si>
  <si>
    <t>qui_glo_3.5Mar_d245_m159</t>
  </si>
  <si>
    <t>qui_glo_3.5Mar_d246_m160</t>
  </si>
  <si>
    <t>qui_glo_3.5Mar_d247_m161</t>
  </si>
  <si>
    <t>qui_glo_3.5Mar_d248_m162</t>
  </si>
  <si>
    <t>qui_glo_3.5Mar_d249_m163</t>
  </si>
  <si>
    <t>qui_glo_3.5Mar_d250_m162</t>
  </si>
  <si>
    <t>qui_glo_3.5Mar_d251_m163</t>
  </si>
  <si>
    <t>qui_glo_3.5Mar_d252_m160</t>
  </si>
  <si>
    <t>qui_glo_3.5Mar_d253_m161</t>
  </si>
  <si>
    <t>qui_ind_1.1Ado_d186_m059</t>
  </si>
  <si>
    <t>qui_ind_1.1Ado_d348_m185</t>
  </si>
  <si>
    <t>qui_ind_2.2Rel_d009_m028</t>
  </si>
  <si>
    <t>qui_ind_2.9Int_d067_m006</t>
  </si>
  <si>
    <t>1 lo</t>
  </si>
  <si>
    <t>qui_ind_4.1Sal_d213_m100</t>
  </si>
  <si>
    <t>downard</t>
  </si>
  <si>
    <t>qui_ind_4.1Sal_d239_m153</t>
  </si>
  <si>
    <t>qui_uki_1.1Ado_d186_m059</t>
  </si>
  <si>
    <t>qui_uki_1.1Ado_d348_m185</t>
  </si>
  <si>
    <t>qui_uki_2.2Rel_d009_m028</t>
  </si>
  <si>
    <t>qui_uki_2.9Int_d067_m006</t>
  </si>
  <si>
    <t>qui_uki_3.5Mar_d074_m128</t>
  </si>
  <si>
    <t>qui_uki_3.5Mar_d126_m008</t>
  </si>
  <si>
    <t>qui_uki_3.5Mar_d171_m011</t>
  </si>
  <si>
    <t>qui_uki_3.5Mar_d200_m027</t>
  </si>
  <si>
    <t>qui_uki_3.5Mar_d204_m011</t>
  </si>
  <si>
    <t>qui_uki_3.5Mar_d242_m156</t>
  </si>
  <si>
    <t>transformed-cumulativeX2error</t>
  </si>
  <si>
    <t>qui_uki_3.5Mar_d243_m157</t>
  </si>
  <si>
    <t>qui_uki_3.5Mar_d244_m158</t>
  </si>
  <si>
    <t>qui_uki_3.5Mar_d245_m159</t>
  </si>
  <si>
    <t>qui_uki_3.5Mar_d246_m160</t>
  </si>
  <si>
    <t>qui_uki_3.5Mar_d247_m161</t>
  </si>
  <si>
    <t>qui_uki_3.5Mar_d250_m162</t>
  </si>
  <si>
    <t>qui_uki_3.5Mar_d251_m163</t>
  </si>
  <si>
    <t>qui_uki_3.5Mar_d252_m160</t>
  </si>
  <si>
    <t>qui_uki_3.5Mar_d253_m161</t>
  </si>
  <si>
    <t>qui_uki_4.1Sal_d213_m100</t>
  </si>
  <si>
    <t>qui_uki_4.1Sal_d239_m153</t>
  </si>
  <si>
    <t>qui_usa_1.1Ado_d186_m059</t>
  </si>
  <si>
    <t>qui_usa_1.1Ado_d348_m185</t>
  </si>
  <si>
    <t>qui_usa_2.2Rel_d009_m028</t>
  </si>
  <si>
    <t>qui_usa_2.9Int_d067_m006</t>
  </si>
  <si>
    <t>qui_usa_3.5Mar_d074_m128</t>
  </si>
  <si>
    <t>qui_usa_3.5Mar_d126_m008</t>
  </si>
  <si>
    <t>qui_usa_3.5Mar_d171_m011</t>
  </si>
  <si>
    <t>qui_usa_3.5Mar_d175_m027</t>
  </si>
  <si>
    <t>qui_usa_3.5Mar_d200_m027</t>
  </si>
  <si>
    <t>qui_usa_3.5Mar_d204_m011</t>
  </si>
  <si>
    <t>qui_usa_3.5Mar_d242_m156</t>
  </si>
  <si>
    <t>qui_usa_3.5Mar_d243_m157</t>
  </si>
  <si>
    <t>qui_usa_3.5Mar_d244_m158</t>
  </si>
  <si>
    <t>qui_usa_3.5Mar_d245_m159</t>
  </si>
  <si>
    <t>qui_usa_3.5Mar_d246_m160</t>
  </si>
  <si>
    <t>qui_usa_3.5Mar_d247_m161</t>
  </si>
  <si>
    <t>qui_usa_3.5Mar_d248_m162</t>
  </si>
  <si>
    <t>qui_usa_3.5Mar_d249_m163</t>
  </si>
  <si>
    <t>qui_usa_3.5Mar_d250_m162</t>
  </si>
  <si>
    <t>qui_usa_3.5Mar_d251_m163</t>
  </si>
  <si>
    <t>qui_usa_3.5Mar_d252_m160</t>
  </si>
  <si>
    <t>qui_usa_3.5Mar_d253_m161</t>
  </si>
  <si>
    <t>qui_usa_4.1Sal_d213_m100</t>
  </si>
  <si>
    <t>qui_usa_4.1Sal_d239_m153</t>
  </si>
  <si>
    <t>sol_cal_1.1Ado_d042_m028</t>
  </si>
  <si>
    <t>solar leasing</t>
  </si>
  <si>
    <t>California</t>
  </si>
  <si>
    <t>% third party owned systems (income=$50k-$100k)</t>
  </si>
  <si>
    <t>m11</t>
  </si>
  <si>
    <t>reversal, partial fit to pre-peak</t>
  </si>
  <si>
    <t>sol_cal_1.1Ado_d043_m028</t>
  </si>
  <si>
    <t>% third party owned systems (income&lt;$50k)</t>
  </si>
  <si>
    <t>sol_cal_1.1Ado_d297_m182</t>
  </si>
  <si>
    <t>Partial up to max % third party owned systems (income=$50k-$100k)</t>
  </si>
  <si>
    <t>Partial up to max %</t>
  </si>
  <si>
    <t>sol_cal_1.1Ado_d298_m182</t>
  </si>
  <si>
    <t>Partial up to max % third party owned systems (income&lt;$50k)</t>
  </si>
  <si>
    <t>sol_cal_1.1Ado_d342_m185</t>
  </si>
  <si>
    <t>share of new solar owned by 3rd parties (HH&lt;$100k)</t>
  </si>
  <si>
    <t>sol_cal_3.2Adc_d039_m028</t>
  </si>
  <si>
    <t>% third party owned systems (income=$100k-$150k)</t>
  </si>
  <si>
    <t>* error in data? * move to 3.2 to declutter 1.1! *</t>
  </si>
  <si>
    <t>sol_cal_3.2Adc_d040_m028</t>
  </si>
  <si>
    <t>% third party owned systems (income=$150k-$200k)</t>
  </si>
  <si>
    <t>* move to 3.2 to declutter 1.1! * (same for other regions)</t>
  </si>
  <si>
    <t>sol_cal_3.2Adc_d041_m028</t>
  </si>
  <si>
    <t>% third party owned systems (income=$200k-$250k)</t>
  </si>
  <si>
    <t>sol_cal_3.2Adc_d044_m028</t>
  </si>
  <si>
    <t>% third party owned systems (income&gt;$250k)</t>
  </si>
  <si>
    <t>sol_cal_4.1Sal_d213_m100</t>
  </si>
  <si>
    <t>sol_cal_4.1Sal_d239_m153</t>
  </si>
  <si>
    <t>sol_con_1.1Ado_d042_m028</t>
  </si>
  <si>
    <t>Connecticut</t>
  </si>
  <si>
    <t>sol_con_1.1Ado_d043_m028</t>
  </si>
  <si>
    <t>sol_con_1.1Ado_d297_m182</t>
  </si>
  <si>
    <t>sol_con_1.1Ado_d298_m182</t>
  </si>
  <si>
    <t>sol_con_1.1Ado_d342_m185</t>
  </si>
  <si>
    <t>sol_con_3.2Adc_d039_m028</t>
  </si>
  <si>
    <t>sol_con_3.2Adc_d040_m028</t>
  </si>
  <si>
    <t>sol_con_3.2Adc_d041_m028</t>
  </si>
  <si>
    <t>sol_con_3.2Adc_d044_m028</t>
  </si>
  <si>
    <t>sol_con_4.1Sal_d213_m100</t>
  </si>
  <si>
    <t>sol_con_4.1Sal_d239_m153</t>
  </si>
  <si>
    <t>sol_glo_3.3Sci_d235_m020</t>
  </si>
  <si>
    <t>sol_mas_1.1Ado_d042_m028</t>
  </si>
  <si>
    <t>Massachusetts</t>
  </si>
  <si>
    <t>sol_mas_1.1Ado_d043_m028</t>
  </si>
  <si>
    <t>sol_mas_1.1Ado_d297_m182</t>
  </si>
  <si>
    <t>sol_mas_1.1Ado_d298_m182</t>
  </si>
  <si>
    <t>sol_mas_1.1Ado_d342_m185</t>
  </si>
  <si>
    <t>sol_mas_3.2Adc_d039_m028</t>
  </si>
  <si>
    <t>sol_mas_3.2Adc_d040_m028</t>
  </si>
  <si>
    <t>sol_mas_3.2Adc_d041_m028</t>
  </si>
  <si>
    <t>sol_mas_3.2Adc_d044_m028</t>
  </si>
  <si>
    <t>sol_mas_4.1Sal_d213_m100</t>
  </si>
  <si>
    <t>no asympote</t>
  </si>
  <si>
    <t>sol_mas_4.1Sal_d239_m153</t>
  </si>
  <si>
    <t>sol_new_1.1Ado_d042_m028</t>
  </si>
  <si>
    <t>New Jersey</t>
  </si>
  <si>
    <t>weird fit, use partial</t>
  </si>
  <si>
    <t>sol_new_1.1Ado_d043_m028</t>
  </si>
  <si>
    <t>sol_new_1.1Ado_d297_m182</t>
  </si>
  <si>
    <t>sol_new_1.1Ado_d298_m182</t>
  </si>
  <si>
    <t>sol_new_1.1Ado_d342_m185</t>
  </si>
  <si>
    <t>sol_new_3.2Adc_d039_m028</t>
  </si>
  <si>
    <t>sol_new_3.2Adc_d040_m028</t>
  </si>
  <si>
    <t>sol_new_3.2Adc_d041_m028</t>
  </si>
  <si>
    <t>sol_new_3.2Adc_d044_m028</t>
  </si>
  <si>
    <t>sol_new_4.1Sal_d213_m100</t>
  </si>
  <si>
    <t>sol_new_4.1Sal_d239_m153</t>
  </si>
  <si>
    <t>sol_usa_1.1Ado_d042_m028</t>
  </si>
  <si>
    <t>sol_usa_1.1Ado_d043_m028</t>
  </si>
  <si>
    <t>sol_usa_1.1Ado_d297_m182</t>
  </si>
  <si>
    <t>sol_usa_1.1Ado_d298_m182</t>
  </si>
  <si>
    <t>sol_usa_1.1Ado_d342_m185</t>
  </si>
  <si>
    <t>sol_usa_3.2Adc_d039_m028</t>
  </si>
  <si>
    <t>sol_usa_3.2Adc_d040_m028</t>
  </si>
  <si>
    <t>sol_usa_3.2Adc_d041_m028</t>
  </si>
  <si>
    <t>sol_usa_3.2Adc_d044_m028</t>
  </si>
  <si>
    <t>sol_usa_4.1Sal_d213_m100</t>
  </si>
  <si>
    <t>sol_usa_4.1Sal_d239_m153</t>
  </si>
  <si>
    <t>sus_glo_1.1Ado_d181_m040</t>
  </si>
  <si>
    <t>sustainable fashion</t>
  </si>
  <si>
    <t>Revenue share of the sustainable apparel market</t>
  </si>
  <si>
    <t>% market share (sustainable apparel)</t>
  </si>
  <si>
    <t>m1</t>
  </si>
  <si>
    <t>sus_glo_1.1Ado_d209_m123</t>
  </si>
  <si>
    <t>Value of the sustainable apparel market</t>
  </si>
  <si>
    <t>billion USD</t>
  </si>
  <si>
    <t>sus_glo_1.1Ado_d336_m185</t>
  </si>
  <si>
    <t>sustainable apparel as a share of apparel</t>
  </si>
  <si>
    <t>sus_glo_3.3Sci_d235_m020</t>
  </si>
  <si>
    <t>sus_glo_3.5Mar_d075_m128</t>
  </si>
  <si>
    <t>CumulativeStartups (2nd hand clothes)</t>
  </si>
  <si>
    <t>innovation variant B - 2nd hand clothes [match with Adoption 1.1 or hide?]</t>
  </si>
  <si>
    <t>prefer-variantB</t>
  </si>
  <si>
    <t>sus_glo_3.5Mar_d077_m128</t>
  </si>
  <si>
    <t>CumulativeStartups (sust fashion)</t>
  </si>
  <si>
    <t>sus_glo_3.5Mar_d127_m008</t>
  </si>
  <si>
    <t>NewStartups (2nd hand clothes)</t>
  </si>
  <si>
    <t>sus_glo_3.5Mar_d129_m008</t>
  </si>
  <si>
    <t>NewStartups (sust fashion)</t>
  </si>
  <si>
    <t>sus_glo_3.5Mar_d172_m011</t>
  </si>
  <si>
    <t>PrivateEquityDeals (2nd hand clothes)</t>
  </si>
  <si>
    <t>sus_glo_3.5Mar_d174_m011</t>
  </si>
  <si>
    <t>PrivateEquityDeals (sust fashion)</t>
  </si>
  <si>
    <t>sus_glo_3.5Mar_d176_m027</t>
  </si>
  <si>
    <t>PrivateEquityInvestment (2nd hand clothes)</t>
  </si>
  <si>
    <t>sus_glo_3.5Mar_d178_m027</t>
  </si>
  <si>
    <t>PrivateEquityInvestment (sust fashion)</t>
  </si>
  <si>
    <t>sus_glo_3.5Mar_d201_m027</t>
  </si>
  <si>
    <t>TotalFundraisingAmount (2nd hand clothes)</t>
  </si>
  <si>
    <t>sus_glo_3.5Mar_d203_m027</t>
  </si>
  <si>
    <t>TotalFundraisingAmount (sust fashion)</t>
  </si>
  <si>
    <t>sus_glo_3.5Mar_d205_m011</t>
  </si>
  <si>
    <t>TotalFundraisingDeals (2nd hand clothes)</t>
  </si>
  <si>
    <t>sus_glo_3.5Mar_d207_m011</t>
  </si>
  <si>
    <t>TotalFundraisingDeals (sust fashion)</t>
  </si>
  <si>
    <t>sus_glo_3.5Mar_d300_m156</t>
  </si>
  <si>
    <t>cumulative CumulativeStartups (2nd hand clothes)</t>
  </si>
  <si>
    <t>sus_glo_3.5Mar_d301_m157</t>
  </si>
  <si>
    <t>Partial up to max CumulativeStartups (2nd hand clothes)</t>
  </si>
  <si>
    <t>sus_glo_3.5Mar_d302_m156</t>
  </si>
  <si>
    <t>cumulative CumulativeStartups (sust fashion)</t>
  </si>
  <si>
    <t>sus_glo_3.5Mar_d303_m157</t>
  </si>
  <si>
    <t>Partial up to max CumulativeStartups (sust fashion)</t>
  </si>
  <si>
    <t>sus_glo_3.5Mar_d304_m158</t>
  </si>
  <si>
    <t>cumulative NewStartups (2nd hand clothes)</t>
  </si>
  <si>
    <t>sus_glo_3.5Mar_d305_m159</t>
  </si>
  <si>
    <t>Partial up to max NewStartups (2nd hand clothes)</t>
  </si>
  <si>
    <t>sus_glo_3.5Mar_d306_m158</t>
  </si>
  <si>
    <t>cumulative NewStartups (sust fashion)</t>
  </si>
  <si>
    <t>sus_glo_3.5Mar_d307_m159</t>
  </si>
  <si>
    <t>Partial up to max NewStartups (sust fashion)</t>
  </si>
  <si>
    <t>sus_glo_3.5Mar_d308_m160</t>
  </si>
  <si>
    <t>cumulative PrivateEquityDeals (2nd hand clothes)</t>
  </si>
  <si>
    <t>sus_glo_3.5Mar_d309_m161</t>
  </si>
  <si>
    <t>Partial up to max PrivateEquityDeals (2nd hand clothes)</t>
  </si>
  <si>
    <t>sus_glo_3.5Mar_d310_m160</t>
  </si>
  <si>
    <t>cumulative PrivateEquityDeals (sust fashion)</t>
  </si>
  <si>
    <t>sus_glo_3.5Mar_d311_m161</t>
  </si>
  <si>
    <t>Partial up to max PrivateEquityDeals (sust fashion)</t>
  </si>
  <si>
    <t>sus_glo_3.5Mar_d312_m162</t>
  </si>
  <si>
    <t>cumulative PrivateEquityInvestment (2nd hand clothes)</t>
  </si>
  <si>
    <t>sus_glo_3.5Mar_d313_m163</t>
  </si>
  <si>
    <t>Partial up to max PrivateEquityInvestment (2nd hand clothes)</t>
  </si>
  <si>
    <t>sus_glo_3.5Mar_d314_m162</t>
  </si>
  <si>
    <t>cumulative PrivateEquityInvestment (sust fashion)</t>
  </si>
  <si>
    <t>sus_glo_3.5Mar_d315_m163</t>
  </si>
  <si>
    <t>Partial up to max PrivateEquityInvestment (sust fashion)</t>
  </si>
  <si>
    <t>sus_glo_3.5Mar_d316_m162</t>
  </si>
  <si>
    <t>cumulative TotalFundraisingAmount (2nd hand clothes)</t>
  </si>
  <si>
    <t>sus_glo_3.5Mar_d317_m163</t>
  </si>
  <si>
    <t>Partial up to max TotalFundraisingAmount (2nd hand clothes)</t>
  </si>
  <si>
    <t>sus_glo_3.5Mar_d318_m162</t>
  </si>
  <si>
    <t>cumulative TotalFundraisingAmount (sust fashion)</t>
  </si>
  <si>
    <t>sus_glo_3.5Mar_d319_m163</t>
  </si>
  <si>
    <t>Partial up to max TotalFundraisingAmount (sust fashion)</t>
  </si>
  <si>
    <t>sus_glo_3.5Mar_d320_m160</t>
  </si>
  <si>
    <t>cumulative TotalFundraisingDeals (2nd hand clothes)</t>
  </si>
  <si>
    <t>sus_glo_3.5Mar_d321_m161</t>
  </si>
  <si>
    <t>Partial up to max TotalFundraisingDeals (2nd hand clothes)</t>
  </si>
  <si>
    <t>sus_glo_3.5Mar_d322_m160</t>
  </si>
  <si>
    <t>cumulative TotalFundraisingDeals (sust fashion)</t>
  </si>
  <si>
    <t>sus_glo_3.5Mar_d323_m161</t>
  </si>
  <si>
    <t>Partial up to max TotalFundraisingDeals (sust fashion)</t>
  </si>
  <si>
    <t>sus_glo_4.1Sal_d213_m100</t>
  </si>
  <si>
    <t>sus_glo_4.1Sal_d239_m153</t>
  </si>
  <si>
    <t>sus_jap_2.3Cob_d096_m107</t>
  </si>
  <si>
    <t>Relative advantage - co-benefits</t>
  </si>
  <si>
    <t>Exports of worn clothing</t>
  </si>
  <si>
    <t>Million USD</t>
  </si>
  <si>
    <t>sus_jap_2.3Cob_d111_m107</t>
  </si>
  <si>
    <t>Imports of worn clothing</t>
  </si>
  <si>
    <t>sus_jap_3.5Mar_d077_m128</t>
  </si>
  <si>
    <t>sus_jap_3.5Mar_d129_m008</t>
  </si>
  <si>
    <t>sus_jap_3.5Mar_d174_m011</t>
  </si>
  <si>
    <t>sus_jap_3.5Mar_d178_m027</t>
  </si>
  <si>
    <t>sus_jap_3.5Mar_d203_m027</t>
  </si>
  <si>
    <t>sus_jap_3.5Mar_d207_m011</t>
  </si>
  <si>
    <t>sus_jap_3.5Mar_d302_m156</t>
  </si>
  <si>
    <t>sus_jap_3.5Mar_d303_m157</t>
  </si>
  <si>
    <t>sus_jap_3.5Mar_d306_m158</t>
  </si>
  <si>
    <t>sus_jap_3.5Mar_d307_m159</t>
  </si>
  <si>
    <t>sus_jap_3.5Mar_d310_m160</t>
  </si>
  <si>
    <t>sus_jap_3.5Mar_d311_m161</t>
  </si>
  <si>
    <t>sus_jap_3.5Mar_d314_m162</t>
  </si>
  <si>
    <t>sus_jap_3.5Mar_d315_m163</t>
  </si>
  <si>
    <t>sus_jap_3.5Mar_d318_m162</t>
  </si>
  <si>
    <t>sus_jap_3.5Mar_d319_m163</t>
  </si>
  <si>
    <t>sus_jap_3.5Mar_d322_m160</t>
  </si>
  <si>
    <t>sus_jap_3.5Mar_d323_m161</t>
  </si>
  <si>
    <t>sus_jap_4.1Sal_d213_m100</t>
  </si>
  <si>
    <t>sus_jap_4.1Sal_d239_m153</t>
  </si>
  <si>
    <t>sus_uki_2.3Cob_d096_m107</t>
  </si>
  <si>
    <t>sus_uki_2.3Cob_d111_m107</t>
  </si>
  <si>
    <t>sus_uki_3.5Mar_d077_m128</t>
  </si>
  <si>
    <t>sus_uki_3.5Mar_d129_m008</t>
  </si>
  <si>
    <t>sus_uki_3.5Mar_d174_m011</t>
  </si>
  <si>
    <t>sus_uki_3.5Mar_d178_m027</t>
  </si>
  <si>
    <t>sus_uki_3.5Mar_d203_m027</t>
  </si>
  <si>
    <t>sus_uki_3.5Mar_d207_m011</t>
  </si>
  <si>
    <t>sus_uki_3.5Mar_d302_m156</t>
  </si>
  <si>
    <t>sus_uki_3.5Mar_d303_m157</t>
  </si>
  <si>
    <t>sus_uki_3.5Mar_d306_m158</t>
  </si>
  <si>
    <t>sus_uki_3.5Mar_d307_m159</t>
  </si>
  <si>
    <t>sus_uki_3.5Mar_d310_m160</t>
  </si>
  <si>
    <t>sus_uki_3.5Mar_d311_m161</t>
  </si>
  <si>
    <t>sus_uki_3.5Mar_d314_m162</t>
  </si>
  <si>
    <t>sus_uki_3.5Mar_d315_m163</t>
  </si>
  <si>
    <t>sus_uki_3.5Mar_d318_m162</t>
  </si>
  <si>
    <t>sus_uki_3.5Mar_d319_m163</t>
  </si>
  <si>
    <t>sus_uki_3.5Mar_d322_m160</t>
  </si>
  <si>
    <t>sus_uki_3.5Mar_d323_m161</t>
  </si>
  <si>
    <t>sus_uki_4.1Sal_d213_m100</t>
  </si>
  <si>
    <t>sus_uki_4.1Sal_d239_m153</t>
  </si>
  <si>
    <t>sus_usa_2.3Cob_d096_m107</t>
  </si>
  <si>
    <t>Relative advantage (co-benefits)</t>
  </si>
  <si>
    <t>sus_usa_2.3Cob_d111_m107</t>
  </si>
  <si>
    <t>ok (bimodal!)</t>
  </si>
  <si>
    <t>sus_usa_3.5Mar_d077_m128</t>
  </si>
  <si>
    <t>sus_usa_3.5Mar_d129_m008</t>
  </si>
  <si>
    <t>sus_usa_3.5Mar_d174_m011</t>
  </si>
  <si>
    <t>sus_usa_3.5Mar_d178_m027</t>
  </si>
  <si>
    <t>sus_usa_3.5Mar_d203_m027</t>
  </si>
  <si>
    <t>sus_usa_3.5Mar_d207_m011</t>
  </si>
  <si>
    <t>sus_usa_3.5Mar_d302_m156</t>
  </si>
  <si>
    <t>sus_usa_3.5Mar_d303_m157</t>
  </si>
  <si>
    <t>sus_usa_3.5Mar_d306_m158</t>
  </si>
  <si>
    <t>sus_usa_3.5Mar_d307_m159</t>
  </si>
  <si>
    <t>sus_usa_3.5Mar_d310_m160</t>
  </si>
  <si>
    <t>sus_usa_3.5Mar_d311_m161</t>
  </si>
  <si>
    <t>sus_usa_3.5Mar_d314_m162</t>
  </si>
  <si>
    <t>sus_usa_3.5Mar_d315_m163</t>
  </si>
  <si>
    <t>sus_usa_3.5Mar_d318_m162</t>
  </si>
  <si>
    <t>sus_usa_3.5Mar_d319_m163</t>
  </si>
  <si>
    <t>sus_usa_3.5Mar_d322_m160</t>
  </si>
  <si>
    <t>sus_usa_3.5Mar_d323_m161</t>
  </si>
  <si>
    <t>sus_usa_4.1Sal_d213_m100</t>
  </si>
  <si>
    <t>sus_usa_4.1Sal_d239_m153</t>
  </si>
  <si>
    <t>tel_aus_1.1Ado_d091_m117</t>
  </si>
  <si>
    <t>teleworking</t>
  </si>
  <si>
    <t>Employed persons teleworking as a percentage of the total employment (%)</t>
  </si>
  <si>
    <t>Percentage of total employment</t>
  </si>
  <si>
    <t>b6</t>
  </si>
  <si>
    <t>tel_aus_1.1Ado_d324_m183</t>
  </si>
  <si>
    <t>Partial up to 2019 Employed persons teleworking as a percentage of the total employment (%)</t>
  </si>
  <si>
    <t>Partial up to 2019 Percentage of total employment</t>
  </si>
  <si>
    <t>tel_aus_1.1Ado_d331_m185</t>
  </si>
  <si>
    <t>teleworkers as a share of all employed persons</t>
  </si>
  <si>
    <t>*prefer partial fit to 2019 (exc. 2020-21 anomaly)</t>
  </si>
  <si>
    <t>tel_aus_3.2Adc_d098_m036</t>
  </si>
  <si>
    <t>Female employees teleworking as a % of total female employment</t>
  </si>
  <si>
    <t>% female teleworkers of total female employment</t>
  </si>
  <si>
    <t>needs to be partial to 2019 to match 1.1</t>
  </si>
  <si>
    <t>tel_aus_3.2Adc_d117_m039</t>
  </si>
  <si>
    <t>Male employees teleworking as a % of total male employment</t>
  </si>
  <si>
    <t>% male teleworkers of total male employment</t>
  </si>
  <si>
    <t>tel_aus_3.5Mar_d074_m128</t>
  </si>
  <si>
    <t>tel_aus_3.5Mar_d126_m008</t>
  </si>
  <si>
    <t>tel_aus_3.5Mar_d171_m011</t>
  </si>
  <si>
    <t>tel_aus_3.5Mar_d175_m027</t>
  </si>
  <si>
    <t>tel_aus_3.5Mar_d200_m027</t>
  </si>
  <si>
    <t>tel_aus_3.5Mar_d204_m011</t>
  </si>
  <si>
    <t>tel_aus_3.5Mar_d242_m156</t>
  </si>
  <si>
    <t>tel_aus_3.5Mar_d243_m157</t>
  </si>
  <si>
    <t>tel_aus_3.5Mar_d244_m158</t>
  </si>
  <si>
    <t>tel_aus_3.5Mar_d245_m159</t>
  </si>
  <si>
    <t>tel_aus_3.5Mar_d246_m160</t>
  </si>
  <si>
    <t>tel_aus_3.5Mar_d247_m161</t>
  </si>
  <si>
    <t>tel_aus_3.5Mar_d248_m162</t>
  </si>
  <si>
    <t>tel_aus_3.5Mar_d249_m163</t>
  </si>
  <si>
    <t>tel_aus_3.5Mar_d250_m162</t>
  </si>
  <si>
    <t>tel_aus_3.5Mar_d251_m163</t>
  </si>
  <si>
    <t>tel_aus_3.5Mar_d252_m160</t>
  </si>
  <si>
    <t>tel_aus_3.5Mar_d253_m161</t>
  </si>
  <si>
    <t>tel_eun_1.1Ado_d090_m088</t>
  </si>
  <si>
    <t>Employed persons teleworking as a % of total employment</t>
  </si>
  <si>
    <t>% teleworkers of total employment</t>
  </si>
  <si>
    <t>tel_eun_1.1Ado_d325_m184</t>
  </si>
  <si>
    <t>Partial up to 2019 Employed persons teleworking as a % of total employment</t>
  </si>
  <si>
    <t>Partial up to 2019 % teleworkers of total employment</t>
  </si>
  <si>
    <t>tel_eun_1.1Ado_d331_m185</t>
  </si>
  <si>
    <t>tel_eun_3.2Adc_d087_m116</t>
  </si>
  <si>
    <t>Employed persons (Age: 15-24) teleworking as a percentage of total employees age: 15-24 (%)</t>
  </si>
  <si>
    <t>Percentage of employment within age group</t>
  </si>
  <si>
    <t>tel_eun_3.2Adc_d088_m116</t>
  </si>
  <si>
    <t>Employed persons (Age: 25-49) teleworking as a percentage of total employees age: 25-49 (%)</t>
  </si>
  <si>
    <t>tel_eun_3.2Adc_d089_m116</t>
  </si>
  <si>
    <t>Employed persons (Age: 50+) teleworking as a percentage of total employees age: 50+ (%)</t>
  </si>
  <si>
    <t>tel_eun_3.2Adc_d098_m036</t>
  </si>
  <si>
    <t>tel_eun_3.2Adc_d117_m039</t>
  </si>
  <si>
    <t>tel_eun_3.5Mar_d074_m128</t>
  </si>
  <si>
    <t>tel_eun_3.5Mar_d126_m008</t>
  </si>
  <si>
    <t>tel_eun_3.5Mar_d171_m011</t>
  </si>
  <si>
    <t>tel_eun_3.5Mar_d175_m027</t>
  </si>
  <si>
    <t>tel_eun_3.5Mar_d200_m027</t>
  </si>
  <si>
    <t>tel_eun_3.5Mar_d204_m011</t>
  </si>
  <si>
    <t>tel_eun_3.5Mar_d242_m156</t>
  </si>
  <si>
    <t>tel_eun_3.5Mar_d243_m157</t>
  </si>
  <si>
    <t>tel_eun_3.5Mar_d244_m158</t>
  </si>
  <si>
    <t>tel_eun_3.5Mar_d245_m159</t>
  </si>
  <si>
    <t>tel_eun_3.5Mar_d246_m160</t>
  </si>
  <si>
    <t>tel_eun_3.5Mar_d247_m161</t>
  </si>
  <si>
    <t>tel_eun_3.5Mar_d248_m162</t>
  </si>
  <si>
    <t>tel_eun_3.5Mar_d249_m163</t>
  </si>
  <si>
    <t>tel_eun_3.5Mar_d250_m162</t>
  </si>
  <si>
    <t>tel_eun_3.5Mar_d251_m163</t>
  </si>
  <si>
    <t>tel_eun_3.5Mar_d252_m160</t>
  </si>
  <si>
    <t>tel_eun_3.5Mar_d253_m161</t>
  </si>
  <si>
    <t>tel_fra_1.1Ado_d091_m117</t>
  </si>
  <si>
    <t>tel_fra_1.1Ado_d324_m183</t>
  </si>
  <si>
    <t>tel_fra_1.1Ado_d331_m185</t>
  </si>
  <si>
    <t>tel_fra_3.2Adc_d098_m036</t>
  </si>
  <si>
    <t>tel_fra_3.2Adc_d117_m039</t>
  </si>
  <si>
    <t>tel_fra_3.5Mar_d074_m128</t>
  </si>
  <si>
    <t>tel_fra_3.5Mar_d126_m008</t>
  </si>
  <si>
    <t>tel_fra_3.5Mar_d171_m011</t>
  </si>
  <si>
    <t>tel_fra_3.5Mar_d175_m027</t>
  </si>
  <si>
    <t>tel_fra_3.5Mar_d200_m027</t>
  </si>
  <si>
    <t>tel_fra_3.5Mar_d204_m011</t>
  </si>
  <si>
    <t>tel_fra_3.5Mar_d242_m156</t>
  </si>
  <si>
    <t>tel_fra_3.5Mar_d243_m157</t>
  </si>
  <si>
    <t>tel_fra_3.5Mar_d244_m158</t>
  </si>
  <si>
    <t>tel_fra_3.5Mar_d245_m159</t>
  </si>
  <si>
    <t>tel_fra_3.5Mar_d246_m160</t>
  </si>
  <si>
    <t>tel_fra_3.5Mar_d247_m161</t>
  </si>
  <si>
    <t>tel_fra_3.5Mar_d248_m162</t>
  </si>
  <si>
    <t>tel_fra_3.5Mar_d249_m163</t>
  </si>
  <si>
    <t>tel_fra_3.5Mar_d250_m162</t>
  </si>
  <si>
    <t>tel_fra_3.5Mar_d251_m163</t>
  </si>
  <si>
    <t>tel_fra_3.5Mar_d252_m160</t>
  </si>
  <si>
    <t>tel_fra_3.5Mar_d253_m161</t>
  </si>
  <si>
    <t>tel_ger_1.1Ado_d091_m117</t>
  </si>
  <si>
    <t>tel_ger_1.1Ado_d324_m183</t>
  </si>
  <si>
    <t>tel_ger_1.1Ado_d331_m185</t>
  </si>
  <si>
    <t>tel_ger_3.2Adc_d098_m036</t>
  </si>
  <si>
    <t>tel_ger_3.2Adc_d117_m039</t>
  </si>
  <si>
    <t>tel_ger_3.5Mar_d074_m128</t>
  </si>
  <si>
    <t>tel_ger_3.5Mar_d126_m008</t>
  </si>
  <si>
    <t>tel_ger_3.5Mar_d171_m011</t>
  </si>
  <si>
    <t>tel_ger_3.5Mar_d175_m027</t>
  </si>
  <si>
    <t>tel_ger_3.5Mar_d200_m027</t>
  </si>
  <si>
    <t>tel_ger_3.5Mar_d204_m011</t>
  </si>
  <si>
    <t>tel_ger_3.5Mar_d242_m156</t>
  </si>
  <si>
    <t>tel_ger_3.5Mar_d243_m157</t>
  </si>
  <si>
    <t>tel_ger_3.5Mar_d244_m158</t>
  </si>
  <si>
    <t>tel_ger_3.5Mar_d245_m159</t>
  </si>
  <si>
    <t>tel_ger_3.5Mar_d246_m160</t>
  </si>
  <si>
    <t>tel_ger_3.5Mar_d247_m161</t>
  </si>
  <si>
    <t>tel_ger_3.5Mar_d248_m162</t>
  </si>
  <si>
    <t>tel_ger_3.5Mar_d249_m163</t>
  </si>
  <si>
    <t>tel_ger_3.5Mar_d250_m162</t>
  </si>
  <si>
    <t>tel_ger_3.5Mar_d251_m163</t>
  </si>
  <si>
    <t>tel_ger_3.5Mar_d252_m160</t>
  </si>
  <si>
    <t>tel_ger_3.5Mar_d253_m161</t>
  </si>
  <si>
    <t>tel_glo_3.3Sci_d235_m020</t>
  </si>
  <si>
    <t>tel_glo_3.5Mar_d074_m128</t>
  </si>
  <si>
    <t>tel_glo_3.5Mar_d126_m008</t>
  </si>
  <si>
    <t>tel_glo_3.5Mar_d171_m011</t>
  </si>
  <si>
    <t>tel_glo_3.5Mar_d175_m027</t>
  </si>
  <si>
    <t>tel_glo_3.5Mar_d200_m027</t>
  </si>
  <si>
    <t>tel_glo_3.5Mar_d204_m011</t>
  </si>
  <si>
    <t>tel_glo_3.5Mar_d242_m156</t>
  </si>
  <si>
    <t>tel_glo_3.5Mar_d243_m157</t>
  </si>
  <si>
    <t>tel_glo_3.5Mar_d244_m158</t>
  </si>
  <si>
    <t>tel_glo_3.5Mar_d245_m159</t>
  </si>
  <si>
    <t>tel_glo_3.5Mar_d246_m160</t>
  </si>
  <si>
    <t>tel_glo_3.5Mar_d247_m161</t>
  </si>
  <si>
    <t>tel_glo_3.5Mar_d248_m162</t>
  </si>
  <si>
    <t>tel_glo_3.5Mar_d249_m163</t>
  </si>
  <si>
    <t>tel_glo_3.5Mar_d250_m162</t>
  </si>
  <si>
    <t>tel_glo_3.5Mar_d251_m163</t>
  </si>
  <si>
    <t>tel_glo_3.5Mar_d252_m160</t>
  </si>
  <si>
    <t>tel_glo_3.5Mar_d253_m161</t>
  </si>
  <si>
    <t>tel_ire_1.1Ado_d091_m117</t>
  </si>
  <si>
    <t>tel_ire_1.1Ado_d324_m183</t>
  </si>
  <si>
    <t>tel_ire_1.1Ado_d331_m185</t>
  </si>
  <si>
    <t>tel_ire_3.2Adc_d098_m036</t>
  </si>
  <si>
    <t>tel_ire_3.2Adc_d117_m039</t>
  </si>
  <si>
    <t>tel_ire_3.5Mar_d074_m128</t>
  </si>
  <si>
    <t>tel_ire_3.5Mar_d126_m008</t>
  </si>
  <si>
    <t>tel_ire_3.5Mar_d171_m011</t>
  </si>
  <si>
    <t>tel_ire_3.5Mar_d175_m027</t>
  </si>
  <si>
    <t>tel_ire_3.5Mar_d200_m027</t>
  </si>
  <si>
    <t>tel_ire_3.5Mar_d204_m011</t>
  </si>
  <si>
    <t>tel_ire_3.5Mar_d242_m156</t>
  </si>
  <si>
    <t>tel_ire_3.5Mar_d243_m157</t>
  </si>
  <si>
    <t>tel_ire_3.5Mar_d244_m158</t>
  </si>
  <si>
    <t>tel_ire_3.5Mar_d245_m159</t>
  </si>
  <si>
    <t>tel_ire_3.5Mar_d246_m160</t>
  </si>
  <si>
    <t>tel_ire_3.5Mar_d247_m161</t>
  </si>
  <si>
    <t>tel_ire_3.5Mar_d248_m162</t>
  </si>
  <si>
    <t>tel_ire_3.5Mar_d249_m163</t>
  </si>
  <si>
    <t>tel_ire_3.5Mar_d250_m162</t>
  </si>
  <si>
    <t>tel_ire_3.5Mar_d251_m163</t>
  </si>
  <si>
    <t>tel_ire_3.5Mar_d252_m160</t>
  </si>
  <si>
    <t>tel_ire_3.5Mar_d253_m161</t>
  </si>
  <si>
    <t>tel_ita_1.1Ado_d091_m117</t>
  </si>
  <si>
    <t>tel_ita_1.1Ado_d324_m183</t>
  </si>
  <si>
    <t>tel_ita_1.1Ado_d331_m185</t>
  </si>
  <si>
    <t>tel_ita_3.2Adc_d098_m036</t>
  </si>
  <si>
    <t>tel_ita_3.2Adc_d117_m039</t>
  </si>
  <si>
    <t>tel_ita_3.5Mar_d074_m128</t>
  </si>
  <si>
    <t>tel_ita_3.5Mar_d126_m008</t>
  </si>
  <si>
    <t>tel_ita_3.5Mar_d171_m011</t>
  </si>
  <si>
    <t>tel_ita_3.5Mar_d175_m027</t>
  </si>
  <si>
    <t>tel_ita_3.5Mar_d200_m027</t>
  </si>
  <si>
    <t>tel_ita_3.5Mar_d204_m011</t>
  </si>
  <si>
    <t>tel_ita_3.5Mar_d242_m156</t>
  </si>
  <si>
    <t>tel_ita_3.5Mar_d243_m157</t>
  </si>
  <si>
    <t>tel_ita_3.5Mar_d244_m158</t>
  </si>
  <si>
    <t>tel_ita_3.5Mar_d245_m159</t>
  </si>
  <si>
    <t>tel_ita_3.5Mar_d246_m160</t>
  </si>
  <si>
    <t>tel_ita_3.5Mar_d247_m161</t>
  </si>
  <si>
    <t>tel_ita_3.5Mar_d248_m162</t>
  </si>
  <si>
    <t>tel_ita_3.5Mar_d249_m163</t>
  </si>
  <si>
    <t>tel_ita_3.5Mar_d250_m162</t>
  </si>
  <si>
    <t>tel_ita_3.5Mar_d251_m163</t>
  </si>
  <si>
    <t>tel_ita_3.5Mar_d252_m160</t>
  </si>
  <si>
    <t>tel_ita_3.5Mar_d253_m161</t>
  </si>
  <si>
    <t>tel_net_1.1Ado_d091_m117</t>
  </si>
  <si>
    <t>tel_net_1.1Ado_d324_m183</t>
  </si>
  <si>
    <t>tel_net_1.1Ado_d331_m185</t>
  </si>
  <si>
    <t>tel_net_3.2Adc_d098_m036</t>
  </si>
  <si>
    <t>tel_net_3.2Adc_d117_m039</t>
  </si>
  <si>
    <t>tel_net_3.5Mar_d074_m128</t>
  </si>
  <si>
    <t>tel_net_3.5Mar_d126_m008</t>
  </si>
  <si>
    <t>tel_net_3.5Mar_d171_m011</t>
  </si>
  <si>
    <t>tel_net_3.5Mar_d175_m027</t>
  </si>
  <si>
    <t>tel_net_3.5Mar_d200_m027</t>
  </si>
  <si>
    <t>tel_net_3.5Mar_d204_m011</t>
  </si>
  <si>
    <t>tel_net_3.5Mar_d242_m156</t>
  </si>
  <si>
    <t>tel_net_3.5Mar_d243_m157</t>
  </si>
  <si>
    <t>tel_net_3.5Mar_d244_m158</t>
  </si>
  <si>
    <t>tel_net_3.5Mar_d245_m159</t>
  </si>
  <si>
    <t>tel_net_3.5Mar_d246_m160</t>
  </si>
  <si>
    <t>tel_net_3.5Mar_d247_m161</t>
  </si>
  <si>
    <t>tel_net_3.5Mar_d248_m162</t>
  </si>
  <si>
    <t>tel_net_3.5Mar_d249_m163</t>
  </si>
  <si>
    <t>tel_net_3.5Mar_d250_m162</t>
  </si>
  <si>
    <t>tel_net_3.5Mar_d251_m163</t>
  </si>
  <si>
    <t>tel_net_3.5Mar_d252_m160</t>
  </si>
  <si>
    <t>tel_net_3.5Mar_d253_m161</t>
  </si>
  <si>
    <t>tel_usa_1.1Ado_d091_m117</t>
  </si>
  <si>
    <t>* error / discontinuity in data</t>
  </si>
  <si>
    <t>tel_usa_1.1Ado_d324_m183</t>
  </si>
  <si>
    <t>tel_usa_1.1Ado_d331_m185</t>
  </si>
  <si>
    <t>tel_usa_3.5Mar_d074_m128</t>
  </si>
  <si>
    <t>tel_usa_3.5Mar_d126_m008</t>
  </si>
  <si>
    <t>tel_usa_3.5Mar_d171_m011</t>
  </si>
  <si>
    <t>tel_usa_3.5Mar_d175_m027</t>
  </si>
  <si>
    <t>tel_usa_3.5Mar_d200_m027</t>
  </si>
  <si>
    <t>tel_usa_3.5Mar_d204_m011</t>
  </si>
  <si>
    <t>tel_usa_3.5Mar_d242_m156</t>
  </si>
  <si>
    <t>tel_usa_3.5Mar_d243_m157</t>
  </si>
  <si>
    <t>tel_usa_3.5Mar_d244_m158</t>
  </si>
  <si>
    <t>tel_usa_3.5Mar_d245_m159</t>
  </si>
  <si>
    <t>tel_usa_3.5Mar_d246_m160</t>
  </si>
  <si>
    <t>tel_usa_3.5Mar_d247_m161</t>
  </si>
  <si>
    <t>tel_usa_3.5Mar_d248_m162</t>
  </si>
  <si>
    <t>tel_usa_3.5Mar_d249_m163</t>
  </si>
  <si>
    <t>tel_usa_3.5Mar_d250_m162</t>
  </si>
  <si>
    <t>tel_usa_3.5Mar_d251_m163</t>
  </si>
  <si>
    <t>tel_usa_3.5Mar_d252_m160</t>
  </si>
  <si>
    <t>tel_usa_3.5Mar_d253_m161</t>
  </si>
  <si>
    <t>tel_usa_4.1Sal_d213_m100</t>
  </si>
  <si>
    <t>tel_usa_4.1Sal_d239_m153</t>
  </si>
  <si>
    <t>tex_glo_3.3Sci_d183_m020</t>
  </si>
  <si>
    <t>textile recycling</t>
  </si>
  <si>
    <t>Risk &amp; uncertainty (shared expectations)</t>
  </si>
  <si>
    <t>Scientific publications on textile waste water treatment</t>
  </si>
  <si>
    <t>m14</t>
  </si>
  <si>
    <t>tex_glo_3.5Mar_d074_m128</t>
  </si>
  <si>
    <t>tex_glo_3.5Mar_d126_m008</t>
  </si>
  <si>
    <t>tex_glo_3.5Mar_d171_m011</t>
  </si>
  <si>
    <t>tex_glo_3.5Mar_d175_m027</t>
  </si>
  <si>
    <t>tex_glo_3.5Mar_d200_m027</t>
  </si>
  <si>
    <t>tex_glo_3.5Mar_d204_m011</t>
  </si>
  <si>
    <t>tex_glo_3.5Mar_d242_m156</t>
  </si>
  <si>
    <t>tex_glo_3.5Mar_d243_m157</t>
  </si>
  <si>
    <t>tex_glo_3.5Mar_d244_m158</t>
  </si>
  <si>
    <t>tex_glo_3.5Mar_d245_m159</t>
  </si>
  <si>
    <t>tex_glo_3.5Mar_d246_m160</t>
  </si>
  <si>
    <t>tex_glo_3.5Mar_d247_m161</t>
  </si>
  <si>
    <t>tex_glo_3.5Mar_d248_m162</t>
  </si>
  <si>
    <t>tex_glo_3.5Mar_d249_m163</t>
  </si>
  <si>
    <t>tex_glo_3.5Mar_d250_m162</t>
  </si>
  <si>
    <t>tex_glo_3.5Mar_d251_m163</t>
  </si>
  <si>
    <t>tex_glo_3.5Mar_d252_m160</t>
  </si>
  <si>
    <t>tex_glo_3.5Mar_d253_m161</t>
  </si>
  <si>
    <t>tex_glo_4.1Sal_d213_m100</t>
  </si>
  <si>
    <t>tex_glo_4.1Sal_d239_m153</t>
  </si>
  <si>
    <t>tex_usa_1.1Ado_d180_m028</t>
  </si>
  <si>
    <t>Recycled textiles as a share of textiles generation.</t>
  </si>
  <si>
    <t>tex_usa_1.1Ado_d180_m185</t>
  </si>
  <si>
    <t>recycled textiles as a share of textiles generation.</t>
  </si>
  <si>
    <t>tex_usa_4.1Sal_d213_m100</t>
  </si>
  <si>
    <t>tex_usa_4.1Sal_d239_m153</t>
  </si>
  <si>
    <t>innovation</t>
  </si>
  <si>
    <t>EA region</t>
  </si>
  <si>
    <t>comments</t>
  </si>
  <si>
    <t>action now for Feb RITE report (quick &amp; dirty)</t>
  </si>
  <si>
    <t>act</t>
  </si>
  <si>
    <t>net</t>
  </si>
  <si>
    <t>caution when doing multi-region knowledge spillover as Amsterdam should be EA</t>
  </si>
  <si>
    <t>cli</t>
  </si>
  <si>
    <t>swe</t>
  </si>
  <si>
    <t>but no data &lt;2020 for EU countries</t>
  </si>
  <si>
    <t>drop innovation - unreliable data</t>
  </si>
  <si>
    <t>coh</t>
  </si>
  <si>
    <t>den</t>
  </si>
  <si>
    <t>drop Vaud from multi-region comparison to avoid skewing results (as it's an EA not a LA)</t>
  </si>
  <si>
    <t>cro</t>
  </si>
  <si>
    <t>hei</t>
  </si>
  <si>
    <t>crs</t>
  </si>
  <si>
    <t>ger</t>
  </si>
  <si>
    <t>crz</t>
  </si>
  <si>
    <t>fra</t>
  </si>
  <si>
    <t>dig</t>
  </si>
  <si>
    <t>defined in original data file</t>
  </si>
  <si>
    <t>dow</t>
  </si>
  <si>
    <t>swi</t>
  </si>
  <si>
    <t>dri</t>
  </si>
  <si>
    <t>eat</t>
  </si>
  <si>
    <t>peak red meat in GER in 1980s before others</t>
  </si>
  <si>
    <t>ebi</t>
  </si>
  <si>
    <t>caution when doing multi-region knowledge spillover as China should be EA</t>
  </si>
  <si>
    <t>eco</t>
  </si>
  <si>
    <t>usa</t>
  </si>
  <si>
    <t>ego</t>
  </si>
  <si>
    <t>ene</t>
  </si>
  <si>
    <t>fir</t>
  </si>
  <si>
    <t>eur</t>
  </si>
  <si>
    <t>foo</t>
  </si>
  <si>
    <t>low</t>
  </si>
  <si>
    <t>drop innovation - data series are all rail (non long-distance)</t>
  </si>
  <si>
    <t>rename as rail (short + long distance), but this needs other regions &amp; longer timeframe!</t>
  </si>
  <si>
    <t>mic</t>
  </si>
  <si>
    <t>ind</t>
  </si>
  <si>
    <t>non</t>
  </si>
  <si>
    <t>org</t>
  </si>
  <si>
    <t>pas</t>
  </si>
  <si>
    <t>pos</t>
  </si>
  <si>
    <t>uki</t>
  </si>
  <si>
    <t>qui</t>
  </si>
  <si>
    <t>assumed for now</t>
  </si>
  <si>
    <t>sol</t>
  </si>
  <si>
    <t>new</t>
  </si>
  <si>
    <t>sus</t>
  </si>
  <si>
    <t>glo</t>
  </si>
  <si>
    <t>tel</t>
  </si>
  <si>
    <t>tex</t>
  </si>
  <si>
    <t xml:space="preserve">Amsterdam should be EA but 1.1 logfit is declining due to high data point in 1930! (rising since 1970) </t>
  </si>
  <si>
    <t>action post-Feb (full analysis)</t>
  </si>
  <si>
    <t>label</t>
  </si>
  <si>
    <t>multi-region knowledge spillover analysis</t>
  </si>
  <si>
    <t>Innovation Number</t>
  </si>
  <si>
    <t>Innovation Label (3 left)</t>
  </si>
  <si>
    <r>
      <t xml:space="preserve">Spatial Scale </t>
    </r>
    <r>
      <rPr>
        <b/>
        <sz val="11"/>
        <color theme="5"/>
        <rFont val="Calibri (Body)"/>
      </rPr>
      <t>[FINAL LIST, 5 Dec]</t>
    </r>
  </si>
  <si>
    <t>Spatial Scale Label (3 left)</t>
  </si>
  <si>
    <t>Assigned Spatial Scale Label (unique)</t>
  </si>
  <si>
    <r>
      <t>Indicator Number</t>
    </r>
    <r>
      <rPr>
        <b/>
        <sz val="11"/>
        <color theme="5"/>
        <rFont val="Calibri (Body)"/>
      </rPr>
      <t xml:space="preserve"> [FINAL LIST, NOT ALL USED]</t>
    </r>
  </si>
  <si>
    <t>Indicator Label (3 left)</t>
  </si>
  <si>
    <t>Assigned Indicator Label (Unique)</t>
  </si>
  <si>
    <t>Indicator Description</t>
  </si>
  <si>
    <r>
      <t xml:space="preserve">Assigned Indicator Description Label </t>
    </r>
    <r>
      <rPr>
        <b/>
        <sz val="11"/>
        <color theme="1"/>
        <rFont val="Aptos Narrow (Body)"/>
      </rPr>
      <t>(unique)</t>
    </r>
  </si>
  <si>
    <r>
      <t xml:space="preserve">Assigned Metric Label </t>
    </r>
    <r>
      <rPr>
        <b/>
        <sz val="11"/>
        <color theme="1"/>
        <rFont val="Aptos Narrow (Body)"/>
      </rPr>
      <t>(unique)</t>
    </r>
  </si>
  <si>
    <t>d001</t>
  </si>
  <si>
    <t>m001</t>
  </si>
  <si>
    <t>Formative phase</t>
  </si>
  <si>
    <t># new countries with passive buildings</t>
  </si>
  <si>
    <t>d002</t>
  </si>
  <si>
    <t>m002</t>
  </si>
  <si>
    <t>d003</t>
  </si>
  <si>
    <t>m003</t>
  </si>
  <si>
    <t>Relative advantage</t>
  </si>
  <si>
    <t>d004</t>
  </si>
  <si>
    <t>m004</t>
  </si>
  <si>
    <t>Relative advantage: Co-benefits</t>
  </si>
  <si>
    <t>2.3Cob</t>
  </si>
  <si>
    <t>d005</t>
  </si>
  <si>
    <t>m005</t>
  </si>
  <si>
    <t>Ease of use</t>
  </si>
  <si>
    <t>d006</t>
  </si>
  <si>
    <t>m006</t>
  </si>
  <si>
    <t>d007</t>
  </si>
  <si>
    <t>m007</t>
  </si>
  <si>
    <t>Visibility</t>
  </si>
  <si>
    <t>d008</t>
  </si>
  <si>
    <t>m008</t>
  </si>
  <si>
    <t>Granularity</t>
  </si>
  <si>
    <t>% of gdp required to purchase 2000 cigarettes of the most sold brand</t>
  </si>
  <si>
    <t>d009</t>
  </si>
  <si>
    <t>m009</t>
  </si>
  <si>
    <t>(Perceived) uncertainty &amp; risk: triallability</t>
  </si>
  <si>
    <t>2.8Tri</t>
  </si>
  <si>
    <t>% of s&amp;p 500 companies with sustainability reporting (all standards)</t>
  </si>
  <si>
    <t>d010</t>
  </si>
  <si>
    <t>m010</t>
  </si>
  <si>
    <t>d011</t>
  </si>
  <si>
    <t>m011</t>
  </si>
  <si>
    <t>vau</t>
  </si>
  <si>
    <t>2.95</t>
  </si>
  <si>
    <t>Inter-dependence (with hardware) - unit size</t>
  </si>
  <si>
    <t>2.95Uni</t>
  </si>
  <si>
    <t>d012</t>
  </si>
  <si>
    <t>m012</t>
  </si>
  <si>
    <t>Adopter type</t>
  </si>
  <si>
    <t>d013</t>
  </si>
  <si>
    <t>m013</t>
  </si>
  <si>
    <t>3.2Adc</t>
  </si>
  <si>
    <t>d014</t>
  </si>
  <si>
    <t>m014</t>
  </si>
  <si>
    <t>(Perceived) uncertainty &amp; risk: knowledge generation</t>
  </si>
  <si>
    <t>3.3Sci</t>
  </si>
  <si>
    <t>d015</t>
  </si>
  <si>
    <t>m015</t>
  </si>
  <si>
    <t>(Perceived) uncertainty &amp; risk: protected niches</t>
  </si>
  <si>
    <t>3.4Nic</t>
  </si>
  <si>
    <t>d016</t>
  </si>
  <si>
    <t>m016</t>
  </si>
  <si>
    <t>Market formation</t>
  </si>
  <si>
    <t>d017</t>
  </si>
  <si>
    <t>m017</t>
  </si>
  <si>
    <t>eun</t>
  </si>
  <si>
    <t>Knowledge flows: salience</t>
  </si>
  <si>
    <t>4.1Sal</t>
  </si>
  <si>
    <t>d018</t>
  </si>
  <si>
    <t>m018</t>
  </si>
  <si>
    <t>Knowledge flows: mass media</t>
  </si>
  <si>
    <t>4.2Kme</t>
  </si>
  <si>
    <t>d019</t>
  </si>
  <si>
    <t>m019</t>
  </si>
  <si>
    <t>d020</t>
  </si>
  <si>
    <t>m020</t>
  </si>
  <si>
    <t>d021</t>
  </si>
  <si>
    <t>m021</t>
  </si>
  <si>
    <t>d022</t>
  </si>
  <si>
    <t>m022</t>
  </si>
  <si>
    <t>Standardisation</t>
  </si>
  <si>
    <t>d023</t>
  </si>
  <si>
    <t>m023</t>
  </si>
  <si>
    <t>d024</t>
  </si>
  <si>
    <t>m024</t>
  </si>
  <si>
    <t>before Feb 2025 RITE report</t>
  </si>
  <si>
    <t>d025</t>
  </si>
  <si>
    <t>m025</t>
  </si>
  <si>
    <t>2.3Cob (was 2.3Rel)</t>
  </si>
  <si>
    <t>d026</t>
  </si>
  <si>
    <t>m026</t>
  </si>
  <si>
    <t>2.95Uni (was 2.95Uni)</t>
  </si>
  <si>
    <t>d027</t>
  </si>
  <si>
    <t>m027</t>
  </si>
  <si>
    <t>3.3Sci (was 3.3Leg)</t>
  </si>
  <si>
    <t>d028</t>
  </si>
  <si>
    <t>m028</t>
  </si>
  <si>
    <t>d029</t>
  </si>
  <si>
    <t>% pv in new projects</t>
  </si>
  <si>
    <t>m029</t>
  </si>
  <si>
    <t>d030</t>
  </si>
  <si>
    <t>m030</t>
  </si>
  <si>
    <t>lam</t>
  </si>
  <si>
    <t>d031</t>
  </si>
  <si>
    <t>m031</t>
  </si>
  <si>
    <t>d032</t>
  </si>
  <si>
    <t>% cash payments as total number of pos payments</t>
  </si>
  <si>
    <t>m032</t>
  </si>
  <si>
    <t>% of population holding a drivers licence, by gender</t>
  </si>
  <si>
    <t>d033</t>
  </si>
  <si>
    <t>% cash payments as total number of in-store pos payments</t>
  </si>
  <si>
    <t>m033</t>
  </si>
  <si>
    <t>Netherlands</t>
  </si>
  <si>
    <t>d034</t>
  </si>
  <si>
    <t>m034</t>
  </si>
  <si>
    <t>d035</t>
  </si>
  <si>
    <t>m035</t>
  </si>
  <si>
    <t>d036</t>
  </si>
  <si>
    <t>m036</t>
  </si>
  <si>
    <t>nam</t>
  </si>
  <si>
    <t>d037</t>
  </si>
  <si>
    <t>m037</t>
  </si>
  <si>
    <t>nor</t>
  </si>
  <si>
    <t>d038</t>
  </si>
  <si>
    <t>m038</t>
  </si>
  <si>
    <t>% third party owned systems ($100k-$150k)</t>
  </si>
  <si>
    <t>d039</t>
  </si>
  <si>
    <t>m039</t>
  </si>
  <si>
    <t>pol</t>
  </si>
  <si>
    <t>% third party owned systems ($150k-$200k)</t>
  </si>
  <si>
    <t>d040</t>
  </si>
  <si>
    <t>m040</t>
  </si>
  <si>
    <t>% third party owned systems ($200k-$250k)</t>
  </si>
  <si>
    <t>d041</t>
  </si>
  <si>
    <t>m041</t>
  </si>
  <si>
    <t>% third party owned systems ($50k-$100k)</t>
  </si>
  <si>
    <t>d042</t>
  </si>
  <si>
    <t>m042</t>
  </si>
  <si>
    <t>% third party owned systems (&lt;$50k)</t>
  </si>
  <si>
    <t>d043</t>
  </si>
  <si>
    <t>m043</t>
  </si>
  <si>
    <t>% third party owned systems (&gt;$250k)</t>
  </si>
  <si>
    <t>d044</t>
  </si>
  <si>
    <t>m044</t>
  </si>
  <si>
    <t>account in financial institution</t>
  </si>
  <si>
    <t>d045</t>
  </si>
  <si>
    <t>m045</t>
  </si>
  <si>
    <t>all qualities milk price</t>
  </si>
  <si>
    <t>d046</t>
  </si>
  <si>
    <t>m046</t>
  </si>
  <si>
    <t>annual internet retail (b2c) sales value</t>
  </si>
  <si>
    <t>d047</t>
  </si>
  <si>
    <t>m047</t>
  </si>
  <si>
    <t>United Kingdom</t>
  </si>
  <si>
    <t>annual credit card and debit cards issued</t>
  </si>
  <si>
    <t>d048</t>
  </si>
  <si>
    <t>m048</t>
  </si>
  <si>
    <t>United States</t>
  </si>
  <si>
    <t>annual e-commerce sales value</t>
  </si>
  <si>
    <t>d049</t>
  </si>
  <si>
    <t>m049</t>
  </si>
  <si>
    <t>annual production</t>
  </si>
  <si>
    <t>d050</t>
  </si>
  <si>
    <t>m050</t>
  </si>
  <si>
    <t>USA</t>
  </si>
  <si>
    <t>average cost of mile traveled by bus / car</t>
  </si>
  <si>
    <t>d051</t>
  </si>
  <si>
    <t>m051</t>
  </si>
  <si>
    <t>average distance travelled by e-bike per person</t>
  </si>
  <si>
    <t>d052</t>
  </si>
  <si>
    <t>m052</t>
  </si>
  <si>
    <t>average length of all new car sales / registrations (kg)</t>
  </si>
  <si>
    <t>d053</t>
  </si>
  <si>
    <t>m053</t>
  </si>
  <si>
    <t>average loan balance per borrower / gni per capita</t>
  </si>
  <si>
    <t>d054</t>
  </si>
  <si>
    <t>m054</t>
  </si>
  <si>
    <t>average total cost of mile traveled by bus</t>
  </si>
  <si>
    <t>d055</t>
  </si>
  <si>
    <t>m055</t>
  </si>
  <si>
    <t>average total cost of mile traveled by car</t>
  </si>
  <si>
    <t>d056</t>
  </si>
  <si>
    <t>m056</t>
  </si>
  <si>
    <t>average weight of all new car sales / registrations (kg)</t>
  </si>
  <si>
    <t>d057</t>
  </si>
  <si>
    <t>m057</t>
  </si>
  <si>
    <t>average weight of all new sales / registrations (kg)</t>
  </si>
  <si>
    <t>d058</t>
  </si>
  <si>
    <t>m068</t>
  </si>
  <si>
    <t>berlin car density: 
2008-2024</t>
  </si>
  <si>
    <t>d059</t>
  </si>
  <si>
    <t>m059</t>
  </si>
  <si>
    <t>bicycle modal share</t>
  </si>
  <si>
    <t>d060</t>
  </si>
  <si>
    <t>m060</t>
  </si>
  <si>
    <t>bicycle ownership</t>
  </si>
  <si>
    <t>d061</t>
  </si>
  <si>
    <t>m061</t>
  </si>
  <si>
    <t>bicycle ownership among income groups</t>
  </si>
  <si>
    <t>d062</t>
  </si>
  <si>
    <t>m062</t>
  </si>
  <si>
    <t>bike ownership</t>
  </si>
  <si>
    <t>d063</t>
  </si>
  <si>
    <t>m063</t>
  </si>
  <si>
    <t>building energy rating issuances</t>
  </si>
  <si>
    <t>d064</t>
  </si>
  <si>
    <t>m064</t>
  </si>
  <si>
    <t>businesses receiving orders through the internet</t>
  </si>
  <si>
    <t>d065</t>
  </si>
  <si>
    <t>m065</t>
  </si>
  <si>
    <t>businesses with a web presence</t>
  </si>
  <si>
    <t>d066</t>
  </si>
  <si>
    <t>m066</t>
  </si>
  <si>
    <t>cigarette consumption per smoker per day</t>
  </si>
  <si>
    <t>d067</t>
  </si>
  <si>
    <t>m067</t>
  </si>
  <si>
    <t>clients below poverty line</t>
  </si>
  <si>
    <t>d068</t>
  </si>
  <si>
    <t>m069</t>
  </si>
  <si>
    <t>conventional eggs price</t>
  </si>
  <si>
    <t>d069</t>
  </si>
  <si>
    <t>m070</t>
  </si>
  <si>
    <t>conventional milk price</t>
  </si>
  <si>
    <t>d070</t>
  </si>
  <si>
    <t>m071</t>
  </si>
  <si>
    <t>costs of a standard letter</t>
  </si>
  <si>
    <t>d071</t>
  </si>
  <si>
    <t>m072</t>
  </si>
  <si>
    <t>count of participants at protest events related to climate</t>
  </si>
  <si>
    <t>d072</t>
  </si>
  <si>
    <t>m073</t>
  </si>
  <si>
    <t>count of protest events related to climate</t>
  </si>
  <si>
    <t>d073</t>
  </si>
  <si>
    <t>m074</t>
  </si>
  <si>
    <t>cumulativestartups</t>
  </si>
  <si>
    <t>d074</t>
  </si>
  <si>
    <t>m075</t>
  </si>
  <si>
    <t>cumulativestartups (2nd hand clothes)</t>
  </si>
  <si>
    <t>d075</t>
  </si>
  <si>
    <t>m076</t>
  </si>
  <si>
    <t>cumulativestartups (meat substitutes)</t>
  </si>
  <si>
    <t>d076</t>
  </si>
  <si>
    <t>m077</t>
  </si>
  <si>
    <t>cumulativestartups (sust fashion)</t>
  </si>
  <si>
    <t>d077</t>
  </si>
  <si>
    <t>m078</t>
  </si>
  <si>
    <t>distance share by age group (12-17)</t>
  </si>
  <si>
    <t>d078</t>
  </si>
  <si>
    <t>m079</t>
  </si>
  <si>
    <t>distance share by age group (60-64)</t>
  </si>
  <si>
    <t>d079</t>
  </si>
  <si>
    <t>m080</t>
  </si>
  <si>
    <t>distance share by age group (70+)</t>
  </si>
  <si>
    <t>d080</t>
  </si>
  <si>
    <t>% payments by cash (income $100,000 – $149,999)</t>
  </si>
  <si>
    <t>m081</t>
  </si>
  <si>
    <t>distribution of newly added e-commerce users by generation (gen others)</t>
  </si>
  <si>
    <t>d081</t>
  </si>
  <si>
    <t>% payments by cash (income $25,000 – $49,999)</t>
  </si>
  <si>
    <t>m082</t>
  </si>
  <si>
    <t>distribution of newly added e-commerce users by generation (gen x)</t>
  </si>
  <si>
    <t>d082</t>
  </si>
  <si>
    <t>% payments by cash (income $50,000 – $74,999)</t>
  </si>
  <si>
    <t>m083</t>
  </si>
  <si>
    <t>distribution of newly added e-commerce users by generation (gen y)</t>
  </si>
  <si>
    <t>d083</t>
  </si>
  <si>
    <t>% payments by cash (income $75,000 – $99,999)</t>
  </si>
  <si>
    <t>m084</t>
  </si>
  <si>
    <t>distribution of newly added e-commerce users by generation (gen z)</t>
  </si>
  <si>
    <t>d084</t>
  </si>
  <si>
    <t>m085</t>
  </si>
  <si>
    <t>e-participation index (three components of citizen involvement: e-information, e-consultation and e-decision-making; indexed 0-1)</t>
  </si>
  <si>
    <t>d085</t>
  </si>
  <si>
    <t>m086</t>
  </si>
  <si>
    <t>e-bike sales volumes</t>
  </si>
  <si>
    <t>d086</t>
  </si>
  <si>
    <t>m087</t>
  </si>
  <si>
    <t>employed persons (age: 15-24) teleworking as a percentage of total employees age: 15-24 (%)</t>
  </si>
  <si>
    <t>d087</t>
  </si>
  <si>
    <t>m088</t>
  </si>
  <si>
    <t>employed persons (age: 25-49) teleworking as a percentage of total employees age: 25-49 (%)</t>
  </si>
  <si>
    <t>d088</t>
  </si>
  <si>
    <t>m089</t>
  </si>
  <si>
    <t>employed persons (age: 50+) teleworking as a percentage of total employees age: 50+ (%)</t>
  </si>
  <si>
    <t>d089</t>
  </si>
  <si>
    <t>m090</t>
  </si>
  <si>
    <t>employed persons teleworking as a % of total employment</t>
  </si>
  <si>
    <t>d090</t>
  </si>
  <si>
    <t>m091</t>
  </si>
  <si>
    <t>employed persons teleworking as a percentage of the total employment (%)</t>
  </si>
  <si>
    <t>d091</t>
  </si>
  <si>
    <t>m092</t>
  </si>
  <si>
    <t>energy community installed capacity</t>
  </si>
  <si>
    <t>d092</t>
  </si>
  <si>
    <t>m093</t>
  </si>
  <si>
    <t>energy community members</t>
  </si>
  <si>
    <t>d093</t>
  </si>
  <si>
    <t>billion euros</t>
  </si>
  <si>
    <t>m094</t>
  </si>
  <si>
    <t>energy community projects</t>
  </si>
  <si>
    <t>d094</t>
  </si>
  <si>
    <t>billion letters</t>
  </si>
  <si>
    <t>m095</t>
  </si>
  <si>
    <t>enterprises' total turnover from e-commerce sales (all activities - b2b, b2c, b2g)</t>
  </si>
  <si>
    <t>d095</t>
  </si>
  <si>
    <t>billion p.km</t>
  </si>
  <si>
    <t>m096</t>
  </si>
  <si>
    <t>exports of worn clothing</t>
  </si>
  <si>
    <t>d096</t>
  </si>
  <si>
    <t>frequency</t>
  </si>
  <si>
    <t>m097</t>
  </si>
  <si>
    <t>female borrowers</t>
  </si>
  <si>
    <t>d097</t>
  </si>
  <si>
    <t>frequency index to max=1</t>
  </si>
  <si>
    <t>m098</t>
  </si>
  <si>
    <t>female employees teleworking as a % of total female employment</t>
  </si>
  <si>
    <t>d098</t>
  </si>
  <si>
    <t>index 0-1</t>
  </si>
  <si>
    <t>m099</t>
  </si>
  <si>
    <t>female&gt;male share by age group (50-59)</t>
  </si>
  <si>
    <t>d099</t>
  </si>
  <si>
    <t>index 0-100</t>
  </si>
  <si>
    <t>m100</t>
  </si>
  <si>
    <t>female&gt;male share by age group (60-64)</t>
  </si>
  <si>
    <t>d100</t>
  </si>
  <si>
    <t>indexed to "digital payments" (100=2022)</t>
  </si>
  <si>
    <t>m101</t>
  </si>
  <si>
    <t>food waste generated in the us</t>
  </si>
  <si>
    <t>d101</t>
  </si>
  <si>
    <t>indexed to max</t>
  </si>
  <si>
    <t>m102</t>
  </si>
  <si>
    <t>free range eggs price</t>
  </si>
  <si>
    <t>d102</t>
  </si>
  <si>
    <t>kg/year</t>
  </si>
  <si>
    <t>m103</t>
  </si>
  <si>
    <t>frequency of the word "gri" in a corpus (books, internet)</t>
  </si>
  <si>
    <t>d103</t>
  </si>
  <si>
    <t>m137</t>
  </si>
  <si>
    <t>frequency of the word "postage stamp" in ngram corpus</t>
  </si>
  <si>
    <t>d104</t>
  </si>
  <si>
    <t>letters per capita</t>
  </si>
  <si>
    <t>m105</t>
  </si>
  <si>
    <t>fuel efficiency (vmt per gallon)</t>
  </si>
  <si>
    <t>d105</t>
  </si>
  <si>
    <t>mw</t>
  </si>
  <si>
    <t>m106</t>
  </si>
  <si>
    <t>global edible food waste per capita, total</t>
  </si>
  <si>
    <t>d106</t>
  </si>
  <si>
    <t>million usd</t>
  </si>
  <si>
    <t>m107</t>
  </si>
  <si>
    <t>gross lender loan portfolio</t>
  </si>
  <si>
    <t>d107</t>
  </si>
  <si>
    <t>million euro</t>
  </si>
  <si>
    <t>m108</t>
  </si>
  <si>
    <t>hamburg car density 2008-2024</t>
  </si>
  <si>
    <t>d108</t>
  </si>
  <si>
    <t>millions of us dollars</t>
  </si>
  <si>
    <t>m109</t>
  </si>
  <si>
    <t>heidelberg car density 1993-2024</t>
  </si>
  <si>
    <t>d109</t>
  </si>
  <si>
    <t>millions of pounds</t>
  </si>
  <si>
    <t>m110</t>
  </si>
  <si>
    <t>ict service exports (% of service exports, bop)</t>
  </si>
  <si>
    <t>d110</t>
  </si>
  <si>
    <t>no.</t>
  </si>
  <si>
    <t>m111</t>
  </si>
  <si>
    <t>imports of worn clothing</t>
  </si>
  <si>
    <t>d111</t>
  </si>
  <si>
    <t>nominal cost (uninflated)</t>
  </si>
  <si>
    <t>m112</t>
  </si>
  <si>
    <t>individuals using the internet to purchase goods or services</t>
  </si>
  <si>
    <t>d112</t>
  </si>
  <si>
    <t>number (billion) of cashless transactions</t>
  </si>
  <si>
    <t>m113</t>
  </si>
  <si>
    <t>internet sales as a percentage of total retail (b2c) sales (ratio) (%)</t>
  </si>
  <si>
    <t>d113</t>
  </si>
  <si>
    <t>number of locations for depositing daily cash takings</t>
  </si>
  <si>
    <t>m114</t>
  </si>
  <si>
    <t>internet sales as a percentage of total retail sales (ratio) (%)</t>
  </si>
  <si>
    <t>d114</t>
  </si>
  <si>
    <t>number of locations for withdrawing/using/depositing cash</t>
  </si>
  <si>
    <t>m115</t>
  </si>
  <si>
    <t>internet users buying online</t>
  </si>
  <si>
    <t>d115</t>
  </si>
  <si>
    <t>percentage of employment within age group</t>
  </si>
  <si>
    <t>m116</t>
  </si>
  <si>
    <t>locations for deposit of daily takings, number per type of service</t>
  </si>
  <si>
    <t>d116</t>
  </si>
  <si>
    <t>percentage of total employment</t>
  </si>
  <si>
    <t>m117</t>
  </si>
  <si>
    <t>male employees teleworking as a % of total male employment</t>
  </si>
  <si>
    <t>d117</t>
  </si>
  <si>
    <t>total number of pos terminals</t>
  </si>
  <si>
    <t>m118</t>
  </si>
  <si>
    <t>d118</t>
  </si>
  <si>
    <t>total payments revenue (trillion $)</t>
  </si>
  <si>
    <t>m119</t>
  </si>
  <si>
    <t>market size of payments worldwide (also by world region)</t>
  </si>
  <si>
    <t>d119</t>
  </si>
  <si>
    <t>total route-km</t>
  </si>
  <si>
    <t>m120</t>
  </si>
  <si>
    <t>meat supply/person</t>
  </si>
  <si>
    <t>d120</t>
  </si>
  <si>
    <t>trillion korean won</t>
  </si>
  <si>
    <t>m121</t>
  </si>
  <si>
    <t>modal share of all trips by residents (bike)</t>
  </si>
  <si>
    <t>d121</t>
  </si>
  <si>
    <t>usd</t>
  </si>
  <si>
    <t>m122</t>
  </si>
  <si>
    <t>modal share of all trips by residents (walk)</t>
  </si>
  <si>
    <t>d122</t>
  </si>
  <si>
    <t>billion usd</t>
  </si>
  <si>
    <t>m123</t>
  </si>
  <si>
    <t>monetary value of e-commerce sales (all activities - b2b, b2c, b2g)</t>
  </si>
  <si>
    <t>d123</t>
  </si>
  <si>
    <t>m124</t>
  </si>
  <si>
    <t>motor fuel consumption</t>
  </si>
  <si>
    <t>d124</t>
  </si>
  <si>
    <t>m125</t>
  </si>
  <si>
    <t>net revenue</t>
  </si>
  <si>
    <t>d125</t>
  </si>
  <si>
    <t>m126</t>
  </si>
  <si>
    <t>newstartups</t>
  </si>
  <si>
    <t>d126</t>
  </si>
  <si>
    <t>m127</t>
  </si>
  <si>
    <t>newstartups (2nd hand clothes)</t>
  </si>
  <si>
    <t>d127</t>
  </si>
  <si>
    <t>m128</t>
  </si>
  <si>
    <t>newstartups (meat substitutes)</t>
  </si>
  <si>
    <t>d128</t>
  </si>
  <si>
    <t>floorspace</t>
  </si>
  <si>
    <t>m129</t>
  </si>
  <si>
    <t>newstartups (sust fashion)</t>
  </si>
  <si>
    <t>d129</t>
  </si>
  <si>
    <t>m130</t>
  </si>
  <si>
    <t>no. of letters posted via royal mail (excludes parcels)</t>
  </si>
  <si>
    <t>d130</t>
  </si>
  <si>
    <t>m131</t>
  </si>
  <si>
    <t>number of post offices</t>
  </si>
  <si>
    <t>d131</t>
  </si>
  <si>
    <t>m132</t>
  </si>
  <si>
    <t>number of active borrowers</t>
  </si>
  <si>
    <t>d132</t>
  </si>
  <si>
    <t>kw</t>
  </si>
  <si>
    <t>m133</t>
  </si>
  <si>
    <t>number of bicycles</t>
  </si>
  <si>
    <t>d133</t>
  </si>
  <si>
    <t>m134</t>
  </si>
  <si>
    <t>number of cohousing communities</t>
  </si>
  <si>
    <t>d134</t>
  </si>
  <si>
    <t>m135</t>
  </si>
  <si>
    <t>number of digital payments worldwide (also by world region)</t>
  </si>
  <si>
    <t>d135</t>
  </si>
  <si>
    <t>m136</t>
  </si>
  <si>
    <t>number of employees</t>
  </si>
  <si>
    <t>d136</t>
  </si>
  <si>
    <t>m138</t>
  </si>
  <si>
    <t>number of housing cooperatives in canton de vaud (switzerland)</t>
  </si>
  <si>
    <t>d137</t>
  </si>
  <si>
    <t>m139</t>
  </si>
  <si>
    <t>number of housing units in cohousing communities</t>
  </si>
  <si>
    <t>d138</t>
  </si>
  <si>
    <t>million eur</t>
  </si>
  <si>
    <t>m140</t>
  </si>
  <si>
    <t>number of locations for cash withdrawals, deposits of daily takings and over-the-counter payments</t>
  </si>
  <si>
    <t>d139</t>
  </si>
  <si>
    <t>m141</t>
  </si>
  <si>
    <t>number of point of sale (pos) terminals</t>
  </si>
  <si>
    <t>d140</t>
  </si>
  <si>
    <t>m142</t>
  </si>
  <si>
    <t>number of projects</t>
  </si>
  <si>
    <t>d141</t>
  </si>
  <si>
    <t>m143</t>
  </si>
  <si>
    <t>number of residents living in cohousing communities</t>
  </si>
  <si>
    <t>d142</t>
  </si>
  <si>
    <t>m144</t>
  </si>
  <si>
    <t>number of times "drivers license" appears in books</t>
  </si>
  <si>
    <t>d143</t>
  </si>
  <si>
    <t>number of a1 rated buildings certificates</t>
  </si>
  <si>
    <t>m145</t>
  </si>
  <si>
    <t>number of times "cashless society" appears in the google ngram corpus between 2005 and 2022</t>
  </si>
  <si>
    <t>d144</t>
  </si>
  <si>
    <t>number of buildings</t>
  </si>
  <si>
    <t>m146</t>
  </si>
  <si>
    <t>number of times "cashless" appears in the google ngram corpus between 2005 and 2022</t>
  </si>
  <si>
    <t>d145</t>
  </si>
  <si>
    <t>number of units</t>
  </si>
  <si>
    <t>m147</t>
  </si>
  <si>
    <t>number of times "digital payments" appears in the google ngram corpus between 2005 and 2022</t>
  </si>
  <si>
    <t>d146</t>
  </si>
  <si>
    <t>price (€c/kg)</t>
  </si>
  <si>
    <t>m148</t>
  </si>
  <si>
    <t>online service index (# services available online /180 total)</t>
  </si>
  <si>
    <t>d147</t>
  </si>
  <si>
    <t>sales price (€/100 pieces)</t>
  </si>
  <si>
    <t>m149</t>
  </si>
  <si>
    <t>online activity: banking</t>
  </si>
  <si>
    <t>d148</t>
  </si>
  <si>
    <t>m150</t>
  </si>
  <si>
    <t>online activity: doing online course</t>
  </si>
  <si>
    <t>d149</t>
  </si>
  <si>
    <t>£</t>
  </si>
  <si>
    <t>m151</t>
  </si>
  <si>
    <t>online activity: emailing</t>
  </si>
  <si>
    <t>d150</t>
  </si>
  <si>
    <t>€/person</t>
  </si>
  <si>
    <t>m152</t>
  </si>
  <si>
    <t>online activity: finding info</t>
  </si>
  <si>
    <t>d151</t>
  </si>
  <si>
    <t>m153</t>
  </si>
  <si>
    <t>online activity: selling</t>
  </si>
  <si>
    <t>d152</t>
  </si>
  <si>
    <t>m154</t>
  </si>
  <si>
    <t>online activity: social networks</t>
  </si>
  <si>
    <t>d153</t>
  </si>
  <si>
    <t>m155</t>
  </si>
  <si>
    <t>operating expense / loan portfolio</t>
  </si>
  <si>
    <t>d154</t>
  </si>
  <si>
    <t>m156</t>
  </si>
  <si>
    <t>organic eggs price</t>
  </si>
  <si>
    <t>d155</t>
  </si>
  <si>
    <t>m157</t>
  </si>
  <si>
    <t>organic milk price</t>
  </si>
  <si>
    <t>d156</t>
  </si>
  <si>
    <t>m158</t>
  </si>
  <si>
    <t>organic area (farmland) [ha]</t>
  </si>
  <si>
    <t>d157</t>
  </si>
  <si>
    <t>m159</t>
  </si>
  <si>
    <t>organic area share of total farmland [%]</t>
  </si>
  <si>
    <t>d158</t>
  </si>
  <si>
    <t>m160</t>
  </si>
  <si>
    <t>organic importers</t>
  </si>
  <si>
    <t>d159</t>
  </si>
  <si>
    <t>m161</t>
  </si>
  <si>
    <t>organic per capita consumption [€/person]</t>
  </si>
  <si>
    <t>d160</t>
  </si>
  <si>
    <t>m162</t>
  </si>
  <si>
    <t>organic processors</t>
  </si>
  <si>
    <t>d161</t>
  </si>
  <si>
    <t>m163</t>
  </si>
  <si>
    <t>organic producers</t>
  </si>
  <si>
    <t>d162</t>
  </si>
  <si>
    <t>m164</t>
  </si>
  <si>
    <t>organic retail sales market size [million]</t>
  </si>
  <si>
    <t>d163</t>
  </si>
  <si>
    <t>m165</t>
  </si>
  <si>
    <t>organic retail sales share [%]</t>
  </si>
  <si>
    <t>d164</t>
  </si>
  <si>
    <t>m166</t>
  </si>
  <si>
    <t>owns a credit card</t>
  </si>
  <si>
    <t>d165</t>
  </si>
  <si>
    <t>m167</t>
  </si>
  <si>
    <t>owns a debit card</t>
  </si>
  <si>
    <t>d166</t>
  </si>
  <si>
    <t>Partial up to max Kg/yr</t>
  </si>
  <si>
    <t>m168</t>
  </si>
  <si>
    <t>passenger kilometres travelled by bike</t>
  </si>
  <si>
    <t>d167</t>
  </si>
  <si>
    <t>Partial max and after Kg/yr</t>
  </si>
  <si>
    <t>m169</t>
  </si>
  <si>
    <t>passenger kilometres travelled by foot</t>
  </si>
  <si>
    <t>d168</t>
  </si>
  <si>
    <t>m170</t>
  </si>
  <si>
    <t>passengers carried in railways</t>
  </si>
  <si>
    <t>d169</t>
  </si>
  <si>
    <t>m171</t>
  </si>
  <si>
    <t>percentage of people who paid cash for their last in-store purchase</t>
  </si>
  <si>
    <t>d170</t>
  </si>
  <si>
    <t>m172</t>
  </si>
  <si>
    <t>privateequitydeals</t>
  </si>
  <si>
    <t>d171</t>
  </si>
  <si>
    <t>m173</t>
  </si>
  <si>
    <t>privateequitydeals (2nd hand clothes)</t>
  </si>
  <si>
    <t>d172</t>
  </si>
  <si>
    <t>m174</t>
  </si>
  <si>
    <t>privateequitydeals (meat substitutes)</t>
  </si>
  <si>
    <t>d173</t>
  </si>
  <si>
    <t>m175</t>
  </si>
  <si>
    <t>privateequitydeals (sust fashion)</t>
  </si>
  <si>
    <t>d174</t>
  </si>
  <si>
    <t>cumulative number of buildings</t>
  </si>
  <si>
    <t>m176</t>
  </si>
  <si>
    <t>privateequityinvestment</t>
  </si>
  <si>
    <t>d175</t>
  </si>
  <si>
    <t>cumulative floorspace</t>
  </si>
  <si>
    <t>m177</t>
  </si>
  <si>
    <t>privateequityinvestment (2nd hand clothes)</t>
  </si>
  <si>
    <t>d176</t>
  </si>
  <si>
    <t>cumulative number of units</t>
  </si>
  <si>
    <t>m178</t>
  </si>
  <si>
    <t>privateequityinvestment (meat substitutes)</t>
  </si>
  <si>
    <t>d177</t>
  </si>
  <si>
    <t>m179</t>
  </si>
  <si>
    <t>privateequityinvestment (sust fashion)</t>
  </si>
  <si>
    <t>d178</t>
  </si>
  <si>
    <t>m180</t>
  </si>
  <si>
    <t>proportion of households with internet access either via a fixed or mobile network</t>
  </si>
  <si>
    <t>d179</t>
  </si>
  <si>
    <t>m181</t>
  </si>
  <si>
    <t>d180</t>
  </si>
  <si>
    <t>m182</t>
  </si>
  <si>
    <t>revenue share of the sustainable apparel market</t>
  </si>
  <si>
    <t>d181</t>
  </si>
  <si>
    <t>m183</t>
  </si>
  <si>
    <t>s&amp;p 500 companies with sustainability reporting (all standards)</t>
  </si>
  <si>
    <t>d182</t>
  </si>
  <si>
    <t>m184</t>
  </si>
  <si>
    <t>scientific publications on textile waste water treatment</t>
  </si>
  <si>
    <t>d183</t>
  </si>
  <si>
    <t>m185</t>
  </si>
  <si>
    <t>share of internet users not buying online due to payment security concerns</t>
  </si>
  <si>
    <t>d184</t>
  </si>
  <si>
    <t>share of pv in new projects</t>
  </si>
  <si>
    <t>d185</t>
  </si>
  <si>
    <t>share of adults who smoke</t>
  </si>
  <si>
    <t>d186</t>
  </si>
  <si>
    <t>share of businesses receiving orders through the internet</t>
  </si>
  <si>
    <t>d187</t>
  </si>
  <si>
    <t>share of cash and credit card payments by age group</t>
  </si>
  <si>
    <t>d188</t>
  </si>
  <si>
    <t>share of cash and credit card payments by income bracket</t>
  </si>
  <si>
    <t>d189</t>
  </si>
  <si>
    <t>share of payment instrument use for all payments</t>
  </si>
  <si>
    <t>d190</t>
  </si>
  <si>
    <t>d191</t>
  </si>
  <si>
    <t>share of trips</t>
  </si>
  <si>
    <t>d192</t>
  </si>
  <si>
    <t>share of wind in new projects</t>
  </si>
  <si>
    <t>d193</t>
  </si>
  <si>
    <t>small firms selling online</t>
  </si>
  <si>
    <t>d194</t>
  </si>
  <si>
    <t>sustainability reporting by world's 250 largest companies by revenue (all standards, gri, sasb, etc.)</t>
  </si>
  <si>
    <t>d195</t>
  </si>
  <si>
    <t>total e-bike manufacturing volumes</t>
  </si>
  <si>
    <t>d196</t>
  </si>
  <si>
    <t>total energy communities</t>
  </si>
  <si>
    <t>d197</t>
  </si>
  <si>
    <t>total number of vehicles registered</t>
  </si>
  <si>
    <t>d198</t>
  </si>
  <si>
    <t>total public road mileage</t>
  </si>
  <si>
    <t>d199</t>
  </si>
  <si>
    <t>totalfundraisingamount</t>
  </si>
  <si>
    <t>d200</t>
  </si>
  <si>
    <t>totalfundraisingamount (2nd hand clothes)</t>
  </si>
  <si>
    <t>d201</t>
  </si>
  <si>
    <t>totalfundraisingamount (meat substitutes)</t>
  </si>
  <si>
    <t>d202</t>
  </si>
  <si>
    <t>totalfundraisingamount (sust fashion)</t>
  </si>
  <si>
    <t>d203</t>
  </si>
  <si>
    <t>totalfundraisingdeals</t>
  </si>
  <si>
    <t>d204</t>
  </si>
  <si>
    <t>totalfundraisingdeals (2nd hand clothes)</t>
  </si>
  <si>
    <t>d205</t>
  </si>
  <si>
    <t>totalfundraisingdeals (meat substitutes)</t>
  </si>
  <si>
    <t>d206</t>
  </si>
  <si>
    <t>totalfundraisingdeals (sust fashion)</t>
  </si>
  <si>
    <t>d207</t>
  </si>
  <si>
    <t>traffic death rates</t>
  </si>
  <si>
    <t>d208</t>
  </si>
  <si>
    <t>value of the sustainable apparel market</t>
  </si>
  <si>
    <t>d209</t>
  </si>
  <si>
    <t>vegetable consumption per capita</t>
  </si>
  <si>
    <t>d210</t>
  </si>
  <si>
    <t>vehicle miles of travel (vmt)</t>
  </si>
  <si>
    <t>d211</t>
  </si>
  <si>
    <t>voluntary adoption of gri reporting</t>
  </si>
  <si>
    <t>d212</t>
  </si>
  <si>
    <t>annualised google search frequency (index 100=monthly max.)</t>
  </si>
  <si>
    <t>d213</t>
  </si>
  <si>
    <t>d214</t>
  </si>
  <si>
    <t>cumulative # countries with passive buildings</t>
  </si>
  <si>
    <t>d215</t>
  </si>
  <si>
    <t>d216</t>
  </si>
  <si>
    <t>d217</t>
  </si>
  <si>
    <t>d218</t>
  </si>
  <si>
    <t>d219</t>
  </si>
  <si>
    <t>d220</t>
  </si>
  <si>
    <t>d221</t>
  </si>
  <si>
    <t>new building</t>
  </si>
  <si>
    <t>d222</t>
  </si>
  <si>
    <t>d223</t>
  </si>
  <si>
    <t>d224</t>
  </si>
  <si>
    <t>d225</t>
  </si>
  <si>
    <t>d226</t>
  </si>
  <si>
    <t>d227</t>
  </si>
  <si>
    <t>d228</t>
  </si>
  <si>
    <t>d229</t>
  </si>
  <si>
    <t>proportion of cash payments to all payment types (in store pos)</t>
  </si>
  <si>
    <t>d230</t>
  </si>
  <si>
    <t>d231</t>
  </si>
  <si>
    <t>d232</t>
  </si>
  <si>
    <t>d233</t>
  </si>
  <si>
    <t>renovation</t>
  </si>
  <si>
    <t>d234</t>
  </si>
  <si>
    <t>d235</t>
  </si>
  <si>
    <t>d236</t>
  </si>
  <si>
    <t>d237</t>
  </si>
  <si>
    <t>d238</t>
  </si>
  <si>
    <t>d239</t>
  </si>
  <si>
    <t>d240</t>
  </si>
  <si>
    <t>d241</t>
  </si>
  <si>
    <t>d242</t>
  </si>
  <si>
    <t>d243</t>
  </si>
  <si>
    <t>d244</t>
  </si>
  <si>
    <t>d245</t>
  </si>
  <si>
    <t>d246</t>
  </si>
  <si>
    <t>d247</t>
  </si>
  <si>
    <t>d248</t>
  </si>
  <si>
    <t>d249</t>
  </si>
  <si>
    <t>d250</t>
  </si>
  <si>
    <t>d251</t>
  </si>
  <si>
    <t>d252</t>
  </si>
  <si>
    <t>d253</t>
  </si>
  <si>
    <t>d254</t>
  </si>
  <si>
    <t>d255</t>
  </si>
  <si>
    <t>Partial up to max % poultry+pig in total meat consumption</t>
  </si>
  <si>
    <t>d256</t>
  </si>
  <si>
    <t>Partial max and after % poultry+pig in total meat consumption</t>
  </si>
  <si>
    <t>d257</t>
  </si>
  <si>
    <t>d258</t>
  </si>
  <si>
    <t>d259</t>
  </si>
  <si>
    <t>Partial up to max per capita beef consumption</t>
  </si>
  <si>
    <t>d260</t>
  </si>
  <si>
    <t>Partial max and after per capita beef consumption</t>
  </si>
  <si>
    <t>d261</t>
  </si>
  <si>
    <t>Partial up to max per capita other meat consumption</t>
  </si>
  <si>
    <t>d262</t>
  </si>
  <si>
    <t>Partial max and after per capita other meat consumption</t>
  </si>
  <si>
    <t>d263</t>
  </si>
  <si>
    <t>Partial up to max per capita pig consumption</t>
  </si>
  <si>
    <t>d264</t>
  </si>
  <si>
    <t>Partial max and after per capita pig consumption</t>
  </si>
  <si>
    <t>d265</t>
  </si>
  <si>
    <t>Partial up to max per capita poultry consumption</t>
  </si>
  <si>
    <t>d266</t>
  </si>
  <si>
    <t>Partial max and after per capita poultry consumption</t>
  </si>
  <si>
    <t>d267</t>
  </si>
  <si>
    <t>Partial up to max per capita sheep &amp; goat consumption</t>
  </si>
  <si>
    <t>d268</t>
  </si>
  <si>
    <t>Partial max and after per capita sheep &amp; goat consumption</t>
  </si>
  <si>
    <t>d269</t>
  </si>
  <si>
    <t>d270</t>
  </si>
  <si>
    <t>d271</t>
  </si>
  <si>
    <t>d272</t>
  </si>
  <si>
    <t>d273</t>
  </si>
  <si>
    <t>d274</t>
  </si>
  <si>
    <t>d275</t>
  </si>
  <si>
    <t>d276</t>
  </si>
  <si>
    <t>d277</t>
  </si>
  <si>
    <t>d278</t>
  </si>
  <si>
    <t>d279</t>
  </si>
  <si>
    <t>d280</t>
  </si>
  <si>
    <t>d281</t>
  </si>
  <si>
    <t>d282</t>
  </si>
  <si>
    <t>d283</t>
  </si>
  <si>
    <t>d284</t>
  </si>
  <si>
    <t>d285</t>
  </si>
  <si>
    <t>d286</t>
  </si>
  <si>
    <t>d287</t>
  </si>
  <si>
    <t>d288</t>
  </si>
  <si>
    <t>d289</t>
  </si>
  <si>
    <t>cumulative new building</t>
  </si>
  <si>
    <t>d290</t>
  </si>
  <si>
    <t>cumulative renovation</t>
  </si>
  <si>
    <t>d291</t>
  </si>
  <si>
    <t>d292</t>
  </si>
  <si>
    <t>d293</t>
  </si>
  <si>
    <t>Partial up to max % third party owned systems ($100k-$150k)</t>
  </si>
  <si>
    <t>d294</t>
  </si>
  <si>
    <t>Partial up to max % third party owned systems ($150k-$200k)</t>
  </si>
  <si>
    <t>d295</t>
  </si>
  <si>
    <t>Partial up to max % third party owned systems ($200k-$250k)</t>
  </si>
  <si>
    <t>d296</t>
  </si>
  <si>
    <t>Partial up to max % third party owned systems ($50k-$100k)</t>
  </si>
  <si>
    <t>d297</t>
  </si>
  <si>
    <t>Partial up to max % third party owned systems (&lt;$50k)</t>
  </si>
  <si>
    <t>d298</t>
  </si>
  <si>
    <t>Partial up to max % third party owned systems (&gt;$250k)</t>
  </si>
  <si>
    <t>d299</t>
  </si>
  <si>
    <t>d300</t>
  </si>
  <si>
    <t>d301</t>
  </si>
  <si>
    <t>d302</t>
  </si>
  <si>
    <t>d303</t>
  </si>
  <si>
    <t>d304</t>
  </si>
  <si>
    <t>d305</t>
  </si>
  <si>
    <t>d306</t>
  </si>
  <si>
    <t>d307</t>
  </si>
  <si>
    <t>d308</t>
  </si>
  <si>
    <t>d309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</si>
  <si>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</si>
  <si>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</si>
  <si>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</si>
  <si>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</si>
  <si>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</si>
  <si>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</si>
  <si>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</si>
  <si>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</si>
  <si>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</si>
  <si>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</si>
  <si>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</si>
  <si>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</si>
  <si>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</si>
  <si>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</si>
  <si>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</si>
  <si>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</si>
  <si>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</si>
  <si>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</si>
  <si>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</si>
  <si>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</si>
  <si>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</si>
  <si>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</si>
  <si>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</si>
  <si>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</si>
  <si>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</si>
  <si>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</si>
  <si>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</si>
  <si>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</si>
  <si>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</si>
  <si>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share of building stock getting passive-bldg retrofits</t>
  </si>
  <si>
    <t>d339</t>
  </si>
  <si>
    <t>d340</t>
  </si>
  <si>
    <t>d341</t>
  </si>
  <si>
    <t>d342</t>
  </si>
  <si>
    <t>d343</t>
  </si>
  <si>
    <t>d344</t>
  </si>
  <si>
    <t>d345</t>
  </si>
  <si>
    <t>d346</t>
  </si>
  <si>
    <t>d347</t>
  </si>
  <si>
    <t>d348</t>
  </si>
  <si>
    <t>earlier in Canton of Vaud should be EA (v long time series), but no normalisation data for market share (+ opportunistic data availability) - use countries for EA and nonEA regions</t>
  </si>
  <si>
    <t xml:space="preserve"> </t>
  </si>
  <si>
    <t>SdS: fit partial from 1979 (drop 1930 peak year)</t>
  </si>
  <si>
    <t>means I've changed 0 to 1 or vice versa</t>
  </si>
  <si>
    <t>means problem, dicuss with GN</t>
  </si>
  <si>
    <t>Berlin &amp; Hamburg show decline only more recently (though have more data)</t>
  </si>
  <si>
    <t>only 1 region (except some global non1.1s)</t>
  </si>
  <si>
    <t>means new coding for changed indicators post Feb</t>
  </si>
  <si>
    <t>only 1 data point, check underlying time series</t>
  </si>
  <si>
    <t>Stockholm should be EA but 1.1 data is rising not declining</t>
  </si>
  <si>
    <t>Beijing (or China) should be EA but only more recent data available</t>
  </si>
  <si>
    <t>Denmark (and Estonia) also possibilities, though Sweden takeoff slightly earlier in the data</t>
  </si>
  <si>
    <t>alternative: micro [individual/hh] - meso [firm/organization]</t>
  </si>
  <si>
    <t>RENAMED 3.6 FROM 3.5</t>
  </si>
  <si>
    <t>NEW</t>
  </si>
  <si>
    <t>"expert" coding with Jagerbombs</t>
  </si>
  <si>
    <t>binary: yes/no</t>
  </si>
  <si>
    <t>categorical 1=Individual / 2=household / 3 =firm or organization</t>
  </si>
  <si>
    <t>binary: y=individual/n=non-individual</t>
  </si>
  <si>
    <t xml:space="preserve">sub(stitution), (dif)fusion, (amb)iguous </t>
  </si>
  <si>
    <t>2.4 Ease of Use</t>
  </si>
  <si>
    <t>2.6 Visibility</t>
  </si>
  <si>
    <t>3.1 Adopter Type</t>
  </si>
  <si>
    <t>3.4 Protected Niche</t>
  </si>
  <si>
    <t>3.6 Market Formation through Policy</t>
  </si>
  <si>
    <t xml:space="preserve">4.3 Deviation from the Norm </t>
  </si>
  <si>
    <t>4.8 Substitution v Diffusion</t>
  </si>
  <si>
    <t>amb</t>
  </si>
  <si>
    <t>dif</t>
  </si>
  <si>
    <t>sub</t>
  </si>
  <si>
    <t xml:space="preserve">teleworking </t>
  </si>
  <si>
    <t>market share data missing for other regions</t>
  </si>
  <si>
    <t>preferred as 1.1, better fits than for bundle of 6 indicators</t>
  </si>
  <si>
    <t>CWnotes_6May</t>
  </si>
  <si>
    <t>moved from 1.1</t>
  </si>
  <si>
    <t>use new builds not retrofits (more #s)</t>
  </si>
  <si>
    <t>cumulative version preferred (better logfit)</t>
  </si>
  <si>
    <t>use new builds not retrofits</t>
  </si>
  <si>
    <t>drop as no useable 1.1 data</t>
  </si>
  <si>
    <t>** if these are logfit=0, so should mkt share</t>
  </si>
  <si>
    <t>** check logfit</t>
  </si>
  <si>
    <t>(previously New Jersey)</t>
  </si>
  <si>
    <t>[global]</t>
  </si>
  <si>
    <t>Analisa? find 1.1 data for Japan (or other countries)</t>
  </si>
  <si>
    <t>drop - non HwL</t>
  </si>
  <si>
    <t>drop innovation - trend in wrong direction: mobesity not smaller cars</t>
  </si>
  <si>
    <t>only global has 1.1 data (* find market share data for Japan, US, UK - e.g. revenue share of the sustainable apparel market)</t>
  </si>
  <si>
    <t>declining to 2019</t>
  </si>
  <si>
    <t>to 2019 only</t>
  </si>
  <si>
    <t>full market share indicator includes covid</t>
  </si>
  <si>
    <t>* to 2019 only ('secular' pre-Covid trend)</t>
  </si>
  <si>
    <t>Simon? redo partial refit from 1970-</t>
  </si>
  <si>
    <t>Simon? redo partial refit from 2012- (in Berlin)</t>
  </si>
  <si>
    <t># TIME SERIES</t>
  </si>
  <si>
    <t>total count</t>
  </si>
  <si>
    <t>useable logfits</t>
  </si>
  <si>
    <t>useable linfits</t>
  </si>
  <si>
    <t>spatial scale</t>
  </si>
  <si>
    <t>1.1 Adoption over Time</t>
  </si>
  <si>
    <t>early adopting (EA) region only</t>
  </si>
  <si>
    <t>all regions</t>
  </si>
  <si>
    <t>all other indicators (not 1.1)</t>
  </si>
  <si>
    <t>1.1 EA region</t>
  </si>
  <si>
    <t>1.1 ALL regions</t>
  </si>
  <si>
    <t>non1.1s EA region</t>
  </si>
  <si>
    <t>non1.1s ALL regions</t>
  </si>
  <si>
    <t># time series</t>
  </si>
  <si>
    <t># social innovations</t>
  </si>
  <si>
    <t>mean slope_log</t>
  </si>
  <si>
    <t>mean slope_lin</t>
  </si>
  <si>
    <t>total</t>
  </si>
  <si>
    <t># TIME SERIES (selected for use)</t>
  </si>
  <si>
    <t>COUNTS (time series by indicator #)</t>
  </si>
  <si>
    <t>Growth rates for 1.1 EA region only</t>
  </si>
  <si>
    <t>problems (see graphs)</t>
  </si>
  <si>
    <t>v skewed distributions - means &amp; stdevs biased by outliers; groupwise comparisons affected by outliers (and small sample sizes)</t>
  </si>
  <si>
    <t>filters:</t>
  </si>
  <si>
    <t>use logfit =1 (or use linfit=1)</t>
  </si>
  <si>
    <t>strategy for outliers: (1) check if they're based on good data &amp; fits (2) use medians &amp; Mann-Whitney U tests</t>
  </si>
  <si>
    <t>sign reversal?</t>
  </si>
  <si>
    <t>drop log?</t>
  </si>
  <si>
    <t>drop lin?</t>
  </si>
  <si>
    <t>adj_slope_log</t>
  </si>
  <si>
    <t>adj_slope_lin</t>
  </si>
  <si>
    <t>Innovation Type</t>
  </si>
  <si>
    <t>HARD PASTED FOR USE IN EDITS REPORT</t>
  </si>
  <si>
    <t>2.4  Ease of Use</t>
  </si>
  <si>
    <t>2.6 Salience/Visibility</t>
  </si>
  <si>
    <t>4.3 Deviation from Norm</t>
  </si>
  <si>
    <t>3.4  Protected Niche</t>
  </si>
  <si>
    <t>3.5 Enabling Policy</t>
  </si>
  <si>
    <t>ALL</t>
  </si>
  <si>
    <t>2.4=YES</t>
  </si>
  <si>
    <t>2.4=NO</t>
  </si>
  <si>
    <t>2.6=YES</t>
  </si>
  <si>
    <t>2.6=NO</t>
  </si>
  <si>
    <t>3.1=INDIV</t>
  </si>
  <si>
    <t>3.1=xINDIV</t>
  </si>
  <si>
    <t>3.4=YES</t>
  </si>
  <si>
    <t>3.4=NO</t>
  </si>
  <si>
    <t>3.5=YES</t>
  </si>
  <si>
    <t>3.5=NO</t>
  </si>
  <si>
    <t>4.3=YES</t>
  </si>
  <si>
    <t>4.3=NO</t>
  </si>
  <si>
    <t>TYPE=m</t>
  </si>
  <si>
    <t>TYPE=b or s</t>
  </si>
  <si>
    <t>TESTS USING LOGISTIC FUNCTION SLOPES</t>
  </si>
  <si>
    <t>count</t>
  </si>
  <si>
    <t>mean</t>
  </si>
  <si>
    <t>stdev</t>
  </si>
  <si>
    <t>median</t>
  </si>
  <si>
    <t>t-test</t>
  </si>
  <si>
    <t>ns</t>
  </si>
  <si>
    <t>H: FASTER adoption if</t>
  </si>
  <si>
    <t>H: SLOWER adoption if</t>
  </si>
  <si>
    <t>H1: FASTER adoption if</t>
  </si>
  <si>
    <t>H2: FASTER adoption if</t>
  </si>
  <si>
    <t>H3: SLOWER adoption if</t>
  </si>
  <si>
    <t>2.4 Ease of Use =YES</t>
  </si>
  <si>
    <t>2.6 Salience/Visibility =YES</t>
  </si>
  <si>
    <t>3.1 Adopter Type =INDIVIDUAL</t>
  </si>
  <si>
    <t>3.4 Protected Niche =YES</t>
  </si>
  <si>
    <t>3.5 Market Formation through Policy =YES</t>
  </si>
  <si>
    <t>4.3 Deviation from Norm =YES</t>
  </si>
  <si>
    <t>-&gt; no evidence (t-test, slope_log)</t>
  </si>
  <si>
    <t>-&gt; no evidence (t-test, slope_lin)</t>
  </si>
  <si>
    <t>-&gt; rejected (t-test, slope_lin)</t>
  </si>
  <si>
    <t>-&gt; supported (t-test, slope_lin)</t>
  </si>
  <si>
    <t>-&gt; consistent (medians, slope_log)</t>
  </si>
  <si>
    <t>-&gt; not consistent (medians, slope_log)</t>
  </si>
  <si>
    <t>-&gt; not consistent (medians, slope_lin)</t>
  </si>
  <si>
    <t>-&gt; consistent (medians, slope_lin)</t>
  </si>
  <si>
    <t>-&gt; consistent (medians)</t>
  </si>
  <si>
    <t>TESTS USING LINEAR FUNCTION SLOPES</t>
  </si>
  <si>
    <t>p&lt;.1</t>
  </si>
  <si>
    <t>select 1.1EA = 1</t>
  </si>
  <si>
    <t>not market share (but not included in synthesis)</t>
  </si>
  <si>
    <t>exclude</t>
  </si>
  <si>
    <t>slope_lin are ONLY comparable for market shares with y-axes standardised 0-1</t>
  </si>
  <si>
    <t>drivers license</t>
  </si>
  <si>
    <t>passive buidlings</t>
  </si>
  <si>
    <t>Innovation Label (unique)</t>
  </si>
  <si>
    <t>4.8=SUB</t>
  </si>
  <si>
    <t>4.3=DIF or AMB</t>
  </si>
  <si>
    <t>4.8 Diffusion Type = SUB</t>
  </si>
  <si>
    <t>Innovation Type = business model</t>
  </si>
  <si>
    <t>yes2.4</t>
  </si>
  <si>
    <t>yes2.6</t>
  </si>
  <si>
    <t>yes3.1</t>
  </si>
  <si>
    <t>yes3.4</t>
  </si>
  <si>
    <t>yes3.6</t>
  </si>
  <si>
    <t>yes4.3</t>
  </si>
  <si>
    <t>b</t>
  </si>
  <si>
    <t>s</t>
  </si>
  <si>
    <t>p (t-test)</t>
  </si>
  <si>
    <t>p (MW U test)</t>
  </si>
  <si>
    <t>-&gt; no evidence (M-W U test, slope_log)</t>
  </si>
  <si>
    <t>3.6=YES</t>
  </si>
  <si>
    <t>3.6=NO</t>
  </si>
  <si>
    <t>3.6 Market Formation through Policy =YES</t>
  </si>
  <si>
    <t>data export to csv</t>
  </si>
  <si>
    <t>3.1 Adopter Type v1</t>
  </si>
  <si>
    <t>Innovation Direction</t>
  </si>
  <si>
    <t>Spatial Scale: Number of Regions</t>
  </si>
  <si>
    <t>Spatial Scale: Early Adopting Region</t>
  </si>
  <si>
    <t>Spatial Scale: All Regions</t>
  </si>
  <si>
    <t>Spatial Scale: Other Regions</t>
  </si>
  <si>
    <t>behavioural</t>
  </si>
  <si>
    <t>individual or household</t>
  </si>
  <si>
    <t>declining (-ve slope)</t>
  </si>
  <si>
    <t>rising (+ve slope)</t>
  </si>
  <si>
    <t>business model</t>
  </si>
  <si>
    <t>household or firm</t>
  </si>
  <si>
    <t>institutional</t>
  </si>
  <si>
    <t>NOTES</t>
  </si>
  <si>
    <t>* dropped from final analysis due to data reliability concerns</t>
  </si>
  <si>
    <t>Spatial Scale: EA</t>
  </si>
  <si>
    <t>Temporal Scale: Adoption Time Series (yrs)</t>
  </si>
  <si>
    <t>code4.8</t>
  </si>
  <si>
    <t>sub4.8</t>
  </si>
  <si>
    <t>codetype</t>
  </si>
  <si>
    <t>typebm</t>
  </si>
  <si>
    <t>use_log_y</t>
  </si>
  <si>
    <t>use_lin_y</t>
  </si>
  <si>
    <t>FINAL_AGREED</t>
  </si>
  <si>
    <t>pas_aus_1.1Ado_d339_m185</t>
  </si>
  <si>
    <t>passive building retrofits</t>
  </si>
  <si>
    <t>pas_bel_1.1Ado_d339_m185</t>
  </si>
  <si>
    <t>pas_ger_1.1Ado_d339_m185</t>
  </si>
  <si>
    <t>moved from 3.2, use as mkt share</t>
  </si>
  <si>
    <t>means didn't survive _v24 to _v25 transfer</t>
  </si>
  <si>
    <t>*no logfit FIG (not matched btwen _v24 &amp; _v25), ask Simon to plot</t>
  </si>
  <si>
    <t>* missing FIG for market share version, use this for now but don't use linear fits</t>
  </si>
  <si>
    <t>GN notes 9 may</t>
  </si>
  <si>
    <t>SdS to fit partial from 2012 (peak year), then logfit of decline period should be useable</t>
  </si>
  <si>
    <t>Trend is in unfavorable direction but fit seems correct</t>
  </si>
  <si>
    <t>trend in wrong direction - rising not declining</t>
  </si>
  <si>
    <t>z</t>
  </si>
  <si>
    <t>source:</t>
  </si>
  <si>
    <t>Formative Phase</t>
  </si>
  <si>
    <t>Diffusion Speed (EA region)</t>
  </si>
  <si>
    <t>Label</t>
  </si>
  <si>
    <t>START</t>
  </si>
  <si>
    <t>END</t>
  </si>
  <si>
    <t>DURATION</t>
  </si>
  <si>
    <t>Indicator</t>
  </si>
  <si>
    <t>Description of Indicator</t>
  </si>
  <si>
    <t>Number of social innovations with available time series data</t>
  </si>
  <si>
    <t>Total number of time series</t>
  </si>
  <si>
    <r>
      <t xml:space="preserve">adoption or use (diffusion curve) </t>
    </r>
    <r>
      <rPr>
        <i/>
        <sz val="12"/>
        <color rgb="FF000000"/>
        <rFont val="Arial"/>
        <family val="2"/>
      </rPr>
      <t>**</t>
    </r>
  </si>
  <si>
    <t>initial (slow) phase of adoption</t>
  </si>
  <si>
    <t>cost</t>
  </si>
  <si>
    <t>profitability</t>
  </si>
  <si>
    <t>co-benefits (non-monetary)</t>
  </si>
  <si>
    <t>ease of use, accessibilty</t>
  </si>
  <si>
    <t>choice availability</t>
  </si>
  <si>
    <t>social signalling, identity or status-linked</t>
  </si>
  <si>
    <t>adopter/user 'unit size'</t>
  </si>
  <si>
    <t>(Perceived) uncertainty &amp; risk</t>
  </si>
  <si>
    <t>triallability</t>
  </si>
  <si>
    <t>link to physical artefact</t>
  </si>
  <si>
    <t>unit size of linked physical artefact</t>
  </si>
  <si>
    <t>adopter 'unit' (e.g., individual, firm)</t>
  </si>
  <si>
    <t>sociodemographics</t>
  </si>
  <si>
    <t>knowledge generation</t>
  </si>
  <si>
    <t>protected niches</t>
  </si>
  <si>
    <t>entrepreneurial activity</t>
  </si>
  <si>
    <t>policy support</t>
  </si>
  <si>
    <t>salience</t>
  </si>
  <si>
    <t>mass media</t>
  </si>
  <si>
    <t>extent of deviation from norm</t>
  </si>
  <si>
    <t>(social) infrastructure size</t>
  </si>
  <si>
    <t>physical infrastructure dependence</t>
  </si>
  <si>
    <t>rules, standards, quality assurance</t>
  </si>
  <si>
    <t>Notes:</t>
  </si>
  <si>
    <t>Question to guide choice of metric</t>
  </si>
  <si>
    <t>Generic metrics [time series for a specific spatial scale, unless noted]</t>
  </si>
  <si>
    <r>
      <t xml:space="preserve">adoption or use (diffusion curve) </t>
    </r>
    <r>
      <rPr>
        <i/>
        <sz val="12"/>
        <color rgb="FF000000"/>
        <rFont val="Arial"/>
        <family val="2"/>
      </rPr>
      <t>** diffusion meaured at different spatial scales or 'adoption niches' relevant for the innovation (e.g., early-adopting social group -&gt; city -&gt; country) **</t>
    </r>
  </si>
  <si>
    <t>1. diffusion (over time &amp; space)</t>
  </si>
  <si>
    <t>What share of potential users is reached each year? What level or amount of usage is there each year?</t>
  </si>
  <si>
    <t># adopters, market share (%)
(&amp; total market size e.g. # population)</t>
  </si>
  <si>
    <t>initial (slow) phase of adoption or use (front tail of diffusion curve)</t>
  </si>
  <si>
    <t>In what year was the innovation first used?</t>
  </si>
  <si>
    <t>year of first (sequential) appearance</t>
  </si>
  <si>
    <t>cost (for profitability &amp; other performance attributes, see Relative advantage)</t>
  </si>
  <si>
    <t>2. innovation characteristic</t>
  </si>
  <si>
    <t>Is the innovation improving in performance characteristics over time?</t>
  </si>
  <si>
    <t>Is the innovation profitable? Cost-reducing?</t>
  </si>
  <si>
    <t>cost relative to incumbent</t>
  </si>
  <si>
    <t>Does the innovation provide non-monetary benefits (e.g., for health, wellbeing, livelihoods)?</t>
  </si>
  <si>
    <t>e.g., health or wellbeing benefits</t>
  </si>
  <si>
    <t>Is the innovation easy to use or access? (e.g., doesn't require new skills; opposite of complex)</t>
  </si>
  <si>
    <t>new skills or training requirements</t>
  </si>
  <si>
    <t>Are there alternative varieties of the innovation available?</t>
  </si>
  <si>
    <t>choice options</t>
  </si>
  <si>
    <t>Can others easily observe the innovation being used? Does use of the innovation link to or communicate social identity?</t>
  </si>
  <si>
    <t>[categorical / "expert judgement"! - e.g., yes/maybe/no] or time-series metrics if available</t>
  </si>
  <si>
    <t>How many people are required for a single adoption of this innovation?</t>
  </si>
  <si>
    <t>minimum # people in 'adoption unit'</t>
  </si>
  <si>
    <t>Can the innovation be tried out before having to commit? Is adoption easily reversible with no/low sunk cost?</t>
  </si>
  <si>
    <t>link to physical artefact + artefact unit size</t>
  </si>
  <si>
    <t>Is the innovation inter-dependent with adoption of physical technology or hardware?</t>
  </si>
  <si>
    <t>If the innovation is linked with physical technology, what is the average unit cost of that technology?</t>
  </si>
  <si>
    <t>$/unit as order or magnitude (for average or typical unit)</t>
  </si>
  <si>
    <t>adopter 'unit' (e.g., individual, household, social group, firm, other organisation, city ...)</t>
  </si>
  <si>
    <t>3. adoption context</t>
  </si>
  <si>
    <t>Who/what uses or adopts the innovation (in different market niches)?</t>
  </si>
  <si>
    <t>[categorical / "expert judgement"!]</t>
  </si>
  <si>
    <t>What are average or typical sociodemographic characteristics of adopters?</t>
  </si>
  <si>
    <t>income, age, gender</t>
  </si>
  <si>
    <t>(Perceived) uncertainty &amp; risk ** ALT 3.3 **</t>
  </si>
  <si>
    <t>Is social uncertainty addressed by knowledge stocks generated through research, discovery, or experimentation?</t>
  </si>
  <si>
    <t>scientific publications, patents</t>
  </si>
  <si>
    <t>(Perceived) uncertainty &amp; risk ** ORIGINALLY 3.3 RE-LISTED as 3.7 **</t>
  </si>
  <si>
    <t>legitimation, shared expectations</t>
  </si>
  <si>
    <t>Is the innovation socially legitimised, e.g., through targets, values, or other forms of shared expectations about innovation adoption over time?</t>
  </si>
  <si>
    <t>presence of targets or goals, supporting values, positive media / social media mentions</t>
  </si>
  <si>
    <t>Are there no/low risk or cost-insensitive adoption contexts for this innovation?</t>
  </si>
  <si>
    <t>Market formation ** ALT 3.5 **</t>
  </si>
  <si>
    <t>Is there entrepreneurial activity around this innovation?</t>
  </si>
  <si>
    <t>start up companies, deals, early-stage VC investments</t>
  </si>
  <si>
    <t>Is there supportive policy for this innovation?</t>
  </si>
  <si>
    <t>enabling legislation or policy initiatives [dummy]</t>
  </si>
  <si>
    <t>4. innovation characteristic + adoption context</t>
  </si>
  <si>
    <t>Is information about the innovation communicated socially? Is the innovation salient, discussed, or socially visible?</t>
  </si>
  <si>
    <t xml:space="preserve">[categorical / "expert judgement"! - e.g., yes/maybe/no] </t>
  </si>
  <si>
    <t>Knowledge flows ** ORIGINALLY 4.1 RE-LISTED as 4.7 **</t>
  </si>
  <si>
    <t>social networks</t>
  </si>
  <si>
    <t>Are early adopters connected with each other socially? How large are relevant social networks?</t>
  </si>
  <si>
    <t># actors, size of social networks</t>
  </si>
  <si>
    <t>Is information about the innovation communicated through mass media (or if relevant - scientific publications)?</t>
  </si>
  <si>
    <t># media mentions, # scientific publications</t>
  </si>
  <si>
    <t>Does early adoption of this innovation deviate markedly from prevailing social norms?</t>
  </si>
  <si>
    <t>[categorical / "expert judgement"! - e.g., yes/maybe/no] related to (referent group) identity or mainstream culture</t>
  </si>
  <si>
    <t>What number of people or actors is the minimum possible for providing the innovation?</t>
  </si>
  <si>
    <t>min # actors in provisioning system</t>
  </si>
  <si>
    <t>Does use of the innovation rely on or integrate into physical infrastructure?</t>
  </si>
  <si>
    <t>[categorical / "expert judgement"! - e.g., yes/maybe/no]</t>
  </si>
  <si>
    <t>Is the innovation standardised or otherwise quality assured?</t>
  </si>
  <si>
    <t>presence of standards, rules, labels, or similar</t>
  </si>
  <si>
    <t>priority</t>
  </si>
  <si>
    <t>H0 (relevant lit)</t>
  </si>
  <si>
    <t>METRICS EXAMPLE 1: social innovation = vegetarianism (OR eating less meat)</t>
  </si>
  <si>
    <t>METRICS EXAMPLE 2: social innovation = climate change protest or demonstration</t>
  </si>
  <si>
    <t>METRICS EXAMPLE 3: social innovation = microfinance in Africa</t>
  </si>
  <si>
    <t>DATA SOURCES EXAMPLE 1: social innovation = eating less meat (OR vegetarianism)</t>
  </si>
  <si>
    <t>COMMENTS or SUGGESTIONS from FT PARTICIPANTS</t>
  </si>
  <si>
    <t>high</t>
  </si>
  <si>
    <r>
      <rPr>
        <sz val="12"/>
        <color rgb="FF000000"/>
        <rFont val="Arial"/>
        <family val="2"/>
      </rPr>
      <t xml:space="preserve">adoption or use (diffusion curve) </t>
    </r>
    <r>
      <rPr>
        <i/>
        <sz val="12"/>
        <color rgb="FF000000"/>
        <rFont val="Arial"/>
        <family val="2"/>
      </rPr>
      <t>** at different spatial scales or 'adoption niches' relevant for the innovation (e.g., early-adopting social group -&gt; city -&gt; country) **</t>
    </r>
  </si>
  <si>
    <t>tech ∆</t>
  </si>
  <si>
    <t># people self-identifying as vegetarian
(OR: kg meat pp/yr)</t>
  </si>
  <si>
    <t># people participating on &gt;1 CC protest</t>
  </si>
  <si>
    <t>total $ microfinance for development, (total $% all finance for development)</t>
  </si>
  <si>
    <t>FAO (via Our World in Data): https://ourworldindata.org/grapher/per-capita-meat-consumption-by-type-kilograms-per-year</t>
  </si>
  <si>
    <t>Hiro: Sometimes market shares are difficult to derive, so simple market size and its growth rate (e.g. CAGR) may be used. Greg/Charlie: AGREED.</t>
  </si>
  <si>
    <t>adopter type = individuals</t>
  </si>
  <si>
    <t>adopter type = individuals or small businesses</t>
  </si>
  <si>
    <t>sociodemographic profile of vegetarians</t>
  </si>
  <si>
    <t>sociodemographic profile of CC protesters</t>
  </si>
  <si>
    <t>sociodemographic profile of borrowers</t>
  </si>
  <si>
    <t>med</t>
  </si>
  <si>
    <t>yr vegetarianism first mentioned</t>
  </si>
  <si>
    <t>yr first CC protest</t>
  </si>
  <si>
    <t>yr first microfinance project</t>
  </si>
  <si>
    <t>Google Books nGram; a sociological history of vegetarianism (e.g., The Background of Modern Vegetable Consumption: https://www.jstor.org/stable/17660)</t>
  </si>
  <si>
    <t>Hiro: Information on producers of a product (e.g. number of companies/new companies) could be used. In the beginning there are many, but eventually there is an oligopoly.</t>
  </si>
  <si>
    <t>$kCal nonmeat</t>
  </si>
  <si>
    <t>n/a (non-monetary innovation)</t>
  </si>
  <si>
    <t>interest rate premium over base rate</t>
  </si>
  <si>
    <t>$kCal nonmeat : $kCal meat</t>
  </si>
  <si>
    <t xml:space="preserve">interest rate : interest rate on mainstream finance </t>
  </si>
  <si>
    <t>yr first official health messaging on veg in diet (e.g., # servings per day)</t>
  </si>
  <si>
    <t>exercising political agency, strenghtening social community, affirming self-identity</t>
  </si>
  <si>
    <t>loan default rate</t>
  </si>
  <si>
    <t>lit search: e.g., Angels and Vegetables: A Brief History of Food Advice in America (https://www.jstor.org/stable/10.1525/gfc.2007.7.3.34) OR Fischer &amp; Garnett (2016). Plates, pyramids, planet. Developments in national healthy and sustainable dietary guidelines: a state of play assessment.</t>
  </si>
  <si>
    <t>Frauke: I think this one is important as co-benefits might explain the effect maybe being even main benefits. After collecting co-benefits, we might need to categorize the co-benefits to make it comparable. Greg/Charlie: AGREED</t>
  </si>
  <si>
    <t>ease of use</t>
  </si>
  <si>
    <t>DoI</t>
  </si>
  <si>
    <t>Is the innovation easy to use? (e.g., doesn't require new skills; opposite of complex)</t>
  </si>
  <si>
    <t>availability of vegetarian cook books</t>
  </si>
  <si>
    <t>none</t>
  </si>
  <si>
    <t>yes (e.g., paperwork, security undertakings, loan rules etc.)</t>
  </si>
  <si>
    <t># meat or dairy product substitutes (or market value of substitutes relative to all meat-based food retail); OR # veg main courses on restaurant menus</t>
  </si>
  <si>
    <t># different organisers of protests (e.g., along radicalism spectrum)</t>
  </si>
  <si>
    <t># different providers or loan products</t>
  </si>
  <si>
    <t>maybe! (e.g., meal selection, or communication of dietary preference)</t>
  </si>
  <si>
    <t>yes</t>
  </si>
  <si>
    <t>maybe! (depends on community context of borrowers)</t>
  </si>
  <si>
    <t>Hiro: For example, integrated reports and sustainability (ESG) reports of listed companies are publicly available and potentially usable as datasets. Some studies have combined NLPs.</t>
  </si>
  <si>
    <t>individual OR average household size</t>
  </si>
  <si>
    <t>minimum or average size of protest (# people)</t>
  </si>
  <si>
    <t>minimum or average size of borrower entity (# people)</t>
  </si>
  <si>
    <t>yes (meal by meal)</t>
  </si>
  <si>
    <t>yes (protest by protest)</t>
  </si>
  <si>
    <t>no (unless staged or tiered loans available)</t>
  </si>
  <si>
    <t>(yes) a meal</t>
  </si>
  <si>
    <t>no</t>
  </si>
  <si>
    <t>(yes) a bank or e-payment platform via mobile computing</t>
  </si>
  <si>
    <t>O.M. 10^1 $/unit (i.e., per meal)</t>
  </si>
  <si>
    <t>n/a</t>
  </si>
  <si>
    <t>O.M. 10^2 $/unit (i.e., per mobile phone)</t>
  </si>
  <si>
    <t>Frauke: This can be connected to theories of convivial technologies</t>
  </si>
  <si>
    <t>FIS</t>
  </si>
  <si>
    <t># campaigns or goals (e.g., meat-free mondays, veganuary)</t>
  </si>
  <si>
    <t># declarations of climate emergency</t>
  </si>
  <si>
    <t>government targets for supporting livelihoods</t>
  </si>
  <si>
    <t>yes (e.g., among environmental, climate activist, or animal rights communities)</t>
  </si>
  <si>
    <t>yes (e.g., among environmental, climate activist communities)</t>
  </si>
  <si>
    <t>yes (e.g., among SMEs unavailable to access mainstream lenders or finance)</t>
  </si>
  <si>
    <t>Market formation ** NEW 3.6 **</t>
  </si>
  <si>
    <t>not typically (unless e.g., meat tax, differentiated agricultural production subsidies)</t>
  </si>
  <si>
    <t>no (legislation can restrict protest opportunities)</t>
  </si>
  <si>
    <t>yes (credit risk underwriting by development banks?)</t>
  </si>
  <si>
    <t>Knowledge flows ** ALT 4.1**</t>
  </si>
  <si>
    <t>Are early adopters connected with each other socially? Is information about the innovation communicated socially? How large are relevant social networks?</t>
  </si>
  <si>
    <t># members of environmental or animal-rights NGOs, # people in relevant social media groups</t>
  </si>
  <si>
    <t># members of environmental or climate NGOs or activist groups, # people in relevant social media groups</t>
  </si>
  <si>
    <t># people in target communities</t>
  </si>
  <si>
    <t>Hiro: FYI, it would look good to create a social network of mutual followings or mutual mentions on SNS and take the cumulative change of nodes and edges, the annual change of growth rate, the mean and median of network statistics of each node category. But now X is no longer available due to privacy issues.</t>
  </si>
  <si>
    <t># print media mentions [search term = "vegetarian*"]</t>
  </si>
  <si>
    <t># print media mentions [search term = "climate" AND ("protest" OR "demonstrat*")]</t>
  </si>
  <si>
    <t># print media mentions [search term = "microfinance"]</t>
  </si>
  <si>
    <t>NexusLexis database</t>
  </si>
  <si>
    <t>Hiro: Keyword search results (e.g. article number per year) available for article data. There are some technical and licensing difficulties in measuring exactly how they are mentioned (positive-negative, length and topics, importance of article, etc.).</t>
  </si>
  <si>
    <t>prevalence of meat-based diet (e.g., media mentions, % of food sales)</t>
  </si>
  <si>
    <t># protests of all types (for corresponding spatial scale) as proxy for 'protest culture'</t>
  </si>
  <si>
    <t>volume of ($) grant, credit, loan, or other finance support to SME communities</t>
  </si>
  <si>
    <t>farmers + retailers</t>
  </si>
  <si>
    <t>protest organisers + security/police</t>
  </si>
  <si>
    <t>microfinance providers + other borrowers (collateralised security)</t>
  </si>
  <si>
    <t># vegetarian restaurants or stores, # fast food outlets selling veg food, % of veg in food supply</t>
  </si>
  <si>
    <t>none (unless physical banks)</t>
  </si>
  <si>
    <t>On food supply: https://www.nature.com/articles/s43016-019-0012-2</t>
  </si>
  <si>
    <t>Frauke: I find this indicator important since it has such a huge impact for the diffusion time if the social innovation is dependant on physical and not only mental infrastructre or not.</t>
  </si>
  <si>
    <t>presence of vegetarian labels on retail products, prepared food, restaurant menus</t>
  </si>
  <si>
    <t>lending standards, financial risk oversight/watchdogs</t>
  </si>
  <si>
    <t>Knowledge spillover</t>
  </si>
  <si>
    <t>spatial sequence</t>
  </si>
  <si>
    <t>Was the innovation used earlier on in other geographies or 'lead markets'? What market share does it have there?</t>
  </si>
  <si>
    <t>x% market share at time t before/after x% in lead market</t>
  </si>
  <si>
    <t>Hiro: The number of headquarters, production sites and distributors of companies in the target sector could be used. The location of the headquarters of listed companies would be readily available.</t>
  </si>
  <si>
    <t>convenience</t>
  </si>
  <si>
    <t>Is the innovation easily accessible or otherwise convenient?</t>
  </si>
  <si>
    <t>accessibility (equal opportunity of access)</t>
  </si>
  <si>
    <t>distance to (or density of) veggie restaurants, retailers, food outlets; availability of veggie ready meals in supermarkets</t>
  </si>
  <si>
    <t xml:space="preserve"># parallel protests in different cities, availability of transport to protests </t>
  </si>
  <si>
    <t># communities or business sectors served</t>
  </si>
  <si>
    <t>customisability</t>
  </si>
  <si>
    <t>Is the innovation adaptable to different user preferences or contexts? (opposite of standardised)</t>
  </si>
  <si>
    <t># distinct variants or cultural adaptations</t>
  </si>
  <si>
    <t># different vegetarian diet labels (veggie, vegan, flexitarian, etc.)</t>
  </si>
  <si>
    <t># different protest groups or coalitions</t>
  </si>
  <si>
    <t># different microfinance types or products</t>
  </si>
  <si>
    <t>Google Trends</t>
  </si>
  <si>
    <t>Vintage</t>
  </si>
  <si>
    <t>sucessive generations</t>
  </si>
  <si>
    <t>Is the innovation an improved version of a previous innovation?</t>
  </si>
  <si>
    <t>yes (successive types of vegetarian diet clearly observable)</t>
  </si>
  <si>
    <t>radicalisation of forms of protest as climate emergency progresses</t>
  </si>
  <si>
    <t>succesive types of loan product, borrower risk profile, or collateral</t>
  </si>
  <si>
    <t>resource inputs</t>
  </si>
  <si>
    <t>Is there public or private financial support for the innovation?</t>
  </si>
  <si>
    <t>public or philanthropic $, private $ or # deals</t>
  </si>
  <si>
    <t>Hiro: Annual amount of funding and the number of deals.</t>
  </si>
  <si>
    <t>Is there evidence of entrepreneurial activity associated with this innovation?</t>
  </si>
  <si>
    <t># start ups, # apps, # deals (inc IPOs, M&amp;As), # companies, # unicorns</t>
  </si>
  <si>
    <t>Hiro: Annual number of start-ups, total number of companies, annual number of deals, IPOs or M&amp;As, number of "Unicorn" companies. Database licences need to be considered (but e.g., there are many reports on popular Food/Agri-Tech). Greg/Charlie: AGREED</t>
  </si>
  <si>
    <t>risk propensity</t>
  </si>
  <si>
    <t>What is the relative appetite for risk among adopters?</t>
  </si>
  <si>
    <t>delay, friction, barriers</t>
  </si>
  <si>
    <t>Are there reasons that adoption is not as rapid as in other contexts?</t>
  </si>
  <si>
    <t>institutional / absorptive capacity</t>
  </si>
  <si>
    <t>Is there technical or social capacity that facilitates knowlege spillovers from earlier adopting regions?</t>
  </si>
  <si>
    <t>measures of national innovativeness, trade openness</t>
  </si>
  <si>
    <t>innovative capacity index</t>
  </si>
  <si>
    <t>Global Innovation Index</t>
  </si>
  <si>
    <t>Infrastructure material intensity</t>
  </si>
  <si>
    <t>physical infrastructure material intensity</t>
  </si>
  <si>
    <t>Is the supporting infrastructure material intensive?</t>
  </si>
  <si>
    <t>kg/$ or kg/unit</t>
  </si>
  <si>
    <t>Growth rates for 1.1 EA region vs. 1.1 nonEA regions (Spatial Diffusion)</t>
  </si>
  <si>
    <t>copy &amp; pasted data from summary table_v24_CW copy USING FILTERS:</t>
  </si>
  <si>
    <t>use for 1.1AllRegions = 1</t>
  </si>
  <si>
    <t>Use logfit? [notes: 1=logistic fit useable ELSE 0]</t>
  </si>
  <si>
    <t>Use linfit? [notes: 1=linear fit useable ELSE 0]</t>
  </si>
  <si>
    <t>Use for 1.1 EA region? [notes: 1=preferred measure of adoption (indicator 1.1), one per innovation in only one early adopting region ELSE 0 [note: preference for market shares rather than absolute measures]</t>
  </si>
  <si>
    <t>Use for 1.1 all regions? [notes: 1=preferred measure of adoption (indicator 1.1), one per innovation in all regions ELSE 0 [note: preference for the same measure in each region]</t>
  </si>
  <si>
    <t>hardcoded slopes for EA vs nonEA regions (for all innovations &gt;1 region AND &gt;1 logit or linfit)</t>
  </si>
  <si>
    <t>LOGISTIC GROWTH FUNCTION SLOPE PARAMETERS</t>
  </si>
  <si>
    <t>SI</t>
  </si>
  <si>
    <t>EA</t>
  </si>
  <si>
    <t>nonEA_1</t>
  </si>
  <si>
    <t>nonEA_2</t>
  </si>
  <si>
    <t>nonEA_3</t>
  </si>
  <si>
    <t>nonEA_4</t>
  </si>
  <si>
    <t>nonEA_5</t>
  </si>
  <si>
    <t>nonEA_6</t>
  </si>
  <si>
    <t>mean_nonEA</t>
  </si>
  <si>
    <t>mean_nonEA &gt; EA</t>
  </si>
  <si>
    <t>n_nonEA</t>
  </si>
  <si>
    <t>n_nonEA &gt; EA</t>
  </si>
  <si>
    <t>Notes on revisions post-RITE report</t>
  </si>
  <si>
    <t>**ORIGINALLY 2.10**</t>
  </si>
  <si>
    <t>**REVISED 3.3 TO MATCH DATA**</t>
  </si>
  <si>
    <t>** ORIGINALLY 3.3 RE-LISTED as 3.7 **</t>
  </si>
  <si>
    <t>**REVISED 3.5 TO MATCH DATA**</t>
  </si>
  <si>
    <t>** ORIGINALLY 3.5 RE-LISTED as 3.6 **</t>
  </si>
  <si>
    <t>**REVISED 4.1 TO MATCH DATA**</t>
  </si>
  <si>
    <t>** ORIGINALLY 4.1 RE-LISTED as 4.7 **</t>
  </si>
  <si>
    <t>indicator</t>
  </si>
  <si>
    <t># indicators: 1 = diffusion speed; 2 = innovation characteristics; 3 = adoption contexts; 4 = innovation + context</t>
  </si>
  <si>
    <t>** diffusion speed measured at relevant spatial scales or 'adoption niches' (e.g., early-adopting social group -&gt; city -&gt; country)</t>
  </si>
  <si>
    <t>Typical Adopter</t>
  </si>
  <si>
    <t>collective</t>
  </si>
  <si>
    <t>social movement</t>
  </si>
  <si>
    <t>individual</t>
  </si>
  <si>
    <t>state actor</t>
  </si>
  <si>
    <t>firm</t>
  </si>
  <si>
    <t>system of provision</t>
  </si>
  <si>
    <t>ESG = environmental, social, governance</t>
  </si>
  <si>
    <t>average (exc. dropped)</t>
  </si>
  <si>
    <t>min (exc. dropped)</t>
  </si>
  <si>
    <t>max (exc. dropped)</t>
  </si>
  <si>
    <t>THIS TABLE USED IN DOSI REPORT (TABLE 5), all 27 SIs inc. dropped</t>
  </si>
  <si>
    <t>THIS TABLE USED IN PAPER (TABLE 5), 23 SIs final sample</t>
  </si>
  <si>
    <t>COPIED FROM summary_table_27SIs: 1.1 Early Adopter Region only</t>
  </si>
  <si>
    <t>COPIED FROM COPIED FROM summary_table_27SIs: 1.1 All Regions</t>
  </si>
  <si>
    <t>THIS TABLE USED IN PAPER (TABLE 2), 23 SIs final sample</t>
  </si>
  <si>
    <t>THIS TABLE (IN TWO PARTS) USED PAPER (TABLES 3 + 4), 23 SIs final sample</t>
  </si>
  <si>
    <t>act_ams_1.1Ado_d359_m091</t>
  </si>
  <si>
    <t>act_ams_1.1Ado_d360_m185</t>
  </si>
  <si>
    <t>cro_ber_1.1Ado_d358_m185</t>
  </si>
  <si>
    <t>dri_usa_1.1Ado_d334_m185</t>
  </si>
  <si>
    <t>dri_was_1.1Ado_d334_m185</t>
  </si>
  <si>
    <t>fir_ame_1.1Ado_d343_m185</t>
  </si>
  <si>
    <t>fir_asp_1.1Ado_d343_m185</t>
  </si>
  <si>
    <t>fir_mea_1.1Ado_d343_m185</t>
  </si>
  <si>
    <t>Modal share of all trips by residents (walk) EXCLUDING 1930</t>
  </si>
  <si>
    <t>% trips by walking and biking EXCLUDING 1930</t>
  </si>
  <si>
    <t>cars per person PARTIAL FROM MAX ONWARDS</t>
  </si>
  <si>
    <t>Americas</t>
  </si>
  <si>
    <t>Asia-Pacific</t>
  </si>
  <si>
    <t>Middle East &amp; Africa</t>
  </si>
  <si>
    <t>copy &amp; pasted data from summary table_v26_CW USING FILTERS:</t>
  </si>
  <si>
    <t>manual add</t>
  </si>
  <si>
    <t>* &gt;1 region but non-useable logfits</t>
  </si>
  <si>
    <t>logfit_EA</t>
  </si>
  <si>
    <t>logfit_nonEA1</t>
  </si>
  <si>
    <t>logfit_nonEA2</t>
  </si>
  <si>
    <t>logfit_nonEA3</t>
  </si>
  <si>
    <t>logfit_nonEA4</t>
  </si>
  <si>
    <t>logfit_nonEA5</t>
  </si>
  <si>
    <t>EAregion</t>
  </si>
  <si>
    <t>nonEA1 - EA</t>
  </si>
  <si>
    <t/>
  </si>
  <si>
    <t>adjlogfit_EA_ALL</t>
  </si>
  <si>
    <t>adjlogfit_nonEA_All</t>
  </si>
  <si>
    <t>nonEA-EA_All</t>
  </si>
  <si>
    <t>** ABS values</t>
  </si>
  <si>
    <t>FormativePhase_NB_29May25</t>
  </si>
  <si>
    <t>Formative Phase Duration vs. Diffusion Speed (14 social innovations)</t>
  </si>
  <si>
    <t>Formative Phase Duration vs. Diffusion Speed (13 social innovations exc. microfinance outlier)</t>
  </si>
  <si>
    <t>correlation</t>
  </si>
  <si>
    <t>correlation (exc. microfinance)</t>
  </si>
  <si>
    <t>(digi)</t>
  </si>
  <si>
    <t>suff</t>
  </si>
  <si>
    <t>(inv). consume</t>
  </si>
  <si>
    <t>digi</t>
  </si>
  <si>
    <t>consume</t>
  </si>
  <si>
    <t>green growth</t>
  </si>
  <si>
    <t>(green growth)</t>
  </si>
  <si>
    <t>coding, Cornwall retreat, 21 July</t>
  </si>
  <si>
    <t>DROPPED</t>
  </si>
  <si>
    <t>develop?</t>
  </si>
  <si>
    <t>cluster1</t>
  </si>
  <si>
    <t>cluster2</t>
  </si>
  <si>
    <t>cluster3</t>
  </si>
  <si>
    <t>cluster4</t>
  </si>
  <si>
    <t>cluster5</t>
  </si>
  <si>
    <t>WEIRD</t>
  </si>
  <si>
    <t>health</t>
  </si>
  <si>
    <t>ASHP</t>
  </si>
  <si>
    <t>NH3 synthesis</t>
  </si>
  <si>
    <t>Aquaculture</t>
  </si>
  <si>
    <t>HATCH</t>
  </si>
  <si>
    <t>BCG vaccine</t>
  </si>
  <si>
    <t>Biogas</t>
  </si>
  <si>
    <t>Beer production</t>
  </si>
  <si>
    <t>Cable TV</t>
  </si>
  <si>
    <t>Cd refining</t>
  </si>
  <si>
    <t>Canals</t>
  </si>
  <si>
    <t>Fisheries</t>
  </si>
  <si>
    <t>Cellphones</t>
  </si>
  <si>
    <t>Coal prod</t>
  </si>
  <si>
    <t>Copper mining</t>
  </si>
  <si>
    <t>Crop harvesters</t>
  </si>
  <si>
    <t>DTP1+3 vaccines</t>
  </si>
  <si>
    <t>Dishwashers</t>
  </si>
  <si>
    <t>Discbrakea</t>
  </si>
  <si>
    <t>Ebikes</t>
  </si>
  <si>
    <t>sufficiency</t>
  </si>
  <si>
    <t>digital</t>
  </si>
  <si>
    <t>Electricity</t>
  </si>
  <si>
    <t>Ethanol</t>
  </si>
  <si>
    <t>Flush toilet</t>
  </si>
  <si>
    <t>Flywheels</t>
  </si>
  <si>
    <t>Geothermal</t>
  </si>
  <si>
    <t>Vaccines x3</t>
  </si>
  <si>
    <t>Pesticide tolerant corn, soy, cotton</t>
  </si>
  <si>
    <t>High speed rail</t>
  </si>
  <si>
    <t>home AC</t>
  </si>
  <si>
    <t>home computer</t>
  </si>
  <si>
    <t>internet access</t>
  </si>
  <si>
    <t>HCL</t>
  </si>
  <si>
    <t>hydroelec</t>
  </si>
  <si>
    <t>insecticide corn,</t>
  </si>
  <si>
    <t>iron ore</t>
  </si>
  <si>
    <t>jet aircraft</t>
  </si>
  <si>
    <t>laundry dryers</t>
  </si>
  <si>
    <t>lead</t>
  </si>
  <si>
    <t>lead acid battery</t>
  </si>
  <si>
    <t>LNG</t>
  </si>
  <si>
    <t>Vaccines x2</t>
  </si>
  <si>
    <t>marine energy</t>
  </si>
  <si>
    <t>microcomputers</t>
  </si>
  <si>
    <t>microwave oven</t>
  </si>
  <si>
    <t>NG prod, pipeine</t>
  </si>
  <si>
    <t>Nitric acid</t>
  </si>
  <si>
    <t>N fertiliser</t>
  </si>
  <si>
    <t>NOx pollution control</t>
  </si>
  <si>
    <t>nuclear energy</t>
  </si>
  <si>
    <t>nuclear weapons</t>
  </si>
  <si>
    <t>objects launched into space</t>
  </si>
  <si>
    <t>offshore wind</t>
  </si>
  <si>
    <t>oil prod, pipelines, refining</t>
  </si>
  <si>
    <t>onshore wind</t>
  </si>
  <si>
    <t>P fertiliser</t>
  </si>
  <si>
    <t>podcasting</t>
  </si>
  <si>
    <t>postal traffic</t>
  </si>
  <si>
    <t>potash fertiliser</t>
  </si>
  <si>
    <t>primary Al, Bauxite prod</t>
  </si>
  <si>
    <t>public roads</t>
  </si>
  <si>
    <t>pumped hydro storage</t>
  </si>
  <si>
    <t>vaccines x2</t>
  </si>
  <si>
    <t>radio</t>
  </si>
  <si>
    <t>railroad</t>
  </si>
  <si>
    <t>steel production</t>
  </si>
  <si>
    <t>realtime gross settlement</t>
  </si>
  <si>
    <t>renewable</t>
  </si>
  <si>
    <t>salt production</t>
  </si>
  <si>
    <t>sensible heat production</t>
  </si>
  <si>
    <t>shale production</t>
  </si>
  <si>
    <t>silver</t>
  </si>
  <si>
    <t>social media usage</t>
  </si>
  <si>
    <t>Na storage batteries</t>
  </si>
  <si>
    <t>solar PV</t>
  </si>
  <si>
    <t>solid biofuels</t>
  </si>
  <si>
    <t>steamships</t>
  </si>
  <si>
    <t>electric stoves?</t>
  </si>
  <si>
    <t>H2SO4</t>
  </si>
  <si>
    <t>telegraph traffic</t>
  </si>
  <si>
    <t>telephones</t>
  </si>
  <si>
    <t>TV</t>
  </si>
  <si>
    <t>wash machines?</t>
  </si>
  <si>
    <t>FGD</t>
  </si>
  <si>
    <t>refridgerator?</t>
  </si>
  <si>
    <t>Freezer?</t>
  </si>
  <si>
    <t>vaccine x1</t>
  </si>
  <si>
    <t>granularit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</si>
</sst>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00"/>
    <numFmt numFmtId="167" formatCode="0.00000"/>
  </numFmts>
  <fonts count="6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FF0000"/>
      <name val="Aptos Narrow"/>
      <scheme val="minor"/>
    </font>
    <font>
      <sz val="12"/>
      <color theme="1"/>
      <name val="Aptos Narrow"/>
      <scheme val="minor"/>
    </font>
    <font>
      <sz val="11"/>
      <color theme="1"/>
      <name val="Aptos Narrow"/>
      <family val="2"/>
      <scheme val="minor"/>
    </font>
    <font>
      <b/>
      <sz val="11"/>
      <color theme="1"/>
      <name val="Aptos Narrow"/>
      <family val="2"/>
      <scheme val="minor"/>
    </font>
    <font>
      <b/>
      <sz val="11"/>
      <color theme="5"/>
      <name val="Calibri (Body)"/>
    </font>
    <font>
      <b/>
      <sz val="11"/>
      <color theme="1"/>
      <name val="Aptos Narrow (Body)"/>
    </font>
    <font>
      <sz val="11"/>
      <color rgb="FFC00000"/>
      <name val="Aptos Narrow"/>
      <family val="2"/>
      <scheme val="minor"/>
    </font>
    <font>
      <sz val="11"/>
      <name val="Aptos Narrow"/>
      <family val="2"/>
      <scheme val="minor"/>
    </font>
    <font>
      <b/>
      <sz val="11"/>
      <color rgb="FFFF0000"/>
      <name val="Aptos Narrow"/>
      <scheme val="minor"/>
    </font>
    <font>
      <sz val="11"/>
      <color rgb="FFFF0000"/>
      <name val="Aptos Narrow"/>
      <family val="2"/>
      <scheme val="minor"/>
    </font>
    <font>
      <b/>
      <sz val="11"/>
      <color theme="1"/>
      <name val="Aptos Narrow"/>
      <scheme val="minor"/>
    </font>
    <font>
      <b/>
      <sz val="12"/>
      <color rgb="FFC00000"/>
      <name val="Aptos Narrow"/>
      <scheme val="minor"/>
    </font>
    <font>
      <i/>
      <sz val="12"/>
      <color rgb="FFC00000"/>
      <name val="Aptos Narrow"/>
      <scheme val="minor"/>
    </font>
    <font>
      <sz val="12"/>
      <color rgb="FFC00000"/>
      <name val="Aptos Narrow"/>
      <family val="2"/>
      <scheme val="minor"/>
    </font>
    <font>
      <sz val="12"/>
      <color rgb="FFC00000"/>
      <name val="Aptos Narrow (Body)"/>
    </font>
    <font>
      <b/>
      <sz val="12"/>
      <color theme="4"/>
      <name val="Aptos Narrow"/>
      <scheme val="minor"/>
    </font>
    <font>
      <sz val="12"/>
      <color theme="4"/>
      <name val="Aptos Narrow"/>
      <family val="2"/>
      <scheme val="minor"/>
    </font>
    <font>
      <i/>
      <sz val="12"/>
      <color theme="1"/>
      <name val="Aptos Narrow"/>
      <scheme val="minor"/>
    </font>
    <font>
      <sz val="12"/>
      <color rgb="FFC00000"/>
      <name val="Aptos Narrow"/>
      <scheme val="minor"/>
    </font>
    <font>
      <sz val="12"/>
      <color theme="4"/>
      <name val="Aptos Narrow"/>
      <scheme val="minor"/>
    </font>
    <font>
      <sz val="12"/>
      <color rgb="FF0070C0"/>
      <name val="Aptos Narrow"/>
      <family val="2"/>
      <scheme val="minor"/>
    </font>
    <font>
      <i/>
      <sz val="12"/>
      <color rgb="FF0070C0"/>
      <name val="Aptos Narrow"/>
      <scheme val="minor"/>
    </font>
    <font>
      <i/>
      <sz val="11"/>
      <color theme="1"/>
      <name val="Aptos Narrow"/>
      <scheme val="minor"/>
    </font>
    <font>
      <b/>
      <sz val="12"/>
      <color rgb="FFFF0000"/>
      <name val="Aptos Narrow"/>
      <scheme val="minor"/>
    </font>
    <font>
      <sz val="10"/>
      <color theme="0" tint="-0.499984740745262"/>
      <name val="Aptos Narrow"/>
      <family val="2"/>
      <scheme val="minor"/>
    </font>
    <font>
      <b/>
      <sz val="12"/>
      <color rgb="FF000000"/>
      <name val="Aptos Narrow"/>
      <scheme val="minor"/>
    </font>
    <font>
      <b/>
      <sz val="11"/>
      <color rgb="FFC00000"/>
      <name val="Aptos Narrow"/>
      <scheme val="minor"/>
    </font>
    <font>
      <b/>
      <sz val="12"/>
      <color theme="1"/>
      <name val="Arial"/>
      <family val="2"/>
    </font>
    <font>
      <sz val="12"/>
      <color theme="1"/>
      <name val="Arial"/>
      <family val="2"/>
    </font>
    <font>
      <sz val="12"/>
      <color rgb="FF000000"/>
      <name val="Arial"/>
      <family val="2"/>
    </font>
    <font>
      <i/>
      <sz val="12"/>
      <color rgb="FF000000"/>
      <name val="Arial"/>
      <family val="2"/>
    </font>
    <font>
      <b/>
      <sz val="12"/>
      <color theme="6"/>
      <name val="Arial"/>
      <family val="2"/>
    </font>
    <font>
      <b/>
      <sz val="12"/>
      <color rgb="FF0070C0"/>
      <name val="Arial"/>
      <family val="2"/>
    </font>
    <font>
      <b/>
      <sz val="12"/>
      <color rgb="FFC00000"/>
      <name val="Arial"/>
      <family val="2"/>
    </font>
    <font>
      <sz val="12"/>
      <color theme="6"/>
      <name val="Arial"/>
      <family val="2"/>
    </font>
    <font>
      <sz val="12"/>
      <color rgb="FF0070C0"/>
      <name val="Arial"/>
      <family val="2"/>
    </font>
    <font>
      <sz val="12"/>
      <color rgb="FFC00000"/>
      <name val="Arial"/>
      <family val="2"/>
    </font>
    <font>
      <b/>
      <sz val="12"/>
      <color theme="8"/>
      <name val="Aptos Narrow"/>
      <scheme val="minor"/>
    </font>
    <font>
      <sz val="12"/>
      <color theme="8"/>
      <name val="Aptos Narrow"/>
      <scheme val="minor"/>
    </font>
    <font>
      <sz val="12"/>
      <color theme="8"/>
      <name val="Aptos Narrow"/>
      <family val="2"/>
      <scheme val="minor"/>
    </font>
    <font>
      <sz val="10"/>
      <color rgb="FFC00000"/>
      <name val="Aptos Narrow"/>
      <family val="2"/>
      <scheme val="minor"/>
    </font>
    <font>
      <sz val="8"/>
      <name val="Aptos Narrow"/>
      <family val="2"/>
      <scheme val="minor"/>
    </font>
    <font>
      <sz val="12"/>
      <color rgb="FF7030A0"/>
      <name val="Aptos Narrow"/>
      <scheme val="minor"/>
    </font>
    <font>
      <b/>
      <sz val="12"/>
      <color rgb="FF7030A0"/>
      <name val="Aptos Narrow"/>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6"/>
        <bgColor indexed="64"/>
      </patternFill>
    </fill>
    <fill>
      <patternFill patternType="solid">
        <fgColor rgb="FFFFC0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top/>
      <bottom/>
      <diagonal/>
    </border>
    <border>
      <left style="medium">
        <color indexed="64"/>
      </left>
      <right style="medium">
        <color indexed="64"/>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xf numFmtId="0" fontId="1" fillId="0" borderId="0"/>
    <xf numFmtId="0" fontId="20" fillId="0" borderId="0"/>
  </cellStyleXfs>
  <cellXfs count="194">
    <xf numFmtId="0" fontId="0" fillId="0" borderId="0" xfId="0"/>
    <xf numFmtId="11" fontId="0" fillId="0" borderId="0" xfId="0" applyNumberFormat="1"/>
    <xf numFmtId="0" fontId="18" fillId="0" borderId="0" xfId="0" applyFont="1"/>
    <xf numFmtId="0" fontId="18" fillId="33" borderId="0" xfId="0" applyFont="1" applyFill="1"/>
    <xf numFmtId="0" fontId="0" fillId="33" borderId="0" xfId="0" applyFill="1"/>
    <xf numFmtId="0" fontId="0" fillId="34" borderId="0" xfId="0" applyFill="1"/>
    <xf numFmtId="0" fontId="0" fillId="35" borderId="0" xfId="0" applyFill="1"/>
    <xf numFmtId="0" fontId="0" fillId="0" borderId="0" xfId="0" quotePrefix="1"/>
    <xf numFmtId="0" fontId="0" fillId="36" borderId="0" xfId="0" applyFill="1"/>
    <xf numFmtId="0" fontId="0" fillId="0" borderId="0" xfId="0" applyAlignment="1">
      <alignment horizontal="left"/>
    </xf>
    <xf numFmtId="0" fontId="20" fillId="0" borderId="0" xfId="0" applyFont="1"/>
    <xf numFmtId="0" fontId="20" fillId="36" borderId="0" xfId="0" applyFont="1" applyFill="1"/>
    <xf numFmtId="0" fontId="19" fillId="0" borderId="0" xfId="0" applyFont="1"/>
    <xf numFmtId="0" fontId="22" fillId="0" borderId="0" xfId="42" applyFont="1" applyAlignment="1">
      <alignment wrapText="1"/>
    </xf>
    <xf numFmtId="0" fontId="22" fillId="37" borderId="0" xfId="42" applyFont="1" applyFill="1" applyAlignment="1">
      <alignment wrapText="1"/>
    </xf>
    <xf numFmtId="0" fontId="21" fillId="0" borderId="0" xfId="42" applyAlignment="1">
      <alignment wrapText="1"/>
    </xf>
    <xf numFmtId="0" fontId="21" fillId="0" borderId="0" xfId="42"/>
    <xf numFmtId="0" fontId="21" fillId="37" borderId="0" xfId="42" applyFill="1"/>
    <xf numFmtId="49" fontId="21" fillId="0" borderId="0" xfId="42" applyNumberFormat="1" applyAlignment="1">
      <alignment horizontal="right"/>
    </xf>
    <xf numFmtId="0" fontId="25" fillId="0" borderId="0" xfId="42" applyFont="1"/>
    <xf numFmtId="0" fontId="21" fillId="35" borderId="0" xfId="42" applyFill="1"/>
    <xf numFmtId="0" fontId="21" fillId="36" borderId="0" xfId="42" applyFill="1"/>
    <xf numFmtId="49" fontId="21" fillId="36" borderId="0" xfId="42" applyNumberFormat="1" applyFill="1" applyAlignment="1">
      <alignment horizontal="right"/>
    </xf>
    <xf numFmtId="0" fontId="26" fillId="36" borderId="0" xfId="42" applyFont="1" applyFill="1"/>
    <xf numFmtId="0" fontId="21" fillId="38" borderId="0" xfId="42" applyFill="1"/>
    <xf numFmtId="0" fontId="27" fillId="0" borderId="0" xfId="42" applyFont="1"/>
    <xf numFmtId="0" fontId="28" fillId="0" borderId="0" xfId="42" applyFont="1"/>
    <xf numFmtId="0" fontId="0" fillId="39" borderId="0" xfId="0" applyFill="1"/>
    <xf numFmtId="0" fontId="22" fillId="0" borderId="0" xfId="42" applyFont="1"/>
    <xf numFmtId="0" fontId="29" fillId="0" borderId="0" xfId="42" applyFont="1" applyAlignment="1">
      <alignment wrapText="1"/>
    </xf>
    <xf numFmtId="0" fontId="22" fillId="0" borderId="0" xfId="42" applyFont="1" applyAlignment="1">
      <alignment horizontal="left" wrapText="1"/>
    </xf>
    <xf numFmtId="0" fontId="29" fillId="0" borderId="0" xfId="42" applyFont="1" applyAlignment="1">
      <alignment horizontal="left" wrapText="1"/>
    </xf>
    <xf numFmtId="0" fontId="21" fillId="0" borderId="0" xfId="42" applyAlignment="1">
      <alignment horizontal="left"/>
    </xf>
    <xf numFmtId="0" fontId="18" fillId="40" borderId="0" xfId="0" applyFont="1" applyFill="1"/>
    <xf numFmtId="0" fontId="0" fillId="40" borderId="0" xfId="0" applyFill="1"/>
    <xf numFmtId="0" fontId="18" fillId="0" borderId="0" xfId="0" applyFont="1" applyAlignment="1">
      <alignment horizontal="right"/>
    </xf>
    <xf numFmtId="0" fontId="18" fillId="0" borderId="0" xfId="0" applyFont="1" applyAlignment="1">
      <alignment horizontal="left"/>
    </xf>
    <xf numFmtId="0" fontId="0" fillId="0" borderId="0" xfId="0" applyAlignment="1">
      <alignment horizontal="right"/>
    </xf>
    <xf numFmtId="2" fontId="0" fillId="0" borderId="0" xfId="0" applyNumberFormat="1"/>
    <xf numFmtId="1" fontId="0" fillId="0" borderId="0" xfId="0" applyNumberFormat="1"/>
    <xf numFmtId="0" fontId="0" fillId="0" borderId="11" xfId="0" applyBorder="1" applyAlignment="1">
      <alignment horizontal="right"/>
    </xf>
    <xf numFmtId="0" fontId="0" fillId="0" borderId="11" xfId="0" applyBorder="1"/>
    <xf numFmtId="0" fontId="18" fillId="0" borderId="0" xfId="0" quotePrefix="1" applyFont="1" applyAlignment="1">
      <alignment horizontal="right"/>
    </xf>
    <xf numFmtId="0" fontId="20" fillId="0" borderId="11" xfId="0" applyFont="1" applyBorder="1"/>
    <xf numFmtId="0" fontId="18" fillId="0" borderId="11" xfId="0" applyFont="1" applyBorder="1"/>
    <xf numFmtId="0" fontId="0" fillId="0" borderId="11" xfId="0" applyBorder="1" applyAlignment="1">
      <alignment horizontal="left"/>
    </xf>
    <xf numFmtId="0" fontId="30" fillId="0" borderId="0" xfId="0" applyFont="1"/>
    <xf numFmtId="0" fontId="31" fillId="0" borderId="0" xfId="0" applyFont="1"/>
    <xf numFmtId="0" fontId="32" fillId="0" borderId="0" xfId="0" applyFont="1"/>
    <xf numFmtId="0" fontId="32" fillId="0" borderId="0" xfId="0" applyFont="1" applyAlignment="1">
      <alignment horizontal="left"/>
    </xf>
    <xf numFmtId="0" fontId="33" fillId="0" borderId="0" xfId="0" applyFont="1"/>
    <xf numFmtId="0" fontId="18" fillId="0" borderId="12" xfId="0" applyFont="1" applyBorder="1"/>
    <xf numFmtId="0" fontId="18" fillId="0" borderId="13" xfId="0" applyFont="1" applyBorder="1"/>
    <xf numFmtId="0" fontId="34" fillId="41" borderId="0" xfId="0" applyFont="1" applyFill="1"/>
    <xf numFmtId="0" fontId="18" fillId="42" borderId="0" xfId="0" applyFont="1" applyFill="1"/>
    <xf numFmtId="165" fontId="0" fillId="0" borderId="0" xfId="0" applyNumberFormat="1"/>
    <xf numFmtId="1" fontId="30" fillId="41" borderId="0" xfId="0" applyNumberFormat="1" applyFont="1" applyFill="1" applyAlignment="1">
      <alignment horizontal="center"/>
    </xf>
    <xf numFmtId="0" fontId="35" fillId="41" borderId="0" xfId="0" applyFont="1" applyFill="1" applyAlignment="1">
      <alignment horizontal="center"/>
    </xf>
    <xf numFmtId="0" fontId="0" fillId="42" borderId="0" xfId="0" applyFill="1" applyAlignment="1">
      <alignment horizontal="center"/>
    </xf>
    <xf numFmtId="0" fontId="0" fillId="33" borderId="0" xfId="0" applyFill="1" applyAlignment="1">
      <alignment horizontal="center"/>
    </xf>
    <xf numFmtId="0" fontId="18" fillId="35" borderId="0" xfId="0" applyFont="1" applyFill="1"/>
    <xf numFmtId="0" fontId="18" fillId="0" borderId="10" xfId="0" applyFont="1" applyBorder="1"/>
    <xf numFmtId="0" fontId="18" fillId="0" borderId="10" xfId="0" applyFont="1" applyBorder="1" applyAlignment="1">
      <alignment horizontal="right"/>
    </xf>
    <xf numFmtId="0" fontId="18" fillId="0" borderId="15" xfId="0" applyFont="1" applyBorder="1" applyAlignment="1">
      <alignment horizontal="right"/>
    </xf>
    <xf numFmtId="0" fontId="18" fillId="0" borderId="16" xfId="0" applyFont="1" applyBorder="1"/>
    <xf numFmtId="0" fontId="18" fillId="42" borderId="17" xfId="0" applyFont="1" applyFill="1" applyBorder="1" applyAlignment="1">
      <alignment horizontal="center" vertical="center" wrapText="1"/>
    </xf>
    <xf numFmtId="0" fontId="0" fillId="0" borderId="18" xfId="0" applyBorder="1"/>
    <xf numFmtId="0" fontId="0" fillId="0" borderId="19" xfId="0" applyBorder="1"/>
    <xf numFmtId="165" fontId="0" fillId="0" borderId="18" xfId="0" applyNumberFormat="1" applyBorder="1"/>
    <xf numFmtId="0" fontId="0" fillId="0" borderId="12" xfId="0" applyBorder="1"/>
    <xf numFmtId="165" fontId="0" fillId="0" borderId="11" xfId="0" applyNumberFormat="1" applyBorder="1"/>
    <xf numFmtId="0" fontId="0" fillId="0" borderId="13" xfId="0" applyBorder="1"/>
    <xf numFmtId="0" fontId="36" fillId="0" borderId="0" xfId="0" quotePrefix="1" applyFont="1"/>
    <xf numFmtId="0" fontId="36" fillId="0" borderId="19" xfId="0" quotePrefix="1" applyFont="1" applyBorder="1"/>
    <xf numFmtId="165" fontId="18" fillId="0" borderId="0" xfId="0" applyNumberFormat="1" applyFont="1" applyAlignment="1">
      <alignment horizontal="center"/>
    </xf>
    <xf numFmtId="0" fontId="32" fillId="0" borderId="13" xfId="0" applyFont="1" applyBorder="1"/>
    <xf numFmtId="0" fontId="31" fillId="0" borderId="19" xfId="0" quotePrefix="1" applyFont="1" applyBorder="1"/>
    <xf numFmtId="0" fontId="37" fillId="0" borderId="0" xfId="0" applyFont="1"/>
    <xf numFmtId="0" fontId="37" fillId="0" borderId="18" xfId="0" applyFont="1" applyBorder="1"/>
    <xf numFmtId="0" fontId="31" fillId="0" borderId="0" xfId="0" quotePrefix="1" applyFont="1"/>
    <xf numFmtId="0" fontId="36" fillId="0" borderId="21" xfId="0" quotePrefix="1" applyFont="1" applyBorder="1"/>
    <xf numFmtId="0" fontId="0" fillId="0" borderId="21" xfId="0" applyBorder="1"/>
    <xf numFmtId="0" fontId="0" fillId="0" borderId="22" xfId="0" applyBorder="1"/>
    <xf numFmtId="0" fontId="36" fillId="0" borderId="23" xfId="0" quotePrefix="1" applyFont="1" applyBorder="1"/>
    <xf numFmtId="1" fontId="38" fillId="41" borderId="0" xfId="0" applyNumberFormat="1" applyFont="1" applyFill="1" applyAlignment="1">
      <alignment horizontal="center"/>
    </xf>
    <xf numFmtId="0" fontId="39" fillId="0" borderId="12" xfId="0" applyFont="1" applyBorder="1"/>
    <xf numFmtId="0" fontId="39" fillId="0" borderId="11" xfId="0" applyFont="1" applyBorder="1"/>
    <xf numFmtId="0" fontId="39" fillId="0" borderId="13" xfId="0" applyFont="1" applyBorder="1"/>
    <xf numFmtId="0" fontId="40" fillId="0" borderId="0" xfId="0" quotePrefix="1" applyFont="1"/>
    <xf numFmtId="0" fontId="22" fillId="0" borderId="24" xfId="42" applyFont="1" applyBorder="1" applyAlignment="1">
      <alignment horizontal="left" wrapText="1"/>
    </xf>
    <xf numFmtId="0" fontId="21" fillId="36" borderId="0" xfId="42" applyFill="1" applyAlignment="1">
      <alignment horizontal="left"/>
    </xf>
    <xf numFmtId="0" fontId="21" fillId="0" borderId="0" xfId="42" quotePrefix="1"/>
    <xf numFmtId="0" fontId="21" fillId="0" borderId="21" xfId="42" applyBorder="1" applyAlignment="1">
      <alignment horizontal="left"/>
    </xf>
    <xf numFmtId="0" fontId="29" fillId="42" borderId="0" xfId="42" applyFont="1" applyFill="1"/>
    <xf numFmtId="0" fontId="21" fillId="42" borderId="0" xfId="42" applyFill="1"/>
    <xf numFmtId="0" fontId="29" fillId="0" borderId="0" xfId="42" applyFont="1"/>
    <xf numFmtId="0" fontId="21" fillId="0" borderId="0" xfId="42" applyAlignment="1">
      <alignment horizontal="right"/>
    </xf>
    <xf numFmtId="0" fontId="18" fillId="37" borderId="0" xfId="0" applyFont="1" applyFill="1"/>
    <xf numFmtId="0" fontId="0" fillId="37" borderId="0" xfId="0" applyFill="1"/>
    <xf numFmtId="0" fontId="0" fillId="43" borderId="0" xfId="0" applyFill="1"/>
    <xf numFmtId="11" fontId="0" fillId="43" borderId="0" xfId="0" applyNumberFormat="1" applyFill="1"/>
    <xf numFmtId="0" fontId="18" fillId="0" borderId="0" xfId="0" applyFont="1" applyAlignment="1">
      <alignment wrapText="1"/>
    </xf>
    <xf numFmtId="0" fontId="18" fillId="33" borderId="0" xfId="0" applyFont="1" applyFill="1" applyAlignment="1">
      <alignment wrapText="1"/>
    </xf>
    <xf numFmtId="0" fontId="18" fillId="34" borderId="0" xfId="0" applyFont="1" applyFill="1" applyAlignment="1">
      <alignment wrapText="1"/>
    </xf>
    <xf numFmtId="0" fontId="42" fillId="0" borderId="0" xfId="0" applyFont="1" applyAlignment="1">
      <alignment wrapText="1"/>
    </xf>
    <xf numFmtId="0" fontId="19" fillId="43" borderId="0" xfId="0" applyFont="1" applyFill="1"/>
    <xf numFmtId="0" fontId="30" fillId="35" borderId="0" xfId="0" applyFont="1" applyFill="1" applyAlignment="1">
      <alignment horizontal="center"/>
    </xf>
    <xf numFmtId="0" fontId="43" fillId="0" borderId="0" xfId="42" applyFont="1"/>
    <xf numFmtId="0" fontId="44" fillId="0" borderId="0" xfId="42" applyFont="1"/>
    <xf numFmtId="0" fontId="45" fillId="0" borderId="0" xfId="42" applyFont="1"/>
    <xf numFmtId="2" fontId="21" fillId="0" borderId="0" xfId="42" applyNumberFormat="1"/>
    <xf numFmtId="1" fontId="21" fillId="0" borderId="0" xfId="42" applyNumberFormat="1"/>
    <xf numFmtId="2" fontId="28" fillId="0" borderId="0" xfId="42" applyNumberFormat="1" applyFont="1"/>
    <xf numFmtId="0" fontId="46" fillId="0" borderId="0" xfId="43" applyFont="1" applyAlignment="1">
      <alignment horizontal="left" vertical="top" wrapText="1"/>
    </xf>
    <xf numFmtId="0" fontId="47" fillId="0" borderId="0" xfId="43" applyFont="1" applyAlignment="1">
      <alignment horizontal="left" vertical="top" wrapText="1"/>
    </xf>
    <xf numFmtId="0" fontId="48" fillId="0" borderId="0" xfId="43" applyFont="1" applyAlignment="1">
      <alignment horizontal="left" vertical="top" wrapText="1"/>
    </xf>
    <xf numFmtId="2" fontId="47" fillId="0" borderId="0" xfId="43" quotePrefix="1" applyNumberFormat="1" applyFont="1" applyAlignment="1">
      <alignment horizontal="left" vertical="top" wrapText="1"/>
    </xf>
    <xf numFmtId="0" fontId="47" fillId="0" borderId="0" xfId="43" applyFont="1"/>
    <xf numFmtId="0" fontId="47" fillId="0" borderId="0" xfId="43" applyFont="1" applyAlignment="1">
      <alignment wrapText="1"/>
    </xf>
    <xf numFmtId="0" fontId="47" fillId="42" borderId="0" xfId="43" applyFont="1" applyFill="1" applyAlignment="1">
      <alignment horizontal="left" vertical="top" wrapText="1"/>
    </xf>
    <xf numFmtId="0" fontId="47" fillId="35" borderId="0" xfId="44" applyFont="1" applyFill="1" applyAlignment="1">
      <alignment horizontal="left" vertical="top" wrapText="1"/>
    </xf>
    <xf numFmtId="0" fontId="46" fillId="0" borderId="0" xfId="44" applyFont="1" applyAlignment="1">
      <alignment horizontal="left" vertical="top" wrapText="1"/>
    </xf>
    <xf numFmtId="0" fontId="50" fillId="0" borderId="0" xfId="44" applyFont="1" applyAlignment="1">
      <alignment horizontal="left" vertical="top" wrapText="1"/>
    </xf>
    <xf numFmtId="0" fontId="51" fillId="0" borderId="0" xfId="44" applyFont="1" applyAlignment="1">
      <alignment horizontal="left" vertical="top" wrapText="1"/>
    </xf>
    <xf numFmtId="0" fontId="52" fillId="35" borderId="0" xfId="44" applyFont="1" applyFill="1" applyAlignment="1">
      <alignment horizontal="left" vertical="top" wrapText="1"/>
    </xf>
    <xf numFmtId="0" fontId="52" fillId="0" borderId="0" xfId="44" applyFont="1" applyAlignment="1">
      <alignment horizontal="left" vertical="top" wrapText="1"/>
    </xf>
    <xf numFmtId="0" fontId="47" fillId="0" borderId="0" xfId="44" applyFont="1" applyAlignment="1">
      <alignment horizontal="left" vertical="top" wrapText="1"/>
    </xf>
    <xf numFmtId="0" fontId="48" fillId="0" borderId="0" xfId="44" applyFont="1" applyAlignment="1">
      <alignment horizontal="left" vertical="top" wrapText="1"/>
    </xf>
    <xf numFmtId="0" fontId="53" fillId="0" borderId="0" xfId="44" applyFont="1" applyAlignment="1">
      <alignment horizontal="left" vertical="top" wrapText="1"/>
    </xf>
    <xf numFmtId="0" fontId="54" fillId="0" borderId="0" xfId="44" applyFont="1" applyAlignment="1">
      <alignment horizontal="left" vertical="top" wrapText="1"/>
    </xf>
    <xf numFmtId="0" fontId="55" fillId="35" borderId="0" xfId="44" applyFont="1" applyFill="1" applyAlignment="1">
      <alignment horizontal="left" vertical="top" wrapText="1"/>
    </xf>
    <xf numFmtId="0" fontId="55" fillId="0" borderId="0" xfId="44" applyFont="1" applyAlignment="1">
      <alignment horizontal="left" vertical="top" wrapText="1"/>
    </xf>
    <xf numFmtId="0" fontId="55" fillId="40" borderId="0" xfId="44" applyFont="1" applyFill="1" applyAlignment="1">
      <alignment horizontal="left" vertical="top" wrapText="1"/>
    </xf>
    <xf numFmtId="0" fontId="47" fillId="0" borderId="0" xfId="44" quotePrefix="1" applyFont="1" applyAlignment="1">
      <alignment horizontal="left" vertical="top" wrapText="1"/>
    </xf>
    <xf numFmtId="0" fontId="47" fillId="42" borderId="0" xfId="44" applyFont="1" applyFill="1" applyAlignment="1">
      <alignment horizontal="left" vertical="top" wrapText="1"/>
    </xf>
    <xf numFmtId="0" fontId="53" fillId="44" borderId="0" xfId="44" applyFont="1" applyFill="1" applyAlignment="1">
      <alignment horizontal="left" vertical="top" wrapText="1"/>
    </xf>
    <xf numFmtId="0" fontId="54" fillId="44" borderId="0" xfId="44" applyFont="1" applyFill="1" applyAlignment="1">
      <alignment horizontal="left" vertical="top" wrapText="1"/>
    </xf>
    <xf numFmtId="0" fontId="47" fillId="44" borderId="0" xfId="44" applyFont="1" applyFill="1" applyAlignment="1">
      <alignment horizontal="left" vertical="top" wrapText="1"/>
    </xf>
    <xf numFmtId="0" fontId="47" fillId="0" borderId="0" xfId="44" applyFont="1" applyAlignment="1">
      <alignment wrapText="1"/>
    </xf>
    <xf numFmtId="0" fontId="53" fillId="0" borderId="0" xfId="44" applyFont="1" applyAlignment="1">
      <alignment wrapText="1"/>
    </xf>
    <xf numFmtId="0" fontId="54" fillId="0" borderId="0" xfId="44" applyFont="1" applyAlignment="1">
      <alignment wrapText="1"/>
    </xf>
    <xf numFmtId="0" fontId="47" fillId="0" borderId="0" xfId="44" applyFont="1"/>
    <xf numFmtId="0" fontId="18" fillId="0" borderId="24" xfId="0" applyFont="1" applyBorder="1"/>
    <xf numFmtId="0" fontId="34" fillId="41" borderId="24" xfId="0" applyFont="1" applyFill="1" applyBorder="1"/>
    <xf numFmtId="0" fontId="0" fillId="42" borderId="0" xfId="0" applyFill="1"/>
    <xf numFmtId="0" fontId="56" fillId="0" borderId="0" xfId="0" applyFont="1"/>
    <xf numFmtId="0" fontId="0" fillId="0" borderId="0" xfId="0" applyAlignment="1">
      <alignment wrapText="1"/>
    </xf>
    <xf numFmtId="165" fontId="57" fillId="0" borderId="0" xfId="0" applyNumberFormat="1" applyFont="1"/>
    <xf numFmtId="0" fontId="58" fillId="0" borderId="0" xfId="0" applyFont="1"/>
    <xf numFmtId="0" fontId="47" fillId="39" borderId="0" xfId="44" applyFont="1" applyFill="1" applyAlignment="1">
      <alignment horizontal="left" vertical="top" wrapText="1"/>
    </xf>
    <xf numFmtId="0" fontId="41" fillId="0" borderId="0" xfId="42" applyFont="1"/>
    <xf numFmtId="0" fontId="21" fillId="36" borderId="21" xfId="42" applyFill="1" applyBorder="1" applyAlignment="1">
      <alignment horizontal="left"/>
    </xf>
    <xf numFmtId="0" fontId="22" fillId="0" borderId="24" xfId="42" applyFont="1" applyBorder="1" applyAlignment="1">
      <alignment horizontal="center" wrapText="1"/>
    </xf>
    <xf numFmtId="0" fontId="21" fillId="0" borderId="0" xfId="42" applyAlignment="1">
      <alignment horizontal="center"/>
    </xf>
    <xf numFmtId="0" fontId="21" fillId="0" borderId="21" xfId="42" applyBorder="1" applyAlignment="1">
      <alignment horizontal="center"/>
    </xf>
    <xf numFmtId="164" fontId="21" fillId="0" borderId="0" xfId="42" applyNumberFormat="1" applyAlignment="1">
      <alignment horizontal="center"/>
    </xf>
    <xf numFmtId="0" fontId="18" fillId="43" borderId="0" xfId="0" applyFont="1" applyFill="1"/>
    <xf numFmtId="0" fontId="29" fillId="43" borderId="0" xfId="42" applyFont="1" applyFill="1"/>
    <xf numFmtId="0" fontId="21" fillId="36" borderId="0" xfId="42" applyFill="1" applyAlignment="1">
      <alignment horizontal="center"/>
    </xf>
    <xf numFmtId="0" fontId="21" fillId="36" borderId="21" xfId="42" applyFill="1" applyBorder="1" applyAlignment="1">
      <alignment horizontal="center"/>
    </xf>
    <xf numFmtId="0" fontId="39" fillId="35" borderId="11" xfId="0" applyFont="1" applyFill="1" applyBorder="1"/>
    <xf numFmtId="0" fontId="39" fillId="35" borderId="13" xfId="0" applyFont="1" applyFill="1" applyBorder="1"/>
    <xf numFmtId="1" fontId="38" fillId="0" borderId="0" xfId="0" applyNumberFormat="1" applyFont="1" applyAlignment="1">
      <alignment horizontal="center"/>
    </xf>
    <xf numFmtId="1" fontId="30" fillId="0" borderId="0" xfId="0" applyNumberFormat="1" applyFont="1" applyAlignment="1">
      <alignment horizontal="center"/>
    </xf>
    <xf numFmtId="1" fontId="20" fillId="0" borderId="0" xfId="0" applyNumberFormat="1" applyFont="1" applyAlignment="1">
      <alignment horizontal="center"/>
    </xf>
    <xf numFmtId="165" fontId="20" fillId="0" borderId="0" xfId="0" applyNumberFormat="1" applyFont="1"/>
    <xf numFmtId="0" fontId="18" fillId="0" borderId="24" xfId="0" applyFont="1" applyBorder="1" applyAlignment="1">
      <alignment wrapText="1"/>
    </xf>
    <xf numFmtId="0" fontId="34" fillId="35" borderId="0" xfId="0" applyFont="1" applyFill="1" applyAlignment="1">
      <alignment horizontal="right"/>
    </xf>
    <xf numFmtId="0" fontId="18" fillId="0" borderId="24" xfId="0" applyFont="1" applyBorder="1" applyAlignment="1">
      <alignment horizontal="right" wrapText="1"/>
    </xf>
    <xf numFmtId="0" fontId="56" fillId="0" borderId="24" xfId="0" applyFont="1" applyBorder="1" applyAlignment="1">
      <alignment horizontal="right" wrapText="1"/>
    </xf>
    <xf numFmtId="165" fontId="57" fillId="0" borderId="0" xfId="0" applyNumberFormat="1" applyFont="1" applyAlignment="1">
      <alignment horizontal="right"/>
    </xf>
    <xf numFmtId="0" fontId="58" fillId="0" borderId="0" xfId="0" applyFont="1" applyAlignment="1">
      <alignment horizontal="right"/>
    </xf>
    <xf numFmtId="165" fontId="19" fillId="0" borderId="0" xfId="0" applyNumberFormat="1" applyFont="1"/>
    <xf numFmtId="166" fontId="0" fillId="0" borderId="0" xfId="0" applyNumberFormat="1"/>
    <xf numFmtId="165" fontId="56" fillId="0" borderId="0" xfId="0" applyNumberFormat="1" applyFont="1" applyAlignment="1">
      <alignment horizontal="right"/>
    </xf>
    <xf numFmtId="0" fontId="39" fillId="41" borderId="0" xfId="0" applyFont="1" applyFill="1"/>
    <xf numFmtId="165" fontId="39" fillId="0" borderId="0" xfId="0" applyNumberFormat="1" applyFont="1"/>
    <xf numFmtId="0" fontId="59" fillId="0" borderId="0" xfId="42" applyFont="1"/>
    <xf numFmtId="2" fontId="21" fillId="36" borderId="0" xfId="42" applyNumberFormat="1" applyFill="1"/>
    <xf numFmtId="2" fontId="28" fillId="36" borderId="0" xfId="42" applyNumberFormat="1" applyFont="1" applyFill="1"/>
    <xf numFmtId="2" fontId="21" fillId="35" borderId="0" xfId="42" applyNumberFormat="1" applyFill="1"/>
    <xf numFmtId="2" fontId="28" fillId="35" borderId="0" xfId="42" applyNumberFormat="1" applyFont="1" applyFill="1"/>
    <xf numFmtId="167" fontId="21" fillId="0" borderId="0" xfId="42" applyNumberFormat="1"/>
    <xf numFmtId="0" fontId="18" fillId="42" borderId="14" xfId="0" applyFont="1" applyFill="1" applyBorder="1" applyAlignment="1">
      <alignment horizontal="center" vertical="center" wrapText="1"/>
    </xf>
    <xf numFmtId="0" fontId="18" fillId="42" borderId="17" xfId="0" applyFont="1" applyFill="1" applyBorder="1" applyAlignment="1">
      <alignment horizontal="center" vertical="center" wrapText="1"/>
    </xf>
    <xf numFmtId="0" fontId="18" fillId="42" borderId="20" xfId="0" applyFont="1" applyFill="1" applyBorder="1" applyAlignment="1">
      <alignment horizontal="center" vertical="center" wrapText="1"/>
    </xf>
    <xf numFmtId="0" fontId="18" fillId="33" borderId="14" xfId="0" applyFont="1" applyFill="1" applyBorder="1" applyAlignment="1">
      <alignment horizontal="center" vertical="center" wrapText="1"/>
    </xf>
    <xf numFmtId="0" fontId="18" fillId="33" borderId="17" xfId="0" applyFont="1" applyFill="1" applyBorder="1" applyAlignment="1">
      <alignment horizontal="center" vertical="center" wrapText="1"/>
    </xf>
    <xf numFmtId="0" fontId="18" fillId="33" borderId="20" xfId="0" applyFont="1" applyFill="1" applyBorder="1" applyAlignment="1">
      <alignment horizontal="center" vertical="center" wrapText="1"/>
    </xf>
    <xf numFmtId="0" fontId="43" fillId="0" borderId="0" xfId="42" applyFont="1" applyAlignment="1">
      <alignment horizontal="left" vertical="top"/>
    </xf>
    <xf numFmtId="0" fontId="29" fillId="0" borderId="0" xfId="42" applyFont="1" applyAlignment="1">
      <alignment horizontal="center"/>
    </xf>
    <xf numFmtId="0" fontId="61" fillId="0" borderId="0" xfId="0" applyFont="1"/>
    <xf numFmtId="0" fontId="62" fillId="0" borderId="0" xfId="0" applyFont="1"/>
    <xf numFmtId="0" fontId="61" fillId="0" borderId="0" xfId="0" quotePrefix="1"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47279BF9-209C-2047-A895-6CA8C53299AF}"/>
    <cellStyle name="Normal 2 2" xfId="43" xr:uid="{314DFEB2-AF85-1C4E-93A9-AABC69FB2CA9}"/>
    <cellStyle name="Normal 3" xfId="44" xr:uid="{1551AD8F-7B77-B44A-8175-1E98FCE340B8}"/>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3rd party owned (income $50-100k)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US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Lit>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Lit>
          </c:cat>
          <c:val>
            <c:numLit>
              <c:formatCode>General</c:formatCode>
              <c:ptCount val="13"/>
              <c:pt idx="0">
                <c:v>0.14299999999999999</c:v>
              </c:pt>
              <c:pt idx="1">
                <c:v>0.34100000000000003</c:v>
              </c:pt>
              <c:pt idx="2">
                <c:v>0.55300000000000005</c:v>
              </c:pt>
              <c:pt idx="3">
                <c:v>0.48099999999999998</c:v>
              </c:pt>
              <c:pt idx="4">
                <c:v>0.499</c:v>
              </c:pt>
              <c:pt idx="5">
                <c:v>0.61799999999999999</c:v>
              </c:pt>
              <c:pt idx="6">
                <c:v>0.59399999999999997</c:v>
              </c:pt>
              <c:pt idx="7">
                <c:v>0.46700000000000003</c:v>
              </c:pt>
              <c:pt idx="8">
                <c:v>0.438</c:v>
              </c:pt>
              <c:pt idx="9">
                <c:v>0.433</c:v>
              </c:pt>
              <c:pt idx="10">
                <c:v>0.41699999999999998</c:v>
              </c:pt>
              <c:pt idx="11">
                <c:v>0.35399999999999998</c:v>
              </c:pt>
              <c:pt idx="12">
                <c:v>0.30099999999999999</c:v>
              </c:pt>
            </c:numLit>
          </c:val>
          <c:smooth val="0"/>
          <c:extLst>
            <c:ext xmlns:c16="http://schemas.microsoft.com/office/drawing/2014/chart" uri="{C3380CC4-5D6E-409C-BE32-E72D297353CC}">
              <c16:uniqueId val="{00000000-EFFA-0E45-919A-16C52EF8A624}"/>
            </c:ext>
          </c:extLst>
        </c:ser>
        <c:ser>
          <c:idx val="1"/>
          <c:order val="1"/>
          <c:tx>
            <c:v>CT</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Lit>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Lit>
          </c:cat>
          <c:val>
            <c:numLit>
              <c:formatCode>General</c:formatCode>
              <c:ptCount val="13"/>
              <c:pt idx="0">
                <c:v>0.14299999999999999</c:v>
              </c:pt>
              <c:pt idx="1">
                <c:v>0.34100000000000003</c:v>
              </c:pt>
              <c:pt idx="2">
                <c:v>0.55300000000000005</c:v>
              </c:pt>
              <c:pt idx="3">
                <c:v>0.48099999999999998</c:v>
              </c:pt>
              <c:pt idx="4">
                <c:v>0.499</c:v>
              </c:pt>
              <c:pt idx="5">
                <c:v>0.61799999999999999</c:v>
              </c:pt>
              <c:pt idx="6">
                <c:v>0.59399999999999997</c:v>
              </c:pt>
              <c:pt idx="7">
                <c:v>0.46700000000000003</c:v>
              </c:pt>
              <c:pt idx="8">
                <c:v>0.438</c:v>
              </c:pt>
              <c:pt idx="9">
                <c:v>0.433</c:v>
              </c:pt>
              <c:pt idx="10">
                <c:v>0.41699999999999998</c:v>
              </c:pt>
              <c:pt idx="11">
                <c:v>0.35399999999999998</c:v>
              </c:pt>
              <c:pt idx="12">
                <c:v>0.30099999999999999</c:v>
              </c:pt>
            </c:numLit>
          </c:val>
          <c:smooth val="0"/>
          <c:extLst>
            <c:ext xmlns:c16="http://schemas.microsoft.com/office/drawing/2014/chart" uri="{C3380CC4-5D6E-409C-BE32-E72D297353CC}">
              <c16:uniqueId val="{00000001-EFFA-0E45-919A-16C52EF8A624}"/>
            </c:ext>
          </c:extLst>
        </c:ser>
        <c:ser>
          <c:idx val="2"/>
          <c:order val="2"/>
          <c:tx>
            <c:v>MA</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Lit>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Lit>
          </c:cat>
          <c:val>
            <c:numLit>
              <c:formatCode>General</c:formatCode>
              <c:ptCount val="13"/>
              <c:pt idx="0">
                <c:v>5.3999999999999999E-2</c:v>
              </c:pt>
              <c:pt idx="1">
                <c:v>0.152</c:v>
              </c:pt>
              <c:pt idx="2">
                <c:v>0.24299999999999999</c:v>
              </c:pt>
              <c:pt idx="3">
                <c:v>0.307</c:v>
              </c:pt>
              <c:pt idx="4">
                <c:v>0.251</c:v>
              </c:pt>
              <c:pt idx="5">
                <c:v>0.77200000000000002</c:v>
              </c:pt>
              <c:pt idx="6">
                <c:v>0.755</c:v>
              </c:pt>
              <c:pt idx="7">
                <c:v>0.53200000000000003</c:v>
              </c:pt>
              <c:pt idx="8">
                <c:v>0.498</c:v>
              </c:pt>
              <c:pt idx="9">
                <c:v>0.61399999999999999</c:v>
              </c:pt>
              <c:pt idx="10">
                <c:v>0.64800000000000002</c:v>
              </c:pt>
              <c:pt idx="11">
                <c:v>0.64900000000000002</c:v>
              </c:pt>
              <c:pt idx="12">
                <c:v>0.60699999999999998</c:v>
              </c:pt>
            </c:numLit>
          </c:val>
          <c:smooth val="0"/>
          <c:extLst>
            <c:ext xmlns:c16="http://schemas.microsoft.com/office/drawing/2014/chart" uri="{C3380CC4-5D6E-409C-BE32-E72D297353CC}">
              <c16:uniqueId val="{00000002-EFFA-0E45-919A-16C52EF8A624}"/>
            </c:ext>
          </c:extLst>
        </c:ser>
        <c:ser>
          <c:idx val="3"/>
          <c:order val="3"/>
          <c:tx>
            <c:v>CA</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Lit>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Lit>
          </c:cat>
          <c:val>
            <c:numLit>
              <c:formatCode>General</c:formatCode>
              <c:ptCount val="13"/>
              <c:pt idx="0">
                <c:v>0.19400000000000001</c:v>
              </c:pt>
              <c:pt idx="1">
                <c:v>0.33700000000000002</c:v>
              </c:pt>
              <c:pt idx="2">
                <c:v>0.57799999999999996</c:v>
              </c:pt>
              <c:pt idx="3">
                <c:v>0.45400000000000001</c:v>
              </c:pt>
              <c:pt idx="4">
                <c:v>0.49399999999999999</c:v>
              </c:pt>
              <c:pt idx="5">
                <c:v>0.54800000000000004</c:v>
              </c:pt>
              <c:pt idx="6">
                <c:v>0.52600000000000002</c:v>
              </c:pt>
              <c:pt idx="7">
                <c:v>0.38</c:v>
              </c:pt>
              <c:pt idx="8">
                <c:v>0.39400000000000002</c:v>
              </c:pt>
              <c:pt idx="9">
                <c:v>0.39900000000000002</c:v>
              </c:pt>
              <c:pt idx="10">
                <c:v>0.39400000000000002</c:v>
              </c:pt>
              <c:pt idx="11">
                <c:v>0.314</c:v>
              </c:pt>
              <c:pt idx="12">
                <c:v>0.28399999999999997</c:v>
              </c:pt>
            </c:numLit>
          </c:val>
          <c:smooth val="0"/>
          <c:extLst>
            <c:ext xmlns:c16="http://schemas.microsoft.com/office/drawing/2014/chart" uri="{C3380CC4-5D6E-409C-BE32-E72D297353CC}">
              <c16:uniqueId val="{00000003-EFFA-0E45-919A-16C52EF8A624}"/>
            </c:ext>
          </c:extLst>
        </c:ser>
        <c:ser>
          <c:idx val="4"/>
          <c:order val="4"/>
          <c:tx>
            <c:v>NJ</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Lit>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Lit>
          </c:cat>
          <c:val>
            <c:numLit>
              <c:formatCode>General</c:formatCode>
              <c:ptCount val="13"/>
              <c:pt idx="0">
                <c:v>6.4000000000000001E-2</c:v>
              </c:pt>
              <c:pt idx="1">
                <c:v>0.56200000000000006</c:v>
              </c:pt>
              <c:pt idx="2">
                <c:v>0.86</c:v>
              </c:pt>
              <c:pt idx="3">
                <c:v>0.94599999999999995</c:v>
              </c:pt>
              <c:pt idx="4">
                <c:v>0.93400000000000005</c:v>
              </c:pt>
              <c:pt idx="5">
                <c:v>0.93700000000000006</c:v>
              </c:pt>
              <c:pt idx="6">
                <c:v>0.91500000000000004</c:v>
              </c:pt>
              <c:pt idx="7">
                <c:v>0.85299999999999998</c:v>
              </c:pt>
              <c:pt idx="8">
                <c:v>0.76100000000000001</c:v>
              </c:pt>
              <c:pt idx="9">
                <c:v>0.67100000000000004</c:v>
              </c:pt>
              <c:pt idx="10">
                <c:v>0.66700000000000004</c:v>
              </c:pt>
              <c:pt idx="11">
                <c:v>0.59699999999999998</c:v>
              </c:pt>
              <c:pt idx="12">
                <c:v>0.503</c:v>
              </c:pt>
            </c:numLit>
          </c:val>
          <c:smooth val="0"/>
          <c:extLst>
            <c:ext xmlns:c16="http://schemas.microsoft.com/office/drawing/2014/chart" uri="{C3380CC4-5D6E-409C-BE32-E72D297353CC}">
              <c16:uniqueId val="{00000004-EFFA-0E45-919A-16C52EF8A624}"/>
            </c:ext>
          </c:extLst>
        </c:ser>
        <c:dLbls>
          <c:showLegendKey val="0"/>
          <c:showVal val="0"/>
          <c:showCatName val="0"/>
          <c:showSerName val="0"/>
          <c:showPercent val="0"/>
          <c:showBubbleSize val="0"/>
        </c:dLbls>
        <c:marker val="1"/>
        <c:smooth val="0"/>
        <c:axId val="1917670799"/>
        <c:axId val="1947623055"/>
      </c:lineChart>
      <c:catAx>
        <c:axId val="1917670799"/>
        <c:scaling>
          <c:orientation val="minMax"/>
        </c:scaling>
        <c:delete val="0"/>
        <c:axPos val="b"/>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623055"/>
        <c:crosses val="autoZero"/>
        <c:auto val="1"/>
        <c:lblAlgn val="ctr"/>
        <c:lblOffset val="100"/>
        <c:noMultiLvlLbl val="0"/>
      </c:catAx>
      <c:valAx>
        <c:axId val="1947623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67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'formative phase NB 29May'!$B$22</c:f>
          <c:strCache>
            <c:ptCount val="1"/>
            <c:pt idx="0">
              <c:v>Formative Phase Duration vs. Diffusion Speed (14 social innovations)</c:v>
            </c:pt>
          </c:strCache>
        </c:strRef>
      </c:tx>
      <c:layout>
        <c:manualLayout>
          <c:xMode val="edge"/>
          <c:yMode val="edge"/>
          <c:x val="0.17379341684017571"/>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232564476664643"/>
          <c:y val="0.12510982179859095"/>
          <c:w val="0.7996065830632022"/>
          <c:h val="0.71998549523414834"/>
        </c:manualLayout>
      </c:layout>
      <c:scatterChart>
        <c:scatterStyle val="lineMarker"/>
        <c:varyColors val="0"/>
        <c:ser>
          <c:idx val="0"/>
          <c:order val="0"/>
          <c:spPr>
            <a:ln w="25400" cap="rnd">
              <a:noFill/>
              <a:round/>
            </a:ln>
            <a:effectLst/>
          </c:spPr>
          <c:marker>
            <c:symbol val="circle"/>
            <c:size val="5"/>
            <c:spPr>
              <a:solidFill>
                <a:schemeClr val="accent2"/>
              </a:solidFill>
              <a:ln w="9525">
                <a:noFill/>
              </a:ln>
              <a:effectLst/>
            </c:spPr>
          </c:marker>
          <c:dLbls>
            <c:dLbl>
              <c:idx val="0"/>
              <c:tx>
                <c:rich>
                  <a:bodyPr/>
                  <a:lstStyle/>
                  <a:p>
                    <a:fld id="{2AEE6869-60BA-144D-A8E7-B03B00654B1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25E-1C4D-8DE2-EAA54E244815}"/>
                </c:ext>
              </c:extLst>
            </c:dLbl>
            <c:dLbl>
              <c:idx val="1"/>
              <c:tx>
                <c:rich>
                  <a:bodyPr/>
                  <a:lstStyle/>
                  <a:p>
                    <a:fld id="{D7732A3A-2961-874D-BB1B-DFD21DF29C0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25E-1C4D-8DE2-EAA54E244815}"/>
                </c:ext>
              </c:extLst>
            </c:dLbl>
            <c:dLbl>
              <c:idx val="2"/>
              <c:tx>
                <c:rich>
                  <a:bodyPr/>
                  <a:lstStyle/>
                  <a:p>
                    <a:fld id="{9978C39B-BBCC-364B-9F8C-E75B4F5F18D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25E-1C4D-8DE2-EAA54E244815}"/>
                </c:ext>
              </c:extLst>
            </c:dLbl>
            <c:dLbl>
              <c:idx val="3"/>
              <c:tx>
                <c:rich>
                  <a:bodyPr/>
                  <a:lstStyle/>
                  <a:p>
                    <a:fld id="{C273C7B7-FE18-7647-93BD-A39B46C166D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25E-1C4D-8DE2-EAA54E244815}"/>
                </c:ext>
              </c:extLst>
            </c:dLbl>
            <c:dLbl>
              <c:idx val="4"/>
              <c:tx>
                <c:rich>
                  <a:bodyPr/>
                  <a:lstStyle/>
                  <a:p>
                    <a:fld id="{C9E8B274-CCF8-4B40-A3BA-27AA6948BD8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25E-1C4D-8DE2-EAA54E244815}"/>
                </c:ext>
              </c:extLst>
            </c:dLbl>
            <c:dLbl>
              <c:idx val="5"/>
              <c:tx>
                <c:rich>
                  <a:bodyPr/>
                  <a:lstStyle/>
                  <a:p>
                    <a:fld id="{3F767AEB-1900-9841-9150-031C6638CDD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25E-1C4D-8DE2-EAA54E244815}"/>
                </c:ext>
              </c:extLst>
            </c:dLbl>
            <c:dLbl>
              <c:idx val="6"/>
              <c:layout>
                <c:manualLayout>
                  <c:x val="0"/>
                  <c:y val="1.8518518518518517E-2"/>
                </c:manualLayout>
              </c:layout>
              <c:tx>
                <c:rich>
                  <a:bodyPr/>
                  <a:lstStyle/>
                  <a:p>
                    <a:fld id="{5E566BDC-C243-2B40-A128-E9A136149C2D}"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25E-1C4D-8DE2-EAA54E244815}"/>
                </c:ext>
              </c:extLst>
            </c:dLbl>
            <c:dLbl>
              <c:idx val="7"/>
              <c:tx>
                <c:rich>
                  <a:bodyPr/>
                  <a:lstStyle/>
                  <a:p>
                    <a:fld id="{8EB1A0D3-914A-D54E-BEC6-9C1A3429C28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25E-1C4D-8DE2-EAA54E244815}"/>
                </c:ext>
              </c:extLst>
            </c:dLbl>
            <c:dLbl>
              <c:idx val="8"/>
              <c:tx>
                <c:rich>
                  <a:bodyPr/>
                  <a:lstStyle/>
                  <a:p>
                    <a:fld id="{16FDDC1C-F5A1-FB4C-BDDB-46883AE5524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172-6849-A83F-4054CE018F3C}"/>
                </c:ext>
              </c:extLst>
            </c:dLbl>
            <c:dLbl>
              <c:idx val="9"/>
              <c:tx>
                <c:rich>
                  <a:bodyPr/>
                  <a:lstStyle/>
                  <a:p>
                    <a:fld id="{0E9DBDE8-8C3E-D746-84AC-44B45AA7F7F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172-6849-A83F-4054CE018F3C}"/>
                </c:ext>
              </c:extLst>
            </c:dLbl>
            <c:dLbl>
              <c:idx val="10"/>
              <c:tx>
                <c:rich>
                  <a:bodyPr/>
                  <a:lstStyle/>
                  <a:p>
                    <a:fld id="{0F8478BF-6321-A446-A54A-C3C0AEAF3C8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172-6849-A83F-4054CE018F3C}"/>
                </c:ext>
              </c:extLst>
            </c:dLbl>
            <c:dLbl>
              <c:idx val="11"/>
              <c:tx>
                <c:rich>
                  <a:bodyPr/>
                  <a:lstStyle/>
                  <a:p>
                    <a:fld id="{256888F1-7084-8F49-A4B2-AB0ACBBAD23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172-6849-A83F-4054CE018F3C}"/>
                </c:ext>
              </c:extLst>
            </c:dLbl>
            <c:dLbl>
              <c:idx val="12"/>
              <c:tx>
                <c:rich>
                  <a:bodyPr/>
                  <a:lstStyle/>
                  <a:p>
                    <a:fld id="{4B700B47-2318-1240-B657-7E1E0CDFB97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172-6849-A83F-4054CE018F3C}"/>
                </c:ext>
              </c:extLst>
            </c:dLbl>
            <c:dLbl>
              <c:idx val="13"/>
              <c:tx>
                <c:rich>
                  <a:bodyPr/>
                  <a:lstStyle/>
                  <a:p>
                    <a:fld id="{B5A56119-25BD-4B4B-A479-E13A9FBAF35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172-6849-A83F-4054CE018F3C}"/>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2"/>
                </a:solidFill>
                <a:prstDash val="sysDot"/>
              </a:ln>
              <a:effectLst/>
            </c:spPr>
            <c:trendlineType val="linear"/>
            <c:dispRSqr val="1"/>
            <c:dispEq val="1"/>
            <c:trendlineLbl>
              <c:layout>
                <c:manualLayout>
                  <c:x val="-0.42594497174648083"/>
                  <c:y val="-0.30006840361171072"/>
                </c:manualLayout>
              </c:layout>
              <c:numFmt formatCode="General" sourceLinked="0"/>
              <c:spPr>
                <a:solidFill>
                  <a:schemeClr val="bg1"/>
                </a:solidFill>
                <a:ln>
                  <a:solidFill>
                    <a:schemeClr val="bg2">
                      <a:lumMod val="90000"/>
                    </a:schemeClr>
                  </a:solidFill>
                </a:ln>
                <a:effectLst/>
              </c:spPr>
              <c:txPr>
                <a:bodyPr rot="0" spcFirstLastPara="1" vertOverflow="ellipsis" vert="horz" wrap="square" anchor="ctr" anchorCtr="1"/>
                <a:lstStyle/>
                <a:p>
                  <a:pPr>
                    <a:defRPr sz="800" b="0" i="0" u="none" strike="noStrike" kern="1200" baseline="0">
                      <a:solidFill>
                        <a:schemeClr val="accent2"/>
                      </a:solidFill>
                      <a:latin typeface="+mn-lt"/>
                      <a:ea typeface="+mn-ea"/>
                      <a:cs typeface="+mn-cs"/>
                    </a:defRPr>
                  </a:pPr>
                  <a:endParaRPr lang="pt-PT"/>
                </a:p>
              </c:txPr>
            </c:trendlineLbl>
          </c:trendline>
          <c:xVal>
            <c:numRef>
              <c:f>'formative phase NB 29May'!$F$5:$F$18</c:f>
              <c:numCache>
                <c:formatCode>General</c:formatCode>
                <c:ptCount val="14"/>
                <c:pt idx="0">
                  <c:v>19</c:v>
                </c:pt>
                <c:pt idx="1">
                  <c:v>7</c:v>
                </c:pt>
                <c:pt idx="2">
                  <c:v>12</c:v>
                </c:pt>
                <c:pt idx="3">
                  <c:v>11</c:v>
                </c:pt>
                <c:pt idx="4">
                  <c:v>16</c:v>
                </c:pt>
                <c:pt idx="5">
                  <c:v>22</c:v>
                </c:pt>
                <c:pt idx="6">
                  <c:v>5</c:v>
                </c:pt>
                <c:pt idx="7">
                  <c:v>11</c:v>
                </c:pt>
                <c:pt idx="8">
                  <c:v>12</c:v>
                </c:pt>
                <c:pt idx="9">
                  <c:v>4</c:v>
                </c:pt>
                <c:pt idx="10">
                  <c:v>9</c:v>
                </c:pt>
                <c:pt idx="11">
                  <c:v>2</c:v>
                </c:pt>
                <c:pt idx="12">
                  <c:v>24</c:v>
                </c:pt>
                <c:pt idx="13">
                  <c:v>31</c:v>
                </c:pt>
              </c:numCache>
            </c:numRef>
          </c:xVal>
          <c:yVal>
            <c:numRef>
              <c:f>'formative phase NB 29May'!$G$5:$G$18</c:f>
              <c:numCache>
                <c:formatCode>0.00</c:formatCode>
                <c:ptCount val="14"/>
                <c:pt idx="0">
                  <c:v>0.26440000000000002</c:v>
                </c:pt>
                <c:pt idx="1">
                  <c:v>0.19153999999999999</c:v>
                </c:pt>
                <c:pt idx="2">
                  <c:v>0.13227</c:v>
                </c:pt>
                <c:pt idx="3">
                  <c:v>0.29596</c:v>
                </c:pt>
                <c:pt idx="4">
                  <c:v>0.13791999999999999</c:v>
                </c:pt>
                <c:pt idx="5">
                  <c:v>0.20988999999999999</c:v>
                </c:pt>
                <c:pt idx="6">
                  <c:v>0.39011000000000001</c:v>
                </c:pt>
                <c:pt idx="7">
                  <c:v>6.1392000000000002E-2</c:v>
                </c:pt>
                <c:pt idx="8">
                  <c:v>1.0707E-2</c:v>
                </c:pt>
                <c:pt idx="9">
                  <c:v>0.30679000000000001</c:v>
                </c:pt>
                <c:pt idx="10">
                  <c:v>0.24737999999999999</c:v>
                </c:pt>
                <c:pt idx="11">
                  <c:v>2.537E-2</c:v>
                </c:pt>
                <c:pt idx="12">
                  <c:v>8.5860000000000006E-2</c:v>
                </c:pt>
                <c:pt idx="13">
                  <c:v>0.85224999999999995</c:v>
                </c:pt>
              </c:numCache>
            </c:numRef>
          </c:yVal>
          <c:smooth val="0"/>
          <c:extLst>
            <c:ext xmlns:c15="http://schemas.microsoft.com/office/drawing/2012/chart" uri="{02D57815-91ED-43cb-92C2-25804820EDAC}">
              <c15:datalabelsRange>
                <c15:f>'formative phase NB 29May'!$A$5:$A$18</c15:f>
                <c15:dlblRangeCache>
                  <c:ptCount val="14"/>
                  <c:pt idx="0">
                    <c:v>crs</c:v>
                  </c:pt>
                  <c:pt idx="1">
                    <c:v>ebi</c:v>
                  </c:pt>
                  <c:pt idx="2">
                    <c:v>eco</c:v>
                  </c:pt>
                  <c:pt idx="3">
                    <c:v>ego</c:v>
                  </c:pt>
                  <c:pt idx="4">
                    <c:v>org</c:v>
                  </c:pt>
                  <c:pt idx="5">
                    <c:v>dow</c:v>
                  </c:pt>
                  <c:pt idx="6">
                    <c:v>fir</c:v>
                  </c:pt>
                  <c:pt idx="7">
                    <c:v>qui</c:v>
                  </c:pt>
                  <c:pt idx="8">
                    <c:v>cro</c:v>
                  </c:pt>
                  <c:pt idx="9">
                    <c:v>dig</c:v>
                  </c:pt>
                  <c:pt idx="10">
                    <c:v>non</c:v>
                  </c:pt>
                  <c:pt idx="11">
                    <c:v>tel</c:v>
                  </c:pt>
                  <c:pt idx="12">
                    <c:v>sus</c:v>
                  </c:pt>
                  <c:pt idx="13">
                    <c:v>mic</c:v>
                  </c:pt>
                </c15:dlblRangeCache>
              </c15:datalabelsRange>
            </c:ext>
            <c:ext xmlns:c16="http://schemas.microsoft.com/office/drawing/2014/chart" uri="{C3380CC4-5D6E-409C-BE32-E72D297353CC}">
              <c16:uniqueId val="{00000009-425E-1C4D-8DE2-EAA54E244815}"/>
            </c:ext>
          </c:extLst>
        </c:ser>
        <c:dLbls>
          <c:showLegendKey val="0"/>
          <c:showVal val="0"/>
          <c:showCatName val="0"/>
          <c:showSerName val="0"/>
          <c:showPercent val="0"/>
          <c:showBubbleSize val="0"/>
        </c:dLbls>
        <c:axId val="1607232080"/>
        <c:axId val="1607224880"/>
      </c:scatterChart>
      <c:valAx>
        <c:axId val="1607232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Formative Phase Duration (yrs)</a:t>
                </a:r>
              </a:p>
            </c:rich>
          </c:tx>
          <c:layout>
            <c:manualLayout>
              <c:xMode val="edge"/>
              <c:yMode val="edge"/>
              <c:x val="0.33431697029219581"/>
              <c:y val="0.911403508771929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607224880"/>
        <c:crosses val="autoZero"/>
        <c:crossBetween val="midCat"/>
      </c:valAx>
      <c:valAx>
        <c:axId val="160722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Slope (log</a:t>
                </a:r>
                <a:r>
                  <a:rPr lang="en-US" baseline="0"/>
                  <a:t> fit</a:t>
                </a:r>
                <a:r>
                  <a:rPr lang="en-US"/>
                  <a:t>)</a:t>
                </a:r>
              </a:p>
            </c:rich>
          </c:tx>
          <c:layout>
            <c:manualLayout>
              <c:xMode val="edge"/>
              <c:yMode val="edge"/>
              <c:x val="1.4419610670511895E-2"/>
              <c:y val="0.365716604503384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607232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'formative phase NB 29May'!$B$22</c:f>
          <c:strCache>
            <c:ptCount val="1"/>
            <c:pt idx="0">
              <c:v>Formative Phase Duration vs. Diffusion Speed (14 social innovations)</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274992524668593"/>
          <c:y val="0.1519503888701029"/>
          <c:w val="0.80918244792185789"/>
          <c:h val="0.69314495676537369"/>
        </c:manualLayout>
      </c:layout>
      <c:scatterChart>
        <c:scatterStyle val="lineMarker"/>
        <c:varyColors val="0"/>
        <c:ser>
          <c:idx val="0"/>
          <c:order val="0"/>
          <c:spPr>
            <a:ln w="25400" cap="rnd">
              <a:noFill/>
              <a:round/>
            </a:ln>
            <a:effectLst/>
          </c:spPr>
          <c:marker>
            <c:symbol val="circle"/>
            <c:size val="5"/>
            <c:spPr>
              <a:solidFill>
                <a:schemeClr val="accent1"/>
              </a:solidFill>
              <a:ln w="9525">
                <a:noFill/>
              </a:ln>
              <a:effectLst/>
            </c:spPr>
          </c:marker>
          <c:dLbls>
            <c:dLbl>
              <c:idx val="0"/>
              <c:tx>
                <c:rich>
                  <a:bodyPr/>
                  <a:lstStyle/>
                  <a:p>
                    <a:fld id="{0AD90CD5-E4ED-2847-BB08-5BCD2B84F22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7E0-D84B-95E0-EDC688ECB71E}"/>
                </c:ext>
              </c:extLst>
            </c:dLbl>
            <c:dLbl>
              <c:idx val="1"/>
              <c:tx>
                <c:rich>
                  <a:bodyPr/>
                  <a:lstStyle/>
                  <a:p>
                    <a:fld id="{9A573DA5-91B7-9A4B-B26D-EE713B2CE33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7E0-D84B-95E0-EDC688ECB71E}"/>
                </c:ext>
              </c:extLst>
            </c:dLbl>
            <c:dLbl>
              <c:idx val="2"/>
              <c:tx>
                <c:rich>
                  <a:bodyPr/>
                  <a:lstStyle/>
                  <a:p>
                    <a:fld id="{36BD348B-7977-CB46-82A4-B13FC04B803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7E0-D84B-95E0-EDC688ECB71E}"/>
                </c:ext>
              </c:extLst>
            </c:dLbl>
            <c:dLbl>
              <c:idx val="3"/>
              <c:tx>
                <c:rich>
                  <a:bodyPr/>
                  <a:lstStyle/>
                  <a:p>
                    <a:fld id="{0CEACD2D-5B77-C148-AF1D-9724F9E4BF0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7E0-D84B-95E0-EDC688ECB71E}"/>
                </c:ext>
              </c:extLst>
            </c:dLbl>
            <c:dLbl>
              <c:idx val="4"/>
              <c:tx>
                <c:rich>
                  <a:bodyPr/>
                  <a:lstStyle/>
                  <a:p>
                    <a:fld id="{1ED9D76B-1D2D-D54E-A9EE-EF910A36676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7E0-D84B-95E0-EDC688ECB71E}"/>
                </c:ext>
              </c:extLst>
            </c:dLbl>
            <c:dLbl>
              <c:idx val="5"/>
              <c:tx>
                <c:rich>
                  <a:bodyPr/>
                  <a:lstStyle/>
                  <a:p>
                    <a:fld id="{09CE0C46-8ABF-0846-A5CE-3A5B3013568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7E0-D84B-95E0-EDC688ECB71E}"/>
                </c:ext>
              </c:extLst>
            </c:dLbl>
            <c:dLbl>
              <c:idx val="6"/>
              <c:tx>
                <c:rich>
                  <a:bodyPr/>
                  <a:lstStyle/>
                  <a:p>
                    <a:fld id="{CF706A5A-2751-7C40-9D4A-8496D81F329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7E0-D84B-95E0-EDC688ECB71E}"/>
                </c:ext>
              </c:extLst>
            </c:dLbl>
            <c:dLbl>
              <c:idx val="7"/>
              <c:tx>
                <c:rich>
                  <a:bodyPr/>
                  <a:lstStyle/>
                  <a:p>
                    <a:fld id="{8F3D4849-6793-494C-9E57-C8005DD0F41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7E0-D84B-95E0-EDC688ECB71E}"/>
                </c:ext>
              </c:extLst>
            </c:dLbl>
            <c:dLbl>
              <c:idx val="8"/>
              <c:tx>
                <c:rich>
                  <a:bodyPr/>
                  <a:lstStyle/>
                  <a:p>
                    <a:fld id="{D53DFD96-D8E7-5A46-99B5-5A7F810C076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3EB-2D44-B0C2-9636CE39F6CE}"/>
                </c:ext>
              </c:extLst>
            </c:dLbl>
            <c:dLbl>
              <c:idx val="9"/>
              <c:tx>
                <c:rich>
                  <a:bodyPr/>
                  <a:lstStyle/>
                  <a:p>
                    <a:fld id="{65D7F0BC-020B-E943-A561-EAB1913FF11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3EB-2D44-B0C2-9636CE39F6CE}"/>
                </c:ext>
              </c:extLst>
            </c:dLbl>
            <c:dLbl>
              <c:idx val="10"/>
              <c:tx>
                <c:rich>
                  <a:bodyPr/>
                  <a:lstStyle/>
                  <a:p>
                    <a:fld id="{65F04384-6B97-034F-9BD5-743F81FD5F3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3EB-2D44-B0C2-9636CE39F6CE}"/>
                </c:ext>
              </c:extLst>
            </c:dLbl>
            <c:dLbl>
              <c:idx val="11"/>
              <c:tx>
                <c:rich>
                  <a:bodyPr/>
                  <a:lstStyle/>
                  <a:p>
                    <a:fld id="{7A283988-A489-9449-A77D-F6827FB2626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3EB-2D44-B0C2-9636CE39F6CE}"/>
                </c:ext>
              </c:extLst>
            </c:dLbl>
            <c:dLbl>
              <c:idx val="12"/>
              <c:tx>
                <c:rich>
                  <a:bodyPr/>
                  <a:lstStyle/>
                  <a:p>
                    <a:fld id="{93FF0666-4852-4A4F-9055-3B9B924373F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3EB-2D44-B0C2-9636CE39F6CE}"/>
                </c:ext>
              </c:extLst>
            </c:dLbl>
            <c:dLbl>
              <c:idx val="13"/>
              <c:tx>
                <c:rich>
                  <a:bodyPr/>
                  <a:lstStyle/>
                  <a:p>
                    <a:fld id="{19371D61-DAF7-E74F-AB3A-C22526CB293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3EB-2D44-B0C2-9636CE39F6CE}"/>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1"/>
            <c:dispEq val="1"/>
            <c:trendlineLbl>
              <c:layout>
                <c:manualLayout>
                  <c:x val="-0.45375809827569025"/>
                  <c:y val="-0.2973129317424279"/>
                </c:manualLayout>
              </c:layout>
              <c:numFmt formatCode="General" sourceLinked="0"/>
              <c:spPr>
                <a:solidFill>
                  <a:schemeClr val="bg1"/>
                </a:solidFill>
                <a:ln>
                  <a:solidFill>
                    <a:schemeClr val="bg2">
                      <a:lumMod val="90000"/>
                    </a:schemeClr>
                  </a:solidFill>
                </a:ln>
                <a:effectLst/>
              </c:spPr>
              <c:txPr>
                <a:bodyPr rot="0" spcFirstLastPara="1" vertOverflow="ellipsis" vert="horz" wrap="square" anchor="ctr" anchorCtr="1"/>
                <a:lstStyle/>
                <a:p>
                  <a:pPr>
                    <a:defRPr sz="800" b="0" i="0" u="none" strike="noStrike" kern="1200" baseline="0">
                      <a:solidFill>
                        <a:schemeClr val="accent1"/>
                      </a:solidFill>
                      <a:latin typeface="+mn-lt"/>
                      <a:ea typeface="+mn-ea"/>
                      <a:cs typeface="+mn-cs"/>
                    </a:defRPr>
                  </a:pPr>
                  <a:endParaRPr lang="pt-PT"/>
                </a:p>
              </c:txPr>
            </c:trendlineLbl>
          </c:trendline>
          <c:xVal>
            <c:numRef>
              <c:f>'formative phase NB 29May'!$F$5:$F$18</c:f>
              <c:numCache>
                <c:formatCode>General</c:formatCode>
                <c:ptCount val="14"/>
                <c:pt idx="0">
                  <c:v>19</c:v>
                </c:pt>
                <c:pt idx="1">
                  <c:v>7</c:v>
                </c:pt>
                <c:pt idx="2">
                  <c:v>12</c:v>
                </c:pt>
                <c:pt idx="3">
                  <c:v>11</c:v>
                </c:pt>
                <c:pt idx="4">
                  <c:v>16</c:v>
                </c:pt>
                <c:pt idx="5">
                  <c:v>22</c:v>
                </c:pt>
                <c:pt idx="6">
                  <c:v>5</c:v>
                </c:pt>
                <c:pt idx="7">
                  <c:v>11</c:v>
                </c:pt>
                <c:pt idx="8">
                  <c:v>12</c:v>
                </c:pt>
                <c:pt idx="9">
                  <c:v>4</c:v>
                </c:pt>
                <c:pt idx="10">
                  <c:v>9</c:v>
                </c:pt>
                <c:pt idx="11">
                  <c:v>2</c:v>
                </c:pt>
                <c:pt idx="12">
                  <c:v>24</c:v>
                </c:pt>
                <c:pt idx="13">
                  <c:v>31</c:v>
                </c:pt>
              </c:numCache>
            </c:numRef>
          </c:xVal>
          <c:yVal>
            <c:numRef>
              <c:f>'formative phase NB 29May'!$K$5:$K$18</c:f>
              <c:numCache>
                <c:formatCode>0.00</c:formatCode>
                <c:ptCount val="14"/>
                <c:pt idx="0">
                  <c:v>0.18881999999999999</c:v>
                </c:pt>
                <c:pt idx="1">
                  <c:v>0.1091</c:v>
                </c:pt>
                <c:pt idx="2">
                  <c:v>1.5851000000000001E-3</c:v>
                </c:pt>
                <c:pt idx="3">
                  <c:v>1.8421E-2</c:v>
                </c:pt>
                <c:pt idx="4">
                  <c:v>1.5237E-3</c:v>
                </c:pt>
                <c:pt idx="5">
                  <c:v>0.16256000000000001</c:v>
                </c:pt>
                <c:pt idx="6">
                  <c:v>5.9264000000000001E-3</c:v>
                </c:pt>
                <c:pt idx="7">
                  <c:v>4.5612E-2</c:v>
                </c:pt>
                <c:pt idx="8">
                  <c:v>6.3892999999999997E-3</c:v>
                </c:pt>
                <c:pt idx="9">
                  <c:v>3.1032999999999998E-3</c:v>
                </c:pt>
                <c:pt idx="10">
                  <c:v>3.1158000000000002E-3</c:v>
                </c:pt>
                <c:pt idx="11">
                  <c:v>1.1609999999999999E-3</c:v>
                </c:pt>
                <c:pt idx="12">
                  <c:v>8.2817000000000002E-2</c:v>
                </c:pt>
                <c:pt idx="13">
                  <c:v>1.1651999999999999E-3</c:v>
                </c:pt>
              </c:numCache>
            </c:numRef>
          </c:yVal>
          <c:smooth val="0"/>
          <c:extLst>
            <c:ext xmlns:c15="http://schemas.microsoft.com/office/drawing/2012/chart" uri="{02D57815-91ED-43cb-92C2-25804820EDAC}">
              <c15:datalabelsRange>
                <c15:f>'formative phase NB 29May'!$A$5:$A$18</c15:f>
                <c15:dlblRangeCache>
                  <c:ptCount val="14"/>
                  <c:pt idx="0">
                    <c:v>crs</c:v>
                  </c:pt>
                  <c:pt idx="1">
                    <c:v>ebi</c:v>
                  </c:pt>
                  <c:pt idx="2">
                    <c:v>eco</c:v>
                  </c:pt>
                  <c:pt idx="3">
                    <c:v>ego</c:v>
                  </c:pt>
                  <c:pt idx="4">
                    <c:v>org</c:v>
                  </c:pt>
                  <c:pt idx="5">
                    <c:v>dow</c:v>
                  </c:pt>
                  <c:pt idx="6">
                    <c:v>fir</c:v>
                  </c:pt>
                  <c:pt idx="7">
                    <c:v>qui</c:v>
                  </c:pt>
                  <c:pt idx="8">
                    <c:v>cro</c:v>
                  </c:pt>
                  <c:pt idx="9">
                    <c:v>dig</c:v>
                  </c:pt>
                  <c:pt idx="10">
                    <c:v>non</c:v>
                  </c:pt>
                  <c:pt idx="11">
                    <c:v>tel</c:v>
                  </c:pt>
                  <c:pt idx="12">
                    <c:v>sus</c:v>
                  </c:pt>
                  <c:pt idx="13">
                    <c:v>mic</c:v>
                  </c:pt>
                </c15:dlblRangeCache>
              </c15:datalabelsRange>
            </c:ext>
            <c:ext xmlns:c16="http://schemas.microsoft.com/office/drawing/2014/chart" uri="{C3380CC4-5D6E-409C-BE32-E72D297353CC}">
              <c16:uniqueId val="{00000009-87E0-D84B-95E0-EDC688ECB71E}"/>
            </c:ext>
          </c:extLst>
        </c:ser>
        <c:dLbls>
          <c:showLegendKey val="0"/>
          <c:showVal val="0"/>
          <c:showCatName val="0"/>
          <c:showSerName val="0"/>
          <c:showPercent val="0"/>
          <c:showBubbleSize val="0"/>
        </c:dLbls>
        <c:axId val="1607232080"/>
        <c:axId val="1607224880"/>
      </c:scatterChart>
      <c:valAx>
        <c:axId val="1607232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Formative Phase Duration (yrs)</a:t>
                </a:r>
              </a:p>
            </c:rich>
          </c:tx>
          <c:layout>
            <c:manualLayout>
              <c:xMode val="edge"/>
              <c:yMode val="edge"/>
              <c:x val="0.33431697029219581"/>
              <c:y val="0.911403508771929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607224880"/>
        <c:crosses val="autoZero"/>
        <c:crossBetween val="midCat"/>
      </c:valAx>
      <c:valAx>
        <c:axId val="160722488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Slope (lin</a:t>
                </a:r>
                <a:r>
                  <a:rPr lang="en-US" baseline="0"/>
                  <a:t>fit</a:t>
                </a:r>
                <a:r>
                  <a:rPr lang="en-US"/>
                  <a:t>)</a:t>
                </a:r>
              </a:p>
            </c:rich>
          </c:tx>
          <c:layout>
            <c:manualLayout>
              <c:xMode val="edge"/>
              <c:yMode val="edge"/>
              <c:x val="1.4419610670511895E-2"/>
              <c:y val="0.365716604503384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607232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'formative phase NB 29May'!$B$23</c:f>
          <c:strCache>
            <c:ptCount val="1"/>
            <c:pt idx="0">
              <c:v>Formative Phase Duration vs. Diffusion Speed (13 social innovations exc. microfinance outlier)</c:v>
            </c:pt>
          </c:strCache>
        </c:strRef>
      </c:tx>
      <c:layout>
        <c:manualLayout>
          <c:xMode val="edge"/>
          <c:yMode val="edge"/>
          <c:x val="0.17379341684017571"/>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232564476664643"/>
          <c:y val="0.12510982179859095"/>
          <c:w val="0.7996065830632022"/>
          <c:h val="0.71998549523414834"/>
        </c:manualLayout>
      </c:layout>
      <c:scatterChart>
        <c:scatterStyle val="lineMarker"/>
        <c:varyColors val="0"/>
        <c:ser>
          <c:idx val="0"/>
          <c:order val="0"/>
          <c:tx>
            <c:v>diffusion speed (logistic slope parameters)</c:v>
          </c:tx>
          <c:spPr>
            <a:ln w="25400" cap="rnd">
              <a:noFill/>
              <a:round/>
            </a:ln>
            <a:effectLst/>
          </c:spPr>
          <c:marker>
            <c:symbol val="circle"/>
            <c:size val="5"/>
            <c:spPr>
              <a:solidFill>
                <a:schemeClr val="accent2"/>
              </a:solidFill>
              <a:ln w="9525">
                <a:noFill/>
              </a:ln>
              <a:effectLst/>
            </c:spPr>
          </c:marker>
          <c:dLbls>
            <c:dLbl>
              <c:idx val="0"/>
              <c:tx>
                <c:rich>
                  <a:bodyPr/>
                  <a:lstStyle/>
                  <a:p>
                    <a:fld id="{4BBC4E03-A806-A44E-89A6-E9A17CF96F7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8FE-BC41-A95A-053AC2C63FD9}"/>
                </c:ext>
              </c:extLst>
            </c:dLbl>
            <c:dLbl>
              <c:idx val="1"/>
              <c:tx>
                <c:rich>
                  <a:bodyPr/>
                  <a:lstStyle/>
                  <a:p>
                    <a:fld id="{5517148F-2092-BD48-A698-EBFC4598471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8FE-BC41-A95A-053AC2C63FD9}"/>
                </c:ext>
              </c:extLst>
            </c:dLbl>
            <c:dLbl>
              <c:idx val="2"/>
              <c:tx>
                <c:rich>
                  <a:bodyPr/>
                  <a:lstStyle/>
                  <a:p>
                    <a:fld id="{7129EBD5-29B6-0147-8FDB-04193D55CE1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8FE-BC41-A95A-053AC2C63FD9}"/>
                </c:ext>
              </c:extLst>
            </c:dLbl>
            <c:dLbl>
              <c:idx val="3"/>
              <c:tx>
                <c:rich>
                  <a:bodyPr/>
                  <a:lstStyle/>
                  <a:p>
                    <a:fld id="{54E15AA3-173F-BE40-B808-76424029A21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8FE-BC41-A95A-053AC2C63FD9}"/>
                </c:ext>
              </c:extLst>
            </c:dLbl>
            <c:dLbl>
              <c:idx val="4"/>
              <c:tx>
                <c:rich>
                  <a:bodyPr/>
                  <a:lstStyle/>
                  <a:p>
                    <a:fld id="{7E34F261-FAFC-A245-A75B-63A9FDDD201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8FE-BC41-A95A-053AC2C63FD9}"/>
                </c:ext>
              </c:extLst>
            </c:dLbl>
            <c:dLbl>
              <c:idx val="5"/>
              <c:tx>
                <c:rich>
                  <a:bodyPr/>
                  <a:lstStyle/>
                  <a:p>
                    <a:fld id="{CAA5748F-353F-7340-A6EC-BA78B3D4011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8FE-BC41-A95A-053AC2C63FD9}"/>
                </c:ext>
              </c:extLst>
            </c:dLbl>
            <c:dLbl>
              <c:idx val="6"/>
              <c:layout>
                <c:manualLayout>
                  <c:x val="0"/>
                  <c:y val="1.8518518518518517E-2"/>
                </c:manualLayout>
              </c:layout>
              <c:tx>
                <c:rich>
                  <a:bodyPr/>
                  <a:lstStyle/>
                  <a:p>
                    <a:fld id="{5BE3D9B9-2B69-FC42-837D-4F0FCC339CE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8FE-BC41-A95A-053AC2C63FD9}"/>
                </c:ext>
              </c:extLst>
            </c:dLbl>
            <c:dLbl>
              <c:idx val="7"/>
              <c:tx>
                <c:rich>
                  <a:bodyPr/>
                  <a:lstStyle/>
                  <a:p>
                    <a:fld id="{CF688968-6FBF-A74B-8805-B1A0B1D91EA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8FE-BC41-A95A-053AC2C63FD9}"/>
                </c:ext>
              </c:extLst>
            </c:dLbl>
            <c:dLbl>
              <c:idx val="8"/>
              <c:tx>
                <c:rich>
                  <a:bodyPr/>
                  <a:lstStyle/>
                  <a:p>
                    <a:fld id="{6B31BB6B-BAF2-C44A-95F5-38AFF2FBE60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8FE-BC41-A95A-053AC2C63FD9}"/>
                </c:ext>
              </c:extLst>
            </c:dLbl>
            <c:dLbl>
              <c:idx val="9"/>
              <c:tx>
                <c:rich>
                  <a:bodyPr/>
                  <a:lstStyle/>
                  <a:p>
                    <a:fld id="{C0F49A34-512A-784C-8C27-D911C91B8E4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8FE-BC41-A95A-053AC2C63FD9}"/>
                </c:ext>
              </c:extLst>
            </c:dLbl>
            <c:dLbl>
              <c:idx val="10"/>
              <c:tx>
                <c:rich>
                  <a:bodyPr/>
                  <a:lstStyle/>
                  <a:p>
                    <a:fld id="{C9CCF117-55AB-BE49-B14E-8BDFD08D2DF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8FE-BC41-A95A-053AC2C63FD9}"/>
                </c:ext>
              </c:extLst>
            </c:dLbl>
            <c:dLbl>
              <c:idx val="11"/>
              <c:tx>
                <c:rich>
                  <a:bodyPr/>
                  <a:lstStyle/>
                  <a:p>
                    <a:fld id="{C41F3109-2435-EB44-B7D2-C9E59EB75C4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8FE-BC41-A95A-053AC2C63FD9}"/>
                </c:ext>
              </c:extLst>
            </c:dLbl>
            <c:dLbl>
              <c:idx val="12"/>
              <c:tx>
                <c:rich>
                  <a:bodyPr/>
                  <a:lstStyle/>
                  <a:p>
                    <a:fld id="{0E830204-FBFB-9947-984A-B4B028A13F7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8FE-BC41-A95A-053AC2C63FD9}"/>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2"/>
                </a:solidFill>
                <a:prstDash val="sysDot"/>
              </a:ln>
              <a:effectLst/>
            </c:spPr>
            <c:trendlineType val="linear"/>
            <c:dispRSqr val="1"/>
            <c:dispEq val="1"/>
            <c:trendlineLbl>
              <c:layout>
                <c:manualLayout>
                  <c:x val="0.16574251172630158"/>
                  <c:y val="-0.41260876174262001"/>
                </c:manualLayout>
              </c:layout>
              <c:numFmt formatCode="General" sourceLinked="0"/>
              <c:spPr>
                <a:solidFill>
                  <a:schemeClr val="bg1"/>
                </a:solidFill>
                <a:ln>
                  <a:solidFill>
                    <a:schemeClr val="bg2">
                      <a:lumMod val="90000"/>
                    </a:schemeClr>
                  </a:solidFill>
                </a:ln>
                <a:effectLst/>
              </c:spPr>
              <c:txPr>
                <a:bodyPr rot="0" spcFirstLastPara="1" vertOverflow="ellipsis" vert="horz" wrap="square" anchor="ctr" anchorCtr="1"/>
                <a:lstStyle/>
                <a:p>
                  <a:pPr>
                    <a:defRPr sz="800" b="0" i="0" u="none" strike="noStrike" kern="1200" baseline="0">
                      <a:solidFill>
                        <a:schemeClr val="accent2"/>
                      </a:solidFill>
                      <a:latin typeface="+mn-lt"/>
                      <a:ea typeface="+mn-ea"/>
                      <a:cs typeface="+mn-cs"/>
                    </a:defRPr>
                  </a:pPr>
                  <a:endParaRPr lang="pt-PT"/>
                </a:p>
              </c:txPr>
            </c:trendlineLbl>
          </c:trendline>
          <c:xVal>
            <c:numRef>
              <c:f>'formative phase NB 29May'!$F$5:$F$17</c:f>
              <c:numCache>
                <c:formatCode>General</c:formatCode>
                <c:ptCount val="13"/>
                <c:pt idx="0">
                  <c:v>19</c:v>
                </c:pt>
                <c:pt idx="1">
                  <c:v>7</c:v>
                </c:pt>
                <c:pt idx="2">
                  <c:v>12</c:v>
                </c:pt>
                <c:pt idx="3">
                  <c:v>11</c:v>
                </c:pt>
                <c:pt idx="4">
                  <c:v>16</c:v>
                </c:pt>
                <c:pt idx="5">
                  <c:v>22</c:v>
                </c:pt>
                <c:pt idx="6">
                  <c:v>5</c:v>
                </c:pt>
                <c:pt idx="7">
                  <c:v>11</c:v>
                </c:pt>
                <c:pt idx="8">
                  <c:v>12</c:v>
                </c:pt>
                <c:pt idx="9">
                  <c:v>4</c:v>
                </c:pt>
                <c:pt idx="10">
                  <c:v>9</c:v>
                </c:pt>
                <c:pt idx="11">
                  <c:v>2</c:v>
                </c:pt>
                <c:pt idx="12">
                  <c:v>24</c:v>
                </c:pt>
              </c:numCache>
            </c:numRef>
          </c:xVal>
          <c:yVal>
            <c:numRef>
              <c:f>'formative phase NB 29May'!$G$5:$G$17</c:f>
              <c:numCache>
                <c:formatCode>0.00</c:formatCode>
                <c:ptCount val="13"/>
                <c:pt idx="0">
                  <c:v>0.26440000000000002</c:v>
                </c:pt>
                <c:pt idx="1">
                  <c:v>0.19153999999999999</c:v>
                </c:pt>
                <c:pt idx="2">
                  <c:v>0.13227</c:v>
                </c:pt>
                <c:pt idx="3">
                  <c:v>0.29596</c:v>
                </c:pt>
                <c:pt idx="4">
                  <c:v>0.13791999999999999</c:v>
                </c:pt>
                <c:pt idx="5">
                  <c:v>0.20988999999999999</c:v>
                </c:pt>
                <c:pt idx="6">
                  <c:v>0.39011000000000001</c:v>
                </c:pt>
                <c:pt idx="7">
                  <c:v>6.1392000000000002E-2</c:v>
                </c:pt>
                <c:pt idx="8">
                  <c:v>1.0707E-2</c:v>
                </c:pt>
                <c:pt idx="9">
                  <c:v>0.30679000000000001</c:v>
                </c:pt>
                <c:pt idx="10">
                  <c:v>0.24737999999999999</c:v>
                </c:pt>
                <c:pt idx="11">
                  <c:v>2.537E-2</c:v>
                </c:pt>
                <c:pt idx="12">
                  <c:v>8.5860000000000006E-2</c:v>
                </c:pt>
              </c:numCache>
            </c:numRef>
          </c:yVal>
          <c:smooth val="0"/>
          <c:extLst>
            <c:ext xmlns:c15="http://schemas.microsoft.com/office/drawing/2012/chart" uri="{02D57815-91ED-43cb-92C2-25804820EDAC}">
              <c15:datalabelsRange>
                <c15:f>'formative phase NB 29May'!$A$5:$A$17</c15:f>
                <c15:dlblRangeCache>
                  <c:ptCount val="13"/>
                  <c:pt idx="0">
                    <c:v>crs</c:v>
                  </c:pt>
                  <c:pt idx="1">
                    <c:v>ebi</c:v>
                  </c:pt>
                  <c:pt idx="2">
                    <c:v>eco</c:v>
                  </c:pt>
                  <c:pt idx="3">
                    <c:v>ego</c:v>
                  </c:pt>
                  <c:pt idx="4">
                    <c:v>org</c:v>
                  </c:pt>
                  <c:pt idx="5">
                    <c:v>dow</c:v>
                  </c:pt>
                  <c:pt idx="6">
                    <c:v>fir</c:v>
                  </c:pt>
                  <c:pt idx="7">
                    <c:v>qui</c:v>
                  </c:pt>
                  <c:pt idx="8">
                    <c:v>cro</c:v>
                  </c:pt>
                  <c:pt idx="9">
                    <c:v>dig</c:v>
                  </c:pt>
                  <c:pt idx="10">
                    <c:v>non</c:v>
                  </c:pt>
                  <c:pt idx="11">
                    <c:v>tel</c:v>
                  </c:pt>
                  <c:pt idx="12">
                    <c:v>sus</c:v>
                  </c:pt>
                </c15:dlblRangeCache>
              </c15:datalabelsRange>
            </c:ext>
            <c:ext xmlns:c16="http://schemas.microsoft.com/office/drawing/2014/chart" uri="{C3380CC4-5D6E-409C-BE32-E72D297353CC}">
              <c16:uniqueId val="{0000000E-28FE-BC41-A95A-053AC2C63FD9}"/>
            </c:ext>
          </c:extLst>
        </c:ser>
        <c:dLbls>
          <c:showLegendKey val="0"/>
          <c:showVal val="0"/>
          <c:showCatName val="0"/>
          <c:showSerName val="0"/>
          <c:showPercent val="0"/>
          <c:showBubbleSize val="0"/>
        </c:dLbls>
        <c:axId val="1607232080"/>
        <c:axId val="1607224880"/>
      </c:scatterChart>
      <c:valAx>
        <c:axId val="1607232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Formative Phase Duration (yrs)</a:t>
                </a:r>
              </a:p>
            </c:rich>
          </c:tx>
          <c:layout>
            <c:manualLayout>
              <c:xMode val="edge"/>
              <c:yMode val="edge"/>
              <c:x val="0.33431697029219581"/>
              <c:y val="0.911403508771929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607224880"/>
        <c:crosses val="autoZero"/>
        <c:crossBetween val="midCat"/>
      </c:valAx>
      <c:valAx>
        <c:axId val="160722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Slope (log</a:t>
                </a:r>
                <a:r>
                  <a:rPr lang="en-US" baseline="0"/>
                  <a:t> fit</a:t>
                </a:r>
                <a:r>
                  <a:rPr lang="en-US"/>
                  <a:t>)</a:t>
                </a:r>
              </a:p>
            </c:rich>
          </c:tx>
          <c:layout>
            <c:manualLayout>
              <c:xMode val="edge"/>
              <c:yMode val="edge"/>
              <c:x val="1.4419610670511895E-2"/>
              <c:y val="0.365716604503384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607232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'formative phase NB 29May'!$B$23</c:f>
          <c:strCache>
            <c:ptCount val="1"/>
            <c:pt idx="0">
              <c:v>Formative Phase Duration vs. Diffusion Speed (13 social innovations exc. microfinance outlier)</c:v>
            </c:pt>
          </c:strCache>
        </c:strRef>
      </c:tx>
      <c:layout>
        <c:manualLayout>
          <c:xMode val="edge"/>
          <c:yMode val="edge"/>
          <c:x val="0.17476253363899136"/>
          <c:y val="3.8343558282208589E-3"/>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755996344004228"/>
          <c:y val="0.12510982179859095"/>
          <c:w val="0.77437226438980622"/>
          <c:h val="0.71998549523414834"/>
        </c:manualLayout>
      </c:layout>
      <c:scatterChart>
        <c:scatterStyle val="lineMarker"/>
        <c:varyColors val="0"/>
        <c:ser>
          <c:idx val="0"/>
          <c:order val="0"/>
          <c:tx>
            <c:v>diffusion speed (linear slope parameter)</c:v>
          </c:tx>
          <c:spPr>
            <a:ln w="25400" cap="rnd">
              <a:noFill/>
              <a:round/>
            </a:ln>
            <a:effectLst/>
          </c:spPr>
          <c:marker>
            <c:symbol val="circle"/>
            <c:size val="5"/>
            <c:spPr>
              <a:solidFill>
                <a:schemeClr val="accent1"/>
              </a:solidFill>
              <a:ln w="9525">
                <a:noFill/>
              </a:ln>
              <a:effectLst/>
            </c:spPr>
          </c:marker>
          <c:dLbls>
            <c:dLbl>
              <c:idx val="0"/>
              <c:tx>
                <c:rich>
                  <a:bodyPr/>
                  <a:lstStyle/>
                  <a:p>
                    <a:fld id="{B7FB3CE5-DF80-124D-B447-F80F1BD1D35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87E-2D46-8011-C0A764058163}"/>
                </c:ext>
              </c:extLst>
            </c:dLbl>
            <c:dLbl>
              <c:idx val="1"/>
              <c:tx>
                <c:rich>
                  <a:bodyPr/>
                  <a:lstStyle/>
                  <a:p>
                    <a:fld id="{885190F7-9169-6543-8F07-F15556E91EC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87E-2D46-8011-C0A764058163}"/>
                </c:ext>
              </c:extLst>
            </c:dLbl>
            <c:dLbl>
              <c:idx val="2"/>
              <c:tx>
                <c:rich>
                  <a:bodyPr/>
                  <a:lstStyle/>
                  <a:p>
                    <a:fld id="{A538C2B9-B970-6040-823C-A44E0FF9E68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87E-2D46-8011-C0A764058163}"/>
                </c:ext>
              </c:extLst>
            </c:dLbl>
            <c:dLbl>
              <c:idx val="3"/>
              <c:tx>
                <c:rich>
                  <a:bodyPr/>
                  <a:lstStyle/>
                  <a:p>
                    <a:fld id="{497E2791-5CD6-3340-A31C-ACB1F24C9A2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87E-2D46-8011-C0A764058163}"/>
                </c:ext>
              </c:extLst>
            </c:dLbl>
            <c:dLbl>
              <c:idx val="4"/>
              <c:tx>
                <c:rich>
                  <a:bodyPr/>
                  <a:lstStyle/>
                  <a:p>
                    <a:fld id="{4961C2D8-C8BE-6A42-9016-47A50F764E7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87E-2D46-8011-C0A764058163}"/>
                </c:ext>
              </c:extLst>
            </c:dLbl>
            <c:dLbl>
              <c:idx val="5"/>
              <c:tx>
                <c:rich>
                  <a:bodyPr/>
                  <a:lstStyle/>
                  <a:p>
                    <a:fld id="{4EFE384D-AF0A-494E-83E1-CABAAD68BE8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87E-2D46-8011-C0A764058163}"/>
                </c:ext>
              </c:extLst>
            </c:dLbl>
            <c:dLbl>
              <c:idx val="6"/>
              <c:tx>
                <c:rich>
                  <a:bodyPr/>
                  <a:lstStyle/>
                  <a:p>
                    <a:fld id="{D44A2318-6122-6D48-AA66-68C4D773B47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87E-2D46-8011-C0A764058163}"/>
                </c:ext>
              </c:extLst>
            </c:dLbl>
            <c:dLbl>
              <c:idx val="7"/>
              <c:tx>
                <c:rich>
                  <a:bodyPr/>
                  <a:lstStyle/>
                  <a:p>
                    <a:fld id="{A4DB65B3-8943-6D4D-A5CC-49AF9C49CC8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87E-2D46-8011-C0A764058163}"/>
                </c:ext>
              </c:extLst>
            </c:dLbl>
            <c:dLbl>
              <c:idx val="8"/>
              <c:tx>
                <c:rich>
                  <a:bodyPr/>
                  <a:lstStyle/>
                  <a:p>
                    <a:fld id="{95C832D9-87FA-394F-9778-39D41C5CF48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87E-2D46-8011-C0A764058163}"/>
                </c:ext>
              </c:extLst>
            </c:dLbl>
            <c:dLbl>
              <c:idx val="9"/>
              <c:tx>
                <c:rich>
                  <a:bodyPr/>
                  <a:lstStyle/>
                  <a:p>
                    <a:fld id="{8DC634D6-6785-2942-A6CF-4FFB5211BAF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87E-2D46-8011-C0A764058163}"/>
                </c:ext>
              </c:extLst>
            </c:dLbl>
            <c:dLbl>
              <c:idx val="10"/>
              <c:tx>
                <c:rich>
                  <a:bodyPr/>
                  <a:lstStyle/>
                  <a:p>
                    <a:fld id="{EBC27387-C52B-0743-B0AE-A3019A39D5B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87E-2D46-8011-C0A764058163}"/>
                </c:ext>
              </c:extLst>
            </c:dLbl>
            <c:dLbl>
              <c:idx val="11"/>
              <c:tx>
                <c:rich>
                  <a:bodyPr/>
                  <a:lstStyle/>
                  <a:p>
                    <a:fld id="{4914664B-4436-3F47-8551-E93A016DB6D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87E-2D46-8011-C0A764058163}"/>
                </c:ext>
              </c:extLst>
            </c:dLbl>
            <c:dLbl>
              <c:idx val="12"/>
              <c:tx>
                <c:rich>
                  <a:bodyPr/>
                  <a:lstStyle/>
                  <a:p>
                    <a:fld id="{384EF088-A547-DC47-9680-DC07665F456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87E-2D46-8011-C0A764058163}"/>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1"/>
            <c:dispEq val="1"/>
            <c:trendlineLbl>
              <c:layout>
                <c:manualLayout>
                  <c:x val="-0.37129846506528458"/>
                  <c:y val="-0.21527130331868025"/>
                </c:manualLayout>
              </c:layout>
              <c:numFmt formatCode="General" sourceLinked="0"/>
              <c:spPr>
                <a:solidFill>
                  <a:schemeClr val="bg1"/>
                </a:solidFill>
                <a:ln>
                  <a:solidFill>
                    <a:schemeClr val="bg2">
                      <a:lumMod val="90000"/>
                    </a:schemeClr>
                  </a:solidFill>
                </a:ln>
                <a:effectLst/>
              </c:spPr>
              <c:txPr>
                <a:bodyPr rot="0" spcFirstLastPara="1" vertOverflow="ellipsis" vert="horz" wrap="square" anchor="ctr" anchorCtr="1"/>
                <a:lstStyle/>
                <a:p>
                  <a:pPr>
                    <a:defRPr sz="800" b="0" i="0" u="none" strike="noStrike" kern="1200" baseline="0">
                      <a:solidFill>
                        <a:schemeClr val="accent1"/>
                      </a:solidFill>
                      <a:latin typeface="+mn-lt"/>
                      <a:ea typeface="+mn-ea"/>
                      <a:cs typeface="+mn-cs"/>
                    </a:defRPr>
                  </a:pPr>
                  <a:endParaRPr lang="pt-PT"/>
                </a:p>
              </c:txPr>
            </c:trendlineLbl>
          </c:trendline>
          <c:xVal>
            <c:numRef>
              <c:f>'formative phase NB 29May'!$F$5:$F$17</c:f>
              <c:numCache>
                <c:formatCode>General</c:formatCode>
                <c:ptCount val="13"/>
                <c:pt idx="0">
                  <c:v>19</c:v>
                </c:pt>
                <c:pt idx="1">
                  <c:v>7</c:v>
                </c:pt>
                <c:pt idx="2">
                  <c:v>12</c:v>
                </c:pt>
                <c:pt idx="3">
                  <c:v>11</c:v>
                </c:pt>
                <c:pt idx="4">
                  <c:v>16</c:v>
                </c:pt>
                <c:pt idx="5">
                  <c:v>22</c:v>
                </c:pt>
                <c:pt idx="6">
                  <c:v>5</c:v>
                </c:pt>
                <c:pt idx="7">
                  <c:v>11</c:v>
                </c:pt>
                <c:pt idx="8">
                  <c:v>12</c:v>
                </c:pt>
                <c:pt idx="9">
                  <c:v>4</c:v>
                </c:pt>
                <c:pt idx="10">
                  <c:v>9</c:v>
                </c:pt>
                <c:pt idx="11">
                  <c:v>2</c:v>
                </c:pt>
                <c:pt idx="12">
                  <c:v>24</c:v>
                </c:pt>
              </c:numCache>
            </c:numRef>
          </c:xVal>
          <c:yVal>
            <c:numRef>
              <c:f>'formative phase NB 29May'!$K$5:$K$17</c:f>
              <c:numCache>
                <c:formatCode>0.00</c:formatCode>
                <c:ptCount val="13"/>
                <c:pt idx="0">
                  <c:v>0.18881999999999999</c:v>
                </c:pt>
                <c:pt idx="1">
                  <c:v>0.1091</c:v>
                </c:pt>
                <c:pt idx="2">
                  <c:v>1.5851000000000001E-3</c:v>
                </c:pt>
                <c:pt idx="3">
                  <c:v>1.8421E-2</c:v>
                </c:pt>
                <c:pt idx="4">
                  <c:v>1.5237E-3</c:v>
                </c:pt>
                <c:pt idx="5">
                  <c:v>0.16256000000000001</c:v>
                </c:pt>
                <c:pt idx="6">
                  <c:v>5.9264000000000001E-3</c:v>
                </c:pt>
                <c:pt idx="7">
                  <c:v>4.5612E-2</c:v>
                </c:pt>
                <c:pt idx="8">
                  <c:v>6.3892999999999997E-3</c:v>
                </c:pt>
                <c:pt idx="9">
                  <c:v>3.1032999999999998E-3</c:v>
                </c:pt>
                <c:pt idx="10">
                  <c:v>3.1158000000000002E-3</c:v>
                </c:pt>
                <c:pt idx="11">
                  <c:v>1.1609999999999999E-3</c:v>
                </c:pt>
                <c:pt idx="12">
                  <c:v>8.2817000000000002E-2</c:v>
                </c:pt>
              </c:numCache>
            </c:numRef>
          </c:yVal>
          <c:smooth val="0"/>
          <c:extLst>
            <c:ext xmlns:c15="http://schemas.microsoft.com/office/drawing/2012/chart" uri="{02D57815-91ED-43cb-92C2-25804820EDAC}">
              <c15:datalabelsRange>
                <c15:f>'formative phase NB 29May'!$A$5:$A$17</c15:f>
                <c15:dlblRangeCache>
                  <c:ptCount val="13"/>
                  <c:pt idx="0">
                    <c:v>crs</c:v>
                  </c:pt>
                  <c:pt idx="1">
                    <c:v>ebi</c:v>
                  </c:pt>
                  <c:pt idx="2">
                    <c:v>eco</c:v>
                  </c:pt>
                  <c:pt idx="3">
                    <c:v>ego</c:v>
                  </c:pt>
                  <c:pt idx="4">
                    <c:v>org</c:v>
                  </c:pt>
                  <c:pt idx="5">
                    <c:v>dow</c:v>
                  </c:pt>
                  <c:pt idx="6">
                    <c:v>fir</c:v>
                  </c:pt>
                  <c:pt idx="7">
                    <c:v>qui</c:v>
                  </c:pt>
                  <c:pt idx="8">
                    <c:v>cro</c:v>
                  </c:pt>
                  <c:pt idx="9">
                    <c:v>dig</c:v>
                  </c:pt>
                  <c:pt idx="10">
                    <c:v>non</c:v>
                  </c:pt>
                  <c:pt idx="11">
                    <c:v>tel</c:v>
                  </c:pt>
                  <c:pt idx="12">
                    <c:v>sus</c:v>
                  </c:pt>
                </c15:dlblRangeCache>
              </c15:datalabelsRange>
            </c:ext>
            <c:ext xmlns:c16="http://schemas.microsoft.com/office/drawing/2014/chart" uri="{C3380CC4-5D6E-409C-BE32-E72D297353CC}">
              <c16:uniqueId val="{0000000E-587E-2D46-8011-C0A764058163}"/>
            </c:ext>
          </c:extLst>
        </c:ser>
        <c:dLbls>
          <c:showLegendKey val="0"/>
          <c:showVal val="0"/>
          <c:showCatName val="0"/>
          <c:showSerName val="0"/>
          <c:showPercent val="0"/>
          <c:showBubbleSize val="0"/>
        </c:dLbls>
        <c:axId val="1607232080"/>
        <c:axId val="1607224880"/>
      </c:scatterChart>
      <c:valAx>
        <c:axId val="1607232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Formative Phase Duration (yrs)</a:t>
                </a:r>
              </a:p>
            </c:rich>
          </c:tx>
          <c:layout>
            <c:manualLayout>
              <c:xMode val="edge"/>
              <c:yMode val="edge"/>
              <c:x val="0.33431697029219581"/>
              <c:y val="0.911403508771929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607224880"/>
        <c:crosses val="autoZero"/>
        <c:crossBetween val="midCat"/>
      </c:valAx>
      <c:valAx>
        <c:axId val="160722488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Slope (lin</a:t>
                </a:r>
                <a:r>
                  <a:rPr lang="en-US" baseline="0"/>
                  <a:t>fit</a:t>
                </a:r>
                <a:r>
                  <a:rPr lang="en-US"/>
                  <a:t>)</a:t>
                </a:r>
              </a:p>
            </c:rich>
          </c:tx>
          <c:layout>
            <c:manualLayout>
              <c:xMode val="edge"/>
              <c:yMode val="edge"/>
              <c:x val="1.4419610670511895E-2"/>
              <c:y val="0.365716604503384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607232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27</xdr:row>
      <xdr:rowOff>177800</xdr:rowOff>
    </xdr:from>
    <xdr:to>
      <xdr:col>17</xdr:col>
      <xdr:colOff>266700</xdr:colOff>
      <xdr:row>46</xdr:row>
      <xdr:rowOff>127000</xdr:rowOff>
    </xdr:to>
    <xdr:pic>
      <xdr:nvPicPr>
        <xdr:cNvPr id="2" name="Picture 1">
          <a:extLst>
            <a:ext uri="{FF2B5EF4-FFF2-40B4-BE49-F238E27FC236}">
              <a16:creationId xmlns:a16="http://schemas.microsoft.com/office/drawing/2014/main" id="{0384E6EC-6F14-0A09-5DD6-098A76CFF77B}"/>
            </a:ext>
          </a:extLst>
        </xdr:cNvPr>
        <xdr:cNvPicPr>
          <a:picLocks noChangeAspect="1"/>
        </xdr:cNvPicPr>
      </xdr:nvPicPr>
      <xdr:blipFill>
        <a:blip xmlns:r="http://schemas.openxmlformats.org/officeDocument/2006/relationships" r:embed="rId1"/>
        <a:stretch>
          <a:fillRect/>
        </a:stretch>
      </xdr:blipFill>
      <xdr:spPr>
        <a:xfrm>
          <a:off x="15773400" y="5664200"/>
          <a:ext cx="6972300" cy="3810000"/>
        </a:xfrm>
        <a:prstGeom prst="rect">
          <a:avLst/>
        </a:prstGeom>
      </xdr:spPr>
    </xdr:pic>
    <xdr:clientData/>
  </xdr:twoCellAnchor>
  <xdr:twoCellAnchor editAs="oneCell">
    <xdr:from>
      <xdr:col>8</xdr:col>
      <xdr:colOff>508000</xdr:colOff>
      <xdr:row>12</xdr:row>
      <xdr:rowOff>12700</xdr:rowOff>
    </xdr:from>
    <xdr:to>
      <xdr:col>13</xdr:col>
      <xdr:colOff>190500</xdr:colOff>
      <xdr:row>27</xdr:row>
      <xdr:rowOff>177800</xdr:rowOff>
    </xdr:to>
    <xdr:pic>
      <xdr:nvPicPr>
        <xdr:cNvPr id="3" name="Picture 2">
          <a:extLst>
            <a:ext uri="{FF2B5EF4-FFF2-40B4-BE49-F238E27FC236}">
              <a16:creationId xmlns:a16="http://schemas.microsoft.com/office/drawing/2014/main" id="{19176E0B-65A4-F57B-7693-E4BE18A5533E}"/>
            </a:ext>
          </a:extLst>
        </xdr:cNvPr>
        <xdr:cNvPicPr>
          <a:picLocks noChangeAspect="1"/>
        </xdr:cNvPicPr>
      </xdr:nvPicPr>
      <xdr:blipFill>
        <a:blip xmlns:r="http://schemas.openxmlformats.org/officeDocument/2006/relationships" r:embed="rId2"/>
        <a:stretch>
          <a:fillRect/>
        </a:stretch>
      </xdr:blipFill>
      <xdr:spPr>
        <a:xfrm>
          <a:off x="15443200" y="2451100"/>
          <a:ext cx="3873500" cy="3213100"/>
        </a:xfrm>
        <a:prstGeom prst="rect">
          <a:avLst/>
        </a:prstGeom>
      </xdr:spPr>
    </xdr:pic>
    <xdr:clientData/>
  </xdr:twoCellAnchor>
  <xdr:twoCellAnchor>
    <xdr:from>
      <xdr:col>13</xdr:col>
      <xdr:colOff>165100</xdr:colOff>
      <xdr:row>12</xdr:row>
      <xdr:rowOff>38100</xdr:rowOff>
    </xdr:from>
    <xdr:to>
      <xdr:col>17</xdr:col>
      <xdr:colOff>679450</xdr:colOff>
      <xdr:row>27</xdr:row>
      <xdr:rowOff>196850</xdr:rowOff>
    </xdr:to>
    <xdr:graphicFrame macro="">
      <xdr:nvGraphicFramePr>
        <xdr:cNvPr id="4" name="Chart 3">
          <a:extLst>
            <a:ext uri="{FF2B5EF4-FFF2-40B4-BE49-F238E27FC236}">
              <a16:creationId xmlns:a16="http://schemas.microsoft.com/office/drawing/2014/main" id="{8B737512-CD1D-BE49-9355-7A8A33D5D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24</xdr:row>
      <xdr:rowOff>2540</xdr:rowOff>
    </xdr:from>
    <xdr:to>
      <xdr:col>4</xdr:col>
      <xdr:colOff>162560</xdr:colOff>
      <xdr:row>41</xdr:row>
      <xdr:rowOff>10160</xdr:rowOff>
    </xdr:to>
    <xdr:graphicFrame macro="">
      <xdr:nvGraphicFramePr>
        <xdr:cNvPr id="3" name="Gráfico 9">
          <a:extLst>
            <a:ext uri="{FF2B5EF4-FFF2-40B4-BE49-F238E27FC236}">
              <a16:creationId xmlns:a16="http://schemas.microsoft.com/office/drawing/2014/main" id="{F78987CA-FA46-3546-B1EC-432A5441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12700</xdr:colOff>
      <xdr:row>42</xdr:row>
      <xdr:rowOff>12700</xdr:rowOff>
    </xdr:from>
    <xdr:to>
      <xdr:col>4</xdr:col>
      <xdr:colOff>177800</xdr:colOff>
      <xdr:row>59</xdr:row>
      <xdr:rowOff>38100</xdr:rowOff>
    </xdr:to>
    <xdr:graphicFrame macro="">
      <xdr:nvGraphicFramePr>
        <xdr:cNvPr id="13" name="Gráfico 9">
          <a:extLst>
            <a:ext uri="{FF2B5EF4-FFF2-40B4-BE49-F238E27FC236}">
              <a16:creationId xmlns:a16="http://schemas.microsoft.com/office/drawing/2014/main" id="{BEBCAE36-074F-7549-B48E-75CECFA8B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165100</xdr:colOff>
      <xdr:row>24</xdr:row>
      <xdr:rowOff>0</xdr:rowOff>
    </xdr:from>
    <xdr:to>
      <xdr:col>10</xdr:col>
      <xdr:colOff>16510</xdr:colOff>
      <xdr:row>41</xdr:row>
      <xdr:rowOff>7620</xdr:rowOff>
    </xdr:to>
    <xdr:graphicFrame macro="">
      <xdr:nvGraphicFramePr>
        <xdr:cNvPr id="14" name="Gráfico 9">
          <a:extLst>
            <a:ext uri="{FF2B5EF4-FFF2-40B4-BE49-F238E27FC236}">
              <a16:creationId xmlns:a16="http://schemas.microsoft.com/office/drawing/2014/main" id="{FA38047C-8E13-A542-B4BF-A3DD8BC0B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177800</xdr:colOff>
      <xdr:row>42</xdr:row>
      <xdr:rowOff>12700</xdr:rowOff>
    </xdr:from>
    <xdr:to>
      <xdr:col>10</xdr:col>
      <xdr:colOff>38100</xdr:colOff>
      <xdr:row>59</xdr:row>
      <xdr:rowOff>25400</xdr:rowOff>
    </xdr:to>
    <xdr:graphicFrame macro="">
      <xdr:nvGraphicFramePr>
        <xdr:cNvPr id="15" name="Gráfico 9">
          <a:extLst>
            <a:ext uri="{FF2B5EF4-FFF2-40B4-BE49-F238E27FC236}">
              <a16:creationId xmlns:a16="http://schemas.microsoft.com/office/drawing/2014/main" id="{1EF1BBE1-CA0B-8F4E-9BCD-7303E9186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BA3A-B36A-F94E-BDE7-1DA35715530A}">
  <dimension ref="A1:CT1705"/>
  <sheetViews>
    <sheetView workbookViewId="0">
      <pane xSplit="7" ySplit="1" topLeftCell="H104" activePane="bottomRight" state="frozen"/>
      <selection pane="topRight" activeCell="H1" sqref="H1"/>
      <selection pane="bottomLeft" activeCell="A2" sqref="A2"/>
      <selection pane="bottomRight" activeCell="J105" sqref="J105"/>
    </sheetView>
  </sheetViews>
  <sheetFormatPr baseColWidth="10" defaultRowHeight="16" x14ac:dyDescent="0.2"/>
  <cols>
    <col min="1" max="1" width="25" customWidth="1"/>
    <col min="2" max="2" width="16.1640625" customWidth="1"/>
    <col min="5" max="5" width="26.1640625" customWidth="1"/>
    <col min="6" max="6" width="32.33203125" customWidth="1"/>
    <col min="91" max="92" width="10.83203125" style="12"/>
  </cols>
  <sheetData>
    <row r="1" spans="1:98" s="101" customFormat="1" ht="54" customHeight="1" x14ac:dyDescent="0.2">
      <c r="A1" s="101" t="s">
        <v>0</v>
      </c>
      <c r="B1" s="101" t="s">
        <v>1</v>
      </c>
      <c r="C1" s="101" t="s">
        <v>2</v>
      </c>
      <c r="D1" s="101" t="s">
        <v>3</v>
      </c>
      <c r="E1" s="101" t="s">
        <v>4</v>
      </c>
      <c r="F1" s="101" t="s">
        <v>5</v>
      </c>
      <c r="G1" s="101" t="s">
        <v>6</v>
      </c>
      <c r="H1" s="101" t="s">
        <v>7</v>
      </c>
      <c r="I1" s="101" t="s">
        <v>8</v>
      </c>
      <c r="J1" s="101" t="s">
        <v>9</v>
      </c>
      <c r="K1" s="101" t="s">
        <v>10</v>
      </c>
      <c r="L1" s="101" t="s">
        <v>11</v>
      </c>
      <c r="M1" s="101" t="s">
        <v>12</v>
      </c>
      <c r="N1" s="101" t="s">
        <v>13</v>
      </c>
      <c r="O1" s="101" t="s">
        <v>14</v>
      </c>
      <c r="P1" s="101" t="s">
        <v>15</v>
      </c>
      <c r="Q1" s="101" t="s">
        <v>16</v>
      </c>
      <c r="R1" s="101" t="s">
        <v>17</v>
      </c>
      <c r="S1" s="101" t="s">
        <v>18</v>
      </c>
      <c r="T1" s="101" t="s">
        <v>19</v>
      </c>
      <c r="U1" s="101" t="s">
        <v>20</v>
      </c>
      <c r="V1" s="101" t="s">
        <v>21</v>
      </c>
      <c r="W1" s="101" t="s">
        <v>22</v>
      </c>
      <c r="X1" s="101" t="s">
        <v>23</v>
      </c>
      <c r="Y1" s="101" t="s">
        <v>24</v>
      </c>
      <c r="Z1" s="101" t="s">
        <v>25</v>
      </c>
      <c r="AA1" s="101" t="s">
        <v>26</v>
      </c>
      <c r="AB1" s="101" t="s">
        <v>27</v>
      </c>
      <c r="AC1" s="101" t="s">
        <v>28</v>
      </c>
      <c r="AD1" s="101" t="s">
        <v>29</v>
      </c>
      <c r="AE1" s="101" t="s">
        <v>30</v>
      </c>
      <c r="AF1" s="101" t="s">
        <v>31</v>
      </c>
      <c r="AG1" s="101" t="s">
        <v>32</v>
      </c>
      <c r="AH1" s="101" t="s">
        <v>33</v>
      </c>
      <c r="AI1" s="101" t="s">
        <v>34</v>
      </c>
      <c r="AJ1" s="101" t="s">
        <v>35</v>
      </c>
      <c r="AK1" s="101" t="s">
        <v>36</v>
      </c>
      <c r="AL1" s="101" t="s">
        <v>37</v>
      </c>
      <c r="AM1" s="101" t="s">
        <v>38</v>
      </c>
      <c r="AN1" s="101" t="s">
        <v>39</v>
      </c>
      <c r="AO1" s="101" t="s">
        <v>40</v>
      </c>
      <c r="AP1" s="101" t="s">
        <v>41</v>
      </c>
      <c r="AQ1" s="101" t="s">
        <v>42</v>
      </c>
      <c r="AR1" s="101" t="s">
        <v>43</v>
      </c>
      <c r="AS1" s="101" t="s">
        <v>44</v>
      </c>
      <c r="AT1" s="101" t="s">
        <v>45</v>
      </c>
      <c r="AU1" s="101" t="s">
        <v>46</v>
      </c>
      <c r="AV1" s="101" t="s">
        <v>47</v>
      </c>
      <c r="AW1" s="101" t="s">
        <v>48</v>
      </c>
      <c r="AX1" s="101" t="s">
        <v>49</v>
      </c>
      <c r="AY1" s="101" t="s">
        <v>50</v>
      </c>
      <c r="AZ1" s="101" t="s">
        <v>51</v>
      </c>
      <c r="BA1" s="101" t="s">
        <v>52</v>
      </c>
      <c r="BB1" s="101" t="s">
        <v>53</v>
      </c>
      <c r="BC1" s="101" t="s">
        <v>3605</v>
      </c>
      <c r="BD1" s="101" t="s">
        <v>3606</v>
      </c>
      <c r="BE1" s="101" t="s">
        <v>54</v>
      </c>
      <c r="BF1" s="101" t="s">
        <v>55</v>
      </c>
      <c r="BG1" s="101" t="s">
        <v>56</v>
      </c>
      <c r="BH1" s="101" t="s">
        <v>57</v>
      </c>
      <c r="BI1" s="101" t="s">
        <v>58</v>
      </c>
      <c r="BJ1" s="101" t="s">
        <v>59</v>
      </c>
      <c r="BK1" s="101" t="s">
        <v>60</v>
      </c>
      <c r="BL1" s="101" t="s">
        <v>61</v>
      </c>
      <c r="BM1" s="101" t="s">
        <v>62</v>
      </c>
      <c r="BN1" s="101" t="s">
        <v>63</v>
      </c>
      <c r="BO1" s="101" t="s">
        <v>64</v>
      </c>
      <c r="BP1" s="101" t="s">
        <v>65</v>
      </c>
      <c r="BQ1" s="101" t="s">
        <v>66</v>
      </c>
      <c r="BR1" s="101" t="s">
        <v>67</v>
      </c>
      <c r="BS1" s="101" t="s">
        <v>68</v>
      </c>
      <c r="BT1" s="101" t="s">
        <v>69</v>
      </c>
      <c r="BU1" s="101" t="s">
        <v>70</v>
      </c>
      <c r="BV1" s="101" t="s">
        <v>71</v>
      </c>
      <c r="BW1" s="101" t="s">
        <v>72</v>
      </c>
      <c r="BX1" s="101" t="s">
        <v>73</v>
      </c>
      <c r="BY1" s="101" t="s">
        <v>74</v>
      </c>
      <c r="BZ1" s="101" t="s">
        <v>75</v>
      </c>
      <c r="CA1" s="101" t="s">
        <v>76</v>
      </c>
      <c r="CB1" s="101" t="s">
        <v>77</v>
      </c>
      <c r="CC1" s="101" t="s">
        <v>78</v>
      </c>
      <c r="CD1" s="101" t="s">
        <v>79</v>
      </c>
      <c r="CE1" s="101" t="s">
        <v>80</v>
      </c>
      <c r="CF1" s="101" t="s">
        <v>3607</v>
      </c>
      <c r="CG1" s="102" t="s">
        <v>81</v>
      </c>
      <c r="CH1" s="102" t="s">
        <v>82</v>
      </c>
      <c r="CI1" s="103" t="s">
        <v>83</v>
      </c>
      <c r="CJ1" s="103" t="s">
        <v>84</v>
      </c>
      <c r="CK1" s="103" t="s">
        <v>85</v>
      </c>
      <c r="CL1" s="103" t="s">
        <v>86</v>
      </c>
      <c r="CM1" s="104" t="s">
        <v>3456</v>
      </c>
      <c r="CN1" s="104" t="s">
        <v>3616</v>
      </c>
    </row>
    <row r="2" spans="1:98" x14ac:dyDescent="0.2">
      <c r="A2" t="s">
        <v>87</v>
      </c>
      <c r="B2" t="s">
        <v>88</v>
      </c>
      <c r="C2" t="s">
        <v>89</v>
      </c>
      <c r="D2">
        <v>1.1000000000000001</v>
      </c>
      <c r="E2" t="s">
        <v>90</v>
      </c>
      <c r="F2" t="s">
        <v>91</v>
      </c>
      <c r="G2" t="s">
        <v>92</v>
      </c>
      <c r="H2" t="s">
        <v>93</v>
      </c>
      <c r="I2">
        <v>6.1161000000000003</v>
      </c>
      <c r="J2">
        <v>5.4776E-3</v>
      </c>
      <c r="K2">
        <v>3.8501999999999998E-3</v>
      </c>
      <c r="L2">
        <v>1984.7</v>
      </c>
      <c r="M2">
        <v>0.71850000000000003</v>
      </c>
      <c r="N2">
        <v>0.71167000000000002</v>
      </c>
      <c r="O2">
        <v>0.76729000000000003</v>
      </c>
      <c r="P2">
        <v>2018.3</v>
      </c>
      <c r="Q2">
        <v>-7.0056000000000003</v>
      </c>
      <c r="R2">
        <v>0.67401999999999995</v>
      </c>
      <c r="S2">
        <v>0.34804000000000002</v>
      </c>
      <c r="T2">
        <v>2.2307E-2</v>
      </c>
      <c r="U2">
        <v>1.8571000000000001E-2</v>
      </c>
      <c r="V2">
        <v>0.78529000000000004</v>
      </c>
      <c r="W2">
        <v>0.67793999999999999</v>
      </c>
      <c r="X2">
        <v>1.8103999999999999E-2</v>
      </c>
      <c r="Y2">
        <v>1.7715000000000002E-2</v>
      </c>
      <c r="Z2">
        <v>0.79629000000000005</v>
      </c>
      <c r="AA2">
        <v>0.69442999999999999</v>
      </c>
      <c r="AB2">
        <v>1.7635000000000001E-2</v>
      </c>
      <c r="AC2">
        <v>1.7232000000000001E-2</v>
      </c>
      <c r="AD2">
        <v>7</v>
      </c>
      <c r="AE2">
        <v>7</v>
      </c>
      <c r="AF2">
        <v>1.0539000000000001</v>
      </c>
      <c r="AG2">
        <v>0.87119000000000002</v>
      </c>
      <c r="AH2">
        <v>0.18267</v>
      </c>
      <c r="AI2">
        <v>29</v>
      </c>
      <c r="AJ2">
        <v>1</v>
      </c>
      <c r="AK2">
        <v>6</v>
      </c>
      <c r="AL2">
        <v>0</v>
      </c>
      <c r="AM2">
        <v>0</v>
      </c>
      <c r="AN2">
        <v>0</v>
      </c>
      <c r="AO2">
        <v>0.86692999999999998</v>
      </c>
      <c r="AP2">
        <v>1</v>
      </c>
      <c r="AQ2">
        <v>1</v>
      </c>
      <c r="AR2" t="s">
        <v>94</v>
      </c>
      <c r="AS2" t="s">
        <v>95</v>
      </c>
      <c r="AT2" t="s">
        <v>95</v>
      </c>
      <c r="AU2" t="s">
        <v>95</v>
      </c>
      <c r="AV2" t="s">
        <v>95</v>
      </c>
      <c r="AW2" t="s">
        <v>95</v>
      </c>
      <c r="AX2" t="s">
        <v>95</v>
      </c>
      <c r="AY2" t="s">
        <v>94</v>
      </c>
      <c r="AZ2" t="s">
        <v>95</v>
      </c>
      <c r="BA2" t="s">
        <v>94</v>
      </c>
      <c r="BB2" t="s">
        <v>95</v>
      </c>
      <c r="BC2" t="s">
        <v>96</v>
      </c>
      <c r="BD2" t="s">
        <v>95</v>
      </c>
      <c r="BE2">
        <v>1</v>
      </c>
      <c r="BI2">
        <v>0</v>
      </c>
      <c r="BL2">
        <v>0</v>
      </c>
      <c r="BM2">
        <v>1</v>
      </c>
      <c r="BN2">
        <v>0</v>
      </c>
      <c r="BO2">
        <v>0</v>
      </c>
      <c r="BP2">
        <v>0</v>
      </c>
      <c r="BQ2">
        <v>0</v>
      </c>
      <c r="BS2">
        <v>0</v>
      </c>
      <c r="BT2">
        <v>1</v>
      </c>
      <c r="BU2">
        <v>0</v>
      </c>
      <c r="BV2">
        <v>0</v>
      </c>
      <c r="BW2">
        <v>0</v>
      </c>
      <c r="BX2">
        <v>0</v>
      </c>
      <c r="BY2">
        <v>1</v>
      </c>
      <c r="CG2" s="4">
        <v>0</v>
      </c>
      <c r="CH2" s="4">
        <v>1</v>
      </c>
      <c r="CI2" s="5">
        <v>0</v>
      </c>
      <c r="CJ2" s="5">
        <v>0</v>
      </c>
      <c r="CK2" s="5">
        <v>0</v>
      </c>
      <c r="CL2" s="5">
        <v>0</v>
      </c>
      <c r="CO2" s="6" t="s">
        <v>3426</v>
      </c>
      <c r="CP2" s="6"/>
    </row>
    <row r="3" spans="1:98" x14ac:dyDescent="0.2">
      <c r="A3" t="s">
        <v>98</v>
      </c>
      <c r="B3" t="s">
        <v>88</v>
      </c>
      <c r="C3" t="s">
        <v>89</v>
      </c>
      <c r="D3">
        <v>1.1000000000000001</v>
      </c>
      <c r="E3" t="s">
        <v>90</v>
      </c>
      <c r="F3" t="s">
        <v>99</v>
      </c>
      <c r="G3" t="s">
        <v>100</v>
      </c>
      <c r="H3" t="s">
        <v>93</v>
      </c>
      <c r="I3">
        <v>-2.3617999999999998E-3</v>
      </c>
      <c r="J3">
        <v>-2.3613000000000002E-3</v>
      </c>
      <c r="K3">
        <v>-5.6291000000000002E-4</v>
      </c>
      <c r="L3">
        <v>-1564.6</v>
      </c>
      <c r="M3">
        <v>-1860.6</v>
      </c>
      <c r="N3">
        <v>1091.8</v>
      </c>
      <c r="O3">
        <v>0.67030999999999996</v>
      </c>
      <c r="P3">
        <v>1566.4</v>
      </c>
      <c r="Q3">
        <v>1.3672</v>
      </c>
      <c r="R3">
        <v>0.17885999999999999</v>
      </c>
      <c r="S3">
        <v>-0.31381999999999999</v>
      </c>
      <c r="T3">
        <v>3.0439999999999998E-2</v>
      </c>
      <c r="U3">
        <v>2.7427E-2</v>
      </c>
      <c r="V3">
        <v>0.17885999999999999</v>
      </c>
      <c r="W3">
        <v>-9.4847000000000001E-2</v>
      </c>
      <c r="X3">
        <v>3.0439999999999998E-2</v>
      </c>
      <c r="Y3">
        <v>2.7427E-2</v>
      </c>
      <c r="Z3">
        <v>0.16499</v>
      </c>
      <c r="AA3">
        <v>-0.11334</v>
      </c>
      <c r="AB3">
        <v>3.0696000000000001E-2</v>
      </c>
      <c r="AC3">
        <v>2.7807999999999999E-2</v>
      </c>
      <c r="AD3">
        <v>9</v>
      </c>
      <c r="AE3">
        <v>9</v>
      </c>
      <c r="AF3">
        <v>2.8394999999999999E-4</v>
      </c>
      <c r="AG3">
        <v>1.8319000000000001E-4</v>
      </c>
      <c r="AH3">
        <v>1.0076E-4</v>
      </c>
      <c r="AI3">
        <v>84</v>
      </c>
      <c r="AJ3">
        <v>8</v>
      </c>
      <c r="AK3">
        <v>2</v>
      </c>
      <c r="AL3">
        <v>0</v>
      </c>
      <c r="AM3">
        <v>0</v>
      </c>
      <c r="AN3">
        <v>0</v>
      </c>
      <c r="AO3">
        <v>0.84023000000000003</v>
      </c>
      <c r="AP3">
        <v>1</v>
      </c>
      <c r="AQ3">
        <v>1</v>
      </c>
      <c r="AR3" t="s">
        <v>96</v>
      </c>
      <c r="AS3" t="s">
        <v>95</v>
      </c>
      <c r="AT3" t="s">
        <v>95</v>
      </c>
      <c r="AU3" t="s">
        <v>95</v>
      </c>
      <c r="AV3" t="s">
        <v>95</v>
      </c>
      <c r="AW3" t="s">
        <v>95</v>
      </c>
      <c r="AX3" t="s">
        <v>95</v>
      </c>
      <c r="AY3" t="s">
        <v>94</v>
      </c>
      <c r="AZ3" t="s">
        <v>94</v>
      </c>
      <c r="BA3" t="s">
        <v>96</v>
      </c>
      <c r="BB3" t="s">
        <v>94</v>
      </c>
      <c r="BC3" t="s">
        <v>96</v>
      </c>
      <c r="BD3" t="s">
        <v>94</v>
      </c>
      <c r="BE3">
        <v>2</v>
      </c>
      <c r="BI3">
        <v>0</v>
      </c>
      <c r="BL3">
        <v>1</v>
      </c>
      <c r="BM3">
        <v>1</v>
      </c>
      <c r="BN3">
        <v>0</v>
      </c>
      <c r="BO3">
        <v>0</v>
      </c>
      <c r="BP3">
        <v>0</v>
      </c>
      <c r="BQ3">
        <v>0</v>
      </c>
      <c r="BS3">
        <v>1</v>
      </c>
      <c r="BT3">
        <v>1</v>
      </c>
      <c r="BU3">
        <v>0</v>
      </c>
      <c r="BV3">
        <v>0</v>
      </c>
      <c r="BW3">
        <v>0</v>
      </c>
      <c r="BX3">
        <v>0</v>
      </c>
      <c r="BY3">
        <v>2</v>
      </c>
      <c r="CG3" s="4">
        <v>1</v>
      </c>
      <c r="CH3" s="4">
        <v>1</v>
      </c>
      <c r="CI3" s="5">
        <v>0</v>
      </c>
      <c r="CJ3" s="5">
        <v>0</v>
      </c>
      <c r="CK3" s="5">
        <v>0</v>
      </c>
      <c r="CL3" s="5">
        <v>0</v>
      </c>
      <c r="CO3" s="8" t="s">
        <v>3427</v>
      </c>
      <c r="CP3" s="8"/>
    </row>
    <row r="4" spans="1:98" x14ac:dyDescent="0.2">
      <c r="A4" t="s">
        <v>101</v>
      </c>
      <c r="B4" t="s">
        <v>88</v>
      </c>
      <c r="C4" t="s">
        <v>89</v>
      </c>
      <c r="D4">
        <v>1.1000000000000001</v>
      </c>
      <c r="E4" t="s">
        <v>90</v>
      </c>
      <c r="F4" t="s">
        <v>102</v>
      </c>
      <c r="G4" t="s">
        <v>103</v>
      </c>
      <c r="H4" t="s">
        <v>93</v>
      </c>
      <c r="I4">
        <v>-16.742000000000001</v>
      </c>
      <c r="J4">
        <v>-4.2167000000000003E-3</v>
      </c>
      <c r="K4">
        <v>-1.0874000000000001E-3</v>
      </c>
      <c r="L4">
        <v>1996.2</v>
      </c>
      <c r="M4">
        <v>-0.26247999999999999</v>
      </c>
      <c r="N4">
        <v>0.27200000000000002</v>
      </c>
      <c r="O4">
        <v>8.3316000000000001E-2</v>
      </c>
      <c r="P4">
        <v>2247.9</v>
      </c>
      <c r="Q4">
        <v>2.4123999999999999</v>
      </c>
      <c r="R4">
        <v>-4.8878000000000004</v>
      </c>
      <c r="S4">
        <v>-8.4205000000000005</v>
      </c>
      <c r="T4">
        <v>0.16055</v>
      </c>
      <c r="U4">
        <v>0.13267000000000001</v>
      </c>
      <c r="V4">
        <v>0.16539999999999999</v>
      </c>
      <c r="W4">
        <v>-0.1128</v>
      </c>
      <c r="X4">
        <v>6.0446E-2</v>
      </c>
      <c r="Y4">
        <v>4.5680999999999999E-2</v>
      </c>
      <c r="Z4">
        <v>0.15869</v>
      </c>
      <c r="AA4">
        <v>-0.12175</v>
      </c>
      <c r="AB4">
        <v>6.0687999999999999E-2</v>
      </c>
      <c r="AC4">
        <v>4.5795000000000002E-2</v>
      </c>
      <c r="AD4">
        <v>9</v>
      </c>
      <c r="AE4">
        <v>9</v>
      </c>
      <c r="AF4">
        <v>1.2867999999999999</v>
      </c>
      <c r="AG4">
        <v>0.44118000000000002</v>
      </c>
      <c r="AH4">
        <v>0.84558999999999995</v>
      </c>
      <c r="AI4">
        <v>84</v>
      </c>
      <c r="AJ4">
        <v>8</v>
      </c>
      <c r="AK4">
        <v>7</v>
      </c>
      <c r="AL4">
        <v>0</v>
      </c>
      <c r="AM4">
        <v>1</v>
      </c>
      <c r="AN4">
        <v>1</v>
      </c>
      <c r="AO4">
        <v>0.78583999999999998</v>
      </c>
      <c r="AP4">
        <v>1</v>
      </c>
      <c r="AQ4">
        <v>1</v>
      </c>
      <c r="AR4" t="s">
        <v>96</v>
      </c>
      <c r="AS4" t="s">
        <v>95</v>
      </c>
      <c r="AT4" t="s">
        <v>95</v>
      </c>
      <c r="AU4" t="s">
        <v>95</v>
      </c>
      <c r="AV4" t="s">
        <v>95</v>
      </c>
      <c r="AW4" t="s">
        <v>95</v>
      </c>
      <c r="AX4" t="s">
        <v>95</v>
      </c>
      <c r="AY4" t="s">
        <v>95</v>
      </c>
      <c r="AZ4" t="s">
        <v>94</v>
      </c>
      <c r="BA4" t="s">
        <v>96</v>
      </c>
      <c r="BB4" t="s">
        <v>94</v>
      </c>
      <c r="BC4" t="s">
        <v>96</v>
      </c>
      <c r="BD4" t="s">
        <v>94</v>
      </c>
      <c r="BE4">
        <v>4</v>
      </c>
      <c r="BG4" t="s">
        <v>104</v>
      </c>
      <c r="BI4">
        <v>0</v>
      </c>
      <c r="BL4">
        <v>1</v>
      </c>
      <c r="BM4">
        <v>1</v>
      </c>
      <c r="BN4">
        <v>0</v>
      </c>
      <c r="BO4">
        <v>0</v>
      </c>
      <c r="BP4">
        <v>0</v>
      </c>
      <c r="BQ4">
        <v>0</v>
      </c>
      <c r="BS4">
        <v>1</v>
      </c>
      <c r="BT4">
        <v>1</v>
      </c>
      <c r="BU4">
        <v>0</v>
      </c>
      <c r="BV4">
        <v>0</v>
      </c>
      <c r="BW4">
        <v>0</v>
      </c>
      <c r="BX4">
        <v>0</v>
      </c>
      <c r="BY4">
        <v>3</v>
      </c>
      <c r="CG4" s="4">
        <v>0</v>
      </c>
      <c r="CH4" s="4">
        <v>1</v>
      </c>
      <c r="CI4" s="5">
        <v>0</v>
      </c>
      <c r="CJ4" s="5">
        <v>0</v>
      </c>
      <c r="CK4" s="5">
        <v>0</v>
      </c>
      <c r="CL4" s="5">
        <v>0</v>
      </c>
      <c r="CM4" s="12" t="s">
        <v>3425</v>
      </c>
      <c r="CO4" s="27" t="s">
        <v>3430</v>
      </c>
      <c r="CP4" s="27"/>
    </row>
    <row r="5" spans="1:98" x14ac:dyDescent="0.2">
      <c r="A5" t="s">
        <v>105</v>
      </c>
      <c r="B5" t="s">
        <v>88</v>
      </c>
      <c r="C5" t="s">
        <v>89</v>
      </c>
      <c r="D5">
        <v>1.1000000000000001</v>
      </c>
      <c r="E5" t="s">
        <v>90</v>
      </c>
      <c r="F5" t="s">
        <v>106</v>
      </c>
      <c r="G5" t="s">
        <v>107</v>
      </c>
      <c r="H5" t="s">
        <v>93</v>
      </c>
      <c r="I5">
        <v>-8.7910999999999996E-3</v>
      </c>
      <c r="J5">
        <v>-3.3221000000000001E-3</v>
      </c>
      <c r="K5">
        <v>-1.6502999999999999E-3</v>
      </c>
      <c r="L5">
        <v>2033.8</v>
      </c>
      <c r="M5">
        <v>-499.87</v>
      </c>
      <c r="N5">
        <v>0.83406999999999998</v>
      </c>
      <c r="O5">
        <v>2.6072999999999999E-3</v>
      </c>
      <c r="P5">
        <v>3568.5</v>
      </c>
      <c r="Q5">
        <v>3.7795999999999998</v>
      </c>
      <c r="R5">
        <v>0.19777</v>
      </c>
      <c r="S5">
        <v>-0.28355999999999998</v>
      </c>
      <c r="T5">
        <v>7.8512999999999999E-2</v>
      </c>
      <c r="U5">
        <v>5.9173000000000003E-2</v>
      </c>
      <c r="V5">
        <v>0.22115000000000001</v>
      </c>
      <c r="W5">
        <v>-3.8464999999999999E-2</v>
      </c>
      <c r="X5">
        <v>7.7359999999999998E-2</v>
      </c>
      <c r="Y5">
        <v>5.8997000000000001E-2</v>
      </c>
      <c r="Z5">
        <v>0.20824999999999999</v>
      </c>
      <c r="AA5">
        <v>-5.5670999999999998E-2</v>
      </c>
      <c r="AB5">
        <v>7.7998999999999999E-2</v>
      </c>
      <c r="AC5">
        <v>5.9339000000000003E-2</v>
      </c>
      <c r="AD5">
        <v>9</v>
      </c>
      <c r="AE5">
        <v>9</v>
      </c>
      <c r="AF5">
        <v>0.79130999999999996</v>
      </c>
      <c r="AG5">
        <v>0.40764</v>
      </c>
      <c r="AH5">
        <v>0.38366</v>
      </c>
      <c r="AI5">
        <v>84</v>
      </c>
      <c r="AJ5">
        <v>8</v>
      </c>
      <c r="AK5">
        <v>7</v>
      </c>
      <c r="AL5">
        <v>0</v>
      </c>
      <c r="AM5">
        <v>1</v>
      </c>
      <c r="AN5">
        <v>0</v>
      </c>
      <c r="AO5">
        <v>0.82455000000000001</v>
      </c>
      <c r="AP5">
        <v>1</v>
      </c>
      <c r="AQ5">
        <v>1</v>
      </c>
      <c r="AR5" t="s">
        <v>96</v>
      </c>
      <c r="AS5" t="s">
        <v>95</v>
      </c>
      <c r="AT5" t="s">
        <v>95</v>
      </c>
      <c r="AU5" t="s">
        <v>95</v>
      </c>
      <c r="AV5" t="s">
        <v>95</v>
      </c>
      <c r="AW5" t="s">
        <v>95</v>
      </c>
      <c r="AX5" t="s">
        <v>95</v>
      </c>
      <c r="AY5" t="s">
        <v>95</v>
      </c>
      <c r="AZ5" t="s">
        <v>94</v>
      </c>
      <c r="BA5" t="s">
        <v>96</v>
      </c>
      <c r="BB5" t="s">
        <v>94</v>
      </c>
      <c r="BC5" t="s">
        <v>96</v>
      </c>
      <c r="BD5" t="s">
        <v>94</v>
      </c>
      <c r="BI5">
        <v>0</v>
      </c>
      <c r="BJ5" t="s">
        <v>108</v>
      </c>
      <c r="BK5" t="s">
        <v>109</v>
      </c>
      <c r="BL5">
        <v>1</v>
      </c>
      <c r="BM5">
        <v>1</v>
      </c>
      <c r="BN5">
        <v>0</v>
      </c>
      <c r="BO5">
        <v>1</v>
      </c>
      <c r="BP5">
        <v>0</v>
      </c>
      <c r="BQ5">
        <v>0</v>
      </c>
      <c r="BS5">
        <v>1</v>
      </c>
      <c r="BT5">
        <v>1</v>
      </c>
      <c r="BU5">
        <v>0</v>
      </c>
      <c r="BV5">
        <v>1</v>
      </c>
      <c r="BW5">
        <v>0</v>
      </c>
      <c r="BX5">
        <v>0</v>
      </c>
      <c r="BY5">
        <v>4</v>
      </c>
      <c r="CG5" s="4">
        <v>1</v>
      </c>
      <c r="CH5" s="4">
        <v>1</v>
      </c>
      <c r="CI5" s="5">
        <v>0</v>
      </c>
      <c r="CJ5" s="5">
        <v>0</v>
      </c>
      <c r="CK5" s="5">
        <v>0</v>
      </c>
      <c r="CL5" s="5">
        <v>0</v>
      </c>
      <c r="CO5" s="99" t="s">
        <v>3613</v>
      </c>
      <c r="CP5" s="99"/>
    </row>
    <row r="6" spans="1:98" x14ac:dyDescent="0.2">
      <c r="A6" t="s">
        <v>3912</v>
      </c>
      <c r="B6" t="s">
        <v>88</v>
      </c>
      <c r="C6" t="s">
        <v>89</v>
      </c>
      <c r="D6">
        <v>1.1000000000000001</v>
      </c>
      <c r="E6" t="s">
        <v>90</v>
      </c>
      <c r="F6" t="s">
        <v>3920</v>
      </c>
      <c r="G6" t="s">
        <v>103</v>
      </c>
      <c r="H6" t="s">
        <v>93</v>
      </c>
      <c r="I6">
        <v>1.9434</v>
      </c>
      <c r="J6">
        <v>2.0703000000000002E-3</v>
      </c>
      <c r="K6">
        <v>6.0028000000000002E-4</v>
      </c>
      <c r="L6">
        <v>1970.1</v>
      </c>
      <c r="M6">
        <v>2.2612000000000001</v>
      </c>
      <c r="N6">
        <v>0.25429000000000002</v>
      </c>
      <c r="O6">
        <v>6.8687999999999999E-2</v>
      </c>
      <c r="P6">
        <v>1396.9</v>
      </c>
      <c r="Q6">
        <v>-0.96065999999999996</v>
      </c>
      <c r="R6">
        <v>0.56052000000000002</v>
      </c>
      <c r="S6">
        <v>0.23091</v>
      </c>
      <c r="T6">
        <v>3.9324999999999999E-2</v>
      </c>
      <c r="U6">
        <v>3.3214E-2</v>
      </c>
      <c r="V6">
        <v>1.4739E-2</v>
      </c>
      <c r="W6">
        <v>-0.37936999999999999</v>
      </c>
      <c r="X6">
        <v>5.8880000000000002E-2</v>
      </c>
      <c r="Y6">
        <v>5.1788000000000001E-2</v>
      </c>
      <c r="Z6">
        <v>1.8126E-2</v>
      </c>
      <c r="AA6">
        <v>-0.37462000000000001</v>
      </c>
      <c r="AB6">
        <v>5.8778999999999998E-2</v>
      </c>
      <c r="AC6">
        <v>5.2101000000000001E-2</v>
      </c>
      <c r="AD6">
        <v>8</v>
      </c>
      <c r="AE6">
        <v>8</v>
      </c>
      <c r="AF6">
        <v>1.2191000000000001</v>
      </c>
      <c r="AG6">
        <v>0.47191</v>
      </c>
      <c r="AH6">
        <v>0.74719000000000002</v>
      </c>
      <c r="AI6">
        <v>44</v>
      </c>
      <c r="AJ6">
        <v>6</v>
      </c>
      <c r="AK6">
        <v>7</v>
      </c>
      <c r="AL6">
        <v>1</v>
      </c>
      <c r="AM6">
        <v>0</v>
      </c>
      <c r="AN6">
        <v>1</v>
      </c>
      <c r="AO6">
        <v>0.89903999999999995</v>
      </c>
      <c r="AP6">
        <v>1</v>
      </c>
      <c r="AQ6">
        <v>1</v>
      </c>
      <c r="AR6" t="s">
        <v>94</v>
      </c>
      <c r="AS6" t="s">
        <v>95</v>
      </c>
      <c r="AT6" t="s">
        <v>95</v>
      </c>
      <c r="AU6" t="s">
        <v>95</v>
      </c>
      <c r="AV6" t="s">
        <v>95</v>
      </c>
      <c r="AW6" t="s">
        <v>95</v>
      </c>
      <c r="AX6" t="s">
        <v>95</v>
      </c>
      <c r="AY6" t="s">
        <v>95</v>
      </c>
      <c r="AZ6" t="s">
        <v>94</v>
      </c>
      <c r="BA6" t="s">
        <v>94</v>
      </c>
      <c r="BB6" t="s">
        <v>94</v>
      </c>
      <c r="CG6" s="4">
        <v>0</v>
      </c>
      <c r="CH6" s="4">
        <v>1</v>
      </c>
      <c r="CI6" s="5">
        <v>0</v>
      </c>
      <c r="CJ6" s="5">
        <v>0</v>
      </c>
      <c r="CK6" s="5">
        <v>0</v>
      </c>
      <c r="CL6" s="5">
        <v>0</v>
      </c>
      <c r="CO6" s="12"/>
      <c r="CP6" s="12"/>
      <c r="CQ6" s="12"/>
      <c r="CR6" s="12"/>
      <c r="CS6" s="12"/>
      <c r="CT6" s="12"/>
    </row>
    <row r="7" spans="1:98" x14ac:dyDescent="0.2">
      <c r="A7" t="s">
        <v>3913</v>
      </c>
      <c r="B7" t="s">
        <v>88</v>
      </c>
      <c r="C7" t="s">
        <v>89</v>
      </c>
      <c r="D7">
        <v>1.1000000000000001</v>
      </c>
      <c r="E7" t="s">
        <v>90</v>
      </c>
      <c r="F7" t="s">
        <v>3921</v>
      </c>
      <c r="G7" t="s">
        <v>107</v>
      </c>
      <c r="H7" t="s">
        <v>93</v>
      </c>
      <c r="I7">
        <v>1.0857000000000001</v>
      </c>
      <c r="J7">
        <v>2.6516999999999999E-3</v>
      </c>
      <c r="K7">
        <v>1.3983000000000001E-3</v>
      </c>
      <c r="L7">
        <v>1969.3</v>
      </c>
      <c r="M7">
        <v>4.0475000000000003</v>
      </c>
      <c r="N7">
        <v>0.49714000000000003</v>
      </c>
      <c r="O7">
        <v>0.10663</v>
      </c>
      <c r="P7">
        <v>1430.8</v>
      </c>
      <c r="Q7">
        <v>-2.3134999999999999</v>
      </c>
      <c r="R7">
        <v>0.54632000000000003</v>
      </c>
      <c r="S7">
        <v>0.20607</v>
      </c>
      <c r="T7">
        <v>4.7358999999999998E-2</v>
      </c>
      <c r="U7">
        <v>3.6072E-2</v>
      </c>
      <c r="V7">
        <v>6.2785999999999995E-2</v>
      </c>
      <c r="W7">
        <v>-0.31209999999999999</v>
      </c>
      <c r="X7">
        <v>6.8069000000000005E-2</v>
      </c>
      <c r="Y7">
        <v>6.0830000000000002E-2</v>
      </c>
      <c r="Z7">
        <v>7.0003999999999997E-2</v>
      </c>
      <c r="AA7">
        <v>-0.30198999999999998</v>
      </c>
      <c r="AB7">
        <v>6.7806000000000005E-2</v>
      </c>
      <c r="AC7">
        <v>6.0624999999999998E-2</v>
      </c>
      <c r="AD7">
        <v>8</v>
      </c>
      <c r="AE7">
        <v>8</v>
      </c>
      <c r="AF7">
        <v>1.1264000000000001</v>
      </c>
      <c r="AG7">
        <v>0.68391000000000002</v>
      </c>
      <c r="AH7">
        <v>0.44252999999999998</v>
      </c>
      <c r="AI7">
        <v>44</v>
      </c>
      <c r="AJ7">
        <v>4</v>
      </c>
      <c r="AK7">
        <v>7</v>
      </c>
      <c r="AL7">
        <v>1</v>
      </c>
      <c r="AM7">
        <v>0</v>
      </c>
      <c r="AN7">
        <v>0</v>
      </c>
      <c r="AO7">
        <v>0.89686999999999995</v>
      </c>
      <c r="AP7">
        <v>1</v>
      </c>
      <c r="AQ7">
        <v>1</v>
      </c>
      <c r="AR7" t="s">
        <v>94</v>
      </c>
      <c r="AS7" t="s">
        <v>95</v>
      </c>
      <c r="AT7" t="s">
        <v>95</v>
      </c>
      <c r="AU7" t="s">
        <v>95</v>
      </c>
      <c r="AV7" t="s">
        <v>95</v>
      </c>
      <c r="AW7" t="s">
        <v>95</v>
      </c>
      <c r="AX7" t="s">
        <v>95</v>
      </c>
      <c r="AY7" t="s">
        <v>95</v>
      </c>
      <c r="AZ7" t="s">
        <v>94</v>
      </c>
      <c r="BA7" t="s">
        <v>94</v>
      </c>
      <c r="BB7" t="s">
        <v>94</v>
      </c>
      <c r="CG7" s="4">
        <v>0</v>
      </c>
      <c r="CH7" s="4">
        <v>1</v>
      </c>
      <c r="CI7" s="5">
        <v>0</v>
      </c>
      <c r="CJ7" s="5">
        <v>1</v>
      </c>
      <c r="CK7" s="5">
        <v>0</v>
      </c>
      <c r="CL7" s="5">
        <v>0</v>
      </c>
      <c r="CO7" s="12"/>
      <c r="CP7" s="12"/>
      <c r="CQ7" s="12"/>
      <c r="CR7" s="12"/>
      <c r="CS7" s="12"/>
      <c r="CT7" s="12"/>
    </row>
    <row r="8" spans="1:98" x14ac:dyDescent="0.2">
      <c r="A8" t="s">
        <v>110</v>
      </c>
      <c r="B8" t="s">
        <v>88</v>
      </c>
      <c r="C8" t="s">
        <v>111</v>
      </c>
      <c r="D8">
        <v>1.1000000000000001</v>
      </c>
      <c r="E8" t="s">
        <v>90</v>
      </c>
      <c r="F8" t="s">
        <v>112</v>
      </c>
      <c r="G8" t="s">
        <v>92</v>
      </c>
      <c r="H8" t="s">
        <v>93</v>
      </c>
      <c r="I8">
        <v>-128.93</v>
      </c>
      <c r="J8">
        <v>-4.0147000000000002E-4</v>
      </c>
      <c r="K8">
        <v>-1.4250000000000001E-2</v>
      </c>
      <c r="L8">
        <v>1999.7</v>
      </c>
      <c r="M8">
        <v>-3.4083000000000002E-2</v>
      </c>
      <c r="N8">
        <v>0.5403</v>
      </c>
      <c r="O8">
        <v>-1544.5</v>
      </c>
      <c r="P8" s="1">
        <v>-152600</v>
      </c>
      <c r="Q8">
        <v>28.852</v>
      </c>
      <c r="R8">
        <v>-3.1777000000000002</v>
      </c>
      <c r="S8">
        <v>9.3552999999999997</v>
      </c>
      <c r="T8">
        <v>0.25891999999999998</v>
      </c>
      <c r="U8">
        <v>0.20499999999999999</v>
      </c>
      <c r="V8">
        <v>-9.2413000000000007</v>
      </c>
      <c r="W8" t="e">
        <f>-inf</f>
        <v>#NAME?</v>
      </c>
      <c r="X8">
        <v>0.40539999999999998</v>
      </c>
      <c r="Y8">
        <v>0.3851</v>
      </c>
      <c r="Z8">
        <v>0.96448999999999996</v>
      </c>
      <c r="AA8" t="e">
        <f>-inf</f>
        <v>#NAME?</v>
      </c>
      <c r="AB8">
        <v>2.3871E-2</v>
      </c>
      <c r="AC8">
        <v>2.2100000000000002E-2</v>
      </c>
      <c r="AD8">
        <v>3</v>
      </c>
      <c r="AE8">
        <v>3</v>
      </c>
      <c r="AF8">
        <v>1</v>
      </c>
      <c r="AG8">
        <v>0.42569000000000001</v>
      </c>
      <c r="AH8">
        <v>0.57430999999999999</v>
      </c>
      <c r="AI8">
        <v>22</v>
      </c>
      <c r="AJ8">
        <v>2</v>
      </c>
      <c r="AK8">
        <v>0</v>
      </c>
      <c r="AL8">
        <v>0</v>
      </c>
      <c r="AM8">
        <v>0</v>
      </c>
      <c r="AN8">
        <v>0</v>
      </c>
      <c r="AO8">
        <v>0.60148999999999997</v>
      </c>
      <c r="AP8">
        <v>1</v>
      </c>
      <c r="AQ8">
        <v>1</v>
      </c>
      <c r="AR8" t="s">
        <v>96</v>
      </c>
      <c r="AS8" t="s">
        <v>94</v>
      </c>
      <c r="AT8" t="s">
        <v>95</v>
      </c>
      <c r="AU8" t="s">
        <v>95</v>
      </c>
      <c r="AV8" t="s">
        <v>95</v>
      </c>
      <c r="AW8" t="s">
        <v>95</v>
      </c>
      <c r="AX8" t="s">
        <v>94</v>
      </c>
      <c r="AY8" t="s">
        <v>95</v>
      </c>
      <c r="AZ8" t="s">
        <v>95</v>
      </c>
      <c r="BA8" t="s">
        <v>96</v>
      </c>
      <c r="BB8" t="s">
        <v>94</v>
      </c>
      <c r="BC8" t="s">
        <v>94</v>
      </c>
      <c r="BD8" t="s">
        <v>94</v>
      </c>
      <c r="BE8">
        <v>2</v>
      </c>
      <c r="BI8">
        <v>0</v>
      </c>
      <c r="BL8">
        <v>1</v>
      </c>
      <c r="BM8">
        <v>1</v>
      </c>
      <c r="BN8">
        <v>0</v>
      </c>
      <c r="BO8">
        <v>0</v>
      </c>
      <c r="BP8">
        <v>0</v>
      </c>
      <c r="BQ8">
        <v>0</v>
      </c>
      <c r="BS8">
        <v>1</v>
      </c>
      <c r="BT8">
        <v>1</v>
      </c>
      <c r="BU8">
        <v>0</v>
      </c>
      <c r="BV8">
        <v>0</v>
      </c>
      <c r="BW8">
        <v>0</v>
      </c>
      <c r="BX8">
        <v>0</v>
      </c>
      <c r="BY8">
        <v>5</v>
      </c>
      <c r="CG8" s="4">
        <v>0</v>
      </c>
      <c r="CH8" s="4">
        <v>1</v>
      </c>
      <c r="CI8" s="5">
        <v>0</v>
      </c>
      <c r="CJ8" s="5">
        <v>0</v>
      </c>
      <c r="CK8" s="5">
        <v>0</v>
      </c>
      <c r="CL8" s="5">
        <v>0</v>
      </c>
    </row>
    <row r="9" spans="1:98" x14ac:dyDescent="0.2">
      <c r="A9" t="s">
        <v>113</v>
      </c>
      <c r="B9" t="s">
        <v>88</v>
      </c>
      <c r="C9" t="s">
        <v>111</v>
      </c>
      <c r="D9">
        <v>1.1000000000000001</v>
      </c>
      <c r="E9" t="s">
        <v>90</v>
      </c>
      <c r="F9" t="s">
        <v>106</v>
      </c>
      <c r="G9" t="s">
        <v>107</v>
      </c>
      <c r="H9" t="s">
        <v>93</v>
      </c>
      <c r="I9">
        <v>-128.93</v>
      </c>
      <c r="J9">
        <v>-4.0147000000000002E-4</v>
      </c>
      <c r="K9">
        <v>-1.4250000000000001E-2</v>
      </c>
      <c r="L9">
        <v>1999.7</v>
      </c>
      <c r="M9">
        <v>-3.4083000000000002E-2</v>
      </c>
      <c r="N9">
        <v>0.5403</v>
      </c>
      <c r="O9">
        <v>-1544.5</v>
      </c>
      <c r="P9" s="1">
        <v>-152600</v>
      </c>
      <c r="Q9">
        <v>28.852</v>
      </c>
      <c r="R9">
        <v>-3.1777000000000002</v>
      </c>
      <c r="S9">
        <v>9.3552999999999997</v>
      </c>
      <c r="T9">
        <v>0.25891999999999998</v>
      </c>
      <c r="U9">
        <v>0.20499999999999999</v>
      </c>
      <c r="V9">
        <v>-9.2413000000000007</v>
      </c>
      <c r="W9" t="e">
        <f>-inf</f>
        <v>#NAME?</v>
      </c>
      <c r="X9">
        <v>0.40539999999999998</v>
      </c>
      <c r="Y9">
        <v>0.3851</v>
      </c>
      <c r="Z9">
        <v>0.96448999999999996</v>
      </c>
      <c r="AA9" t="e">
        <f>-inf</f>
        <v>#NAME?</v>
      </c>
      <c r="AB9">
        <v>2.3871E-2</v>
      </c>
      <c r="AC9">
        <v>2.2100000000000002E-2</v>
      </c>
      <c r="AD9">
        <v>3</v>
      </c>
      <c r="AE9">
        <v>3</v>
      </c>
      <c r="AF9">
        <v>1</v>
      </c>
      <c r="AG9">
        <v>0.42569000000000001</v>
      </c>
      <c r="AH9">
        <v>0.57430999999999999</v>
      </c>
      <c r="AI9">
        <v>22</v>
      </c>
      <c r="AJ9">
        <v>2</v>
      </c>
      <c r="AK9">
        <v>0</v>
      </c>
      <c r="AL9">
        <v>0</v>
      </c>
      <c r="AM9">
        <v>0</v>
      </c>
      <c r="AN9">
        <v>0</v>
      </c>
      <c r="AO9">
        <v>0.60148999999999997</v>
      </c>
      <c r="AP9">
        <v>1</v>
      </c>
      <c r="AQ9">
        <v>1</v>
      </c>
      <c r="AR9" t="s">
        <v>96</v>
      </c>
      <c r="AS9" t="s">
        <v>94</v>
      </c>
      <c r="AT9" t="s">
        <v>95</v>
      </c>
      <c r="AU9" t="s">
        <v>95</v>
      </c>
      <c r="AV9" t="s">
        <v>95</v>
      </c>
      <c r="AW9" t="s">
        <v>95</v>
      </c>
      <c r="AX9" t="s">
        <v>94</v>
      </c>
      <c r="AY9" t="s">
        <v>95</v>
      </c>
      <c r="AZ9" t="s">
        <v>95</v>
      </c>
      <c r="BA9" t="s">
        <v>96</v>
      </c>
      <c r="BB9" t="s">
        <v>94</v>
      </c>
      <c r="BC9" t="s">
        <v>94</v>
      </c>
      <c r="BD9" t="s">
        <v>94</v>
      </c>
      <c r="BI9">
        <v>0</v>
      </c>
      <c r="BJ9" t="s">
        <v>108</v>
      </c>
      <c r="BK9" t="s">
        <v>109</v>
      </c>
      <c r="BL9">
        <v>1</v>
      </c>
      <c r="BM9">
        <v>1</v>
      </c>
      <c r="BN9">
        <v>0</v>
      </c>
      <c r="BO9">
        <v>1</v>
      </c>
      <c r="BP9">
        <v>0</v>
      </c>
      <c r="BQ9">
        <v>0</v>
      </c>
      <c r="BS9">
        <v>1</v>
      </c>
      <c r="BT9">
        <v>1</v>
      </c>
      <c r="BU9">
        <v>0</v>
      </c>
      <c r="BV9">
        <v>1</v>
      </c>
      <c r="BW9">
        <v>0</v>
      </c>
      <c r="BX9">
        <v>0</v>
      </c>
      <c r="BY9">
        <v>6</v>
      </c>
      <c r="CG9" s="4">
        <v>0</v>
      </c>
      <c r="CH9" s="4">
        <v>1</v>
      </c>
      <c r="CI9" s="5">
        <v>0</v>
      </c>
      <c r="CJ9" s="5">
        <v>1</v>
      </c>
      <c r="CK9" s="5">
        <v>0</v>
      </c>
      <c r="CL9" s="5">
        <v>0</v>
      </c>
    </row>
    <row r="10" spans="1:98" x14ac:dyDescent="0.2">
      <c r="A10" t="s">
        <v>114</v>
      </c>
      <c r="B10" t="s">
        <v>88</v>
      </c>
      <c r="C10" t="s">
        <v>115</v>
      </c>
      <c r="D10">
        <v>1.1000000000000001</v>
      </c>
      <c r="E10" t="s">
        <v>90</v>
      </c>
      <c r="F10" t="s">
        <v>116</v>
      </c>
      <c r="G10" t="s">
        <v>117</v>
      </c>
      <c r="H10" t="s">
        <v>93</v>
      </c>
      <c r="I10">
        <v>15.465</v>
      </c>
      <c r="J10">
        <v>2.0393000000000001E-2</v>
      </c>
      <c r="K10">
        <v>2.6286</v>
      </c>
      <c r="L10">
        <v>1814.4</v>
      </c>
      <c r="M10">
        <v>0.28415000000000001</v>
      </c>
      <c r="N10">
        <v>110.03</v>
      </c>
      <c r="O10">
        <v>3.2025000000000001</v>
      </c>
      <c r="P10">
        <v>1817.7</v>
      </c>
      <c r="Q10">
        <v>-5121</v>
      </c>
      <c r="R10">
        <v>0</v>
      </c>
      <c r="S10" t="e">
        <f>-inf</f>
        <v>#NAME?</v>
      </c>
      <c r="T10">
        <v>61.847000000000001</v>
      </c>
      <c r="U10">
        <v>47.332999999999998</v>
      </c>
      <c r="V10">
        <v>0.20424999999999999</v>
      </c>
      <c r="W10">
        <v>-1.3873</v>
      </c>
      <c r="X10">
        <v>55.17</v>
      </c>
      <c r="Y10">
        <v>49.509</v>
      </c>
      <c r="Z10">
        <v>0.23213</v>
      </c>
      <c r="AA10">
        <v>-1.3036000000000001</v>
      </c>
      <c r="AB10">
        <v>54.195</v>
      </c>
      <c r="AC10">
        <v>50.322000000000003</v>
      </c>
      <c r="AD10">
        <v>4</v>
      </c>
      <c r="AE10">
        <v>4</v>
      </c>
      <c r="AF10">
        <v>1.7918000000000001</v>
      </c>
      <c r="AG10">
        <v>0.20794000000000001</v>
      </c>
      <c r="AH10">
        <v>1.5839000000000001</v>
      </c>
      <c r="AI10">
        <v>30</v>
      </c>
      <c r="AJ10">
        <v>1</v>
      </c>
      <c r="AK10">
        <v>2</v>
      </c>
      <c r="AL10">
        <v>1</v>
      </c>
      <c r="AM10">
        <v>1</v>
      </c>
      <c r="AN10">
        <v>1</v>
      </c>
      <c r="AO10">
        <v>0.47132000000000002</v>
      </c>
      <c r="AP10">
        <v>0</v>
      </c>
      <c r="AQ10">
        <v>0</v>
      </c>
      <c r="AR10" t="s">
        <v>96</v>
      </c>
      <c r="AS10" t="s">
        <v>94</v>
      </c>
      <c r="AT10" t="s">
        <v>95</v>
      </c>
      <c r="AU10" t="s">
        <v>94</v>
      </c>
      <c r="AV10" t="s">
        <v>95</v>
      </c>
      <c r="AW10" t="s">
        <v>94</v>
      </c>
      <c r="AX10" t="s">
        <v>94</v>
      </c>
      <c r="AY10" t="s">
        <v>95</v>
      </c>
      <c r="AZ10" t="s">
        <v>94</v>
      </c>
      <c r="BA10" t="s">
        <v>96</v>
      </c>
      <c r="BB10" t="s">
        <v>94</v>
      </c>
      <c r="BC10" t="s">
        <v>94</v>
      </c>
      <c r="BD10" t="s">
        <v>94</v>
      </c>
      <c r="BE10">
        <v>4</v>
      </c>
      <c r="BG10" t="s">
        <v>118</v>
      </c>
      <c r="BI10">
        <v>0</v>
      </c>
      <c r="BL10">
        <v>0</v>
      </c>
      <c r="BM10">
        <v>1</v>
      </c>
      <c r="BN10">
        <v>0</v>
      </c>
      <c r="BO10">
        <v>0</v>
      </c>
      <c r="BP10">
        <v>0</v>
      </c>
      <c r="BQ10">
        <v>0</v>
      </c>
      <c r="BS10">
        <v>0</v>
      </c>
      <c r="BT10">
        <v>1</v>
      </c>
      <c r="BU10">
        <v>0</v>
      </c>
      <c r="BV10">
        <v>0</v>
      </c>
      <c r="BW10">
        <v>0</v>
      </c>
      <c r="BX10">
        <v>0</v>
      </c>
      <c r="BY10">
        <v>7</v>
      </c>
      <c r="CG10" s="4">
        <v>0</v>
      </c>
      <c r="CH10" s="4">
        <v>1</v>
      </c>
      <c r="CI10" s="5">
        <v>0</v>
      </c>
      <c r="CJ10" s="5">
        <v>0</v>
      </c>
      <c r="CK10" s="5">
        <v>0</v>
      </c>
      <c r="CL10" s="5">
        <v>0</v>
      </c>
    </row>
    <row r="11" spans="1:98" x14ac:dyDescent="0.2">
      <c r="A11" t="s">
        <v>119</v>
      </c>
      <c r="B11" t="s">
        <v>88</v>
      </c>
      <c r="C11" t="s">
        <v>115</v>
      </c>
      <c r="D11">
        <v>3.2</v>
      </c>
      <c r="E11" t="s">
        <v>120</v>
      </c>
      <c r="F11" t="s">
        <v>121</v>
      </c>
      <c r="G11" t="s">
        <v>122</v>
      </c>
      <c r="H11" t="s">
        <v>93</v>
      </c>
      <c r="I11">
        <v>-0.25048999999999999</v>
      </c>
      <c r="J11">
        <v>-1.7187999999999998E-2</v>
      </c>
      <c r="K11">
        <v>-3.0743999999999998</v>
      </c>
      <c r="L11">
        <v>2008</v>
      </c>
      <c r="M11">
        <v>-17.542999999999999</v>
      </c>
      <c r="N11">
        <v>187.66</v>
      </c>
      <c r="O11">
        <v>280.33</v>
      </c>
      <c r="P11">
        <v>1964.3</v>
      </c>
      <c r="Q11">
        <v>6300.3</v>
      </c>
      <c r="R11">
        <v>0.82933999999999997</v>
      </c>
      <c r="S11" t="e">
        <f>-inf</f>
        <v>#NAME?</v>
      </c>
      <c r="T11">
        <v>12.667</v>
      </c>
      <c r="U11">
        <v>10.677</v>
      </c>
      <c r="V11">
        <v>0.51702999999999999</v>
      </c>
      <c r="W11">
        <v>-0.44890000000000002</v>
      </c>
      <c r="X11">
        <v>21.309000000000001</v>
      </c>
      <c r="Y11">
        <v>19.228999999999999</v>
      </c>
      <c r="Z11">
        <v>0.56489</v>
      </c>
      <c r="AA11">
        <v>-0.30532999999999999</v>
      </c>
      <c r="AB11">
        <v>20.225999999999999</v>
      </c>
      <c r="AC11">
        <v>18.245999999999999</v>
      </c>
      <c r="AD11">
        <v>4</v>
      </c>
      <c r="AE11">
        <v>4</v>
      </c>
      <c r="AF11">
        <v>1.0823</v>
      </c>
      <c r="AG11">
        <v>0.62878999999999996</v>
      </c>
      <c r="AH11">
        <v>0.45352999999999999</v>
      </c>
      <c r="AI11">
        <v>21</v>
      </c>
      <c r="AJ11">
        <v>2</v>
      </c>
      <c r="AK11">
        <v>0</v>
      </c>
      <c r="AL11">
        <v>1</v>
      </c>
      <c r="AM11">
        <v>0</v>
      </c>
      <c r="AN11">
        <v>0</v>
      </c>
      <c r="AO11">
        <v>0.78003</v>
      </c>
      <c r="AP11">
        <v>0</v>
      </c>
      <c r="AQ11">
        <v>0</v>
      </c>
      <c r="AR11" t="s">
        <v>95</v>
      </c>
      <c r="AS11" t="s">
        <v>94</v>
      </c>
      <c r="AT11" t="s">
        <v>95</v>
      </c>
      <c r="AU11" t="s">
        <v>95</v>
      </c>
      <c r="AV11" t="s">
        <v>95</v>
      </c>
      <c r="AW11" t="s">
        <v>95</v>
      </c>
      <c r="AX11" t="s">
        <v>95</v>
      </c>
      <c r="AY11" t="s">
        <v>95</v>
      </c>
      <c r="AZ11" t="s">
        <v>95</v>
      </c>
      <c r="BA11" t="s">
        <v>94</v>
      </c>
      <c r="BB11" t="s">
        <v>94</v>
      </c>
      <c r="BC11" t="s">
        <v>94</v>
      </c>
      <c r="BD11" t="s">
        <v>94</v>
      </c>
      <c r="BE11">
        <v>2</v>
      </c>
      <c r="BI11">
        <v>0</v>
      </c>
      <c r="BL11">
        <v>0</v>
      </c>
      <c r="BM11">
        <v>1</v>
      </c>
      <c r="BS11">
        <v>1</v>
      </c>
      <c r="BT11">
        <v>1</v>
      </c>
      <c r="BU11">
        <v>0</v>
      </c>
      <c r="BV11">
        <v>0</v>
      </c>
      <c r="BW11">
        <v>0</v>
      </c>
      <c r="BX11">
        <v>0</v>
      </c>
      <c r="BY11">
        <v>8</v>
      </c>
      <c r="BZ11" t="s">
        <v>123</v>
      </c>
      <c r="CG11" s="4">
        <v>1</v>
      </c>
      <c r="CH11" s="4">
        <v>1</v>
      </c>
      <c r="CI11" s="5">
        <v>0</v>
      </c>
      <c r="CJ11" s="5">
        <v>0</v>
      </c>
      <c r="CK11" s="5">
        <v>0</v>
      </c>
      <c r="CL11" s="5">
        <v>0</v>
      </c>
    </row>
    <row r="12" spans="1:98" x14ac:dyDescent="0.2">
      <c r="A12" t="s">
        <v>124</v>
      </c>
      <c r="B12" t="s">
        <v>88</v>
      </c>
      <c r="C12" t="s">
        <v>115</v>
      </c>
      <c r="D12">
        <v>3.2</v>
      </c>
      <c r="E12" t="s">
        <v>120</v>
      </c>
      <c r="F12" t="s">
        <v>121</v>
      </c>
      <c r="G12" t="s">
        <v>125</v>
      </c>
      <c r="H12" t="s">
        <v>93</v>
      </c>
      <c r="I12">
        <v>-2.6166999999999998</v>
      </c>
      <c r="J12">
        <v>-8.3411000000000006E-3</v>
      </c>
      <c r="K12">
        <v>-1.3735999999999999</v>
      </c>
      <c r="L12">
        <v>2006.3</v>
      </c>
      <c r="M12">
        <v>-1.6794</v>
      </c>
      <c r="N12">
        <v>157.06</v>
      </c>
      <c r="O12">
        <v>227.52</v>
      </c>
      <c r="P12">
        <v>1941.8</v>
      </c>
      <c r="Q12">
        <v>2886.7</v>
      </c>
      <c r="R12">
        <v>0.61758000000000002</v>
      </c>
      <c r="S12" t="e">
        <f>-inf</f>
        <v>#NAME?</v>
      </c>
      <c r="T12">
        <v>16.895</v>
      </c>
      <c r="U12">
        <v>12.122</v>
      </c>
      <c r="V12">
        <v>0.12506</v>
      </c>
      <c r="W12">
        <v>-1.6248</v>
      </c>
      <c r="X12">
        <v>25.555</v>
      </c>
      <c r="Y12">
        <v>25.04</v>
      </c>
      <c r="Z12">
        <v>0.14202999999999999</v>
      </c>
      <c r="AA12">
        <v>-1.5739000000000001</v>
      </c>
      <c r="AB12">
        <v>25.306000000000001</v>
      </c>
      <c r="AC12">
        <v>24.861000000000001</v>
      </c>
      <c r="AD12">
        <v>4</v>
      </c>
      <c r="AE12">
        <v>4</v>
      </c>
      <c r="AF12">
        <v>1.1497999999999999</v>
      </c>
      <c r="AG12">
        <v>0.68430999999999997</v>
      </c>
      <c r="AH12">
        <v>0.46548</v>
      </c>
      <c r="AI12">
        <v>21</v>
      </c>
      <c r="AJ12">
        <v>2</v>
      </c>
      <c r="AK12">
        <v>0</v>
      </c>
      <c r="AL12">
        <v>1</v>
      </c>
      <c r="AM12">
        <v>0</v>
      </c>
      <c r="AN12">
        <v>0</v>
      </c>
      <c r="AO12">
        <v>0.80088999999999999</v>
      </c>
      <c r="AP12">
        <v>0</v>
      </c>
      <c r="AQ12">
        <v>0</v>
      </c>
      <c r="AR12" t="s">
        <v>94</v>
      </c>
      <c r="AS12" t="s">
        <v>94</v>
      </c>
      <c r="AT12" t="s">
        <v>95</v>
      </c>
      <c r="AU12" t="s">
        <v>95</v>
      </c>
      <c r="AV12" t="s">
        <v>95</v>
      </c>
      <c r="AW12" t="s">
        <v>95</v>
      </c>
      <c r="AX12" t="s">
        <v>95</v>
      </c>
      <c r="AY12" t="s">
        <v>95</v>
      </c>
      <c r="AZ12" t="s">
        <v>94</v>
      </c>
      <c r="BA12" t="s">
        <v>94</v>
      </c>
      <c r="BB12" t="s">
        <v>94</v>
      </c>
      <c r="BC12" t="s">
        <v>94</v>
      </c>
      <c r="BD12" t="s">
        <v>94</v>
      </c>
      <c r="BE12">
        <v>2</v>
      </c>
      <c r="BI12">
        <v>0</v>
      </c>
      <c r="BL12">
        <v>0</v>
      </c>
      <c r="BM12">
        <v>1</v>
      </c>
      <c r="BS12">
        <v>0</v>
      </c>
      <c r="BT12">
        <v>1</v>
      </c>
      <c r="BU12">
        <v>0</v>
      </c>
      <c r="BV12">
        <v>0</v>
      </c>
      <c r="BW12">
        <v>0</v>
      </c>
      <c r="BX12">
        <v>0</v>
      </c>
      <c r="BY12">
        <v>9</v>
      </c>
      <c r="CG12" s="4">
        <v>0</v>
      </c>
      <c r="CH12" s="4">
        <v>1</v>
      </c>
      <c r="CI12" s="5">
        <v>0</v>
      </c>
      <c r="CJ12" s="5">
        <v>0</v>
      </c>
      <c r="CK12" s="5">
        <v>0</v>
      </c>
      <c r="CL12" s="5">
        <v>0</v>
      </c>
    </row>
    <row r="13" spans="1:98" x14ac:dyDescent="0.2">
      <c r="A13" t="s">
        <v>126</v>
      </c>
      <c r="B13" t="s">
        <v>88</v>
      </c>
      <c r="C13" t="s">
        <v>115</v>
      </c>
      <c r="D13">
        <v>3.2</v>
      </c>
      <c r="E13" t="s">
        <v>120</v>
      </c>
      <c r="F13" t="s">
        <v>121</v>
      </c>
      <c r="G13" t="s">
        <v>127</v>
      </c>
      <c r="H13" t="s">
        <v>93</v>
      </c>
      <c r="I13">
        <v>-0.35804999999999998</v>
      </c>
      <c r="J13">
        <v>-1.3207E-2</v>
      </c>
      <c r="K13">
        <v>-2.4015</v>
      </c>
      <c r="L13">
        <v>2007.8</v>
      </c>
      <c r="M13">
        <v>-12.273</v>
      </c>
      <c r="N13">
        <v>181.57</v>
      </c>
      <c r="O13">
        <v>267.64999999999998</v>
      </c>
      <c r="P13">
        <v>1958.3</v>
      </c>
      <c r="Q13">
        <v>4957</v>
      </c>
      <c r="R13">
        <v>0.75314999999999999</v>
      </c>
      <c r="S13" t="e">
        <f>-inf</f>
        <v>#NAME?</v>
      </c>
      <c r="T13">
        <v>14.824</v>
      </c>
      <c r="U13">
        <v>11.464</v>
      </c>
      <c r="V13">
        <v>0.32729000000000003</v>
      </c>
      <c r="W13">
        <v>-1.0181</v>
      </c>
      <c r="X13">
        <v>24.472000000000001</v>
      </c>
      <c r="Y13">
        <v>23.3</v>
      </c>
      <c r="Z13">
        <v>0.36399999999999999</v>
      </c>
      <c r="AA13">
        <v>-0.90798999999999996</v>
      </c>
      <c r="AB13">
        <v>23.795000000000002</v>
      </c>
      <c r="AC13">
        <v>22.74</v>
      </c>
      <c r="AD13">
        <v>4</v>
      </c>
      <c r="AE13">
        <v>4</v>
      </c>
      <c r="AF13">
        <v>1.1186</v>
      </c>
      <c r="AG13">
        <v>0.65537999999999996</v>
      </c>
      <c r="AH13">
        <v>0.46322999999999998</v>
      </c>
      <c r="AI13">
        <v>21</v>
      </c>
      <c r="AJ13">
        <v>2</v>
      </c>
      <c r="AK13">
        <v>0</v>
      </c>
      <c r="AL13">
        <v>1</v>
      </c>
      <c r="AM13">
        <v>0</v>
      </c>
      <c r="AN13">
        <v>0</v>
      </c>
      <c r="AO13">
        <v>0.79113</v>
      </c>
      <c r="AP13">
        <v>0</v>
      </c>
      <c r="AQ13">
        <v>0</v>
      </c>
      <c r="AR13" t="s">
        <v>95</v>
      </c>
      <c r="AS13" t="s">
        <v>94</v>
      </c>
      <c r="AT13" t="s">
        <v>95</v>
      </c>
      <c r="AU13" t="s">
        <v>95</v>
      </c>
      <c r="AV13" t="s">
        <v>95</v>
      </c>
      <c r="AW13" t="s">
        <v>95</v>
      </c>
      <c r="AX13" t="s">
        <v>95</v>
      </c>
      <c r="AY13" t="s">
        <v>95</v>
      </c>
      <c r="AZ13" t="s">
        <v>95</v>
      </c>
      <c r="BA13" t="s">
        <v>94</v>
      </c>
      <c r="BB13" t="s">
        <v>94</v>
      </c>
      <c r="BC13" t="s">
        <v>94</v>
      </c>
      <c r="BD13" t="s">
        <v>94</v>
      </c>
      <c r="BE13">
        <v>2</v>
      </c>
      <c r="BI13">
        <v>0</v>
      </c>
      <c r="BL13">
        <v>0</v>
      </c>
      <c r="BM13">
        <v>1</v>
      </c>
      <c r="BS13">
        <v>1</v>
      </c>
      <c r="BT13">
        <v>1</v>
      </c>
      <c r="BU13">
        <v>0</v>
      </c>
      <c r="BV13">
        <v>0</v>
      </c>
      <c r="BW13">
        <v>0</v>
      </c>
      <c r="BX13">
        <v>1</v>
      </c>
      <c r="BY13">
        <v>10</v>
      </c>
      <c r="BZ13" t="s">
        <v>123</v>
      </c>
      <c r="CG13" s="4">
        <v>1</v>
      </c>
      <c r="CH13" s="4">
        <v>1</v>
      </c>
      <c r="CI13" s="5">
        <v>0</v>
      </c>
      <c r="CJ13" s="5">
        <v>0</v>
      </c>
      <c r="CK13" s="5">
        <v>0</v>
      </c>
      <c r="CL13" s="5">
        <v>1</v>
      </c>
    </row>
    <row r="14" spans="1:98" x14ac:dyDescent="0.2">
      <c r="A14" t="s">
        <v>128</v>
      </c>
      <c r="B14" t="s">
        <v>88</v>
      </c>
      <c r="C14" t="s">
        <v>115</v>
      </c>
      <c r="D14">
        <v>4.0999999999999996</v>
      </c>
      <c r="E14" t="s">
        <v>129</v>
      </c>
      <c r="F14" t="s">
        <v>130</v>
      </c>
      <c r="G14" t="s">
        <v>131</v>
      </c>
      <c r="H14" t="s">
        <v>93</v>
      </c>
      <c r="I14">
        <v>2.0950000000000002</v>
      </c>
      <c r="J14">
        <v>7.6911999999999994E-2</v>
      </c>
      <c r="K14">
        <v>3.6253000000000002</v>
      </c>
      <c r="L14">
        <v>2013.4</v>
      </c>
      <c r="M14">
        <v>2.0975999999999999</v>
      </c>
      <c r="N14">
        <v>61.747</v>
      </c>
      <c r="O14">
        <v>0.65739000000000003</v>
      </c>
      <c r="P14">
        <v>1963.6</v>
      </c>
      <c r="Q14">
        <v>-7267.6</v>
      </c>
      <c r="R14">
        <v>0.79934000000000005</v>
      </c>
      <c r="S14">
        <v>0.76393</v>
      </c>
      <c r="T14">
        <v>14.129</v>
      </c>
      <c r="U14">
        <v>9.9398</v>
      </c>
      <c r="V14">
        <v>0.36337999999999998</v>
      </c>
      <c r="W14">
        <v>0.29265000000000002</v>
      </c>
      <c r="X14">
        <v>25.166</v>
      </c>
      <c r="Y14">
        <v>21.242000000000001</v>
      </c>
      <c r="Z14">
        <v>0.48438999999999999</v>
      </c>
      <c r="AA14">
        <v>0.42709999999999998</v>
      </c>
      <c r="AB14">
        <v>22.649000000000001</v>
      </c>
      <c r="AC14">
        <v>17.771000000000001</v>
      </c>
      <c r="AD14">
        <v>21</v>
      </c>
      <c r="AE14">
        <v>20</v>
      </c>
      <c r="AF14">
        <v>1.6194999999999999</v>
      </c>
      <c r="AG14">
        <v>1.7461000000000001E-2</v>
      </c>
      <c r="AH14">
        <v>1.6021000000000001</v>
      </c>
      <c r="AI14">
        <v>21</v>
      </c>
      <c r="AJ14">
        <v>8</v>
      </c>
      <c r="AK14">
        <v>20</v>
      </c>
      <c r="AL14">
        <v>1</v>
      </c>
      <c r="AM14">
        <v>0</v>
      </c>
      <c r="AN14">
        <v>1</v>
      </c>
      <c r="AO14">
        <v>0.93023999999999996</v>
      </c>
      <c r="AP14">
        <v>0</v>
      </c>
      <c r="AQ14">
        <v>1</v>
      </c>
      <c r="AR14" t="s">
        <v>95</v>
      </c>
      <c r="AS14" t="s">
        <v>95</v>
      </c>
      <c r="AT14" t="s">
        <v>95</v>
      </c>
      <c r="AU14" t="s">
        <v>95</v>
      </c>
      <c r="AV14" t="s">
        <v>95</v>
      </c>
      <c r="AW14" t="s">
        <v>95</v>
      </c>
      <c r="AX14" t="s">
        <v>95</v>
      </c>
      <c r="AY14" t="s">
        <v>95</v>
      </c>
      <c r="AZ14" t="s">
        <v>95</v>
      </c>
      <c r="BA14" t="s">
        <v>95</v>
      </c>
      <c r="BB14" t="s">
        <v>95</v>
      </c>
      <c r="BC14" t="s">
        <v>95</v>
      </c>
      <c r="BD14" t="s">
        <v>95</v>
      </c>
      <c r="BI14">
        <v>0</v>
      </c>
      <c r="BJ14" t="s">
        <v>132</v>
      </c>
      <c r="BK14" t="s">
        <v>133</v>
      </c>
      <c r="BL14">
        <v>1</v>
      </c>
      <c r="BM14">
        <v>1</v>
      </c>
      <c r="BN14">
        <v>0</v>
      </c>
      <c r="BO14">
        <v>0</v>
      </c>
      <c r="BP14">
        <v>0</v>
      </c>
      <c r="BQ14">
        <v>0</v>
      </c>
      <c r="BS14">
        <v>1</v>
      </c>
      <c r="BT14">
        <v>0</v>
      </c>
      <c r="BU14">
        <v>0</v>
      </c>
      <c r="BV14">
        <v>0</v>
      </c>
      <c r="BW14">
        <v>0</v>
      </c>
      <c r="BX14">
        <v>0</v>
      </c>
      <c r="BY14">
        <v>11</v>
      </c>
      <c r="CA14" t="s">
        <v>123</v>
      </c>
      <c r="CG14" s="4">
        <v>1</v>
      </c>
      <c r="CH14" s="4">
        <v>1</v>
      </c>
      <c r="CI14" s="5">
        <v>0</v>
      </c>
      <c r="CJ14" s="5">
        <v>0</v>
      </c>
      <c r="CK14" s="5">
        <v>0</v>
      </c>
      <c r="CL14" s="5">
        <v>0</v>
      </c>
    </row>
    <row r="15" spans="1:98" x14ac:dyDescent="0.2">
      <c r="A15" t="s">
        <v>134</v>
      </c>
      <c r="B15" t="s">
        <v>88</v>
      </c>
      <c r="C15" t="s">
        <v>115</v>
      </c>
      <c r="D15">
        <v>4.0999999999999996</v>
      </c>
      <c r="E15" t="s">
        <v>129</v>
      </c>
      <c r="F15" t="s">
        <v>135</v>
      </c>
      <c r="G15" t="s">
        <v>136</v>
      </c>
      <c r="H15" t="s">
        <v>93</v>
      </c>
      <c r="I15">
        <v>1.0430999999999999</v>
      </c>
      <c r="J15">
        <v>0.49369000000000002</v>
      </c>
      <c r="K15">
        <v>6.5778999999999996</v>
      </c>
      <c r="L15">
        <v>2014.6</v>
      </c>
      <c r="M15">
        <v>4.2130000000000001</v>
      </c>
      <c r="N15">
        <v>123.43</v>
      </c>
      <c r="O15">
        <v>1.9473000000000001E-2</v>
      </c>
      <c r="P15">
        <v>1998.6</v>
      </c>
      <c r="Q15">
        <v>-13201</v>
      </c>
      <c r="R15">
        <v>0.99639</v>
      </c>
      <c r="S15">
        <v>0.99519000000000002</v>
      </c>
      <c r="T15">
        <v>1.8903000000000001</v>
      </c>
      <c r="U15">
        <v>1.5688</v>
      </c>
      <c r="V15">
        <v>0.97514999999999996</v>
      </c>
      <c r="W15">
        <v>0.97018000000000004</v>
      </c>
      <c r="X15">
        <v>4.9600999999999997</v>
      </c>
      <c r="Y15">
        <v>3.8128000000000002</v>
      </c>
      <c r="Z15">
        <v>0.61177000000000004</v>
      </c>
      <c r="AA15">
        <v>0.53412000000000004</v>
      </c>
      <c r="AB15">
        <v>19.606000000000002</v>
      </c>
      <c r="AC15">
        <v>16.835000000000001</v>
      </c>
      <c r="AD15">
        <v>13</v>
      </c>
      <c r="AE15">
        <v>12</v>
      </c>
      <c r="AF15">
        <v>0.81016999999999995</v>
      </c>
      <c r="AG15">
        <v>8.7349000000000003E-3</v>
      </c>
      <c r="AH15">
        <v>0.80142999999999998</v>
      </c>
      <c r="AI15">
        <v>13</v>
      </c>
      <c r="AJ15">
        <v>0</v>
      </c>
      <c r="AK15">
        <v>12</v>
      </c>
      <c r="AL15">
        <v>0</v>
      </c>
      <c r="AM15">
        <v>0</v>
      </c>
      <c r="AN15">
        <v>1</v>
      </c>
      <c r="AO15">
        <v>0.66032000000000002</v>
      </c>
      <c r="AP15">
        <v>0</v>
      </c>
      <c r="AQ15">
        <v>1</v>
      </c>
      <c r="AR15" t="s">
        <v>95</v>
      </c>
      <c r="AS15" t="s">
        <v>95</v>
      </c>
      <c r="AT15" t="s">
        <v>95</v>
      </c>
      <c r="AU15" t="s">
        <v>95</v>
      </c>
      <c r="AV15" t="s">
        <v>95</v>
      </c>
      <c r="AW15" t="s">
        <v>95</v>
      </c>
      <c r="AX15" t="s">
        <v>94</v>
      </c>
      <c r="AY15" t="s">
        <v>95</v>
      </c>
      <c r="AZ15" t="s">
        <v>95</v>
      </c>
      <c r="BA15" t="s">
        <v>94</v>
      </c>
      <c r="BB15" t="s">
        <v>94</v>
      </c>
      <c r="BC15" t="s">
        <v>95</v>
      </c>
      <c r="BD15" t="s">
        <v>95</v>
      </c>
      <c r="BI15">
        <v>0</v>
      </c>
      <c r="BJ15" t="s">
        <v>137</v>
      </c>
      <c r="BK15" t="s">
        <v>138</v>
      </c>
      <c r="BL15">
        <v>1</v>
      </c>
      <c r="BM15">
        <v>1</v>
      </c>
      <c r="BN15">
        <v>0</v>
      </c>
      <c r="BO15">
        <v>0</v>
      </c>
      <c r="BP15">
        <v>0</v>
      </c>
      <c r="BQ15">
        <v>1</v>
      </c>
      <c r="BS15">
        <v>1</v>
      </c>
      <c r="BT15">
        <v>1</v>
      </c>
      <c r="BU15">
        <v>0</v>
      </c>
      <c r="BV15">
        <v>0</v>
      </c>
      <c r="BW15">
        <v>0</v>
      </c>
      <c r="BX15">
        <v>1</v>
      </c>
      <c r="BY15">
        <v>12</v>
      </c>
      <c r="CG15" s="4">
        <v>1</v>
      </c>
      <c r="CH15" s="4">
        <v>1</v>
      </c>
      <c r="CI15" s="5">
        <v>0</v>
      </c>
      <c r="CJ15" s="5">
        <v>0</v>
      </c>
      <c r="CK15" s="5">
        <v>0</v>
      </c>
      <c r="CL15" s="5">
        <v>1</v>
      </c>
    </row>
    <row r="16" spans="1:98" x14ac:dyDescent="0.2">
      <c r="A16" t="s">
        <v>139</v>
      </c>
      <c r="B16" t="s">
        <v>88</v>
      </c>
      <c r="C16" t="s">
        <v>140</v>
      </c>
      <c r="D16">
        <v>1.1000000000000001</v>
      </c>
      <c r="E16" t="s">
        <v>90</v>
      </c>
      <c r="F16" t="s">
        <v>99</v>
      </c>
      <c r="G16" t="s">
        <v>100</v>
      </c>
      <c r="H16" t="s">
        <v>93</v>
      </c>
      <c r="I16">
        <v>1.4241E-2</v>
      </c>
      <c r="J16">
        <v>1.2979000000000001E-3</v>
      </c>
      <c r="K16">
        <v>3.3674999999999998E-3</v>
      </c>
      <c r="L16">
        <v>2734.2</v>
      </c>
      <c r="M16">
        <v>308.58</v>
      </c>
      <c r="N16">
        <v>8643.2000000000007</v>
      </c>
      <c r="O16">
        <v>1555.1</v>
      </c>
      <c r="P16" s="1">
        <v>157450</v>
      </c>
      <c r="Q16">
        <v>-6.4833999999999996</v>
      </c>
      <c r="R16">
        <v>0.78400000000000003</v>
      </c>
      <c r="S16" t="e">
        <f>-inf</f>
        <v>#NAME?</v>
      </c>
      <c r="T16">
        <v>1.8984999999999998E-2</v>
      </c>
      <c r="U16">
        <v>1.8338E-2</v>
      </c>
      <c r="V16">
        <v>-38.206000000000003</v>
      </c>
      <c r="W16">
        <v>-116.62</v>
      </c>
      <c r="X16">
        <v>0.25578000000000001</v>
      </c>
      <c r="Y16">
        <v>0.2525</v>
      </c>
      <c r="Z16">
        <v>0.74539999999999995</v>
      </c>
      <c r="AA16">
        <v>0.23619000000000001</v>
      </c>
      <c r="AB16">
        <v>2.0611999999999998E-2</v>
      </c>
      <c r="AC16">
        <v>2.0025999999999999E-2</v>
      </c>
      <c r="AD16">
        <v>4</v>
      </c>
      <c r="AE16">
        <v>4</v>
      </c>
      <c r="AF16" s="1">
        <v>3.7023000000000001E-5</v>
      </c>
      <c r="AG16" s="1">
        <v>2.5454000000000001E-5</v>
      </c>
      <c r="AH16" s="1">
        <v>1.1569999999999999E-5</v>
      </c>
      <c r="AI16">
        <v>28</v>
      </c>
      <c r="AJ16">
        <v>0</v>
      </c>
      <c r="AK16">
        <v>3</v>
      </c>
      <c r="AL16">
        <v>0</v>
      </c>
      <c r="AM16">
        <v>0</v>
      </c>
      <c r="AN16">
        <v>0</v>
      </c>
      <c r="AO16">
        <v>0.70079999999999998</v>
      </c>
      <c r="AP16">
        <v>1</v>
      </c>
      <c r="AQ16">
        <v>1</v>
      </c>
      <c r="AR16" t="s">
        <v>95</v>
      </c>
      <c r="AS16" t="s">
        <v>94</v>
      </c>
      <c r="AT16" t="s">
        <v>95</v>
      </c>
      <c r="AU16" t="s">
        <v>95</v>
      </c>
      <c r="AV16" t="s">
        <v>95</v>
      </c>
      <c r="AW16" t="s">
        <v>95</v>
      </c>
      <c r="AX16" t="s">
        <v>95</v>
      </c>
      <c r="AY16" t="s">
        <v>94</v>
      </c>
      <c r="AZ16" t="s">
        <v>95</v>
      </c>
      <c r="BA16" t="s">
        <v>94</v>
      </c>
      <c r="BB16" t="s">
        <v>94</v>
      </c>
      <c r="BC16" t="s">
        <v>94</v>
      </c>
      <c r="BD16" t="s">
        <v>94</v>
      </c>
      <c r="BE16">
        <v>2</v>
      </c>
      <c r="BI16">
        <v>0</v>
      </c>
      <c r="BL16">
        <v>1</v>
      </c>
      <c r="BM16">
        <v>1</v>
      </c>
      <c r="BN16">
        <v>0</v>
      </c>
      <c r="BO16">
        <v>0</v>
      </c>
      <c r="BP16">
        <v>0</v>
      </c>
      <c r="BQ16">
        <v>0</v>
      </c>
      <c r="BS16">
        <v>1</v>
      </c>
      <c r="BT16">
        <v>1</v>
      </c>
      <c r="BU16">
        <v>0</v>
      </c>
      <c r="BV16">
        <v>0</v>
      </c>
      <c r="BW16">
        <v>0</v>
      </c>
      <c r="BX16">
        <v>0</v>
      </c>
      <c r="BY16">
        <v>13</v>
      </c>
      <c r="CG16" s="4">
        <v>1</v>
      </c>
      <c r="CH16" s="4">
        <v>1</v>
      </c>
      <c r="CI16" s="5">
        <v>0</v>
      </c>
      <c r="CJ16" s="5">
        <v>0</v>
      </c>
      <c r="CK16" s="5">
        <v>0</v>
      </c>
      <c r="CL16" s="5">
        <v>0</v>
      </c>
    </row>
    <row r="17" spans="1:90" x14ac:dyDescent="0.2">
      <c r="A17" t="s">
        <v>141</v>
      </c>
      <c r="B17" t="s">
        <v>88</v>
      </c>
      <c r="C17" t="s">
        <v>140</v>
      </c>
      <c r="D17">
        <v>1.1000000000000001</v>
      </c>
      <c r="E17" t="s">
        <v>90</v>
      </c>
      <c r="F17" t="s">
        <v>102</v>
      </c>
      <c r="G17" t="s">
        <v>103</v>
      </c>
      <c r="H17" t="s">
        <v>93</v>
      </c>
      <c r="I17">
        <v>1.8687E-3</v>
      </c>
      <c r="J17">
        <v>1.0135999999999999E-3</v>
      </c>
      <c r="K17">
        <v>3.0769E-4</v>
      </c>
      <c r="L17">
        <v>5039</v>
      </c>
      <c r="M17">
        <v>2351.6</v>
      </c>
      <c r="N17">
        <v>54.298000000000002</v>
      </c>
      <c r="O17">
        <v>1555.1</v>
      </c>
      <c r="P17" s="1">
        <v>157440</v>
      </c>
      <c r="Q17">
        <v>-0.43046000000000001</v>
      </c>
      <c r="R17">
        <v>7.8729999999999998E-3</v>
      </c>
      <c r="S17" t="e">
        <f>-inf</f>
        <v>#NAME?</v>
      </c>
      <c r="T17">
        <v>3.8254000000000003E-2</v>
      </c>
      <c r="U17">
        <v>3.1585000000000002E-2</v>
      </c>
      <c r="V17">
        <v>-23.202999999999999</v>
      </c>
      <c r="W17">
        <v>-71.61</v>
      </c>
      <c r="X17">
        <v>0.18894</v>
      </c>
      <c r="Y17">
        <v>0.185</v>
      </c>
      <c r="Z17">
        <v>7.0403999999999996E-3</v>
      </c>
      <c r="AA17">
        <v>-1.9789000000000001</v>
      </c>
      <c r="AB17">
        <v>3.8269999999999998E-2</v>
      </c>
      <c r="AC17">
        <v>3.1691999999999998E-2</v>
      </c>
      <c r="AD17">
        <v>4</v>
      </c>
      <c r="AE17">
        <v>4</v>
      </c>
      <c r="AF17">
        <v>4.0517000000000001E-3</v>
      </c>
      <c r="AG17">
        <v>2.2100000000000002E-3</v>
      </c>
      <c r="AH17">
        <v>1.8416999999999999E-3</v>
      </c>
      <c r="AI17">
        <v>28</v>
      </c>
      <c r="AJ17">
        <v>3</v>
      </c>
      <c r="AK17">
        <v>2</v>
      </c>
      <c r="AL17">
        <v>0</v>
      </c>
      <c r="AM17">
        <v>1</v>
      </c>
      <c r="AN17">
        <v>0</v>
      </c>
      <c r="AO17">
        <v>0.63305</v>
      </c>
      <c r="AP17">
        <v>1</v>
      </c>
      <c r="AQ17">
        <v>1</v>
      </c>
      <c r="AR17" t="s">
        <v>96</v>
      </c>
      <c r="AS17" t="s">
        <v>94</v>
      </c>
      <c r="AT17" t="s">
        <v>95</v>
      </c>
      <c r="AU17" t="s">
        <v>95</v>
      </c>
      <c r="AV17" t="s">
        <v>95</v>
      </c>
      <c r="AW17" t="s">
        <v>95</v>
      </c>
      <c r="AX17" t="s">
        <v>94</v>
      </c>
      <c r="AY17" t="s">
        <v>94</v>
      </c>
      <c r="AZ17" t="s">
        <v>94</v>
      </c>
      <c r="BA17" t="s">
        <v>96</v>
      </c>
      <c r="BB17" t="s">
        <v>94</v>
      </c>
      <c r="BC17" t="s">
        <v>96</v>
      </c>
      <c r="BD17" t="s">
        <v>94</v>
      </c>
      <c r="BE17">
        <v>4</v>
      </c>
      <c r="BG17" t="s">
        <v>104</v>
      </c>
      <c r="BI17">
        <v>0</v>
      </c>
      <c r="BL17">
        <v>0</v>
      </c>
      <c r="BM17">
        <v>0</v>
      </c>
      <c r="BN17">
        <v>0</v>
      </c>
      <c r="BO17">
        <v>0</v>
      </c>
      <c r="BP17">
        <v>0</v>
      </c>
      <c r="BQ17">
        <v>0</v>
      </c>
      <c r="BS17">
        <v>1</v>
      </c>
      <c r="BT17">
        <v>1</v>
      </c>
      <c r="BU17">
        <v>0</v>
      </c>
      <c r="BV17">
        <v>0</v>
      </c>
      <c r="BW17">
        <v>0</v>
      </c>
      <c r="BX17">
        <v>0</v>
      </c>
      <c r="BY17">
        <v>14</v>
      </c>
      <c r="BZ17" t="s">
        <v>123</v>
      </c>
      <c r="CA17" t="s">
        <v>123</v>
      </c>
      <c r="CG17" s="4">
        <v>1</v>
      </c>
      <c r="CH17" s="4">
        <v>1</v>
      </c>
      <c r="CI17" s="5">
        <v>0</v>
      </c>
      <c r="CJ17" s="5">
        <v>0</v>
      </c>
      <c r="CK17" s="5">
        <v>0</v>
      </c>
      <c r="CL17" s="5">
        <v>0</v>
      </c>
    </row>
    <row r="18" spans="1:90" x14ac:dyDescent="0.2">
      <c r="A18" t="s">
        <v>142</v>
      </c>
      <c r="B18" t="s">
        <v>88</v>
      </c>
      <c r="C18" t="s">
        <v>140</v>
      </c>
      <c r="D18">
        <v>1.1000000000000001</v>
      </c>
      <c r="E18" t="s">
        <v>90</v>
      </c>
      <c r="F18" t="s">
        <v>106</v>
      </c>
      <c r="G18" t="s">
        <v>107</v>
      </c>
      <c r="H18" t="s">
        <v>93</v>
      </c>
      <c r="I18">
        <v>1.5233E-2</v>
      </c>
      <c r="J18">
        <v>1.3114999999999999E-3</v>
      </c>
      <c r="K18">
        <v>3.6752E-3</v>
      </c>
      <c r="L18">
        <v>2016.9</v>
      </c>
      <c r="M18">
        <v>288.48</v>
      </c>
      <c r="N18">
        <v>1</v>
      </c>
      <c r="O18">
        <v>1555.2</v>
      </c>
      <c r="P18" s="1">
        <v>157440</v>
      </c>
      <c r="Q18">
        <v>-6.9138000000000002</v>
      </c>
      <c r="R18">
        <v>0.36641000000000001</v>
      </c>
      <c r="S18" t="e">
        <f>-inf</f>
        <v>#NAME?</v>
      </c>
      <c r="T18">
        <v>5.1083999999999997E-2</v>
      </c>
      <c r="U18">
        <v>4.5032999999999997E-2</v>
      </c>
      <c r="V18">
        <v>-46.472000000000001</v>
      </c>
      <c r="W18">
        <v>-141.41999999999999</v>
      </c>
      <c r="X18">
        <v>0.44218000000000002</v>
      </c>
      <c r="Y18">
        <v>0.4375</v>
      </c>
      <c r="Z18">
        <v>0.35970999999999997</v>
      </c>
      <c r="AA18">
        <v>-0.92086000000000001</v>
      </c>
      <c r="AB18">
        <v>5.1353000000000003E-2</v>
      </c>
      <c r="AC18">
        <v>4.5255999999999998E-2</v>
      </c>
      <c r="AD18">
        <v>4</v>
      </c>
      <c r="AE18">
        <v>4</v>
      </c>
      <c r="AF18">
        <v>0.52</v>
      </c>
      <c r="AG18">
        <v>0.34</v>
      </c>
      <c r="AH18">
        <v>0.18</v>
      </c>
      <c r="AI18">
        <v>28</v>
      </c>
      <c r="AJ18">
        <v>0</v>
      </c>
      <c r="AK18">
        <v>2</v>
      </c>
      <c r="AL18">
        <v>0</v>
      </c>
      <c r="AM18">
        <v>1</v>
      </c>
      <c r="AN18">
        <v>0</v>
      </c>
      <c r="AO18">
        <v>0.68610000000000004</v>
      </c>
      <c r="AP18">
        <v>1</v>
      </c>
      <c r="AQ18">
        <v>1</v>
      </c>
      <c r="AR18" t="s">
        <v>94</v>
      </c>
      <c r="AS18" t="s">
        <v>94</v>
      </c>
      <c r="AT18" t="s">
        <v>95</v>
      </c>
      <c r="AU18" t="s">
        <v>95</v>
      </c>
      <c r="AV18" t="s">
        <v>95</v>
      </c>
      <c r="AW18" t="s">
        <v>95</v>
      </c>
      <c r="AX18" t="s">
        <v>94</v>
      </c>
      <c r="AY18" t="s">
        <v>94</v>
      </c>
      <c r="AZ18" t="s">
        <v>95</v>
      </c>
      <c r="BA18" t="s">
        <v>94</v>
      </c>
      <c r="BB18" t="s">
        <v>94</v>
      </c>
      <c r="BC18" t="s">
        <v>94</v>
      </c>
      <c r="BD18" t="s">
        <v>94</v>
      </c>
      <c r="BI18">
        <v>0</v>
      </c>
      <c r="BJ18" t="s">
        <v>108</v>
      </c>
      <c r="BK18" t="s">
        <v>109</v>
      </c>
      <c r="BL18">
        <v>1</v>
      </c>
      <c r="BM18">
        <v>1</v>
      </c>
      <c r="BN18">
        <v>0</v>
      </c>
      <c r="BO18">
        <v>1</v>
      </c>
      <c r="BP18">
        <v>0</v>
      </c>
      <c r="BQ18">
        <v>0</v>
      </c>
      <c r="BS18">
        <v>1</v>
      </c>
      <c r="BT18">
        <v>1</v>
      </c>
      <c r="BU18">
        <v>0</v>
      </c>
      <c r="BV18">
        <v>1</v>
      </c>
      <c r="BW18">
        <v>0</v>
      </c>
      <c r="BX18">
        <v>0</v>
      </c>
      <c r="BY18">
        <v>15</v>
      </c>
      <c r="CG18" s="4">
        <v>1</v>
      </c>
      <c r="CH18" s="4">
        <v>1</v>
      </c>
      <c r="CI18" s="5">
        <v>0</v>
      </c>
      <c r="CJ18" s="5">
        <v>1</v>
      </c>
      <c r="CK18" s="5">
        <v>0</v>
      </c>
      <c r="CL18" s="5">
        <v>0</v>
      </c>
    </row>
    <row r="19" spans="1:90" x14ac:dyDescent="0.2">
      <c r="A19" t="s">
        <v>143</v>
      </c>
      <c r="B19" t="s">
        <v>88</v>
      </c>
      <c r="C19" t="s">
        <v>144</v>
      </c>
      <c r="D19">
        <v>4.0999999999999996</v>
      </c>
      <c r="E19" t="s">
        <v>129</v>
      </c>
      <c r="F19" t="s">
        <v>130</v>
      </c>
      <c r="G19" t="s">
        <v>131</v>
      </c>
      <c r="H19" t="s">
        <v>93</v>
      </c>
      <c r="I19">
        <v>5.3821000000000003</v>
      </c>
      <c r="J19">
        <v>4.6163999999999997E-2</v>
      </c>
      <c r="K19">
        <v>2.6871</v>
      </c>
      <c r="L19">
        <v>2011.1</v>
      </c>
      <c r="M19">
        <v>0.81649000000000005</v>
      </c>
      <c r="N19">
        <v>61.49</v>
      </c>
      <c r="O19">
        <v>1.3190999999999999</v>
      </c>
      <c r="P19">
        <v>1940.1</v>
      </c>
      <c r="Q19">
        <v>-5371.1</v>
      </c>
      <c r="R19">
        <v>0.6915</v>
      </c>
      <c r="S19">
        <v>0.63705999999999996</v>
      </c>
      <c r="T19">
        <v>17.672000000000001</v>
      </c>
      <c r="U19">
        <v>13.516</v>
      </c>
      <c r="V19">
        <v>0.18601999999999999</v>
      </c>
      <c r="W19">
        <v>9.5576999999999995E-2</v>
      </c>
      <c r="X19">
        <v>28.704999999999998</v>
      </c>
      <c r="Y19">
        <v>24.86</v>
      </c>
      <c r="Z19">
        <v>0.26155</v>
      </c>
      <c r="AA19">
        <v>0.17949999999999999</v>
      </c>
      <c r="AB19">
        <v>27.341000000000001</v>
      </c>
      <c r="AC19">
        <v>23.166</v>
      </c>
      <c r="AD19">
        <v>21</v>
      </c>
      <c r="AE19">
        <v>20</v>
      </c>
      <c r="AF19">
        <v>1.6263000000000001</v>
      </c>
      <c r="AG19">
        <v>2.5937E-3</v>
      </c>
      <c r="AH19">
        <v>1.6236999999999999</v>
      </c>
      <c r="AI19">
        <v>21</v>
      </c>
      <c r="AJ19">
        <v>9</v>
      </c>
      <c r="AK19">
        <v>16</v>
      </c>
      <c r="AL19">
        <v>1</v>
      </c>
      <c r="AM19">
        <v>1</v>
      </c>
      <c r="AN19">
        <v>1</v>
      </c>
      <c r="AO19">
        <v>0.94960999999999995</v>
      </c>
      <c r="AP19">
        <v>0</v>
      </c>
      <c r="AQ19">
        <v>1</v>
      </c>
      <c r="AR19" t="s">
        <v>94</v>
      </c>
      <c r="AS19" t="s">
        <v>95</v>
      </c>
      <c r="AT19" t="s">
        <v>95</v>
      </c>
      <c r="AU19" t="s">
        <v>95</v>
      </c>
      <c r="AV19" t="s">
        <v>95</v>
      </c>
      <c r="AW19" t="s">
        <v>95</v>
      </c>
      <c r="AX19" t="s">
        <v>95</v>
      </c>
      <c r="AY19" t="s">
        <v>95</v>
      </c>
      <c r="AZ19" t="s">
        <v>94</v>
      </c>
      <c r="BA19" t="s">
        <v>94</v>
      </c>
      <c r="BB19" t="s">
        <v>94</v>
      </c>
      <c r="BC19" t="s">
        <v>94</v>
      </c>
      <c r="BD19" t="s">
        <v>94</v>
      </c>
      <c r="BI19">
        <v>0</v>
      </c>
      <c r="BJ19" t="s">
        <v>132</v>
      </c>
      <c r="BK19" t="s">
        <v>133</v>
      </c>
      <c r="BL19">
        <v>1</v>
      </c>
      <c r="BM19">
        <v>1</v>
      </c>
      <c r="BN19">
        <v>0</v>
      </c>
      <c r="BO19">
        <v>0</v>
      </c>
      <c r="BP19">
        <v>0</v>
      </c>
      <c r="BQ19">
        <v>0</v>
      </c>
      <c r="BS19">
        <v>1</v>
      </c>
      <c r="BT19">
        <v>0</v>
      </c>
      <c r="BU19">
        <v>0</v>
      </c>
      <c r="BV19">
        <v>0</v>
      </c>
      <c r="BW19">
        <v>0</v>
      </c>
      <c r="BX19">
        <v>0</v>
      </c>
      <c r="BY19">
        <v>16</v>
      </c>
      <c r="CA19" t="s">
        <v>123</v>
      </c>
      <c r="CG19" s="4">
        <v>1</v>
      </c>
      <c r="CH19" s="4">
        <v>1</v>
      </c>
      <c r="CI19" s="5">
        <v>0</v>
      </c>
      <c r="CJ19" s="5">
        <v>0</v>
      </c>
      <c r="CK19" s="5">
        <v>0</v>
      </c>
      <c r="CL19" s="5">
        <v>0</v>
      </c>
    </row>
    <row r="20" spans="1:90" x14ac:dyDescent="0.2">
      <c r="A20" t="s">
        <v>145</v>
      </c>
      <c r="B20" t="s">
        <v>88</v>
      </c>
      <c r="C20" t="s">
        <v>144</v>
      </c>
      <c r="D20">
        <v>4.0999999999999996</v>
      </c>
      <c r="E20" t="s">
        <v>129</v>
      </c>
      <c r="F20" t="s">
        <v>135</v>
      </c>
      <c r="G20" t="s">
        <v>136</v>
      </c>
      <c r="H20" t="s">
        <v>93</v>
      </c>
      <c r="I20">
        <v>1.43</v>
      </c>
      <c r="J20">
        <v>0.31326999999999999</v>
      </c>
      <c r="K20">
        <v>9.5765999999999991</v>
      </c>
      <c r="L20">
        <v>2011.7</v>
      </c>
      <c r="M20">
        <v>3.073</v>
      </c>
      <c r="N20">
        <v>98.11</v>
      </c>
      <c r="O20">
        <v>7.9377000000000007E-3</v>
      </c>
      <c r="P20">
        <v>1984.4</v>
      </c>
      <c r="Q20">
        <v>-19211</v>
      </c>
      <c r="R20">
        <v>0.98699999999999999</v>
      </c>
      <c r="S20">
        <v>0.98211999999999999</v>
      </c>
      <c r="T20">
        <v>4.3211000000000004</v>
      </c>
      <c r="U20">
        <v>3.2715999999999998</v>
      </c>
      <c r="V20">
        <v>0.89193</v>
      </c>
      <c r="W20">
        <v>0.86790999999999996</v>
      </c>
      <c r="X20">
        <v>12.458</v>
      </c>
      <c r="Y20">
        <v>10.933</v>
      </c>
      <c r="Z20">
        <v>0.76105999999999996</v>
      </c>
      <c r="AA20">
        <v>0.70796000000000003</v>
      </c>
      <c r="AB20">
        <v>18.524000000000001</v>
      </c>
      <c r="AC20">
        <v>16.71</v>
      </c>
      <c r="AD20">
        <v>12</v>
      </c>
      <c r="AE20">
        <v>11</v>
      </c>
      <c r="AF20">
        <v>1.0193000000000001</v>
      </c>
      <c r="AG20">
        <v>1.6256E-3</v>
      </c>
      <c r="AH20">
        <v>1.0176000000000001</v>
      </c>
      <c r="AI20">
        <v>12</v>
      </c>
      <c r="AJ20">
        <v>0</v>
      </c>
      <c r="AK20">
        <v>7</v>
      </c>
      <c r="AL20">
        <v>0</v>
      </c>
      <c r="AM20">
        <v>1</v>
      </c>
      <c r="AN20">
        <v>1</v>
      </c>
      <c r="AO20">
        <v>0.79251000000000005</v>
      </c>
      <c r="AP20">
        <v>0</v>
      </c>
      <c r="AQ20">
        <v>1</v>
      </c>
      <c r="AR20" t="s">
        <v>95</v>
      </c>
      <c r="AS20" t="s">
        <v>95</v>
      </c>
      <c r="AT20" t="s">
        <v>95</v>
      </c>
      <c r="AU20" t="s">
        <v>95</v>
      </c>
      <c r="AV20" t="s">
        <v>95</v>
      </c>
      <c r="AW20" t="s">
        <v>95</v>
      </c>
      <c r="AX20" t="s">
        <v>95</v>
      </c>
      <c r="AY20" t="s">
        <v>95</v>
      </c>
      <c r="AZ20" t="s">
        <v>95</v>
      </c>
      <c r="BA20" t="s">
        <v>95</v>
      </c>
      <c r="BB20" t="s">
        <v>95</v>
      </c>
      <c r="BC20" t="s">
        <v>95</v>
      </c>
      <c r="BD20" t="s">
        <v>95</v>
      </c>
      <c r="BI20">
        <v>0</v>
      </c>
      <c r="BJ20" t="s">
        <v>137</v>
      </c>
      <c r="BK20" t="s">
        <v>138</v>
      </c>
      <c r="BL20">
        <v>1</v>
      </c>
      <c r="BM20">
        <v>1</v>
      </c>
      <c r="BN20">
        <v>0</v>
      </c>
      <c r="BO20">
        <v>0</v>
      </c>
      <c r="BP20">
        <v>0</v>
      </c>
      <c r="BQ20">
        <v>1</v>
      </c>
      <c r="BS20">
        <v>1</v>
      </c>
      <c r="BT20">
        <v>1</v>
      </c>
      <c r="BU20">
        <v>0</v>
      </c>
      <c r="BV20">
        <v>0</v>
      </c>
      <c r="BW20">
        <v>0</v>
      </c>
      <c r="BX20">
        <v>1</v>
      </c>
      <c r="BY20">
        <v>17</v>
      </c>
      <c r="CG20" s="4">
        <v>1</v>
      </c>
      <c r="CH20" s="4">
        <v>1</v>
      </c>
      <c r="CI20" s="5">
        <v>0</v>
      </c>
      <c r="CJ20" s="5">
        <v>0</v>
      </c>
      <c r="CK20" s="5">
        <v>0</v>
      </c>
      <c r="CL20" s="5">
        <v>1</v>
      </c>
    </row>
    <row r="21" spans="1:90" x14ac:dyDescent="0.2">
      <c r="A21" t="s">
        <v>146</v>
      </c>
      <c r="B21" t="s">
        <v>88</v>
      </c>
      <c r="C21" t="s">
        <v>147</v>
      </c>
      <c r="D21">
        <v>3.3</v>
      </c>
      <c r="E21" t="s">
        <v>148</v>
      </c>
      <c r="F21" t="s">
        <v>149</v>
      </c>
      <c r="G21" t="s">
        <v>150</v>
      </c>
      <c r="H21" t="s">
        <v>93</v>
      </c>
      <c r="I21">
        <v>9.8082000000000003E-2</v>
      </c>
      <c r="J21">
        <v>7.5253E-2</v>
      </c>
      <c r="K21">
        <v>339.27</v>
      </c>
      <c r="L21">
        <v>2026.2</v>
      </c>
      <c r="M21">
        <v>44.804000000000002</v>
      </c>
      <c r="N21">
        <v>47724</v>
      </c>
      <c r="O21">
        <v>5.9607999999999996E-3</v>
      </c>
      <c r="P21">
        <v>1822.8</v>
      </c>
      <c r="Q21" s="1">
        <v>-672090</v>
      </c>
      <c r="R21">
        <v>0.98746</v>
      </c>
      <c r="S21">
        <v>0.98672000000000004</v>
      </c>
      <c r="T21">
        <v>674.84</v>
      </c>
      <c r="U21">
        <v>429.14</v>
      </c>
      <c r="V21">
        <v>0.98321999999999998</v>
      </c>
      <c r="W21">
        <v>0.98257000000000005</v>
      </c>
      <c r="X21">
        <v>780.65</v>
      </c>
      <c r="Y21">
        <v>440.85</v>
      </c>
      <c r="Z21">
        <v>0.79876999999999998</v>
      </c>
      <c r="AA21">
        <v>0.79103000000000001</v>
      </c>
      <c r="AB21">
        <v>2703.1</v>
      </c>
      <c r="AC21">
        <v>2313.6</v>
      </c>
      <c r="AD21">
        <v>55</v>
      </c>
      <c r="AE21">
        <v>55</v>
      </c>
      <c r="AF21">
        <v>0.43486000000000002</v>
      </c>
      <c r="AG21">
        <v>1.7811000000000001E-3</v>
      </c>
      <c r="AH21">
        <v>0.43307000000000001</v>
      </c>
      <c r="AI21">
        <v>55</v>
      </c>
      <c r="AJ21">
        <v>2</v>
      </c>
      <c r="AK21">
        <v>54</v>
      </c>
      <c r="AL21">
        <v>0</v>
      </c>
      <c r="AM21">
        <v>0</v>
      </c>
      <c r="AN21">
        <v>1</v>
      </c>
      <c r="AO21">
        <v>0.95067999999999997</v>
      </c>
      <c r="AP21">
        <v>0</v>
      </c>
      <c r="AQ21">
        <v>0</v>
      </c>
      <c r="AR21" t="s">
        <v>95</v>
      </c>
      <c r="AS21" t="s">
        <v>95</v>
      </c>
      <c r="AT21" t="s">
        <v>95</v>
      </c>
      <c r="AU21" t="s">
        <v>95</v>
      </c>
      <c r="AV21" t="s">
        <v>95</v>
      </c>
      <c r="AW21" t="s">
        <v>95</v>
      </c>
      <c r="AX21" t="s">
        <v>95</v>
      </c>
      <c r="AY21" t="s">
        <v>95</v>
      </c>
      <c r="AZ21" t="s">
        <v>95</v>
      </c>
      <c r="BA21" t="s">
        <v>95</v>
      </c>
      <c r="BB21" t="s">
        <v>95</v>
      </c>
      <c r="BC21" t="s">
        <v>95</v>
      </c>
      <c r="BD21" t="s">
        <v>95</v>
      </c>
      <c r="BH21" t="s">
        <v>151</v>
      </c>
      <c r="BI21">
        <v>0</v>
      </c>
      <c r="BL21">
        <v>1</v>
      </c>
      <c r="BM21">
        <v>1</v>
      </c>
      <c r="BN21">
        <v>0</v>
      </c>
      <c r="BO21">
        <v>0</v>
      </c>
      <c r="BP21">
        <v>1</v>
      </c>
      <c r="BQ21">
        <v>1</v>
      </c>
      <c r="BS21">
        <v>1</v>
      </c>
      <c r="BT21">
        <v>1</v>
      </c>
      <c r="BU21">
        <v>0</v>
      </c>
      <c r="BV21">
        <v>0</v>
      </c>
      <c r="BW21">
        <v>1</v>
      </c>
      <c r="BX21">
        <v>1</v>
      </c>
      <c r="BY21">
        <v>18</v>
      </c>
      <c r="CG21" s="4">
        <v>1</v>
      </c>
      <c r="CH21" s="4">
        <v>1</v>
      </c>
      <c r="CI21" s="5">
        <v>0</v>
      </c>
      <c r="CJ21" s="5">
        <v>0</v>
      </c>
      <c r="CK21" s="5">
        <v>1</v>
      </c>
      <c r="CL21" s="5">
        <v>1</v>
      </c>
    </row>
    <row r="22" spans="1:90" x14ac:dyDescent="0.2">
      <c r="A22" t="s">
        <v>152</v>
      </c>
      <c r="B22" t="s">
        <v>88</v>
      </c>
      <c r="C22" t="s">
        <v>153</v>
      </c>
      <c r="D22">
        <v>1.1000000000000001</v>
      </c>
      <c r="E22" t="s">
        <v>90</v>
      </c>
      <c r="F22" t="s">
        <v>154</v>
      </c>
      <c r="G22" t="s">
        <v>155</v>
      </c>
      <c r="H22" t="s">
        <v>93</v>
      </c>
      <c r="I22">
        <v>0.17813999999999999</v>
      </c>
      <c r="J22">
        <v>1.3226E-2</v>
      </c>
      <c r="K22">
        <v>0.21626000000000001</v>
      </c>
      <c r="L22">
        <v>1998.6</v>
      </c>
      <c r="M22">
        <v>24.667999999999999</v>
      </c>
      <c r="N22">
        <v>17.492000000000001</v>
      </c>
      <c r="O22">
        <v>6.6658999999999997</v>
      </c>
      <c r="P22">
        <v>1947.9</v>
      </c>
      <c r="Q22">
        <v>-419.53</v>
      </c>
      <c r="R22">
        <v>0.71531</v>
      </c>
      <c r="S22">
        <v>0.64961000000000002</v>
      </c>
      <c r="T22">
        <v>0.77646999999999999</v>
      </c>
      <c r="U22">
        <v>0.65529000000000004</v>
      </c>
      <c r="V22">
        <v>0.60365999999999997</v>
      </c>
      <c r="W22">
        <v>0.54703999999999997</v>
      </c>
      <c r="X22">
        <v>0.91615000000000002</v>
      </c>
      <c r="Y22">
        <v>0.78900000000000003</v>
      </c>
      <c r="Z22">
        <v>0.62080999999999997</v>
      </c>
      <c r="AA22">
        <v>0.56664000000000003</v>
      </c>
      <c r="AB22">
        <v>0.89610999999999996</v>
      </c>
      <c r="AC22">
        <v>0.75497000000000003</v>
      </c>
      <c r="AD22">
        <v>17</v>
      </c>
      <c r="AE22">
        <v>17</v>
      </c>
      <c r="AF22">
        <v>1.0233000000000001</v>
      </c>
      <c r="AG22">
        <v>0.79466000000000003</v>
      </c>
      <c r="AH22">
        <v>0.22867999999999999</v>
      </c>
      <c r="AI22">
        <v>18</v>
      </c>
      <c r="AJ22">
        <v>0</v>
      </c>
      <c r="AK22">
        <v>16</v>
      </c>
      <c r="AL22">
        <v>0</v>
      </c>
      <c r="AM22">
        <v>0</v>
      </c>
      <c r="AN22">
        <v>0</v>
      </c>
      <c r="AO22">
        <v>0.93925999999999998</v>
      </c>
      <c r="AP22">
        <v>0</v>
      </c>
      <c r="AQ22">
        <v>1</v>
      </c>
      <c r="AR22" t="s">
        <v>95</v>
      </c>
      <c r="AS22" t="s">
        <v>95</v>
      </c>
      <c r="AT22" t="s">
        <v>95</v>
      </c>
      <c r="AU22" t="s">
        <v>95</v>
      </c>
      <c r="AV22" t="s">
        <v>95</v>
      </c>
      <c r="AW22" t="s">
        <v>95</v>
      </c>
      <c r="AX22" t="s">
        <v>95</v>
      </c>
      <c r="AY22" t="s">
        <v>95</v>
      </c>
      <c r="AZ22" t="s">
        <v>95</v>
      </c>
      <c r="BA22" t="s">
        <v>95</v>
      </c>
      <c r="BB22" t="s">
        <v>95</v>
      </c>
      <c r="BC22" t="s">
        <v>95</v>
      </c>
      <c r="BD22" t="s">
        <v>95</v>
      </c>
      <c r="BE22">
        <v>1</v>
      </c>
      <c r="BI22">
        <v>0</v>
      </c>
      <c r="BJ22" t="s">
        <v>156</v>
      </c>
      <c r="BL22">
        <v>1</v>
      </c>
      <c r="BM22">
        <v>1</v>
      </c>
      <c r="BN22">
        <v>2</v>
      </c>
      <c r="BO22">
        <v>2</v>
      </c>
      <c r="BP22">
        <v>0</v>
      </c>
      <c r="BQ22">
        <v>0</v>
      </c>
      <c r="BS22">
        <v>1</v>
      </c>
      <c r="BT22">
        <v>1</v>
      </c>
      <c r="BU22">
        <v>0</v>
      </c>
      <c r="BV22">
        <v>0</v>
      </c>
      <c r="BW22">
        <v>0</v>
      </c>
      <c r="BX22">
        <v>0</v>
      </c>
      <c r="BY22">
        <v>19</v>
      </c>
      <c r="CG22" s="4">
        <v>1</v>
      </c>
      <c r="CH22" s="4">
        <v>1</v>
      </c>
      <c r="CI22" s="5">
        <v>0</v>
      </c>
      <c r="CJ22" s="5">
        <v>0</v>
      </c>
      <c r="CK22" s="5">
        <v>0</v>
      </c>
      <c r="CL22" s="5">
        <v>0</v>
      </c>
    </row>
    <row r="23" spans="1:90" x14ac:dyDescent="0.2">
      <c r="A23" t="s">
        <v>157</v>
      </c>
      <c r="B23" t="s">
        <v>88</v>
      </c>
      <c r="C23" t="s">
        <v>153</v>
      </c>
      <c r="D23">
        <v>1.1000000000000001</v>
      </c>
      <c r="E23" t="s">
        <v>90</v>
      </c>
      <c r="F23" t="s">
        <v>158</v>
      </c>
      <c r="G23" t="s">
        <v>155</v>
      </c>
      <c r="H23" t="s">
        <v>93</v>
      </c>
      <c r="I23">
        <v>4.6231000000000001E-2</v>
      </c>
      <c r="J23">
        <v>4.623E-2</v>
      </c>
      <c r="K23">
        <v>0.21548</v>
      </c>
      <c r="L23">
        <v>2244.5</v>
      </c>
      <c r="M23">
        <v>95.054000000000002</v>
      </c>
      <c r="N23" s="1">
        <v>206610</v>
      </c>
      <c r="O23">
        <v>7.9824999999999999</v>
      </c>
      <c r="P23">
        <v>2024.7</v>
      </c>
      <c r="Q23">
        <v>-428.98</v>
      </c>
      <c r="R23">
        <v>0.82967999999999997</v>
      </c>
      <c r="S23">
        <v>0.79037999999999997</v>
      </c>
      <c r="T23">
        <v>0.52885000000000004</v>
      </c>
      <c r="U23">
        <v>0.38906000000000002</v>
      </c>
      <c r="V23">
        <v>0.82967999999999997</v>
      </c>
      <c r="W23">
        <v>0.80535000000000001</v>
      </c>
      <c r="X23">
        <v>0.52885000000000004</v>
      </c>
      <c r="Y23">
        <v>0.38906000000000002</v>
      </c>
      <c r="Z23">
        <v>0.79490000000000005</v>
      </c>
      <c r="AA23">
        <v>0.76559999999999995</v>
      </c>
      <c r="AB23">
        <v>0.58033999999999997</v>
      </c>
      <c r="AC23">
        <v>0.44108000000000003</v>
      </c>
      <c r="AD23">
        <v>17</v>
      </c>
      <c r="AE23">
        <v>17</v>
      </c>
      <c r="AF23" s="1">
        <v>3.9203999999999999E-5</v>
      </c>
      <c r="AG23" s="1">
        <v>1.6456E-5</v>
      </c>
      <c r="AH23" s="1">
        <v>2.2748E-5</v>
      </c>
      <c r="AI23">
        <v>18</v>
      </c>
      <c r="AJ23">
        <v>1</v>
      </c>
      <c r="AK23">
        <v>16</v>
      </c>
      <c r="AL23">
        <v>0</v>
      </c>
      <c r="AM23">
        <v>0</v>
      </c>
      <c r="AN23">
        <v>0</v>
      </c>
      <c r="AO23">
        <v>0.92008999999999996</v>
      </c>
      <c r="AP23">
        <v>0</v>
      </c>
      <c r="AQ23">
        <v>1</v>
      </c>
      <c r="AR23" t="s">
        <v>95</v>
      </c>
      <c r="AS23" t="s">
        <v>95</v>
      </c>
      <c r="AT23" t="s">
        <v>95</v>
      </c>
      <c r="AU23" t="s">
        <v>95</v>
      </c>
      <c r="AV23" t="s">
        <v>95</v>
      </c>
      <c r="AW23" t="s">
        <v>95</v>
      </c>
      <c r="AX23" t="s">
        <v>95</v>
      </c>
      <c r="AY23" t="s">
        <v>94</v>
      </c>
      <c r="AZ23" t="s">
        <v>95</v>
      </c>
      <c r="BA23" t="s">
        <v>94</v>
      </c>
      <c r="BB23" t="s">
        <v>95</v>
      </c>
      <c r="BC23" t="s">
        <v>94</v>
      </c>
      <c r="BD23" t="s">
        <v>95</v>
      </c>
      <c r="BE23">
        <v>2</v>
      </c>
      <c r="BI23">
        <v>0</v>
      </c>
      <c r="BL23">
        <v>1</v>
      </c>
      <c r="BM23">
        <v>1</v>
      </c>
      <c r="BN23">
        <v>0</v>
      </c>
      <c r="BO23">
        <v>0</v>
      </c>
      <c r="BP23">
        <v>0</v>
      </c>
      <c r="BQ23">
        <v>0</v>
      </c>
      <c r="BS23">
        <v>1</v>
      </c>
      <c r="BT23">
        <v>1</v>
      </c>
      <c r="BU23">
        <v>0</v>
      </c>
      <c r="BV23">
        <v>0</v>
      </c>
      <c r="BW23">
        <v>0</v>
      </c>
      <c r="BX23">
        <v>0</v>
      </c>
      <c r="BY23">
        <v>20</v>
      </c>
      <c r="CG23" s="4">
        <v>1</v>
      </c>
      <c r="CH23" s="4">
        <v>1</v>
      </c>
      <c r="CI23" s="5">
        <v>0</v>
      </c>
      <c r="CJ23" s="5">
        <v>0</v>
      </c>
      <c r="CK23" s="5">
        <v>0</v>
      </c>
      <c r="CL23" s="5">
        <v>0</v>
      </c>
    </row>
    <row r="24" spans="1:90" x14ac:dyDescent="0.2">
      <c r="A24" t="s">
        <v>159</v>
      </c>
      <c r="B24" t="s">
        <v>88</v>
      </c>
      <c r="C24" t="s">
        <v>153</v>
      </c>
      <c r="D24">
        <v>1.1000000000000001</v>
      </c>
      <c r="E24" t="s">
        <v>90</v>
      </c>
      <c r="F24" t="s">
        <v>106</v>
      </c>
      <c r="G24" t="s">
        <v>107</v>
      </c>
      <c r="H24" t="s">
        <v>93</v>
      </c>
      <c r="I24">
        <v>7.0443000000000006E-2</v>
      </c>
      <c r="J24">
        <v>2.6144000000000001E-2</v>
      </c>
      <c r="K24">
        <v>3.5544999999999999E-3</v>
      </c>
      <c r="L24">
        <v>2006.4</v>
      </c>
      <c r="M24">
        <v>62.383000000000003</v>
      </c>
      <c r="N24">
        <v>0.21831999999999999</v>
      </c>
      <c r="O24">
        <v>8.5117999999999999E-4</v>
      </c>
      <c r="P24">
        <v>1820</v>
      </c>
      <c r="Q24">
        <v>-7.0218999999999996</v>
      </c>
      <c r="R24">
        <v>0.97060999999999997</v>
      </c>
      <c r="S24">
        <v>0.96382999999999996</v>
      </c>
      <c r="T24">
        <v>3.2828000000000002E-3</v>
      </c>
      <c r="U24">
        <v>2.5168E-3</v>
      </c>
      <c r="V24">
        <v>0.96077999999999997</v>
      </c>
      <c r="W24">
        <v>0.95518000000000003</v>
      </c>
      <c r="X24">
        <v>3.7921000000000001E-3</v>
      </c>
      <c r="Y24">
        <v>3.0679000000000001E-3</v>
      </c>
      <c r="Z24">
        <v>0.96855000000000002</v>
      </c>
      <c r="AA24">
        <v>0.96406000000000003</v>
      </c>
      <c r="AB24">
        <v>3.3958999999999999E-3</v>
      </c>
      <c r="AC24">
        <v>2.5785999999999999E-3</v>
      </c>
      <c r="AD24">
        <v>17</v>
      </c>
      <c r="AE24">
        <v>17</v>
      </c>
      <c r="AF24">
        <v>0.75029999999999997</v>
      </c>
      <c r="AG24">
        <v>0.49114999999999998</v>
      </c>
      <c r="AH24">
        <v>0.25913999999999998</v>
      </c>
      <c r="AI24">
        <v>18</v>
      </c>
      <c r="AJ24">
        <v>0</v>
      </c>
      <c r="AK24">
        <v>16</v>
      </c>
      <c r="AL24">
        <v>0</v>
      </c>
      <c r="AM24">
        <v>0</v>
      </c>
      <c r="AN24">
        <v>0</v>
      </c>
      <c r="AO24">
        <v>0.93891000000000002</v>
      </c>
      <c r="AP24">
        <v>1</v>
      </c>
      <c r="AQ24">
        <v>1</v>
      </c>
      <c r="AR24" t="s">
        <v>95</v>
      </c>
      <c r="AS24" t="s">
        <v>95</v>
      </c>
      <c r="AT24" t="s">
        <v>95</v>
      </c>
      <c r="AU24" t="s">
        <v>95</v>
      </c>
      <c r="AV24" t="s">
        <v>95</v>
      </c>
      <c r="AW24" t="s">
        <v>95</v>
      </c>
      <c r="AX24" t="s">
        <v>95</v>
      </c>
      <c r="AY24" t="s">
        <v>95</v>
      </c>
      <c r="AZ24" t="s">
        <v>95</v>
      </c>
      <c r="BA24" t="s">
        <v>95</v>
      </c>
      <c r="BB24" t="s">
        <v>95</v>
      </c>
      <c r="BC24" t="s">
        <v>95</v>
      </c>
      <c r="BD24" t="s">
        <v>95</v>
      </c>
      <c r="BI24">
        <v>0</v>
      </c>
      <c r="BJ24" t="s">
        <v>108</v>
      </c>
      <c r="BK24" t="s">
        <v>109</v>
      </c>
      <c r="BL24">
        <v>1</v>
      </c>
      <c r="BM24">
        <v>1</v>
      </c>
      <c r="BN24">
        <v>1</v>
      </c>
      <c r="BO24">
        <v>1</v>
      </c>
      <c r="BP24">
        <v>0</v>
      </c>
      <c r="BQ24">
        <v>0</v>
      </c>
      <c r="BS24">
        <v>1</v>
      </c>
      <c r="BT24">
        <v>1</v>
      </c>
      <c r="BU24">
        <v>1</v>
      </c>
      <c r="BV24">
        <v>1</v>
      </c>
      <c r="BW24">
        <v>0</v>
      </c>
      <c r="BX24">
        <v>0</v>
      </c>
      <c r="BY24">
        <v>21</v>
      </c>
      <c r="CG24" s="4">
        <v>1</v>
      </c>
      <c r="CH24" s="4">
        <v>1</v>
      </c>
      <c r="CI24" s="5">
        <v>1</v>
      </c>
      <c r="CJ24" s="5">
        <v>1</v>
      </c>
      <c r="CK24" s="5">
        <v>0</v>
      </c>
      <c r="CL24" s="5">
        <v>0</v>
      </c>
    </row>
    <row r="25" spans="1:90" x14ac:dyDescent="0.2">
      <c r="A25" t="s">
        <v>160</v>
      </c>
      <c r="B25" t="s">
        <v>88</v>
      </c>
      <c r="C25" t="s">
        <v>153</v>
      </c>
      <c r="D25">
        <v>2.9</v>
      </c>
      <c r="E25" t="s">
        <v>161</v>
      </c>
      <c r="F25" t="s">
        <v>162</v>
      </c>
      <c r="G25" t="s">
        <v>163</v>
      </c>
      <c r="H25" t="s">
        <v>93</v>
      </c>
      <c r="I25">
        <v>4.9238999999999998E-2</v>
      </c>
      <c r="J25">
        <v>1.6525999999999999E-2</v>
      </c>
      <c r="K25">
        <v>0.34781000000000001</v>
      </c>
      <c r="L25">
        <v>1998.8</v>
      </c>
      <c r="M25">
        <v>89.248000000000005</v>
      </c>
      <c r="N25">
        <v>31.855</v>
      </c>
      <c r="O25">
        <v>5.1298000000000004</v>
      </c>
      <c r="P25">
        <v>1927.5</v>
      </c>
      <c r="Q25">
        <v>-678.94</v>
      </c>
      <c r="R25">
        <v>0.87012999999999996</v>
      </c>
      <c r="S25">
        <v>0.84416000000000002</v>
      </c>
      <c r="T25">
        <v>0.79224000000000006</v>
      </c>
      <c r="U25">
        <v>0.66203999999999996</v>
      </c>
      <c r="V25">
        <v>0.85895999999999995</v>
      </c>
      <c r="W25">
        <v>0.84133000000000002</v>
      </c>
      <c r="X25">
        <v>0.82560999999999996</v>
      </c>
      <c r="Y25">
        <v>0.71718999999999999</v>
      </c>
      <c r="Z25">
        <v>0.86573</v>
      </c>
      <c r="AA25">
        <v>0.84894000000000003</v>
      </c>
      <c r="AB25">
        <v>0.80556000000000005</v>
      </c>
      <c r="AC25">
        <v>0.69208000000000003</v>
      </c>
      <c r="AD25">
        <v>19</v>
      </c>
      <c r="AE25">
        <v>19</v>
      </c>
      <c r="AF25">
        <v>0.75026000000000004</v>
      </c>
      <c r="AG25">
        <v>0.55876999999999999</v>
      </c>
      <c r="AH25">
        <v>0.19148999999999999</v>
      </c>
      <c r="AI25">
        <v>23</v>
      </c>
      <c r="AJ25">
        <v>0</v>
      </c>
      <c r="AK25">
        <v>18</v>
      </c>
      <c r="AL25">
        <v>0</v>
      </c>
      <c r="AM25">
        <v>0</v>
      </c>
      <c r="AN25">
        <v>0</v>
      </c>
      <c r="AO25">
        <v>0.94782999999999995</v>
      </c>
      <c r="AP25">
        <v>0</v>
      </c>
      <c r="AQ25">
        <v>1</v>
      </c>
      <c r="AR25" t="s">
        <v>95</v>
      </c>
      <c r="AS25" t="s">
        <v>95</v>
      </c>
      <c r="AT25" t="s">
        <v>95</v>
      </c>
      <c r="AU25" t="s">
        <v>95</v>
      </c>
      <c r="AV25" t="s">
        <v>95</v>
      </c>
      <c r="AW25" t="s">
        <v>95</v>
      </c>
      <c r="AX25" t="s">
        <v>95</v>
      </c>
      <c r="AY25" t="s">
        <v>94</v>
      </c>
      <c r="AZ25" t="s">
        <v>95</v>
      </c>
      <c r="BA25" t="s">
        <v>94</v>
      </c>
      <c r="BB25" t="s">
        <v>95</v>
      </c>
      <c r="BC25" t="s">
        <v>94</v>
      </c>
      <c r="BD25" t="s">
        <v>95</v>
      </c>
      <c r="BE25">
        <v>4</v>
      </c>
      <c r="BG25" t="s">
        <v>104</v>
      </c>
      <c r="BI25">
        <v>0</v>
      </c>
      <c r="BL25">
        <v>1</v>
      </c>
      <c r="BM25">
        <v>1</v>
      </c>
      <c r="BS25">
        <v>1</v>
      </c>
      <c r="BT25">
        <v>1</v>
      </c>
      <c r="BU25">
        <v>0</v>
      </c>
      <c r="BV25">
        <v>0</v>
      </c>
      <c r="BW25">
        <v>1</v>
      </c>
      <c r="BX25">
        <v>1</v>
      </c>
      <c r="BY25">
        <v>22</v>
      </c>
      <c r="CG25" s="4">
        <v>1</v>
      </c>
      <c r="CH25" s="4">
        <v>1</v>
      </c>
      <c r="CI25" s="5">
        <v>0</v>
      </c>
      <c r="CJ25" s="5">
        <v>0</v>
      </c>
      <c r="CK25" s="5">
        <v>1</v>
      </c>
      <c r="CL25" s="5">
        <v>1</v>
      </c>
    </row>
    <row r="26" spans="1:90" x14ac:dyDescent="0.2">
      <c r="A26" t="s">
        <v>164</v>
      </c>
      <c r="B26" t="s">
        <v>88</v>
      </c>
      <c r="C26" t="s">
        <v>153</v>
      </c>
      <c r="D26">
        <v>4.0999999999999996</v>
      </c>
      <c r="E26" t="s">
        <v>129</v>
      </c>
      <c r="F26" t="s">
        <v>130</v>
      </c>
      <c r="G26" t="s">
        <v>131</v>
      </c>
      <c r="H26" t="s">
        <v>93</v>
      </c>
      <c r="I26">
        <v>3.0888</v>
      </c>
      <c r="J26">
        <v>3.8321000000000001E-2</v>
      </c>
      <c r="K26">
        <v>1.8942000000000001</v>
      </c>
      <c r="L26">
        <v>2011.4</v>
      </c>
      <c r="M26">
        <v>1.4227000000000001</v>
      </c>
      <c r="N26">
        <v>51.304000000000002</v>
      </c>
      <c r="O26">
        <v>2.0417999999999998</v>
      </c>
      <c r="P26">
        <v>1941</v>
      </c>
      <c r="Q26">
        <v>-3780.9</v>
      </c>
      <c r="R26">
        <v>0.52841000000000005</v>
      </c>
      <c r="S26">
        <v>0.44518999999999997</v>
      </c>
      <c r="T26">
        <v>19.881</v>
      </c>
      <c r="U26">
        <v>15.557</v>
      </c>
      <c r="V26">
        <v>0.10943</v>
      </c>
      <c r="W26">
        <v>1.0474000000000001E-2</v>
      </c>
      <c r="X26">
        <v>27.321000000000002</v>
      </c>
      <c r="Y26">
        <v>22.73</v>
      </c>
      <c r="Z26">
        <v>0.15695999999999999</v>
      </c>
      <c r="AA26">
        <v>6.3294000000000003E-2</v>
      </c>
      <c r="AB26">
        <v>26.582000000000001</v>
      </c>
      <c r="AC26">
        <v>21.902999999999999</v>
      </c>
      <c r="AD26">
        <v>21</v>
      </c>
      <c r="AE26">
        <v>20</v>
      </c>
      <c r="AF26">
        <v>1.9492</v>
      </c>
      <c r="AG26">
        <v>6.1705999999999997E-2</v>
      </c>
      <c r="AH26">
        <v>1.8875</v>
      </c>
      <c r="AI26">
        <v>21</v>
      </c>
      <c r="AJ26">
        <v>8</v>
      </c>
      <c r="AK26">
        <v>17</v>
      </c>
      <c r="AL26">
        <v>1</v>
      </c>
      <c r="AM26">
        <v>1</v>
      </c>
      <c r="AN26">
        <v>1</v>
      </c>
      <c r="AO26">
        <v>0.93508000000000002</v>
      </c>
      <c r="AP26">
        <v>0</v>
      </c>
      <c r="AQ26">
        <v>1</v>
      </c>
      <c r="AR26" t="s">
        <v>94</v>
      </c>
      <c r="AS26" t="s">
        <v>95</v>
      </c>
      <c r="AT26" t="s">
        <v>95</v>
      </c>
      <c r="AU26" t="s">
        <v>95</v>
      </c>
      <c r="AV26" t="s">
        <v>95</v>
      </c>
      <c r="AW26" t="s">
        <v>95</v>
      </c>
      <c r="AX26" t="s">
        <v>95</v>
      </c>
      <c r="AY26" t="s">
        <v>95</v>
      </c>
      <c r="AZ26" t="s">
        <v>94</v>
      </c>
      <c r="BA26" t="s">
        <v>94</v>
      </c>
      <c r="BB26" t="s">
        <v>94</v>
      </c>
      <c r="BC26" t="s">
        <v>94</v>
      </c>
      <c r="BD26" t="s">
        <v>94</v>
      </c>
      <c r="BI26">
        <v>0</v>
      </c>
      <c r="BJ26" t="s">
        <v>132</v>
      </c>
      <c r="BK26" t="s">
        <v>133</v>
      </c>
      <c r="BL26">
        <v>1</v>
      </c>
      <c r="BM26">
        <v>1</v>
      </c>
      <c r="BN26">
        <v>0</v>
      </c>
      <c r="BO26">
        <v>0</v>
      </c>
      <c r="BP26">
        <v>0</v>
      </c>
      <c r="BQ26">
        <v>0</v>
      </c>
      <c r="BS26">
        <v>1</v>
      </c>
      <c r="BT26">
        <v>0</v>
      </c>
      <c r="BU26">
        <v>0</v>
      </c>
      <c r="BV26">
        <v>0</v>
      </c>
      <c r="BW26">
        <v>0</v>
      </c>
      <c r="BX26">
        <v>0</v>
      </c>
      <c r="BY26">
        <v>23</v>
      </c>
      <c r="CA26" t="s">
        <v>123</v>
      </c>
      <c r="CG26" s="4">
        <v>1</v>
      </c>
      <c r="CH26" s="4">
        <v>1</v>
      </c>
      <c r="CI26" s="5">
        <v>0</v>
      </c>
      <c r="CJ26" s="5">
        <v>0</v>
      </c>
      <c r="CK26" s="5">
        <v>0</v>
      </c>
      <c r="CL26" s="5">
        <v>0</v>
      </c>
    </row>
    <row r="27" spans="1:90" x14ac:dyDescent="0.2">
      <c r="A27" t="s">
        <v>165</v>
      </c>
      <c r="B27" t="s">
        <v>88</v>
      </c>
      <c r="C27" t="s">
        <v>153</v>
      </c>
      <c r="D27">
        <v>4.0999999999999996</v>
      </c>
      <c r="E27" t="s">
        <v>129</v>
      </c>
      <c r="F27" t="s">
        <v>135</v>
      </c>
      <c r="G27" t="s">
        <v>136</v>
      </c>
      <c r="H27" t="s">
        <v>93</v>
      </c>
      <c r="I27">
        <v>1.1394</v>
      </c>
      <c r="J27">
        <v>0.28364</v>
      </c>
      <c r="K27">
        <v>8.1966999999999999</v>
      </c>
      <c r="L27">
        <v>2012.4</v>
      </c>
      <c r="M27">
        <v>3.8569</v>
      </c>
      <c r="N27">
        <v>96.414000000000001</v>
      </c>
      <c r="O27">
        <v>1.2954E-2</v>
      </c>
      <c r="P27">
        <v>1984</v>
      </c>
      <c r="Q27">
        <v>-16442</v>
      </c>
      <c r="R27">
        <v>0.96662999999999999</v>
      </c>
      <c r="S27">
        <v>0.95550999999999997</v>
      </c>
      <c r="T27">
        <v>6.5285000000000002</v>
      </c>
      <c r="U27">
        <v>5.0430000000000001</v>
      </c>
      <c r="V27">
        <v>0.89473000000000003</v>
      </c>
      <c r="W27">
        <v>0.87368000000000001</v>
      </c>
      <c r="X27">
        <v>11.596</v>
      </c>
      <c r="Y27">
        <v>10.340999999999999</v>
      </c>
      <c r="Z27">
        <v>0.73633999999999999</v>
      </c>
      <c r="AA27">
        <v>0.68361000000000005</v>
      </c>
      <c r="AB27">
        <v>18.352</v>
      </c>
      <c r="AC27">
        <v>16.876999999999999</v>
      </c>
      <c r="AD27">
        <v>13</v>
      </c>
      <c r="AE27">
        <v>12</v>
      </c>
      <c r="AF27">
        <v>1.0371999999999999</v>
      </c>
      <c r="AG27">
        <v>3.2835000000000003E-2</v>
      </c>
      <c r="AH27">
        <v>1.0044</v>
      </c>
      <c r="AI27">
        <v>13</v>
      </c>
      <c r="AJ27">
        <v>0</v>
      </c>
      <c r="AK27">
        <v>9</v>
      </c>
      <c r="AL27">
        <v>0</v>
      </c>
      <c r="AM27">
        <v>1</v>
      </c>
      <c r="AN27">
        <v>1</v>
      </c>
      <c r="AO27">
        <v>0.80206999999999995</v>
      </c>
      <c r="AP27">
        <v>0</v>
      </c>
      <c r="AQ27">
        <v>1</v>
      </c>
      <c r="AR27" t="s">
        <v>95</v>
      </c>
      <c r="AS27" t="s">
        <v>95</v>
      </c>
      <c r="AT27" t="s">
        <v>95</v>
      </c>
      <c r="AU27" t="s">
        <v>94</v>
      </c>
      <c r="AV27" t="s">
        <v>95</v>
      </c>
      <c r="AW27" t="s">
        <v>94</v>
      </c>
      <c r="AX27" t="s">
        <v>95</v>
      </c>
      <c r="AY27" t="s">
        <v>95</v>
      </c>
      <c r="AZ27" t="s">
        <v>95</v>
      </c>
      <c r="BA27" t="s">
        <v>94</v>
      </c>
      <c r="BB27" t="s">
        <v>94</v>
      </c>
      <c r="BC27" t="s">
        <v>94</v>
      </c>
      <c r="BD27" t="s">
        <v>94</v>
      </c>
      <c r="BI27">
        <v>0</v>
      </c>
      <c r="BJ27" t="s">
        <v>137</v>
      </c>
      <c r="BK27" t="s">
        <v>138</v>
      </c>
      <c r="BL27">
        <v>1</v>
      </c>
      <c r="BM27">
        <v>1</v>
      </c>
      <c r="BN27">
        <v>0</v>
      </c>
      <c r="BO27">
        <v>0</v>
      </c>
      <c r="BP27">
        <v>1</v>
      </c>
      <c r="BQ27">
        <v>1</v>
      </c>
      <c r="BS27">
        <v>1</v>
      </c>
      <c r="BT27">
        <v>1</v>
      </c>
      <c r="BU27">
        <v>0</v>
      </c>
      <c r="BV27">
        <v>0</v>
      </c>
      <c r="BW27">
        <v>1</v>
      </c>
      <c r="BX27">
        <v>1</v>
      </c>
      <c r="BY27">
        <v>24</v>
      </c>
      <c r="CG27" s="4">
        <v>1</v>
      </c>
      <c r="CH27" s="4">
        <v>1</v>
      </c>
      <c r="CI27" s="5">
        <v>0</v>
      </c>
      <c r="CJ27" s="5">
        <v>0</v>
      </c>
      <c r="CK27" s="5">
        <v>1</v>
      </c>
      <c r="CL27" s="5">
        <v>1</v>
      </c>
    </row>
    <row r="28" spans="1:90" x14ac:dyDescent="0.2">
      <c r="A28" t="s">
        <v>166</v>
      </c>
      <c r="B28" t="s">
        <v>167</v>
      </c>
      <c r="C28" t="s">
        <v>168</v>
      </c>
      <c r="D28">
        <v>1.1000000000000001</v>
      </c>
      <c r="E28" t="s">
        <v>169</v>
      </c>
      <c r="F28" t="s">
        <v>170</v>
      </c>
      <c r="G28" t="s">
        <v>171</v>
      </c>
      <c r="H28" t="s">
        <v>172</v>
      </c>
      <c r="I28">
        <v>41.944000000000003</v>
      </c>
      <c r="J28">
        <v>8.9971999999999996E-2</v>
      </c>
      <c r="K28">
        <v>18.132000000000001</v>
      </c>
      <c r="L28">
        <v>2018.2</v>
      </c>
      <c r="M28">
        <v>0.10477</v>
      </c>
      <c r="N28">
        <v>290</v>
      </c>
      <c r="O28">
        <v>2.3616999999999999E-2</v>
      </c>
      <c r="P28">
        <v>1923.1</v>
      </c>
      <c r="Q28">
        <v>-36460</v>
      </c>
      <c r="R28">
        <v>0.19742000000000001</v>
      </c>
      <c r="S28">
        <v>-7.0110000000000006E-2</v>
      </c>
      <c r="T28">
        <v>284.47000000000003</v>
      </c>
      <c r="U28">
        <v>140</v>
      </c>
      <c r="V28">
        <v>2.6696999999999999E-2</v>
      </c>
      <c r="W28">
        <v>-0.16796</v>
      </c>
      <c r="X28">
        <v>313.27</v>
      </c>
      <c r="Y28">
        <v>169.47</v>
      </c>
      <c r="Z28">
        <v>4.5649000000000002E-2</v>
      </c>
      <c r="AA28">
        <v>-0.14521999999999999</v>
      </c>
      <c r="AB28">
        <v>310.2</v>
      </c>
      <c r="AC28">
        <v>161.88</v>
      </c>
      <c r="AD28">
        <v>13</v>
      </c>
      <c r="AE28">
        <v>3</v>
      </c>
      <c r="AF28">
        <v>4.1379000000000001</v>
      </c>
      <c r="AG28">
        <v>0.34483000000000003</v>
      </c>
      <c r="AH28">
        <v>3.7930999999999999</v>
      </c>
      <c r="AI28">
        <v>3</v>
      </c>
      <c r="AJ28">
        <v>2</v>
      </c>
      <c r="AK28">
        <v>1</v>
      </c>
      <c r="AL28">
        <v>0</v>
      </c>
      <c r="AM28">
        <v>1</v>
      </c>
      <c r="AN28">
        <v>1</v>
      </c>
      <c r="AO28">
        <v>9.1680999999999999E-2</v>
      </c>
      <c r="AP28">
        <v>0</v>
      </c>
      <c r="AQ28">
        <v>0</v>
      </c>
      <c r="AR28" t="s">
        <v>96</v>
      </c>
      <c r="AS28" t="s">
        <v>96</v>
      </c>
      <c r="AT28" t="s">
        <v>95</v>
      </c>
      <c r="AU28" t="s">
        <v>95</v>
      </c>
      <c r="AV28" t="s">
        <v>95</v>
      </c>
      <c r="AW28" t="s">
        <v>95</v>
      </c>
      <c r="AX28" t="s">
        <v>94</v>
      </c>
      <c r="AY28" t="s">
        <v>95</v>
      </c>
      <c r="AZ28" t="s">
        <v>94</v>
      </c>
      <c r="BA28" t="s">
        <v>96</v>
      </c>
      <c r="BB28" t="s">
        <v>96</v>
      </c>
      <c r="BC28" t="s">
        <v>96</v>
      </c>
      <c r="BD28" t="s">
        <v>96</v>
      </c>
      <c r="BE28">
        <v>4</v>
      </c>
      <c r="BG28" t="s">
        <v>173</v>
      </c>
      <c r="BI28">
        <v>0</v>
      </c>
      <c r="BJ28" t="s">
        <v>132</v>
      </c>
      <c r="BK28" t="s">
        <v>133</v>
      </c>
      <c r="BL28">
        <v>0</v>
      </c>
      <c r="BM28">
        <v>1</v>
      </c>
      <c r="BN28">
        <v>0</v>
      </c>
      <c r="BO28">
        <v>0</v>
      </c>
      <c r="BP28">
        <v>0</v>
      </c>
      <c r="BQ28">
        <v>0</v>
      </c>
      <c r="BS28">
        <v>0</v>
      </c>
      <c r="BT28">
        <v>0</v>
      </c>
      <c r="BU28">
        <v>0</v>
      </c>
      <c r="BV28">
        <v>0</v>
      </c>
      <c r="BW28">
        <v>0</v>
      </c>
      <c r="BX28">
        <v>0</v>
      </c>
      <c r="BY28">
        <v>25</v>
      </c>
      <c r="CA28" t="s">
        <v>123</v>
      </c>
      <c r="CG28" s="4">
        <v>0</v>
      </c>
      <c r="CH28" s="4">
        <v>1</v>
      </c>
      <c r="CI28" s="5">
        <v>0</v>
      </c>
      <c r="CJ28" s="5">
        <v>0</v>
      </c>
      <c r="CK28" s="5">
        <v>0</v>
      </c>
      <c r="CL28" s="5">
        <v>0</v>
      </c>
    </row>
    <row r="29" spans="1:90" x14ac:dyDescent="0.2">
      <c r="A29" t="s">
        <v>174</v>
      </c>
      <c r="B29" t="s">
        <v>167</v>
      </c>
      <c r="C29" t="s">
        <v>168</v>
      </c>
      <c r="D29">
        <v>1.1000000000000001</v>
      </c>
      <c r="E29" t="s">
        <v>169</v>
      </c>
      <c r="F29" t="s">
        <v>175</v>
      </c>
      <c r="G29" t="s">
        <v>176</v>
      </c>
      <c r="H29" t="s">
        <v>172</v>
      </c>
      <c r="I29">
        <v>30.434999999999999</v>
      </c>
      <c r="J29">
        <v>0.12798999999999999</v>
      </c>
      <c r="K29">
        <v>1.8187</v>
      </c>
      <c r="L29">
        <v>2018.3</v>
      </c>
      <c r="M29">
        <v>0.14438999999999999</v>
      </c>
      <c r="N29">
        <v>23.8</v>
      </c>
      <c r="O29">
        <v>9.1991999999999994</v>
      </c>
      <c r="P29">
        <v>2017.2</v>
      </c>
      <c r="Q29">
        <v>-3658.9</v>
      </c>
      <c r="R29">
        <v>0.45368000000000003</v>
      </c>
      <c r="S29">
        <v>0.27157999999999999</v>
      </c>
      <c r="T29">
        <v>12.502000000000001</v>
      </c>
      <c r="U29">
        <v>6.1386000000000003</v>
      </c>
      <c r="V29">
        <v>0.11556</v>
      </c>
      <c r="W29">
        <v>-6.1327E-2</v>
      </c>
      <c r="X29">
        <v>15.907</v>
      </c>
      <c r="Y29">
        <v>10.359</v>
      </c>
      <c r="Z29">
        <v>0.16186</v>
      </c>
      <c r="AA29">
        <v>-5.7635999999999998E-3</v>
      </c>
      <c r="AB29">
        <v>15.484999999999999</v>
      </c>
      <c r="AC29">
        <v>9.6931999999999992</v>
      </c>
      <c r="AD29">
        <v>13</v>
      </c>
      <c r="AE29">
        <v>6</v>
      </c>
      <c r="AF29">
        <v>2.605</v>
      </c>
      <c r="AG29">
        <v>0.12605</v>
      </c>
      <c r="AH29">
        <v>2.4790000000000001</v>
      </c>
      <c r="AI29">
        <v>13</v>
      </c>
      <c r="AJ29">
        <v>4</v>
      </c>
      <c r="AK29">
        <v>12</v>
      </c>
      <c r="AL29">
        <v>1</v>
      </c>
      <c r="AM29">
        <v>0</v>
      </c>
      <c r="AN29">
        <v>1</v>
      </c>
      <c r="AO29">
        <v>0.43956000000000001</v>
      </c>
      <c r="AP29">
        <v>0</v>
      </c>
      <c r="AQ29">
        <v>1</v>
      </c>
      <c r="AR29" t="s">
        <v>94</v>
      </c>
      <c r="AS29" t="s">
        <v>95</v>
      </c>
      <c r="AT29" t="s">
        <v>95</v>
      </c>
      <c r="AU29" t="s">
        <v>94</v>
      </c>
      <c r="AV29" t="s">
        <v>94</v>
      </c>
      <c r="AW29" t="s">
        <v>94</v>
      </c>
      <c r="AX29" t="s">
        <v>94</v>
      </c>
      <c r="AY29" t="s">
        <v>95</v>
      </c>
      <c r="AZ29" t="s">
        <v>94</v>
      </c>
      <c r="BA29" t="s">
        <v>94</v>
      </c>
      <c r="BB29" t="s">
        <v>94</v>
      </c>
      <c r="BC29" t="s">
        <v>96</v>
      </c>
      <c r="BD29" t="s">
        <v>94</v>
      </c>
      <c r="BE29">
        <v>4</v>
      </c>
      <c r="BG29" t="s">
        <v>173</v>
      </c>
      <c r="BI29">
        <v>0</v>
      </c>
      <c r="BJ29" t="s">
        <v>132</v>
      </c>
      <c r="BK29" t="s">
        <v>133</v>
      </c>
      <c r="BL29">
        <v>0</v>
      </c>
      <c r="BM29">
        <v>1</v>
      </c>
      <c r="BN29">
        <v>0</v>
      </c>
      <c r="BO29">
        <v>0</v>
      </c>
      <c r="BP29">
        <v>0</v>
      </c>
      <c r="BQ29">
        <v>0</v>
      </c>
      <c r="BS29">
        <v>0</v>
      </c>
      <c r="BT29">
        <v>0</v>
      </c>
      <c r="BU29">
        <v>0</v>
      </c>
      <c r="BV29">
        <v>0</v>
      </c>
      <c r="BW29">
        <v>0</v>
      </c>
      <c r="BX29">
        <v>0</v>
      </c>
      <c r="BY29">
        <v>26</v>
      </c>
      <c r="CA29" t="s">
        <v>123</v>
      </c>
      <c r="CG29" s="4">
        <v>0</v>
      </c>
      <c r="CH29" s="4">
        <v>1</v>
      </c>
      <c r="CI29" s="5">
        <v>0</v>
      </c>
      <c r="CJ29" s="5">
        <v>0</v>
      </c>
      <c r="CK29" s="5">
        <v>0</v>
      </c>
      <c r="CL29" s="5">
        <v>0</v>
      </c>
    </row>
    <row r="30" spans="1:90" x14ac:dyDescent="0.2">
      <c r="A30" t="s">
        <v>177</v>
      </c>
      <c r="B30" t="s">
        <v>167</v>
      </c>
      <c r="C30" t="s">
        <v>168</v>
      </c>
      <c r="D30">
        <v>1.1000000000000001</v>
      </c>
      <c r="E30" t="s">
        <v>169</v>
      </c>
      <c r="F30" t="s">
        <v>178</v>
      </c>
      <c r="G30" t="s">
        <v>179</v>
      </c>
      <c r="H30" t="s">
        <v>172</v>
      </c>
      <c r="I30">
        <v>7.7138</v>
      </c>
      <c r="J30">
        <v>0.26593</v>
      </c>
      <c r="K30">
        <v>154.12</v>
      </c>
      <c r="L30">
        <v>2018.8</v>
      </c>
      <c r="M30">
        <v>0.56969000000000003</v>
      </c>
      <c r="N30">
        <v>1412.6</v>
      </c>
      <c r="O30" s="1">
        <v>1.2771E-7</v>
      </c>
      <c r="P30">
        <v>1935.1</v>
      </c>
      <c r="Q30" s="1">
        <v>-310330</v>
      </c>
      <c r="R30">
        <v>0.99711000000000005</v>
      </c>
      <c r="S30">
        <v>0.99614000000000003</v>
      </c>
      <c r="T30">
        <v>36.015000000000001</v>
      </c>
      <c r="U30">
        <v>17.574000000000002</v>
      </c>
      <c r="V30">
        <v>0.76034999999999997</v>
      </c>
      <c r="W30">
        <v>0.71240999999999999</v>
      </c>
      <c r="X30">
        <v>327.78</v>
      </c>
      <c r="Y30">
        <v>282.62</v>
      </c>
      <c r="Z30">
        <v>0.74177000000000004</v>
      </c>
      <c r="AA30">
        <v>0.69011999999999996</v>
      </c>
      <c r="AB30">
        <v>340.25</v>
      </c>
      <c r="AC30">
        <v>287.02</v>
      </c>
      <c r="AD30">
        <v>13</v>
      </c>
      <c r="AE30">
        <v>5</v>
      </c>
      <c r="AF30">
        <v>1.0265</v>
      </c>
      <c r="AG30">
        <v>0.84952000000000005</v>
      </c>
      <c r="AH30">
        <v>0.17698</v>
      </c>
      <c r="AI30">
        <v>5</v>
      </c>
      <c r="AJ30">
        <v>2</v>
      </c>
      <c r="AK30">
        <v>4</v>
      </c>
      <c r="AL30">
        <v>1</v>
      </c>
      <c r="AM30">
        <v>0</v>
      </c>
      <c r="AN30">
        <v>0</v>
      </c>
      <c r="AO30">
        <v>0.81059999999999999</v>
      </c>
      <c r="AP30">
        <v>0</v>
      </c>
      <c r="AQ30">
        <v>0</v>
      </c>
      <c r="AR30" t="s">
        <v>95</v>
      </c>
      <c r="AS30" t="s">
        <v>96</v>
      </c>
      <c r="AT30" t="s">
        <v>95</v>
      </c>
      <c r="AU30" t="s">
        <v>95</v>
      </c>
      <c r="AV30" t="s">
        <v>95</v>
      </c>
      <c r="AW30" t="s">
        <v>95</v>
      </c>
      <c r="AX30" t="s">
        <v>95</v>
      </c>
      <c r="AY30" t="s">
        <v>94</v>
      </c>
      <c r="AZ30" t="s">
        <v>95</v>
      </c>
      <c r="BA30" t="s">
        <v>96</v>
      </c>
      <c r="BB30" t="s">
        <v>96</v>
      </c>
      <c r="BC30" t="s">
        <v>96</v>
      </c>
      <c r="BD30" t="s">
        <v>96</v>
      </c>
      <c r="BI30">
        <v>0</v>
      </c>
      <c r="BK30" t="s">
        <v>180</v>
      </c>
      <c r="BL30">
        <v>1</v>
      </c>
      <c r="BM30">
        <v>1</v>
      </c>
      <c r="BN30">
        <v>0</v>
      </c>
      <c r="BO30">
        <v>0</v>
      </c>
      <c r="BP30">
        <v>0</v>
      </c>
      <c r="BQ30">
        <v>0</v>
      </c>
      <c r="BS30">
        <v>1</v>
      </c>
      <c r="BT30">
        <v>1</v>
      </c>
      <c r="BU30">
        <v>0</v>
      </c>
      <c r="BV30">
        <v>1</v>
      </c>
      <c r="BW30">
        <v>0</v>
      </c>
      <c r="BX30">
        <v>0</v>
      </c>
      <c r="BY30">
        <v>27</v>
      </c>
      <c r="CC30" t="s">
        <v>181</v>
      </c>
      <c r="CG30" s="4">
        <v>1</v>
      </c>
      <c r="CH30" s="4">
        <v>1</v>
      </c>
      <c r="CI30" s="5">
        <v>0</v>
      </c>
      <c r="CJ30" s="5">
        <v>0</v>
      </c>
      <c r="CK30" s="5">
        <v>0</v>
      </c>
      <c r="CL30" s="5">
        <v>0</v>
      </c>
    </row>
    <row r="31" spans="1:90" x14ac:dyDescent="0.2">
      <c r="A31" t="s">
        <v>182</v>
      </c>
      <c r="B31" t="s">
        <v>167</v>
      </c>
      <c r="C31" t="s">
        <v>168</v>
      </c>
      <c r="D31">
        <v>1.1000000000000001</v>
      </c>
      <c r="E31" t="s">
        <v>169</v>
      </c>
      <c r="F31" t="s">
        <v>183</v>
      </c>
      <c r="G31" t="s">
        <v>184</v>
      </c>
      <c r="H31" t="s">
        <v>172</v>
      </c>
      <c r="I31">
        <v>1.7708999999999999</v>
      </c>
      <c r="J31">
        <v>0.28910000000000002</v>
      </c>
      <c r="K31">
        <v>11.417999999999999</v>
      </c>
      <c r="L31">
        <v>2019.1</v>
      </c>
      <c r="M31">
        <v>2.4813999999999998</v>
      </c>
      <c r="N31">
        <v>115.39</v>
      </c>
      <c r="O31">
        <v>2.1787E-3</v>
      </c>
      <c r="P31">
        <v>1984.6</v>
      </c>
      <c r="Q31">
        <v>-22989</v>
      </c>
      <c r="R31">
        <v>0.98523000000000005</v>
      </c>
      <c r="S31">
        <v>0.98029999999999995</v>
      </c>
      <c r="T31">
        <v>5.9340999999999999</v>
      </c>
      <c r="U31">
        <v>4.8395000000000001</v>
      </c>
      <c r="V31">
        <v>0.8599</v>
      </c>
      <c r="W31">
        <v>0.83187999999999995</v>
      </c>
      <c r="X31">
        <v>18.274000000000001</v>
      </c>
      <c r="Y31">
        <v>15.554</v>
      </c>
      <c r="Z31">
        <v>0.76568000000000003</v>
      </c>
      <c r="AA31">
        <v>0.71882000000000001</v>
      </c>
      <c r="AB31">
        <v>23.632999999999999</v>
      </c>
      <c r="AC31">
        <v>19.856000000000002</v>
      </c>
      <c r="AD31">
        <v>13</v>
      </c>
      <c r="AE31">
        <v>13</v>
      </c>
      <c r="AF31">
        <v>1.0571999999999999</v>
      </c>
      <c r="AG31">
        <v>2.5998E-2</v>
      </c>
      <c r="AH31">
        <v>1.0311999999999999</v>
      </c>
      <c r="AI31">
        <v>13</v>
      </c>
      <c r="AJ31">
        <v>0</v>
      </c>
      <c r="AK31">
        <v>12</v>
      </c>
      <c r="AL31">
        <v>0</v>
      </c>
      <c r="AM31">
        <v>0</v>
      </c>
      <c r="AN31">
        <v>1</v>
      </c>
      <c r="AO31">
        <v>0.81020999999999999</v>
      </c>
      <c r="AP31">
        <v>0</v>
      </c>
      <c r="AQ31">
        <v>0</v>
      </c>
      <c r="AR31" t="s">
        <v>95</v>
      </c>
      <c r="AS31" t="s">
        <v>95</v>
      </c>
      <c r="AT31" t="s">
        <v>95</v>
      </c>
      <c r="AU31" t="s">
        <v>94</v>
      </c>
      <c r="AV31" t="s">
        <v>95</v>
      </c>
      <c r="AW31" t="s">
        <v>94</v>
      </c>
      <c r="AX31" t="s">
        <v>95</v>
      </c>
      <c r="AY31" t="s">
        <v>95</v>
      </c>
      <c r="AZ31" t="s">
        <v>95</v>
      </c>
      <c r="BA31" t="s">
        <v>94</v>
      </c>
      <c r="BB31" t="s">
        <v>94</v>
      </c>
      <c r="BC31" t="s">
        <v>94</v>
      </c>
      <c r="BD31" t="s">
        <v>94</v>
      </c>
      <c r="BI31">
        <v>0</v>
      </c>
      <c r="BJ31" t="s">
        <v>156</v>
      </c>
      <c r="BK31" t="s">
        <v>180</v>
      </c>
      <c r="BL31">
        <v>1</v>
      </c>
      <c r="BM31">
        <v>1</v>
      </c>
      <c r="BN31">
        <v>0</v>
      </c>
      <c r="BO31">
        <v>2</v>
      </c>
      <c r="BP31">
        <v>0</v>
      </c>
      <c r="BQ31">
        <v>0</v>
      </c>
      <c r="BS31">
        <v>1</v>
      </c>
      <c r="BT31">
        <v>1</v>
      </c>
      <c r="BU31">
        <v>0</v>
      </c>
      <c r="BV31">
        <v>0</v>
      </c>
      <c r="BW31">
        <v>0</v>
      </c>
      <c r="BX31">
        <v>0</v>
      </c>
      <c r="BY31">
        <v>28</v>
      </c>
      <c r="CG31" s="4">
        <v>1</v>
      </c>
      <c r="CH31" s="4">
        <v>1</v>
      </c>
      <c r="CI31" s="5">
        <v>0</v>
      </c>
      <c r="CJ31" s="5">
        <v>0</v>
      </c>
      <c r="CK31" s="5">
        <v>0</v>
      </c>
      <c r="CL31" s="5">
        <v>0</v>
      </c>
    </row>
    <row r="32" spans="1:90" x14ac:dyDescent="0.2">
      <c r="A32" t="s">
        <v>185</v>
      </c>
      <c r="B32" t="s">
        <v>167</v>
      </c>
      <c r="C32" t="s">
        <v>168</v>
      </c>
      <c r="D32">
        <v>1.1000000000000001</v>
      </c>
      <c r="E32" t="s">
        <v>169</v>
      </c>
      <c r="F32" t="s">
        <v>186</v>
      </c>
      <c r="G32" t="s">
        <v>107</v>
      </c>
      <c r="H32" t="s">
        <v>172</v>
      </c>
      <c r="I32">
        <v>8.3950999999999993</v>
      </c>
      <c r="J32">
        <v>0.26241999999999999</v>
      </c>
      <c r="K32" s="1">
        <v>9.1286000000000004E-7</v>
      </c>
      <c r="L32">
        <v>2018.8</v>
      </c>
      <c r="M32">
        <v>0.52344999999999997</v>
      </c>
      <c r="N32" s="1">
        <v>8.3707999999999995E-6</v>
      </c>
      <c r="O32">
        <v>122.11</v>
      </c>
      <c r="P32">
        <v>2084.9</v>
      </c>
      <c r="Q32">
        <v>-1.8381000000000001E-3</v>
      </c>
      <c r="R32">
        <v>0.99792999999999998</v>
      </c>
      <c r="S32">
        <v>0.99724000000000002</v>
      </c>
      <c r="T32" s="1">
        <v>1.8115E-7</v>
      </c>
      <c r="U32" s="1">
        <v>8.6081000000000002E-8</v>
      </c>
      <c r="V32">
        <v>0.74890000000000001</v>
      </c>
      <c r="W32">
        <v>0.69867000000000001</v>
      </c>
      <c r="X32" s="1">
        <v>1.9939999999999999E-6</v>
      </c>
      <c r="Y32" s="1">
        <v>1.7168E-6</v>
      </c>
      <c r="Z32">
        <v>0.73673999999999995</v>
      </c>
      <c r="AA32">
        <v>0.68408999999999998</v>
      </c>
      <c r="AB32" s="1">
        <v>2.0416999999999999E-6</v>
      </c>
      <c r="AC32" s="1">
        <v>1.7336E-6</v>
      </c>
      <c r="AD32">
        <v>13</v>
      </c>
      <c r="AE32">
        <v>5</v>
      </c>
      <c r="AF32">
        <v>1.0331999999999999</v>
      </c>
      <c r="AG32">
        <v>0.86928000000000005</v>
      </c>
      <c r="AH32">
        <v>0.16389999999999999</v>
      </c>
      <c r="AI32">
        <v>5</v>
      </c>
      <c r="AJ32">
        <v>2</v>
      </c>
      <c r="AK32">
        <v>4</v>
      </c>
      <c r="AL32">
        <v>1</v>
      </c>
      <c r="AM32">
        <v>0</v>
      </c>
      <c r="AN32">
        <v>0</v>
      </c>
      <c r="AO32">
        <v>0.81198000000000004</v>
      </c>
      <c r="AP32">
        <v>1</v>
      </c>
      <c r="AQ32">
        <v>1</v>
      </c>
      <c r="AR32" t="s">
        <v>95</v>
      </c>
      <c r="AS32" t="s">
        <v>96</v>
      </c>
      <c r="AT32" t="s">
        <v>95</v>
      </c>
      <c r="AU32" t="s">
        <v>95</v>
      </c>
      <c r="AV32" t="s">
        <v>95</v>
      </c>
      <c r="AW32" t="s">
        <v>95</v>
      </c>
      <c r="AX32" t="s">
        <v>95</v>
      </c>
      <c r="AY32" t="s">
        <v>94</v>
      </c>
      <c r="AZ32" t="s">
        <v>95</v>
      </c>
      <c r="BA32" t="s">
        <v>96</v>
      </c>
      <c r="BB32" t="s">
        <v>96</v>
      </c>
      <c r="BC32" t="s">
        <v>96</v>
      </c>
      <c r="BD32" t="s">
        <v>96</v>
      </c>
      <c r="BH32" t="s">
        <v>187</v>
      </c>
      <c r="BI32">
        <v>0</v>
      </c>
      <c r="BJ32" t="s">
        <v>108</v>
      </c>
      <c r="BK32" t="s">
        <v>109</v>
      </c>
      <c r="BL32">
        <v>0</v>
      </c>
      <c r="BM32">
        <v>1</v>
      </c>
      <c r="BN32">
        <v>0</v>
      </c>
      <c r="BO32">
        <v>1</v>
      </c>
      <c r="BP32">
        <v>0</v>
      </c>
      <c r="BQ32">
        <v>0</v>
      </c>
      <c r="BS32">
        <v>1</v>
      </c>
      <c r="BT32">
        <v>1</v>
      </c>
      <c r="BU32">
        <v>0</v>
      </c>
      <c r="BV32">
        <v>0</v>
      </c>
      <c r="BW32">
        <v>0</v>
      </c>
      <c r="BX32">
        <v>0</v>
      </c>
      <c r="BY32">
        <v>29</v>
      </c>
      <c r="BZ32" t="s">
        <v>123</v>
      </c>
      <c r="CC32" t="s">
        <v>181</v>
      </c>
      <c r="CG32" s="4">
        <v>1</v>
      </c>
      <c r="CH32" s="4">
        <v>1</v>
      </c>
      <c r="CI32" s="5">
        <v>0</v>
      </c>
      <c r="CJ32" s="5">
        <v>1</v>
      </c>
      <c r="CK32" s="5">
        <v>0</v>
      </c>
      <c r="CL32" s="5">
        <v>0</v>
      </c>
    </row>
    <row r="33" spans="1:90" x14ac:dyDescent="0.2">
      <c r="A33" t="s">
        <v>188</v>
      </c>
      <c r="B33" t="s">
        <v>167</v>
      </c>
      <c r="C33" t="s">
        <v>168</v>
      </c>
      <c r="D33">
        <v>4.0999999999999996</v>
      </c>
      <c r="E33" t="s">
        <v>129</v>
      </c>
      <c r="F33" t="s">
        <v>130</v>
      </c>
      <c r="G33" t="s">
        <v>131</v>
      </c>
      <c r="H33" t="s">
        <v>172</v>
      </c>
      <c r="I33">
        <v>-38.414000000000001</v>
      </c>
      <c r="J33">
        <v>-6.0495E-2</v>
      </c>
      <c r="K33">
        <v>-0.64934999999999998</v>
      </c>
      <c r="L33">
        <v>2009.8</v>
      </c>
      <c r="M33">
        <v>-0.1144</v>
      </c>
      <c r="N33">
        <v>16.667000000000002</v>
      </c>
      <c r="O33">
        <v>-1523.3</v>
      </c>
      <c r="P33" s="1">
        <v>-154770</v>
      </c>
      <c r="Q33">
        <v>1312.6</v>
      </c>
      <c r="R33">
        <v>0.125</v>
      </c>
      <c r="S33">
        <v>-2.9412000000000001E-2</v>
      </c>
      <c r="T33">
        <v>19.920000000000002</v>
      </c>
      <c r="U33">
        <v>7.9366000000000003</v>
      </c>
      <c r="V33">
        <v>-0.05</v>
      </c>
      <c r="W33">
        <v>-0.16667000000000001</v>
      </c>
      <c r="X33">
        <v>21.821999999999999</v>
      </c>
      <c r="Y33">
        <v>4.7618999999999998</v>
      </c>
      <c r="Z33">
        <v>3.4091000000000003E-2</v>
      </c>
      <c r="AA33">
        <v>-7.3232000000000005E-2</v>
      </c>
      <c r="AB33">
        <v>20.93</v>
      </c>
      <c r="AC33">
        <v>9.0702999999999996</v>
      </c>
      <c r="AD33">
        <v>21</v>
      </c>
      <c r="AE33">
        <v>1</v>
      </c>
      <c r="AF33">
        <v>6</v>
      </c>
      <c r="AG33">
        <v>6</v>
      </c>
      <c r="AH33">
        <v>0</v>
      </c>
      <c r="AI33">
        <v>1</v>
      </c>
      <c r="AJ33">
        <v>0</v>
      </c>
      <c r="AK33">
        <v>0</v>
      </c>
      <c r="AL33">
        <v>0</v>
      </c>
      <c r="AM33">
        <v>0</v>
      </c>
      <c r="AP33">
        <v>0</v>
      </c>
      <c r="AQ33">
        <v>1</v>
      </c>
      <c r="AR33" t="s">
        <v>96</v>
      </c>
      <c r="AS33" t="s">
        <v>96</v>
      </c>
      <c r="AT33" t="s">
        <v>94</v>
      </c>
      <c r="AU33" t="s">
        <v>94</v>
      </c>
      <c r="AV33" t="s">
        <v>94</v>
      </c>
      <c r="AW33" t="s">
        <v>94</v>
      </c>
      <c r="AX33" t="s">
        <v>94</v>
      </c>
      <c r="AY33" t="s">
        <v>94</v>
      </c>
      <c r="AZ33" t="s">
        <v>94</v>
      </c>
      <c r="BA33" t="s">
        <v>96</v>
      </c>
      <c r="BB33" t="s">
        <v>96</v>
      </c>
      <c r="BC33" t="s">
        <v>96</v>
      </c>
      <c r="BD33" t="s">
        <v>96</v>
      </c>
      <c r="BH33" t="s">
        <v>189</v>
      </c>
      <c r="BI33">
        <v>0</v>
      </c>
      <c r="BJ33" t="s">
        <v>132</v>
      </c>
      <c r="BK33" t="s">
        <v>133</v>
      </c>
      <c r="BL33">
        <v>0</v>
      </c>
      <c r="BM33">
        <v>0</v>
      </c>
      <c r="BN33">
        <v>0</v>
      </c>
      <c r="BO33">
        <v>0</v>
      </c>
      <c r="BP33">
        <v>0</v>
      </c>
      <c r="BQ33">
        <v>0</v>
      </c>
      <c r="BS33">
        <v>0</v>
      </c>
      <c r="BT33">
        <v>0</v>
      </c>
      <c r="BU33">
        <v>0</v>
      </c>
      <c r="BV33">
        <v>0</v>
      </c>
      <c r="BW33">
        <v>0</v>
      </c>
      <c r="BX33">
        <v>0</v>
      </c>
      <c r="BY33">
        <v>30</v>
      </c>
      <c r="CG33" s="4">
        <v>0</v>
      </c>
      <c r="CH33" s="4">
        <v>0</v>
      </c>
      <c r="CI33" s="5">
        <v>0</v>
      </c>
      <c r="CJ33" s="5">
        <v>0</v>
      </c>
      <c r="CK33" s="5">
        <v>0</v>
      </c>
      <c r="CL33" s="5">
        <v>0</v>
      </c>
    </row>
    <row r="34" spans="1:90" x14ac:dyDescent="0.2">
      <c r="A34" t="s">
        <v>190</v>
      </c>
      <c r="B34" t="s">
        <v>167</v>
      </c>
      <c r="C34" t="s">
        <v>168</v>
      </c>
      <c r="D34">
        <v>4.0999999999999996</v>
      </c>
      <c r="E34" t="s">
        <v>129</v>
      </c>
      <c r="F34" t="s">
        <v>135</v>
      </c>
      <c r="G34" t="s">
        <v>136</v>
      </c>
      <c r="H34" t="s">
        <v>172</v>
      </c>
      <c r="I34">
        <v>17.734999999999999</v>
      </c>
      <c r="K34">
        <v>14.286</v>
      </c>
      <c r="L34">
        <v>2009</v>
      </c>
      <c r="M34">
        <v>0.24779000000000001</v>
      </c>
      <c r="N34">
        <v>220.71</v>
      </c>
      <c r="Q34">
        <v>-28648</v>
      </c>
      <c r="R34">
        <v>1</v>
      </c>
      <c r="S34">
        <v>1</v>
      </c>
      <c r="T34" s="1">
        <v>1.4826E-6</v>
      </c>
      <c r="U34" s="1">
        <v>6.1813000000000004E-7</v>
      </c>
      <c r="Z34">
        <v>0.42857000000000001</v>
      </c>
      <c r="AA34">
        <v>4.7619000000000002E-2</v>
      </c>
      <c r="AB34">
        <v>28.172000000000001</v>
      </c>
      <c r="AC34">
        <v>23.81</v>
      </c>
      <c r="AD34">
        <v>6</v>
      </c>
      <c r="AE34">
        <v>1</v>
      </c>
      <c r="AF34">
        <v>0.45307999999999998</v>
      </c>
      <c r="AG34">
        <v>0.45307999999999998</v>
      </c>
      <c r="AH34">
        <v>0</v>
      </c>
      <c r="AI34">
        <v>1</v>
      </c>
      <c r="AJ34">
        <v>0</v>
      </c>
      <c r="AK34">
        <v>0</v>
      </c>
      <c r="AL34">
        <v>0</v>
      </c>
      <c r="AM34">
        <v>0</v>
      </c>
      <c r="AP34">
        <v>0</v>
      </c>
      <c r="AQ34">
        <v>1</v>
      </c>
      <c r="AR34" t="s">
        <v>95</v>
      </c>
      <c r="AS34" t="s">
        <v>96</v>
      </c>
      <c r="AT34" t="s">
        <v>95</v>
      </c>
      <c r="AU34" t="s">
        <v>94</v>
      </c>
      <c r="AV34" t="s">
        <v>94</v>
      </c>
      <c r="AW34" t="s">
        <v>94</v>
      </c>
      <c r="AX34" t="s">
        <v>94</v>
      </c>
      <c r="AY34" t="s">
        <v>94</v>
      </c>
      <c r="AZ34" t="s">
        <v>95</v>
      </c>
      <c r="BA34" t="s">
        <v>96</v>
      </c>
      <c r="BB34" t="s">
        <v>96</v>
      </c>
      <c r="BC34" t="s">
        <v>96</v>
      </c>
      <c r="BD34" t="s">
        <v>96</v>
      </c>
      <c r="BH34" t="s">
        <v>189</v>
      </c>
      <c r="BI34">
        <v>0</v>
      </c>
      <c r="BJ34" t="s">
        <v>137</v>
      </c>
      <c r="BK34" t="s">
        <v>138</v>
      </c>
      <c r="BL34">
        <v>0</v>
      </c>
      <c r="BM34">
        <v>0</v>
      </c>
      <c r="BN34">
        <v>0</v>
      </c>
      <c r="BO34">
        <v>0</v>
      </c>
      <c r="BP34">
        <v>0</v>
      </c>
      <c r="BQ34">
        <v>1</v>
      </c>
      <c r="BS34">
        <v>0</v>
      </c>
      <c r="BT34">
        <v>0</v>
      </c>
      <c r="BU34">
        <v>0</v>
      </c>
      <c r="BV34">
        <v>0</v>
      </c>
      <c r="BW34">
        <v>0</v>
      </c>
      <c r="BX34">
        <v>1</v>
      </c>
      <c r="BY34">
        <v>31</v>
      </c>
      <c r="CG34" s="4">
        <v>0</v>
      </c>
      <c r="CH34" s="4">
        <v>0</v>
      </c>
      <c r="CI34" s="5">
        <v>0</v>
      </c>
      <c r="CJ34" s="5">
        <v>0</v>
      </c>
      <c r="CK34" s="5">
        <v>0</v>
      </c>
      <c r="CL34" s="5">
        <v>1</v>
      </c>
    </row>
    <row r="35" spans="1:90" x14ac:dyDescent="0.2">
      <c r="A35" t="s">
        <v>191</v>
      </c>
      <c r="B35" t="s">
        <v>167</v>
      </c>
      <c r="C35" t="s">
        <v>192</v>
      </c>
      <c r="D35">
        <v>1.1000000000000001</v>
      </c>
      <c r="E35" t="s">
        <v>169</v>
      </c>
      <c r="F35" t="s">
        <v>170</v>
      </c>
      <c r="G35" t="s">
        <v>171</v>
      </c>
      <c r="H35" t="s">
        <v>172</v>
      </c>
      <c r="I35">
        <v>22.928000000000001</v>
      </c>
      <c r="J35">
        <v>0.20014000000000001</v>
      </c>
      <c r="K35">
        <v>45.856000000000002</v>
      </c>
      <c r="L35">
        <v>2020</v>
      </c>
      <c r="M35">
        <v>0.19167000000000001</v>
      </c>
      <c r="N35">
        <v>570.82000000000005</v>
      </c>
      <c r="O35">
        <v>3.8392999999999999E-4</v>
      </c>
      <c r="P35">
        <v>1953</v>
      </c>
      <c r="Q35">
        <v>-92329</v>
      </c>
      <c r="R35">
        <v>0.36992000000000003</v>
      </c>
      <c r="S35">
        <v>0.15989999999999999</v>
      </c>
      <c r="T35">
        <v>322.67</v>
      </c>
      <c r="U35">
        <v>146.13999999999999</v>
      </c>
      <c r="V35">
        <v>0.14896000000000001</v>
      </c>
      <c r="W35">
        <v>-2.1243000000000001E-2</v>
      </c>
      <c r="X35">
        <v>375</v>
      </c>
      <c r="Y35">
        <v>229.31</v>
      </c>
      <c r="Z35">
        <v>0.17816000000000001</v>
      </c>
      <c r="AA35">
        <v>1.3788E-2</v>
      </c>
      <c r="AB35">
        <v>368.51</v>
      </c>
      <c r="AC35">
        <v>227.02</v>
      </c>
      <c r="AD35">
        <v>13</v>
      </c>
      <c r="AE35">
        <v>4</v>
      </c>
      <c r="AF35">
        <v>2.6640999999999999</v>
      </c>
      <c r="AG35">
        <v>0.15783</v>
      </c>
      <c r="AH35">
        <v>2.5063</v>
      </c>
      <c r="AI35">
        <v>4</v>
      </c>
      <c r="AJ35">
        <v>2</v>
      </c>
      <c r="AK35">
        <v>1</v>
      </c>
      <c r="AL35">
        <v>1</v>
      </c>
      <c r="AM35">
        <v>1</v>
      </c>
      <c r="AN35">
        <v>1</v>
      </c>
      <c r="AO35">
        <v>0.30331999999999998</v>
      </c>
      <c r="AP35">
        <v>0</v>
      </c>
      <c r="AQ35">
        <v>0</v>
      </c>
      <c r="AR35" t="s">
        <v>94</v>
      </c>
      <c r="AS35" t="s">
        <v>96</v>
      </c>
      <c r="AT35" t="s">
        <v>95</v>
      </c>
      <c r="AU35" t="s">
        <v>95</v>
      </c>
      <c r="AV35" t="s">
        <v>94</v>
      </c>
      <c r="AW35" t="s">
        <v>94</v>
      </c>
      <c r="AX35" t="s">
        <v>94</v>
      </c>
      <c r="AY35" t="s">
        <v>95</v>
      </c>
      <c r="AZ35" t="s">
        <v>94</v>
      </c>
      <c r="BA35" t="s">
        <v>96</v>
      </c>
      <c r="BB35" t="s">
        <v>96</v>
      </c>
      <c r="BC35" t="s">
        <v>96</v>
      </c>
      <c r="BD35" t="s">
        <v>96</v>
      </c>
      <c r="BE35">
        <v>4</v>
      </c>
      <c r="BG35" t="s">
        <v>173</v>
      </c>
      <c r="BI35">
        <v>0</v>
      </c>
      <c r="BJ35" t="s">
        <v>132</v>
      </c>
      <c r="BK35" t="s">
        <v>133</v>
      </c>
      <c r="BL35">
        <v>0</v>
      </c>
      <c r="BM35">
        <v>1</v>
      </c>
      <c r="BN35">
        <v>0</v>
      </c>
      <c r="BO35">
        <v>0</v>
      </c>
      <c r="BP35">
        <v>0</v>
      </c>
      <c r="BQ35">
        <v>0</v>
      </c>
      <c r="BS35">
        <v>0</v>
      </c>
      <c r="BT35">
        <v>1</v>
      </c>
      <c r="BU35">
        <v>0</v>
      </c>
      <c r="BV35">
        <v>0</v>
      </c>
      <c r="BW35">
        <v>0</v>
      </c>
      <c r="BX35">
        <v>0</v>
      </c>
      <c r="BY35">
        <v>32</v>
      </c>
      <c r="CG35" s="4">
        <v>0</v>
      </c>
      <c r="CH35" s="4">
        <v>1</v>
      </c>
      <c r="CI35" s="5">
        <v>0</v>
      </c>
      <c r="CJ35" s="5">
        <v>0</v>
      </c>
      <c r="CK35" s="5">
        <v>0</v>
      </c>
      <c r="CL35" s="5">
        <v>0</v>
      </c>
    </row>
    <row r="36" spans="1:90" x14ac:dyDescent="0.2">
      <c r="A36" t="s">
        <v>193</v>
      </c>
      <c r="B36" t="s">
        <v>167</v>
      </c>
      <c r="C36" t="s">
        <v>192</v>
      </c>
      <c r="D36">
        <v>1.1000000000000001</v>
      </c>
      <c r="E36" t="s">
        <v>169</v>
      </c>
      <c r="F36" t="s">
        <v>175</v>
      </c>
      <c r="G36" t="s">
        <v>176</v>
      </c>
      <c r="H36" t="s">
        <v>172</v>
      </c>
      <c r="I36">
        <v>0.55459999999999998</v>
      </c>
      <c r="J36">
        <v>0.51176999999999995</v>
      </c>
      <c r="K36">
        <v>54.466999999999999</v>
      </c>
      <c r="L36">
        <v>2026</v>
      </c>
      <c r="M36">
        <v>7.9237000000000002</v>
      </c>
      <c r="N36">
        <v>5215.2</v>
      </c>
      <c r="O36" s="1">
        <v>3.6134999999999999E-8</v>
      </c>
      <c r="P36">
        <v>1976.3</v>
      </c>
      <c r="Q36" s="1">
        <v>-109700</v>
      </c>
      <c r="R36">
        <v>0.92640999999999996</v>
      </c>
      <c r="S36">
        <v>0.90188000000000001</v>
      </c>
      <c r="T36">
        <v>71.313999999999993</v>
      </c>
      <c r="U36">
        <v>50.780999999999999</v>
      </c>
      <c r="V36">
        <v>0.92613000000000001</v>
      </c>
      <c r="W36">
        <v>0.91135999999999995</v>
      </c>
      <c r="X36">
        <v>71.445999999999998</v>
      </c>
      <c r="Y36">
        <v>51.438000000000002</v>
      </c>
      <c r="Z36">
        <v>0.60099999999999998</v>
      </c>
      <c r="AA36">
        <v>0.5212</v>
      </c>
      <c r="AB36">
        <v>166.05</v>
      </c>
      <c r="AC36">
        <v>124.63</v>
      </c>
      <c r="AD36">
        <v>13</v>
      </c>
      <c r="AE36">
        <v>4</v>
      </c>
      <c r="AF36">
        <v>0.16854</v>
      </c>
      <c r="AG36">
        <v>6.2126000000000001E-2</v>
      </c>
      <c r="AH36">
        <v>0.10642</v>
      </c>
      <c r="AI36">
        <v>4</v>
      </c>
      <c r="AJ36">
        <v>0</v>
      </c>
      <c r="AK36">
        <v>3</v>
      </c>
      <c r="AL36">
        <v>0</v>
      </c>
      <c r="AM36">
        <v>0</v>
      </c>
      <c r="AN36">
        <v>1</v>
      </c>
      <c r="AO36">
        <v>0.53715999999999997</v>
      </c>
      <c r="AP36">
        <v>0</v>
      </c>
      <c r="AQ36">
        <v>0</v>
      </c>
      <c r="AR36" t="s">
        <v>95</v>
      </c>
      <c r="AS36" t="s">
        <v>96</v>
      </c>
      <c r="AT36" t="s">
        <v>95</v>
      </c>
      <c r="AU36" t="s">
        <v>95</v>
      </c>
      <c r="AV36" t="s">
        <v>95</v>
      </c>
      <c r="AW36" t="s">
        <v>95</v>
      </c>
      <c r="AX36" t="s">
        <v>94</v>
      </c>
      <c r="AY36" t="s">
        <v>94</v>
      </c>
      <c r="AZ36" t="s">
        <v>95</v>
      </c>
      <c r="BA36" t="s">
        <v>96</v>
      </c>
      <c r="BB36" t="s">
        <v>96</v>
      </c>
      <c r="BC36" t="s">
        <v>96</v>
      </c>
      <c r="BD36" t="s">
        <v>96</v>
      </c>
      <c r="BE36">
        <v>1</v>
      </c>
      <c r="BI36">
        <v>0</v>
      </c>
      <c r="BJ36" t="s">
        <v>132</v>
      </c>
      <c r="BK36" t="s">
        <v>133</v>
      </c>
      <c r="BL36">
        <v>0</v>
      </c>
      <c r="BM36">
        <v>1</v>
      </c>
      <c r="BN36">
        <v>0</v>
      </c>
      <c r="BO36">
        <v>0</v>
      </c>
      <c r="BP36">
        <v>0</v>
      </c>
      <c r="BQ36">
        <v>0</v>
      </c>
      <c r="BS36">
        <v>1</v>
      </c>
      <c r="BT36">
        <v>1</v>
      </c>
      <c r="BU36">
        <v>0</v>
      </c>
      <c r="BV36">
        <v>0</v>
      </c>
      <c r="BW36">
        <v>0</v>
      </c>
      <c r="BX36">
        <v>0</v>
      </c>
      <c r="BY36">
        <v>33</v>
      </c>
      <c r="BZ36" t="s">
        <v>123</v>
      </c>
      <c r="CG36" s="4">
        <v>1</v>
      </c>
      <c r="CH36" s="4">
        <v>1</v>
      </c>
      <c r="CI36" s="5">
        <v>0</v>
      </c>
      <c r="CJ36" s="5">
        <v>0</v>
      </c>
      <c r="CK36" s="5">
        <v>0</v>
      </c>
      <c r="CL36" s="5">
        <v>0</v>
      </c>
    </row>
    <row r="37" spans="1:90" x14ac:dyDescent="0.2">
      <c r="A37" t="s">
        <v>194</v>
      </c>
      <c r="B37" t="s">
        <v>167</v>
      </c>
      <c r="C37" t="s">
        <v>192</v>
      </c>
      <c r="D37">
        <v>1.1000000000000001</v>
      </c>
      <c r="E37" t="s">
        <v>169</v>
      </c>
      <c r="F37" t="s">
        <v>178</v>
      </c>
      <c r="G37" t="s">
        <v>179</v>
      </c>
      <c r="H37" t="s">
        <v>172</v>
      </c>
      <c r="I37">
        <v>4.0103999999999997</v>
      </c>
      <c r="J37">
        <v>0.42036000000000001</v>
      </c>
      <c r="K37">
        <v>173.78</v>
      </c>
      <c r="L37">
        <v>2020.4</v>
      </c>
      <c r="M37">
        <v>1.0958000000000001</v>
      </c>
      <c r="N37">
        <v>2064.6</v>
      </c>
      <c r="O37" s="1">
        <v>4.5604000000000001E-10</v>
      </c>
      <c r="P37">
        <v>1953.2</v>
      </c>
      <c r="Q37" s="1">
        <v>-350010</v>
      </c>
      <c r="R37">
        <v>0.99946000000000002</v>
      </c>
      <c r="S37">
        <v>0.99927999999999995</v>
      </c>
      <c r="T37">
        <v>19.559000000000001</v>
      </c>
      <c r="U37">
        <v>8.4270999999999994</v>
      </c>
      <c r="V37">
        <v>0.83947000000000005</v>
      </c>
      <c r="W37">
        <v>0.80737000000000003</v>
      </c>
      <c r="X37">
        <v>336.47</v>
      </c>
      <c r="Y37">
        <v>247.98</v>
      </c>
      <c r="Z37">
        <v>0.59945000000000004</v>
      </c>
      <c r="AA37">
        <v>0.51934000000000002</v>
      </c>
      <c r="AB37">
        <v>531.5</v>
      </c>
      <c r="AC37">
        <v>476.34</v>
      </c>
      <c r="AD37">
        <v>13</v>
      </c>
      <c r="AE37">
        <v>4</v>
      </c>
      <c r="AF37">
        <v>1.0236000000000001</v>
      </c>
      <c r="AG37">
        <v>0.19417000000000001</v>
      </c>
      <c r="AH37">
        <v>0.82942000000000005</v>
      </c>
      <c r="AI37">
        <v>4</v>
      </c>
      <c r="AJ37">
        <v>0</v>
      </c>
      <c r="AK37">
        <v>3</v>
      </c>
      <c r="AL37">
        <v>0</v>
      </c>
      <c r="AM37">
        <v>0</v>
      </c>
      <c r="AN37">
        <v>1</v>
      </c>
      <c r="AO37">
        <v>0.71867000000000003</v>
      </c>
      <c r="AP37">
        <v>0</v>
      </c>
      <c r="AQ37">
        <v>0</v>
      </c>
      <c r="AR37" t="s">
        <v>95</v>
      </c>
      <c r="AS37" t="s">
        <v>96</v>
      </c>
      <c r="AT37" t="s">
        <v>95</v>
      </c>
      <c r="AU37" t="s">
        <v>95</v>
      </c>
      <c r="AV37" t="s">
        <v>95</v>
      </c>
      <c r="AW37" t="s">
        <v>95</v>
      </c>
      <c r="AX37" t="s">
        <v>95</v>
      </c>
      <c r="AY37" t="s">
        <v>95</v>
      </c>
      <c r="AZ37" t="s">
        <v>95</v>
      </c>
      <c r="BA37" t="s">
        <v>96</v>
      </c>
      <c r="BB37" t="s">
        <v>96</v>
      </c>
      <c r="BC37" t="s">
        <v>96</v>
      </c>
      <c r="BD37" t="s">
        <v>96</v>
      </c>
      <c r="BI37">
        <v>0</v>
      </c>
      <c r="BK37" t="s">
        <v>180</v>
      </c>
      <c r="BL37">
        <v>1</v>
      </c>
      <c r="BM37">
        <v>1</v>
      </c>
      <c r="BN37">
        <v>0</v>
      </c>
      <c r="BO37">
        <v>0</v>
      </c>
      <c r="BP37">
        <v>0</v>
      </c>
      <c r="BQ37">
        <v>0</v>
      </c>
      <c r="BS37">
        <v>1</v>
      </c>
      <c r="BT37">
        <v>1</v>
      </c>
      <c r="BU37">
        <v>0</v>
      </c>
      <c r="BV37">
        <v>1</v>
      </c>
      <c r="BW37">
        <v>0</v>
      </c>
      <c r="BX37">
        <v>0</v>
      </c>
      <c r="BY37">
        <v>34</v>
      </c>
      <c r="CC37" t="s">
        <v>181</v>
      </c>
      <c r="CG37" s="4">
        <v>1</v>
      </c>
      <c r="CH37" s="4">
        <v>1</v>
      </c>
      <c r="CI37" s="5">
        <v>0</v>
      </c>
      <c r="CJ37" s="5">
        <v>0</v>
      </c>
      <c r="CK37" s="5">
        <v>0</v>
      </c>
      <c r="CL37" s="5">
        <v>0</v>
      </c>
    </row>
    <row r="38" spans="1:90" x14ac:dyDescent="0.2">
      <c r="A38" t="s">
        <v>195</v>
      </c>
      <c r="B38" t="s">
        <v>167</v>
      </c>
      <c r="C38" t="s">
        <v>192</v>
      </c>
      <c r="D38">
        <v>1.1000000000000001</v>
      </c>
      <c r="E38" t="s">
        <v>169</v>
      </c>
      <c r="F38" t="s">
        <v>183</v>
      </c>
      <c r="G38" t="s">
        <v>184</v>
      </c>
      <c r="H38" t="s">
        <v>172</v>
      </c>
      <c r="I38">
        <v>0.88527999999999996</v>
      </c>
      <c r="J38">
        <v>0.61160000000000003</v>
      </c>
      <c r="K38">
        <v>119.76</v>
      </c>
      <c r="L38">
        <v>2022.7</v>
      </c>
      <c r="M38">
        <v>4.9638999999999998</v>
      </c>
      <c r="N38">
        <v>3601.9</v>
      </c>
      <c r="O38" s="1">
        <v>8.3646000000000001E-12</v>
      </c>
      <c r="P38">
        <v>1968.8</v>
      </c>
      <c r="Q38" s="1">
        <v>-241230</v>
      </c>
      <c r="R38">
        <v>0.99123000000000006</v>
      </c>
      <c r="S38">
        <v>0.98831000000000002</v>
      </c>
      <c r="T38">
        <v>56.143000000000001</v>
      </c>
      <c r="U38">
        <v>36.018000000000001</v>
      </c>
      <c r="V38">
        <v>0.98565999999999998</v>
      </c>
      <c r="W38">
        <v>0.98279000000000005</v>
      </c>
      <c r="X38">
        <v>71.805000000000007</v>
      </c>
      <c r="Y38">
        <v>45.767000000000003</v>
      </c>
      <c r="Z38">
        <v>0.55862999999999996</v>
      </c>
      <c r="AA38">
        <v>0.47034999999999999</v>
      </c>
      <c r="AB38">
        <v>398.3</v>
      </c>
      <c r="AC38">
        <v>314.95</v>
      </c>
      <c r="AD38">
        <v>13</v>
      </c>
      <c r="AE38">
        <v>4</v>
      </c>
      <c r="AF38">
        <v>0.56108999999999998</v>
      </c>
      <c r="AG38">
        <v>8.9951000000000003E-2</v>
      </c>
      <c r="AH38">
        <v>0.47112999999999999</v>
      </c>
      <c r="AI38">
        <v>4</v>
      </c>
      <c r="AJ38">
        <v>0</v>
      </c>
      <c r="AK38">
        <v>3</v>
      </c>
      <c r="AL38">
        <v>0</v>
      </c>
      <c r="AM38">
        <v>0</v>
      </c>
      <c r="AN38">
        <v>1</v>
      </c>
      <c r="AO38">
        <v>0.56235000000000002</v>
      </c>
      <c r="AP38">
        <v>0</v>
      </c>
      <c r="AQ38">
        <v>0</v>
      </c>
      <c r="AR38" t="s">
        <v>95</v>
      </c>
      <c r="AS38" t="s">
        <v>96</v>
      </c>
      <c r="AT38" t="s">
        <v>95</v>
      </c>
      <c r="AU38" t="s">
        <v>95</v>
      </c>
      <c r="AV38" t="s">
        <v>95</v>
      </c>
      <c r="AW38" t="s">
        <v>95</v>
      </c>
      <c r="AX38" t="s">
        <v>94</v>
      </c>
      <c r="AY38" t="s">
        <v>95</v>
      </c>
      <c r="AZ38" t="s">
        <v>95</v>
      </c>
      <c r="BA38" t="s">
        <v>96</v>
      </c>
      <c r="BB38" t="s">
        <v>96</v>
      </c>
      <c r="BC38" t="s">
        <v>96</v>
      </c>
      <c r="BD38" t="s">
        <v>96</v>
      </c>
      <c r="BI38">
        <v>0</v>
      </c>
      <c r="BJ38" t="s">
        <v>156</v>
      </c>
      <c r="BK38" t="s">
        <v>180</v>
      </c>
      <c r="BL38">
        <v>1</v>
      </c>
      <c r="BM38">
        <v>1</v>
      </c>
      <c r="BN38">
        <v>0</v>
      </c>
      <c r="BO38">
        <v>2</v>
      </c>
      <c r="BP38">
        <v>0</v>
      </c>
      <c r="BQ38">
        <v>0</v>
      </c>
      <c r="BS38">
        <v>1</v>
      </c>
      <c r="BT38">
        <v>1</v>
      </c>
      <c r="BU38">
        <v>0</v>
      </c>
      <c r="BV38">
        <v>0</v>
      </c>
      <c r="BW38">
        <v>0</v>
      </c>
      <c r="BX38">
        <v>0</v>
      </c>
      <c r="BY38">
        <v>35</v>
      </c>
      <c r="CG38" s="4">
        <v>1</v>
      </c>
      <c r="CH38" s="4">
        <v>1</v>
      </c>
      <c r="CI38" s="5">
        <v>0</v>
      </c>
      <c r="CJ38" s="5">
        <v>0</v>
      </c>
      <c r="CK38" s="5">
        <v>0</v>
      </c>
      <c r="CL38" s="5">
        <v>0</v>
      </c>
    </row>
    <row r="39" spans="1:90" x14ac:dyDescent="0.2">
      <c r="A39" t="s">
        <v>196</v>
      </c>
      <c r="B39" t="s">
        <v>167</v>
      </c>
      <c r="C39" t="s">
        <v>192</v>
      </c>
      <c r="D39">
        <v>1.1000000000000001</v>
      </c>
      <c r="E39" t="s">
        <v>169</v>
      </c>
      <c r="F39" t="s">
        <v>186</v>
      </c>
      <c r="G39" t="s">
        <v>107</v>
      </c>
      <c r="H39" t="s">
        <v>172</v>
      </c>
      <c r="I39">
        <v>4.1188000000000002</v>
      </c>
      <c r="J39">
        <v>0.41860000000000003</v>
      </c>
      <c r="K39" s="1">
        <v>2.0648999999999999E-6</v>
      </c>
      <c r="L39">
        <v>2020.3</v>
      </c>
      <c r="M39">
        <v>1.0669</v>
      </c>
      <c r="N39" s="1">
        <v>2.4479000000000001E-5</v>
      </c>
      <c r="O39">
        <v>6.8771000000000004</v>
      </c>
      <c r="P39">
        <v>2052.5</v>
      </c>
      <c r="Q39">
        <v>-4.1590000000000004E-3</v>
      </c>
      <c r="R39">
        <v>0.99956999999999996</v>
      </c>
      <c r="S39">
        <v>0.99943000000000004</v>
      </c>
      <c r="T39" s="1">
        <v>2.0681000000000001E-7</v>
      </c>
      <c r="U39" s="1">
        <v>8.9035000000000003E-8</v>
      </c>
      <c r="V39">
        <v>0.83679000000000003</v>
      </c>
      <c r="W39">
        <v>0.80415000000000003</v>
      </c>
      <c r="X39" s="1">
        <v>4.0322000000000001E-6</v>
      </c>
      <c r="Y39" s="1">
        <v>2.9704E-6</v>
      </c>
      <c r="Z39">
        <v>0.59921999999999997</v>
      </c>
      <c r="AA39">
        <v>0.51905999999999997</v>
      </c>
      <c r="AB39" s="1">
        <v>6.3185999999999999E-6</v>
      </c>
      <c r="AC39" s="1">
        <v>5.6597000000000002E-6</v>
      </c>
      <c r="AD39">
        <v>13</v>
      </c>
      <c r="AE39">
        <v>4</v>
      </c>
      <c r="AF39">
        <v>1.0210999999999999</v>
      </c>
      <c r="AG39">
        <v>0.19581999999999999</v>
      </c>
      <c r="AH39">
        <v>0.82526999999999995</v>
      </c>
      <c r="AI39">
        <v>4</v>
      </c>
      <c r="AJ39">
        <v>0</v>
      </c>
      <c r="AK39">
        <v>3</v>
      </c>
      <c r="AL39">
        <v>0</v>
      </c>
      <c r="AM39">
        <v>0</v>
      </c>
      <c r="AN39">
        <v>1</v>
      </c>
      <c r="AO39">
        <v>0.71960999999999997</v>
      </c>
      <c r="AP39">
        <v>1</v>
      </c>
      <c r="AQ39">
        <v>1</v>
      </c>
      <c r="AR39" t="s">
        <v>95</v>
      </c>
      <c r="AS39" t="s">
        <v>96</v>
      </c>
      <c r="AT39" t="s">
        <v>95</v>
      </c>
      <c r="AU39" t="s">
        <v>95</v>
      </c>
      <c r="AV39" t="s">
        <v>95</v>
      </c>
      <c r="AW39" t="s">
        <v>95</v>
      </c>
      <c r="AX39" t="s">
        <v>95</v>
      </c>
      <c r="AY39" t="s">
        <v>95</v>
      </c>
      <c r="AZ39" t="s">
        <v>95</v>
      </c>
      <c r="BA39" t="s">
        <v>96</v>
      </c>
      <c r="BB39" t="s">
        <v>96</v>
      </c>
      <c r="BC39" t="s">
        <v>96</v>
      </c>
      <c r="BD39" t="s">
        <v>96</v>
      </c>
      <c r="BH39" t="s">
        <v>187</v>
      </c>
      <c r="BI39">
        <v>0</v>
      </c>
      <c r="BJ39" t="s">
        <v>108</v>
      </c>
      <c r="BK39" t="s">
        <v>109</v>
      </c>
      <c r="BL39">
        <v>0</v>
      </c>
      <c r="BM39">
        <v>1</v>
      </c>
      <c r="BN39">
        <v>0</v>
      </c>
      <c r="BO39">
        <v>1</v>
      </c>
      <c r="BP39">
        <v>0</v>
      </c>
      <c r="BQ39">
        <v>0</v>
      </c>
      <c r="BS39">
        <v>1</v>
      </c>
      <c r="BT39">
        <v>1</v>
      </c>
      <c r="BU39">
        <v>0</v>
      </c>
      <c r="BV39">
        <v>0</v>
      </c>
      <c r="BW39">
        <v>0</v>
      </c>
      <c r="BX39">
        <v>0</v>
      </c>
      <c r="BY39">
        <v>36</v>
      </c>
      <c r="BZ39" t="s">
        <v>123</v>
      </c>
      <c r="CC39" t="s">
        <v>181</v>
      </c>
      <c r="CG39" s="4">
        <v>1</v>
      </c>
      <c r="CH39" s="4">
        <v>1</v>
      </c>
      <c r="CI39" s="5">
        <v>0</v>
      </c>
      <c r="CJ39" s="5">
        <v>1</v>
      </c>
      <c r="CK39" s="5">
        <v>0</v>
      </c>
      <c r="CL39" s="5">
        <v>0</v>
      </c>
    </row>
    <row r="40" spans="1:90" x14ac:dyDescent="0.2">
      <c r="A40" t="s">
        <v>197</v>
      </c>
      <c r="B40" t="s">
        <v>167</v>
      </c>
      <c r="C40" t="s">
        <v>192</v>
      </c>
      <c r="D40">
        <v>4.0999999999999996</v>
      </c>
      <c r="E40" t="s">
        <v>129</v>
      </c>
      <c r="F40" t="s">
        <v>130</v>
      </c>
      <c r="G40" t="s">
        <v>131</v>
      </c>
      <c r="H40" t="s">
        <v>172</v>
      </c>
      <c r="I40">
        <v>40.640999999999998</v>
      </c>
      <c r="J40">
        <v>0.51165000000000005</v>
      </c>
      <c r="K40">
        <v>1.778</v>
      </c>
      <c r="L40">
        <v>2022.3</v>
      </c>
      <c r="M40">
        <v>0.10813</v>
      </c>
      <c r="N40">
        <v>73.454999999999998</v>
      </c>
      <c r="O40">
        <v>6.8563999999999998</v>
      </c>
      <c r="P40">
        <v>2019.5</v>
      </c>
      <c r="Q40">
        <v>-3574</v>
      </c>
      <c r="R40">
        <v>0.87385999999999997</v>
      </c>
      <c r="S40">
        <v>0.85160000000000002</v>
      </c>
      <c r="T40">
        <v>8.1920999999999999</v>
      </c>
      <c r="U40">
        <v>2.5282</v>
      </c>
      <c r="V40">
        <v>0.56272999999999995</v>
      </c>
      <c r="W40">
        <v>0.51414000000000004</v>
      </c>
      <c r="X40">
        <v>15.253</v>
      </c>
      <c r="Y40">
        <v>6.7587000000000002</v>
      </c>
      <c r="Z40">
        <v>0.21787999999999999</v>
      </c>
      <c r="AA40">
        <v>0.13098000000000001</v>
      </c>
      <c r="AB40">
        <v>20.399000000000001</v>
      </c>
      <c r="AC40">
        <v>13.074999999999999</v>
      </c>
      <c r="AD40">
        <v>21</v>
      </c>
      <c r="AE40">
        <v>2</v>
      </c>
      <c r="AF40">
        <v>1.3613999999999999</v>
      </c>
      <c r="AG40">
        <v>0.63861000000000001</v>
      </c>
      <c r="AH40">
        <v>0.72277000000000002</v>
      </c>
      <c r="AI40">
        <v>2</v>
      </c>
      <c r="AJ40">
        <v>1</v>
      </c>
      <c r="AK40">
        <v>0</v>
      </c>
      <c r="AL40">
        <v>0</v>
      </c>
      <c r="AM40">
        <v>0</v>
      </c>
      <c r="AN40">
        <v>1</v>
      </c>
      <c r="AO40">
        <v>0.38449</v>
      </c>
      <c r="AP40">
        <v>0</v>
      </c>
      <c r="AQ40">
        <v>1</v>
      </c>
      <c r="AR40" t="s">
        <v>95</v>
      </c>
      <c r="AS40" t="s">
        <v>96</v>
      </c>
      <c r="AT40" t="s">
        <v>94</v>
      </c>
      <c r="AU40" t="s">
        <v>95</v>
      </c>
      <c r="AV40" t="s">
        <v>95</v>
      </c>
      <c r="AW40" t="s">
        <v>95</v>
      </c>
      <c r="AX40" t="s">
        <v>94</v>
      </c>
      <c r="AY40" t="s">
        <v>95</v>
      </c>
      <c r="AZ40" t="s">
        <v>94</v>
      </c>
      <c r="BA40" t="s">
        <v>96</v>
      </c>
      <c r="BB40" t="s">
        <v>96</v>
      </c>
      <c r="BC40" t="s">
        <v>96</v>
      </c>
      <c r="BD40" t="s">
        <v>96</v>
      </c>
      <c r="BI40">
        <v>0</v>
      </c>
      <c r="BJ40" t="s">
        <v>132</v>
      </c>
      <c r="BK40" t="s">
        <v>133</v>
      </c>
      <c r="BL40">
        <v>1</v>
      </c>
      <c r="BM40">
        <v>1</v>
      </c>
      <c r="BN40">
        <v>0</v>
      </c>
      <c r="BO40">
        <v>0</v>
      </c>
      <c r="BP40">
        <v>0</v>
      </c>
      <c r="BQ40">
        <v>0</v>
      </c>
      <c r="BS40">
        <v>1</v>
      </c>
      <c r="BT40">
        <v>1</v>
      </c>
      <c r="BU40">
        <v>0</v>
      </c>
      <c r="BV40">
        <v>0</v>
      </c>
      <c r="BW40">
        <v>0</v>
      </c>
      <c r="BX40">
        <v>0</v>
      </c>
      <c r="BY40">
        <v>37</v>
      </c>
      <c r="CG40" s="4">
        <v>1</v>
      </c>
      <c r="CH40" s="4">
        <v>1</v>
      </c>
      <c r="CI40" s="5">
        <v>0</v>
      </c>
      <c r="CJ40" s="5">
        <v>0</v>
      </c>
      <c r="CK40" s="5">
        <v>0</v>
      </c>
      <c r="CL40" s="5">
        <v>0</v>
      </c>
    </row>
    <row r="41" spans="1:90" x14ac:dyDescent="0.2">
      <c r="A41" t="s">
        <v>198</v>
      </c>
      <c r="B41" t="s">
        <v>167</v>
      </c>
      <c r="C41" t="s">
        <v>192</v>
      </c>
      <c r="D41">
        <v>4.0999999999999996</v>
      </c>
      <c r="E41" t="s">
        <v>129</v>
      </c>
      <c r="F41" t="s">
        <v>135</v>
      </c>
      <c r="G41" t="s">
        <v>136</v>
      </c>
      <c r="H41" t="s">
        <v>172</v>
      </c>
      <c r="I41">
        <v>17.794</v>
      </c>
      <c r="J41">
        <v>0.13539999999999999</v>
      </c>
      <c r="K41">
        <v>1.4286000000000001</v>
      </c>
      <c r="L41">
        <v>2023</v>
      </c>
      <c r="M41">
        <v>0.24696000000000001</v>
      </c>
      <c r="N41">
        <v>171.19</v>
      </c>
      <c r="O41">
        <v>1514.9</v>
      </c>
      <c r="P41" s="1">
        <v>161510</v>
      </c>
      <c r="Q41">
        <v>-2871.4</v>
      </c>
      <c r="R41">
        <v>1</v>
      </c>
      <c r="S41">
        <v>1</v>
      </c>
      <c r="T41" s="1">
        <v>1.0066E-6</v>
      </c>
      <c r="U41" s="1">
        <v>2.3193000000000001E-7</v>
      </c>
      <c r="V41">
        <v>-5.2631999999999998E-2</v>
      </c>
      <c r="W41">
        <v>-0.17646999999999999</v>
      </c>
      <c r="X41">
        <v>22.361000000000001</v>
      </c>
      <c r="Y41">
        <v>5</v>
      </c>
      <c r="Z41">
        <v>0.14285999999999999</v>
      </c>
      <c r="AA41">
        <v>4.2016999999999999E-2</v>
      </c>
      <c r="AB41">
        <v>20.178000000000001</v>
      </c>
      <c r="AC41">
        <v>11.143000000000001</v>
      </c>
      <c r="AD41">
        <v>20</v>
      </c>
      <c r="AE41">
        <v>1</v>
      </c>
      <c r="AF41">
        <v>0.58413999999999999</v>
      </c>
      <c r="AG41">
        <v>0.58413999999999999</v>
      </c>
      <c r="AH41">
        <v>0</v>
      </c>
      <c r="AI41">
        <v>1</v>
      </c>
      <c r="AJ41">
        <v>0</v>
      </c>
      <c r="AK41">
        <v>0</v>
      </c>
      <c r="AL41">
        <v>0</v>
      </c>
      <c r="AM41">
        <v>0</v>
      </c>
      <c r="AP41">
        <v>0</v>
      </c>
      <c r="AQ41">
        <v>1</v>
      </c>
      <c r="AR41" t="s">
        <v>95</v>
      </c>
      <c r="AS41" t="s">
        <v>96</v>
      </c>
      <c r="AT41" t="s">
        <v>94</v>
      </c>
      <c r="AU41" t="s">
        <v>94</v>
      </c>
      <c r="AV41" t="s">
        <v>94</v>
      </c>
      <c r="AW41" t="s">
        <v>94</v>
      </c>
      <c r="AX41" t="s">
        <v>94</v>
      </c>
      <c r="AY41" t="s">
        <v>94</v>
      </c>
      <c r="AZ41" t="s">
        <v>94</v>
      </c>
      <c r="BA41" t="s">
        <v>96</v>
      </c>
      <c r="BB41" t="s">
        <v>96</v>
      </c>
      <c r="BC41" t="s">
        <v>96</v>
      </c>
      <c r="BD41" t="s">
        <v>96</v>
      </c>
      <c r="BI41">
        <v>0</v>
      </c>
      <c r="BJ41" t="s">
        <v>137</v>
      </c>
      <c r="BK41" t="s">
        <v>138</v>
      </c>
      <c r="BL41">
        <v>1</v>
      </c>
      <c r="BM41">
        <v>1</v>
      </c>
      <c r="BN41">
        <v>0</v>
      </c>
      <c r="BO41">
        <v>0</v>
      </c>
      <c r="BP41">
        <v>0</v>
      </c>
      <c r="BQ41">
        <v>1</v>
      </c>
      <c r="BS41">
        <v>1</v>
      </c>
      <c r="BT41">
        <v>1</v>
      </c>
      <c r="BU41">
        <v>0</v>
      </c>
      <c r="BV41">
        <v>0</v>
      </c>
      <c r="BW41">
        <v>0</v>
      </c>
      <c r="BX41">
        <v>1</v>
      </c>
      <c r="BY41">
        <v>38</v>
      </c>
      <c r="CG41" s="4">
        <v>1</v>
      </c>
      <c r="CH41" s="4">
        <v>1</v>
      </c>
      <c r="CI41" s="5">
        <v>0</v>
      </c>
      <c r="CJ41" s="5">
        <v>0</v>
      </c>
      <c r="CK41" s="5">
        <v>0</v>
      </c>
      <c r="CL41" s="5">
        <v>1</v>
      </c>
    </row>
    <row r="42" spans="1:90" x14ac:dyDescent="0.2">
      <c r="A42" t="s">
        <v>199</v>
      </c>
      <c r="B42" t="s">
        <v>167</v>
      </c>
      <c r="C42" t="s">
        <v>147</v>
      </c>
      <c r="D42">
        <v>1.1000000000000001</v>
      </c>
      <c r="E42" t="s">
        <v>169</v>
      </c>
      <c r="F42" t="s">
        <v>170</v>
      </c>
      <c r="G42" t="s">
        <v>171</v>
      </c>
      <c r="H42" t="s">
        <v>172</v>
      </c>
      <c r="I42">
        <v>22.791</v>
      </c>
      <c r="J42">
        <v>0.22821</v>
      </c>
      <c r="K42">
        <v>23497</v>
      </c>
      <c r="L42">
        <v>2020</v>
      </c>
      <c r="M42">
        <v>0.19281999999999999</v>
      </c>
      <c r="N42" s="1">
        <v>282330</v>
      </c>
      <c r="O42" s="1">
        <v>1.1765E-10</v>
      </c>
      <c r="P42">
        <v>1868.3</v>
      </c>
      <c r="Q42" s="1">
        <v>-47314000</v>
      </c>
      <c r="R42">
        <v>0.53678000000000003</v>
      </c>
      <c r="S42">
        <v>0.38238</v>
      </c>
      <c r="T42" s="1">
        <v>108200</v>
      </c>
      <c r="U42">
        <v>52396</v>
      </c>
      <c r="V42">
        <v>0.28073999999999999</v>
      </c>
      <c r="W42">
        <v>0.13688</v>
      </c>
      <c r="X42" s="1">
        <v>134830</v>
      </c>
      <c r="Y42">
        <v>80313</v>
      </c>
      <c r="Z42">
        <v>0.30581999999999998</v>
      </c>
      <c r="AA42">
        <v>0.16697999999999999</v>
      </c>
      <c r="AB42" s="1">
        <v>132460</v>
      </c>
      <c r="AC42">
        <v>82335</v>
      </c>
      <c r="AD42">
        <v>13</v>
      </c>
      <c r="AE42">
        <v>6</v>
      </c>
      <c r="AF42">
        <v>2.1158999999999999</v>
      </c>
      <c r="AG42">
        <v>2.5856E-3</v>
      </c>
      <c r="AH42">
        <v>2.1133000000000002</v>
      </c>
      <c r="AI42">
        <v>6</v>
      </c>
      <c r="AJ42">
        <v>2</v>
      </c>
      <c r="AK42">
        <v>5</v>
      </c>
      <c r="AL42">
        <v>1</v>
      </c>
      <c r="AM42">
        <v>0</v>
      </c>
      <c r="AN42">
        <v>1</v>
      </c>
      <c r="AO42">
        <v>0.47316999999999998</v>
      </c>
      <c r="AP42">
        <v>0</v>
      </c>
      <c r="AQ42">
        <v>0</v>
      </c>
      <c r="AR42" t="s">
        <v>94</v>
      </c>
      <c r="AS42" t="s">
        <v>95</v>
      </c>
      <c r="AT42" t="s">
        <v>95</v>
      </c>
      <c r="AU42" t="s">
        <v>94</v>
      </c>
      <c r="AV42" t="s">
        <v>95</v>
      </c>
      <c r="AW42" t="s">
        <v>94</v>
      </c>
      <c r="AX42" t="s">
        <v>94</v>
      </c>
      <c r="AY42" t="s">
        <v>95</v>
      </c>
      <c r="AZ42" t="s">
        <v>95</v>
      </c>
      <c r="BA42" t="s">
        <v>94</v>
      </c>
      <c r="BB42" t="s">
        <v>94</v>
      </c>
      <c r="BC42" t="s">
        <v>94</v>
      </c>
      <c r="BD42" t="s">
        <v>94</v>
      </c>
      <c r="BE42">
        <v>4</v>
      </c>
      <c r="BG42" t="s">
        <v>173</v>
      </c>
      <c r="BI42">
        <v>0</v>
      </c>
      <c r="BJ42" t="s">
        <v>132</v>
      </c>
      <c r="BK42" t="s">
        <v>133</v>
      </c>
      <c r="BL42">
        <v>0</v>
      </c>
      <c r="BM42">
        <v>1</v>
      </c>
      <c r="BN42">
        <v>0</v>
      </c>
      <c r="BO42">
        <v>0</v>
      </c>
      <c r="BP42">
        <v>0</v>
      </c>
      <c r="BQ42">
        <v>0</v>
      </c>
      <c r="BS42">
        <v>1</v>
      </c>
      <c r="BT42">
        <v>1</v>
      </c>
      <c r="BU42">
        <v>0</v>
      </c>
      <c r="BV42">
        <v>0</v>
      </c>
      <c r="BW42">
        <v>0</v>
      </c>
      <c r="BX42">
        <v>0</v>
      </c>
      <c r="BY42">
        <v>39</v>
      </c>
      <c r="BZ42" t="s">
        <v>123</v>
      </c>
      <c r="CG42" s="4">
        <v>1</v>
      </c>
      <c r="CH42" s="4">
        <v>1</v>
      </c>
      <c r="CI42" s="5">
        <v>0</v>
      </c>
      <c r="CJ42" s="5">
        <v>0</v>
      </c>
      <c r="CK42" s="5">
        <v>0</v>
      </c>
      <c r="CL42" s="5">
        <v>0</v>
      </c>
    </row>
    <row r="43" spans="1:90" x14ac:dyDescent="0.2">
      <c r="A43" t="s">
        <v>200</v>
      </c>
      <c r="B43" t="s">
        <v>167</v>
      </c>
      <c r="C43" t="s">
        <v>147</v>
      </c>
      <c r="D43">
        <v>1.1000000000000001</v>
      </c>
      <c r="E43" t="s">
        <v>169</v>
      </c>
      <c r="F43" t="s">
        <v>175</v>
      </c>
      <c r="G43" t="s">
        <v>176</v>
      </c>
      <c r="H43" t="s">
        <v>172</v>
      </c>
      <c r="I43">
        <v>2.5663999999999998</v>
      </c>
      <c r="J43">
        <v>0.32388</v>
      </c>
      <c r="K43">
        <v>286.75</v>
      </c>
      <c r="L43">
        <v>2019.6</v>
      </c>
      <c r="M43">
        <v>1.7122999999999999</v>
      </c>
      <c r="N43">
        <v>3020.5</v>
      </c>
      <c r="O43" s="1">
        <v>1.4801E-8</v>
      </c>
      <c r="P43">
        <v>1942</v>
      </c>
      <c r="Q43" s="1">
        <v>-577480</v>
      </c>
      <c r="R43">
        <v>0.98970999999999998</v>
      </c>
      <c r="S43">
        <v>0.98629</v>
      </c>
      <c r="T43">
        <v>130.03</v>
      </c>
      <c r="U43">
        <v>65.569000000000003</v>
      </c>
      <c r="V43">
        <v>0.81610000000000005</v>
      </c>
      <c r="W43">
        <v>0.77932000000000001</v>
      </c>
      <c r="X43">
        <v>549.83000000000004</v>
      </c>
      <c r="Y43">
        <v>425.8</v>
      </c>
      <c r="Z43">
        <v>0.70026999999999995</v>
      </c>
      <c r="AA43">
        <v>0.64032</v>
      </c>
      <c r="AB43">
        <v>701.95</v>
      </c>
      <c r="AC43">
        <v>606.4</v>
      </c>
      <c r="AD43">
        <v>13</v>
      </c>
      <c r="AE43">
        <v>11</v>
      </c>
      <c r="AF43">
        <v>1.0826</v>
      </c>
      <c r="AG43">
        <v>6.6213999999999997E-4</v>
      </c>
      <c r="AH43">
        <v>1.0819000000000001</v>
      </c>
      <c r="AI43">
        <v>13</v>
      </c>
      <c r="AJ43">
        <v>2</v>
      </c>
      <c r="AK43">
        <v>9</v>
      </c>
      <c r="AL43">
        <v>1</v>
      </c>
      <c r="AM43">
        <v>1</v>
      </c>
      <c r="AN43">
        <v>1</v>
      </c>
      <c r="AO43">
        <v>0.78507000000000005</v>
      </c>
      <c r="AP43">
        <v>0</v>
      </c>
      <c r="AQ43">
        <v>0</v>
      </c>
      <c r="AR43" t="s">
        <v>95</v>
      </c>
      <c r="AS43" t="s">
        <v>95</v>
      </c>
      <c r="AT43" t="s">
        <v>95</v>
      </c>
      <c r="AU43" t="s">
        <v>94</v>
      </c>
      <c r="AV43" t="s">
        <v>95</v>
      </c>
      <c r="AW43" t="s">
        <v>94</v>
      </c>
      <c r="AX43" t="s">
        <v>95</v>
      </c>
      <c r="AY43" t="s">
        <v>95</v>
      </c>
      <c r="AZ43" t="s">
        <v>95</v>
      </c>
      <c r="BA43" t="s">
        <v>94</v>
      </c>
      <c r="BB43" t="s">
        <v>94</v>
      </c>
      <c r="BC43" t="s">
        <v>94</v>
      </c>
      <c r="BD43" t="s">
        <v>94</v>
      </c>
      <c r="BE43">
        <v>1</v>
      </c>
      <c r="BI43">
        <v>0</v>
      </c>
      <c r="BJ43" t="s">
        <v>132</v>
      </c>
      <c r="BK43" t="s">
        <v>133</v>
      </c>
      <c r="BL43">
        <v>0</v>
      </c>
      <c r="BM43">
        <v>1</v>
      </c>
      <c r="BN43">
        <v>0</v>
      </c>
      <c r="BO43">
        <v>0</v>
      </c>
      <c r="BP43">
        <v>0</v>
      </c>
      <c r="BQ43">
        <v>0</v>
      </c>
      <c r="BS43">
        <v>1</v>
      </c>
      <c r="BT43">
        <v>1</v>
      </c>
      <c r="BU43">
        <v>0</v>
      </c>
      <c r="BV43">
        <v>0</v>
      </c>
      <c r="BW43">
        <v>0</v>
      </c>
      <c r="BX43">
        <v>0</v>
      </c>
      <c r="BY43">
        <v>40</v>
      </c>
      <c r="BZ43" t="s">
        <v>123</v>
      </c>
      <c r="CG43" s="4">
        <v>1</v>
      </c>
      <c r="CH43" s="4">
        <v>1</v>
      </c>
      <c r="CI43" s="5">
        <v>0</v>
      </c>
      <c r="CJ43" s="5">
        <v>0</v>
      </c>
      <c r="CK43" s="5">
        <v>0</v>
      </c>
      <c r="CL43" s="5">
        <v>0</v>
      </c>
    </row>
    <row r="44" spans="1:90" x14ac:dyDescent="0.2">
      <c r="A44" t="s">
        <v>201</v>
      </c>
      <c r="B44" t="s">
        <v>167</v>
      </c>
      <c r="C44" t="s">
        <v>147</v>
      </c>
      <c r="D44">
        <v>1.1000000000000001</v>
      </c>
      <c r="E44" t="s">
        <v>169</v>
      </c>
      <c r="F44" t="s">
        <v>178</v>
      </c>
      <c r="G44" t="s">
        <v>179</v>
      </c>
      <c r="H44" t="s">
        <v>172</v>
      </c>
      <c r="I44">
        <v>2.5762999999999998</v>
      </c>
      <c r="J44">
        <v>0.43694</v>
      </c>
      <c r="K44">
        <v>81308</v>
      </c>
      <c r="L44">
        <v>2020.5</v>
      </c>
      <c r="M44">
        <v>1.7057</v>
      </c>
      <c r="N44" s="1">
        <v>1006300</v>
      </c>
      <c r="O44" s="1">
        <v>2.4566000000000001E-18</v>
      </c>
      <c r="P44">
        <v>1898.2</v>
      </c>
      <c r="Q44" s="1">
        <v>-163770000</v>
      </c>
      <c r="R44">
        <v>0.99741999999999997</v>
      </c>
      <c r="S44">
        <v>0.99656</v>
      </c>
      <c r="T44">
        <v>19581</v>
      </c>
      <c r="U44">
        <v>11049</v>
      </c>
      <c r="V44">
        <v>0.89207000000000003</v>
      </c>
      <c r="W44">
        <v>0.87048999999999999</v>
      </c>
      <c r="X44" s="1">
        <v>126660</v>
      </c>
      <c r="Y44">
        <v>96862</v>
      </c>
      <c r="Z44">
        <v>0.62265000000000004</v>
      </c>
      <c r="AA44">
        <v>0.54718</v>
      </c>
      <c r="AB44" s="1">
        <v>236840</v>
      </c>
      <c r="AC44" s="1">
        <v>213900</v>
      </c>
      <c r="AD44">
        <v>13</v>
      </c>
      <c r="AE44">
        <v>6</v>
      </c>
      <c r="AF44">
        <v>1.0357000000000001</v>
      </c>
      <c r="AG44">
        <v>7.2541000000000001E-4</v>
      </c>
      <c r="AH44">
        <v>1.0348999999999999</v>
      </c>
      <c r="AI44">
        <v>6</v>
      </c>
      <c r="AJ44">
        <v>0</v>
      </c>
      <c r="AK44">
        <v>5</v>
      </c>
      <c r="AL44">
        <v>0</v>
      </c>
      <c r="AM44">
        <v>0</v>
      </c>
      <c r="AN44">
        <v>1</v>
      </c>
      <c r="AO44">
        <v>0.71552000000000004</v>
      </c>
      <c r="AP44">
        <v>0</v>
      </c>
      <c r="AQ44">
        <v>0</v>
      </c>
      <c r="AR44" t="s">
        <v>95</v>
      </c>
      <c r="AS44" t="s">
        <v>95</v>
      </c>
      <c r="AT44" t="s">
        <v>95</v>
      </c>
      <c r="AU44" t="s">
        <v>94</v>
      </c>
      <c r="AV44" t="s">
        <v>95</v>
      </c>
      <c r="AW44" t="s">
        <v>94</v>
      </c>
      <c r="AX44" t="s">
        <v>95</v>
      </c>
      <c r="AY44" t="s">
        <v>95</v>
      </c>
      <c r="AZ44" t="s">
        <v>95</v>
      </c>
      <c r="BA44" t="s">
        <v>94</v>
      </c>
      <c r="BB44" t="s">
        <v>94</v>
      </c>
      <c r="BC44" t="s">
        <v>94</v>
      </c>
      <c r="BD44" t="s">
        <v>94</v>
      </c>
      <c r="BI44">
        <v>0</v>
      </c>
      <c r="BK44" t="s">
        <v>180</v>
      </c>
      <c r="BL44">
        <v>1</v>
      </c>
      <c r="BM44">
        <v>1</v>
      </c>
      <c r="BN44">
        <v>0</v>
      </c>
      <c r="BO44">
        <v>0</v>
      </c>
      <c r="BP44">
        <v>0</v>
      </c>
      <c r="BQ44">
        <v>0</v>
      </c>
      <c r="BS44">
        <v>1</v>
      </c>
      <c r="BT44">
        <v>1</v>
      </c>
      <c r="BU44">
        <v>0</v>
      </c>
      <c r="BV44">
        <v>1</v>
      </c>
      <c r="BW44">
        <v>0</v>
      </c>
      <c r="BX44">
        <v>0</v>
      </c>
      <c r="BY44">
        <v>41</v>
      </c>
      <c r="CC44" t="s">
        <v>181</v>
      </c>
      <c r="CG44" s="4">
        <v>1</v>
      </c>
      <c r="CH44" s="4">
        <v>1</v>
      </c>
      <c r="CI44" s="5">
        <v>0</v>
      </c>
      <c r="CJ44" s="5">
        <v>0</v>
      </c>
      <c r="CK44" s="5">
        <v>0</v>
      </c>
      <c r="CL44" s="5">
        <v>0</v>
      </c>
    </row>
    <row r="45" spans="1:90" x14ac:dyDescent="0.2">
      <c r="A45" t="s">
        <v>202</v>
      </c>
      <c r="B45" t="s">
        <v>167</v>
      </c>
      <c r="C45" t="s">
        <v>147</v>
      </c>
      <c r="D45">
        <v>1.1000000000000001</v>
      </c>
      <c r="E45" t="s">
        <v>169</v>
      </c>
      <c r="F45" t="s">
        <v>183</v>
      </c>
      <c r="G45" t="s">
        <v>184</v>
      </c>
      <c r="H45" t="s">
        <v>172</v>
      </c>
      <c r="I45">
        <v>1.1151</v>
      </c>
      <c r="J45">
        <v>0.48938999999999999</v>
      </c>
      <c r="K45">
        <v>804.64</v>
      </c>
      <c r="L45">
        <v>2021.3</v>
      </c>
      <c r="M45">
        <v>3.9409999999999998</v>
      </c>
      <c r="N45">
        <v>13189</v>
      </c>
      <c r="O45" s="1">
        <v>2.9411E-13</v>
      </c>
      <c r="P45">
        <v>1944.8</v>
      </c>
      <c r="Q45" s="1">
        <v>-1620700</v>
      </c>
      <c r="R45">
        <v>0.99673</v>
      </c>
      <c r="S45">
        <v>0.99563999999999997</v>
      </c>
      <c r="T45">
        <v>216.78</v>
      </c>
      <c r="U45">
        <v>146.76</v>
      </c>
      <c r="V45">
        <v>0.96643000000000001</v>
      </c>
      <c r="W45">
        <v>0.95972000000000002</v>
      </c>
      <c r="X45">
        <v>694.65</v>
      </c>
      <c r="Y45">
        <v>536.66</v>
      </c>
      <c r="Z45">
        <v>0.63056999999999996</v>
      </c>
      <c r="AA45">
        <v>0.55667999999999995</v>
      </c>
      <c r="AB45">
        <v>2304.5</v>
      </c>
      <c r="AC45">
        <v>1960.4</v>
      </c>
      <c r="AD45">
        <v>13</v>
      </c>
      <c r="AE45">
        <v>13</v>
      </c>
      <c r="AF45">
        <v>0.88739999999999997</v>
      </c>
      <c r="AG45">
        <v>5.3074000000000003E-4</v>
      </c>
      <c r="AH45">
        <v>0.88687000000000005</v>
      </c>
      <c r="AI45">
        <v>13</v>
      </c>
      <c r="AJ45">
        <v>0</v>
      </c>
      <c r="AK45">
        <v>12</v>
      </c>
      <c r="AL45">
        <v>0</v>
      </c>
      <c r="AM45">
        <v>0</v>
      </c>
      <c r="AN45">
        <v>1</v>
      </c>
      <c r="AO45">
        <v>0.66871000000000003</v>
      </c>
      <c r="AP45">
        <v>0</v>
      </c>
      <c r="AQ45">
        <v>0</v>
      </c>
      <c r="AR45" t="s">
        <v>95</v>
      </c>
      <c r="AS45" t="s">
        <v>95</v>
      </c>
      <c r="AT45" t="s">
        <v>95</v>
      </c>
      <c r="AU45" t="s">
        <v>94</v>
      </c>
      <c r="AV45" t="s">
        <v>95</v>
      </c>
      <c r="AW45" t="s">
        <v>94</v>
      </c>
      <c r="AX45" t="s">
        <v>94</v>
      </c>
      <c r="AY45" t="s">
        <v>95</v>
      </c>
      <c r="AZ45" t="s">
        <v>95</v>
      </c>
      <c r="BA45" t="s">
        <v>94</v>
      </c>
      <c r="BB45" t="s">
        <v>94</v>
      </c>
      <c r="BC45" t="s">
        <v>94</v>
      </c>
      <c r="BD45" t="s">
        <v>94</v>
      </c>
      <c r="BI45">
        <v>0</v>
      </c>
      <c r="BJ45" t="s">
        <v>156</v>
      </c>
      <c r="BK45" t="s">
        <v>180</v>
      </c>
      <c r="BL45">
        <v>1</v>
      </c>
      <c r="BM45">
        <v>1</v>
      </c>
      <c r="BN45">
        <v>0</v>
      </c>
      <c r="BO45">
        <v>2</v>
      </c>
      <c r="BP45">
        <v>0</v>
      </c>
      <c r="BQ45">
        <v>0</v>
      </c>
      <c r="BS45">
        <v>1</v>
      </c>
      <c r="BT45">
        <v>1</v>
      </c>
      <c r="BU45">
        <v>0</v>
      </c>
      <c r="BV45">
        <v>0</v>
      </c>
      <c r="BW45">
        <v>0</v>
      </c>
      <c r="BX45">
        <v>0</v>
      </c>
      <c r="BY45">
        <v>42</v>
      </c>
      <c r="CG45" s="4">
        <v>1</v>
      </c>
      <c r="CH45" s="4">
        <v>1</v>
      </c>
      <c r="CI45" s="5">
        <v>0</v>
      </c>
      <c r="CJ45" s="5">
        <v>0</v>
      </c>
      <c r="CK45" s="5">
        <v>0</v>
      </c>
      <c r="CL45" s="5">
        <v>0</v>
      </c>
    </row>
    <row r="46" spans="1:90" x14ac:dyDescent="0.2">
      <c r="A46" t="s">
        <v>203</v>
      </c>
      <c r="B46" t="s">
        <v>167</v>
      </c>
      <c r="C46" t="s">
        <v>147</v>
      </c>
      <c r="D46">
        <v>1.1000000000000001</v>
      </c>
      <c r="E46" t="s">
        <v>169</v>
      </c>
      <c r="F46" t="s">
        <v>186</v>
      </c>
      <c r="G46" t="s">
        <v>107</v>
      </c>
      <c r="H46" t="s">
        <v>172</v>
      </c>
      <c r="I46">
        <v>2.6284000000000001</v>
      </c>
      <c r="J46">
        <v>0.43329000000000001</v>
      </c>
      <c r="K46" s="1">
        <v>1.0125999999999999E-5</v>
      </c>
      <c r="L46">
        <v>2020.5</v>
      </c>
      <c r="M46">
        <v>1.6718999999999999</v>
      </c>
      <c r="N46">
        <v>1.2464999999999999E-4</v>
      </c>
      <c r="O46">
        <v>8.9459</v>
      </c>
      <c r="P46">
        <v>2048.4</v>
      </c>
      <c r="Q46">
        <v>-2.0396000000000001E-2</v>
      </c>
      <c r="R46">
        <v>0.99765000000000004</v>
      </c>
      <c r="S46">
        <v>0.99687000000000003</v>
      </c>
      <c r="T46" s="1">
        <v>2.323E-6</v>
      </c>
      <c r="U46" s="1">
        <v>1.3116000000000001E-6</v>
      </c>
      <c r="V46">
        <v>0.88883000000000001</v>
      </c>
      <c r="W46">
        <v>0.86658999999999997</v>
      </c>
      <c r="X46" s="1">
        <v>1.5994E-5</v>
      </c>
      <c r="Y46" s="1">
        <v>1.2227E-5</v>
      </c>
      <c r="Z46">
        <v>0.62392000000000003</v>
      </c>
      <c r="AA46">
        <v>0.54869999999999997</v>
      </c>
      <c r="AB46" s="1">
        <v>2.9416000000000001E-5</v>
      </c>
      <c r="AC46" s="1">
        <v>2.6591999999999999E-5</v>
      </c>
      <c r="AD46">
        <v>13</v>
      </c>
      <c r="AE46">
        <v>6</v>
      </c>
      <c r="AF46">
        <v>1.0333000000000001</v>
      </c>
      <c r="AG46">
        <v>7.5761000000000003E-4</v>
      </c>
      <c r="AH46">
        <v>1.0325</v>
      </c>
      <c r="AI46">
        <v>6</v>
      </c>
      <c r="AJ46">
        <v>0</v>
      </c>
      <c r="AK46">
        <v>5</v>
      </c>
      <c r="AL46">
        <v>0</v>
      </c>
      <c r="AM46">
        <v>0</v>
      </c>
      <c r="AN46">
        <v>1</v>
      </c>
      <c r="AO46">
        <v>0.71818000000000004</v>
      </c>
      <c r="AP46">
        <v>1</v>
      </c>
      <c r="AQ46">
        <v>1</v>
      </c>
      <c r="AR46" t="s">
        <v>95</v>
      </c>
      <c r="AS46" t="s">
        <v>95</v>
      </c>
      <c r="AT46" t="s">
        <v>95</v>
      </c>
      <c r="AU46" t="s">
        <v>94</v>
      </c>
      <c r="AV46" t="s">
        <v>95</v>
      </c>
      <c r="AW46" t="s">
        <v>94</v>
      </c>
      <c r="AX46" t="s">
        <v>95</v>
      </c>
      <c r="AY46" t="s">
        <v>95</v>
      </c>
      <c r="AZ46" t="s">
        <v>95</v>
      </c>
      <c r="BA46" t="s">
        <v>94</v>
      </c>
      <c r="BB46" t="s">
        <v>94</v>
      </c>
      <c r="BC46" t="s">
        <v>96</v>
      </c>
      <c r="BD46" t="s">
        <v>94</v>
      </c>
      <c r="BH46" t="s">
        <v>187</v>
      </c>
      <c r="BI46">
        <v>0</v>
      </c>
      <c r="BJ46" t="s">
        <v>108</v>
      </c>
      <c r="BK46" t="s">
        <v>109</v>
      </c>
      <c r="BL46">
        <v>0</v>
      </c>
      <c r="BM46">
        <v>1</v>
      </c>
      <c r="BN46">
        <v>0</v>
      </c>
      <c r="BO46">
        <v>1</v>
      </c>
      <c r="BP46">
        <v>0</v>
      </c>
      <c r="BQ46">
        <v>0</v>
      </c>
      <c r="BS46">
        <v>0</v>
      </c>
      <c r="BT46">
        <v>1</v>
      </c>
      <c r="BU46">
        <v>0</v>
      </c>
      <c r="BV46">
        <v>0</v>
      </c>
      <c r="BW46">
        <v>0</v>
      </c>
      <c r="BX46">
        <v>0</v>
      </c>
      <c r="BY46">
        <v>43</v>
      </c>
      <c r="CC46" t="s">
        <v>123</v>
      </c>
      <c r="CG46" s="4">
        <v>0</v>
      </c>
      <c r="CH46" s="4">
        <v>1</v>
      </c>
      <c r="CI46" s="5">
        <v>0</v>
      </c>
      <c r="CJ46" s="5">
        <v>1</v>
      </c>
      <c r="CK46" s="5">
        <v>0</v>
      </c>
      <c r="CL46" s="5">
        <v>0</v>
      </c>
    </row>
    <row r="47" spans="1:90" x14ac:dyDescent="0.2">
      <c r="A47" t="s">
        <v>204</v>
      </c>
      <c r="B47" t="s">
        <v>167</v>
      </c>
      <c r="C47" t="s">
        <v>147</v>
      </c>
      <c r="D47">
        <v>3.3</v>
      </c>
      <c r="E47" t="s">
        <v>148</v>
      </c>
      <c r="F47" t="s">
        <v>149</v>
      </c>
      <c r="G47" t="s">
        <v>150</v>
      </c>
      <c r="H47" t="s">
        <v>172</v>
      </c>
      <c r="I47">
        <v>1.1684000000000001</v>
      </c>
      <c r="J47">
        <v>0.27202999999999999</v>
      </c>
      <c r="K47">
        <v>0.87143000000000004</v>
      </c>
      <c r="L47">
        <v>2020.4</v>
      </c>
      <c r="M47">
        <v>3.7610000000000001</v>
      </c>
      <c r="N47">
        <v>109.63</v>
      </c>
      <c r="O47">
        <v>1.3702000000000001</v>
      </c>
      <c r="P47">
        <v>2007.4</v>
      </c>
      <c r="Q47">
        <v>-1731.3</v>
      </c>
      <c r="R47">
        <v>0.98160000000000003</v>
      </c>
      <c r="S47">
        <v>0.98051999999999995</v>
      </c>
      <c r="T47">
        <v>3.4645000000000001</v>
      </c>
      <c r="U47">
        <v>1.5596000000000001</v>
      </c>
      <c r="V47">
        <v>0.92179999999999995</v>
      </c>
      <c r="W47">
        <v>0.91879999999999995</v>
      </c>
      <c r="X47">
        <v>7.1429</v>
      </c>
      <c r="Y47">
        <v>2.9621</v>
      </c>
      <c r="Z47">
        <v>0.29329</v>
      </c>
      <c r="AA47">
        <v>0.2661</v>
      </c>
      <c r="AB47">
        <v>21.474</v>
      </c>
      <c r="AC47">
        <v>14.651999999999999</v>
      </c>
      <c r="AD47">
        <v>55</v>
      </c>
      <c r="AE47">
        <v>18</v>
      </c>
      <c r="AF47">
        <v>1.0946</v>
      </c>
      <c r="AG47">
        <v>9.1217999999999994E-3</v>
      </c>
      <c r="AH47">
        <v>1.0854999999999999</v>
      </c>
      <c r="AI47">
        <v>18</v>
      </c>
      <c r="AJ47">
        <v>1</v>
      </c>
      <c r="AK47">
        <v>17</v>
      </c>
      <c r="AL47">
        <v>0</v>
      </c>
      <c r="AM47">
        <v>0</v>
      </c>
      <c r="AN47">
        <v>1</v>
      </c>
      <c r="AO47">
        <v>0.83128999999999997</v>
      </c>
      <c r="AP47">
        <v>0</v>
      </c>
      <c r="AQ47">
        <v>0</v>
      </c>
      <c r="AR47" t="s">
        <v>95</v>
      </c>
      <c r="AS47" t="s">
        <v>95</v>
      </c>
      <c r="AT47" t="s">
        <v>95</v>
      </c>
      <c r="AU47" t="s">
        <v>95</v>
      </c>
      <c r="AV47" t="s">
        <v>95</v>
      </c>
      <c r="AW47" t="s">
        <v>95</v>
      </c>
      <c r="AX47" t="s">
        <v>95</v>
      </c>
      <c r="AY47" t="s">
        <v>95</v>
      </c>
      <c r="AZ47" t="s">
        <v>94</v>
      </c>
      <c r="BA47" t="s">
        <v>95</v>
      </c>
      <c r="BB47" t="s">
        <v>94</v>
      </c>
      <c r="BC47" t="s">
        <v>95</v>
      </c>
      <c r="BD47" t="s">
        <v>94</v>
      </c>
      <c r="BH47" t="s">
        <v>151</v>
      </c>
      <c r="BI47">
        <v>0</v>
      </c>
      <c r="BL47">
        <v>1</v>
      </c>
      <c r="BM47">
        <v>1</v>
      </c>
      <c r="BN47">
        <v>0</v>
      </c>
      <c r="BO47">
        <v>0</v>
      </c>
      <c r="BP47">
        <v>1</v>
      </c>
      <c r="BQ47">
        <v>1</v>
      </c>
      <c r="BS47">
        <v>1</v>
      </c>
      <c r="BT47">
        <v>1</v>
      </c>
      <c r="BU47">
        <v>0</v>
      </c>
      <c r="BV47">
        <v>0</v>
      </c>
      <c r="BW47">
        <v>1</v>
      </c>
      <c r="BX47">
        <v>1</v>
      </c>
      <c r="BY47">
        <v>44</v>
      </c>
      <c r="CG47" s="4">
        <v>1</v>
      </c>
      <c r="CH47" s="4">
        <v>1</v>
      </c>
      <c r="CI47" s="5">
        <v>0</v>
      </c>
      <c r="CJ47" s="5">
        <v>0</v>
      </c>
      <c r="CK47" s="5">
        <v>1</v>
      </c>
      <c r="CL47" s="5">
        <v>1</v>
      </c>
    </row>
    <row r="48" spans="1:90" x14ac:dyDescent="0.2">
      <c r="A48" t="s">
        <v>205</v>
      </c>
      <c r="B48" t="s">
        <v>167</v>
      </c>
      <c r="C48" t="s">
        <v>147</v>
      </c>
      <c r="D48">
        <v>4.0999999999999996</v>
      </c>
      <c r="E48" t="s">
        <v>129</v>
      </c>
      <c r="F48" t="s">
        <v>130</v>
      </c>
      <c r="G48" t="s">
        <v>131</v>
      </c>
      <c r="H48" t="s">
        <v>172</v>
      </c>
      <c r="I48">
        <v>0.43091000000000002</v>
      </c>
      <c r="J48">
        <v>0.24421999999999999</v>
      </c>
      <c r="K48">
        <v>4.2507000000000001</v>
      </c>
      <c r="L48">
        <v>2021.4</v>
      </c>
      <c r="M48">
        <v>10.198</v>
      </c>
      <c r="N48">
        <v>125.06</v>
      </c>
      <c r="O48">
        <v>0.12705</v>
      </c>
      <c r="P48">
        <v>1996.5</v>
      </c>
      <c r="Q48">
        <v>-8539.2999999999993</v>
      </c>
      <c r="R48">
        <v>0.94384000000000001</v>
      </c>
      <c r="S48">
        <v>0.93393000000000004</v>
      </c>
      <c r="T48">
        <v>7.3129</v>
      </c>
      <c r="U48">
        <v>4.4112999999999998</v>
      </c>
      <c r="V48">
        <v>0.92857000000000001</v>
      </c>
      <c r="W48">
        <v>0.92062999999999995</v>
      </c>
      <c r="X48">
        <v>8.2475000000000005</v>
      </c>
      <c r="Y48">
        <v>5.9196</v>
      </c>
      <c r="Z48">
        <v>0.69572999999999996</v>
      </c>
      <c r="AA48">
        <v>0.66191999999999995</v>
      </c>
      <c r="AB48">
        <v>17.021999999999998</v>
      </c>
      <c r="AC48">
        <v>14.887</v>
      </c>
      <c r="AD48">
        <v>21</v>
      </c>
      <c r="AE48">
        <v>13</v>
      </c>
      <c r="AF48">
        <v>0.79959999999999998</v>
      </c>
      <c r="AG48">
        <v>1.8350999999999999E-2</v>
      </c>
      <c r="AH48">
        <v>0.78125</v>
      </c>
      <c r="AI48">
        <v>16</v>
      </c>
      <c r="AJ48">
        <v>0</v>
      </c>
      <c r="AK48">
        <v>15</v>
      </c>
      <c r="AL48">
        <v>0</v>
      </c>
      <c r="AM48">
        <v>0</v>
      </c>
      <c r="AN48">
        <v>1</v>
      </c>
      <c r="AO48">
        <v>0.77068000000000003</v>
      </c>
      <c r="AP48">
        <v>0</v>
      </c>
      <c r="AQ48">
        <v>1</v>
      </c>
      <c r="AR48" t="s">
        <v>95</v>
      </c>
      <c r="AS48" t="s">
        <v>95</v>
      </c>
      <c r="AT48" t="s">
        <v>95</v>
      </c>
      <c r="AU48" t="s">
        <v>94</v>
      </c>
      <c r="AV48" t="s">
        <v>95</v>
      </c>
      <c r="AW48" t="s">
        <v>94</v>
      </c>
      <c r="AX48" t="s">
        <v>95</v>
      </c>
      <c r="AY48" t="s">
        <v>95</v>
      </c>
      <c r="AZ48" t="s">
        <v>95</v>
      </c>
      <c r="BA48" t="s">
        <v>94</v>
      </c>
      <c r="BB48" t="s">
        <v>94</v>
      </c>
      <c r="BC48" t="s">
        <v>94</v>
      </c>
      <c r="BD48" t="s">
        <v>94</v>
      </c>
      <c r="BI48">
        <v>0</v>
      </c>
      <c r="BJ48" t="s">
        <v>132</v>
      </c>
      <c r="BK48" t="s">
        <v>133</v>
      </c>
      <c r="BL48">
        <v>1</v>
      </c>
      <c r="BM48">
        <v>1</v>
      </c>
      <c r="BN48">
        <v>0</v>
      </c>
      <c r="BO48">
        <v>0</v>
      </c>
      <c r="BP48">
        <v>0</v>
      </c>
      <c r="BQ48">
        <v>0</v>
      </c>
      <c r="BS48">
        <v>1</v>
      </c>
      <c r="BT48">
        <v>1</v>
      </c>
      <c r="BU48">
        <v>0</v>
      </c>
      <c r="BV48">
        <v>0</v>
      </c>
      <c r="BW48">
        <v>0</v>
      </c>
      <c r="BX48">
        <v>0</v>
      </c>
      <c r="BY48">
        <v>45</v>
      </c>
      <c r="CG48" s="4">
        <v>1</v>
      </c>
      <c r="CH48" s="4">
        <v>1</v>
      </c>
      <c r="CI48" s="5">
        <v>0</v>
      </c>
      <c r="CJ48" s="5">
        <v>0</v>
      </c>
      <c r="CK48" s="5">
        <v>0</v>
      </c>
      <c r="CL48" s="5">
        <v>0</v>
      </c>
    </row>
    <row r="49" spans="1:90" x14ac:dyDescent="0.2">
      <c r="A49" t="s">
        <v>206</v>
      </c>
      <c r="B49" t="s">
        <v>167</v>
      </c>
      <c r="C49" t="s">
        <v>147</v>
      </c>
      <c r="D49">
        <v>4.0999999999999996</v>
      </c>
      <c r="E49" t="s">
        <v>129</v>
      </c>
      <c r="F49" t="s">
        <v>135</v>
      </c>
      <c r="G49" t="s">
        <v>136</v>
      </c>
      <c r="H49" t="s">
        <v>172</v>
      </c>
      <c r="I49">
        <v>0.43091000000000002</v>
      </c>
      <c r="J49">
        <v>0.24421999999999999</v>
      </c>
      <c r="K49">
        <v>4.2507000000000001</v>
      </c>
      <c r="L49">
        <v>2021.4</v>
      </c>
      <c r="M49">
        <v>10.198</v>
      </c>
      <c r="N49">
        <v>125.06</v>
      </c>
      <c r="O49">
        <v>0.12705</v>
      </c>
      <c r="P49">
        <v>1996.5</v>
      </c>
      <c r="Q49">
        <v>-8539.2999999999993</v>
      </c>
      <c r="R49">
        <v>0.94384000000000001</v>
      </c>
      <c r="S49">
        <v>0.93393000000000004</v>
      </c>
      <c r="T49">
        <v>7.3129</v>
      </c>
      <c r="U49">
        <v>4.4112999999999998</v>
      </c>
      <c r="V49">
        <v>0.92857000000000001</v>
      </c>
      <c r="W49">
        <v>0.92062999999999995</v>
      </c>
      <c r="X49">
        <v>8.2475000000000005</v>
      </c>
      <c r="Y49">
        <v>5.9196</v>
      </c>
      <c r="Z49">
        <v>0.69572999999999996</v>
      </c>
      <c r="AA49">
        <v>0.66191999999999995</v>
      </c>
      <c r="AB49">
        <v>17.021999999999998</v>
      </c>
      <c r="AC49">
        <v>14.887</v>
      </c>
      <c r="AD49">
        <v>21</v>
      </c>
      <c r="AE49">
        <v>13</v>
      </c>
      <c r="AF49">
        <v>0.79959999999999998</v>
      </c>
      <c r="AG49">
        <v>1.8350999999999999E-2</v>
      </c>
      <c r="AH49">
        <v>0.78125</v>
      </c>
      <c r="AI49">
        <v>16</v>
      </c>
      <c r="AJ49">
        <v>0</v>
      </c>
      <c r="AK49">
        <v>15</v>
      </c>
      <c r="AL49">
        <v>0</v>
      </c>
      <c r="AM49">
        <v>0</v>
      </c>
      <c r="AN49">
        <v>1</v>
      </c>
      <c r="AO49">
        <v>0.77068000000000003</v>
      </c>
      <c r="AP49">
        <v>0</v>
      </c>
      <c r="AQ49">
        <v>1</v>
      </c>
      <c r="AR49" t="s">
        <v>95</v>
      </c>
      <c r="AS49" t="s">
        <v>95</v>
      </c>
      <c r="AT49" t="s">
        <v>95</v>
      </c>
      <c r="AU49" t="s">
        <v>94</v>
      </c>
      <c r="AV49" t="s">
        <v>95</v>
      </c>
      <c r="AW49" t="s">
        <v>94</v>
      </c>
      <c r="AX49" t="s">
        <v>95</v>
      </c>
      <c r="AY49" t="s">
        <v>95</v>
      </c>
      <c r="AZ49" t="s">
        <v>95</v>
      </c>
      <c r="BA49" t="s">
        <v>94</v>
      </c>
      <c r="BB49" t="s">
        <v>94</v>
      </c>
      <c r="BC49" t="s">
        <v>94</v>
      </c>
      <c r="BD49" t="s">
        <v>94</v>
      </c>
      <c r="BI49">
        <v>0</v>
      </c>
      <c r="BJ49" t="s">
        <v>137</v>
      </c>
      <c r="BK49" t="s">
        <v>138</v>
      </c>
      <c r="BL49">
        <v>1</v>
      </c>
      <c r="BM49">
        <v>1</v>
      </c>
      <c r="BN49">
        <v>0</v>
      </c>
      <c r="BO49">
        <v>0</v>
      </c>
      <c r="BP49">
        <v>0</v>
      </c>
      <c r="BQ49">
        <v>1</v>
      </c>
      <c r="BS49">
        <v>1</v>
      </c>
      <c r="BT49">
        <v>1</v>
      </c>
      <c r="BU49">
        <v>0</v>
      </c>
      <c r="BV49">
        <v>0</v>
      </c>
      <c r="BW49">
        <v>0</v>
      </c>
      <c r="BX49">
        <v>1</v>
      </c>
      <c r="BY49">
        <v>46</v>
      </c>
      <c r="CG49" s="4">
        <v>1</v>
      </c>
      <c r="CH49" s="4">
        <v>1</v>
      </c>
      <c r="CI49" s="5">
        <v>0</v>
      </c>
      <c r="CJ49" s="5">
        <v>0</v>
      </c>
      <c r="CK49" s="5">
        <v>0</v>
      </c>
      <c r="CL49" s="5">
        <v>1</v>
      </c>
    </row>
    <row r="50" spans="1:90" x14ac:dyDescent="0.2">
      <c r="A50" t="s">
        <v>207</v>
      </c>
      <c r="B50" t="s">
        <v>167</v>
      </c>
      <c r="C50" t="s">
        <v>208</v>
      </c>
      <c r="D50">
        <v>1.1000000000000001</v>
      </c>
      <c r="E50" t="s">
        <v>169</v>
      </c>
      <c r="F50" t="s">
        <v>170</v>
      </c>
      <c r="G50" t="s">
        <v>171</v>
      </c>
      <c r="H50" t="s">
        <v>172</v>
      </c>
      <c r="I50">
        <v>40.28</v>
      </c>
      <c r="J50">
        <v>7.5955999999999996E-2</v>
      </c>
      <c r="K50">
        <v>3.6183999999999998</v>
      </c>
      <c r="L50">
        <v>2018.2</v>
      </c>
      <c r="M50">
        <v>0.1091</v>
      </c>
      <c r="N50">
        <v>65.855999999999995</v>
      </c>
      <c r="O50">
        <v>1.0927</v>
      </c>
      <c r="P50">
        <v>1975.7</v>
      </c>
      <c r="Q50">
        <v>-7273.1</v>
      </c>
      <c r="R50">
        <v>0.13333</v>
      </c>
      <c r="S50">
        <v>-0.15556</v>
      </c>
      <c r="T50">
        <v>81.683999999999997</v>
      </c>
      <c r="U50">
        <v>40.527999999999999</v>
      </c>
      <c r="V50">
        <v>1.3221E-2</v>
      </c>
      <c r="W50">
        <v>-0.18412999999999999</v>
      </c>
      <c r="X50">
        <v>87.16</v>
      </c>
      <c r="Y50">
        <v>47.055999999999997</v>
      </c>
      <c r="Z50">
        <v>2.3810000000000001E-2</v>
      </c>
      <c r="AA50">
        <v>-0.17143</v>
      </c>
      <c r="AB50">
        <v>86.691999999999993</v>
      </c>
      <c r="AC50">
        <v>45.648000000000003</v>
      </c>
      <c r="AD50">
        <v>13</v>
      </c>
      <c r="AE50">
        <v>1</v>
      </c>
      <c r="AF50">
        <v>5</v>
      </c>
      <c r="AG50">
        <v>5</v>
      </c>
      <c r="AH50">
        <v>0</v>
      </c>
      <c r="AI50">
        <v>1</v>
      </c>
      <c r="AJ50">
        <v>0</v>
      </c>
      <c r="AK50">
        <v>0</v>
      </c>
      <c r="AL50">
        <v>0</v>
      </c>
      <c r="AM50">
        <v>0</v>
      </c>
      <c r="AP50">
        <v>0</v>
      </c>
      <c r="AQ50">
        <v>0</v>
      </c>
      <c r="AR50" t="s">
        <v>96</v>
      </c>
      <c r="AS50" t="s">
        <v>96</v>
      </c>
      <c r="AT50" t="s">
        <v>94</v>
      </c>
      <c r="AU50" t="s">
        <v>94</v>
      </c>
      <c r="AV50" t="s">
        <v>94</v>
      </c>
      <c r="AW50" t="s">
        <v>94</v>
      </c>
      <c r="AX50" t="s">
        <v>94</v>
      </c>
      <c r="AY50" t="s">
        <v>94</v>
      </c>
      <c r="AZ50" t="s">
        <v>94</v>
      </c>
      <c r="BA50" t="s">
        <v>96</v>
      </c>
      <c r="BB50" t="s">
        <v>96</v>
      </c>
      <c r="BC50" t="s">
        <v>96</v>
      </c>
      <c r="BD50" t="s">
        <v>96</v>
      </c>
      <c r="BE50">
        <v>4</v>
      </c>
      <c r="BG50" t="s">
        <v>173</v>
      </c>
      <c r="BI50">
        <v>0</v>
      </c>
      <c r="BJ50" t="s">
        <v>132</v>
      </c>
      <c r="BK50" t="s">
        <v>133</v>
      </c>
      <c r="BL50">
        <v>0</v>
      </c>
      <c r="BM50">
        <v>1</v>
      </c>
      <c r="BN50">
        <v>0</v>
      </c>
      <c r="BO50">
        <v>0</v>
      </c>
      <c r="BP50">
        <v>0</v>
      </c>
      <c r="BQ50">
        <v>0</v>
      </c>
      <c r="BS50">
        <v>0</v>
      </c>
      <c r="BT50">
        <v>0</v>
      </c>
      <c r="BU50">
        <v>0</v>
      </c>
      <c r="BV50">
        <v>0</v>
      </c>
      <c r="BW50">
        <v>0</v>
      </c>
      <c r="BX50">
        <v>0</v>
      </c>
      <c r="BY50">
        <v>47</v>
      </c>
      <c r="CA50" t="s">
        <v>123</v>
      </c>
      <c r="CG50" s="4">
        <v>0</v>
      </c>
      <c r="CH50" s="4">
        <v>1</v>
      </c>
      <c r="CI50" s="5">
        <v>0</v>
      </c>
      <c r="CJ50" s="5">
        <v>0</v>
      </c>
      <c r="CK50" s="5">
        <v>0</v>
      </c>
      <c r="CL50" s="5">
        <v>0</v>
      </c>
    </row>
    <row r="51" spans="1:90" x14ac:dyDescent="0.2">
      <c r="A51" t="s">
        <v>209</v>
      </c>
      <c r="B51" t="s">
        <v>167</v>
      </c>
      <c r="C51" t="s">
        <v>208</v>
      </c>
      <c r="D51">
        <v>1.1000000000000001</v>
      </c>
      <c r="E51" t="s">
        <v>169</v>
      </c>
      <c r="F51" t="s">
        <v>175</v>
      </c>
      <c r="G51" t="s">
        <v>176</v>
      </c>
      <c r="H51" t="s">
        <v>172</v>
      </c>
      <c r="I51">
        <v>27.51</v>
      </c>
      <c r="J51">
        <v>0.11054</v>
      </c>
      <c r="K51">
        <v>1.5165</v>
      </c>
      <c r="L51">
        <v>2018.1</v>
      </c>
      <c r="M51">
        <v>0.15973999999999999</v>
      </c>
      <c r="N51">
        <v>21</v>
      </c>
      <c r="O51">
        <v>10.015000000000001</v>
      </c>
      <c r="P51">
        <v>2018.9</v>
      </c>
      <c r="Q51">
        <v>-3050.4</v>
      </c>
      <c r="R51">
        <v>0.22756000000000001</v>
      </c>
      <c r="S51">
        <v>-2.9916000000000002E-2</v>
      </c>
      <c r="T51">
        <v>18.388999999999999</v>
      </c>
      <c r="U51">
        <v>9.2308000000000003</v>
      </c>
      <c r="V51">
        <v>4.7803999999999999E-2</v>
      </c>
      <c r="W51">
        <v>-0.14263999999999999</v>
      </c>
      <c r="X51">
        <v>20.417000000000002</v>
      </c>
      <c r="Y51">
        <v>11.21</v>
      </c>
      <c r="Z51">
        <v>7.3544999999999999E-2</v>
      </c>
      <c r="AA51">
        <v>-0.11175</v>
      </c>
      <c r="AB51">
        <v>20.138999999999999</v>
      </c>
      <c r="AC51">
        <v>10.661</v>
      </c>
      <c r="AD51">
        <v>13</v>
      </c>
      <c r="AE51">
        <v>7</v>
      </c>
      <c r="AF51">
        <v>3.8094999999999999</v>
      </c>
      <c r="AG51">
        <v>9.5238000000000003E-2</v>
      </c>
      <c r="AH51">
        <v>3.7143000000000002</v>
      </c>
      <c r="AI51">
        <v>8</v>
      </c>
      <c r="AJ51">
        <v>4</v>
      </c>
      <c r="AK51">
        <v>7</v>
      </c>
      <c r="AL51">
        <v>1</v>
      </c>
      <c r="AM51">
        <v>0</v>
      </c>
      <c r="AN51">
        <v>1</v>
      </c>
      <c r="AO51">
        <v>6.7222000000000004E-2</v>
      </c>
      <c r="AP51">
        <v>0</v>
      </c>
      <c r="AQ51">
        <v>1</v>
      </c>
      <c r="AR51" t="s">
        <v>96</v>
      </c>
      <c r="AS51" t="s">
        <v>95</v>
      </c>
      <c r="AT51" t="s">
        <v>95</v>
      </c>
      <c r="AU51" t="s">
        <v>94</v>
      </c>
      <c r="AV51" t="s">
        <v>94</v>
      </c>
      <c r="AW51" t="s">
        <v>94</v>
      </c>
      <c r="AX51" t="s">
        <v>94</v>
      </c>
      <c r="AY51" t="s">
        <v>95</v>
      </c>
      <c r="AZ51" t="s">
        <v>94</v>
      </c>
      <c r="BA51" t="s">
        <v>96</v>
      </c>
      <c r="BB51" t="s">
        <v>94</v>
      </c>
      <c r="BC51" t="s">
        <v>96</v>
      </c>
      <c r="BD51" t="s">
        <v>94</v>
      </c>
      <c r="BE51">
        <v>4</v>
      </c>
      <c r="BG51" t="s">
        <v>173</v>
      </c>
      <c r="BI51">
        <v>0</v>
      </c>
      <c r="BJ51" t="s">
        <v>132</v>
      </c>
      <c r="BK51" t="s">
        <v>133</v>
      </c>
      <c r="BL51">
        <v>0</v>
      </c>
      <c r="BM51">
        <v>1</v>
      </c>
      <c r="BN51">
        <v>0</v>
      </c>
      <c r="BO51">
        <v>0</v>
      </c>
      <c r="BP51">
        <v>0</v>
      </c>
      <c r="BQ51">
        <v>0</v>
      </c>
      <c r="BS51">
        <v>1</v>
      </c>
      <c r="BT51">
        <v>1</v>
      </c>
      <c r="BU51">
        <v>0</v>
      </c>
      <c r="BV51">
        <v>0</v>
      </c>
      <c r="BW51">
        <v>0</v>
      </c>
      <c r="BX51">
        <v>0</v>
      </c>
      <c r="BY51">
        <v>48</v>
      </c>
      <c r="BZ51" t="s">
        <v>123</v>
      </c>
      <c r="CG51" s="4">
        <v>1</v>
      </c>
      <c r="CH51" s="4">
        <v>1</v>
      </c>
      <c r="CI51" s="5">
        <v>0</v>
      </c>
      <c r="CJ51" s="5">
        <v>0</v>
      </c>
      <c r="CK51" s="5">
        <v>0</v>
      </c>
      <c r="CL51" s="5">
        <v>0</v>
      </c>
    </row>
    <row r="52" spans="1:90" x14ac:dyDescent="0.2">
      <c r="A52" t="s">
        <v>210</v>
      </c>
      <c r="B52" t="s">
        <v>167</v>
      </c>
      <c r="C52" t="s">
        <v>208</v>
      </c>
      <c r="D52">
        <v>1.1000000000000001</v>
      </c>
      <c r="E52" t="s">
        <v>169</v>
      </c>
      <c r="F52" t="s">
        <v>178</v>
      </c>
      <c r="G52" t="s">
        <v>179</v>
      </c>
      <c r="H52" t="s">
        <v>172</v>
      </c>
      <c r="I52">
        <v>60.066000000000003</v>
      </c>
      <c r="J52">
        <v>0.25163000000000002</v>
      </c>
      <c r="K52">
        <v>36.183999999999997</v>
      </c>
      <c r="L52">
        <v>2018.5</v>
      </c>
      <c r="M52">
        <v>7.3160000000000003E-2</v>
      </c>
      <c r="N52">
        <v>329.28</v>
      </c>
      <c r="O52">
        <v>1.2214999999999999E-4</v>
      </c>
      <c r="P52">
        <v>1963.2</v>
      </c>
      <c r="Q52">
        <v>-72857</v>
      </c>
      <c r="R52">
        <v>1</v>
      </c>
      <c r="S52">
        <v>1</v>
      </c>
      <c r="T52" s="1">
        <v>1.105E-11</v>
      </c>
      <c r="U52" s="1">
        <v>6.0305000000000002E-12</v>
      </c>
      <c r="V52">
        <v>0.70750999999999997</v>
      </c>
      <c r="W52">
        <v>0.64900999999999998</v>
      </c>
      <c r="X52">
        <v>86.638000000000005</v>
      </c>
      <c r="Y52">
        <v>72.408000000000001</v>
      </c>
      <c r="Z52">
        <v>0.71428999999999998</v>
      </c>
      <c r="AA52">
        <v>0.65713999999999995</v>
      </c>
      <c r="AB52">
        <v>85.628</v>
      </c>
      <c r="AC52">
        <v>71.811999999999998</v>
      </c>
      <c r="AD52">
        <v>13</v>
      </c>
      <c r="AE52">
        <v>5</v>
      </c>
      <c r="AF52">
        <v>1</v>
      </c>
      <c r="AG52">
        <v>1</v>
      </c>
      <c r="AH52">
        <v>0</v>
      </c>
      <c r="AI52">
        <v>5</v>
      </c>
      <c r="AJ52">
        <v>4</v>
      </c>
      <c r="AK52">
        <v>4</v>
      </c>
      <c r="AL52">
        <v>0</v>
      </c>
      <c r="AM52">
        <v>0</v>
      </c>
      <c r="AN52">
        <v>0</v>
      </c>
      <c r="AO52">
        <v>0.8</v>
      </c>
      <c r="AP52">
        <v>0</v>
      </c>
      <c r="AQ52">
        <v>0</v>
      </c>
      <c r="AR52" t="s">
        <v>95</v>
      </c>
      <c r="AS52" t="s">
        <v>96</v>
      </c>
      <c r="AT52" t="s">
        <v>95</v>
      </c>
      <c r="AU52" t="s">
        <v>95</v>
      </c>
      <c r="AV52" t="s">
        <v>95</v>
      </c>
      <c r="AW52" t="s">
        <v>95</v>
      </c>
      <c r="AX52" t="s">
        <v>95</v>
      </c>
      <c r="AY52" t="s">
        <v>94</v>
      </c>
      <c r="AZ52" t="s">
        <v>95</v>
      </c>
      <c r="BA52" t="s">
        <v>96</v>
      </c>
      <c r="BB52" t="s">
        <v>96</v>
      </c>
      <c r="BC52" t="s">
        <v>96</v>
      </c>
      <c r="BD52" t="s">
        <v>96</v>
      </c>
      <c r="BI52">
        <v>0</v>
      </c>
      <c r="BK52" t="s">
        <v>180</v>
      </c>
      <c r="BL52">
        <v>1</v>
      </c>
      <c r="BM52">
        <v>1</v>
      </c>
      <c r="BN52">
        <v>0</v>
      </c>
      <c r="BO52">
        <v>0</v>
      </c>
      <c r="BP52">
        <v>0</v>
      </c>
      <c r="BQ52">
        <v>0</v>
      </c>
      <c r="BS52">
        <v>1</v>
      </c>
      <c r="BT52">
        <v>0</v>
      </c>
      <c r="BU52">
        <v>0</v>
      </c>
      <c r="BV52">
        <v>1</v>
      </c>
      <c r="BW52">
        <v>0</v>
      </c>
      <c r="BX52">
        <v>0</v>
      </c>
      <c r="BY52">
        <v>49</v>
      </c>
      <c r="CA52" t="s">
        <v>123</v>
      </c>
      <c r="CC52" t="s">
        <v>181</v>
      </c>
      <c r="CG52" s="4">
        <v>1</v>
      </c>
      <c r="CH52" s="4">
        <v>1</v>
      </c>
      <c r="CI52" s="5">
        <v>0</v>
      </c>
      <c r="CJ52" s="5">
        <v>0</v>
      </c>
      <c r="CK52" s="5">
        <v>0</v>
      </c>
      <c r="CL52" s="5">
        <v>0</v>
      </c>
    </row>
    <row r="53" spans="1:90" x14ac:dyDescent="0.2">
      <c r="A53" t="s">
        <v>211</v>
      </c>
      <c r="B53" t="s">
        <v>167</v>
      </c>
      <c r="C53" t="s">
        <v>208</v>
      </c>
      <c r="D53">
        <v>1.1000000000000001</v>
      </c>
      <c r="E53" t="s">
        <v>169</v>
      </c>
      <c r="F53" t="s">
        <v>183</v>
      </c>
      <c r="G53" t="s">
        <v>184</v>
      </c>
      <c r="H53" t="s">
        <v>172</v>
      </c>
      <c r="I53">
        <v>4.7521000000000004</v>
      </c>
      <c r="J53">
        <v>0.27198</v>
      </c>
      <c r="K53">
        <v>10.907</v>
      </c>
      <c r="L53">
        <v>2018.6</v>
      </c>
      <c r="M53">
        <v>0.92473000000000005</v>
      </c>
      <c r="N53">
        <v>98.853999999999999</v>
      </c>
      <c r="O53">
        <v>4.6435000000000001E-3</v>
      </c>
      <c r="P53">
        <v>1985.3</v>
      </c>
      <c r="Q53">
        <v>-21961</v>
      </c>
      <c r="R53">
        <v>0.98958000000000002</v>
      </c>
      <c r="S53">
        <v>0.98611000000000004</v>
      </c>
      <c r="T53">
        <v>4.7477</v>
      </c>
      <c r="U53">
        <v>2.5853999999999999</v>
      </c>
      <c r="V53">
        <v>0.80288000000000004</v>
      </c>
      <c r="W53">
        <v>0.76344999999999996</v>
      </c>
      <c r="X53">
        <v>20.652999999999999</v>
      </c>
      <c r="Y53">
        <v>17.791</v>
      </c>
      <c r="Z53">
        <v>0.76959</v>
      </c>
      <c r="AA53">
        <v>0.72350999999999999</v>
      </c>
      <c r="AB53">
        <v>22.329000000000001</v>
      </c>
      <c r="AC53">
        <v>19.196000000000002</v>
      </c>
      <c r="AD53">
        <v>13</v>
      </c>
      <c r="AE53">
        <v>8</v>
      </c>
      <c r="AF53">
        <v>1.1026</v>
      </c>
      <c r="AG53">
        <v>2.0232E-2</v>
      </c>
      <c r="AH53">
        <v>1.0824</v>
      </c>
      <c r="AI53">
        <v>8</v>
      </c>
      <c r="AJ53">
        <v>0</v>
      </c>
      <c r="AK53">
        <v>7</v>
      </c>
      <c r="AL53">
        <v>0</v>
      </c>
      <c r="AM53">
        <v>0</v>
      </c>
      <c r="AN53">
        <v>1</v>
      </c>
      <c r="AO53">
        <v>0.80069000000000001</v>
      </c>
      <c r="AP53">
        <v>0</v>
      </c>
      <c r="AQ53">
        <v>0</v>
      </c>
      <c r="AR53" t="s">
        <v>95</v>
      </c>
      <c r="AS53" t="s">
        <v>95</v>
      </c>
      <c r="AT53" t="s">
        <v>95</v>
      </c>
      <c r="AU53" t="s">
        <v>95</v>
      </c>
      <c r="AV53" t="s">
        <v>95</v>
      </c>
      <c r="AW53" t="s">
        <v>95</v>
      </c>
      <c r="AX53" t="s">
        <v>95</v>
      </c>
      <c r="AY53" t="s">
        <v>95</v>
      </c>
      <c r="AZ53" t="s">
        <v>95</v>
      </c>
      <c r="BA53" t="s">
        <v>95</v>
      </c>
      <c r="BB53" t="s">
        <v>95</v>
      </c>
      <c r="BC53" t="s">
        <v>95</v>
      </c>
      <c r="BD53" t="s">
        <v>95</v>
      </c>
      <c r="BI53">
        <v>0</v>
      </c>
      <c r="BJ53" t="s">
        <v>156</v>
      </c>
      <c r="BK53" t="s">
        <v>180</v>
      </c>
      <c r="BL53">
        <v>1</v>
      </c>
      <c r="BM53">
        <v>1</v>
      </c>
      <c r="BN53">
        <v>0</v>
      </c>
      <c r="BO53">
        <v>2</v>
      </c>
      <c r="BP53">
        <v>0</v>
      </c>
      <c r="BQ53">
        <v>0</v>
      </c>
      <c r="BS53">
        <v>1</v>
      </c>
      <c r="BT53">
        <v>1</v>
      </c>
      <c r="BU53">
        <v>0</v>
      </c>
      <c r="BV53">
        <v>0</v>
      </c>
      <c r="BW53">
        <v>0</v>
      </c>
      <c r="BX53">
        <v>0</v>
      </c>
      <c r="BY53">
        <v>50</v>
      </c>
      <c r="CG53" s="4">
        <v>1</v>
      </c>
      <c r="CH53" s="4">
        <v>1</v>
      </c>
      <c r="CI53" s="5">
        <v>0</v>
      </c>
      <c r="CJ53" s="5">
        <v>0</v>
      </c>
      <c r="CK53" s="5">
        <v>0</v>
      </c>
      <c r="CL53" s="5">
        <v>0</v>
      </c>
    </row>
    <row r="54" spans="1:90" x14ac:dyDescent="0.2">
      <c r="A54" t="s">
        <v>212</v>
      </c>
      <c r="B54" t="s">
        <v>167</v>
      </c>
      <c r="C54" t="s">
        <v>208</v>
      </c>
      <c r="D54">
        <v>1.1000000000000001</v>
      </c>
      <c r="E54" t="s">
        <v>169</v>
      </c>
      <c r="F54" t="s">
        <v>186</v>
      </c>
      <c r="G54" t="s">
        <v>107</v>
      </c>
      <c r="H54" t="s">
        <v>172</v>
      </c>
      <c r="I54">
        <v>66.284000000000006</v>
      </c>
      <c r="J54">
        <v>0.24875</v>
      </c>
      <c r="K54" s="1">
        <v>2.5486999999999999E-8</v>
      </c>
      <c r="L54">
        <v>2018.2</v>
      </c>
      <c r="M54">
        <v>6.6296999999999995E-2</v>
      </c>
      <c r="N54" s="1">
        <v>2.3293000000000001E-7</v>
      </c>
      <c r="O54">
        <v>10.397</v>
      </c>
      <c r="P54">
        <v>2092.9</v>
      </c>
      <c r="Q54" s="1">
        <v>-5.1316999999999997E-5</v>
      </c>
      <c r="R54">
        <v>0.99975999999999998</v>
      </c>
      <c r="S54">
        <v>0.99968000000000001</v>
      </c>
      <c r="T54" s="1">
        <v>1.7487E-9</v>
      </c>
      <c r="U54" s="1">
        <v>9.1762999999999996E-10</v>
      </c>
      <c r="V54">
        <v>0.69628999999999996</v>
      </c>
      <c r="W54">
        <v>0.63554999999999995</v>
      </c>
      <c r="X54" s="1">
        <v>6.2457000000000001E-8</v>
      </c>
      <c r="Y54" s="1">
        <v>5.2062E-8</v>
      </c>
      <c r="Z54">
        <v>0.70801999999999998</v>
      </c>
      <c r="AA54">
        <v>0.64961999999999998</v>
      </c>
      <c r="AB54" s="1">
        <v>6.1238999999999997E-8</v>
      </c>
      <c r="AC54" s="1">
        <v>5.1389999999999999E-8</v>
      </c>
      <c r="AD54">
        <v>13</v>
      </c>
      <c r="AE54">
        <v>5</v>
      </c>
      <c r="AF54">
        <v>1.0177</v>
      </c>
      <c r="AG54">
        <v>0.98302999999999996</v>
      </c>
      <c r="AH54">
        <v>3.4705E-2</v>
      </c>
      <c r="AI54">
        <v>5</v>
      </c>
      <c r="AJ54">
        <v>4</v>
      </c>
      <c r="AK54">
        <v>0</v>
      </c>
      <c r="AL54">
        <v>0</v>
      </c>
      <c r="AM54">
        <v>0</v>
      </c>
      <c r="AN54">
        <v>0</v>
      </c>
      <c r="AO54">
        <v>0.79979</v>
      </c>
      <c r="AP54">
        <v>1</v>
      </c>
      <c r="AQ54">
        <v>1</v>
      </c>
      <c r="AR54" t="s">
        <v>95</v>
      </c>
      <c r="AS54" t="s">
        <v>96</v>
      </c>
      <c r="AT54" t="s">
        <v>95</v>
      </c>
      <c r="AU54" t="s">
        <v>95</v>
      </c>
      <c r="AV54" t="s">
        <v>95</v>
      </c>
      <c r="AW54" t="s">
        <v>95</v>
      </c>
      <c r="AX54" t="s">
        <v>95</v>
      </c>
      <c r="AY54" t="s">
        <v>94</v>
      </c>
      <c r="AZ54" t="s">
        <v>95</v>
      </c>
      <c r="BA54" t="s">
        <v>96</v>
      </c>
      <c r="BB54" t="s">
        <v>96</v>
      </c>
      <c r="BC54" t="s">
        <v>96</v>
      </c>
      <c r="BD54" t="s">
        <v>96</v>
      </c>
      <c r="BH54" t="s">
        <v>187</v>
      </c>
      <c r="BI54">
        <v>0</v>
      </c>
      <c r="BJ54" t="s">
        <v>108</v>
      </c>
      <c r="BK54" t="s">
        <v>109</v>
      </c>
      <c r="BL54">
        <v>0</v>
      </c>
      <c r="BM54">
        <v>1</v>
      </c>
      <c r="BN54">
        <v>0</v>
      </c>
      <c r="BO54">
        <v>1</v>
      </c>
      <c r="BP54">
        <v>0</v>
      </c>
      <c r="BQ54">
        <v>0</v>
      </c>
      <c r="BS54">
        <v>1</v>
      </c>
      <c r="BT54">
        <v>1</v>
      </c>
      <c r="BU54">
        <v>0</v>
      </c>
      <c r="BV54">
        <v>0</v>
      </c>
      <c r="BW54">
        <v>0</v>
      </c>
      <c r="BX54">
        <v>0</v>
      </c>
      <c r="BY54">
        <v>51</v>
      </c>
      <c r="BZ54" t="s">
        <v>123</v>
      </c>
      <c r="CC54" t="s">
        <v>181</v>
      </c>
      <c r="CG54" s="4">
        <v>1</v>
      </c>
      <c r="CH54" s="4">
        <v>1</v>
      </c>
      <c r="CI54" s="5">
        <v>0</v>
      </c>
      <c r="CJ54" s="5">
        <v>1</v>
      </c>
      <c r="CK54" s="5">
        <v>0</v>
      </c>
      <c r="CL54" s="5">
        <v>0</v>
      </c>
    </row>
    <row r="55" spans="1:90" x14ac:dyDescent="0.2">
      <c r="A55" t="s">
        <v>213</v>
      </c>
      <c r="B55" t="s">
        <v>167</v>
      </c>
      <c r="C55" t="s">
        <v>208</v>
      </c>
      <c r="D55">
        <v>4.0999999999999996</v>
      </c>
      <c r="E55" t="s">
        <v>129</v>
      </c>
      <c r="F55" t="s">
        <v>130</v>
      </c>
      <c r="G55" t="s">
        <v>131</v>
      </c>
      <c r="H55" t="s">
        <v>172</v>
      </c>
      <c r="I55">
        <v>16.231000000000002</v>
      </c>
      <c r="J55">
        <v>0.12314</v>
      </c>
      <c r="K55">
        <v>1.2987</v>
      </c>
      <c r="L55">
        <v>2024</v>
      </c>
      <c r="M55">
        <v>0.27074999999999999</v>
      </c>
      <c r="N55">
        <v>322.95</v>
      </c>
      <c r="O55">
        <v>1518.4</v>
      </c>
      <c r="P55" s="1">
        <v>161160</v>
      </c>
      <c r="Q55">
        <v>-2610.8000000000002</v>
      </c>
      <c r="R55">
        <v>1</v>
      </c>
      <c r="S55">
        <v>1</v>
      </c>
      <c r="T55" s="1">
        <v>2.8252999999999999E-6</v>
      </c>
      <c r="U55" s="1">
        <v>6.3287999999999999E-7</v>
      </c>
      <c r="V55">
        <v>-0.05</v>
      </c>
      <c r="W55">
        <v>-0.16667000000000001</v>
      </c>
      <c r="X55">
        <v>21.821999999999999</v>
      </c>
      <c r="Y55">
        <v>4.7618999999999998</v>
      </c>
      <c r="Z55">
        <v>0.13636000000000001</v>
      </c>
      <c r="AA55">
        <v>4.0404000000000002E-2</v>
      </c>
      <c r="AB55">
        <v>19.791</v>
      </c>
      <c r="AC55">
        <v>10.718999999999999</v>
      </c>
      <c r="AD55">
        <v>21</v>
      </c>
      <c r="AE55">
        <v>1</v>
      </c>
      <c r="AF55">
        <v>0.30964999999999998</v>
      </c>
      <c r="AG55">
        <v>0.30964999999999998</v>
      </c>
      <c r="AH55">
        <v>0</v>
      </c>
      <c r="AI55">
        <v>1</v>
      </c>
      <c r="AJ55">
        <v>0</v>
      </c>
      <c r="AK55">
        <v>0</v>
      </c>
      <c r="AL55">
        <v>0</v>
      </c>
      <c r="AM55">
        <v>0</v>
      </c>
      <c r="AP55">
        <v>0</v>
      </c>
      <c r="AQ55">
        <v>1</v>
      </c>
      <c r="AR55" t="s">
        <v>95</v>
      </c>
      <c r="AS55" t="s">
        <v>96</v>
      </c>
      <c r="AT55" t="s">
        <v>94</v>
      </c>
      <c r="AU55" t="s">
        <v>94</v>
      </c>
      <c r="AV55" t="s">
        <v>94</v>
      </c>
      <c r="AW55" t="s">
        <v>94</v>
      </c>
      <c r="AX55" t="s">
        <v>94</v>
      </c>
      <c r="AY55" t="s">
        <v>94</v>
      </c>
      <c r="AZ55" t="s">
        <v>94</v>
      </c>
      <c r="BA55" t="s">
        <v>96</v>
      </c>
      <c r="BB55" t="s">
        <v>96</v>
      </c>
      <c r="BC55" t="s">
        <v>96</v>
      </c>
      <c r="BD55" t="s">
        <v>96</v>
      </c>
      <c r="BH55" t="s">
        <v>189</v>
      </c>
      <c r="BI55">
        <v>0</v>
      </c>
      <c r="BJ55" t="s">
        <v>132</v>
      </c>
      <c r="BK55" t="s">
        <v>133</v>
      </c>
      <c r="BL55">
        <v>0</v>
      </c>
      <c r="BM55">
        <v>0</v>
      </c>
      <c r="BN55">
        <v>0</v>
      </c>
      <c r="BO55">
        <v>0</v>
      </c>
      <c r="BP55">
        <v>0</v>
      </c>
      <c r="BQ55">
        <v>0</v>
      </c>
      <c r="BS55">
        <v>1</v>
      </c>
      <c r="BT55">
        <v>0</v>
      </c>
      <c r="BU55">
        <v>0</v>
      </c>
      <c r="BV55">
        <v>0</v>
      </c>
      <c r="BW55">
        <v>0</v>
      </c>
      <c r="BX55">
        <v>0</v>
      </c>
      <c r="BY55">
        <v>52</v>
      </c>
      <c r="BZ55" t="s">
        <v>123</v>
      </c>
      <c r="CG55" s="4">
        <v>1</v>
      </c>
      <c r="CH55" s="4">
        <v>0</v>
      </c>
      <c r="CI55" s="5">
        <v>0</v>
      </c>
      <c r="CJ55" s="5">
        <v>0</v>
      </c>
      <c r="CK55" s="5">
        <v>0</v>
      </c>
      <c r="CL55" s="5">
        <v>0</v>
      </c>
    </row>
    <row r="56" spans="1:90" x14ac:dyDescent="0.2">
      <c r="A56" t="s">
        <v>214</v>
      </c>
      <c r="B56" t="s">
        <v>167</v>
      </c>
      <c r="C56" t="s">
        <v>208</v>
      </c>
      <c r="D56">
        <v>4.0999999999999996</v>
      </c>
      <c r="E56" t="s">
        <v>129</v>
      </c>
      <c r="F56" t="s">
        <v>135</v>
      </c>
      <c r="G56" t="s">
        <v>136</v>
      </c>
      <c r="H56" t="s">
        <v>172</v>
      </c>
      <c r="I56">
        <v>16.231000000000002</v>
      </c>
      <c r="J56">
        <v>0.12314</v>
      </c>
      <c r="K56">
        <v>1.2987</v>
      </c>
      <c r="L56">
        <v>2024</v>
      </c>
      <c r="M56">
        <v>0.27074999999999999</v>
      </c>
      <c r="N56">
        <v>322.95</v>
      </c>
      <c r="O56">
        <v>1518.4</v>
      </c>
      <c r="P56" s="1">
        <v>161160</v>
      </c>
      <c r="Q56">
        <v>-2610.8000000000002</v>
      </c>
      <c r="R56">
        <v>1</v>
      </c>
      <c r="S56">
        <v>1</v>
      </c>
      <c r="T56" s="1">
        <v>2.8252999999999999E-6</v>
      </c>
      <c r="U56" s="1">
        <v>6.3287999999999999E-7</v>
      </c>
      <c r="V56">
        <v>-0.05</v>
      </c>
      <c r="W56">
        <v>-0.16667000000000001</v>
      </c>
      <c r="X56">
        <v>21.821999999999999</v>
      </c>
      <c r="Y56">
        <v>4.7618999999999998</v>
      </c>
      <c r="Z56">
        <v>0.13636000000000001</v>
      </c>
      <c r="AA56">
        <v>4.0404000000000002E-2</v>
      </c>
      <c r="AB56">
        <v>19.791</v>
      </c>
      <c r="AC56">
        <v>10.718999999999999</v>
      </c>
      <c r="AD56">
        <v>21</v>
      </c>
      <c r="AE56">
        <v>1</v>
      </c>
      <c r="AF56">
        <v>0.30964999999999998</v>
      </c>
      <c r="AG56">
        <v>0.30964999999999998</v>
      </c>
      <c r="AH56">
        <v>0</v>
      </c>
      <c r="AI56">
        <v>1</v>
      </c>
      <c r="AJ56">
        <v>0</v>
      </c>
      <c r="AK56">
        <v>0</v>
      </c>
      <c r="AL56">
        <v>0</v>
      </c>
      <c r="AM56">
        <v>0</v>
      </c>
      <c r="AP56">
        <v>0</v>
      </c>
      <c r="AQ56">
        <v>1</v>
      </c>
      <c r="AR56" t="s">
        <v>95</v>
      </c>
      <c r="AS56" t="s">
        <v>96</v>
      </c>
      <c r="AT56" t="s">
        <v>94</v>
      </c>
      <c r="AU56" t="s">
        <v>94</v>
      </c>
      <c r="AV56" t="s">
        <v>94</v>
      </c>
      <c r="AW56" t="s">
        <v>94</v>
      </c>
      <c r="AX56" t="s">
        <v>94</v>
      </c>
      <c r="AY56" t="s">
        <v>94</v>
      </c>
      <c r="AZ56" t="s">
        <v>94</v>
      </c>
      <c r="BA56" t="s">
        <v>96</v>
      </c>
      <c r="BB56" t="s">
        <v>96</v>
      </c>
      <c r="BC56" t="s">
        <v>96</v>
      </c>
      <c r="BD56" t="s">
        <v>96</v>
      </c>
      <c r="BH56" t="s">
        <v>189</v>
      </c>
      <c r="BI56">
        <v>0</v>
      </c>
      <c r="BJ56" t="s">
        <v>137</v>
      </c>
      <c r="BK56" t="s">
        <v>138</v>
      </c>
      <c r="BL56">
        <v>0</v>
      </c>
      <c r="BM56">
        <v>0</v>
      </c>
      <c r="BN56">
        <v>0</v>
      </c>
      <c r="BO56">
        <v>0</v>
      </c>
      <c r="BP56">
        <v>0</v>
      </c>
      <c r="BQ56">
        <v>1</v>
      </c>
      <c r="BS56">
        <v>1</v>
      </c>
      <c r="BT56">
        <v>0</v>
      </c>
      <c r="BU56">
        <v>0</v>
      </c>
      <c r="BV56">
        <v>0</v>
      </c>
      <c r="BW56">
        <v>0</v>
      </c>
      <c r="BX56">
        <v>1</v>
      </c>
      <c r="BY56">
        <v>53</v>
      </c>
      <c r="BZ56" t="s">
        <v>123</v>
      </c>
      <c r="CG56" s="4">
        <v>1</v>
      </c>
      <c r="CH56" s="4">
        <v>0</v>
      </c>
      <c r="CI56" s="5">
        <v>0</v>
      </c>
      <c r="CJ56" s="5">
        <v>0</v>
      </c>
      <c r="CK56" s="5">
        <v>0</v>
      </c>
      <c r="CL56" s="5">
        <v>1</v>
      </c>
    </row>
    <row r="57" spans="1:90" x14ac:dyDescent="0.2">
      <c r="A57" t="s">
        <v>215</v>
      </c>
      <c r="B57" t="s">
        <v>167</v>
      </c>
      <c r="C57" t="s">
        <v>216</v>
      </c>
      <c r="D57">
        <v>1.1000000000000001</v>
      </c>
      <c r="E57" t="s">
        <v>169</v>
      </c>
      <c r="F57" t="s">
        <v>170</v>
      </c>
      <c r="G57" t="s">
        <v>171</v>
      </c>
      <c r="H57" t="s">
        <v>172</v>
      </c>
      <c r="I57">
        <v>20.526</v>
      </c>
      <c r="J57">
        <v>0.39540999999999998</v>
      </c>
      <c r="K57">
        <v>9.4123999999999999</v>
      </c>
      <c r="L57">
        <v>2021</v>
      </c>
      <c r="M57">
        <v>0.21410000000000001</v>
      </c>
      <c r="N57">
        <v>140.35</v>
      </c>
      <c r="O57">
        <v>7.5989999999999999E-3</v>
      </c>
      <c r="P57">
        <v>1998.3</v>
      </c>
      <c r="Q57">
        <v>-18958</v>
      </c>
      <c r="R57">
        <v>0.77280000000000004</v>
      </c>
      <c r="S57">
        <v>0.69706000000000001</v>
      </c>
      <c r="T57">
        <v>27.045000000000002</v>
      </c>
      <c r="U57">
        <v>11.823</v>
      </c>
      <c r="V57">
        <v>0.52763000000000004</v>
      </c>
      <c r="W57">
        <v>0.43315999999999999</v>
      </c>
      <c r="X57">
        <v>38.996000000000002</v>
      </c>
      <c r="Y57">
        <v>22.562999999999999</v>
      </c>
      <c r="Z57">
        <v>0.38528000000000001</v>
      </c>
      <c r="AA57">
        <v>0.26234000000000002</v>
      </c>
      <c r="AB57">
        <v>44.484999999999999</v>
      </c>
      <c r="AC57">
        <v>30.452999999999999</v>
      </c>
      <c r="AD57">
        <v>13</v>
      </c>
      <c r="AE57">
        <v>4</v>
      </c>
      <c r="AF57">
        <v>1.4825999999999999</v>
      </c>
      <c r="AG57">
        <v>0.12992000000000001</v>
      </c>
      <c r="AH57">
        <v>1.3527</v>
      </c>
      <c r="AI57">
        <v>4</v>
      </c>
      <c r="AJ57">
        <v>1</v>
      </c>
      <c r="AK57">
        <v>3</v>
      </c>
      <c r="AL57">
        <v>1</v>
      </c>
      <c r="AM57">
        <v>0</v>
      </c>
      <c r="AN57">
        <v>1</v>
      </c>
      <c r="AO57">
        <v>0.49868000000000001</v>
      </c>
      <c r="AP57">
        <v>0</v>
      </c>
      <c r="AQ57">
        <v>0</v>
      </c>
      <c r="AR57" t="s">
        <v>95</v>
      </c>
      <c r="AS57" t="s">
        <v>96</v>
      </c>
      <c r="AT57" t="s">
        <v>95</v>
      </c>
      <c r="AU57" t="s">
        <v>94</v>
      </c>
      <c r="AV57" t="s">
        <v>95</v>
      </c>
      <c r="AW57" t="s">
        <v>94</v>
      </c>
      <c r="AX57" t="s">
        <v>94</v>
      </c>
      <c r="AY57" t="s">
        <v>95</v>
      </c>
      <c r="AZ57" t="s">
        <v>95</v>
      </c>
      <c r="BA57" t="s">
        <v>96</v>
      </c>
      <c r="BB57" t="s">
        <v>96</v>
      </c>
      <c r="BC57" t="s">
        <v>96</v>
      </c>
      <c r="BD57" t="s">
        <v>96</v>
      </c>
      <c r="BE57">
        <v>2</v>
      </c>
      <c r="BI57">
        <v>0</v>
      </c>
      <c r="BJ57" t="s">
        <v>132</v>
      </c>
      <c r="BK57" t="s">
        <v>133</v>
      </c>
      <c r="BL57">
        <v>0</v>
      </c>
      <c r="BM57">
        <v>1</v>
      </c>
      <c r="BN57">
        <v>0</v>
      </c>
      <c r="BO57">
        <v>0</v>
      </c>
      <c r="BP57">
        <v>0</v>
      </c>
      <c r="BQ57">
        <v>0</v>
      </c>
      <c r="BS57">
        <v>1</v>
      </c>
      <c r="BT57">
        <v>1</v>
      </c>
      <c r="BU57">
        <v>0</v>
      </c>
      <c r="BV57">
        <v>0</v>
      </c>
      <c r="BW57">
        <v>0</v>
      </c>
      <c r="BX57">
        <v>0</v>
      </c>
      <c r="BY57">
        <v>54</v>
      </c>
      <c r="BZ57" t="s">
        <v>123</v>
      </c>
      <c r="CG57" s="4">
        <v>1</v>
      </c>
      <c r="CH57" s="4">
        <v>1</v>
      </c>
      <c r="CI57" s="5">
        <v>0</v>
      </c>
      <c r="CJ57" s="5">
        <v>0</v>
      </c>
      <c r="CK57" s="5">
        <v>0</v>
      </c>
      <c r="CL57" s="5">
        <v>0</v>
      </c>
    </row>
    <row r="58" spans="1:90" x14ac:dyDescent="0.2">
      <c r="A58" t="s">
        <v>217</v>
      </c>
      <c r="B58" t="s">
        <v>167</v>
      </c>
      <c r="C58" t="s">
        <v>216</v>
      </c>
      <c r="D58">
        <v>1.1000000000000001</v>
      </c>
      <c r="E58" t="s">
        <v>169</v>
      </c>
      <c r="F58" t="s">
        <v>175</v>
      </c>
      <c r="G58" t="s">
        <v>176</v>
      </c>
      <c r="H58" t="s">
        <v>172</v>
      </c>
      <c r="I58">
        <v>12.042</v>
      </c>
      <c r="J58">
        <v>0.32417000000000001</v>
      </c>
      <c r="K58">
        <v>56.709000000000003</v>
      </c>
      <c r="L58">
        <v>2019.8</v>
      </c>
      <c r="M58">
        <v>0.36492000000000002</v>
      </c>
      <c r="N58">
        <v>582.33000000000004</v>
      </c>
      <c r="O58" s="1">
        <v>4.7697000000000003E-6</v>
      </c>
      <c r="P58">
        <v>1964.9</v>
      </c>
      <c r="Q58" s="1">
        <v>-114210</v>
      </c>
      <c r="R58">
        <v>0.99912999999999996</v>
      </c>
      <c r="S58">
        <v>0.99883</v>
      </c>
      <c r="T58">
        <v>7.7888999999999999</v>
      </c>
      <c r="U58">
        <v>3.3361999999999998</v>
      </c>
      <c r="V58">
        <v>0.75556000000000001</v>
      </c>
      <c r="W58">
        <v>0.70667999999999997</v>
      </c>
      <c r="X58">
        <v>130.26</v>
      </c>
      <c r="Y58">
        <v>105.59</v>
      </c>
      <c r="Z58">
        <v>0.64863999999999999</v>
      </c>
      <c r="AA58">
        <v>0.57837000000000005</v>
      </c>
      <c r="AB58">
        <v>156.16999999999999</v>
      </c>
      <c r="AC58">
        <v>135.72</v>
      </c>
      <c r="AD58">
        <v>13</v>
      </c>
      <c r="AE58">
        <v>4</v>
      </c>
      <c r="AF58">
        <v>1.0371999999999999</v>
      </c>
      <c r="AG58">
        <v>0.91527999999999998</v>
      </c>
      <c r="AH58">
        <v>0.12192</v>
      </c>
      <c r="AI58">
        <v>4</v>
      </c>
      <c r="AJ58">
        <v>1</v>
      </c>
      <c r="AK58">
        <v>3</v>
      </c>
      <c r="AL58">
        <v>1</v>
      </c>
      <c r="AM58">
        <v>0</v>
      </c>
      <c r="AN58">
        <v>0</v>
      </c>
      <c r="AO58">
        <v>0.76673000000000002</v>
      </c>
      <c r="AP58">
        <v>0</v>
      </c>
      <c r="AQ58">
        <v>0</v>
      </c>
      <c r="AR58" t="s">
        <v>95</v>
      </c>
      <c r="AS58" t="s">
        <v>96</v>
      </c>
      <c r="AT58" t="s">
        <v>95</v>
      </c>
      <c r="AU58" t="s">
        <v>95</v>
      </c>
      <c r="AV58" t="s">
        <v>95</v>
      </c>
      <c r="AW58" t="s">
        <v>95</v>
      </c>
      <c r="AX58" t="s">
        <v>95</v>
      </c>
      <c r="AY58" t="s">
        <v>94</v>
      </c>
      <c r="AZ58" t="s">
        <v>95</v>
      </c>
      <c r="BA58" t="s">
        <v>96</v>
      </c>
      <c r="BB58" t="s">
        <v>96</v>
      </c>
      <c r="BC58" t="s">
        <v>96</v>
      </c>
      <c r="BD58" t="s">
        <v>96</v>
      </c>
      <c r="BE58">
        <v>2</v>
      </c>
      <c r="BI58">
        <v>0</v>
      </c>
      <c r="BJ58" t="s">
        <v>132</v>
      </c>
      <c r="BK58" t="s">
        <v>133</v>
      </c>
      <c r="BL58">
        <v>0</v>
      </c>
      <c r="BM58">
        <v>1</v>
      </c>
      <c r="BN58">
        <v>0</v>
      </c>
      <c r="BO58">
        <v>0</v>
      </c>
      <c r="BP58">
        <v>0</v>
      </c>
      <c r="BQ58">
        <v>0</v>
      </c>
      <c r="BS58">
        <v>1</v>
      </c>
      <c r="BT58">
        <v>1</v>
      </c>
      <c r="BU58">
        <v>0</v>
      </c>
      <c r="BV58">
        <v>0</v>
      </c>
      <c r="BW58">
        <v>0</v>
      </c>
      <c r="BX58">
        <v>0</v>
      </c>
      <c r="BY58">
        <v>55</v>
      </c>
      <c r="BZ58" t="s">
        <v>123</v>
      </c>
      <c r="CG58" s="4">
        <v>1</v>
      </c>
      <c r="CH58" s="4">
        <v>1</v>
      </c>
      <c r="CI58" s="5">
        <v>0</v>
      </c>
      <c r="CJ58" s="5">
        <v>0</v>
      </c>
      <c r="CK58" s="5">
        <v>0</v>
      </c>
      <c r="CL58" s="5">
        <v>0</v>
      </c>
    </row>
    <row r="59" spans="1:90" x14ac:dyDescent="0.2">
      <c r="A59" t="s">
        <v>218</v>
      </c>
      <c r="B59" t="s">
        <v>167</v>
      </c>
      <c r="C59" t="s">
        <v>216</v>
      </c>
      <c r="D59">
        <v>1.1000000000000001</v>
      </c>
      <c r="E59" t="s">
        <v>169</v>
      </c>
      <c r="F59" t="s">
        <v>178</v>
      </c>
      <c r="G59" t="s">
        <v>179</v>
      </c>
      <c r="H59" t="s">
        <v>172</v>
      </c>
      <c r="I59">
        <v>2.6543000000000001</v>
      </c>
      <c r="J59">
        <v>0.66529000000000005</v>
      </c>
      <c r="K59">
        <v>20.529</v>
      </c>
      <c r="L59">
        <v>2021.5</v>
      </c>
      <c r="M59">
        <v>1.6556</v>
      </c>
      <c r="N59">
        <v>352.53</v>
      </c>
      <c r="O59" s="1">
        <v>6.7467999999999995E-7</v>
      </c>
      <c r="P59">
        <v>1992.8</v>
      </c>
      <c r="Q59">
        <v>-41354</v>
      </c>
      <c r="R59">
        <v>0.99895</v>
      </c>
      <c r="S59">
        <v>0.99860000000000004</v>
      </c>
      <c r="T59">
        <v>3.5865999999999998</v>
      </c>
      <c r="U59">
        <v>1.3559000000000001</v>
      </c>
      <c r="V59">
        <v>0.93472999999999995</v>
      </c>
      <c r="W59">
        <v>0.92168000000000005</v>
      </c>
      <c r="X59">
        <v>28.297000000000001</v>
      </c>
      <c r="Y59">
        <v>17.446000000000002</v>
      </c>
      <c r="Z59">
        <v>0.48096</v>
      </c>
      <c r="AA59">
        <v>0.37714999999999999</v>
      </c>
      <c r="AB59">
        <v>79.796000000000006</v>
      </c>
      <c r="AC59">
        <v>67.344999999999999</v>
      </c>
      <c r="AD59">
        <v>13</v>
      </c>
      <c r="AE59">
        <v>4</v>
      </c>
      <c r="AF59">
        <v>0.97721999999999998</v>
      </c>
      <c r="AG59">
        <v>5.1723999999999999E-2</v>
      </c>
      <c r="AH59">
        <v>0.92549000000000003</v>
      </c>
      <c r="AI59">
        <v>4</v>
      </c>
      <c r="AJ59">
        <v>0</v>
      </c>
      <c r="AK59">
        <v>3</v>
      </c>
      <c r="AL59">
        <v>0</v>
      </c>
      <c r="AM59">
        <v>0</v>
      </c>
      <c r="AN59">
        <v>1</v>
      </c>
      <c r="AO59">
        <v>0.56940999999999997</v>
      </c>
      <c r="AP59">
        <v>0</v>
      </c>
      <c r="AQ59">
        <v>0</v>
      </c>
      <c r="AR59" t="s">
        <v>95</v>
      </c>
      <c r="AS59" t="s">
        <v>96</v>
      </c>
      <c r="AT59" t="s">
        <v>95</v>
      </c>
      <c r="AU59" t="s">
        <v>94</v>
      </c>
      <c r="AV59" t="s">
        <v>95</v>
      </c>
      <c r="AW59" t="s">
        <v>94</v>
      </c>
      <c r="AX59" t="s">
        <v>94</v>
      </c>
      <c r="AY59" t="s">
        <v>95</v>
      </c>
      <c r="AZ59" t="s">
        <v>95</v>
      </c>
      <c r="BA59" t="s">
        <v>96</v>
      </c>
      <c r="BB59" t="s">
        <v>96</v>
      </c>
      <c r="BC59" t="s">
        <v>96</v>
      </c>
      <c r="BD59" t="s">
        <v>96</v>
      </c>
      <c r="BI59">
        <v>0</v>
      </c>
      <c r="BK59" t="s">
        <v>180</v>
      </c>
      <c r="BL59">
        <v>1</v>
      </c>
      <c r="BM59">
        <v>1</v>
      </c>
      <c r="BN59">
        <v>0</v>
      </c>
      <c r="BO59">
        <v>0</v>
      </c>
      <c r="BP59">
        <v>0</v>
      </c>
      <c r="BQ59">
        <v>0</v>
      </c>
      <c r="BS59">
        <v>1</v>
      </c>
      <c r="BT59">
        <v>1</v>
      </c>
      <c r="BU59">
        <v>1</v>
      </c>
      <c r="BV59">
        <v>1</v>
      </c>
      <c r="BW59">
        <v>0</v>
      </c>
      <c r="BX59">
        <v>0</v>
      </c>
      <c r="BY59">
        <v>56</v>
      </c>
      <c r="CB59" t="s">
        <v>181</v>
      </c>
      <c r="CC59" t="s">
        <v>181</v>
      </c>
      <c r="CG59" s="4">
        <v>1</v>
      </c>
      <c r="CH59" s="4">
        <v>1</v>
      </c>
      <c r="CI59" s="5">
        <v>0</v>
      </c>
      <c r="CJ59" s="5">
        <v>0</v>
      </c>
      <c r="CK59" s="5">
        <v>0</v>
      </c>
      <c r="CL59" s="5">
        <v>0</v>
      </c>
    </row>
    <row r="60" spans="1:90" x14ac:dyDescent="0.2">
      <c r="A60" t="s">
        <v>219</v>
      </c>
      <c r="B60" t="s">
        <v>167</v>
      </c>
      <c r="C60" t="s">
        <v>216</v>
      </c>
      <c r="D60">
        <v>1.1000000000000001</v>
      </c>
      <c r="E60" t="s">
        <v>169</v>
      </c>
      <c r="F60" t="s">
        <v>183</v>
      </c>
      <c r="G60" t="s">
        <v>184</v>
      </c>
      <c r="H60" t="s">
        <v>172</v>
      </c>
      <c r="I60">
        <v>1.2173</v>
      </c>
      <c r="J60">
        <v>0.50546999999999997</v>
      </c>
      <c r="K60">
        <v>155.47999999999999</v>
      </c>
      <c r="L60">
        <v>2021.2</v>
      </c>
      <c r="M60">
        <v>3.6101000000000001</v>
      </c>
      <c r="N60">
        <v>2506.1999999999998</v>
      </c>
      <c r="O60" s="1">
        <v>7.0125999999999999E-11</v>
      </c>
      <c r="P60">
        <v>1961.3</v>
      </c>
      <c r="Q60" s="1">
        <v>-313180</v>
      </c>
      <c r="R60">
        <v>0.99421000000000004</v>
      </c>
      <c r="S60">
        <v>0.99228000000000005</v>
      </c>
      <c r="T60">
        <v>56.674999999999997</v>
      </c>
      <c r="U60">
        <v>35.322000000000003</v>
      </c>
      <c r="V60">
        <v>0.95860000000000001</v>
      </c>
      <c r="W60">
        <v>0.95032000000000005</v>
      </c>
      <c r="X60">
        <v>151.55000000000001</v>
      </c>
      <c r="Y60">
        <v>110.35</v>
      </c>
      <c r="Z60">
        <v>0.61007999999999996</v>
      </c>
      <c r="AA60">
        <v>0.53208999999999995</v>
      </c>
      <c r="AB60">
        <v>465.1</v>
      </c>
      <c r="AC60">
        <v>390.16</v>
      </c>
      <c r="AD60">
        <v>13</v>
      </c>
      <c r="AE60">
        <v>4</v>
      </c>
      <c r="AF60">
        <v>0.90974999999999995</v>
      </c>
      <c r="AG60">
        <v>0.21267</v>
      </c>
      <c r="AH60">
        <v>0.69708000000000003</v>
      </c>
      <c r="AI60">
        <v>4</v>
      </c>
      <c r="AJ60">
        <v>0</v>
      </c>
      <c r="AK60">
        <v>3</v>
      </c>
      <c r="AL60">
        <v>0</v>
      </c>
      <c r="AM60">
        <v>0</v>
      </c>
      <c r="AN60">
        <v>1</v>
      </c>
      <c r="AO60">
        <v>0.66346000000000005</v>
      </c>
      <c r="AP60">
        <v>0</v>
      </c>
      <c r="AQ60">
        <v>0</v>
      </c>
      <c r="AR60" t="s">
        <v>95</v>
      </c>
      <c r="AS60" t="s">
        <v>96</v>
      </c>
      <c r="AT60" t="s">
        <v>95</v>
      </c>
      <c r="AU60" t="s">
        <v>95</v>
      </c>
      <c r="AV60" t="s">
        <v>95</v>
      </c>
      <c r="AW60" t="s">
        <v>95</v>
      </c>
      <c r="AX60" t="s">
        <v>94</v>
      </c>
      <c r="AY60" t="s">
        <v>95</v>
      </c>
      <c r="AZ60" t="s">
        <v>95</v>
      </c>
      <c r="BA60" t="s">
        <v>96</v>
      </c>
      <c r="BB60" t="s">
        <v>96</v>
      </c>
      <c r="BC60" t="s">
        <v>96</v>
      </c>
      <c r="BD60" t="s">
        <v>96</v>
      </c>
      <c r="BI60">
        <v>0</v>
      </c>
      <c r="BJ60" t="s">
        <v>156</v>
      </c>
      <c r="BK60" t="s">
        <v>180</v>
      </c>
      <c r="BL60">
        <v>1</v>
      </c>
      <c r="BM60">
        <v>1</v>
      </c>
      <c r="BN60">
        <v>2</v>
      </c>
      <c r="BO60">
        <v>2</v>
      </c>
      <c r="BP60">
        <v>0</v>
      </c>
      <c r="BQ60">
        <v>0</v>
      </c>
      <c r="BS60">
        <v>1</v>
      </c>
      <c r="BT60">
        <v>1</v>
      </c>
      <c r="BU60">
        <v>0</v>
      </c>
      <c r="BV60">
        <v>0</v>
      </c>
      <c r="BW60">
        <v>0</v>
      </c>
      <c r="BX60">
        <v>0</v>
      </c>
      <c r="BY60">
        <v>57</v>
      </c>
      <c r="CG60" s="4">
        <v>1</v>
      </c>
      <c r="CH60" s="4">
        <v>1</v>
      </c>
      <c r="CI60" s="5">
        <v>0</v>
      </c>
      <c r="CJ60" s="5">
        <v>0</v>
      </c>
      <c r="CK60" s="5">
        <v>0</v>
      </c>
      <c r="CL60" s="5">
        <v>0</v>
      </c>
    </row>
    <row r="61" spans="1:90" x14ac:dyDescent="0.2">
      <c r="A61" t="s">
        <v>220</v>
      </c>
      <c r="B61" t="s">
        <v>167</v>
      </c>
      <c r="C61" t="s">
        <v>216</v>
      </c>
      <c r="D61">
        <v>1.1000000000000001</v>
      </c>
      <c r="E61" t="s">
        <v>169</v>
      </c>
      <c r="F61" t="s">
        <v>186</v>
      </c>
      <c r="G61" t="s">
        <v>107</v>
      </c>
      <c r="H61" t="s">
        <v>172</v>
      </c>
      <c r="I61">
        <v>2.6659000000000002</v>
      </c>
      <c r="J61">
        <v>0.66215999999999997</v>
      </c>
      <c r="K61" s="1">
        <v>1.9522000000000001E-6</v>
      </c>
      <c r="L61">
        <v>2021.5</v>
      </c>
      <c r="M61">
        <v>1.6484000000000001</v>
      </c>
      <c r="N61" s="1">
        <v>3.3386999999999997E-5</v>
      </c>
      <c r="O61">
        <v>245</v>
      </c>
      <c r="P61">
        <v>2046.8</v>
      </c>
      <c r="Q61">
        <v>-3.9325999999999996E-3</v>
      </c>
      <c r="R61">
        <v>0.99890000000000001</v>
      </c>
      <c r="S61">
        <v>0.99853999999999998</v>
      </c>
      <c r="T61" s="1">
        <v>3.4863000000000002E-7</v>
      </c>
      <c r="U61" s="1">
        <v>1.3192999999999999E-7</v>
      </c>
      <c r="V61">
        <v>0.93381999999999998</v>
      </c>
      <c r="W61">
        <v>0.92057999999999995</v>
      </c>
      <c r="X61" s="1">
        <v>2.7066000000000001E-6</v>
      </c>
      <c r="Y61" s="1">
        <v>1.6697000000000001E-6</v>
      </c>
      <c r="Z61">
        <v>0.48204999999999998</v>
      </c>
      <c r="AA61">
        <v>0.37846000000000002</v>
      </c>
      <c r="AB61" s="1">
        <v>7.5716999999999999E-6</v>
      </c>
      <c r="AC61" s="1">
        <v>6.3946999999999999E-6</v>
      </c>
      <c r="AD61">
        <v>13</v>
      </c>
      <c r="AE61">
        <v>4</v>
      </c>
      <c r="AF61">
        <v>0.97790999999999995</v>
      </c>
      <c r="AG61">
        <v>5.2748999999999997E-2</v>
      </c>
      <c r="AH61">
        <v>0.92515999999999998</v>
      </c>
      <c r="AI61">
        <v>4</v>
      </c>
      <c r="AJ61">
        <v>0</v>
      </c>
      <c r="AK61">
        <v>3</v>
      </c>
      <c r="AL61">
        <v>0</v>
      </c>
      <c r="AM61">
        <v>0</v>
      </c>
      <c r="AN61">
        <v>1</v>
      </c>
      <c r="AO61">
        <v>0.57121999999999995</v>
      </c>
      <c r="AP61">
        <v>1</v>
      </c>
      <c r="AQ61">
        <v>1</v>
      </c>
      <c r="AR61" t="s">
        <v>95</v>
      </c>
      <c r="AS61" t="s">
        <v>96</v>
      </c>
      <c r="AT61" t="s">
        <v>95</v>
      </c>
      <c r="AU61" t="s">
        <v>94</v>
      </c>
      <c r="AV61" t="s">
        <v>95</v>
      </c>
      <c r="AW61" t="s">
        <v>94</v>
      </c>
      <c r="AX61" t="s">
        <v>94</v>
      </c>
      <c r="AY61" t="s">
        <v>95</v>
      </c>
      <c r="AZ61" t="s">
        <v>95</v>
      </c>
      <c r="BA61" t="s">
        <v>96</v>
      </c>
      <c r="BB61" t="s">
        <v>96</v>
      </c>
      <c r="BC61" t="s">
        <v>96</v>
      </c>
      <c r="BD61" t="s">
        <v>96</v>
      </c>
      <c r="BH61" t="s">
        <v>187</v>
      </c>
      <c r="BI61">
        <v>0</v>
      </c>
      <c r="BJ61" t="s">
        <v>108</v>
      </c>
      <c r="BK61" t="s">
        <v>109</v>
      </c>
      <c r="BL61">
        <v>0</v>
      </c>
      <c r="BM61">
        <v>1</v>
      </c>
      <c r="BN61">
        <v>1</v>
      </c>
      <c r="BO61">
        <v>1</v>
      </c>
      <c r="BP61">
        <v>0</v>
      </c>
      <c r="BQ61">
        <v>0</v>
      </c>
      <c r="BS61">
        <v>1</v>
      </c>
      <c r="BT61">
        <v>1</v>
      </c>
      <c r="BU61">
        <v>0</v>
      </c>
      <c r="BV61">
        <v>0</v>
      </c>
      <c r="BW61">
        <v>0</v>
      </c>
      <c r="BX61">
        <v>0</v>
      </c>
      <c r="BY61">
        <v>58</v>
      </c>
      <c r="BZ61" t="s">
        <v>123</v>
      </c>
      <c r="CB61" t="s">
        <v>181</v>
      </c>
      <c r="CC61" t="s">
        <v>181</v>
      </c>
      <c r="CG61" s="4">
        <v>1</v>
      </c>
      <c r="CH61" s="4">
        <v>1</v>
      </c>
      <c r="CI61" s="5">
        <v>1</v>
      </c>
      <c r="CJ61" s="5">
        <v>1</v>
      </c>
      <c r="CK61" s="5">
        <v>0</v>
      </c>
      <c r="CL61" s="5">
        <v>0</v>
      </c>
    </row>
    <row r="62" spans="1:90" x14ac:dyDescent="0.2">
      <c r="A62" t="s">
        <v>221</v>
      </c>
      <c r="B62" t="s">
        <v>167</v>
      </c>
      <c r="C62" t="s">
        <v>222</v>
      </c>
      <c r="D62">
        <v>1.1000000000000001</v>
      </c>
      <c r="E62" t="s">
        <v>169</v>
      </c>
      <c r="F62" t="s">
        <v>170</v>
      </c>
      <c r="G62" t="s">
        <v>171</v>
      </c>
      <c r="H62" t="s">
        <v>172</v>
      </c>
      <c r="I62">
        <v>24.030999999999999</v>
      </c>
      <c r="J62">
        <v>0.30546000000000001</v>
      </c>
      <c r="K62">
        <v>7.7839</v>
      </c>
      <c r="L62">
        <v>2020</v>
      </c>
      <c r="M62">
        <v>0.18287</v>
      </c>
      <c r="N62">
        <v>90.488</v>
      </c>
      <c r="O62">
        <v>3.8129000000000003E-2</v>
      </c>
      <c r="P62">
        <v>1997.4</v>
      </c>
      <c r="Q62">
        <v>-15676</v>
      </c>
      <c r="R62">
        <v>0.76956000000000002</v>
      </c>
      <c r="S62">
        <v>0.69274000000000002</v>
      </c>
      <c r="T62">
        <v>20.826000000000001</v>
      </c>
      <c r="U62">
        <v>8.9845000000000006</v>
      </c>
      <c r="V62">
        <v>0.50405999999999995</v>
      </c>
      <c r="W62">
        <v>0.40488000000000002</v>
      </c>
      <c r="X62">
        <v>30.552</v>
      </c>
      <c r="Y62">
        <v>18.916</v>
      </c>
      <c r="Z62">
        <v>0.45068999999999998</v>
      </c>
      <c r="AA62">
        <v>0.34083000000000002</v>
      </c>
      <c r="AB62">
        <v>32.154000000000003</v>
      </c>
      <c r="AC62">
        <v>22.167999999999999</v>
      </c>
      <c r="AD62">
        <v>13</v>
      </c>
      <c r="AE62">
        <v>4</v>
      </c>
      <c r="AF62">
        <v>1.6453</v>
      </c>
      <c r="AG62">
        <v>0.48172999999999999</v>
      </c>
      <c r="AH62">
        <v>1.1636</v>
      </c>
      <c r="AI62">
        <v>4</v>
      </c>
      <c r="AJ62">
        <v>2</v>
      </c>
      <c r="AK62">
        <v>3</v>
      </c>
      <c r="AL62">
        <v>1</v>
      </c>
      <c r="AM62">
        <v>0</v>
      </c>
      <c r="AN62">
        <v>1</v>
      </c>
      <c r="AO62">
        <v>0.52025999999999994</v>
      </c>
      <c r="AP62">
        <v>0</v>
      </c>
      <c r="AQ62">
        <v>0</v>
      </c>
      <c r="AR62" t="s">
        <v>95</v>
      </c>
      <c r="AS62" t="s">
        <v>96</v>
      </c>
      <c r="AT62" t="s">
        <v>95</v>
      </c>
      <c r="AU62" t="s">
        <v>95</v>
      </c>
      <c r="AV62" t="s">
        <v>95</v>
      </c>
      <c r="AW62" t="s">
        <v>95</v>
      </c>
      <c r="AX62" t="s">
        <v>94</v>
      </c>
      <c r="AY62" t="s">
        <v>95</v>
      </c>
      <c r="AZ62" t="s">
        <v>95</v>
      </c>
      <c r="BA62" t="s">
        <v>96</v>
      </c>
      <c r="BB62" t="s">
        <v>96</v>
      </c>
      <c r="BC62" t="s">
        <v>96</v>
      </c>
      <c r="BD62" t="s">
        <v>96</v>
      </c>
      <c r="BI62">
        <v>0</v>
      </c>
      <c r="BJ62" t="s">
        <v>132</v>
      </c>
      <c r="BK62" t="s">
        <v>133</v>
      </c>
      <c r="BL62">
        <v>0</v>
      </c>
      <c r="BM62">
        <v>1</v>
      </c>
      <c r="BN62">
        <v>0</v>
      </c>
      <c r="BO62">
        <v>0</v>
      </c>
      <c r="BP62">
        <v>0</v>
      </c>
      <c r="BQ62">
        <v>0</v>
      </c>
      <c r="BS62">
        <v>1</v>
      </c>
      <c r="BT62">
        <v>1</v>
      </c>
      <c r="BU62">
        <v>0</v>
      </c>
      <c r="BV62">
        <v>0</v>
      </c>
      <c r="BW62">
        <v>0</v>
      </c>
      <c r="BX62">
        <v>0</v>
      </c>
      <c r="BY62">
        <v>59</v>
      </c>
      <c r="BZ62" t="s">
        <v>123</v>
      </c>
      <c r="CG62" s="4">
        <v>1</v>
      </c>
      <c r="CH62" s="4">
        <v>1</v>
      </c>
      <c r="CI62" s="5">
        <v>0</v>
      </c>
      <c r="CJ62" s="5">
        <v>0</v>
      </c>
      <c r="CK62" s="5">
        <v>0</v>
      </c>
      <c r="CL62" s="5">
        <v>0</v>
      </c>
    </row>
    <row r="63" spans="1:90" x14ac:dyDescent="0.2">
      <c r="A63" t="s">
        <v>223</v>
      </c>
      <c r="B63" t="s">
        <v>167</v>
      </c>
      <c r="C63" t="s">
        <v>222</v>
      </c>
      <c r="D63">
        <v>1.1000000000000001</v>
      </c>
      <c r="E63" t="s">
        <v>169</v>
      </c>
      <c r="F63" t="s">
        <v>175</v>
      </c>
      <c r="G63" t="s">
        <v>176</v>
      </c>
      <c r="H63" t="s">
        <v>172</v>
      </c>
      <c r="I63">
        <v>39.75</v>
      </c>
      <c r="J63">
        <v>0.24732000000000001</v>
      </c>
      <c r="K63">
        <v>17.472999999999999</v>
      </c>
      <c r="L63">
        <v>2019.3</v>
      </c>
      <c r="M63">
        <v>0.11055</v>
      </c>
      <c r="N63">
        <v>189.25</v>
      </c>
      <c r="O63">
        <v>7.9706999999999998E-4</v>
      </c>
      <c r="P63">
        <v>1972.8</v>
      </c>
      <c r="Q63">
        <v>-35184</v>
      </c>
      <c r="R63">
        <v>0.87997000000000003</v>
      </c>
      <c r="S63">
        <v>0.83996000000000004</v>
      </c>
      <c r="T63">
        <v>32.259</v>
      </c>
      <c r="U63">
        <v>14.539</v>
      </c>
      <c r="V63">
        <v>0.47821000000000002</v>
      </c>
      <c r="W63">
        <v>0.37385000000000002</v>
      </c>
      <c r="X63">
        <v>67.260000000000005</v>
      </c>
      <c r="Y63">
        <v>53.354999999999997</v>
      </c>
      <c r="Z63">
        <v>0.49297000000000002</v>
      </c>
      <c r="AA63">
        <v>0.39156000000000002</v>
      </c>
      <c r="AB63">
        <v>66.302000000000007</v>
      </c>
      <c r="AC63">
        <v>56.158999999999999</v>
      </c>
      <c r="AD63">
        <v>13</v>
      </c>
      <c r="AE63">
        <v>4</v>
      </c>
      <c r="AF63">
        <v>1.2999000000000001</v>
      </c>
      <c r="AG63">
        <v>0.50197999999999998</v>
      </c>
      <c r="AH63">
        <v>0.79788999999999999</v>
      </c>
      <c r="AI63">
        <v>4</v>
      </c>
      <c r="AJ63">
        <v>2</v>
      </c>
      <c r="AK63">
        <v>0</v>
      </c>
      <c r="AL63">
        <v>1</v>
      </c>
      <c r="AM63">
        <v>0</v>
      </c>
      <c r="AN63">
        <v>0</v>
      </c>
      <c r="AO63">
        <v>0.76720999999999995</v>
      </c>
      <c r="AP63">
        <v>0</v>
      </c>
      <c r="AQ63">
        <v>0</v>
      </c>
      <c r="AR63" t="s">
        <v>95</v>
      </c>
      <c r="AS63" t="s">
        <v>96</v>
      </c>
      <c r="AT63" t="s">
        <v>95</v>
      </c>
      <c r="AU63" t="s">
        <v>95</v>
      </c>
      <c r="AV63" t="s">
        <v>95</v>
      </c>
      <c r="AW63" t="s">
        <v>95</v>
      </c>
      <c r="AX63" t="s">
        <v>95</v>
      </c>
      <c r="AY63" t="s">
        <v>95</v>
      </c>
      <c r="AZ63" t="s">
        <v>95</v>
      </c>
      <c r="BA63" t="s">
        <v>96</v>
      </c>
      <c r="BB63" t="s">
        <v>96</v>
      </c>
      <c r="BC63" t="s">
        <v>96</v>
      </c>
      <c r="BD63" t="s">
        <v>96</v>
      </c>
      <c r="BI63">
        <v>0</v>
      </c>
      <c r="BJ63" t="s">
        <v>132</v>
      </c>
      <c r="BK63" t="s">
        <v>133</v>
      </c>
      <c r="BL63">
        <v>0</v>
      </c>
      <c r="BM63">
        <v>1</v>
      </c>
      <c r="BN63">
        <v>0</v>
      </c>
      <c r="BO63">
        <v>0</v>
      </c>
      <c r="BP63">
        <v>0</v>
      </c>
      <c r="BQ63">
        <v>0</v>
      </c>
      <c r="BS63">
        <v>1</v>
      </c>
      <c r="BT63">
        <v>1</v>
      </c>
      <c r="BU63">
        <v>0</v>
      </c>
      <c r="BV63">
        <v>0</v>
      </c>
      <c r="BW63">
        <v>0</v>
      </c>
      <c r="BX63">
        <v>0</v>
      </c>
      <c r="BY63">
        <v>60</v>
      </c>
      <c r="BZ63" t="s">
        <v>123</v>
      </c>
      <c r="CG63" s="4">
        <v>1</v>
      </c>
      <c r="CH63" s="4">
        <v>1</v>
      </c>
      <c r="CI63" s="5">
        <v>0</v>
      </c>
      <c r="CJ63" s="5">
        <v>0</v>
      </c>
      <c r="CK63" s="5">
        <v>0</v>
      </c>
      <c r="CL63" s="5">
        <v>0</v>
      </c>
    </row>
    <row r="64" spans="1:90" x14ac:dyDescent="0.2">
      <c r="A64" t="s">
        <v>224</v>
      </c>
      <c r="B64" t="s">
        <v>167</v>
      </c>
      <c r="C64" t="s">
        <v>222</v>
      </c>
      <c r="D64">
        <v>1.1000000000000001</v>
      </c>
      <c r="E64" t="s">
        <v>169</v>
      </c>
      <c r="F64" t="s">
        <v>178</v>
      </c>
      <c r="G64" t="s">
        <v>179</v>
      </c>
      <c r="H64" t="s">
        <v>172</v>
      </c>
      <c r="I64">
        <v>1.8485</v>
      </c>
      <c r="J64">
        <v>0.49875000000000003</v>
      </c>
      <c r="K64">
        <v>21.861999999999998</v>
      </c>
      <c r="L64">
        <v>2020.8</v>
      </c>
      <c r="M64">
        <v>2.3773</v>
      </c>
      <c r="N64">
        <v>299.77</v>
      </c>
      <c r="O64" s="1">
        <v>7.5569999999999998E-6</v>
      </c>
      <c r="P64">
        <v>1987.7</v>
      </c>
      <c r="Q64">
        <v>-44036</v>
      </c>
      <c r="R64">
        <v>0.98663999999999996</v>
      </c>
      <c r="S64">
        <v>0.98219000000000001</v>
      </c>
      <c r="T64">
        <v>12.282999999999999</v>
      </c>
      <c r="U64">
        <v>7.1155999999999997</v>
      </c>
      <c r="V64">
        <v>0.92823</v>
      </c>
      <c r="W64">
        <v>0.91386999999999996</v>
      </c>
      <c r="X64">
        <v>28.469000000000001</v>
      </c>
      <c r="Y64">
        <v>20.974</v>
      </c>
      <c r="Z64">
        <v>0.59255000000000002</v>
      </c>
      <c r="AA64">
        <v>0.51105999999999996</v>
      </c>
      <c r="AB64">
        <v>67.831000000000003</v>
      </c>
      <c r="AC64">
        <v>59.387</v>
      </c>
      <c r="AD64">
        <v>13</v>
      </c>
      <c r="AE64">
        <v>4</v>
      </c>
      <c r="AF64">
        <v>1.0509999999999999</v>
      </c>
      <c r="AG64">
        <v>0.14541000000000001</v>
      </c>
      <c r="AH64">
        <v>0.90556999999999999</v>
      </c>
      <c r="AI64">
        <v>4</v>
      </c>
      <c r="AJ64">
        <v>0</v>
      </c>
      <c r="AK64">
        <v>3</v>
      </c>
      <c r="AL64">
        <v>0</v>
      </c>
      <c r="AM64">
        <v>0</v>
      </c>
      <c r="AN64">
        <v>1</v>
      </c>
      <c r="AO64">
        <v>0.66257999999999995</v>
      </c>
      <c r="AP64">
        <v>0</v>
      </c>
      <c r="AQ64">
        <v>0</v>
      </c>
      <c r="AR64" t="s">
        <v>95</v>
      </c>
      <c r="AS64" t="s">
        <v>96</v>
      </c>
      <c r="AT64" t="s">
        <v>95</v>
      </c>
      <c r="AU64" t="s">
        <v>95</v>
      </c>
      <c r="AV64" t="s">
        <v>95</v>
      </c>
      <c r="AW64" t="s">
        <v>95</v>
      </c>
      <c r="AX64" t="s">
        <v>94</v>
      </c>
      <c r="AY64" t="s">
        <v>95</v>
      </c>
      <c r="AZ64" t="s">
        <v>95</v>
      </c>
      <c r="BA64" t="s">
        <v>96</v>
      </c>
      <c r="BB64" t="s">
        <v>96</v>
      </c>
      <c r="BC64" t="s">
        <v>96</v>
      </c>
      <c r="BD64" t="s">
        <v>96</v>
      </c>
      <c r="BI64">
        <v>0</v>
      </c>
      <c r="BK64" t="s">
        <v>180</v>
      </c>
      <c r="BL64">
        <v>1</v>
      </c>
      <c r="BM64">
        <v>1</v>
      </c>
      <c r="BN64">
        <v>0</v>
      </c>
      <c r="BO64">
        <v>0</v>
      </c>
      <c r="BP64">
        <v>0</v>
      </c>
      <c r="BQ64">
        <v>0</v>
      </c>
      <c r="BS64">
        <v>1</v>
      </c>
      <c r="BT64">
        <v>1</v>
      </c>
      <c r="BU64">
        <v>0</v>
      </c>
      <c r="BV64">
        <v>1</v>
      </c>
      <c r="BW64">
        <v>0</v>
      </c>
      <c r="BX64">
        <v>0</v>
      </c>
      <c r="BY64">
        <v>61</v>
      </c>
      <c r="CC64" t="s">
        <v>181</v>
      </c>
      <c r="CG64" s="4">
        <v>1</v>
      </c>
      <c r="CH64" s="4">
        <v>1</v>
      </c>
      <c r="CI64" s="5">
        <v>0</v>
      </c>
      <c r="CJ64" s="5">
        <v>0</v>
      </c>
      <c r="CK64" s="5">
        <v>0</v>
      </c>
      <c r="CL64" s="5">
        <v>0</v>
      </c>
    </row>
    <row r="65" spans="1:90" x14ac:dyDescent="0.2">
      <c r="A65" t="s">
        <v>225</v>
      </c>
      <c r="B65" t="s">
        <v>167</v>
      </c>
      <c r="C65" t="s">
        <v>222</v>
      </c>
      <c r="D65">
        <v>1.1000000000000001</v>
      </c>
      <c r="E65" t="s">
        <v>169</v>
      </c>
      <c r="F65" t="s">
        <v>183</v>
      </c>
      <c r="G65" t="s">
        <v>184</v>
      </c>
      <c r="H65" t="s">
        <v>172</v>
      </c>
      <c r="I65">
        <v>1.583</v>
      </c>
      <c r="J65">
        <v>0.44845000000000002</v>
      </c>
      <c r="K65">
        <v>57.28</v>
      </c>
      <c r="L65">
        <v>2020.7</v>
      </c>
      <c r="M65">
        <v>2.7761</v>
      </c>
      <c r="N65">
        <v>761.13</v>
      </c>
      <c r="O65" s="1">
        <v>1.5162E-7</v>
      </c>
      <c r="P65">
        <v>1973</v>
      </c>
      <c r="Q65" s="1">
        <v>-115370</v>
      </c>
      <c r="R65">
        <v>0.99558000000000002</v>
      </c>
      <c r="S65">
        <v>0.99411000000000005</v>
      </c>
      <c r="T65">
        <v>17.882000000000001</v>
      </c>
      <c r="U65">
        <v>10.144</v>
      </c>
      <c r="V65">
        <v>0.92288000000000003</v>
      </c>
      <c r="W65">
        <v>0.90746000000000004</v>
      </c>
      <c r="X65">
        <v>74.721000000000004</v>
      </c>
      <c r="Y65">
        <v>56.01</v>
      </c>
      <c r="Z65">
        <v>0.63448000000000004</v>
      </c>
      <c r="AA65">
        <v>0.56137999999999999</v>
      </c>
      <c r="AB65">
        <v>162.66999999999999</v>
      </c>
      <c r="AC65">
        <v>141.97999999999999</v>
      </c>
      <c r="AD65">
        <v>13</v>
      </c>
      <c r="AE65">
        <v>4</v>
      </c>
      <c r="AF65">
        <v>0.99458000000000002</v>
      </c>
      <c r="AG65">
        <v>0.29824000000000001</v>
      </c>
      <c r="AH65">
        <v>0.69633</v>
      </c>
      <c r="AI65">
        <v>4</v>
      </c>
      <c r="AJ65">
        <v>0</v>
      </c>
      <c r="AK65">
        <v>3</v>
      </c>
      <c r="AL65">
        <v>0</v>
      </c>
      <c r="AM65">
        <v>0</v>
      </c>
      <c r="AN65">
        <v>1</v>
      </c>
      <c r="AO65">
        <v>0.71636</v>
      </c>
      <c r="AP65">
        <v>0</v>
      </c>
      <c r="AQ65">
        <v>0</v>
      </c>
      <c r="AR65" t="s">
        <v>95</v>
      </c>
      <c r="AS65" t="s">
        <v>96</v>
      </c>
      <c r="AT65" t="s">
        <v>95</v>
      </c>
      <c r="AU65" t="s">
        <v>95</v>
      </c>
      <c r="AV65" t="s">
        <v>95</v>
      </c>
      <c r="AW65" t="s">
        <v>95</v>
      </c>
      <c r="AX65" t="s">
        <v>95</v>
      </c>
      <c r="AY65" t="s">
        <v>95</v>
      </c>
      <c r="AZ65" t="s">
        <v>95</v>
      </c>
      <c r="BA65" t="s">
        <v>96</v>
      </c>
      <c r="BB65" t="s">
        <v>96</v>
      </c>
      <c r="BC65" t="s">
        <v>96</v>
      </c>
      <c r="BD65" t="s">
        <v>96</v>
      </c>
      <c r="BI65">
        <v>0</v>
      </c>
      <c r="BJ65" t="s">
        <v>156</v>
      </c>
      <c r="BK65" t="s">
        <v>180</v>
      </c>
      <c r="BL65">
        <v>1</v>
      </c>
      <c r="BM65">
        <v>1</v>
      </c>
      <c r="BN65">
        <v>0</v>
      </c>
      <c r="BO65">
        <v>2</v>
      </c>
      <c r="BP65">
        <v>0</v>
      </c>
      <c r="BQ65">
        <v>0</v>
      </c>
      <c r="BS65">
        <v>1</v>
      </c>
      <c r="BT65">
        <v>1</v>
      </c>
      <c r="BU65">
        <v>0</v>
      </c>
      <c r="BV65">
        <v>0</v>
      </c>
      <c r="BW65">
        <v>0</v>
      </c>
      <c r="BX65">
        <v>0</v>
      </c>
      <c r="BY65">
        <v>62</v>
      </c>
      <c r="CG65" s="4">
        <v>1</v>
      </c>
      <c r="CH65" s="4">
        <v>1</v>
      </c>
      <c r="CI65" s="5">
        <v>0</v>
      </c>
      <c r="CJ65" s="5">
        <v>0</v>
      </c>
      <c r="CK65" s="5">
        <v>0</v>
      </c>
      <c r="CL65" s="5">
        <v>0</v>
      </c>
    </row>
    <row r="66" spans="1:90" x14ac:dyDescent="0.2">
      <c r="A66" t="s">
        <v>226</v>
      </c>
      <c r="B66" t="s">
        <v>167</v>
      </c>
      <c r="C66" t="s">
        <v>222</v>
      </c>
      <c r="D66">
        <v>1.1000000000000001</v>
      </c>
      <c r="E66" t="s">
        <v>169</v>
      </c>
      <c r="F66" t="s">
        <v>186</v>
      </c>
      <c r="G66" t="s">
        <v>107</v>
      </c>
      <c r="H66" t="s">
        <v>172</v>
      </c>
      <c r="I66">
        <v>1.9142999999999999</v>
      </c>
      <c r="J66">
        <v>0.49518000000000001</v>
      </c>
      <c r="K66" s="1">
        <v>3.2014000000000001E-7</v>
      </c>
      <c r="L66">
        <v>2020.8</v>
      </c>
      <c r="M66">
        <v>2.2955999999999999</v>
      </c>
      <c r="N66" s="1">
        <v>4.3378000000000002E-6</v>
      </c>
      <c r="O66">
        <v>9.5319000000000003</v>
      </c>
      <c r="P66">
        <v>2052.1999999999998</v>
      </c>
      <c r="Q66">
        <v>-6.4482999999999999E-4</v>
      </c>
      <c r="R66">
        <v>0.98695999999999995</v>
      </c>
      <c r="S66">
        <v>0.98260999999999998</v>
      </c>
      <c r="T66" s="1">
        <v>1.7751999999999999E-7</v>
      </c>
      <c r="U66" s="1">
        <v>1.0134000000000001E-7</v>
      </c>
      <c r="V66">
        <v>0.92589999999999995</v>
      </c>
      <c r="W66">
        <v>0.91108999999999996</v>
      </c>
      <c r="X66" s="1">
        <v>4.2310000000000002E-7</v>
      </c>
      <c r="Y66" s="1">
        <v>3.1175999999999998E-7</v>
      </c>
      <c r="Z66">
        <v>0.59387999999999996</v>
      </c>
      <c r="AA66">
        <v>0.51266</v>
      </c>
      <c r="AB66" s="1">
        <v>9.9054999999999999E-7</v>
      </c>
      <c r="AC66" s="1">
        <v>8.6926000000000004E-7</v>
      </c>
      <c r="AD66">
        <v>13</v>
      </c>
      <c r="AE66">
        <v>4</v>
      </c>
      <c r="AF66">
        <v>1.0575000000000001</v>
      </c>
      <c r="AG66">
        <v>0.1492</v>
      </c>
      <c r="AH66">
        <v>0.90825999999999996</v>
      </c>
      <c r="AI66">
        <v>4</v>
      </c>
      <c r="AJ66">
        <v>0</v>
      </c>
      <c r="AK66">
        <v>3</v>
      </c>
      <c r="AL66">
        <v>0</v>
      </c>
      <c r="AM66">
        <v>0</v>
      </c>
      <c r="AN66">
        <v>1</v>
      </c>
      <c r="AO66">
        <v>0.66527000000000003</v>
      </c>
      <c r="AP66">
        <v>1</v>
      </c>
      <c r="AQ66">
        <v>1</v>
      </c>
      <c r="AR66" t="s">
        <v>95</v>
      </c>
      <c r="AS66" t="s">
        <v>96</v>
      </c>
      <c r="AT66" t="s">
        <v>95</v>
      </c>
      <c r="AU66" t="s">
        <v>95</v>
      </c>
      <c r="AV66" t="s">
        <v>95</v>
      </c>
      <c r="AW66" t="s">
        <v>95</v>
      </c>
      <c r="AX66" t="s">
        <v>94</v>
      </c>
      <c r="AY66" t="s">
        <v>95</v>
      </c>
      <c r="AZ66" t="s">
        <v>95</v>
      </c>
      <c r="BA66" t="s">
        <v>96</v>
      </c>
      <c r="BB66" t="s">
        <v>96</v>
      </c>
      <c r="BC66" t="s">
        <v>96</v>
      </c>
      <c r="BD66" t="s">
        <v>96</v>
      </c>
      <c r="BH66" t="s">
        <v>187</v>
      </c>
      <c r="BI66">
        <v>0</v>
      </c>
      <c r="BJ66" t="s">
        <v>108</v>
      </c>
      <c r="BK66" t="s">
        <v>109</v>
      </c>
      <c r="BL66">
        <v>0</v>
      </c>
      <c r="BM66">
        <v>1</v>
      </c>
      <c r="BN66">
        <v>0</v>
      </c>
      <c r="BO66">
        <v>1</v>
      </c>
      <c r="BP66">
        <v>0</v>
      </c>
      <c r="BQ66">
        <v>0</v>
      </c>
      <c r="BS66">
        <v>0</v>
      </c>
      <c r="BT66">
        <v>1</v>
      </c>
      <c r="BU66">
        <v>0</v>
      </c>
      <c r="BV66">
        <v>0</v>
      </c>
      <c r="BW66">
        <v>0</v>
      </c>
      <c r="BX66">
        <v>0</v>
      </c>
      <c r="BY66">
        <v>63</v>
      </c>
      <c r="CC66" t="s">
        <v>123</v>
      </c>
      <c r="CG66" s="4">
        <v>0</v>
      </c>
      <c r="CH66" s="4">
        <v>1</v>
      </c>
      <c r="CI66" s="5">
        <v>0</v>
      </c>
      <c r="CJ66" s="5">
        <v>1</v>
      </c>
      <c r="CK66" s="5">
        <v>0</v>
      </c>
      <c r="CL66" s="5">
        <v>0</v>
      </c>
    </row>
    <row r="67" spans="1:90" x14ac:dyDescent="0.2">
      <c r="A67" t="s">
        <v>227</v>
      </c>
      <c r="B67" t="s">
        <v>167</v>
      </c>
      <c r="C67" t="s">
        <v>222</v>
      </c>
      <c r="D67">
        <v>4.0999999999999996</v>
      </c>
      <c r="E67" t="s">
        <v>129</v>
      </c>
      <c r="F67" t="s">
        <v>130</v>
      </c>
      <c r="G67" t="s">
        <v>131</v>
      </c>
      <c r="H67" t="s">
        <v>172</v>
      </c>
      <c r="I67">
        <v>0.67754999999999999</v>
      </c>
      <c r="J67">
        <v>0.30175999999999997</v>
      </c>
      <c r="K67">
        <v>3.9100999999999999</v>
      </c>
      <c r="L67">
        <v>2021.2</v>
      </c>
      <c r="M67">
        <v>6.4858000000000002</v>
      </c>
      <c r="N67">
        <v>109.82</v>
      </c>
      <c r="O67">
        <v>0.1268</v>
      </c>
      <c r="P67">
        <v>2001.7</v>
      </c>
      <c r="Q67">
        <v>-7856.7</v>
      </c>
      <c r="R67">
        <v>0.95277999999999996</v>
      </c>
      <c r="S67">
        <v>0.94445000000000001</v>
      </c>
      <c r="T67">
        <v>6.641</v>
      </c>
      <c r="U67">
        <v>4.2122999999999999</v>
      </c>
      <c r="V67">
        <v>0.92657</v>
      </c>
      <c r="W67">
        <v>0.91840999999999995</v>
      </c>
      <c r="X67">
        <v>8.2817000000000007</v>
      </c>
      <c r="Y67">
        <v>5.1798999999999999</v>
      </c>
      <c r="Z67">
        <v>0.60019999999999996</v>
      </c>
      <c r="AA67">
        <v>0.55576999999999999</v>
      </c>
      <c r="AB67">
        <v>19.324000000000002</v>
      </c>
      <c r="AC67">
        <v>15.548999999999999</v>
      </c>
      <c r="AD67">
        <v>21</v>
      </c>
      <c r="AE67">
        <v>8</v>
      </c>
      <c r="AF67">
        <v>0.91056000000000004</v>
      </c>
      <c r="AG67">
        <v>6.5414E-2</v>
      </c>
      <c r="AH67">
        <v>0.84514999999999996</v>
      </c>
      <c r="AI67">
        <v>11</v>
      </c>
      <c r="AJ67">
        <v>0</v>
      </c>
      <c r="AK67">
        <v>8</v>
      </c>
      <c r="AL67">
        <v>0</v>
      </c>
      <c r="AM67">
        <v>1</v>
      </c>
      <c r="AN67">
        <v>1</v>
      </c>
      <c r="AO67">
        <v>0.73321999999999998</v>
      </c>
      <c r="AP67">
        <v>0</v>
      </c>
      <c r="AQ67">
        <v>1</v>
      </c>
      <c r="AR67" t="s">
        <v>95</v>
      </c>
      <c r="AS67" t="s">
        <v>95</v>
      </c>
      <c r="AT67" t="s">
        <v>95</v>
      </c>
      <c r="AU67" t="s">
        <v>95</v>
      </c>
      <c r="AV67" t="s">
        <v>95</v>
      </c>
      <c r="AW67" t="s">
        <v>95</v>
      </c>
      <c r="AX67" t="s">
        <v>95</v>
      </c>
      <c r="AY67" t="s">
        <v>95</v>
      </c>
      <c r="AZ67" t="s">
        <v>95</v>
      </c>
      <c r="BA67" t="s">
        <v>95</v>
      </c>
      <c r="BB67" t="s">
        <v>95</v>
      </c>
      <c r="BC67" t="s">
        <v>95</v>
      </c>
      <c r="BD67" t="s">
        <v>95</v>
      </c>
      <c r="BI67">
        <v>0</v>
      </c>
      <c r="BJ67" t="s">
        <v>132</v>
      </c>
      <c r="BK67" t="s">
        <v>133</v>
      </c>
      <c r="BL67">
        <v>1</v>
      </c>
      <c r="BM67">
        <v>1</v>
      </c>
      <c r="BN67">
        <v>0</v>
      </c>
      <c r="BO67">
        <v>0</v>
      </c>
      <c r="BP67">
        <v>0</v>
      </c>
      <c r="BQ67">
        <v>0</v>
      </c>
      <c r="BS67">
        <v>1</v>
      </c>
      <c r="BT67">
        <v>1</v>
      </c>
      <c r="BU67">
        <v>0</v>
      </c>
      <c r="BV67">
        <v>0</v>
      </c>
      <c r="BW67">
        <v>0</v>
      </c>
      <c r="BX67">
        <v>0</v>
      </c>
      <c r="BY67">
        <v>64</v>
      </c>
      <c r="CG67" s="4">
        <v>1</v>
      </c>
      <c r="CH67" s="4">
        <v>1</v>
      </c>
      <c r="CI67" s="5">
        <v>0</v>
      </c>
      <c r="CJ67" s="5">
        <v>0</v>
      </c>
      <c r="CK67" s="5">
        <v>0</v>
      </c>
      <c r="CL67" s="5">
        <v>0</v>
      </c>
    </row>
    <row r="68" spans="1:90" x14ac:dyDescent="0.2">
      <c r="A68" t="s">
        <v>228</v>
      </c>
      <c r="B68" t="s">
        <v>167</v>
      </c>
      <c r="C68" t="s">
        <v>222</v>
      </c>
      <c r="D68">
        <v>4.0999999999999996</v>
      </c>
      <c r="E68" t="s">
        <v>129</v>
      </c>
      <c r="F68" t="s">
        <v>135</v>
      </c>
      <c r="G68" t="s">
        <v>136</v>
      </c>
      <c r="H68" t="s">
        <v>172</v>
      </c>
      <c r="I68">
        <v>0.67754999999999999</v>
      </c>
      <c r="J68">
        <v>0.30175999999999997</v>
      </c>
      <c r="K68">
        <v>3.9100999999999999</v>
      </c>
      <c r="L68">
        <v>2021.2</v>
      </c>
      <c r="M68">
        <v>6.4858000000000002</v>
      </c>
      <c r="N68">
        <v>109.82</v>
      </c>
      <c r="O68">
        <v>0.1268</v>
      </c>
      <c r="P68">
        <v>2001.7</v>
      </c>
      <c r="Q68">
        <v>-7856.7</v>
      </c>
      <c r="R68">
        <v>0.95277999999999996</v>
      </c>
      <c r="S68">
        <v>0.94445000000000001</v>
      </c>
      <c r="T68">
        <v>6.641</v>
      </c>
      <c r="U68">
        <v>4.2122999999999999</v>
      </c>
      <c r="V68">
        <v>0.92657</v>
      </c>
      <c r="W68">
        <v>0.91840999999999995</v>
      </c>
      <c r="X68">
        <v>8.2817000000000007</v>
      </c>
      <c r="Y68">
        <v>5.1798999999999999</v>
      </c>
      <c r="Z68">
        <v>0.60019999999999996</v>
      </c>
      <c r="AA68">
        <v>0.55576999999999999</v>
      </c>
      <c r="AB68">
        <v>19.324000000000002</v>
      </c>
      <c r="AC68">
        <v>15.548999999999999</v>
      </c>
      <c r="AD68">
        <v>21</v>
      </c>
      <c r="AE68">
        <v>8</v>
      </c>
      <c r="AF68">
        <v>0.91056000000000004</v>
      </c>
      <c r="AG68">
        <v>6.5414E-2</v>
      </c>
      <c r="AH68">
        <v>0.84514999999999996</v>
      </c>
      <c r="AI68">
        <v>11</v>
      </c>
      <c r="AJ68">
        <v>0</v>
      </c>
      <c r="AK68">
        <v>8</v>
      </c>
      <c r="AL68">
        <v>0</v>
      </c>
      <c r="AM68">
        <v>1</v>
      </c>
      <c r="AN68">
        <v>1</v>
      </c>
      <c r="AO68">
        <v>0.73321999999999998</v>
      </c>
      <c r="AP68">
        <v>0</v>
      </c>
      <c r="AQ68">
        <v>1</v>
      </c>
      <c r="AR68" t="s">
        <v>95</v>
      </c>
      <c r="AS68" t="s">
        <v>95</v>
      </c>
      <c r="AT68" t="s">
        <v>95</v>
      </c>
      <c r="AU68" t="s">
        <v>95</v>
      </c>
      <c r="AV68" t="s">
        <v>95</v>
      </c>
      <c r="AW68" t="s">
        <v>95</v>
      </c>
      <c r="AX68" t="s">
        <v>95</v>
      </c>
      <c r="AY68" t="s">
        <v>95</v>
      </c>
      <c r="AZ68" t="s">
        <v>95</v>
      </c>
      <c r="BA68" t="s">
        <v>95</v>
      </c>
      <c r="BB68" t="s">
        <v>95</v>
      </c>
      <c r="BC68" t="s">
        <v>95</v>
      </c>
      <c r="BD68" t="s">
        <v>95</v>
      </c>
      <c r="BI68">
        <v>0</v>
      </c>
      <c r="BJ68" t="s">
        <v>137</v>
      </c>
      <c r="BK68" t="s">
        <v>138</v>
      </c>
      <c r="BL68">
        <v>1</v>
      </c>
      <c r="BM68">
        <v>1</v>
      </c>
      <c r="BN68">
        <v>0</v>
      </c>
      <c r="BO68">
        <v>0</v>
      </c>
      <c r="BP68">
        <v>0</v>
      </c>
      <c r="BQ68">
        <v>1</v>
      </c>
      <c r="BS68">
        <v>1</v>
      </c>
      <c r="BT68">
        <v>1</v>
      </c>
      <c r="BU68">
        <v>0</v>
      </c>
      <c r="BV68">
        <v>0</v>
      </c>
      <c r="BW68">
        <v>1</v>
      </c>
      <c r="BX68">
        <v>1</v>
      </c>
      <c r="BY68">
        <v>65</v>
      </c>
      <c r="CD68" t="s">
        <v>181</v>
      </c>
      <c r="CG68" s="4">
        <v>1</v>
      </c>
      <c r="CH68" s="4">
        <v>1</v>
      </c>
      <c r="CI68" s="5">
        <v>0</v>
      </c>
      <c r="CJ68" s="5">
        <v>0</v>
      </c>
      <c r="CK68" s="5">
        <v>0</v>
      </c>
      <c r="CL68" s="5">
        <v>1</v>
      </c>
    </row>
    <row r="69" spans="1:90" x14ac:dyDescent="0.2">
      <c r="A69" t="s">
        <v>229</v>
      </c>
      <c r="B69" t="s">
        <v>167</v>
      </c>
      <c r="C69" t="s">
        <v>230</v>
      </c>
      <c r="D69">
        <v>1.1000000000000001</v>
      </c>
      <c r="E69" t="s">
        <v>169</v>
      </c>
      <c r="F69" t="s">
        <v>170</v>
      </c>
      <c r="G69" t="s">
        <v>171</v>
      </c>
      <c r="H69" t="s">
        <v>172</v>
      </c>
      <c r="I69">
        <v>30.815999999999999</v>
      </c>
      <c r="J69">
        <v>0.20397000000000001</v>
      </c>
      <c r="K69">
        <v>16.902000000000001</v>
      </c>
      <c r="L69">
        <v>2019.3</v>
      </c>
      <c r="M69">
        <v>0.1426</v>
      </c>
      <c r="N69">
        <v>201.62</v>
      </c>
      <c r="O69">
        <v>2.1963E-3</v>
      </c>
      <c r="P69">
        <v>1967.6</v>
      </c>
      <c r="Q69">
        <v>-34030</v>
      </c>
      <c r="R69">
        <v>0.55879999999999996</v>
      </c>
      <c r="S69">
        <v>0.41172999999999998</v>
      </c>
      <c r="T69">
        <v>82.686000000000007</v>
      </c>
      <c r="U69">
        <v>39.374000000000002</v>
      </c>
      <c r="V69">
        <v>0.22131000000000001</v>
      </c>
      <c r="W69">
        <v>6.5567E-2</v>
      </c>
      <c r="X69">
        <v>109.85</v>
      </c>
      <c r="Y69">
        <v>67.084000000000003</v>
      </c>
      <c r="Z69">
        <v>0.2581</v>
      </c>
      <c r="AA69">
        <v>0.10972</v>
      </c>
      <c r="AB69">
        <v>107.22</v>
      </c>
      <c r="AC69">
        <v>66.197000000000003</v>
      </c>
      <c r="AD69">
        <v>13</v>
      </c>
      <c r="AE69">
        <v>4</v>
      </c>
      <c r="AF69">
        <v>2.2694000000000001</v>
      </c>
      <c r="AG69">
        <v>0.46928999999999998</v>
      </c>
      <c r="AH69">
        <v>1.8001</v>
      </c>
      <c r="AI69">
        <v>4</v>
      </c>
      <c r="AJ69">
        <v>3</v>
      </c>
      <c r="AK69">
        <v>1</v>
      </c>
      <c r="AL69">
        <v>0</v>
      </c>
      <c r="AM69">
        <v>1</v>
      </c>
      <c r="AN69">
        <v>1</v>
      </c>
      <c r="AO69">
        <v>0.36441000000000001</v>
      </c>
      <c r="AP69">
        <v>0</v>
      </c>
      <c r="AQ69">
        <v>0</v>
      </c>
      <c r="AR69" t="s">
        <v>94</v>
      </c>
      <c r="AS69" t="s">
        <v>96</v>
      </c>
      <c r="AT69" t="s">
        <v>95</v>
      </c>
      <c r="AU69" t="s">
        <v>95</v>
      </c>
      <c r="AV69" t="s">
        <v>95</v>
      </c>
      <c r="AW69" t="s">
        <v>95</v>
      </c>
      <c r="AX69" t="s">
        <v>94</v>
      </c>
      <c r="AY69" t="s">
        <v>95</v>
      </c>
      <c r="AZ69" t="s">
        <v>94</v>
      </c>
      <c r="BA69" t="s">
        <v>96</v>
      </c>
      <c r="BB69" t="s">
        <v>96</v>
      </c>
      <c r="BC69" t="s">
        <v>96</v>
      </c>
      <c r="BD69" t="s">
        <v>96</v>
      </c>
      <c r="BI69">
        <v>0</v>
      </c>
      <c r="BJ69" t="s">
        <v>132</v>
      </c>
      <c r="BK69" t="s">
        <v>133</v>
      </c>
      <c r="BL69">
        <v>0</v>
      </c>
      <c r="BM69">
        <v>1</v>
      </c>
      <c r="BN69">
        <v>0</v>
      </c>
      <c r="BO69">
        <v>0</v>
      </c>
      <c r="BP69">
        <v>0</v>
      </c>
      <c r="BQ69">
        <v>0</v>
      </c>
      <c r="BS69">
        <v>1</v>
      </c>
      <c r="BT69">
        <v>1</v>
      </c>
      <c r="BU69">
        <v>0</v>
      </c>
      <c r="BV69">
        <v>0</v>
      </c>
      <c r="BW69">
        <v>0</v>
      </c>
      <c r="BX69">
        <v>0</v>
      </c>
      <c r="BY69">
        <v>66</v>
      </c>
      <c r="BZ69" t="s">
        <v>123</v>
      </c>
      <c r="CG69" s="4">
        <v>1</v>
      </c>
      <c r="CH69" s="4">
        <v>1</v>
      </c>
      <c r="CI69" s="5">
        <v>0</v>
      </c>
      <c r="CJ69" s="5">
        <v>0</v>
      </c>
      <c r="CK69" s="5">
        <v>0</v>
      </c>
      <c r="CL69" s="5">
        <v>0</v>
      </c>
    </row>
    <row r="70" spans="1:90" x14ac:dyDescent="0.2">
      <c r="A70" t="s">
        <v>231</v>
      </c>
      <c r="B70" t="s">
        <v>167</v>
      </c>
      <c r="C70" t="s">
        <v>230</v>
      </c>
      <c r="D70">
        <v>1.1000000000000001</v>
      </c>
      <c r="E70" t="s">
        <v>169</v>
      </c>
      <c r="F70" t="s">
        <v>175</v>
      </c>
      <c r="G70" t="s">
        <v>176</v>
      </c>
      <c r="H70" t="s">
        <v>172</v>
      </c>
      <c r="I70">
        <v>19.808</v>
      </c>
      <c r="J70">
        <v>0.32844000000000001</v>
      </c>
      <c r="K70">
        <v>23.055</v>
      </c>
      <c r="L70">
        <v>2020</v>
      </c>
      <c r="M70">
        <v>0.22186</v>
      </c>
      <c r="N70">
        <v>256</v>
      </c>
      <c r="O70" s="1">
        <v>3.1735E-5</v>
      </c>
      <c r="P70">
        <v>1974.2</v>
      </c>
      <c r="Q70">
        <v>-46432</v>
      </c>
      <c r="R70">
        <v>0.97724999999999995</v>
      </c>
      <c r="S70">
        <v>0.96965999999999997</v>
      </c>
      <c r="T70">
        <v>16.59</v>
      </c>
      <c r="U70">
        <v>7.2308000000000003</v>
      </c>
      <c r="V70">
        <v>0.72467999999999999</v>
      </c>
      <c r="W70">
        <v>0.66961999999999999</v>
      </c>
      <c r="X70">
        <v>57.707000000000001</v>
      </c>
      <c r="Y70">
        <v>43.031999999999996</v>
      </c>
      <c r="Z70">
        <v>0.61523000000000005</v>
      </c>
      <c r="AA70">
        <v>0.53827000000000003</v>
      </c>
      <c r="AB70">
        <v>68.22</v>
      </c>
      <c r="AC70">
        <v>54.259</v>
      </c>
      <c r="AD70">
        <v>13</v>
      </c>
      <c r="AE70">
        <v>4</v>
      </c>
      <c r="AF70">
        <v>1.1836</v>
      </c>
      <c r="AG70">
        <v>0.57030999999999998</v>
      </c>
      <c r="AH70">
        <v>0.61328000000000005</v>
      </c>
      <c r="AI70">
        <v>4</v>
      </c>
      <c r="AJ70">
        <v>2</v>
      </c>
      <c r="AK70">
        <v>3</v>
      </c>
      <c r="AL70">
        <v>1</v>
      </c>
      <c r="AM70">
        <v>0</v>
      </c>
      <c r="AN70">
        <v>1</v>
      </c>
      <c r="AO70">
        <v>0.77693999999999996</v>
      </c>
      <c r="AP70">
        <v>0</v>
      </c>
      <c r="AQ70">
        <v>0</v>
      </c>
      <c r="AR70" t="s">
        <v>95</v>
      </c>
      <c r="AS70" t="s">
        <v>96</v>
      </c>
      <c r="AT70" t="s">
        <v>95</v>
      </c>
      <c r="AU70" t="s">
        <v>95</v>
      </c>
      <c r="AV70" t="s">
        <v>95</v>
      </c>
      <c r="AW70" t="s">
        <v>95</v>
      </c>
      <c r="AX70" t="s">
        <v>95</v>
      </c>
      <c r="AY70" t="s">
        <v>95</v>
      </c>
      <c r="AZ70" t="s">
        <v>95</v>
      </c>
      <c r="BA70" t="s">
        <v>96</v>
      </c>
      <c r="BB70" t="s">
        <v>96</v>
      </c>
      <c r="BC70" t="s">
        <v>96</v>
      </c>
      <c r="BD70" t="s">
        <v>96</v>
      </c>
      <c r="BI70">
        <v>0</v>
      </c>
      <c r="BJ70" t="s">
        <v>132</v>
      </c>
      <c r="BK70" t="s">
        <v>133</v>
      </c>
      <c r="BL70">
        <v>0</v>
      </c>
      <c r="BM70">
        <v>1</v>
      </c>
      <c r="BN70">
        <v>0</v>
      </c>
      <c r="BO70">
        <v>0</v>
      </c>
      <c r="BP70">
        <v>0</v>
      </c>
      <c r="BQ70">
        <v>0</v>
      </c>
      <c r="BS70">
        <v>1</v>
      </c>
      <c r="BT70">
        <v>1</v>
      </c>
      <c r="BU70">
        <v>0</v>
      </c>
      <c r="BV70">
        <v>0</v>
      </c>
      <c r="BW70">
        <v>0</v>
      </c>
      <c r="BX70">
        <v>0</v>
      </c>
      <c r="BY70">
        <v>67</v>
      </c>
      <c r="BZ70" t="s">
        <v>123</v>
      </c>
      <c r="CG70" s="4">
        <v>1</v>
      </c>
      <c r="CH70" s="4">
        <v>1</v>
      </c>
      <c r="CI70" s="5">
        <v>0</v>
      </c>
      <c r="CJ70" s="5">
        <v>0</v>
      </c>
      <c r="CK70" s="5">
        <v>0</v>
      </c>
      <c r="CL70" s="5">
        <v>0</v>
      </c>
    </row>
    <row r="71" spans="1:90" x14ac:dyDescent="0.2">
      <c r="A71" t="s">
        <v>232</v>
      </c>
      <c r="B71" t="s">
        <v>167</v>
      </c>
      <c r="C71" t="s">
        <v>230</v>
      </c>
      <c r="D71">
        <v>1.1000000000000001</v>
      </c>
      <c r="E71" t="s">
        <v>169</v>
      </c>
      <c r="F71" t="s">
        <v>178</v>
      </c>
      <c r="G71" t="s">
        <v>179</v>
      </c>
      <c r="H71" t="s">
        <v>172</v>
      </c>
      <c r="I71">
        <v>3.4005000000000001</v>
      </c>
      <c r="J71">
        <v>0.38546000000000002</v>
      </c>
      <c r="K71">
        <v>66.658000000000001</v>
      </c>
      <c r="L71">
        <v>2019.9</v>
      </c>
      <c r="M71">
        <v>1.2923</v>
      </c>
      <c r="N71">
        <v>711.93</v>
      </c>
      <c r="O71" s="1">
        <v>4.1231000000000002E-7</v>
      </c>
      <c r="P71">
        <v>1967.2</v>
      </c>
      <c r="Q71" s="1">
        <v>-134250</v>
      </c>
      <c r="R71">
        <v>0.98407999999999995</v>
      </c>
      <c r="S71">
        <v>0.97877999999999998</v>
      </c>
      <c r="T71">
        <v>38.460999999999999</v>
      </c>
      <c r="U71">
        <v>19.407</v>
      </c>
      <c r="V71">
        <v>0.87505999999999995</v>
      </c>
      <c r="W71">
        <v>0.85006999999999999</v>
      </c>
      <c r="X71">
        <v>107.76</v>
      </c>
      <c r="Y71">
        <v>87.013000000000005</v>
      </c>
      <c r="Z71">
        <v>0.66935</v>
      </c>
      <c r="AA71">
        <v>0.60321999999999998</v>
      </c>
      <c r="AB71">
        <v>175.3</v>
      </c>
      <c r="AC71">
        <v>152.02000000000001</v>
      </c>
      <c r="AD71">
        <v>13</v>
      </c>
      <c r="AE71">
        <v>4</v>
      </c>
      <c r="AF71">
        <v>1.1328</v>
      </c>
      <c r="AG71">
        <v>0.64268000000000003</v>
      </c>
      <c r="AH71">
        <v>0.49012</v>
      </c>
      <c r="AI71">
        <v>4</v>
      </c>
      <c r="AJ71">
        <v>0</v>
      </c>
      <c r="AK71">
        <v>3</v>
      </c>
      <c r="AL71">
        <v>0</v>
      </c>
      <c r="AM71">
        <v>0</v>
      </c>
      <c r="AN71">
        <v>0</v>
      </c>
      <c r="AO71">
        <v>0.73719000000000001</v>
      </c>
      <c r="AP71">
        <v>0</v>
      </c>
      <c r="AQ71">
        <v>0</v>
      </c>
      <c r="AR71" t="s">
        <v>95</v>
      </c>
      <c r="AS71" t="s">
        <v>96</v>
      </c>
      <c r="AT71" t="s">
        <v>95</v>
      </c>
      <c r="AU71" t="s">
        <v>95</v>
      </c>
      <c r="AV71" t="s">
        <v>95</v>
      </c>
      <c r="AW71" t="s">
        <v>95</v>
      </c>
      <c r="AX71" t="s">
        <v>95</v>
      </c>
      <c r="AY71" t="s">
        <v>95</v>
      </c>
      <c r="AZ71" t="s">
        <v>95</v>
      </c>
      <c r="BA71" t="s">
        <v>96</v>
      </c>
      <c r="BB71" t="s">
        <v>96</v>
      </c>
      <c r="BC71" t="s">
        <v>96</v>
      </c>
      <c r="BD71" t="s">
        <v>96</v>
      </c>
      <c r="BI71">
        <v>0</v>
      </c>
      <c r="BK71" t="s">
        <v>180</v>
      </c>
      <c r="BL71">
        <v>1</v>
      </c>
      <c r="BM71">
        <v>1</v>
      </c>
      <c r="BN71">
        <v>0</v>
      </c>
      <c r="BO71">
        <v>0</v>
      </c>
      <c r="BP71">
        <v>0</v>
      </c>
      <c r="BQ71">
        <v>0</v>
      </c>
      <c r="BS71">
        <v>1</v>
      </c>
      <c r="BT71">
        <v>1</v>
      </c>
      <c r="BU71">
        <v>0</v>
      </c>
      <c r="BV71">
        <v>1</v>
      </c>
      <c r="BW71">
        <v>0</v>
      </c>
      <c r="BX71">
        <v>0</v>
      </c>
      <c r="BY71">
        <v>68</v>
      </c>
      <c r="CC71" t="s">
        <v>181</v>
      </c>
      <c r="CG71" s="4">
        <v>1</v>
      </c>
      <c r="CH71" s="4">
        <v>1</v>
      </c>
      <c r="CI71" s="5">
        <v>0</v>
      </c>
      <c r="CJ71" s="5">
        <v>0</v>
      </c>
      <c r="CK71" s="5">
        <v>0</v>
      </c>
      <c r="CL71" s="5">
        <v>0</v>
      </c>
    </row>
    <row r="72" spans="1:90" x14ac:dyDescent="0.2">
      <c r="A72" t="s">
        <v>233</v>
      </c>
      <c r="B72" t="s">
        <v>167</v>
      </c>
      <c r="C72" t="s">
        <v>230</v>
      </c>
      <c r="D72">
        <v>1.1000000000000001</v>
      </c>
      <c r="E72" t="s">
        <v>169</v>
      </c>
      <c r="F72" t="s">
        <v>183</v>
      </c>
      <c r="G72" t="s">
        <v>184</v>
      </c>
      <c r="H72" t="s">
        <v>172</v>
      </c>
      <c r="I72">
        <v>1.4067000000000001</v>
      </c>
      <c r="J72">
        <v>0.52417999999999998</v>
      </c>
      <c r="K72">
        <v>61.445</v>
      </c>
      <c r="L72">
        <v>2021.2</v>
      </c>
      <c r="M72">
        <v>3.1238999999999999</v>
      </c>
      <c r="N72">
        <v>967.62</v>
      </c>
      <c r="O72" s="1">
        <v>1.9578999999999999E-8</v>
      </c>
      <c r="P72">
        <v>1976</v>
      </c>
      <c r="Q72" s="1">
        <v>-123770</v>
      </c>
      <c r="R72">
        <v>0.99597000000000002</v>
      </c>
      <c r="S72">
        <v>0.99463000000000001</v>
      </c>
      <c r="T72">
        <v>19.010000000000002</v>
      </c>
      <c r="U72">
        <v>11.45</v>
      </c>
      <c r="V72">
        <v>0.95382999999999996</v>
      </c>
      <c r="W72">
        <v>0.9446</v>
      </c>
      <c r="X72">
        <v>64.337999999999994</v>
      </c>
      <c r="Y72">
        <v>48.868000000000002</v>
      </c>
      <c r="Z72">
        <v>0.58953</v>
      </c>
      <c r="AA72">
        <v>0.50743000000000005</v>
      </c>
      <c r="AB72">
        <v>191.84</v>
      </c>
      <c r="AC72">
        <v>162.25</v>
      </c>
      <c r="AD72">
        <v>13</v>
      </c>
      <c r="AE72">
        <v>4</v>
      </c>
      <c r="AF72">
        <v>0.94457999999999998</v>
      </c>
      <c r="AG72">
        <v>0.15087999999999999</v>
      </c>
      <c r="AH72">
        <v>0.79369999999999996</v>
      </c>
      <c r="AI72">
        <v>4</v>
      </c>
      <c r="AJ72">
        <v>0</v>
      </c>
      <c r="AK72">
        <v>3</v>
      </c>
      <c r="AL72">
        <v>0</v>
      </c>
      <c r="AM72">
        <v>0</v>
      </c>
      <c r="AN72">
        <v>1</v>
      </c>
      <c r="AO72">
        <v>0.65652999999999995</v>
      </c>
      <c r="AP72">
        <v>0</v>
      </c>
      <c r="AQ72">
        <v>0</v>
      </c>
      <c r="AR72" t="s">
        <v>95</v>
      </c>
      <c r="AS72" t="s">
        <v>96</v>
      </c>
      <c r="AT72" t="s">
        <v>95</v>
      </c>
      <c r="AU72" t="s">
        <v>95</v>
      </c>
      <c r="AV72" t="s">
        <v>95</v>
      </c>
      <c r="AW72" t="s">
        <v>95</v>
      </c>
      <c r="AX72" t="s">
        <v>94</v>
      </c>
      <c r="AY72" t="s">
        <v>95</v>
      </c>
      <c r="AZ72" t="s">
        <v>95</v>
      </c>
      <c r="BA72" t="s">
        <v>96</v>
      </c>
      <c r="BB72" t="s">
        <v>96</v>
      </c>
      <c r="BC72" t="s">
        <v>96</v>
      </c>
      <c r="BD72" t="s">
        <v>96</v>
      </c>
      <c r="BI72">
        <v>0</v>
      </c>
      <c r="BJ72" t="s">
        <v>156</v>
      </c>
      <c r="BK72" t="s">
        <v>180</v>
      </c>
      <c r="BL72">
        <v>1</v>
      </c>
      <c r="BM72">
        <v>1</v>
      </c>
      <c r="BN72">
        <v>0</v>
      </c>
      <c r="BO72">
        <v>2</v>
      </c>
      <c r="BP72">
        <v>0</v>
      </c>
      <c r="BQ72">
        <v>0</v>
      </c>
      <c r="BS72">
        <v>1</v>
      </c>
      <c r="BT72">
        <v>1</v>
      </c>
      <c r="BU72">
        <v>0</v>
      </c>
      <c r="BV72">
        <v>0</v>
      </c>
      <c r="BW72">
        <v>0</v>
      </c>
      <c r="BX72">
        <v>0</v>
      </c>
      <c r="BY72">
        <v>69</v>
      </c>
      <c r="CG72" s="4">
        <v>1</v>
      </c>
      <c r="CH72" s="4">
        <v>1</v>
      </c>
      <c r="CI72" s="5">
        <v>0</v>
      </c>
      <c r="CJ72" s="5">
        <v>0</v>
      </c>
      <c r="CK72" s="5">
        <v>0</v>
      </c>
      <c r="CL72" s="5">
        <v>0</v>
      </c>
    </row>
    <row r="73" spans="1:90" x14ac:dyDescent="0.2">
      <c r="A73" t="s">
        <v>234</v>
      </c>
      <c r="B73" t="s">
        <v>167</v>
      </c>
      <c r="C73" t="s">
        <v>230</v>
      </c>
      <c r="D73">
        <v>1.1000000000000001</v>
      </c>
      <c r="E73" t="s">
        <v>169</v>
      </c>
      <c r="F73" t="s">
        <v>186</v>
      </c>
      <c r="G73" t="s">
        <v>107</v>
      </c>
      <c r="H73" t="s">
        <v>172</v>
      </c>
      <c r="I73">
        <v>3.5566</v>
      </c>
      <c r="J73">
        <v>0.3836</v>
      </c>
      <c r="K73" s="1">
        <v>1.9502999999999999E-7</v>
      </c>
      <c r="L73">
        <v>2019.8</v>
      </c>
      <c r="M73">
        <v>1.2356</v>
      </c>
      <c r="N73" s="1">
        <v>2.0781999999999999E-6</v>
      </c>
      <c r="O73">
        <v>12.904</v>
      </c>
      <c r="P73">
        <v>2063.1</v>
      </c>
      <c r="Q73">
        <v>-3.9279000000000001E-4</v>
      </c>
      <c r="R73">
        <v>0.98507</v>
      </c>
      <c r="S73">
        <v>0.98009000000000002</v>
      </c>
      <c r="T73" s="1">
        <v>1.0898E-7</v>
      </c>
      <c r="U73" s="1">
        <v>5.3778E-8</v>
      </c>
      <c r="V73">
        <v>0.87246999999999997</v>
      </c>
      <c r="W73">
        <v>0.84696000000000005</v>
      </c>
      <c r="X73" s="1">
        <v>3.1848999999999999E-7</v>
      </c>
      <c r="Y73" s="1">
        <v>2.5734E-7</v>
      </c>
      <c r="Z73">
        <v>0.66949000000000003</v>
      </c>
      <c r="AA73">
        <v>0.60338999999999998</v>
      </c>
      <c r="AB73" s="1">
        <v>5.1272E-7</v>
      </c>
      <c r="AC73" s="1">
        <v>4.4523000000000002E-7</v>
      </c>
      <c r="AD73">
        <v>13</v>
      </c>
      <c r="AE73">
        <v>4</v>
      </c>
      <c r="AF73">
        <v>1.1297999999999999</v>
      </c>
      <c r="AG73">
        <v>0.64861000000000002</v>
      </c>
      <c r="AH73">
        <v>0.48119000000000001</v>
      </c>
      <c r="AI73">
        <v>4</v>
      </c>
      <c r="AJ73">
        <v>0</v>
      </c>
      <c r="AK73">
        <v>3</v>
      </c>
      <c r="AL73">
        <v>0</v>
      </c>
      <c r="AM73">
        <v>0</v>
      </c>
      <c r="AN73">
        <v>0</v>
      </c>
      <c r="AO73">
        <v>0.73875000000000002</v>
      </c>
      <c r="AP73">
        <v>1</v>
      </c>
      <c r="AQ73">
        <v>1</v>
      </c>
      <c r="AR73" t="s">
        <v>95</v>
      </c>
      <c r="AS73" t="s">
        <v>96</v>
      </c>
      <c r="AT73" t="s">
        <v>95</v>
      </c>
      <c r="AU73" t="s">
        <v>95</v>
      </c>
      <c r="AV73" t="s">
        <v>95</v>
      </c>
      <c r="AW73" t="s">
        <v>95</v>
      </c>
      <c r="AX73" t="s">
        <v>95</v>
      </c>
      <c r="AY73" t="s">
        <v>95</v>
      </c>
      <c r="AZ73" t="s">
        <v>95</v>
      </c>
      <c r="BA73" t="s">
        <v>96</v>
      </c>
      <c r="BB73" t="s">
        <v>96</v>
      </c>
      <c r="BC73" t="s">
        <v>96</v>
      </c>
      <c r="BD73" t="s">
        <v>96</v>
      </c>
      <c r="BH73" t="s">
        <v>187</v>
      </c>
      <c r="BI73">
        <v>0</v>
      </c>
      <c r="BJ73" t="s">
        <v>108</v>
      </c>
      <c r="BK73" t="s">
        <v>109</v>
      </c>
      <c r="BL73">
        <v>0</v>
      </c>
      <c r="BM73">
        <v>1</v>
      </c>
      <c r="BN73">
        <v>0</v>
      </c>
      <c r="BO73">
        <v>1</v>
      </c>
      <c r="BP73">
        <v>0</v>
      </c>
      <c r="BQ73">
        <v>0</v>
      </c>
      <c r="BS73">
        <v>1</v>
      </c>
      <c r="BT73">
        <v>1</v>
      </c>
      <c r="BU73">
        <v>0</v>
      </c>
      <c r="BV73">
        <v>0</v>
      </c>
      <c r="BW73">
        <v>0</v>
      </c>
      <c r="BX73">
        <v>0</v>
      </c>
      <c r="BY73">
        <v>70</v>
      </c>
      <c r="BZ73" t="s">
        <v>123</v>
      </c>
      <c r="CC73" t="s">
        <v>181</v>
      </c>
      <c r="CG73" s="4">
        <v>1</v>
      </c>
      <c r="CH73" s="4">
        <v>1</v>
      </c>
      <c r="CI73" s="5">
        <v>0</v>
      </c>
      <c r="CJ73" s="5">
        <v>1</v>
      </c>
      <c r="CK73" s="5">
        <v>0</v>
      </c>
      <c r="CL73" s="5">
        <v>0</v>
      </c>
    </row>
    <row r="74" spans="1:90" x14ac:dyDescent="0.2">
      <c r="A74" t="s">
        <v>235</v>
      </c>
      <c r="B74" t="s">
        <v>167</v>
      </c>
      <c r="C74" t="s">
        <v>230</v>
      </c>
      <c r="D74">
        <v>4.0999999999999996</v>
      </c>
      <c r="E74" t="s">
        <v>129</v>
      </c>
      <c r="F74" t="s">
        <v>130</v>
      </c>
      <c r="G74" t="s">
        <v>131</v>
      </c>
      <c r="H74" t="s">
        <v>172</v>
      </c>
      <c r="I74">
        <v>0.53398000000000001</v>
      </c>
      <c r="J74">
        <v>0.24299999999999999</v>
      </c>
      <c r="K74">
        <v>4.6224999999999996</v>
      </c>
      <c r="L74">
        <v>2020.3</v>
      </c>
      <c r="M74">
        <v>8.2295999999999996</v>
      </c>
      <c r="N74">
        <v>111.88</v>
      </c>
      <c r="O74">
        <v>8.9383000000000004E-2</v>
      </c>
      <c r="P74">
        <v>1994.6</v>
      </c>
      <c r="Q74">
        <v>-9286.9</v>
      </c>
      <c r="R74">
        <v>0.92032999999999998</v>
      </c>
      <c r="S74">
        <v>0.90625999999999995</v>
      </c>
      <c r="T74">
        <v>9.6468000000000007</v>
      </c>
      <c r="U74">
        <v>4.87</v>
      </c>
      <c r="V74">
        <v>0.89043000000000005</v>
      </c>
      <c r="W74">
        <v>0.87826000000000004</v>
      </c>
      <c r="X74">
        <v>11.313000000000001</v>
      </c>
      <c r="Y74">
        <v>8.2189999999999994</v>
      </c>
      <c r="Z74">
        <v>0.67079</v>
      </c>
      <c r="AA74">
        <v>0.63421000000000005</v>
      </c>
      <c r="AB74">
        <v>19.609000000000002</v>
      </c>
      <c r="AC74">
        <v>17.283000000000001</v>
      </c>
      <c r="AD74">
        <v>21</v>
      </c>
      <c r="AE74">
        <v>12</v>
      </c>
      <c r="AF74">
        <v>0.89378000000000002</v>
      </c>
      <c r="AG74">
        <v>2.1375999999999999E-2</v>
      </c>
      <c r="AH74">
        <v>0.87239999999999995</v>
      </c>
      <c r="AI74">
        <v>12</v>
      </c>
      <c r="AJ74">
        <v>0</v>
      </c>
      <c r="AK74">
        <v>9</v>
      </c>
      <c r="AL74">
        <v>0</v>
      </c>
      <c r="AM74">
        <v>1</v>
      </c>
      <c r="AN74">
        <v>1</v>
      </c>
      <c r="AO74">
        <v>0.78064999999999996</v>
      </c>
      <c r="AP74">
        <v>0</v>
      </c>
      <c r="AQ74">
        <v>1</v>
      </c>
      <c r="AR74" t="s">
        <v>95</v>
      </c>
      <c r="AS74" t="s">
        <v>95</v>
      </c>
      <c r="AT74" t="s">
        <v>95</v>
      </c>
      <c r="AU74" t="s">
        <v>94</v>
      </c>
      <c r="AV74" t="s">
        <v>95</v>
      </c>
      <c r="AW74" t="s">
        <v>94</v>
      </c>
      <c r="AX74" t="s">
        <v>95</v>
      </c>
      <c r="AY74" t="s">
        <v>95</v>
      </c>
      <c r="AZ74" t="s">
        <v>95</v>
      </c>
      <c r="BA74" t="s">
        <v>94</v>
      </c>
      <c r="BB74" t="s">
        <v>94</v>
      </c>
      <c r="BC74" t="s">
        <v>94</v>
      </c>
      <c r="BD74" t="s">
        <v>94</v>
      </c>
      <c r="BI74">
        <v>0</v>
      </c>
      <c r="BJ74" t="s">
        <v>132</v>
      </c>
      <c r="BK74" t="s">
        <v>133</v>
      </c>
      <c r="BL74">
        <v>1</v>
      </c>
      <c r="BM74">
        <v>1</v>
      </c>
      <c r="BN74">
        <v>0</v>
      </c>
      <c r="BO74">
        <v>0</v>
      </c>
      <c r="BP74">
        <v>0</v>
      </c>
      <c r="BQ74">
        <v>0</v>
      </c>
      <c r="BS74">
        <v>1</v>
      </c>
      <c r="BT74">
        <v>1</v>
      </c>
      <c r="BU74">
        <v>0</v>
      </c>
      <c r="BV74">
        <v>0</v>
      </c>
      <c r="BW74">
        <v>0</v>
      </c>
      <c r="BX74">
        <v>0</v>
      </c>
      <c r="BY74">
        <v>71</v>
      </c>
      <c r="CG74" s="4">
        <v>1</v>
      </c>
      <c r="CH74" s="4">
        <v>1</v>
      </c>
      <c r="CI74" s="5">
        <v>0</v>
      </c>
      <c r="CJ74" s="5">
        <v>0</v>
      </c>
      <c r="CK74" s="5">
        <v>0</v>
      </c>
      <c r="CL74" s="5">
        <v>0</v>
      </c>
    </row>
    <row r="75" spans="1:90" x14ac:dyDescent="0.2">
      <c r="A75" t="s">
        <v>236</v>
      </c>
      <c r="B75" t="s">
        <v>167</v>
      </c>
      <c r="C75" t="s">
        <v>230</v>
      </c>
      <c r="D75">
        <v>4.0999999999999996</v>
      </c>
      <c r="E75" t="s">
        <v>129</v>
      </c>
      <c r="F75" t="s">
        <v>135</v>
      </c>
      <c r="G75" t="s">
        <v>136</v>
      </c>
      <c r="H75" t="s">
        <v>172</v>
      </c>
      <c r="I75">
        <v>0.53398000000000001</v>
      </c>
      <c r="J75">
        <v>0.24299999999999999</v>
      </c>
      <c r="K75">
        <v>4.6224999999999996</v>
      </c>
      <c r="L75">
        <v>2020.3</v>
      </c>
      <c r="M75">
        <v>8.2295999999999996</v>
      </c>
      <c r="N75">
        <v>111.88</v>
      </c>
      <c r="O75">
        <v>8.9383000000000004E-2</v>
      </c>
      <c r="P75">
        <v>1994.6</v>
      </c>
      <c r="Q75">
        <v>-9286.9</v>
      </c>
      <c r="R75">
        <v>0.92032999999999998</v>
      </c>
      <c r="S75">
        <v>0.90625999999999995</v>
      </c>
      <c r="T75">
        <v>9.6468000000000007</v>
      </c>
      <c r="U75">
        <v>4.87</v>
      </c>
      <c r="V75">
        <v>0.89043000000000005</v>
      </c>
      <c r="W75">
        <v>0.87826000000000004</v>
      </c>
      <c r="X75">
        <v>11.313000000000001</v>
      </c>
      <c r="Y75">
        <v>8.2189999999999994</v>
      </c>
      <c r="Z75">
        <v>0.67079</v>
      </c>
      <c r="AA75">
        <v>0.63421000000000005</v>
      </c>
      <c r="AB75">
        <v>19.609000000000002</v>
      </c>
      <c r="AC75">
        <v>17.283000000000001</v>
      </c>
      <c r="AD75">
        <v>21</v>
      </c>
      <c r="AE75">
        <v>12</v>
      </c>
      <c r="AF75">
        <v>0.89378000000000002</v>
      </c>
      <c r="AG75">
        <v>2.1375999999999999E-2</v>
      </c>
      <c r="AH75">
        <v>0.87239999999999995</v>
      </c>
      <c r="AI75">
        <v>12</v>
      </c>
      <c r="AJ75">
        <v>0</v>
      </c>
      <c r="AK75">
        <v>9</v>
      </c>
      <c r="AL75">
        <v>0</v>
      </c>
      <c r="AM75">
        <v>1</v>
      </c>
      <c r="AN75">
        <v>1</v>
      </c>
      <c r="AO75">
        <v>0.78064999999999996</v>
      </c>
      <c r="AP75">
        <v>0</v>
      </c>
      <c r="AQ75">
        <v>1</v>
      </c>
      <c r="AR75" t="s">
        <v>95</v>
      </c>
      <c r="AS75" t="s">
        <v>95</v>
      </c>
      <c r="AT75" t="s">
        <v>95</v>
      </c>
      <c r="AU75" t="s">
        <v>94</v>
      </c>
      <c r="AV75" t="s">
        <v>95</v>
      </c>
      <c r="AW75" t="s">
        <v>94</v>
      </c>
      <c r="AX75" t="s">
        <v>95</v>
      </c>
      <c r="AY75" t="s">
        <v>95</v>
      </c>
      <c r="AZ75" t="s">
        <v>95</v>
      </c>
      <c r="BA75" t="s">
        <v>94</v>
      </c>
      <c r="BB75" t="s">
        <v>94</v>
      </c>
      <c r="BC75" t="s">
        <v>94</v>
      </c>
      <c r="BD75" t="s">
        <v>94</v>
      </c>
      <c r="BI75">
        <v>0</v>
      </c>
      <c r="BJ75" t="s">
        <v>137</v>
      </c>
      <c r="BK75" t="s">
        <v>138</v>
      </c>
      <c r="BL75">
        <v>1</v>
      </c>
      <c r="BM75">
        <v>1</v>
      </c>
      <c r="BN75">
        <v>0</v>
      </c>
      <c r="BO75">
        <v>0</v>
      </c>
      <c r="BP75">
        <v>0</v>
      </c>
      <c r="BQ75">
        <v>1</v>
      </c>
      <c r="BS75">
        <v>1</v>
      </c>
      <c r="BT75">
        <v>1</v>
      </c>
      <c r="BU75">
        <v>0</v>
      </c>
      <c r="BV75">
        <v>0</v>
      </c>
      <c r="BW75">
        <v>0</v>
      </c>
      <c r="BX75">
        <v>1</v>
      </c>
      <c r="BY75">
        <v>72</v>
      </c>
      <c r="CG75" s="4">
        <v>1</v>
      </c>
      <c r="CH75" s="4">
        <v>1</v>
      </c>
      <c r="CI75" s="5">
        <v>0</v>
      </c>
      <c r="CJ75" s="5">
        <v>0</v>
      </c>
      <c r="CK75" s="5">
        <v>0</v>
      </c>
      <c r="CL75" s="5">
        <v>1</v>
      </c>
    </row>
    <row r="76" spans="1:90" x14ac:dyDescent="0.2">
      <c r="A76" t="s">
        <v>237</v>
      </c>
      <c r="B76" t="s">
        <v>238</v>
      </c>
      <c r="C76" t="s">
        <v>144</v>
      </c>
      <c r="D76">
        <v>1.1000000000000001</v>
      </c>
      <c r="E76" t="s">
        <v>90</v>
      </c>
      <c r="F76" t="s">
        <v>239</v>
      </c>
      <c r="G76" t="s">
        <v>240</v>
      </c>
      <c r="H76" t="s">
        <v>241</v>
      </c>
      <c r="I76">
        <v>0.22051000000000001</v>
      </c>
      <c r="J76">
        <v>3.3741E-2</v>
      </c>
      <c r="K76">
        <v>2.6225000000000001</v>
      </c>
      <c r="L76">
        <v>1984.9</v>
      </c>
      <c r="M76">
        <v>19.928999999999998</v>
      </c>
      <c r="N76">
        <v>101.42</v>
      </c>
      <c r="O76">
        <v>1.6722999999999999</v>
      </c>
      <c r="P76">
        <v>1886.7</v>
      </c>
      <c r="Q76">
        <v>-5160.5</v>
      </c>
      <c r="R76">
        <v>0.98487999999999998</v>
      </c>
      <c r="S76">
        <v>0.97731000000000001</v>
      </c>
      <c r="T76">
        <v>4.8000999999999996</v>
      </c>
      <c r="U76">
        <v>4.2607999999999997</v>
      </c>
      <c r="V76">
        <v>0.78505000000000003</v>
      </c>
      <c r="W76">
        <v>0.72363999999999995</v>
      </c>
      <c r="X76">
        <v>18.096</v>
      </c>
      <c r="Y76">
        <v>15.686</v>
      </c>
      <c r="Z76">
        <v>0.91844000000000003</v>
      </c>
      <c r="AA76">
        <v>0.89514000000000005</v>
      </c>
      <c r="AB76">
        <v>11.147</v>
      </c>
      <c r="AC76">
        <v>9.6044999999999998</v>
      </c>
      <c r="AD76">
        <v>10</v>
      </c>
      <c r="AE76">
        <v>10</v>
      </c>
      <c r="AF76">
        <v>1.0846</v>
      </c>
      <c r="AG76">
        <v>9.8597000000000008E-3</v>
      </c>
      <c r="AH76">
        <v>1.0747</v>
      </c>
      <c r="AI76">
        <v>45</v>
      </c>
      <c r="AJ76">
        <v>0</v>
      </c>
      <c r="AK76">
        <v>9</v>
      </c>
      <c r="AL76">
        <v>0</v>
      </c>
      <c r="AM76">
        <v>0</v>
      </c>
      <c r="AN76">
        <v>1</v>
      </c>
      <c r="AO76">
        <v>0.87616000000000005</v>
      </c>
      <c r="AP76">
        <v>0</v>
      </c>
      <c r="AQ76">
        <v>0</v>
      </c>
      <c r="AR76" t="s">
        <v>95</v>
      </c>
      <c r="AS76" t="s">
        <v>95</v>
      </c>
      <c r="AT76" t="s">
        <v>95</v>
      </c>
      <c r="AU76" t="s">
        <v>95</v>
      </c>
      <c r="AV76" t="s">
        <v>95</v>
      </c>
      <c r="AW76" t="s">
        <v>95</v>
      </c>
      <c r="AX76" t="s">
        <v>95</v>
      </c>
      <c r="AY76" t="s">
        <v>95</v>
      </c>
      <c r="AZ76" t="s">
        <v>95</v>
      </c>
      <c r="BA76" t="s">
        <v>95</v>
      </c>
      <c r="BB76" t="s">
        <v>95</v>
      </c>
      <c r="BC76" t="s">
        <v>95</v>
      </c>
      <c r="BD76" t="s">
        <v>95</v>
      </c>
      <c r="BE76">
        <v>1</v>
      </c>
      <c r="BI76">
        <v>0</v>
      </c>
      <c r="BJ76" t="s">
        <v>156</v>
      </c>
      <c r="BL76">
        <v>1</v>
      </c>
      <c r="BM76">
        <v>1</v>
      </c>
      <c r="BN76">
        <v>2</v>
      </c>
      <c r="BO76">
        <v>2</v>
      </c>
      <c r="BP76">
        <v>0</v>
      </c>
      <c r="BQ76">
        <v>0</v>
      </c>
      <c r="BS76">
        <v>1</v>
      </c>
      <c r="BT76">
        <v>1</v>
      </c>
      <c r="BU76">
        <v>0</v>
      </c>
      <c r="BV76">
        <v>0</v>
      </c>
      <c r="BW76">
        <v>0</v>
      </c>
      <c r="BX76">
        <v>0</v>
      </c>
      <c r="BY76">
        <v>73</v>
      </c>
      <c r="CG76" s="4">
        <v>1</v>
      </c>
      <c r="CH76" s="4">
        <v>1</v>
      </c>
      <c r="CI76" s="5">
        <v>0</v>
      </c>
      <c r="CJ76" s="5">
        <v>0</v>
      </c>
      <c r="CK76" s="5">
        <v>0</v>
      </c>
      <c r="CL76" s="5">
        <v>0</v>
      </c>
    </row>
    <row r="77" spans="1:90" x14ac:dyDescent="0.2">
      <c r="A77" t="s">
        <v>242</v>
      </c>
      <c r="B77" t="s">
        <v>238</v>
      </c>
      <c r="C77" t="s">
        <v>144</v>
      </c>
      <c r="D77">
        <v>1.1000000000000001</v>
      </c>
      <c r="E77" t="s">
        <v>90</v>
      </c>
      <c r="F77" t="s">
        <v>243</v>
      </c>
      <c r="G77" t="s">
        <v>244</v>
      </c>
      <c r="H77" t="s">
        <v>241</v>
      </c>
      <c r="I77">
        <v>0.21246999999999999</v>
      </c>
      <c r="J77">
        <v>3.3852E-2</v>
      </c>
      <c r="K77">
        <v>58.453000000000003</v>
      </c>
      <c r="L77">
        <v>1985.3</v>
      </c>
      <c r="M77">
        <v>20.683</v>
      </c>
      <c r="N77">
        <v>2285.1999999999998</v>
      </c>
      <c r="O77">
        <v>0.12286999999999999</v>
      </c>
      <c r="P77">
        <v>1718.9</v>
      </c>
      <c r="Q77" s="1">
        <v>-115030</v>
      </c>
      <c r="R77">
        <v>0.98448000000000002</v>
      </c>
      <c r="S77">
        <v>0.97516999999999998</v>
      </c>
      <c r="T77">
        <v>109.66</v>
      </c>
      <c r="U77">
        <v>101.47</v>
      </c>
      <c r="V77">
        <v>0.77105000000000001</v>
      </c>
      <c r="W77">
        <v>0.69472999999999996</v>
      </c>
      <c r="X77">
        <v>421.16</v>
      </c>
      <c r="Y77">
        <v>375.09</v>
      </c>
      <c r="Z77">
        <v>0.91188999999999998</v>
      </c>
      <c r="AA77">
        <v>0.88251999999999997</v>
      </c>
      <c r="AB77">
        <v>261.27</v>
      </c>
      <c r="AC77">
        <v>233.12</v>
      </c>
      <c r="AD77">
        <v>9</v>
      </c>
      <c r="AE77">
        <v>9</v>
      </c>
      <c r="AF77">
        <v>1.0542</v>
      </c>
      <c r="AG77">
        <v>2.8881E-2</v>
      </c>
      <c r="AH77">
        <v>1.0253000000000001</v>
      </c>
      <c r="AI77">
        <v>45</v>
      </c>
      <c r="AJ77">
        <v>0</v>
      </c>
      <c r="AK77">
        <v>8</v>
      </c>
      <c r="AL77">
        <v>0</v>
      </c>
      <c r="AM77">
        <v>0</v>
      </c>
      <c r="AN77">
        <v>1</v>
      </c>
      <c r="AO77">
        <v>0.85326999999999997</v>
      </c>
      <c r="AP77">
        <v>0</v>
      </c>
      <c r="AQ77">
        <v>0</v>
      </c>
      <c r="AR77" t="s">
        <v>95</v>
      </c>
      <c r="AS77" t="s">
        <v>95</v>
      </c>
      <c r="AT77" t="s">
        <v>95</v>
      </c>
      <c r="AU77" t="s">
        <v>95</v>
      </c>
      <c r="AV77" t="s">
        <v>95</v>
      </c>
      <c r="AW77" t="s">
        <v>95</v>
      </c>
      <c r="AX77" t="s">
        <v>95</v>
      </c>
      <c r="AY77" t="s">
        <v>95</v>
      </c>
      <c r="AZ77" t="s">
        <v>95</v>
      </c>
      <c r="BA77" t="s">
        <v>95</v>
      </c>
      <c r="BB77" t="s">
        <v>95</v>
      </c>
      <c r="BC77" t="s">
        <v>95</v>
      </c>
      <c r="BD77" t="s">
        <v>95</v>
      </c>
      <c r="BE77">
        <v>1</v>
      </c>
      <c r="BI77">
        <v>0</v>
      </c>
      <c r="BL77">
        <v>1</v>
      </c>
      <c r="BM77">
        <v>1</v>
      </c>
      <c r="BN77">
        <v>0</v>
      </c>
      <c r="BO77">
        <v>0</v>
      </c>
      <c r="BP77">
        <v>0</v>
      </c>
      <c r="BQ77">
        <v>0</v>
      </c>
      <c r="BS77">
        <v>1</v>
      </c>
      <c r="BT77">
        <v>1</v>
      </c>
      <c r="BU77">
        <v>0</v>
      </c>
      <c r="BV77">
        <v>0</v>
      </c>
      <c r="BW77">
        <v>0</v>
      </c>
      <c r="BX77">
        <v>0</v>
      </c>
      <c r="BY77">
        <v>74</v>
      </c>
      <c r="CG77" s="4">
        <v>1</v>
      </c>
      <c r="CH77" s="4">
        <v>1</v>
      </c>
      <c r="CI77" s="5">
        <v>0</v>
      </c>
      <c r="CJ77" s="5">
        <v>0</v>
      </c>
      <c r="CK77" s="5">
        <v>0</v>
      </c>
      <c r="CL77" s="5">
        <v>0</v>
      </c>
    </row>
    <row r="78" spans="1:90" x14ac:dyDescent="0.2">
      <c r="A78" t="s">
        <v>245</v>
      </c>
      <c r="B78" t="s">
        <v>238</v>
      </c>
      <c r="C78" t="s">
        <v>144</v>
      </c>
      <c r="D78">
        <v>1.1000000000000001</v>
      </c>
      <c r="E78" t="s">
        <v>90</v>
      </c>
      <c r="F78" t="s">
        <v>246</v>
      </c>
      <c r="G78" t="s">
        <v>107</v>
      </c>
      <c r="H78" t="s">
        <v>241</v>
      </c>
      <c r="I78">
        <v>0.25973000000000002</v>
      </c>
      <c r="J78">
        <v>3.1684999999999998E-2</v>
      </c>
      <c r="K78" s="1">
        <v>1.0356E-5</v>
      </c>
      <c r="L78">
        <v>1984.1</v>
      </c>
      <c r="M78">
        <v>16.920000000000002</v>
      </c>
      <c r="N78">
        <v>4.0634999999999998E-4</v>
      </c>
      <c r="O78">
        <v>1.8795999999999999</v>
      </c>
      <c r="P78">
        <v>2274.9</v>
      </c>
      <c r="Q78">
        <v>-2.0368000000000001E-2</v>
      </c>
      <c r="R78">
        <v>0.99084000000000005</v>
      </c>
      <c r="S78">
        <v>0.98533999999999999</v>
      </c>
      <c r="T78" s="1">
        <v>1.5265999999999999E-5</v>
      </c>
      <c r="U78" s="1">
        <v>1.3086E-5</v>
      </c>
      <c r="V78">
        <v>0.72319</v>
      </c>
      <c r="W78">
        <v>0.63090999999999997</v>
      </c>
      <c r="X78" s="1">
        <v>8.3923000000000003E-5</v>
      </c>
      <c r="Y78" s="1">
        <v>7.4569999999999999E-5</v>
      </c>
      <c r="Z78">
        <v>0.87158999999999998</v>
      </c>
      <c r="AA78">
        <v>0.82879000000000003</v>
      </c>
      <c r="AB78" s="1">
        <v>5.7158999999999999E-5</v>
      </c>
      <c r="AC78" s="1">
        <v>5.1549999999999999E-5</v>
      </c>
      <c r="AD78">
        <v>9</v>
      </c>
      <c r="AE78">
        <v>9</v>
      </c>
      <c r="AF78">
        <v>1.0464</v>
      </c>
      <c r="AG78">
        <v>3.2725999999999998E-2</v>
      </c>
      <c r="AH78">
        <v>1.0137</v>
      </c>
      <c r="AI78">
        <v>45</v>
      </c>
      <c r="AJ78">
        <v>1</v>
      </c>
      <c r="AK78">
        <v>8</v>
      </c>
      <c r="AL78">
        <v>1</v>
      </c>
      <c r="AM78">
        <v>0</v>
      </c>
      <c r="AN78">
        <v>1</v>
      </c>
      <c r="AO78">
        <v>0.86448000000000003</v>
      </c>
      <c r="AP78">
        <v>1</v>
      </c>
      <c r="AQ78">
        <v>1</v>
      </c>
      <c r="AR78" t="s">
        <v>95</v>
      </c>
      <c r="AS78" t="s">
        <v>95</v>
      </c>
      <c r="AT78" t="s">
        <v>95</v>
      </c>
      <c r="AU78" t="s">
        <v>95</v>
      </c>
      <c r="AV78" t="s">
        <v>95</v>
      </c>
      <c r="AW78" t="s">
        <v>95</v>
      </c>
      <c r="AX78" t="s">
        <v>95</v>
      </c>
      <c r="AY78" t="s">
        <v>95</v>
      </c>
      <c r="AZ78" t="s">
        <v>95</v>
      </c>
      <c r="BA78" t="s">
        <v>95</v>
      </c>
      <c r="BB78" t="s">
        <v>95</v>
      </c>
      <c r="BC78" t="s">
        <v>95</v>
      </c>
      <c r="BD78" t="s">
        <v>95</v>
      </c>
      <c r="BI78">
        <v>0</v>
      </c>
      <c r="BJ78" t="s">
        <v>108</v>
      </c>
      <c r="BK78" t="s">
        <v>109</v>
      </c>
      <c r="BL78">
        <v>1</v>
      </c>
      <c r="BM78">
        <v>1</v>
      </c>
      <c r="BN78">
        <v>1</v>
      </c>
      <c r="BO78">
        <v>1</v>
      </c>
      <c r="BP78">
        <v>0</v>
      </c>
      <c r="BQ78">
        <v>0</v>
      </c>
      <c r="BS78">
        <v>1</v>
      </c>
      <c r="BT78">
        <v>1</v>
      </c>
      <c r="BU78">
        <v>1</v>
      </c>
      <c r="BV78">
        <v>1</v>
      </c>
      <c r="BW78">
        <v>0</v>
      </c>
      <c r="BX78">
        <v>0</v>
      </c>
      <c r="BY78">
        <v>75</v>
      </c>
      <c r="CG78" s="4">
        <v>1</v>
      </c>
      <c r="CH78" s="4">
        <v>1</v>
      </c>
      <c r="CI78" s="5">
        <v>1</v>
      </c>
      <c r="CJ78" s="5">
        <v>1</v>
      </c>
      <c r="CK78" s="5">
        <v>0</v>
      </c>
      <c r="CL78" s="5">
        <v>0</v>
      </c>
    </row>
    <row r="79" spans="1:90" x14ac:dyDescent="0.2">
      <c r="A79" t="s">
        <v>247</v>
      </c>
      <c r="B79" t="s">
        <v>238</v>
      </c>
      <c r="C79" t="s">
        <v>144</v>
      </c>
      <c r="D79">
        <v>4.0999999999999996</v>
      </c>
      <c r="E79" t="s">
        <v>129</v>
      </c>
      <c r="F79" t="s">
        <v>130</v>
      </c>
      <c r="G79" t="s">
        <v>131</v>
      </c>
      <c r="H79" t="s">
        <v>241</v>
      </c>
      <c r="I79">
        <v>6.5072000000000001</v>
      </c>
      <c r="J79">
        <v>-0.25291999999999998</v>
      </c>
      <c r="K79">
        <v>-1.3766</v>
      </c>
      <c r="L79">
        <v>2028.4</v>
      </c>
      <c r="M79">
        <v>0.67532000000000003</v>
      </c>
      <c r="N79">
        <v>0.71604999999999996</v>
      </c>
      <c r="O79">
        <v>13.116</v>
      </c>
      <c r="P79">
        <v>2007.9</v>
      </c>
      <c r="Q79">
        <v>2779.4</v>
      </c>
      <c r="R79">
        <v>-9.8235000000000003E-2</v>
      </c>
      <c r="S79">
        <v>-0.29204000000000002</v>
      </c>
      <c r="T79">
        <v>23.087</v>
      </c>
      <c r="U79">
        <v>6.9047999999999998</v>
      </c>
      <c r="V79">
        <v>0.20154</v>
      </c>
      <c r="W79">
        <v>0.11282</v>
      </c>
      <c r="X79">
        <v>19.684999999999999</v>
      </c>
      <c r="Y79">
        <v>10.513</v>
      </c>
      <c r="Z79">
        <v>0.14318</v>
      </c>
      <c r="AA79">
        <v>4.7973000000000002E-2</v>
      </c>
      <c r="AB79">
        <v>20.391999999999999</v>
      </c>
      <c r="AC79">
        <v>11.958</v>
      </c>
      <c r="AD79">
        <v>21</v>
      </c>
      <c r="AE79">
        <v>3</v>
      </c>
      <c r="AF79">
        <v>139.65</v>
      </c>
      <c r="AG79">
        <v>18.155000000000001</v>
      </c>
      <c r="AH79">
        <v>121.5</v>
      </c>
      <c r="AI79">
        <v>10</v>
      </c>
      <c r="AJ79">
        <v>9</v>
      </c>
      <c r="AK79">
        <v>0</v>
      </c>
      <c r="AL79">
        <v>0</v>
      </c>
      <c r="AM79">
        <v>0</v>
      </c>
      <c r="AN79">
        <v>1</v>
      </c>
      <c r="AO79">
        <v>0</v>
      </c>
      <c r="AP79">
        <v>0</v>
      </c>
      <c r="AQ79">
        <v>1</v>
      </c>
      <c r="AR79" t="s">
        <v>96</v>
      </c>
      <c r="AS79" t="s">
        <v>96</v>
      </c>
      <c r="AT79" t="s">
        <v>95</v>
      </c>
      <c r="AU79" t="s">
        <v>94</v>
      </c>
      <c r="AV79" t="s">
        <v>94</v>
      </c>
      <c r="AW79" t="s">
        <v>94</v>
      </c>
      <c r="AX79" t="s">
        <v>94</v>
      </c>
      <c r="AY79" t="s">
        <v>95</v>
      </c>
      <c r="AZ79" t="s">
        <v>94</v>
      </c>
      <c r="BA79" t="s">
        <v>96</v>
      </c>
      <c r="BB79" t="s">
        <v>96</v>
      </c>
      <c r="BC79" t="s">
        <v>96</v>
      </c>
      <c r="BD79" t="s">
        <v>96</v>
      </c>
      <c r="BH79" t="s">
        <v>189</v>
      </c>
      <c r="BI79">
        <v>0</v>
      </c>
      <c r="BJ79" t="s">
        <v>132</v>
      </c>
      <c r="BK79" t="s">
        <v>133</v>
      </c>
      <c r="BL79">
        <v>0</v>
      </c>
      <c r="BM79">
        <v>0</v>
      </c>
      <c r="BN79">
        <v>0</v>
      </c>
      <c r="BO79">
        <v>0</v>
      </c>
      <c r="BP79">
        <v>0</v>
      </c>
      <c r="BQ79">
        <v>0</v>
      </c>
      <c r="BS79">
        <v>0</v>
      </c>
      <c r="BT79">
        <v>1</v>
      </c>
      <c r="BU79">
        <v>0</v>
      </c>
      <c r="BV79">
        <v>0</v>
      </c>
      <c r="BW79">
        <v>0</v>
      </c>
      <c r="BX79">
        <v>0</v>
      </c>
      <c r="BY79">
        <v>76</v>
      </c>
      <c r="CA79" t="s">
        <v>123</v>
      </c>
      <c r="CG79" s="4">
        <v>0</v>
      </c>
      <c r="CH79" s="4">
        <v>1</v>
      </c>
      <c r="CI79" s="5">
        <v>0</v>
      </c>
      <c r="CJ79" s="5">
        <v>0</v>
      </c>
      <c r="CK79" s="5">
        <v>0</v>
      </c>
      <c r="CL79" s="5">
        <v>0</v>
      </c>
    </row>
    <row r="80" spans="1:90" x14ac:dyDescent="0.2">
      <c r="A80" t="s">
        <v>248</v>
      </c>
      <c r="B80" t="s">
        <v>238</v>
      </c>
      <c r="C80" t="s">
        <v>144</v>
      </c>
      <c r="D80">
        <v>4.0999999999999996</v>
      </c>
      <c r="E80" t="s">
        <v>129</v>
      </c>
      <c r="F80" t="s">
        <v>135</v>
      </c>
      <c r="G80" t="s">
        <v>136</v>
      </c>
      <c r="H80" t="s">
        <v>241</v>
      </c>
      <c r="K80">
        <v>100</v>
      </c>
      <c r="Q80" s="1">
        <v>-200400</v>
      </c>
      <c r="Z80">
        <v>1</v>
      </c>
      <c r="AA80">
        <v>1</v>
      </c>
      <c r="AB80">
        <v>0</v>
      </c>
      <c r="AC80">
        <v>0</v>
      </c>
      <c r="AD80">
        <v>2</v>
      </c>
      <c r="AE80">
        <v>1</v>
      </c>
      <c r="AI80">
        <v>1</v>
      </c>
      <c r="AJ80">
        <v>0</v>
      </c>
      <c r="AK80">
        <v>0</v>
      </c>
      <c r="AL80">
        <v>0</v>
      </c>
      <c r="AM80">
        <v>0</v>
      </c>
      <c r="AP80">
        <v>0</v>
      </c>
      <c r="AQ80">
        <v>1</v>
      </c>
      <c r="AR80" t="s">
        <v>96</v>
      </c>
      <c r="AS80" t="s">
        <v>96</v>
      </c>
      <c r="AT80" t="s">
        <v>95</v>
      </c>
      <c r="AU80" t="s">
        <v>94</v>
      </c>
      <c r="AV80" t="s">
        <v>94</v>
      </c>
      <c r="AW80" t="s">
        <v>94</v>
      </c>
      <c r="AX80" t="s">
        <v>94</v>
      </c>
      <c r="AY80" t="s">
        <v>94</v>
      </c>
      <c r="AZ80" t="s">
        <v>95</v>
      </c>
      <c r="BA80" t="s">
        <v>96</v>
      </c>
      <c r="BB80" t="s">
        <v>96</v>
      </c>
      <c r="BC80" t="s">
        <v>96</v>
      </c>
      <c r="BD80" t="s">
        <v>96</v>
      </c>
      <c r="BH80" t="s">
        <v>189</v>
      </c>
      <c r="BI80">
        <v>0</v>
      </c>
      <c r="BJ80" t="s">
        <v>137</v>
      </c>
      <c r="BK80" t="s">
        <v>138</v>
      </c>
      <c r="BL80">
        <v>0</v>
      </c>
      <c r="BM80">
        <v>0</v>
      </c>
      <c r="BN80">
        <v>0</v>
      </c>
      <c r="BO80">
        <v>0</v>
      </c>
      <c r="BP80">
        <v>1</v>
      </c>
      <c r="BQ80">
        <v>1</v>
      </c>
      <c r="BS80">
        <v>0</v>
      </c>
      <c r="BT80">
        <v>0</v>
      </c>
      <c r="BU80">
        <v>0</v>
      </c>
      <c r="BV80">
        <v>0</v>
      </c>
      <c r="BW80">
        <v>1</v>
      </c>
      <c r="BX80">
        <v>1</v>
      </c>
      <c r="BY80">
        <v>77</v>
      </c>
      <c r="CG80" s="4">
        <v>0</v>
      </c>
      <c r="CH80" s="4">
        <v>0</v>
      </c>
      <c r="CI80" s="5">
        <v>0</v>
      </c>
      <c r="CJ80" s="5">
        <v>0</v>
      </c>
      <c r="CK80" s="5">
        <v>1</v>
      </c>
      <c r="CL80" s="5">
        <v>1</v>
      </c>
    </row>
    <row r="81" spans="1:91" x14ac:dyDescent="0.2">
      <c r="A81" t="s">
        <v>249</v>
      </c>
      <c r="B81" t="s">
        <v>238</v>
      </c>
      <c r="C81" t="s">
        <v>192</v>
      </c>
      <c r="D81">
        <v>1.1000000000000001</v>
      </c>
      <c r="E81" t="s">
        <v>90</v>
      </c>
      <c r="F81" t="s">
        <v>250</v>
      </c>
      <c r="G81" t="s">
        <v>251</v>
      </c>
      <c r="H81" t="s">
        <v>241</v>
      </c>
      <c r="I81">
        <v>0.20463000000000001</v>
      </c>
      <c r="J81">
        <v>7.9755000000000006E-2</v>
      </c>
      <c r="K81">
        <v>9.41</v>
      </c>
      <c r="L81">
        <v>1994.8</v>
      </c>
      <c r="M81">
        <v>21.475000000000001</v>
      </c>
      <c r="N81">
        <v>316.23</v>
      </c>
      <c r="O81">
        <v>1.3743999999999999E-2</v>
      </c>
      <c r="P81">
        <v>1880.2</v>
      </c>
      <c r="Q81">
        <v>-18604</v>
      </c>
      <c r="R81">
        <v>0.99968000000000001</v>
      </c>
      <c r="S81" t="e">
        <f>-inf</f>
        <v>#NAME?</v>
      </c>
      <c r="T81">
        <v>1.9287000000000001</v>
      </c>
      <c r="U81">
        <v>1.3164</v>
      </c>
      <c r="V81">
        <v>0.96104000000000001</v>
      </c>
      <c r="W81">
        <v>0.88312999999999997</v>
      </c>
      <c r="X81">
        <v>21.387</v>
      </c>
      <c r="Y81">
        <v>19.667000000000002</v>
      </c>
      <c r="Z81">
        <v>0.94267000000000001</v>
      </c>
      <c r="AA81">
        <v>0.82799999999999996</v>
      </c>
      <c r="AB81">
        <v>25.946000000000002</v>
      </c>
      <c r="AC81">
        <v>23.25</v>
      </c>
      <c r="AD81">
        <v>4</v>
      </c>
      <c r="AE81">
        <v>4</v>
      </c>
      <c r="AF81">
        <v>0.88858999999999999</v>
      </c>
      <c r="AG81">
        <v>2.8459999999999999E-2</v>
      </c>
      <c r="AH81">
        <v>0.86012999999999995</v>
      </c>
      <c r="AI81">
        <v>31</v>
      </c>
      <c r="AJ81">
        <v>0</v>
      </c>
      <c r="AK81">
        <v>3</v>
      </c>
      <c r="AL81">
        <v>0</v>
      </c>
      <c r="AM81">
        <v>0</v>
      </c>
      <c r="AN81">
        <v>1</v>
      </c>
      <c r="AO81">
        <v>0.48336000000000001</v>
      </c>
      <c r="AP81">
        <v>0</v>
      </c>
      <c r="AQ81">
        <v>0</v>
      </c>
      <c r="AR81" t="s">
        <v>95</v>
      </c>
      <c r="AS81" t="s">
        <v>94</v>
      </c>
      <c r="AT81" t="s">
        <v>95</v>
      </c>
      <c r="AU81" t="s">
        <v>94</v>
      </c>
      <c r="AV81" t="s">
        <v>95</v>
      </c>
      <c r="AW81" t="s">
        <v>94</v>
      </c>
      <c r="AX81" t="s">
        <v>94</v>
      </c>
      <c r="AY81" t="s">
        <v>95</v>
      </c>
      <c r="AZ81" t="s">
        <v>95</v>
      </c>
      <c r="BA81" t="s">
        <v>94</v>
      </c>
      <c r="BB81" t="s">
        <v>94</v>
      </c>
      <c r="BC81" t="s">
        <v>94</v>
      </c>
      <c r="BD81" t="s">
        <v>94</v>
      </c>
      <c r="BE81">
        <v>1</v>
      </c>
      <c r="BI81">
        <v>0</v>
      </c>
      <c r="BL81">
        <v>1</v>
      </c>
      <c r="BM81">
        <v>1</v>
      </c>
      <c r="BN81">
        <v>0</v>
      </c>
      <c r="BO81">
        <v>2</v>
      </c>
      <c r="BP81">
        <v>0</v>
      </c>
      <c r="BQ81">
        <v>0</v>
      </c>
      <c r="BS81">
        <v>1</v>
      </c>
      <c r="BT81">
        <v>1</v>
      </c>
      <c r="BU81">
        <v>0</v>
      </c>
      <c r="BV81">
        <v>0</v>
      </c>
      <c r="BW81">
        <v>0</v>
      </c>
      <c r="BX81">
        <v>0</v>
      </c>
      <c r="BY81">
        <v>78</v>
      </c>
      <c r="CG81" s="4">
        <v>1</v>
      </c>
      <c r="CH81" s="4">
        <v>1</v>
      </c>
      <c r="CI81" s="5">
        <v>0</v>
      </c>
      <c r="CJ81" s="5">
        <v>0</v>
      </c>
      <c r="CK81" s="5">
        <v>0</v>
      </c>
      <c r="CL81" s="5">
        <v>0</v>
      </c>
    </row>
    <row r="82" spans="1:91" x14ac:dyDescent="0.2">
      <c r="A82" t="s">
        <v>252</v>
      </c>
      <c r="B82" t="s">
        <v>238</v>
      </c>
      <c r="C82" t="s">
        <v>192</v>
      </c>
      <c r="D82">
        <v>1.1000000000000001</v>
      </c>
      <c r="E82" t="s">
        <v>90</v>
      </c>
      <c r="F82" t="s">
        <v>246</v>
      </c>
      <c r="G82" t="s">
        <v>107</v>
      </c>
      <c r="H82" t="s">
        <v>241</v>
      </c>
      <c r="I82">
        <v>0.1981</v>
      </c>
      <c r="J82">
        <v>7.911E-2</v>
      </c>
      <c r="K82" s="1">
        <v>2.5150999999999999E-6</v>
      </c>
      <c r="L82">
        <v>1994.9</v>
      </c>
      <c r="M82">
        <v>22.183</v>
      </c>
      <c r="N82" s="1">
        <v>8.5626999999999999E-5</v>
      </c>
      <c r="O82">
        <v>45.292000000000002</v>
      </c>
      <c r="P82">
        <v>2172.9</v>
      </c>
      <c r="Q82">
        <v>-4.9722000000000004E-3</v>
      </c>
      <c r="R82">
        <v>0.99973000000000001</v>
      </c>
      <c r="S82" t="e">
        <f>-inf</f>
        <v>#NAME?</v>
      </c>
      <c r="T82" s="1">
        <v>4.7945999999999998E-7</v>
      </c>
      <c r="U82" s="1">
        <v>3.3322999999999997E-7</v>
      </c>
      <c r="V82">
        <v>0.96274999999999999</v>
      </c>
      <c r="W82">
        <v>0.88824000000000003</v>
      </c>
      <c r="X82" s="1">
        <v>5.5835E-6</v>
      </c>
      <c r="Y82" s="1">
        <v>5.1451000000000001E-6</v>
      </c>
      <c r="Z82">
        <v>0.94488000000000005</v>
      </c>
      <c r="AA82">
        <v>0.83465</v>
      </c>
      <c r="AB82" s="1">
        <v>6.7912999999999997E-6</v>
      </c>
      <c r="AC82" s="1">
        <v>6.1267000000000001E-6</v>
      </c>
      <c r="AD82">
        <v>4</v>
      </c>
      <c r="AE82">
        <v>4</v>
      </c>
      <c r="AF82">
        <v>0.87995000000000001</v>
      </c>
      <c r="AG82">
        <v>2.9381000000000001E-2</v>
      </c>
      <c r="AH82">
        <v>0.85055999999999998</v>
      </c>
      <c r="AI82">
        <v>31</v>
      </c>
      <c r="AJ82">
        <v>0</v>
      </c>
      <c r="AK82">
        <v>3</v>
      </c>
      <c r="AL82">
        <v>0</v>
      </c>
      <c r="AM82">
        <v>0</v>
      </c>
      <c r="AN82">
        <v>1</v>
      </c>
      <c r="AO82">
        <v>0.48598000000000002</v>
      </c>
      <c r="AP82">
        <v>1</v>
      </c>
      <c r="AQ82">
        <v>1</v>
      </c>
      <c r="AR82" t="s">
        <v>95</v>
      </c>
      <c r="AS82" t="s">
        <v>94</v>
      </c>
      <c r="AT82" t="s">
        <v>95</v>
      </c>
      <c r="AU82" t="s">
        <v>94</v>
      </c>
      <c r="AV82" t="s">
        <v>95</v>
      </c>
      <c r="AW82" t="s">
        <v>94</v>
      </c>
      <c r="AX82" t="s">
        <v>94</v>
      </c>
      <c r="AY82" t="s">
        <v>95</v>
      </c>
      <c r="AZ82" t="s">
        <v>95</v>
      </c>
      <c r="BA82" t="s">
        <v>94</v>
      </c>
      <c r="BB82" t="s">
        <v>94</v>
      </c>
      <c r="BC82" t="s">
        <v>94</v>
      </c>
      <c r="BD82" t="s">
        <v>94</v>
      </c>
      <c r="BI82">
        <v>0</v>
      </c>
      <c r="BJ82" t="s">
        <v>108</v>
      </c>
      <c r="BK82" t="s">
        <v>109</v>
      </c>
      <c r="BL82">
        <v>1</v>
      </c>
      <c r="BM82">
        <v>1</v>
      </c>
      <c r="BN82">
        <v>0</v>
      </c>
      <c r="BO82">
        <v>1</v>
      </c>
      <c r="BP82">
        <v>0</v>
      </c>
      <c r="BQ82">
        <v>0</v>
      </c>
      <c r="BS82">
        <v>1</v>
      </c>
      <c r="BT82">
        <v>1</v>
      </c>
      <c r="BU82">
        <v>0</v>
      </c>
      <c r="BV82">
        <v>1</v>
      </c>
      <c r="BW82">
        <v>0</v>
      </c>
      <c r="BX82">
        <v>0</v>
      </c>
      <c r="BY82">
        <v>79</v>
      </c>
      <c r="CG82" s="4">
        <v>1</v>
      </c>
      <c r="CH82" s="4">
        <v>1</v>
      </c>
      <c r="CI82" s="5">
        <v>0</v>
      </c>
      <c r="CJ82" s="5">
        <v>1</v>
      </c>
      <c r="CK82" s="5">
        <v>0</v>
      </c>
      <c r="CL82" s="5">
        <v>0</v>
      </c>
    </row>
    <row r="83" spans="1:91" x14ac:dyDescent="0.2">
      <c r="A83" t="s">
        <v>253</v>
      </c>
      <c r="B83" t="s">
        <v>238</v>
      </c>
      <c r="C83" t="s">
        <v>192</v>
      </c>
      <c r="D83">
        <v>4.0999999999999996</v>
      </c>
      <c r="E83" t="s">
        <v>129</v>
      </c>
      <c r="F83" t="s">
        <v>130</v>
      </c>
      <c r="G83" t="s">
        <v>131</v>
      </c>
      <c r="H83" t="s">
        <v>241</v>
      </c>
      <c r="I83">
        <v>8.4815000000000005</v>
      </c>
      <c r="J83">
        <v>8.1365999999999994E-2</v>
      </c>
      <c r="K83">
        <v>3.1097000000000001</v>
      </c>
      <c r="L83">
        <v>2015.8</v>
      </c>
      <c r="M83">
        <v>0.51812000000000002</v>
      </c>
      <c r="N83">
        <v>60.75</v>
      </c>
      <c r="O83">
        <v>0.69242000000000004</v>
      </c>
      <c r="P83">
        <v>1968.7</v>
      </c>
      <c r="Q83">
        <v>-6233.1</v>
      </c>
      <c r="R83">
        <v>0.56835000000000002</v>
      </c>
      <c r="S83">
        <v>0.49218000000000001</v>
      </c>
      <c r="T83">
        <v>21.829000000000001</v>
      </c>
      <c r="U83">
        <v>13.407</v>
      </c>
      <c r="V83">
        <v>0.26817000000000002</v>
      </c>
      <c r="W83">
        <v>0.18686</v>
      </c>
      <c r="X83">
        <v>28.422999999999998</v>
      </c>
      <c r="Y83">
        <v>24.248000000000001</v>
      </c>
      <c r="Z83">
        <v>0.32122000000000001</v>
      </c>
      <c r="AA83">
        <v>0.24579999999999999</v>
      </c>
      <c r="AB83">
        <v>27.373000000000001</v>
      </c>
      <c r="AC83">
        <v>22.15</v>
      </c>
      <c r="AD83">
        <v>21</v>
      </c>
      <c r="AE83">
        <v>13</v>
      </c>
      <c r="AF83">
        <v>1.6460999999999999</v>
      </c>
      <c r="AG83">
        <v>0.13169</v>
      </c>
      <c r="AH83">
        <v>1.5144</v>
      </c>
      <c r="AI83">
        <v>20</v>
      </c>
      <c r="AJ83">
        <v>4</v>
      </c>
      <c r="AK83">
        <v>13</v>
      </c>
      <c r="AL83">
        <v>1</v>
      </c>
      <c r="AM83">
        <v>1</v>
      </c>
      <c r="AN83">
        <v>1</v>
      </c>
      <c r="AO83">
        <v>0.85773999999999995</v>
      </c>
      <c r="AP83">
        <v>0</v>
      </c>
      <c r="AQ83">
        <v>1</v>
      </c>
      <c r="AR83" t="s">
        <v>94</v>
      </c>
      <c r="AS83" t="s">
        <v>95</v>
      </c>
      <c r="AT83" t="s">
        <v>95</v>
      </c>
      <c r="AU83" t="s">
        <v>94</v>
      </c>
      <c r="AV83" t="s">
        <v>94</v>
      </c>
      <c r="AW83" t="s">
        <v>94</v>
      </c>
      <c r="AX83" t="s">
        <v>95</v>
      </c>
      <c r="AY83" t="s">
        <v>95</v>
      </c>
      <c r="AZ83" t="s">
        <v>95</v>
      </c>
      <c r="BA83" t="s">
        <v>94</v>
      </c>
      <c r="BB83" t="s">
        <v>94</v>
      </c>
      <c r="BC83" t="s">
        <v>94</v>
      </c>
      <c r="BD83" t="s">
        <v>94</v>
      </c>
      <c r="BI83">
        <v>0</v>
      </c>
      <c r="BJ83" t="s">
        <v>132</v>
      </c>
      <c r="BK83" t="s">
        <v>133</v>
      </c>
      <c r="BL83">
        <v>1</v>
      </c>
      <c r="BM83">
        <v>1</v>
      </c>
      <c r="BN83">
        <v>0</v>
      </c>
      <c r="BO83">
        <v>0</v>
      </c>
      <c r="BP83">
        <v>0</v>
      </c>
      <c r="BQ83">
        <v>0</v>
      </c>
      <c r="BS83">
        <v>0</v>
      </c>
      <c r="BT83">
        <v>1</v>
      </c>
      <c r="BU83">
        <v>0</v>
      </c>
      <c r="BV83">
        <v>0</v>
      </c>
      <c r="BW83">
        <v>0</v>
      </c>
      <c r="BX83">
        <v>0</v>
      </c>
      <c r="BY83">
        <v>80</v>
      </c>
      <c r="BZ83" t="s">
        <v>123</v>
      </c>
      <c r="CG83" s="4">
        <v>1</v>
      </c>
      <c r="CH83" s="4">
        <v>1</v>
      </c>
      <c r="CI83" s="5">
        <v>0</v>
      </c>
      <c r="CJ83" s="5">
        <v>0</v>
      </c>
      <c r="CK83" s="5">
        <v>0</v>
      </c>
      <c r="CL83" s="5">
        <v>0</v>
      </c>
    </row>
    <row r="84" spans="1:91" x14ac:dyDescent="0.2">
      <c r="A84" t="s">
        <v>254</v>
      </c>
      <c r="B84" t="s">
        <v>238</v>
      </c>
      <c r="C84" t="s">
        <v>192</v>
      </c>
      <c r="D84">
        <v>4.0999999999999996</v>
      </c>
      <c r="E84" t="s">
        <v>129</v>
      </c>
      <c r="F84" t="s">
        <v>135</v>
      </c>
      <c r="G84" t="s">
        <v>136</v>
      </c>
      <c r="H84" t="s">
        <v>241</v>
      </c>
      <c r="I84">
        <v>0.77819000000000005</v>
      </c>
      <c r="J84">
        <v>0.27790999999999999</v>
      </c>
      <c r="K84">
        <v>5.2206000000000001</v>
      </c>
      <c r="L84">
        <v>2016.8</v>
      </c>
      <c r="M84">
        <v>5.6470000000000002</v>
      </c>
      <c r="N84">
        <v>110.18</v>
      </c>
      <c r="O84">
        <v>2.7512000000000002E-2</v>
      </c>
      <c r="P84">
        <v>1990</v>
      </c>
      <c r="Q84">
        <v>-10476</v>
      </c>
      <c r="R84">
        <v>0.84238999999999997</v>
      </c>
      <c r="S84">
        <v>0.80601999999999996</v>
      </c>
      <c r="T84">
        <v>14.005000000000001</v>
      </c>
      <c r="U84">
        <v>7.0254000000000003</v>
      </c>
      <c r="V84">
        <v>0.80701000000000001</v>
      </c>
      <c r="W84">
        <v>0.77942999999999996</v>
      </c>
      <c r="X84">
        <v>15.497999999999999</v>
      </c>
      <c r="Y84">
        <v>10.367000000000001</v>
      </c>
      <c r="Z84">
        <v>0.52561000000000002</v>
      </c>
      <c r="AA84">
        <v>0.45784000000000002</v>
      </c>
      <c r="AB84">
        <v>24.297999999999998</v>
      </c>
      <c r="AC84">
        <v>19.026</v>
      </c>
      <c r="AD84">
        <v>17</v>
      </c>
      <c r="AE84">
        <v>9</v>
      </c>
      <c r="AF84">
        <v>0.90759999999999996</v>
      </c>
      <c r="AG84">
        <v>7.2608000000000006E-2</v>
      </c>
      <c r="AH84">
        <v>0.83499000000000001</v>
      </c>
      <c r="AI84">
        <v>16</v>
      </c>
      <c r="AJ84">
        <v>0</v>
      </c>
      <c r="AK84">
        <v>9</v>
      </c>
      <c r="AL84">
        <v>0</v>
      </c>
      <c r="AM84">
        <v>1</v>
      </c>
      <c r="AN84">
        <v>1</v>
      </c>
      <c r="AO84">
        <v>0.72214999999999996</v>
      </c>
      <c r="AP84">
        <v>0</v>
      </c>
      <c r="AQ84">
        <v>1</v>
      </c>
      <c r="AR84" t="s">
        <v>95</v>
      </c>
      <c r="AS84" t="s">
        <v>95</v>
      </c>
      <c r="AT84" t="s">
        <v>95</v>
      </c>
      <c r="AU84" t="s">
        <v>94</v>
      </c>
      <c r="AV84" t="s">
        <v>94</v>
      </c>
      <c r="AW84" t="s">
        <v>94</v>
      </c>
      <c r="AX84" t="s">
        <v>95</v>
      </c>
      <c r="AY84" t="s">
        <v>95</v>
      </c>
      <c r="AZ84" t="s">
        <v>95</v>
      </c>
      <c r="BA84" t="s">
        <v>94</v>
      </c>
      <c r="BB84" t="s">
        <v>94</v>
      </c>
      <c r="BC84" t="s">
        <v>94</v>
      </c>
      <c r="BD84" t="s">
        <v>94</v>
      </c>
      <c r="BI84">
        <v>0</v>
      </c>
      <c r="BJ84" t="s">
        <v>137</v>
      </c>
      <c r="BK84" t="s">
        <v>138</v>
      </c>
      <c r="BL84">
        <v>1</v>
      </c>
      <c r="BM84">
        <v>1</v>
      </c>
      <c r="BN84">
        <v>0</v>
      </c>
      <c r="BO84">
        <v>0</v>
      </c>
      <c r="BP84">
        <v>0</v>
      </c>
      <c r="BQ84">
        <v>1</v>
      </c>
      <c r="BS84">
        <v>1</v>
      </c>
      <c r="BT84">
        <v>1</v>
      </c>
      <c r="BU84">
        <v>0</v>
      </c>
      <c r="BV84">
        <v>0</v>
      </c>
      <c r="BW84">
        <v>0</v>
      </c>
      <c r="BX84">
        <v>1</v>
      </c>
      <c r="BY84">
        <v>81</v>
      </c>
      <c r="CG84" s="4">
        <v>1</v>
      </c>
      <c r="CH84" s="4">
        <v>1</v>
      </c>
      <c r="CI84" s="5">
        <v>0</v>
      </c>
      <c r="CJ84" s="5">
        <v>0</v>
      </c>
      <c r="CK84" s="5">
        <v>0</v>
      </c>
      <c r="CL84" s="5">
        <v>1</v>
      </c>
    </row>
    <row r="85" spans="1:91" x14ac:dyDescent="0.2">
      <c r="A85" t="s">
        <v>255</v>
      </c>
      <c r="B85" t="s">
        <v>238</v>
      </c>
      <c r="C85" t="s">
        <v>147</v>
      </c>
      <c r="D85">
        <v>3.3</v>
      </c>
      <c r="E85" t="s">
        <v>148</v>
      </c>
      <c r="F85" t="s">
        <v>149</v>
      </c>
      <c r="G85" t="s">
        <v>150</v>
      </c>
      <c r="H85" t="s">
        <v>241</v>
      </c>
      <c r="I85">
        <v>0.27251999999999998</v>
      </c>
      <c r="J85">
        <v>0.11544</v>
      </c>
      <c r="K85">
        <v>1.9577</v>
      </c>
      <c r="L85">
        <v>2017.1</v>
      </c>
      <c r="M85">
        <v>16.125</v>
      </c>
      <c r="N85">
        <v>163.28</v>
      </c>
      <c r="O85">
        <v>0.52109000000000005</v>
      </c>
      <c r="P85">
        <v>1974.5</v>
      </c>
      <c r="Q85">
        <v>-3883.9</v>
      </c>
      <c r="R85">
        <v>0.93237000000000003</v>
      </c>
      <c r="S85">
        <v>0.92839000000000005</v>
      </c>
      <c r="T85">
        <v>10.683</v>
      </c>
      <c r="U85">
        <v>6.5046999999999997</v>
      </c>
      <c r="V85">
        <v>0.90593000000000001</v>
      </c>
      <c r="W85">
        <v>0.90230999999999995</v>
      </c>
      <c r="X85">
        <v>12.599</v>
      </c>
      <c r="Y85">
        <v>6.3893000000000004</v>
      </c>
      <c r="Z85">
        <v>0.57237000000000005</v>
      </c>
      <c r="AA85">
        <v>0.55591999999999997</v>
      </c>
      <c r="AB85">
        <v>26.861999999999998</v>
      </c>
      <c r="AC85">
        <v>21.259</v>
      </c>
      <c r="AD85">
        <v>55</v>
      </c>
      <c r="AE85">
        <v>45</v>
      </c>
      <c r="AF85">
        <v>0.98606000000000005</v>
      </c>
      <c r="AG85">
        <v>6.1246E-3</v>
      </c>
      <c r="AH85">
        <v>0.97994000000000003</v>
      </c>
      <c r="AI85">
        <v>48</v>
      </c>
      <c r="AJ85">
        <v>4</v>
      </c>
      <c r="AK85">
        <v>46</v>
      </c>
      <c r="AL85">
        <v>0</v>
      </c>
      <c r="AM85">
        <v>0</v>
      </c>
      <c r="AN85">
        <v>1</v>
      </c>
      <c r="AO85">
        <v>0.92044000000000004</v>
      </c>
      <c r="AP85">
        <v>0</v>
      </c>
      <c r="AQ85">
        <v>0</v>
      </c>
      <c r="AR85" t="s">
        <v>95</v>
      </c>
      <c r="AS85" t="s">
        <v>95</v>
      </c>
      <c r="AT85" t="s">
        <v>95</v>
      </c>
      <c r="AU85" t="s">
        <v>95</v>
      </c>
      <c r="AV85" t="s">
        <v>95</v>
      </c>
      <c r="AW85" t="s">
        <v>95</v>
      </c>
      <c r="AX85" t="s">
        <v>95</v>
      </c>
      <c r="AY85" t="s">
        <v>95</v>
      </c>
      <c r="AZ85" t="s">
        <v>95</v>
      </c>
      <c r="BA85" t="s">
        <v>95</v>
      </c>
      <c r="BB85" t="s">
        <v>95</v>
      </c>
      <c r="BC85" t="s">
        <v>95</v>
      </c>
      <c r="BD85" t="s">
        <v>95</v>
      </c>
      <c r="BH85" t="s">
        <v>151</v>
      </c>
      <c r="BI85">
        <v>0</v>
      </c>
      <c r="BL85">
        <v>1</v>
      </c>
      <c r="BM85">
        <v>1</v>
      </c>
      <c r="BN85">
        <v>0</v>
      </c>
      <c r="BO85">
        <v>0</v>
      </c>
      <c r="BP85">
        <v>1</v>
      </c>
      <c r="BQ85">
        <v>1</v>
      </c>
      <c r="BS85">
        <v>1</v>
      </c>
      <c r="BT85">
        <v>1</v>
      </c>
      <c r="BU85">
        <v>0</v>
      </c>
      <c r="BV85">
        <v>0</v>
      </c>
      <c r="BW85">
        <v>1</v>
      </c>
      <c r="BX85">
        <v>1</v>
      </c>
      <c r="BY85">
        <v>82</v>
      </c>
      <c r="CG85" s="4">
        <v>1</v>
      </c>
      <c r="CH85" s="4">
        <v>1</v>
      </c>
      <c r="CI85" s="5">
        <v>0</v>
      </c>
      <c r="CJ85" s="5">
        <v>0</v>
      </c>
      <c r="CK85" s="5">
        <v>1</v>
      </c>
      <c r="CL85" s="5">
        <v>1</v>
      </c>
    </row>
    <row r="86" spans="1:91" x14ac:dyDescent="0.2">
      <c r="A86" t="s">
        <v>256</v>
      </c>
      <c r="B86" t="s">
        <v>238</v>
      </c>
      <c r="C86" t="s">
        <v>257</v>
      </c>
      <c r="D86">
        <v>4.0999999999999996</v>
      </c>
      <c r="E86" t="s">
        <v>129</v>
      </c>
      <c r="F86" t="s">
        <v>130</v>
      </c>
      <c r="G86" t="s">
        <v>131</v>
      </c>
      <c r="H86" t="s">
        <v>241</v>
      </c>
      <c r="I86">
        <v>4.1952000000000003E-2</v>
      </c>
      <c r="J86">
        <v>4.1931999999999997E-2</v>
      </c>
      <c r="K86">
        <v>0.3</v>
      </c>
      <c r="L86">
        <v>2189.6999999999998</v>
      </c>
      <c r="M86">
        <v>104.75</v>
      </c>
      <c r="N86">
        <v>11625</v>
      </c>
      <c r="O86">
        <v>10.708</v>
      </c>
      <c r="P86">
        <v>2023.1</v>
      </c>
      <c r="Q86">
        <v>-596.63</v>
      </c>
      <c r="R86">
        <v>5.7694E-3</v>
      </c>
      <c r="S86">
        <v>-0.16968</v>
      </c>
      <c r="T86">
        <v>24.109000000000002</v>
      </c>
      <c r="U86">
        <v>13.494999999999999</v>
      </c>
      <c r="V86">
        <v>5.7701000000000002E-3</v>
      </c>
      <c r="W86">
        <v>-0.1047</v>
      </c>
      <c r="X86">
        <v>24.109000000000002</v>
      </c>
      <c r="Y86">
        <v>13.494999999999999</v>
      </c>
      <c r="Z86">
        <v>5.6445999999999996E-3</v>
      </c>
      <c r="AA86">
        <v>-0.10484</v>
      </c>
      <c r="AB86">
        <v>24.111000000000001</v>
      </c>
      <c r="AC86">
        <v>13.529</v>
      </c>
      <c r="AD86">
        <v>21</v>
      </c>
      <c r="AE86">
        <v>2</v>
      </c>
      <c r="AF86">
        <v>8.6023999999999996E-3</v>
      </c>
      <c r="AG86">
        <v>5.0753999999999999E-3</v>
      </c>
      <c r="AH86">
        <v>3.5270000000000002E-3</v>
      </c>
      <c r="AI86">
        <v>13</v>
      </c>
      <c r="AJ86">
        <v>12</v>
      </c>
      <c r="AK86">
        <v>0</v>
      </c>
      <c r="AL86">
        <v>0</v>
      </c>
      <c r="AM86">
        <v>0</v>
      </c>
      <c r="AN86">
        <v>1</v>
      </c>
      <c r="AO86">
        <v>0</v>
      </c>
      <c r="AP86">
        <v>0</v>
      </c>
      <c r="AQ86">
        <v>1</v>
      </c>
      <c r="AR86" t="s">
        <v>96</v>
      </c>
      <c r="AS86" t="s">
        <v>94</v>
      </c>
      <c r="AT86" t="s">
        <v>94</v>
      </c>
      <c r="AU86" t="s">
        <v>94</v>
      </c>
      <c r="AV86" t="s">
        <v>94</v>
      </c>
      <c r="AW86" t="s">
        <v>94</v>
      </c>
      <c r="AX86" t="s">
        <v>94</v>
      </c>
      <c r="AY86" t="s">
        <v>94</v>
      </c>
      <c r="AZ86" t="s">
        <v>94</v>
      </c>
      <c r="BA86" t="s">
        <v>96</v>
      </c>
      <c r="BB86" t="s">
        <v>94</v>
      </c>
      <c r="BC86" t="s">
        <v>96</v>
      </c>
      <c r="BD86" t="s">
        <v>94</v>
      </c>
      <c r="BH86" t="s">
        <v>189</v>
      </c>
      <c r="BI86">
        <v>0</v>
      </c>
      <c r="BJ86" t="s">
        <v>132</v>
      </c>
      <c r="BK86" t="s">
        <v>133</v>
      </c>
      <c r="BL86">
        <v>0</v>
      </c>
      <c r="BM86">
        <v>0</v>
      </c>
      <c r="BN86">
        <v>0</v>
      </c>
      <c r="BO86">
        <v>0</v>
      </c>
      <c r="BP86">
        <v>0</v>
      </c>
      <c r="BQ86">
        <v>0</v>
      </c>
      <c r="BS86">
        <v>0</v>
      </c>
      <c r="BT86">
        <v>0</v>
      </c>
      <c r="BU86">
        <v>0</v>
      </c>
      <c r="BV86">
        <v>0</v>
      </c>
      <c r="BW86">
        <v>0</v>
      </c>
      <c r="BX86">
        <v>0</v>
      </c>
      <c r="BY86">
        <v>83</v>
      </c>
      <c r="CG86" s="4">
        <v>1</v>
      </c>
      <c r="CH86" s="4">
        <v>0</v>
      </c>
      <c r="CI86" s="5">
        <v>0</v>
      </c>
      <c r="CJ86" s="5">
        <v>0</v>
      </c>
      <c r="CK86" s="5">
        <v>0</v>
      </c>
      <c r="CL86" s="5">
        <v>0</v>
      </c>
    </row>
    <row r="87" spans="1:91" x14ac:dyDescent="0.2">
      <c r="A87" t="s">
        <v>258</v>
      </c>
      <c r="B87" t="s">
        <v>238</v>
      </c>
      <c r="C87" t="s">
        <v>257</v>
      </c>
      <c r="D87">
        <v>4.0999999999999996</v>
      </c>
      <c r="E87" t="s">
        <v>129</v>
      </c>
      <c r="F87" t="s">
        <v>135</v>
      </c>
      <c r="G87" t="s">
        <v>136</v>
      </c>
      <c r="H87" t="s">
        <v>241</v>
      </c>
      <c r="I87">
        <v>22.562999999999999</v>
      </c>
      <c r="K87">
        <v>8.3332999999999995</v>
      </c>
      <c r="L87">
        <v>2011</v>
      </c>
      <c r="M87">
        <v>0.19477</v>
      </c>
      <c r="N87">
        <v>276.14999999999998</v>
      </c>
      <c r="Q87">
        <v>-16717</v>
      </c>
      <c r="R87">
        <v>1</v>
      </c>
      <c r="S87">
        <v>1</v>
      </c>
      <c r="T87" s="1">
        <v>1.1647999999999999E-8</v>
      </c>
      <c r="U87" s="1">
        <v>5.8090000000000001E-9</v>
      </c>
      <c r="Z87">
        <v>0.33333000000000002</v>
      </c>
      <c r="AA87">
        <v>6.6667000000000004E-2</v>
      </c>
      <c r="AB87">
        <v>27.003</v>
      </c>
      <c r="AC87">
        <v>20.832999999999998</v>
      </c>
      <c r="AD87">
        <v>8</v>
      </c>
      <c r="AE87">
        <v>1</v>
      </c>
      <c r="AF87">
        <v>0.36213000000000001</v>
      </c>
      <c r="AG87">
        <v>0.36213000000000001</v>
      </c>
      <c r="AH87">
        <v>0</v>
      </c>
      <c r="AI87">
        <v>1</v>
      </c>
      <c r="AJ87">
        <v>0</v>
      </c>
      <c r="AK87">
        <v>0</v>
      </c>
      <c r="AL87">
        <v>0</v>
      </c>
      <c r="AM87">
        <v>0</v>
      </c>
      <c r="AP87">
        <v>0</v>
      </c>
      <c r="AQ87">
        <v>1</v>
      </c>
      <c r="AR87" t="s">
        <v>95</v>
      </c>
      <c r="AS87" t="s">
        <v>96</v>
      </c>
      <c r="AT87" t="s">
        <v>95</v>
      </c>
      <c r="AU87" t="s">
        <v>94</v>
      </c>
      <c r="AV87" t="s">
        <v>94</v>
      </c>
      <c r="AW87" t="s">
        <v>94</v>
      </c>
      <c r="AX87" t="s">
        <v>94</v>
      </c>
      <c r="AY87" t="s">
        <v>94</v>
      </c>
      <c r="AZ87" t="s">
        <v>95</v>
      </c>
      <c r="BA87" t="s">
        <v>96</v>
      </c>
      <c r="BB87" t="s">
        <v>96</v>
      </c>
      <c r="BC87" t="s">
        <v>96</v>
      </c>
      <c r="BD87" t="s">
        <v>96</v>
      </c>
      <c r="BH87" t="s">
        <v>189</v>
      </c>
      <c r="BI87">
        <v>0</v>
      </c>
      <c r="BJ87" t="s">
        <v>137</v>
      </c>
      <c r="BK87" t="s">
        <v>138</v>
      </c>
      <c r="BL87">
        <v>0</v>
      </c>
      <c r="BM87">
        <v>0</v>
      </c>
      <c r="BN87">
        <v>0</v>
      </c>
      <c r="BO87">
        <v>0</v>
      </c>
      <c r="BP87">
        <v>0</v>
      </c>
      <c r="BQ87">
        <v>1</v>
      </c>
      <c r="BS87">
        <v>0</v>
      </c>
      <c r="BT87">
        <v>0</v>
      </c>
      <c r="BU87">
        <v>0</v>
      </c>
      <c r="BV87">
        <v>0</v>
      </c>
      <c r="BW87">
        <v>0</v>
      </c>
      <c r="BX87">
        <v>1</v>
      </c>
      <c r="BY87">
        <v>84</v>
      </c>
      <c r="CG87" s="4">
        <v>0</v>
      </c>
      <c r="CH87" s="4">
        <v>0</v>
      </c>
      <c r="CI87" s="5">
        <v>0</v>
      </c>
      <c r="CJ87" s="5">
        <v>0</v>
      </c>
      <c r="CK87" s="5">
        <v>0</v>
      </c>
      <c r="CL87" s="5">
        <v>1</v>
      </c>
    </row>
    <row r="88" spans="1:91" x14ac:dyDescent="0.2">
      <c r="A88" t="s">
        <v>259</v>
      </c>
      <c r="B88" t="s">
        <v>238</v>
      </c>
      <c r="C88" t="s">
        <v>230</v>
      </c>
      <c r="D88">
        <v>1.1000000000000001</v>
      </c>
      <c r="E88" t="s">
        <v>90</v>
      </c>
      <c r="F88" t="s">
        <v>260</v>
      </c>
      <c r="G88" t="s">
        <v>244</v>
      </c>
      <c r="H88" t="s">
        <v>241</v>
      </c>
      <c r="I88">
        <v>0.47637000000000002</v>
      </c>
      <c r="J88">
        <v>0.21446000000000001</v>
      </c>
      <c r="K88">
        <v>213.23</v>
      </c>
      <c r="L88">
        <v>1996.4</v>
      </c>
      <c r="M88">
        <v>9.2248999999999999</v>
      </c>
      <c r="N88">
        <v>3414.8</v>
      </c>
      <c r="O88" s="1">
        <v>2.1401999999999999E-5</v>
      </c>
      <c r="P88">
        <v>1912.4</v>
      </c>
      <c r="Q88" s="1">
        <v>-423940</v>
      </c>
      <c r="R88">
        <v>0.99946999999999997</v>
      </c>
      <c r="S88">
        <v>0.99907000000000001</v>
      </c>
      <c r="T88">
        <v>23.805</v>
      </c>
      <c r="U88">
        <v>21.643000000000001</v>
      </c>
      <c r="V88">
        <v>0.96347000000000005</v>
      </c>
      <c r="W88">
        <v>0.94886000000000004</v>
      </c>
      <c r="X88">
        <v>197.86</v>
      </c>
      <c r="Y88">
        <v>179.86</v>
      </c>
      <c r="Z88">
        <v>0.89095000000000002</v>
      </c>
      <c r="AA88">
        <v>0.84733999999999998</v>
      </c>
      <c r="AB88">
        <v>341.85</v>
      </c>
      <c r="AC88">
        <v>309.88</v>
      </c>
      <c r="AD88">
        <v>8</v>
      </c>
      <c r="AE88">
        <v>8</v>
      </c>
      <c r="AF88">
        <v>0.85099000000000002</v>
      </c>
      <c r="AG88">
        <v>1.5521E-2</v>
      </c>
      <c r="AH88">
        <v>0.83547000000000005</v>
      </c>
      <c r="AI88">
        <v>15</v>
      </c>
      <c r="AJ88">
        <v>0</v>
      </c>
      <c r="AK88">
        <v>7</v>
      </c>
      <c r="AL88">
        <v>0</v>
      </c>
      <c r="AM88">
        <v>0</v>
      </c>
      <c r="AN88">
        <v>1</v>
      </c>
      <c r="AO88">
        <v>0.70294000000000001</v>
      </c>
      <c r="AP88">
        <v>0</v>
      </c>
      <c r="AQ88">
        <v>0</v>
      </c>
      <c r="AR88" t="s">
        <v>95</v>
      </c>
      <c r="AS88" t="s">
        <v>95</v>
      </c>
      <c r="AT88" t="s">
        <v>95</v>
      </c>
      <c r="AU88" t="s">
        <v>95</v>
      </c>
      <c r="AV88" t="s">
        <v>95</v>
      </c>
      <c r="AW88" t="s">
        <v>95</v>
      </c>
      <c r="AX88" t="s">
        <v>95</v>
      </c>
      <c r="AY88" t="s">
        <v>95</v>
      </c>
      <c r="AZ88" t="s">
        <v>95</v>
      </c>
      <c r="BA88" t="s">
        <v>95</v>
      </c>
      <c r="BB88" t="s">
        <v>95</v>
      </c>
      <c r="BC88" t="s">
        <v>95</v>
      </c>
      <c r="BD88" t="s">
        <v>95</v>
      </c>
      <c r="BI88">
        <v>0</v>
      </c>
      <c r="BL88">
        <v>1</v>
      </c>
      <c r="BM88">
        <v>1</v>
      </c>
      <c r="BN88">
        <v>0</v>
      </c>
      <c r="BO88">
        <v>2</v>
      </c>
      <c r="BP88">
        <v>0</v>
      </c>
      <c r="BQ88">
        <v>0</v>
      </c>
      <c r="BS88">
        <v>1</v>
      </c>
      <c r="BT88">
        <v>1</v>
      </c>
      <c r="BU88">
        <v>0</v>
      </c>
      <c r="BV88">
        <v>0</v>
      </c>
      <c r="BW88">
        <v>0</v>
      </c>
      <c r="BX88">
        <v>0</v>
      </c>
      <c r="BY88">
        <v>85</v>
      </c>
      <c r="CG88" s="4">
        <v>1</v>
      </c>
      <c r="CH88" s="4">
        <v>1</v>
      </c>
      <c r="CI88" s="5">
        <v>0</v>
      </c>
      <c r="CJ88" s="5">
        <v>0</v>
      </c>
      <c r="CK88" s="5">
        <v>0</v>
      </c>
      <c r="CL88" s="5">
        <v>0</v>
      </c>
    </row>
    <row r="89" spans="1:91" x14ac:dyDescent="0.2">
      <c r="A89" t="s">
        <v>261</v>
      </c>
      <c r="B89" t="s">
        <v>238</v>
      </c>
      <c r="C89" t="s">
        <v>230</v>
      </c>
      <c r="D89">
        <v>1.1000000000000001</v>
      </c>
      <c r="E89" t="s">
        <v>90</v>
      </c>
      <c r="F89" t="s">
        <v>246</v>
      </c>
      <c r="G89" t="s">
        <v>107</v>
      </c>
      <c r="H89" t="s">
        <v>241</v>
      </c>
      <c r="I89">
        <v>0.49151</v>
      </c>
      <c r="J89">
        <v>0.20544999999999999</v>
      </c>
      <c r="K89" s="1">
        <v>7.7059999999999998E-7</v>
      </c>
      <c r="L89">
        <v>1996</v>
      </c>
      <c r="M89">
        <v>8.9406999999999996</v>
      </c>
      <c r="N89" s="1">
        <v>1.1765E-5</v>
      </c>
      <c r="O89">
        <v>116.5</v>
      </c>
      <c r="P89">
        <v>2078.6999999999998</v>
      </c>
      <c r="Q89">
        <v>-1.5319999999999999E-3</v>
      </c>
      <c r="R89">
        <v>0.99944</v>
      </c>
      <c r="S89">
        <v>0.99900999999999995</v>
      </c>
      <c r="T89" s="1">
        <v>8.8319999999999999E-8</v>
      </c>
      <c r="U89" s="1">
        <v>6.1584000000000004E-8</v>
      </c>
      <c r="V89">
        <v>0.95555000000000001</v>
      </c>
      <c r="W89">
        <v>0.93776999999999999</v>
      </c>
      <c r="X89" s="1">
        <v>7.8484000000000003E-7</v>
      </c>
      <c r="Y89" s="1">
        <v>7.0785999999999999E-7</v>
      </c>
      <c r="Z89">
        <v>0.89990999999999999</v>
      </c>
      <c r="AA89">
        <v>0.85987000000000002</v>
      </c>
      <c r="AB89" s="1">
        <v>1.1777E-6</v>
      </c>
      <c r="AC89" s="1">
        <v>1.0571E-6</v>
      </c>
      <c r="AD89">
        <v>8</v>
      </c>
      <c r="AE89">
        <v>8</v>
      </c>
      <c r="AF89">
        <v>0.87771999999999994</v>
      </c>
      <c r="AG89">
        <v>1.8683999999999999E-2</v>
      </c>
      <c r="AH89">
        <v>0.85904000000000003</v>
      </c>
      <c r="AI89">
        <v>15</v>
      </c>
      <c r="AJ89">
        <v>0</v>
      </c>
      <c r="AK89">
        <v>7</v>
      </c>
      <c r="AL89">
        <v>0</v>
      </c>
      <c r="AM89">
        <v>0</v>
      </c>
      <c r="AN89">
        <v>1</v>
      </c>
      <c r="AO89">
        <v>0.71860999999999997</v>
      </c>
      <c r="AP89">
        <v>1</v>
      </c>
      <c r="AQ89">
        <v>1</v>
      </c>
      <c r="AR89" t="s">
        <v>95</v>
      </c>
      <c r="AS89" t="s">
        <v>95</v>
      </c>
      <c r="AT89" t="s">
        <v>95</v>
      </c>
      <c r="AU89" t="s">
        <v>95</v>
      </c>
      <c r="AV89" t="s">
        <v>95</v>
      </c>
      <c r="AW89" t="s">
        <v>95</v>
      </c>
      <c r="AX89" t="s">
        <v>95</v>
      </c>
      <c r="AY89" t="s">
        <v>95</v>
      </c>
      <c r="AZ89" t="s">
        <v>95</v>
      </c>
      <c r="BA89" t="s">
        <v>95</v>
      </c>
      <c r="BB89" t="s">
        <v>95</v>
      </c>
      <c r="BC89" t="s">
        <v>94</v>
      </c>
      <c r="BD89" t="s">
        <v>95</v>
      </c>
      <c r="BI89">
        <v>0</v>
      </c>
      <c r="BJ89" t="s">
        <v>108</v>
      </c>
      <c r="BK89" t="s">
        <v>109</v>
      </c>
      <c r="BL89">
        <v>1</v>
      </c>
      <c r="BM89">
        <v>1</v>
      </c>
      <c r="BN89">
        <v>0</v>
      </c>
      <c r="BO89">
        <v>1</v>
      </c>
      <c r="BP89">
        <v>0</v>
      </c>
      <c r="BQ89">
        <v>0</v>
      </c>
      <c r="BS89">
        <v>1</v>
      </c>
      <c r="BT89">
        <v>1</v>
      </c>
      <c r="BU89">
        <v>0</v>
      </c>
      <c r="BV89">
        <v>1</v>
      </c>
      <c r="BW89">
        <v>0</v>
      </c>
      <c r="BX89">
        <v>0</v>
      </c>
      <c r="BY89">
        <v>86</v>
      </c>
      <c r="CG89" s="4">
        <v>1</v>
      </c>
      <c r="CH89" s="4">
        <v>1</v>
      </c>
      <c r="CI89" s="5">
        <v>0</v>
      </c>
      <c r="CJ89" s="5">
        <v>1</v>
      </c>
      <c r="CK89" s="5">
        <v>0</v>
      </c>
      <c r="CL89" s="5">
        <v>0</v>
      </c>
    </row>
    <row r="90" spans="1:91" x14ac:dyDescent="0.2">
      <c r="A90" t="s">
        <v>262</v>
      </c>
      <c r="B90" t="s">
        <v>238</v>
      </c>
      <c r="C90" t="s">
        <v>230</v>
      </c>
      <c r="D90">
        <v>4.0999999999999996</v>
      </c>
      <c r="E90" t="s">
        <v>129</v>
      </c>
      <c r="F90" t="s">
        <v>130</v>
      </c>
      <c r="G90" t="s">
        <v>131</v>
      </c>
      <c r="H90" t="s">
        <v>241</v>
      </c>
      <c r="I90">
        <v>-0.33501999999999998</v>
      </c>
      <c r="J90">
        <v>-0.18978999999999999</v>
      </c>
      <c r="K90">
        <v>-4.6870000000000003</v>
      </c>
      <c r="L90">
        <v>2006.7</v>
      </c>
      <c r="M90">
        <v>-13.117000000000001</v>
      </c>
      <c r="N90">
        <v>148.13999999999999</v>
      </c>
      <c r="O90">
        <v>48.198</v>
      </c>
      <c r="P90">
        <v>2008.5</v>
      </c>
      <c r="Q90">
        <v>9469.7000000000007</v>
      </c>
      <c r="R90">
        <v>0.97487999999999997</v>
      </c>
      <c r="S90">
        <v>0.97045000000000003</v>
      </c>
      <c r="T90">
        <v>5.1375999999999999</v>
      </c>
      <c r="U90">
        <v>4.3268000000000004</v>
      </c>
      <c r="V90">
        <v>0.96038000000000001</v>
      </c>
      <c r="W90">
        <v>0.95596999999999999</v>
      </c>
      <c r="X90">
        <v>6.4530000000000003</v>
      </c>
      <c r="Y90">
        <v>4.7975000000000003</v>
      </c>
      <c r="Z90">
        <v>0.76644000000000001</v>
      </c>
      <c r="AA90">
        <v>0.74048000000000003</v>
      </c>
      <c r="AB90">
        <v>15.667</v>
      </c>
      <c r="AC90">
        <v>13.555999999999999</v>
      </c>
      <c r="AD90">
        <v>21</v>
      </c>
      <c r="AE90">
        <v>20</v>
      </c>
      <c r="AF90">
        <v>0.67501</v>
      </c>
      <c r="AG90">
        <v>1.4553E-2</v>
      </c>
      <c r="AH90">
        <v>0.66046000000000005</v>
      </c>
      <c r="AI90">
        <v>21</v>
      </c>
      <c r="AJ90">
        <v>20</v>
      </c>
      <c r="AK90">
        <v>4</v>
      </c>
      <c r="AL90">
        <v>0</v>
      </c>
      <c r="AM90">
        <v>1</v>
      </c>
      <c r="AN90">
        <v>1</v>
      </c>
      <c r="AO90">
        <v>0.86068</v>
      </c>
      <c r="AP90">
        <v>0</v>
      </c>
      <c r="AQ90">
        <v>1</v>
      </c>
      <c r="AR90" t="s">
        <v>95</v>
      </c>
      <c r="AS90" t="s">
        <v>95</v>
      </c>
      <c r="AT90" t="s">
        <v>95</v>
      </c>
      <c r="AU90" t="s">
        <v>94</v>
      </c>
      <c r="AV90" t="s">
        <v>94</v>
      </c>
      <c r="AW90" t="s">
        <v>94</v>
      </c>
      <c r="AX90" t="s">
        <v>95</v>
      </c>
      <c r="AY90" t="s">
        <v>95</v>
      </c>
      <c r="AZ90" t="s">
        <v>95</v>
      </c>
      <c r="BA90" t="s">
        <v>94</v>
      </c>
      <c r="BB90" t="s">
        <v>94</v>
      </c>
      <c r="BC90" t="s">
        <v>94</v>
      </c>
      <c r="BD90" t="s">
        <v>94</v>
      </c>
      <c r="BH90" t="s">
        <v>263</v>
      </c>
      <c r="BI90">
        <v>0</v>
      </c>
      <c r="BJ90" t="s">
        <v>132</v>
      </c>
      <c r="BK90" t="s">
        <v>133</v>
      </c>
      <c r="BL90">
        <v>1</v>
      </c>
      <c r="BM90">
        <v>1</v>
      </c>
      <c r="BN90">
        <v>0</v>
      </c>
      <c r="BO90">
        <v>0</v>
      </c>
      <c r="BP90">
        <v>0</v>
      </c>
      <c r="BQ90">
        <v>0</v>
      </c>
      <c r="BS90">
        <v>1</v>
      </c>
      <c r="BT90">
        <v>1</v>
      </c>
      <c r="BU90">
        <v>0</v>
      </c>
      <c r="BV90">
        <v>0</v>
      </c>
      <c r="BW90">
        <v>0</v>
      </c>
      <c r="BX90">
        <v>0</v>
      </c>
      <c r="BY90">
        <v>87</v>
      </c>
      <c r="CG90" s="4">
        <v>1</v>
      </c>
      <c r="CH90" s="4">
        <v>1</v>
      </c>
      <c r="CI90" s="5">
        <v>0</v>
      </c>
      <c r="CJ90" s="5">
        <v>0</v>
      </c>
      <c r="CK90" s="5">
        <v>0</v>
      </c>
      <c r="CL90" s="5">
        <v>0</v>
      </c>
    </row>
    <row r="91" spans="1:91" x14ac:dyDescent="0.2">
      <c r="A91" t="s">
        <v>264</v>
      </c>
      <c r="B91" t="s">
        <v>238</v>
      </c>
      <c r="C91" t="s">
        <v>230</v>
      </c>
      <c r="D91">
        <v>4.0999999999999996</v>
      </c>
      <c r="E91" t="s">
        <v>129</v>
      </c>
      <c r="F91" t="s">
        <v>135</v>
      </c>
      <c r="G91" t="s">
        <v>136</v>
      </c>
      <c r="H91" t="s">
        <v>241</v>
      </c>
      <c r="AD91">
        <v>1</v>
      </c>
      <c r="AE91">
        <v>1</v>
      </c>
      <c r="AI91">
        <v>1</v>
      </c>
      <c r="AJ91">
        <v>0</v>
      </c>
      <c r="AK91">
        <v>0</v>
      </c>
      <c r="AL91">
        <v>0</v>
      </c>
      <c r="AM91">
        <v>0</v>
      </c>
      <c r="AP91">
        <v>0</v>
      </c>
      <c r="AQ91">
        <v>1</v>
      </c>
      <c r="AR91" t="s">
        <v>96</v>
      </c>
      <c r="AS91" t="s">
        <v>96</v>
      </c>
      <c r="AT91" t="s">
        <v>95</v>
      </c>
      <c r="AU91" t="s">
        <v>94</v>
      </c>
      <c r="AV91" t="s">
        <v>94</v>
      </c>
      <c r="AW91" t="s">
        <v>94</v>
      </c>
      <c r="AX91" t="s">
        <v>94</v>
      </c>
      <c r="AY91" t="s">
        <v>94</v>
      </c>
      <c r="AZ91" t="s">
        <v>94</v>
      </c>
      <c r="BA91" t="s">
        <v>96</v>
      </c>
      <c r="BB91" t="s">
        <v>96</v>
      </c>
      <c r="BC91" t="s">
        <v>96</v>
      </c>
      <c r="BD91" t="s">
        <v>96</v>
      </c>
      <c r="BH91" t="s">
        <v>263</v>
      </c>
      <c r="BI91">
        <v>0</v>
      </c>
      <c r="BJ91" t="s">
        <v>137</v>
      </c>
      <c r="BK91" t="s">
        <v>138</v>
      </c>
      <c r="BL91">
        <v>0</v>
      </c>
      <c r="BM91">
        <v>0</v>
      </c>
      <c r="BN91">
        <v>0</v>
      </c>
      <c r="BO91">
        <v>0</v>
      </c>
      <c r="BP91">
        <v>0</v>
      </c>
      <c r="BQ91">
        <v>1</v>
      </c>
      <c r="BS91">
        <v>0</v>
      </c>
      <c r="BT91">
        <v>0</v>
      </c>
      <c r="BU91">
        <v>0</v>
      </c>
      <c r="BV91">
        <v>0</v>
      </c>
      <c r="BW91">
        <v>0</v>
      </c>
      <c r="BX91">
        <v>1</v>
      </c>
      <c r="BY91">
        <v>88</v>
      </c>
      <c r="CG91" s="4">
        <v>0</v>
      </c>
      <c r="CH91" s="4">
        <v>0</v>
      </c>
      <c r="CI91" s="5">
        <v>0</v>
      </c>
      <c r="CJ91" s="5">
        <v>0</v>
      </c>
      <c r="CK91" s="5">
        <v>0</v>
      </c>
      <c r="CL91" s="5">
        <v>1</v>
      </c>
    </row>
    <row r="92" spans="1:91" x14ac:dyDescent="0.2">
      <c r="A92" t="s">
        <v>265</v>
      </c>
      <c r="B92" t="s">
        <v>238</v>
      </c>
      <c r="C92" t="s">
        <v>266</v>
      </c>
      <c r="D92">
        <v>1.1000000000000001</v>
      </c>
      <c r="E92" t="s">
        <v>90</v>
      </c>
      <c r="F92" t="s">
        <v>267</v>
      </c>
      <c r="G92" t="s">
        <v>268</v>
      </c>
      <c r="H92" t="s">
        <v>241</v>
      </c>
      <c r="I92">
        <v>4.5172999999999998E-2</v>
      </c>
      <c r="J92">
        <v>2.8480999999999999E-2</v>
      </c>
      <c r="K92">
        <v>1.2002999999999999</v>
      </c>
      <c r="L92">
        <v>2000.2</v>
      </c>
      <c r="M92">
        <v>97.28</v>
      </c>
      <c r="N92">
        <v>198.97</v>
      </c>
      <c r="O92">
        <v>4.7042999999999999</v>
      </c>
      <c r="P92">
        <v>1895.6</v>
      </c>
      <c r="Q92">
        <v>-2308.5</v>
      </c>
      <c r="R92">
        <v>0.98343999999999998</v>
      </c>
      <c r="S92">
        <v>0.97721999999999998</v>
      </c>
      <c r="T92">
        <v>5.6478000000000002</v>
      </c>
      <c r="U92">
        <v>4.5254000000000003</v>
      </c>
      <c r="V92">
        <v>0.97104999999999997</v>
      </c>
      <c r="W92">
        <v>0.96460999999999997</v>
      </c>
      <c r="X92">
        <v>7.4671000000000003</v>
      </c>
      <c r="Y92">
        <v>6.7865000000000002</v>
      </c>
      <c r="Z92">
        <v>0.89851000000000003</v>
      </c>
      <c r="AA92">
        <v>0.87595999999999996</v>
      </c>
      <c r="AB92">
        <v>13.98</v>
      </c>
      <c r="AC92">
        <v>10.882999999999999</v>
      </c>
      <c r="AD92">
        <v>12</v>
      </c>
      <c r="AE92">
        <v>12</v>
      </c>
      <c r="AF92">
        <v>0.6986</v>
      </c>
      <c r="AG92">
        <v>5.0258999999999998E-3</v>
      </c>
      <c r="AH92">
        <v>0.69357000000000002</v>
      </c>
      <c r="AI92">
        <v>112</v>
      </c>
      <c r="AJ92">
        <v>0</v>
      </c>
      <c r="AK92">
        <v>11</v>
      </c>
      <c r="AL92">
        <v>0</v>
      </c>
      <c r="AM92">
        <v>0</v>
      </c>
      <c r="AN92">
        <v>1</v>
      </c>
      <c r="AO92">
        <v>0.75851000000000002</v>
      </c>
      <c r="AP92">
        <v>0</v>
      </c>
      <c r="AQ92">
        <v>0</v>
      </c>
      <c r="AR92" t="s">
        <v>95</v>
      </c>
      <c r="AS92" t="s">
        <v>95</v>
      </c>
      <c r="AT92" t="s">
        <v>95</v>
      </c>
      <c r="AU92" t="s">
        <v>95</v>
      </c>
      <c r="AV92" t="s">
        <v>95</v>
      </c>
      <c r="AW92" t="s">
        <v>95</v>
      </c>
      <c r="AX92" t="s">
        <v>95</v>
      </c>
      <c r="AY92" t="s">
        <v>95</v>
      </c>
      <c r="AZ92" t="s">
        <v>95</v>
      </c>
      <c r="BA92" t="s">
        <v>95</v>
      </c>
      <c r="BB92" t="s">
        <v>95</v>
      </c>
      <c r="BC92" t="s">
        <v>95</v>
      </c>
      <c r="BD92" t="s">
        <v>95</v>
      </c>
      <c r="BE92">
        <v>1</v>
      </c>
      <c r="BI92">
        <v>0</v>
      </c>
      <c r="BL92">
        <v>1</v>
      </c>
      <c r="BM92">
        <v>1</v>
      </c>
      <c r="BN92">
        <v>0</v>
      </c>
      <c r="BO92">
        <v>2</v>
      </c>
      <c r="BP92">
        <v>0</v>
      </c>
      <c r="BQ92">
        <v>0</v>
      </c>
      <c r="BS92">
        <v>1</v>
      </c>
      <c r="BT92">
        <v>1</v>
      </c>
      <c r="BU92">
        <v>0</v>
      </c>
      <c r="BV92">
        <v>1</v>
      </c>
      <c r="BW92">
        <v>0</v>
      </c>
      <c r="BX92">
        <v>0</v>
      </c>
      <c r="BY92">
        <v>89</v>
      </c>
      <c r="CG92" s="4">
        <v>1</v>
      </c>
      <c r="CH92" s="4">
        <v>1</v>
      </c>
      <c r="CI92" s="5">
        <v>0</v>
      </c>
      <c r="CJ92" s="5">
        <v>0</v>
      </c>
      <c r="CK92" s="5">
        <v>0</v>
      </c>
      <c r="CL92" s="5">
        <v>0</v>
      </c>
    </row>
    <row r="93" spans="1:91" x14ac:dyDescent="0.2">
      <c r="A93" t="s">
        <v>269</v>
      </c>
      <c r="B93" t="s">
        <v>270</v>
      </c>
      <c r="C93" t="s">
        <v>271</v>
      </c>
      <c r="D93">
        <v>1.1000000000000001</v>
      </c>
      <c r="E93" t="s">
        <v>272</v>
      </c>
      <c r="F93" t="s">
        <v>273</v>
      </c>
      <c r="G93" t="s">
        <v>274</v>
      </c>
      <c r="H93" t="s">
        <v>275</v>
      </c>
      <c r="I93">
        <v>0.46196999999999999</v>
      </c>
      <c r="J93">
        <v>1.9583000000000001E-3</v>
      </c>
      <c r="K93">
        <v>0.65734999999999999</v>
      </c>
      <c r="L93">
        <v>2002</v>
      </c>
      <c r="M93">
        <v>9.5122999999999998</v>
      </c>
      <c r="N93">
        <v>334.89</v>
      </c>
      <c r="O93">
        <v>79.733999999999995</v>
      </c>
      <c r="P93">
        <v>1288.0999999999999</v>
      </c>
      <c r="Q93">
        <v>-993.56</v>
      </c>
      <c r="R93">
        <v>0.57391000000000003</v>
      </c>
      <c r="S93">
        <v>0.47558</v>
      </c>
      <c r="T93">
        <v>4.6269999999999998</v>
      </c>
      <c r="U93">
        <v>3.8782999999999999</v>
      </c>
      <c r="V93">
        <v>0.20393</v>
      </c>
      <c r="W93">
        <v>9.0207999999999997E-2</v>
      </c>
      <c r="X93">
        <v>6.3243999999999998</v>
      </c>
      <c r="Y93">
        <v>5.2346000000000004</v>
      </c>
      <c r="Z93">
        <v>0.2064</v>
      </c>
      <c r="AA93">
        <v>9.3033000000000005E-2</v>
      </c>
      <c r="AB93">
        <v>6.3146000000000004</v>
      </c>
      <c r="AC93">
        <v>5.2252999999999998</v>
      </c>
      <c r="AD93">
        <v>17</v>
      </c>
      <c r="AE93">
        <v>17</v>
      </c>
      <c r="AF93">
        <v>1.0197000000000001</v>
      </c>
      <c r="AG93">
        <v>0.94686999999999999</v>
      </c>
      <c r="AH93">
        <v>7.2858999999999993E-2</v>
      </c>
      <c r="AI93">
        <v>17</v>
      </c>
      <c r="AJ93">
        <v>12</v>
      </c>
      <c r="AK93">
        <v>15</v>
      </c>
      <c r="AL93">
        <v>1</v>
      </c>
      <c r="AM93">
        <v>0</v>
      </c>
      <c r="AN93">
        <v>0</v>
      </c>
      <c r="AO93">
        <v>0.94371000000000005</v>
      </c>
      <c r="AP93">
        <v>0</v>
      </c>
      <c r="AQ93">
        <v>0</v>
      </c>
      <c r="AR93" t="s">
        <v>94</v>
      </c>
      <c r="AS93" t="s">
        <v>95</v>
      </c>
      <c r="AT93" t="s">
        <v>95</v>
      </c>
      <c r="AU93" t="s">
        <v>95</v>
      </c>
      <c r="AV93" t="s">
        <v>95</v>
      </c>
      <c r="AW93" t="s">
        <v>95</v>
      </c>
      <c r="AX93" t="s">
        <v>95</v>
      </c>
      <c r="AY93" t="s">
        <v>94</v>
      </c>
      <c r="AZ93" t="s">
        <v>94</v>
      </c>
      <c r="BA93" t="s">
        <v>94</v>
      </c>
      <c r="BB93" t="s">
        <v>94</v>
      </c>
      <c r="BC93" t="s">
        <v>94</v>
      </c>
      <c r="BD93" t="s">
        <v>94</v>
      </c>
      <c r="BE93">
        <v>2</v>
      </c>
      <c r="BH93" t="s">
        <v>276</v>
      </c>
      <c r="BI93">
        <v>0</v>
      </c>
      <c r="BL93">
        <v>0</v>
      </c>
      <c r="BM93">
        <v>1</v>
      </c>
      <c r="BN93">
        <v>0</v>
      </c>
      <c r="BO93">
        <v>0</v>
      </c>
      <c r="BP93">
        <v>0</v>
      </c>
      <c r="BQ93">
        <v>0</v>
      </c>
      <c r="BS93">
        <v>0</v>
      </c>
      <c r="BT93">
        <v>1</v>
      </c>
      <c r="BU93">
        <v>0</v>
      </c>
      <c r="BV93">
        <v>0</v>
      </c>
      <c r="BW93">
        <v>0</v>
      </c>
      <c r="BX93">
        <v>0</v>
      </c>
      <c r="BY93">
        <v>90</v>
      </c>
      <c r="CG93" s="4">
        <v>0</v>
      </c>
      <c r="CH93" s="4">
        <v>1</v>
      </c>
      <c r="CI93" s="5">
        <v>0</v>
      </c>
      <c r="CJ93" s="5">
        <v>0</v>
      </c>
      <c r="CK93" s="5">
        <v>0</v>
      </c>
      <c r="CL93" s="5">
        <v>0</v>
      </c>
    </row>
    <row r="94" spans="1:91" x14ac:dyDescent="0.2">
      <c r="A94" t="s">
        <v>277</v>
      </c>
      <c r="B94" t="s">
        <v>270</v>
      </c>
      <c r="C94" t="s">
        <v>271</v>
      </c>
      <c r="D94">
        <v>1.1000000000000001</v>
      </c>
      <c r="E94" t="s">
        <v>272</v>
      </c>
      <c r="F94" t="s">
        <v>278</v>
      </c>
      <c r="G94" t="s">
        <v>107</v>
      </c>
      <c r="H94" t="s">
        <v>275</v>
      </c>
      <c r="I94">
        <v>0.46193000000000001</v>
      </c>
      <c r="J94">
        <v>1.9583000000000001E-3</v>
      </c>
      <c r="K94">
        <v>6.5735000000000001E-4</v>
      </c>
      <c r="L94">
        <v>2002</v>
      </c>
      <c r="M94">
        <v>9.5131999999999994</v>
      </c>
      <c r="N94">
        <v>0.33489000000000002</v>
      </c>
      <c r="O94">
        <v>1.0336000000000001</v>
      </c>
      <c r="P94">
        <v>2596.5</v>
      </c>
      <c r="Q94">
        <v>-0.99356</v>
      </c>
      <c r="R94">
        <v>0.57391000000000003</v>
      </c>
      <c r="S94">
        <v>0.47558</v>
      </c>
      <c r="T94">
        <v>4.627E-3</v>
      </c>
      <c r="U94">
        <v>3.8782999999999999E-3</v>
      </c>
      <c r="V94">
        <v>0.20393</v>
      </c>
      <c r="W94">
        <v>9.0207999999999997E-2</v>
      </c>
      <c r="X94">
        <v>6.3244E-3</v>
      </c>
      <c r="Y94">
        <v>5.2345999999999998E-3</v>
      </c>
      <c r="Z94">
        <v>0.2064</v>
      </c>
      <c r="AA94">
        <v>9.3033000000000005E-2</v>
      </c>
      <c r="AB94">
        <v>6.3146000000000001E-3</v>
      </c>
      <c r="AC94">
        <v>5.2253000000000004E-3</v>
      </c>
      <c r="AD94">
        <v>17</v>
      </c>
      <c r="AE94">
        <v>17</v>
      </c>
      <c r="AF94">
        <v>1.0197000000000001</v>
      </c>
      <c r="AG94">
        <v>0.94686999999999999</v>
      </c>
      <c r="AH94">
        <v>7.2858999999999993E-2</v>
      </c>
      <c r="AI94">
        <v>17</v>
      </c>
      <c r="AJ94">
        <v>12</v>
      </c>
      <c r="AK94">
        <v>15</v>
      </c>
      <c r="AL94">
        <v>1</v>
      </c>
      <c r="AM94">
        <v>0</v>
      </c>
      <c r="AN94">
        <v>0</v>
      </c>
      <c r="AO94">
        <v>0.94371000000000005</v>
      </c>
      <c r="AP94">
        <v>1</v>
      </c>
      <c r="AQ94">
        <v>1</v>
      </c>
      <c r="AR94" t="s">
        <v>94</v>
      </c>
      <c r="AS94" t="s">
        <v>95</v>
      </c>
      <c r="AT94" t="s">
        <v>95</v>
      </c>
      <c r="AU94" t="s">
        <v>95</v>
      </c>
      <c r="AV94" t="s">
        <v>95</v>
      </c>
      <c r="AW94" t="s">
        <v>95</v>
      </c>
      <c r="AX94" t="s">
        <v>95</v>
      </c>
      <c r="AY94" t="s">
        <v>94</v>
      </c>
      <c r="AZ94" t="s">
        <v>94</v>
      </c>
      <c r="BA94" t="s">
        <v>94</v>
      </c>
      <c r="BB94" t="s">
        <v>94</v>
      </c>
      <c r="BC94" t="s">
        <v>94</v>
      </c>
      <c r="BD94" t="s">
        <v>94</v>
      </c>
      <c r="BH94" t="s">
        <v>276</v>
      </c>
      <c r="BI94">
        <v>0</v>
      </c>
      <c r="BJ94" t="s">
        <v>108</v>
      </c>
      <c r="BK94" t="s">
        <v>109</v>
      </c>
      <c r="BL94">
        <v>0</v>
      </c>
      <c r="BM94">
        <v>1</v>
      </c>
      <c r="BN94">
        <v>0</v>
      </c>
      <c r="BO94">
        <v>1</v>
      </c>
      <c r="BP94">
        <v>0</v>
      </c>
      <c r="BQ94">
        <v>0</v>
      </c>
      <c r="BS94">
        <v>0</v>
      </c>
      <c r="BT94">
        <v>1</v>
      </c>
      <c r="BU94">
        <v>0</v>
      </c>
      <c r="BV94">
        <v>1</v>
      </c>
      <c r="BW94">
        <v>0</v>
      </c>
      <c r="BX94">
        <v>0</v>
      </c>
      <c r="BY94">
        <v>91</v>
      </c>
      <c r="CG94" s="4">
        <v>0</v>
      </c>
      <c r="CH94" s="4">
        <v>1</v>
      </c>
      <c r="CI94" s="5">
        <v>0</v>
      </c>
      <c r="CJ94" s="5">
        <v>0</v>
      </c>
      <c r="CK94" s="5">
        <v>0</v>
      </c>
      <c r="CL94" s="5">
        <v>0</v>
      </c>
      <c r="CM94" s="12" t="s">
        <v>3617</v>
      </c>
    </row>
    <row r="95" spans="1:91" x14ac:dyDescent="0.2">
      <c r="A95" t="s">
        <v>3914</v>
      </c>
      <c r="B95" t="s">
        <v>270</v>
      </c>
      <c r="C95" t="s">
        <v>271</v>
      </c>
      <c r="D95">
        <v>1.1000000000000001</v>
      </c>
      <c r="E95" t="s">
        <v>272</v>
      </c>
      <c r="F95" t="s">
        <v>3922</v>
      </c>
      <c r="G95" t="s">
        <v>107</v>
      </c>
      <c r="H95" t="s">
        <v>275</v>
      </c>
      <c r="I95">
        <v>-1.8436999999999999E-2</v>
      </c>
      <c r="J95">
        <v>-2.0501E-3</v>
      </c>
      <c r="K95">
        <v>-6.8570999999999997E-4</v>
      </c>
      <c r="L95">
        <v>2131.6</v>
      </c>
      <c r="M95">
        <v>-238.34</v>
      </c>
      <c r="N95">
        <v>0.37651000000000001</v>
      </c>
      <c r="O95">
        <v>0.60667000000000004</v>
      </c>
      <c r="P95">
        <v>1728.5</v>
      </c>
      <c r="Q95">
        <v>1.7189000000000001</v>
      </c>
      <c r="R95">
        <v>0.52154999999999996</v>
      </c>
      <c r="S95">
        <v>0.36205999999999999</v>
      </c>
      <c r="T95">
        <v>2.4402E-3</v>
      </c>
      <c r="U95">
        <v>2.1040999999999998E-3</v>
      </c>
      <c r="V95">
        <v>0.52997000000000005</v>
      </c>
      <c r="W95">
        <v>0.43597000000000002</v>
      </c>
      <c r="X95">
        <v>2.4185999999999999E-3</v>
      </c>
      <c r="Y95">
        <v>2.0733000000000001E-3</v>
      </c>
      <c r="Z95">
        <v>0.52893999999999997</v>
      </c>
      <c r="AA95">
        <v>0.43472</v>
      </c>
      <c r="AB95">
        <v>2.4212999999999999E-3</v>
      </c>
      <c r="AC95">
        <v>2.0774000000000001E-3</v>
      </c>
      <c r="AD95">
        <v>13</v>
      </c>
      <c r="AE95">
        <v>13</v>
      </c>
      <c r="AF95">
        <v>0.90700999999999998</v>
      </c>
      <c r="AG95">
        <v>0.87355000000000005</v>
      </c>
      <c r="AH95">
        <v>3.3465000000000002E-2</v>
      </c>
      <c r="AI95">
        <v>13</v>
      </c>
      <c r="AJ95">
        <v>12</v>
      </c>
      <c r="AK95">
        <v>0</v>
      </c>
      <c r="AL95">
        <v>0</v>
      </c>
      <c r="AM95">
        <v>0</v>
      </c>
      <c r="AN95">
        <v>0</v>
      </c>
      <c r="AO95">
        <v>0.92300000000000004</v>
      </c>
      <c r="AP95">
        <v>1</v>
      </c>
      <c r="AQ95">
        <v>1</v>
      </c>
      <c r="AR95" t="s">
        <v>94</v>
      </c>
      <c r="AS95" t="s">
        <v>95</v>
      </c>
      <c r="AT95" t="s">
        <v>95</v>
      </c>
      <c r="AU95" t="s">
        <v>95</v>
      </c>
      <c r="AV95" t="s">
        <v>95</v>
      </c>
      <c r="AW95" t="s">
        <v>95</v>
      </c>
      <c r="AX95" t="s">
        <v>95</v>
      </c>
      <c r="AY95" t="s">
        <v>94</v>
      </c>
      <c r="AZ95" t="s">
        <v>95</v>
      </c>
      <c r="BA95" t="s">
        <v>94</v>
      </c>
      <c r="BB95" t="s">
        <v>95</v>
      </c>
      <c r="CG95" s="4">
        <v>1</v>
      </c>
      <c r="CH95" s="4">
        <v>1</v>
      </c>
      <c r="CI95" s="5">
        <v>0</v>
      </c>
      <c r="CJ95" s="5">
        <v>1</v>
      </c>
      <c r="CK95" s="5">
        <v>0</v>
      </c>
      <c r="CL95" s="5">
        <v>0</v>
      </c>
    </row>
    <row r="96" spans="1:91" x14ac:dyDescent="0.2">
      <c r="A96" t="s">
        <v>279</v>
      </c>
      <c r="B96" t="s">
        <v>270</v>
      </c>
      <c r="C96" t="s">
        <v>271</v>
      </c>
      <c r="D96">
        <v>4.0999999999999996</v>
      </c>
      <c r="E96" t="s">
        <v>129</v>
      </c>
      <c r="F96" t="s">
        <v>130</v>
      </c>
      <c r="G96" t="s">
        <v>131</v>
      </c>
      <c r="H96" t="s">
        <v>275</v>
      </c>
      <c r="I96">
        <v>42.576000000000001</v>
      </c>
      <c r="J96">
        <v>0.20584</v>
      </c>
      <c r="K96">
        <v>1.8826000000000001</v>
      </c>
      <c r="L96">
        <v>2021.2</v>
      </c>
      <c r="M96">
        <v>0.10321</v>
      </c>
      <c r="N96">
        <v>52.773000000000003</v>
      </c>
      <c r="O96">
        <v>6.2492000000000001</v>
      </c>
      <c r="P96">
        <v>2014.6</v>
      </c>
      <c r="Q96">
        <v>-3781.5</v>
      </c>
      <c r="R96">
        <v>0.54288999999999998</v>
      </c>
      <c r="S96">
        <v>0.46222000000000002</v>
      </c>
      <c r="T96">
        <v>15.851000000000001</v>
      </c>
      <c r="U96">
        <v>6.9325999999999999</v>
      </c>
      <c r="V96">
        <v>0.29096</v>
      </c>
      <c r="W96">
        <v>0.21217</v>
      </c>
      <c r="X96">
        <v>19.741</v>
      </c>
      <c r="Y96">
        <v>11.95</v>
      </c>
      <c r="Z96">
        <v>0.23644000000000001</v>
      </c>
      <c r="AA96">
        <v>0.15159</v>
      </c>
      <c r="AB96">
        <v>20.486000000000001</v>
      </c>
      <c r="AC96">
        <v>13.69</v>
      </c>
      <c r="AD96">
        <v>21</v>
      </c>
      <c r="AE96">
        <v>5</v>
      </c>
      <c r="AF96">
        <v>1.8949</v>
      </c>
      <c r="AG96">
        <v>0.22189999999999999</v>
      </c>
      <c r="AH96">
        <v>1.673</v>
      </c>
      <c r="AI96">
        <v>11</v>
      </c>
      <c r="AJ96">
        <v>2</v>
      </c>
      <c r="AK96">
        <v>0</v>
      </c>
      <c r="AL96">
        <v>1</v>
      </c>
      <c r="AM96">
        <v>0</v>
      </c>
      <c r="AN96">
        <v>1</v>
      </c>
      <c r="AO96">
        <v>0.38197999999999999</v>
      </c>
      <c r="AP96">
        <v>0</v>
      </c>
      <c r="AQ96">
        <v>1</v>
      </c>
      <c r="AR96" t="s">
        <v>94</v>
      </c>
      <c r="AS96" t="s">
        <v>94</v>
      </c>
      <c r="AT96" t="s">
        <v>95</v>
      </c>
      <c r="AU96" t="s">
        <v>94</v>
      </c>
      <c r="AV96" t="s">
        <v>94</v>
      </c>
      <c r="AW96" t="s">
        <v>94</v>
      </c>
      <c r="AX96" t="s">
        <v>94</v>
      </c>
      <c r="AY96" t="s">
        <v>95</v>
      </c>
      <c r="AZ96" t="s">
        <v>94</v>
      </c>
      <c r="BA96" t="s">
        <v>94</v>
      </c>
      <c r="BB96" t="s">
        <v>94</v>
      </c>
      <c r="BC96" t="s">
        <v>94</v>
      </c>
      <c r="BD96" t="s">
        <v>94</v>
      </c>
      <c r="BI96">
        <v>0</v>
      </c>
      <c r="BJ96" t="s">
        <v>132</v>
      </c>
      <c r="BK96" t="s">
        <v>133</v>
      </c>
      <c r="BL96">
        <v>1</v>
      </c>
      <c r="BM96">
        <v>1</v>
      </c>
      <c r="BN96">
        <v>0</v>
      </c>
      <c r="BO96">
        <v>0</v>
      </c>
      <c r="BP96">
        <v>0</v>
      </c>
      <c r="BQ96">
        <v>0</v>
      </c>
      <c r="BS96">
        <v>0</v>
      </c>
      <c r="BT96">
        <v>1</v>
      </c>
      <c r="BU96">
        <v>0</v>
      </c>
      <c r="BV96">
        <v>0</v>
      </c>
      <c r="BW96">
        <v>0</v>
      </c>
      <c r="BX96">
        <v>0</v>
      </c>
      <c r="BY96">
        <v>92</v>
      </c>
      <c r="BZ96" t="s">
        <v>123</v>
      </c>
      <c r="CG96" s="4">
        <v>1</v>
      </c>
      <c r="CH96" s="4">
        <v>1</v>
      </c>
      <c r="CI96" s="5">
        <v>0</v>
      </c>
      <c r="CJ96" s="5">
        <v>0</v>
      </c>
      <c r="CK96" s="5">
        <v>0</v>
      </c>
      <c r="CL96" s="5">
        <v>0</v>
      </c>
    </row>
    <row r="97" spans="1:91" x14ac:dyDescent="0.2">
      <c r="A97" t="s">
        <v>280</v>
      </c>
      <c r="B97" t="s">
        <v>270</v>
      </c>
      <c r="C97" t="s">
        <v>271</v>
      </c>
      <c r="D97">
        <v>4.0999999999999996</v>
      </c>
      <c r="E97" t="s">
        <v>129</v>
      </c>
      <c r="F97" t="s">
        <v>135</v>
      </c>
      <c r="G97" t="s">
        <v>136</v>
      </c>
      <c r="H97" t="s">
        <v>275</v>
      </c>
      <c r="I97">
        <v>20.85</v>
      </c>
      <c r="J97">
        <v>8.0380000000000003</v>
      </c>
      <c r="K97">
        <v>1.8669</v>
      </c>
      <c r="L97">
        <v>2022</v>
      </c>
      <c r="M97">
        <v>0.21076</v>
      </c>
      <c r="N97">
        <v>251.01</v>
      </c>
      <c r="O97">
        <v>2.5666999999999999E-3</v>
      </c>
      <c r="P97">
        <v>2020.7</v>
      </c>
      <c r="Q97">
        <v>-3750.1</v>
      </c>
      <c r="R97">
        <v>0.86941000000000002</v>
      </c>
      <c r="S97">
        <v>0.84328999999999998</v>
      </c>
      <c r="T97">
        <v>8.3399000000000001</v>
      </c>
      <c r="U97">
        <v>2.6911999999999998</v>
      </c>
      <c r="V97">
        <v>0.86941000000000002</v>
      </c>
      <c r="W97">
        <v>0.85307999999999995</v>
      </c>
      <c r="X97">
        <v>8.3399000000000001</v>
      </c>
      <c r="Y97">
        <v>2.6928000000000001</v>
      </c>
      <c r="Z97">
        <v>0.19631999999999999</v>
      </c>
      <c r="AA97">
        <v>9.5854999999999996E-2</v>
      </c>
      <c r="AB97">
        <v>20.689</v>
      </c>
      <c r="AC97">
        <v>13.14</v>
      </c>
      <c r="AD97">
        <v>19</v>
      </c>
      <c r="AE97">
        <v>3</v>
      </c>
      <c r="AF97">
        <v>0.39838000000000001</v>
      </c>
      <c r="AG97">
        <v>9.1156000000000001E-2</v>
      </c>
      <c r="AH97">
        <v>0.30723</v>
      </c>
      <c r="AI97">
        <v>9</v>
      </c>
      <c r="AJ97">
        <v>0</v>
      </c>
      <c r="AK97">
        <v>8</v>
      </c>
      <c r="AL97">
        <v>0</v>
      </c>
      <c r="AM97">
        <v>0</v>
      </c>
      <c r="AN97">
        <v>1</v>
      </c>
      <c r="AO97">
        <v>0</v>
      </c>
      <c r="AP97">
        <v>0</v>
      </c>
      <c r="AQ97">
        <v>1</v>
      </c>
      <c r="AR97" t="s">
        <v>95</v>
      </c>
      <c r="AS97" t="s">
        <v>96</v>
      </c>
      <c r="AT97" t="s">
        <v>95</v>
      </c>
      <c r="AU97" t="s">
        <v>94</v>
      </c>
      <c r="AV97" t="s">
        <v>94</v>
      </c>
      <c r="AW97" t="s">
        <v>94</v>
      </c>
      <c r="AX97" t="s">
        <v>94</v>
      </c>
      <c r="AY97" t="s">
        <v>95</v>
      </c>
      <c r="AZ97" t="s">
        <v>94</v>
      </c>
      <c r="BA97" t="s">
        <v>96</v>
      </c>
      <c r="BB97" t="s">
        <v>96</v>
      </c>
      <c r="BC97" t="s">
        <v>96</v>
      </c>
      <c r="BD97" t="s">
        <v>96</v>
      </c>
      <c r="BI97">
        <v>0</v>
      </c>
      <c r="BJ97" t="s">
        <v>137</v>
      </c>
      <c r="BK97" t="s">
        <v>138</v>
      </c>
      <c r="BL97">
        <v>1</v>
      </c>
      <c r="BM97">
        <v>1</v>
      </c>
      <c r="BN97">
        <v>0</v>
      </c>
      <c r="BO97">
        <v>0</v>
      </c>
      <c r="BP97">
        <v>0</v>
      </c>
      <c r="BQ97">
        <v>1</v>
      </c>
      <c r="BS97">
        <v>1</v>
      </c>
      <c r="BT97">
        <v>1</v>
      </c>
      <c r="BU97">
        <v>0</v>
      </c>
      <c r="BV97">
        <v>0</v>
      </c>
      <c r="BW97">
        <v>0</v>
      </c>
      <c r="BX97">
        <v>1</v>
      </c>
      <c r="BY97">
        <v>93</v>
      </c>
      <c r="CG97" s="4">
        <v>0</v>
      </c>
      <c r="CH97" s="4">
        <v>1</v>
      </c>
      <c r="CI97" s="5">
        <v>0</v>
      </c>
      <c r="CJ97" s="5">
        <v>0</v>
      </c>
      <c r="CK97" s="5">
        <v>0</v>
      </c>
      <c r="CL97" s="5">
        <v>1</v>
      </c>
    </row>
    <row r="98" spans="1:91" x14ac:dyDescent="0.2">
      <c r="A98" t="s">
        <v>281</v>
      </c>
      <c r="B98" t="s">
        <v>270</v>
      </c>
      <c r="C98" t="s">
        <v>147</v>
      </c>
      <c r="D98">
        <v>3.3</v>
      </c>
      <c r="E98" t="s">
        <v>148</v>
      </c>
      <c r="F98" t="s">
        <v>149</v>
      </c>
      <c r="G98" t="s">
        <v>150</v>
      </c>
      <c r="H98" t="s">
        <v>275</v>
      </c>
      <c r="I98">
        <v>0.24765999999999999</v>
      </c>
      <c r="J98">
        <v>3.9326E-2</v>
      </c>
      <c r="K98">
        <v>0.29061999999999999</v>
      </c>
      <c r="L98">
        <v>2020.9</v>
      </c>
      <c r="M98">
        <v>17.744</v>
      </c>
      <c r="N98">
        <v>36.792999999999999</v>
      </c>
      <c r="O98">
        <v>-3.7042000000000002</v>
      </c>
      <c r="P98">
        <v>4342.6000000000004</v>
      </c>
      <c r="Q98">
        <v>-576.82000000000005</v>
      </c>
      <c r="R98">
        <v>0.91647999999999996</v>
      </c>
      <c r="S98">
        <v>0.91156999999999999</v>
      </c>
      <c r="T98">
        <v>1.8905000000000001</v>
      </c>
      <c r="U98">
        <v>1.0691999999999999</v>
      </c>
      <c r="V98">
        <v>-0.29374</v>
      </c>
      <c r="W98">
        <v>-0.34350000000000003</v>
      </c>
      <c r="X98">
        <v>7.4406999999999996</v>
      </c>
      <c r="Y98">
        <v>3.5455000000000001</v>
      </c>
      <c r="Z98">
        <v>0.49736999999999998</v>
      </c>
      <c r="AA98">
        <v>0.47803000000000001</v>
      </c>
      <c r="AB98">
        <v>4.6378000000000004</v>
      </c>
      <c r="AC98">
        <v>3.4630000000000001</v>
      </c>
      <c r="AD98">
        <v>55</v>
      </c>
      <c r="AE98">
        <v>28</v>
      </c>
      <c r="AF98">
        <v>0.67947000000000002</v>
      </c>
      <c r="AG98">
        <v>2.7178999999999998E-2</v>
      </c>
      <c r="AH98">
        <v>0.65229000000000004</v>
      </c>
      <c r="AI98">
        <v>33</v>
      </c>
      <c r="AJ98">
        <v>3</v>
      </c>
      <c r="AK98">
        <v>32</v>
      </c>
      <c r="AL98">
        <v>0</v>
      </c>
      <c r="AM98">
        <v>0</v>
      </c>
      <c r="AN98">
        <v>1</v>
      </c>
      <c r="AO98">
        <v>0.83513999999999999</v>
      </c>
      <c r="AP98">
        <v>0</v>
      </c>
      <c r="AQ98">
        <v>1</v>
      </c>
      <c r="AR98" t="s">
        <v>95</v>
      </c>
      <c r="AS98" t="s">
        <v>95</v>
      </c>
      <c r="AT98" t="s">
        <v>95</v>
      </c>
      <c r="AU98" t="s">
        <v>94</v>
      </c>
      <c r="AV98" t="s">
        <v>95</v>
      </c>
      <c r="AW98" t="s">
        <v>94</v>
      </c>
      <c r="AX98" t="s">
        <v>95</v>
      </c>
      <c r="AY98" t="s">
        <v>95</v>
      </c>
      <c r="AZ98" t="s">
        <v>95</v>
      </c>
      <c r="BA98" t="s">
        <v>94</v>
      </c>
      <c r="BB98" t="s">
        <v>94</v>
      </c>
      <c r="BC98" t="s">
        <v>94</v>
      </c>
      <c r="BD98" t="s">
        <v>94</v>
      </c>
      <c r="BH98" t="s">
        <v>151</v>
      </c>
      <c r="BI98">
        <v>0</v>
      </c>
      <c r="BL98">
        <v>1</v>
      </c>
      <c r="BM98">
        <v>1</v>
      </c>
      <c r="BN98">
        <v>0</v>
      </c>
      <c r="BO98">
        <v>0</v>
      </c>
      <c r="BP98">
        <v>1</v>
      </c>
      <c r="BQ98">
        <v>1</v>
      </c>
      <c r="BS98">
        <v>1</v>
      </c>
      <c r="BT98">
        <v>1</v>
      </c>
      <c r="BU98">
        <v>0</v>
      </c>
      <c r="BV98">
        <v>0</v>
      </c>
      <c r="BW98">
        <v>1</v>
      </c>
      <c r="BX98">
        <v>1</v>
      </c>
      <c r="BY98">
        <v>94</v>
      </c>
      <c r="CG98" s="4">
        <v>1</v>
      </c>
      <c r="CH98" s="4">
        <v>1</v>
      </c>
      <c r="CI98" s="5">
        <v>0</v>
      </c>
      <c r="CJ98" s="5">
        <v>0</v>
      </c>
      <c r="CK98" s="5">
        <v>1</v>
      </c>
      <c r="CL98" s="5">
        <v>1</v>
      </c>
    </row>
    <row r="99" spans="1:91" x14ac:dyDescent="0.2">
      <c r="A99" t="s">
        <v>282</v>
      </c>
      <c r="B99" t="s">
        <v>270</v>
      </c>
      <c r="C99" t="s">
        <v>283</v>
      </c>
      <c r="D99">
        <v>1.1000000000000001</v>
      </c>
      <c r="E99" t="s">
        <v>272</v>
      </c>
      <c r="F99" t="s">
        <v>284</v>
      </c>
      <c r="G99" t="s">
        <v>274</v>
      </c>
      <c r="H99" t="s">
        <v>275</v>
      </c>
      <c r="I99">
        <v>0.21243000000000001</v>
      </c>
      <c r="J99">
        <v>4.6091999999999999E-3</v>
      </c>
      <c r="K99">
        <v>1.9702999999999999</v>
      </c>
      <c r="L99">
        <v>1996.9</v>
      </c>
      <c r="M99">
        <v>20.686</v>
      </c>
      <c r="N99">
        <v>434.74</v>
      </c>
      <c r="O99">
        <v>40.81</v>
      </c>
      <c r="P99">
        <v>1508.7</v>
      </c>
      <c r="Q99">
        <v>-3549.1</v>
      </c>
      <c r="R99">
        <v>0.84235000000000004</v>
      </c>
      <c r="S99">
        <v>0.80596999999999996</v>
      </c>
      <c r="T99">
        <v>4.6162999999999998</v>
      </c>
      <c r="U99">
        <v>3.8976000000000002</v>
      </c>
      <c r="V99">
        <v>0.68223</v>
      </c>
      <c r="W99">
        <v>0.63683999999999996</v>
      </c>
      <c r="X99">
        <v>6.5540000000000003</v>
      </c>
      <c r="Y99">
        <v>5.7012999999999998</v>
      </c>
      <c r="Z99">
        <v>0.68928</v>
      </c>
      <c r="AA99">
        <v>0.64488999999999996</v>
      </c>
      <c r="AB99">
        <v>6.4809000000000001</v>
      </c>
      <c r="AC99">
        <v>5.5995999999999997</v>
      </c>
      <c r="AD99">
        <v>17</v>
      </c>
      <c r="AE99">
        <v>17</v>
      </c>
      <c r="AF99">
        <v>1.0098</v>
      </c>
      <c r="AG99">
        <v>0.92352999999999996</v>
      </c>
      <c r="AH99">
        <v>8.6258000000000001E-2</v>
      </c>
      <c r="AI99">
        <v>17</v>
      </c>
      <c r="AJ99">
        <v>2</v>
      </c>
      <c r="AK99">
        <v>15</v>
      </c>
      <c r="AL99">
        <v>1</v>
      </c>
      <c r="AM99">
        <v>0</v>
      </c>
      <c r="AN99">
        <v>0</v>
      </c>
      <c r="AO99">
        <v>0.94355</v>
      </c>
      <c r="AP99">
        <v>0</v>
      </c>
      <c r="AQ99">
        <v>0</v>
      </c>
      <c r="AR99" t="s">
        <v>95</v>
      </c>
      <c r="AS99" t="s">
        <v>95</v>
      </c>
      <c r="AT99" t="s">
        <v>95</v>
      </c>
      <c r="AU99" t="s">
        <v>95</v>
      </c>
      <c r="AV99" t="s">
        <v>95</v>
      </c>
      <c r="AW99" t="s">
        <v>95</v>
      </c>
      <c r="AX99" t="s">
        <v>95</v>
      </c>
      <c r="AY99" t="s">
        <v>94</v>
      </c>
      <c r="AZ99" t="s">
        <v>95</v>
      </c>
      <c r="BA99" t="s">
        <v>94</v>
      </c>
      <c r="BB99" t="s">
        <v>95</v>
      </c>
      <c r="BC99" t="s">
        <v>96</v>
      </c>
      <c r="BD99" t="s">
        <v>95</v>
      </c>
      <c r="BE99">
        <v>2</v>
      </c>
      <c r="BH99" t="s">
        <v>276</v>
      </c>
      <c r="BI99">
        <v>0</v>
      </c>
      <c r="BL99">
        <v>0</v>
      </c>
      <c r="BM99">
        <v>1</v>
      </c>
      <c r="BN99">
        <v>0</v>
      </c>
      <c r="BO99">
        <v>0</v>
      </c>
      <c r="BP99">
        <v>0</v>
      </c>
      <c r="BQ99">
        <v>0</v>
      </c>
      <c r="BS99">
        <v>1</v>
      </c>
      <c r="BT99">
        <v>1</v>
      </c>
      <c r="BU99">
        <v>0</v>
      </c>
      <c r="BV99">
        <v>0</v>
      </c>
      <c r="BW99">
        <v>0</v>
      </c>
      <c r="BX99">
        <v>0</v>
      </c>
      <c r="BY99">
        <v>95</v>
      </c>
      <c r="BZ99" t="s">
        <v>123</v>
      </c>
      <c r="CG99" s="4">
        <v>1</v>
      </c>
      <c r="CH99" s="4">
        <v>1</v>
      </c>
      <c r="CI99" s="5">
        <v>0</v>
      </c>
      <c r="CJ99" s="5">
        <v>0</v>
      </c>
      <c r="CK99" s="5">
        <v>0</v>
      </c>
      <c r="CL99" s="5">
        <v>0</v>
      </c>
    </row>
    <row r="100" spans="1:91" x14ac:dyDescent="0.2">
      <c r="A100" t="s">
        <v>285</v>
      </c>
      <c r="B100" t="s">
        <v>270</v>
      </c>
      <c r="C100" t="s">
        <v>283</v>
      </c>
      <c r="D100">
        <v>1.1000000000000001</v>
      </c>
      <c r="E100" t="s">
        <v>272</v>
      </c>
      <c r="F100" t="s">
        <v>278</v>
      </c>
      <c r="G100" t="s">
        <v>107</v>
      </c>
      <c r="H100" t="s">
        <v>275</v>
      </c>
      <c r="I100">
        <v>0.21243000000000001</v>
      </c>
      <c r="J100">
        <v>1.1444999999999999E-3</v>
      </c>
      <c r="K100">
        <v>1.9702999999999999E-3</v>
      </c>
      <c r="L100">
        <v>1996.9</v>
      </c>
      <c r="M100">
        <v>20.686</v>
      </c>
      <c r="N100">
        <v>0.43474000000000002</v>
      </c>
      <c r="O100">
        <v>1555.5</v>
      </c>
      <c r="P100" s="1">
        <v>157470</v>
      </c>
      <c r="Q100">
        <v>-3.5491000000000001</v>
      </c>
      <c r="R100">
        <v>0.84235000000000004</v>
      </c>
      <c r="S100">
        <v>0.80596999999999996</v>
      </c>
      <c r="T100">
        <v>4.6163000000000003E-3</v>
      </c>
      <c r="U100">
        <v>3.8976000000000002E-3</v>
      </c>
      <c r="V100">
        <v>-1324.4</v>
      </c>
      <c r="W100">
        <v>-1513.7</v>
      </c>
      <c r="X100">
        <v>0.42326999999999998</v>
      </c>
      <c r="Y100">
        <v>0.42310999999999999</v>
      </c>
      <c r="Z100">
        <v>0.68928</v>
      </c>
      <c r="AA100">
        <v>0.64488999999999996</v>
      </c>
      <c r="AB100">
        <v>6.4809000000000004E-3</v>
      </c>
      <c r="AC100">
        <v>5.5995999999999997E-3</v>
      </c>
      <c r="AD100">
        <v>17</v>
      </c>
      <c r="AE100">
        <v>17</v>
      </c>
      <c r="AF100">
        <v>1.0098</v>
      </c>
      <c r="AG100">
        <v>0.92352999999999996</v>
      </c>
      <c r="AH100">
        <v>8.6258000000000001E-2</v>
      </c>
      <c r="AI100">
        <v>17</v>
      </c>
      <c r="AJ100">
        <v>2</v>
      </c>
      <c r="AK100">
        <v>15</v>
      </c>
      <c r="AL100">
        <v>1</v>
      </c>
      <c r="AM100">
        <v>0</v>
      </c>
      <c r="AN100">
        <v>0</v>
      </c>
      <c r="AO100">
        <v>0.94355</v>
      </c>
      <c r="AP100">
        <v>1</v>
      </c>
      <c r="AQ100">
        <v>1</v>
      </c>
      <c r="AR100" t="s">
        <v>95</v>
      </c>
      <c r="AS100" t="s">
        <v>95</v>
      </c>
      <c r="AT100" t="s">
        <v>95</v>
      </c>
      <c r="AU100" t="s">
        <v>95</v>
      </c>
      <c r="AV100" t="s">
        <v>95</v>
      </c>
      <c r="AW100" t="s">
        <v>95</v>
      </c>
      <c r="AX100" t="s">
        <v>95</v>
      </c>
      <c r="AY100" t="s">
        <v>94</v>
      </c>
      <c r="AZ100" t="s">
        <v>95</v>
      </c>
      <c r="BA100" t="s">
        <v>94</v>
      </c>
      <c r="BB100" t="s">
        <v>95</v>
      </c>
      <c r="BC100" t="s">
        <v>96</v>
      </c>
      <c r="BD100" t="s">
        <v>95</v>
      </c>
      <c r="BH100" t="s">
        <v>276</v>
      </c>
      <c r="BI100">
        <v>0</v>
      </c>
      <c r="BJ100" t="s">
        <v>108</v>
      </c>
      <c r="BK100" t="s">
        <v>109</v>
      </c>
      <c r="BL100">
        <v>0</v>
      </c>
      <c r="BM100">
        <v>1</v>
      </c>
      <c r="BN100">
        <v>0</v>
      </c>
      <c r="BO100">
        <v>1</v>
      </c>
      <c r="BP100">
        <v>0</v>
      </c>
      <c r="BQ100">
        <v>0</v>
      </c>
      <c r="BS100">
        <v>1</v>
      </c>
      <c r="BT100">
        <v>1</v>
      </c>
      <c r="BU100">
        <v>0</v>
      </c>
      <c r="BV100">
        <v>1</v>
      </c>
      <c r="BW100">
        <v>0</v>
      </c>
      <c r="BX100">
        <v>0</v>
      </c>
      <c r="BY100">
        <v>96</v>
      </c>
      <c r="BZ100" t="s">
        <v>123</v>
      </c>
      <c r="CG100" s="4">
        <v>1</v>
      </c>
      <c r="CH100" s="4">
        <v>1</v>
      </c>
      <c r="CI100" s="5">
        <v>0</v>
      </c>
      <c r="CJ100" s="5">
        <v>1</v>
      </c>
      <c r="CK100" s="5">
        <v>0</v>
      </c>
      <c r="CL100" s="5">
        <v>0</v>
      </c>
      <c r="CM100" s="12" t="s">
        <v>3618</v>
      </c>
    </row>
    <row r="101" spans="1:91" x14ac:dyDescent="0.2">
      <c r="A101" t="s">
        <v>286</v>
      </c>
      <c r="B101" t="s">
        <v>270</v>
      </c>
      <c r="C101" t="s">
        <v>283</v>
      </c>
      <c r="D101">
        <v>4.0999999999999996</v>
      </c>
      <c r="E101" t="s">
        <v>129</v>
      </c>
      <c r="F101" t="s">
        <v>130</v>
      </c>
      <c r="G101" t="s">
        <v>131</v>
      </c>
      <c r="H101" t="s">
        <v>275</v>
      </c>
      <c r="I101">
        <v>-11.704000000000001</v>
      </c>
      <c r="J101">
        <v>3.3020000000000001E-2</v>
      </c>
      <c r="K101">
        <v>0.29987999999999998</v>
      </c>
      <c r="L101">
        <v>2009.5</v>
      </c>
      <c r="M101">
        <v>-0.37546000000000002</v>
      </c>
      <c r="N101" s="1">
        <v>-3.2031999999999999E-9</v>
      </c>
      <c r="O101">
        <v>9.3805999999999994</v>
      </c>
      <c r="P101">
        <v>2031</v>
      </c>
      <c r="Q101">
        <v>-598.58000000000004</v>
      </c>
      <c r="R101">
        <v>-6.3689999999999997E-2</v>
      </c>
      <c r="S101">
        <v>-0.25140000000000001</v>
      </c>
      <c r="T101">
        <v>22.007999999999999</v>
      </c>
      <c r="U101">
        <v>5.3853</v>
      </c>
      <c r="V101">
        <v>4.3373999999999999E-3</v>
      </c>
      <c r="W101">
        <v>-0.10629</v>
      </c>
      <c r="X101">
        <v>21.292999999999999</v>
      </c>
      <c r="Y101">
        <v>9.6076999999999995</v>
      </c>
      <c r="Z101">
        <v>7.2414999999999997E-3</v>
      </c>
      <c r="AA101">
        <v>-0.10306999999999999</v>
      </c>
      <c r="AB101">
        <v>21.262</v>
      </c>
      <c r="AC101">
        <v>9.4306000000000001</v>
      </c>
      <c r="AD101">
        <v>21</v>
      </c>
      <c r="AE101">
        <v>2</v>
      </c>
      <c r="AF101" s="1">
        <v>-31219000000</v>
      </c>
      <c r="AG101" s="1">
        <v>-4086800000</v>
      </c>
      <c r="AH101" s="1">
        <v>-27132000000</v>
      </c>
      <c r="AI101">
        <v>10</v>
      </c>
      <c r="AJ101">
        <v>9</v>
      </c>
      <c r="AK101">
        <v>0</v>
      </c>
      <c r="AL101">
        <v>0</v>
      </c>
      <c r="AM101">
        <v>0</v>
      </c>
      <c r="AN101">
        <v>1</v>
      </c>
      <c r="AO101">
        <v>0</v>
      </c>
      <c r="AP101">
        <v>0</v>
      </c>
      <c r="AQ101">
        <v>1</v>
      </c>
      <c r="AR101" t="s">
        <v>96</v>
      </c>
      <c r="AS101" t="s">
        <v>96</v>
      </c>
      <c r="AT101" t="s">
        <v>94</v>
      </c>
      <c r="AU101" t="s">
        <v>94</v>
      </c>
      <c r="AV101" t="s">
        <v>94</v>
      </c>
      <c r="AW101" t="s">
        <v>94</v>
      </c>
      <c r="AX101" t="s">
        <v>94</v>
      </c>
      <c r="AY101" t="s">
        <v>94</v>
      </c>
      <c r="AZ101" t="s">
        <v>94</v>
      </c>
      <c r="BA101" t="s">
        <v>96</v>
      </c>
      <c r="BB101" t="s">
        <v>96</v>
      </c>
      <c r="BC101" t="s">
        <v>96</v>
      </c>
      <c r="BD101" t="s">
        <v>96</v>
      </c>
      <c r="BH101" t="s">
        <v>189</v>
      </c>
      <c r="BI101">
        <v>0</v>
      </c>
      <c r="BJ101" t="s">
        <v>132</v>
      </c>
      <c r="BK101" t="s">
        <v>133</v>
      </c>
      <c r="BL101">
        <v>0</v>
      </c>
      <c r="BM101">
        <v>0</v>
      </c>
      <c r="BN101">
        <v>0</v>
      </c>
      <c r="BO101">
        <v>0</v>
      </c>
      <c r="BP101">
        <v>0</v>
      </c>
      <c r="BQ101">
        <v>0</v>
      </c>
      <c r="BS101">
        <v>0</v>
      </c>
      <c r="BT101">
        <v>0</v>
      </c>
      <c r="BU101">
        <v>0</v>
      </c>
      <c r="BV101">
        <v>0</v>
      </c>
      <c r="BW101">
        <v>0</v>
      </c>
      <c r="BX101">
        <v>0</v>
      </c>
      <c r="BY101">
        <v>97</v>
      </c>
      <c r="CG101" s="4">
        <v>0</v>
      </c>
      <c r="CH101" s="4">
        <v>0</v>
      </c>
      <c r="CI101" s="5">
        <v>0</v>
      </c>
      <c r="CJ101" s="5">
        <v>0</v>
      </c>
      <c r="CK101" s="5">
        <v>0</v>
      </c>
      <c r="CL101" s="5">
        <v>0</v>
      </c>
    </row>
    <row r="102" spans="1:91" x14ac:dyDescent="0.2">
      <c r="A102" t="s">
        <v>287</v>
      </c>
      <c r="B102" t="s">
        <v>270</v>
      </c>
      <c r="C102" t="s">
        <v>283</v>
      </c>
      <c r="D102">
        <v>4.0999999999999996</v>
      </c>
      <c r="E102" t="s">
        <v>129</v>
      </c>
      <c r="F102" t="s">
        <v>135</v>
      </c>
      <c r="G102" t="s">
        <v>136</v>
      </c>
      <c r="H102" t="s">
        <v>275</v>
      </c>
      <c r="I102">
        <v>17.664000000000001</v>
      </c>
      <c r="K102">
        <v>3.8462000000000001</v>
      </c>
      <c r="L102">
        <v>2015</v>
      </c>
      <c r="M102">
        <v>0.24878</v>
      </c>
      <c r="N102">
        <v>327.96</v>
      </c>
      <c r="Q102">
        <v>-7720.5</v>
      </c>
      <c r="R102">
        <v>1</v>
      </c>
      <c r="S102">
        <v>1</v>
      </c>
      <c r="T102" s="1">
        <v>8.8545999999999999E-7</v>
      </c>
      <c r="U102" s="1">
        <v>2.6389999999999997E-7</v>
      </c>
      <c r="Z102">
        <v>0.23077</v>
      </c>
      <c r="AA102">
        <v>5.9829E-2</v>
      </c>
      <c r="AB102">
        <v>24.241</v>
      </c>
      <c r="AC102">
        <v>16.452999999999999</v>
      </c>
      <c r="AD102">
        <v>12</v>
      </c>
      <c r="AE102">
        <v>1</v>
      </c>
      <c r="AF102">
        <v>0.30491000000000001</v>
      </c>
      <c r="AG102">
        <v>0.30491000000000001</v>
      </c>
      <c r="AH102">
        <v>0</v>
      </c>
      <c r="AI102">
        <v>1</v>
      </c>
      <c r="AJ102">
        <v>0</v>
      </c>
      <c r="AK102">
        <v>0</v>
      </c>
      <c r="AL102">
        <v>0</v>
      </c>
      <c r="AM102">
        <v>0</v>
      </c>
      <c r="AP102">
        <v>0</v>
      </c>
      <c r="AQ102">
        <v>1</v>
      </c>
      <c r="AR102" t="s">
        <v>95</v>
      </c>
      <c r="AS102" t="s">
        <v>96</v>
      </c>
      <c r="AT102" t="s">
        <v>94</v>
      </c>
      <c r="AU102" t="s">
        <v>94</v>
      </c>
      <c r="AV102" t="s">
        <v>94</v>
      </c>
      <c r="AW102" t="s">
        <v>94</v>
      </c>
      <c r="AX102" t="s">
        <v>94</v>
      </c>
      <c r="AY102" t="s">
        <v>94</v>
      </c>
      <c r="AZ102" t="s">
        <v>94</v>
      </c>
      <c r="BA102" t="s">
        <v>96</v>
      </c>
      <c r="BB102" t="s">
        <v>96</v>
      </c>
      <c r="BC102" t="s">
        <v>96</v>
      </c>
      <c r="BD102" t="s">
        <v>96</v>
      </c>
      <c r="BH102" t="s">
        <v>189</v>
      </c>
      <c r="BI102">
        <v>0</v>
      </c>
      <c r="BJ102" t="s">
        <v>137</v>
      </c>
      <c r="BK102" t="s">
        <v>138</v>
      </c>
      <c r="BL102">
        <v>0</v>
      </c>
      <c r="BM102">
        <v>0</v>
      </c>
      <c r="BN102">
        <v>0</v>
      </c>
      <c r="BO102">
        <v>0</v>
      </c>
      <c r="BP102">
        <v>0</v>
      </c>
      <c r="BQ102">
        <v>1</v>
      </c>
      <c r="BS102">
        <v>0</v>
      </c>
      <c r="BT102">
        <v>0</v>
      </c>
      <c r="BU102">
        <v>0</v>
      </c>
      <c r="BV102">
        <v>0</v>
      </c>
      <c r="BW102">
        <v>0</v>
      </c>
      <c r="BX102">
        <v>1</v>
      </c>
      <c r="BY102">
        <v>98</v>
      </c>
      <c r="CG102" s="4">
        <v>0</v>
      </c>
      <c r="CH102" s="4">
        <v>0</v>
      </c>
      <c r="CI102" s="5">
        <v>0</v>
      </c>
      <c r="CJ102" s="5">
        <v>0</v>
      </c>
      <c r="CK102" s="5">
        <v>0</v>
      </c>
      <c r="CL102" s="5">
        <v>1</v>
      </c>
    </row>
    <row r="103" spans="1:91" x14ac:dyDescent="0.2">
      <c r="A103" t="s">
        <v>288</v>
      </c>
      <c r="B103" t="s">
        <v>270</v>
      </c>
      <c r="C103" t="s">
        <v>289</v>
      </c>
      <c r="D103">
        <v>1.1000000000000001</v>
      </c>
      <c r="E103" t="s">
        <v>272</v>
      </c>
      <c r="F103" t="s">
        <v>290</v>
      </c>
      <c r="G103" t="s">
        <v>291</v>
      </c>
      <c r="H103" t="s">
        <v>275</v>
      </c>
      <c r="I103">
        <v>-6.3911999999999997E-3</v>
      </c>
      <c r="J103">
        <v>-6.3892999999999997E-3</v>
      </c>
      <c r="K103">
        <v>-2.5196000000000001</v>
      </c>
      <c r="L103">
        <v>738.78</v>
      </c>
      <c r="M103">
        <v>-687.58</v>
      </c>
      <c r="N103" s="1">
        <v>1338300</v>
      </c>
      <c r="O103">
        <v>706.32</v>
      </c>
      <c r="P103">
        <v>1919.5</v>
      </c>
      <c r="Q103">
        <v>5461.3</v>
      </c>
      <c r="R103">
        <v>0.71221000000000001</v>
      </c>
      <c r="S103">
        <v>0.67900000000000005</v>
      </c>
      <c r="T103">
        <v>14.224</v>
      </c>
      <c r="U103">
        <v>12.266999999999999</v>
      </c>
      <c r="V103">
        <v>0.71221000000000001</v>
      </c>
      <c r="W103">
        <v>0.69089</v>
      </c>
      <c r="X103">
        <v>14.224</v>
      </c>
      <c r="Y103">
        <v>12.266999999999999</v>
      </c>
      <c r="Z103">
        <v>0.70348999999999995</v>
      </c>
      <c r="AA103">
        <v>0.68152000000000001</v>
      </c>
      <c r="AB103">
        <v>14.438000000000001</v>
      </c>
      <c r="AC103">
        <v>12.340999999999999</v>
      </c>
      <c r="AD103">
        <v>30</v>
      </c>
      <c r="AE103">
        <v>30</v>
      </c>
      <c r="AF103">
        <v>3.2503000000000002E-4</v>
      </c>
      <c r="AG103">
        <v>2.7647000000000001E-4</v>
      </c>
      <c r="AH103" s="1">
        <v>4.8568E-5</v>
      </c>
      <c r="AI103">
        <v>32</v>
      </c>
      <c r="AJ103">
        <v>28</v>
      </c>
      <c r="AK103">
        <v>7</v>
      </c>
      <c r="AL103">
        <v>0</v>
      </c>
      <c r="AM103">
        <v>1</v>
      </c>
      <c r="AN103">
        <v>0</v>
      </c>
      <c r="AO103">
        <v>0.96526000000000001</v>
      </c>
      <c r="AP103">
        <v>0</v>
      </c>
      <c r="AQ103">
        <v>0</v>
      </c>
      <c r="AR103" t="s">
        <v>95</v>
      </c>
      <c r="AS103" t="s">
        <v>95</v>
      </c>
      <c r="AT103" t="s">
        <v>95</v>
      </c>
      <c r="AU103" t="s">
        <v>95</v>
      </c>
      <c r="AV103" t="s">
        <v>95</v>
      </c>
      <c r="AW103" t="s">
        <v>95</v>
      </c>
      <c r="AX103" t="s">
        <v>95</v>
      </c>
      <c r="AY103" t="s">
        <v>94</v>
      </c>
      <c r="AZ103" t="s">
        <v>95</v>
      </c>
      <c r="BA103" t="s">
        <v>94</v>
      </c>
      <c r="BB103" t="s">
        <v>95</v>
      </c>
      <c r="BC103" t="s">
        <v>94</v>
      </c>
      <c r="BD103" t="s">
        <v>95</v>
      </c>
      <c r="BE103">
        <v>1</v>
      </c>
      <c r="BH103" t="s">
        <v>276</v>
      </c>
      <c r="BI103">
        <v>0</v>
      </c>
      <c r="BL103">
        <v>1</v>
      </c>
      <c r="BM103">
        <v>1</v>
      </c>
      <c r="BN103">
        <v>1</v>
      </c>
      <c r="BO103">
        <v>1</v>
      </c>
      <c r="BP103">
        <v>0</v>
      </c>
      <c r="BQ103">
        <v>0</v>
      </c>
      <c r="BS103">
        <v>1</v>
      </c>
      <c r="BT103">
        <v>1</v>
      </c>
      <c r="BU103">
        <v>1</v>
      </c>
      <c r="BV103">
        <v>1</v>
      </c>
      <c r="BW103">
        <v>0</v>
      </c>
      <c r="BX103">
        <v>0</v>
      </c>
      <c r="BY103">
        <v>99</v>
      </c>
      <c r="CG103" s="4">
        <v>1</v>
      </c>
      <c r="CH103" s="4">
        <v>1</v>
      </c>
      <c r="CI103" s="5">
        <v>0</v>
      </c>
      <c r="CJ103" s="5">
        <v>0</v>
      </c>
      <c r="CK103" s="5">
        <v>0</v>
      </c>
      <c r="CL103" s="5">
        <v>0</v>
      </c>
    </row>
    <row r="104" spans="1:91" x14ac:dyDescent="0.2">
      <c r="A104" t="s">
        <v>292</v>
      </c>
      <c r="B104" t="s">
        <v>270</v>
      </c>
      <c r="C104" t="s">
        <v>289</v>
      </c>
      <c r="D104">
        <v>1.1000000000000001</v>
      </c>
      <c r="E104" t="s">
        <v>272</v>
      </c>
      <c r="F104" t="s">
        <v>278</v>
      </c>
      <c r="G104" t="s">
        <v>107</v>
      </c>
      <c r="H104" t="s">
        <v>275</v>
      </c>
      <c r="I104">
        <v>-1.0707E-2</v>
      </c>
      <c r="J104">
        <v>-6.3892999999999997E-3</v>
      </c>
      <c r="K104">
        <v>-2.5195999999999999E-3</v>
      </c>
      <c r="L104">
        <v>1973.3</v>
      </c>
      <c r="M104">
        <v>-410.42</v>
      </c>
      <c r="N104">
        <v>0.98409999999999997</v>
      </c>
      <c r="O104">
        <v>4.8361000000000001</v>
      </c>
      <c r="P104">
        <v>1618.4</v>
      </c>
      <c r="Q104">
        <v>5.4612999999999996</v>
      </c>
      <c r="R104">
        <v>0.70670999999999995</v>
      </c>
      <c r="S104">
        <v>0.67286999999999997</v>
      </c>
      <c r="T104">
        <v>1.4359E-2</v>
      </c>
      <c r="U104">
        <v>1.2298999999999999E-2</v>
      </c>
      <c r="V104">
        <v>0.71221000000000001</v>
      </c>
      <c r="W104">
        <v>0.69089</v>
      </c>
      <c r="X104">
        <v>1.4224000000000001E-2</v>
      </c>
      <c r="Y104">
        <v>1.2267E-2</v>
      </c>
      <c r="Z104">
        <v>0.70348999999999995</v>
      </c>
      <c r="AA104">
        <v>0.68152000000000001</v>
      </c>
      <c r="AB104">
        <v>1.4437999999999999E-2</v>
      </c>
      <c r="AC104">
        <v>1.2341E-2</v>
      </c>
      <c r="AD104">
        <v>30</v>
      </c>
      <c r="AE104">
        <v>30</v>
      </c>
      <c r="AF104">
        <v>0.44202999999999998</v>
      </c>
      <c r="AG104">
        <v>0.37597999999999998</v>
      </c>
      <c r="AH104">
        <v>6.6049999999999998E-2</v>
      </c>
      <c r="AI104">
        <v>32</v>
      </c>
      <c r="AJ104">
        <v>28</v>
      </c>
      <c r="AK104">
        <v>7</v>
      </c>
      <c r="AL104">
        <v>0</v>
      </c>
      <c r="AM104">
        <v>1</v>
      </c>
      <c r="AN104">
        <v>0</v>
      </c>
      <c r="AO104">
        <v>0.96526000000000001</v>
      </c>
      <c r="AP104">
        <v>1</v>
      </c>
      <c r="AQ104">
        <v>1</v>
      </c>
      <c r="AR104" t="s">
        <v>95</v>
      </c>
      <c r="AS104" t="s">
        <v>95</v>
      </c>
      <c r="AT104" t="s">
        <v>95</v>
      </c>
      <c r="AU104" t="s">
        <v>95</v>
      </c>
      <c r="AV104" t="s">
        <v>95</v>
      </c>
      <c r="AW104" t="s">
        <v>95</v>
      </c>
      <c r="AX104" t="s">
        <v>95</v>
      </c>
      <c r="AY104" t="s">
        <v>94</v>
      </c>
      <c r="AZ104" t="s">
        <v>95</v>
      </c>
      <c r="BA104" t="s">
        <v>94</v>
      </c>
      <c r="BB104" t="s">
        <v>95</v>
      </c>
      <c r="CG104" s="4">
        <v>1</v>
      </c>
      <c r="CH104" s="4">
        <v>1</v>
      </c>
      <c r="CI104" s="5">
        <v>1</v>
      </c>
      <c r="CJ104" s="5">
        <v>1</v>
      </c>
      <c r="CK104" s="5">
        <v>0</v>
      </c>
      <c r="CL104" s="5">
        <v>0</v>
      </c>
    </row>
    <row r="105" spans="1:91" x14ac:dyDescent="0.2">
      <c r="A105" t="s">
        <v>293</v>
      </c>
      <c r="B105" t="s">
        <v>294</v>
      </c>
      <c r="C105" t="s">
        <v>192</v>
      </c>
      <c r="D105">
        <v>1.1000000000000001</v>
      </c>
      <c r="E105" t="s">
        <v>90</v>
      </c>
      <c r="F105" t="s">
        <v>295</v>
      </c>
      <c r="G105" t="s">
        <v>296</v>
      </c>
      <c r="H105" t="s">
        <v>297</v>
      </c>
      <c r="I105">
        <v>0.21557000000000001</v>
      </c>
      <c r="J105">
        <v>0.19420999999999999</v>
      </c>
      <c r="K105" s="1">
        <v>153360</v>
      </c>
      <c r="L105">
        <v>2030.2</v>
      </c>
      <c r="M105">
        <v>20.385000000000002</v>
      </c>
      <c r="N105" s="1">
        <v>25531000</v>
      </c>
      <c r="O105" s="1">
        <v>8.8745999999999995E-11</v>
      </c>
      <c r="P105">
        <v>1825</v>
      </c>
      <c r="Q105" s="1">
        <v>-307270000</v>
      </c>
      <c r="R105">
        <v>0.98587999999999998</v>
      </c>
      <c r="S105">
        <v>0.98411999999999999</v>
      </c>
      <c r="T105" s="1">
        <v>175000</v>
      </c>
      <c r="U105" s="1">
        <v>124820</v>
      </c>
      <c r="V105">
        <v>0.98533000000000004</v>
      </c>
      <c r="W105">
        <v>0.98416000000000003</v>
      </c>
      <c r="X105" s="1">
        <v>178400</v>
      </c>
      <c r="Y105" s="1">
        <v>131870</v>
      </c>
      <c r="Z105">
        <v>0.70735000000000003</v>
      </c>
      <c r="AA105">
        <v>0.68393999999999999</v>
      </c>
      <c r="AB105" s="1">
        <v>796810</v>
      </c>
      <c r="AC105" s="1">
        <v>629920</v>
      </c>
      <c r="AD105">
        <v>28</v>
      </c>
      <c r="AE105">
        <v>28</v>
      </c>
      <c r="AF105">
        <v>0.21565999999999999</v>
      </c>
      <c r="AG105">
        <v>7.4419000000000004E-4</v>
      </c>
      <c r="AH105">
        <v>0.21490999999999999</v>
      </c>
      <c r="AI105">
        <v>28</v>
      </c>
      <c r="AJ105">
        <v>0</v>
      </c>
      <c r="AK105">
        <v>27</v>
      </c>
      <c r="AL105">
        <v>0</v>
      </c>
      <c r="AM105">
        <v>0</v>
      </c>
      <c r="AN105">
        <v>0</v>
      </c>
      <c r="AO105">
        <v>0.81640000000000001</v>
      </c>
      <c r="AP105">
        <v>0</v>
      </c>
      <c r="AQ105">
        <v>0</v>
      </c>
      <c r="AR105" t="s">
        <v>95</v>
      </c>
      <c r="AS105" t="s">
        <v>95</v>
      </c>
      <c r="AT105" t="s">
        <v>95</v>
      </c>
      <c r="AU105" t="s">
        <v>95</v>
      </c>
      <c r="AV105" t="s">
        <v>95</v>
      </c>
      <c r="AW105" t="s">
        <v>95</v>
      </c>
      <c r="AX105" t="s">
        <v>95</v>
      </c>
      <c r="AY105" t="s">
        <v>95</v>
      </c>
      <c r="AZ105" t="s">
        <v>95</v>
      </c>
      <c r="BA105" t="s">
        <v>95</v>
      </c>
      <c r="BB105" t="s">
        <v>95</v>
      </c>
      <c r="BC105" t="s">
        <v>95</v>
      </c>
      <c r="BD105" t="s">
        <v>95</v>
      </c>
      <c r="BE105">
        <v>1</v>
      </c>
      <c r="BI105">
        <v>0</v>
      </c>
      <c r="BL105">
        <v>1</v>
      </c>
      <c r="BM105">
        <v>1</v>
      </c>
      <c r="BN105">
        <v>2</v>
      </c>
      <c r="BO105">
        <v>2</v>
      </c>
      <c r="BP105">
        <v>0</v>
      </c>
      <c r="BQ105">
        <v>0</v>
      </c>
      <c r="BS105">
        <v>1</v>
      </c>
      <c r="BT105">
        <v>1</v>
      </c>
      <c r="BU105">
        <v>0</v>
      </c>
      <c r="BV105">
        <v>0</v>
      </c>
      <c r="BW105">
        <v>0</v>
      </c>
      <c r="BX105">
        <v>0</v>
      </c>
      <c r="BY105">
        <v>100</v>
      </c>
      <c r="CG105" s="4">
        <v>1</v>
      </c>
      <c r="CH105" s="4">
        <v>1</v>
      </c>
      <c r="CI105" s="5">
        <v>0</v>
      </c>
      <c r="CJ105" s="5">
        <v>0</v>
      </c>
      <c r="CK105" s="5">
        <v>0</v>
      </c>
      <c r="CL105" s="5">
        <v>0</v>
      </c>
    </row>
    <row r="106" spans="1:91" x14ac:dyDescent="0.2">
      <c r="A106" t="s">
        <v>298</v>
      </c>
      <c r="B106" t="s">
        <v>294</v>
      </c>
      <c r="C106" t="s">
        <v>192</v>
      </c>
      <c r="D106">
        <v>1.1000000000000001</v>
      </c>
      <c r="E106" t="s">
        <v>90</v>
      </c>
      <c r="F106" t="s">
        <v>299</v>
      </c>
      <c r="G106" t="s">
        <v>107</v>
      </c>
      <c r="H106" t="s">
        <v>297</v>
      </c>
      <c r="I106">
        <v>0.26440000000000002</v>
      </c>
      <c r="J106">
        <v>0.18881999999999999</v>
      </c>
      <c r="K106">
        <v>1.5878000000000001E-3</v>
      </c>
      <c r="L106">
        <v>2022.2</v>
      </c>
      <c r="M106">
        <v>16.620999999999999</v>
      </c>
      <c r="N106">
        <v>8.9085999999999999E-2</v>
      </c>
      <c r="O106">
        <v>3.0823</v>
      </c>
      <c r="P106">
        <v>2044.6</v>
      </c>
      <c r="Q106">
        <v>-3.1806999999999999</v>
      </c>
      <c r="R106">
        <v>0.98311999999999999</v>
      </c>
      <c r="S106">
        <v>0.98090999999999995</v>
      </c>
      <c r="T106">
        <v>1.8867000000000001E-3</v>
      </c>
      <c r="U106">
        <v>1.3393999999999999E-3</v>
      </c>
      <c r="V106">
        <v>0.97785</v>
      </c>
      <c r="W106">
        <v>0.97599999999999998</v>
      </c>
      <c r="X106">
        <v>2.1610000000000002E-3</v>
      </c>
      <c r="Y106">
        <v>1.6410000000000001E-3</v>
      </c>
      <c r="Z106">
        <v>0.72543000000000002</v>
      </c>
      <c r="AA106">
        <v>0.70255000000000001</v>
      </c>
      <c r="AB106">
        <v>7.6084000000000004E-3</v>
      </c>
      <c r="AC106">
        <v>6.2218000000000004E-3</v>
      </c>
      <c r="AD106">
        <v>27</v>
      </c>
      <c r="AE106">
        <v>27</v>
      </c>
      <c r="AF106">
        <v>0.59382999999999997</v>
      </c>
      <c r="AG106">
        <v>2.5885999999999999E-3</v>
      </c>
      <c r="AH106">
        <v>0.59123999999999999</v>
      </c>
      <c r="AI106">
        <v>27</v>
      </c>
      <c r="AJ106">
        <v>0</v>
      </c>
      <c r="AK106">
        <v>26</v>
      </c>
      <c r="AL106">
        <v>0</v>
      </c>
      <c r="AM106">
        <v>0</v>
      </c>
      <c r="AN106">
        <v>0</v>
      </c>
      <c r="AO106">
        <v>0.82154000000000005</v>
      </c>
      <c r="AP106">
        <v>1</v>
      </c>
      <c r="AQ106">
        <v>1</v>
      </c>
      <c r="AR106" t="s">
        <v>95</v>
      </c>
      <c r="AS106" t="s">
        <v>95</v>
      </c>
      <c r="AT106" t="s">
        <v>95</v>
      </c>
      <c r="AU106" t="s">
        <v>95</v>
      </c>
      <c r="AV106" t="s">
        <v>95</v>
      </c>
      <c r="AW106" t="s">
        <v>95</v>
      </c>
      <c r="AX106" t="s">
        <v>95</v>
      </c>
      <c r="AY106" t="s">
        <v>95</v>
      </c>
      <c r="AZ106" t="s">
        <v>95</v>
      </c>
      <c r="BA106" t="s">
        <v>95</v>
      </c>
      <c r="BB106" t="s">
        <v>95</v>
      </c>
      <c r="BC106" t="s">
        <v>95</v>
      </c>
      <c r="BD106" t="s">
        <v>95</v>
      </c>
      <c r="BI106">
        <v>0</v>
      </c>
      <c r="BJ106" t="s">
        <v>108</v>
      </c>
      <c r="BK106" t="s">
        <v>109</v>
      </c>
      <c r="BL106">
        <v>1</v>
      </c>
      <c r="BM106">
        <v>1</v>
      </c>
      <c r="BN106">
        <v>1</v>
      </c>
      <c r="BO106">
        <v>1</v>
      </c>
      <c r="BP106">
        <v>0</v>
      </c>
      <c r="BQ106">
        <v>0</v>
      </c>
      <c r="BS106">
        <v>1</v>
      </c>
      <c r="BT106">
        <v>1</v>
      </c>
      <c r="BU106">
        <v>1</v>
      </c>
      <c r="BV106">
        <v>1</v>
      </c>
      <c r="BW106">
        <v>0</v>
      </c>
      <c r="BX106">
        <v>0</v>
      </c>
      <c r="BY106">
        <v>101</v>
      </c>
      <c r="CG106" s="4">
        <v>1</v>
      </c>
      <c r="CH106" s="4">
        <v>1</v>
      </c>
      <c r="CI106" s="5">
        <v>1</v>
      </c>
      <c r="CJ106" s="5">
        <v>1</v>
      </c>
      <c r="CK106" s="5">
        <v>0</v>
      </c>
      <c r="CL106" s="5">
        <v>0</v>
      </c>
    </row>
    <row r="107" spans="1:91" x14ac:dyDescent="0.2">
      <c r="A107" t="s">
        <v>300</v>
      </c>
      <c r="B107" t="s">
        <v>294</v>
      </c>
      <c r="C107" t="s">
        <v>192</v>
      </c>
      <c r="D107">
        <v>2.5</v>
      </c>
      <c r="E107" t="s">
        <v>301</v>
      </c>
      <c r="F107" t="s">
        <v>302</v>
      </c>
      <c r="G107" t="s">
        <v>296</v>
      </c>
      <c r="H107" t="s">
        <v>297</v>
      </c>
      <c r="I107">
        <v>0.21399000000000001</v>
      </c>
      <c r="J107">
        <v>0.21398</v>
      </c>
      <c r="K107" s="1">
        <v>323690</v>
      </c>
      <c r="L107">
        <v>2073.3000000000002</v>
      </c>
      <c r="M107">
        <v>20.536000000000001</v>
      </c>
      <c r="N107" s="1">
        <v>168330000000</v>
      </c>
      <c r="O107" s="1">
        <v>5.6794999999999998E-12</v>
      </c>
      <c r="P107">
        <v>1831.5</v>
      </c>
      <c r="Q107" s="1">
        <v>-651580000</v>
      </c>
      <c r="R107">
        <v>0.96965000000000001</v>
      </c>
      <c r="S107">
        <v>0.95952999999999999</v>
      </c>
      <c r="T107" s="1">
        <v>221650</v>
      </c>
      <c r="U107" s="1">
        <v>189190</v>
      </c>
      <c r="V107">
        <v>0.96965000000000001</v>
      </c>
      <c r="W107">
        <v>0.96357999999999999</v>
      </c>
      <c r="X107" s="1">
        <v>221650</v>
      </c>
      <c r="Y107" s="1">
        <v>189190</v>
      </c>
      <c r="Z107">
        <v>0.90615999999999997</v>
      </c>
      <c r="AA107">
        <v>0.88739000000000001</v>
      </c>
      <c r="AB107" s="1">
        <v>389760</v>
      </c>
      <c r="AC107" s="1">
        <v>287750</v>
      </c>
      <c r="AD107">
        <v>13</v>
      </c>
      <c r="AE107">
        <v>13</v>
      </c>
      <c r="AF107" s="1">
        <v>2.6767E-5</v>
      </c>
      <c r="AG107" s="1">
        <v>2.1981000000000001E-7</v>
      </c>
      <c r="AH107" s="1">
        <v>2.6546999999999998E-5</v>
      </c>
      <c r="AI107">
        <v>13</v>
      </c>
      <c r="AJ107">
        <v>0</v>
      </c>
      <c r="AK107">
        <v>12</v>
      </c>
      <c r="AL107">
        <v>0</v>
      </c>
      <c r="AM107">
        <v>0</v>
      </c>
      <c r="AN107">
        <v>1</v>
      </c>
      <c r="AO107">
        <v>0.79140999999999995</v>
      </c>
      <c r="AP107">
        <v>0</v>
      </c>
      <c r="AQ107">
        <v>0</v>
      </c>
      <c r="AR107" t="s">
        <v>95</v>
      </c>
      <c r="AS107" t="s">
        <v>95</v>
      </c>
      <c r="AT107" t="s">
        <v>95</v>
      </c>
      <c r="AU107" t="s">
        <v>95</v>
      </c>
      <c r="AV107" t="s">
        <v>95</v>
      </c>
      <c r="AW107" t="s">
        <v>95</v>
      </c>
      <c r="AX107" t="s">
        <v>95</v>
      </c>
      <c r="AY107" t="s">
        <v>94</v>
      </c>
      <c r="AZ107" t="s">
        <v>95</v>
      </c>
      <c r="BA107" t="s">
        <v>94</v>
      </c>
      <c r="BB107" t="s">
        <v>95</v>
      </c>
      <c r="BC107" t="s">
        <v>94</v>
      </c>
      <c r="BD107" t="s">
        <v>95</v>
      </c>
      <c r="BE107">
        <v>1</v>
      </c>
      <c r="BI107">
        <v>0</v>
      </c>
      <c r="BM107">
        <v>1</v>
      </c>
      <c r="BS107">
        <v>1</v>
      </c>
      <c r="BT107">
        <v>1</v>
      </c>
      <c r="BU107">
        <v>0</v>
      </c>
      <c r="BV107">
        <v>0</v>
      </c>
      <c r="BW107">
        <v>0</v>
      </c>
      <c r="BX107">
        <v>0</v>
      </c>
      <c r="BY107">
        <v>102</v>
      </c>
      <c r="CG107" s="4">
        <v>1</v>
      </c>
      <c r="CH107" s="4">
        <v>1</v>
      </c>
      <c r="CI107" s="5">
        <v>0</v>
      </c>
      <c r="CJ107" s="5">
        <v>0</v>
      </c>
      <c r="CK107" s="5">
        <v>0</v>
      </c>
      <c r="CL107" s="5">
        <v>0</v>
      </c>
    </row>
    <row r="108" spans="1:91" x14ac:dyDescent="0.2">
      <c r="A108" t="s">
        <v>303</v>
      </c>
      <c r="B108" t="s">
        <v>294</v>
      </c>
      <c r="C108" t="s">
        <v>192</v>
      </c>
      <c r="D108">
        <v>2.5</v>
      </c>
      <c r="E108" t="s">
        <v>301</v>
      </c>
      <c r="F108" t="s">
        <v>304</v>
      </c>
      <c r="G108" t="s">
        <v>305</v>
      </c>
      <c r="H108" t="s">
        <v>297</v>
      </c>
      <c r="I108">
        <v>0.1774</v>
      </c>
      <c r="J108">
        <v>0.1774</v>
      </c>
      <c r="K108">
        <v>1598.6</v>
      </c>
      <c r="L108">
        <v>2091.1999999999998</v>
      </c>
      <c r="M108">
        <v>24.771000000000001</v>
      </c>
      <c r="N108" s="1">
        <v>3602300000</v>
      </c>
      <c r="O108" s="1">
        <v>1.5536000000000001E-7</v>
      </c>
      <c r="P108">
        <v>1878.8</v>
      </c>
      <c r="Q108" s="1">
        <v>-3215600</v>
      </c>
      <c r="R108">
        <v>0.95201000000000002</v>
      </c>
      <c r="S108">
        <v>0.93601000000000001</v>
      </c>
      <c r="T108">
        <v>1424.3</v>
      </c>
      <c r="U108">
        <v>1309.0999999999999</v>
      </c>
      <c r="V108">
        <v>0.95201000000000002</v>
      </c>
      <c r="W108">
        <v>0.94240999999999997</v>
      </c>
      <c r="X108">
        <v>1424.2</v>
      </c>
      <c r="Y108">
        <v>1309.0999999999999</v>
      </c>
      <c r="Z108">
        <v>0.84641</v>
      </c>
      <c r="AA108">
        <v>0.81569000000000003</v>
      </c>
      <c r="AB108">
        <v>2547.9</v>
      </c>
      <c r="AC108">
        <v>1923.9</v>
      </c>
      <c r="AD108">
        <v>13</v>
      </c>
      <c r="AE108">
        <v>13</v>
      </c>
      <c r="AF108" s="1">
        <v>7.3147999999999998E-6</v>
      </c>
      <c r="AG108" s="1">
        <v>3.6087999999999999E-7</v>
      </c>
      <c r="AH108" s="1">
        <v>6.9538999999999996E-6</v>
      </c>
      <c r="AI108">
        <v>13</v>
      </c>
      <c r="AJ108">
        <v>0</v>
      </c>
      <c r="AK108">
        <v>12</v>
      </c>
      <c r="AL108">
        <v>0</v>
      </c>
      <c r="AM108">
        <v>0</v>
      </c>
      <c r="AN108">
        <v>1</v>
      </c>
      <c r="AO108">
        <v>0.79290000000000005</v>
      </c>
      <c r="AP108">
        <v>0</v>
      </c>
      <c r="AQ108">
        <v>0</v>
      </c>
      <c r="AR108" t="s">
        <v>95</v>
      </c>
      <c r="AS108" t="s">
        <v>95</v>
      </c>
      <c r="AT108" t="s">
        <v>95</v>
      </c>
      <c r="AU108" t="s">
        <v>95</v>
      </c>
      <c r="AV108" t="s">
        <v>95</v>
      </c>
      <c r="AW108" t="s">
        <v>95</v>
      </c>
      <c r="AX108" t="s">
        <v>95</v>
      </c>
      <c r="AY108" t="s">
        <v>94</v>
      </c>
      <c r="AZ108" t="s">
        <v>95</v>
      </c>
      <c r="BA108" t="s">
        <v>94</v>
      </c>
      <c r="BB108" t="s">
        <v>95</v>
      </c>
      <c r="BC108" t="s">
        <v>94</v>
      </c>
      <c r="BD108" t="s">
        <v>95</v>
      </c>
      <c r="BE108">
        <v>1</v>
      </c>
      <c r="BI108">
        <v>0</v>
      </c>
      <c r="BM108">
        <v>1</v>
      </c>
      <c r="BS108">
        <v>1</v>
      </c>
      <c r="BT108">
        <v>1</v>
      </c>
      <c r="BU108">
        <v>0</v>
      </c>
      <c r="BV108">
        <v>0</v>
      </c>
      <c r="BW108">
        <v>0</v>
      </c>
      <c r="BX108">
        <v>0</v>
      </c>
      <c r="BY108">
        <v>103</v>
      </c>
      <c r="CG108" s="4">
        <v>1</v>
      </c>
      <c r="CH108" s="4">
        <v>1</v>
      </c>
      <c r="CI108" s="5">
        <v>0</v>
      </c>
      <c r="CJ108" s="5">
        <v>0</v>
      </c>
      <c r="CK108" s="5">
        <v>0</v>
      </c>
      <c r="CL108" s="5">
        <v>0</v>
      </c>
    </row>
    <row r="109" spans="1:91" x14ac:dyDescent="0.2">
      <c r="A109" t="s">
        <v>306</v>
      </c>
      <c r="B109" t="s">
        <v>294</v>
      </c>
      <c r="C109" t="s">
        <v>192</v>
      </c>
      <c r="D109">
        <v>2.5</v>
      </c>
      <c r="E109" t="s">
        <v>301</v>
      </c>
      <c r="F109" t="s">
        <v>307</v>
      </c>
      <c r="G109" t="s">
        <v>308</v>
      </c>
      <c r="H109" t="s">
        <v>297</v>
      </c>
      <c r="I109">
        <v>2.3639000000000001</v>
      </c>
      <c r="J109">
        <v>0.11309</v>
      </c>
      <c r="K109">
        <v>2.5933999999999999E-2</v>
      </c>
      <c r="L109">
        <v>2012.2</v>
      </c>
      <c r="M109">
        <v>1.859</v>
      </c>
      <c r="N109">
        <v>0.47376000000000001</v>
      </c>
      <c r="O109">
        <v>2.3683999999999998</v>
      </c>
      <c r="P109">
        <v>2034.8</v>
      </c>
      <c r="Q109">
        <v>-51.933</v>
      </c>
      <c r="R109">
        <v>0.96928000000000003</v>
      </c>
      <c r="S109">
        <v>0.96543999999999996</v>
      </c>
      <c r="T109">
        <v>4.0667000000000002E-2</v>
      </c>
      <c r="U109">
        <v>2.3258000000000001E-2</v>
      </c>
      <c r="V109">
        <v>0.80496000000000001</v>
      </c>
      <c r="W109">
        <v>0.78935</v>
      </c>
      <c r="X109">
        <v>0.10247000000000001</v>
      </c>
      <c r="Y109">
        <v>8.4869E-2</v>
      </c>
      <c r="Z109">
        <v>0.81520999999999999</v>
      </c>
      <c r="AA109">
        <v>0.80042999999999997</v>
      </c>
      <c r="AB109">
        <v>9.9737999999999993E-2</v>
      </c>
      <c r="AC109">
        <v>8.0944000000000002E-2</v>
      </c>
      <c r="AD109">
        <v>28</v>
      </c>
      <c r="AE109">
        <v>13</v>
      </c>
      <c r="AF109">
        <v>1.2902</v>
      </c>
      <c r="AG109">
        <v>0.38647999999999999</v>
      </c>
      <c r="AH109">
        <v>0.90368000000000004</v>
      </c>
      <c r="AI109">
        <v>13</v>
      </c>
      <c r="AJ109">
        <v>0</v>
      </c>
      <c r="AK109">
        <v>12</v>
      </c>
      <c r="AL109">
        <v>0</v>
      </c>
      <c r="AM109">
        <v>0</v>
      </c>
      <c r="AN109">
        <v>1</v>
      </c>
      <c r="AO109">
        <v>0.91266000000000003</v>
      </c>
      <c r="AP109">
        <v>1</v>
      </c>
      <c r="AQ109">
        <v>1</v>
      </c>
      <c r="AR109" t="s">
        <v>95</v>
      </c>
      <c r="AS109" t="s">
        <v>95</v>
      </c>
      <c r="AT109" t="s">
        <v>95</v>
      </c>
      <c r="AU109" t="s">
        <v>95</v>
      </c>
      <c r="AV109" t="s">
        <v>95</v>
      </c>
      <c r="AW109" t="s">
        <v>95</v>
      </c>
      <c r="AX109" t="s">
        <v>95</v>
      </c>
      <c r="AY109" t="s">
        <v>95</v>
      </c>
      <c r="AZ109" t="s">
        <v>95</v>
      </c>
      <c r="BA109" t="s">
        <v>95</v>
      </c>
      <c r="BB109" t="s">
        <v>95</v>
      </c>
      <c r="BC109" t="s">
        <v>95</v>
      </c>
      <c r="BD109" t="s">
        <v>95</v>
      </c>
      <c r="BE109">
        <v>1</v>
      </c>
      <c r="BI109">
        <v>0</v>
      </c>
      <c r="BL109">
        <v>1</v>
      </c>
      <c r="BM109">
        <v>1</v>
      </c>
      <c r="BS109">
        <v>1</v>
      </c>
      <c r="BT109">
        <v>1</v>
      </c>
      <c r="BU109">
        <v>0</v>
      </c>
      <c r="BV109">
        <v>0</v>
      </c>
      <c r="BW109">
        <v>1</v>
      </c>
      <c r="BX109">
        <v>1</v>
      </c>
      <c r="BY109">
        <v>104</v>
      </c>
      <c r="CG109" s="4">
        <v>1</v>
      </c>
      <c r="CH109" s="4">
        <v>1</v>
      </c>
      <c r="CI109" s="5">
        <v>0</v>
      </c>
      <c r="CJ109" s="5">
        <v>0</v>
      </c>
      <c r="CK109" s="5">
        <v>1</v>
      </c>
      <c r="CL109" s="5">
        <v>1</v>
      </c>
    </row>
    <row r="110" spans="1:91" x14ac:dyDescent="0.2">
      <c r="A110" t="s">
        <v>309</v>
      </c>
      <c r="B110" t="s">
        <v>294</v>
      </c>
      <c r="C110" t="s">
        <v>192</v>
      </c>
      <c r="D110">
        <v>2.5</v>
      </c>
      <c r="E110" t="s">
        <v>301</v>
      </c>
      <c r="F110" t="s">
        <v>310</v>
      </c>
      <c r="G110" t="s">
        <v>296</v>
      </c>
      <c r="H110" t="s">
        <v>297</v>
      </c>
      <c r="I110">
        <v>0.1802</v>
      </c>
      <c r="J110">
        <v>0.12298000000000001</v>
      </c>
      <c r="K110">
        <v>34099</v>
      </c>
      <c r="L110">
        <v>2022.1</v>
      </c>
      <c r="M110">
        <v>24.387</v>
      </c>
      <c r="N110" s="1">
        <v>1679300</v>
      </c>
      <c r="O110" s="1">
        <v>1.2683E-6</v>
      </c>
      <c r="P110">
        <v>1800.9</v>
      </c>
      <c r="Q110" s="1">
        <v>-68249000</v>
      </c>
      <c r="R110">
        <v>0.99697999999999998</v>
      </c>
      <c r="S110">
        <v>0.99660000000000004</v>
      </c>
      <c r="T110">
        <v>16241</v>
      </c>
      <c r="U110">
        <v>11892</v>
      </c>
      <c r="V110">
        <v>0.98846000000000001</v>
      </c>
      <c r="W110">
        <v>0.98753999999999997</v>
      </c>
      <c r="X110">
        <v>31729</v>
      </c>
      <c r="Y110">
        <v>26770</v>
      </c>
      <c r="Z110">
        <v>0.86946000000000001</v>
      </c>
      <c r="AA110">
        <v>0.85901000000000005</v>
      </c>
      <c r="AB110" s="1">
        <v>106730</v>
      </c>
      <c r="AC110">
        <v>94183</v>
      </c>
      <c r="AD110">
        <v>28</v>
      </c>
      <c r="AE110">
        <v>28</v>
      </c>
      <c r="AF110">
        <v>0.59575</v>
      </c>
      <c r="AG110">
        <v>1.1313999999999999E-2</v>
      </c>
      <c r="AH110">
        <v>0.58443000000000001</v>
      </c>
      <c r="AI110">
        <v>28</v>
      </c>
      <c r="AJ110">
        <v>0</v>
      </c>
      <c r="AK110">
        <v>27</v>
      </c>
      <c r="AL110">
        <v>0</v>
      </c>
      <c r="AM110">
        <v>0</v>
      </c>
      <c r="AN110">
        <v>0</v>
      </c>
      <c r="AO110">
        <v>0.89493999999999996</v>
      </c>
      <c r="AP110">
        <v>0</v>
      </c>
      <c r="AQ110">
        <v>0</v>
      </c>
      <c r="AR110" t="s">
        <v>95</v>
      </c>
      <c r="AS110" t="s">
        <v>95</v>
      </c>
      <c r="AT110" t="s">
        <v>95</v>
      </c>
      <c r="AU110" t="s">
        <v>95</v>
      </c>
      <c r="AV110" t="s">
        <v>95</v>
      </c>
      <c r="AW110" t="s">
        <v>95</v>
      </c>
      <c r="AX110" t="s">
        <v>95</v>
      </c>
      <c r="AY110" t="s">
        <v>95</v>
      </c>
      <c r="AZ110" t="s">
        <v>95</v>
      </c>
      <c r="BA110" t="s">
        <v>95</v>
      </c>
      <c r="BB110" t="s">
        <v>95</v>
      </c>
      <c r="BC110" t="s">
        <v>95</v>
      </c>
      <c r="BD110" t="s">
        <v>95</v>
      </c>
      <c r="BE110">
        <v>1</v>
      </c>
      <c r="BI110">
        <v>0</v>
      </c>
      <c r="BL110">
        <v>1</v>
      </c>
      <c r="BM110">
        <v>1</v>
      </c>
      <c r="BS110">
        <v>1</v>
      </c>
      <c r="BT110">
        <v>1</v>
      </c>
      <c r="BU110">
        <v>0</v>
      </c>
      <c r="BV110">
        <v>0</v>
      </c>
      <c r="BW110">
        <v>0</v>
      </c>
      <c r="BX110">
        <v>0</v>
      </c>
      <c r="BY110">
        <v>105</v>
      </c>
      <c r="CG110" s="4">
        <v>1</v>
      </c>
      <c r="CH110" s="4">
        <v>1</v>
      </c>
      <c r="CI110" s="5">
        <v>0</v>
      </c>
      <c r="CJ110" s="5">
        <v>0</v>
      </c>
      <c r="CK110" s="5">
        <v>0</v>
      </c>
      <c r="CL110" s="5">
        <v>0</v>
      </c>
    </row>
    <row r="111" spans="1:91" x14ac:dyDescent="0.2">
      <c r="A111" t="s">
        <v>311</v>
      </c>
      <c r="B111" t="s">
        <v>294</v>
      </c>
      <c r="C111" t="s">
        <v>192</v>
      </c>
      <c r="D111">
        <v>2.5</v>
      </c>
      <c r="E111" t="s">
        <v>301</v>
      </c>
      <c r="F111" t="s">
        <v>312</v>
      </c>
      <c r="G111" t="s">
        <v>305</v>
      </c>
      <c r="H111" t="s">
        <v>297</v>
      </c>
      <c r="I111">
        <v>0.13982</v>
      </c>
      <c r="J111">
        <v>9.2324000000000003E-2</v>
      </c>
      <c r="K111">
        <v>574.33000000000004</v>
      </c>
      <c r="L111">
        <v>2021.1</v>
      </c>
      <c r="M111">
        <v>31.428000000000001</v>
      </c>
      <c r="N111">
        <v>27468</v>
      </c>
      <c r="O111">
        <v>3.7292E-4</v>
      </c>
      <c r="P111">
        <v>1832.6</v>
      </c>
      <c r="Q111" s="1">
        <v>-1148200</v>
      </c>
      <c r="R111">
        <v>0.99519000000000002</v>
      </c>
      <c r="S111">
        <v>0.99458999999999997</v>
      </c>
      <c r="T111">
        <v>334.41</v>
      </c>
      <c r="U111">
        <v>282.16000000000003</v>
      </c>
      <c r="V111">
        <v>0.98509000000000002</v>
      </c>
      <c r="W111">
        <v>0.9839</v>
      </c>
      <c r="X111">
        <v>588.97</v>
      </c>
      <c r="Y111">
        <v>511.95</v>
      </c>
      <c r="Z111">
        <v>0.92513999999999996</v>
      </c>
      <c r="AA111">
        <v>0.91915000000000002</v>
      </c>
      <c r="AB111">
        <v>1319.7</v>
      </c>
      <c r="AC111">
        <v>1138.2</v>
      </c>
      <c r="AD111">
        <v>28</v>
      </c>
      <c r="AE111">
        <v>28</v>
      </c>
      <c r="AF111">
        <v>0.61016999999999999</v>
      </c>
      <c r="AG111">
        <v>4.0046999999999999E-2</v>
      </c>
      <c r="AH111">
        <v>0.57013000000000003</v>
      </c>
      <c r="AI111">
        <v>28</v>
      </c>
      <c r="AJ111">
        <v>0</v>
      </c>
      <c r="AK111">
        <v>27</v>
      </c>
      <c r="AL111">
        <v>0</v>
      </c>
      <c r="AM111">
        <v>0</v>
      </c>
      <c r="AN111">
        <v>0</v>
      </c>
      <c r="AO111">
        <v>0.91944999999999999</v>
      </c>
      <c r="AP111">
        <v>0</v>
      </c>
      <c r="AQ111">
        <v>0</v>
      </c>
      <c r="AR111" t="s">
        <v>95</v>
      </c>
      <c r="AS111" t="s">
        <v>95</v>
      </c>
      <c r="AT111" t="s">
        <v>95</v>
      </c>
      <c r="AU111" t="s">
        <v>95</v>
      </c>
      <c r="AV111" t="s">
        <v>95</v>
      </c>
      <c r="AW111" t="s">
        <v>95</v>
      </c>
      <c r="AX111" t="s">
        <v>95</v>
      </c>
      <c r="AY111" t="s">
        <v>95</v>
      </c>
      <c r="AZ111" t="s">
        <v>95</v>
      </c>
      <c r="BA111" t="s">
        <v>95</v>
      </c>
      <c r="BB111" t="s">
        <v>95</v>
      </c>
      <c r="BC111" t="s">
        <v>95</v>
      </c>
      <c r="BD111" t="s">
        <v>95</v>
      </c>
      <c r="BE111">
        <v>1</v>
      </c>
      <c r="BI111">
        <v>0</v>
      </c>
      <c r="BL111">
        <v>1</v>
      </c>
      <c r="BM111">
        <v>1</v>
      </c>
      <c r="BS111">
        <v>1</v>
      </c>
      <c r="BT111">
        <v>1</v>
      </c>
      <c r="BU111">
        <v>0</v>
      </c>
      <c r="BV111">
        <v>0</v>
      </c>
      <c r="BW111">
        <v>0</v>
      </c>
      <c r="BX111">
        <v>0</v>
      </c>
      <c r="BY111">
        <v>106</v>
      </c>
      <c r="CG111" s="4">
        <v>1</v>
      </c>
      <c r="CH111" s="4">
        <v>1</v>
      </c>
      <c r="CI111" s="5">
        <v>0</v>
      </c>
      <c r="CJ111" s="5">
        <v>0</v>
      </c>
      <c r="CK111" s="5">
        <v>0</v>
      </c>
      <c r="CL111" s="5">
        <v>0</v>
      </c>
    </row>
    <row r="112" spans="1:91" x14ac:dyDescent="0.2">
      <c r="A112" t="s">
        <v>313</v>
      </c>
      <c r="B112" t="s">
        <v>294</v>
      </c>
      <c r="C112" t="s">
        <v>192</v>
      </c>
      <c r="D112">
        <v>2.9</v>
      </c>
      <c r="E112" t="s">
        <v>314</v>
      </c>
      <c r="F112" t="s">
        <v>315</v>
      </c>
      <c r="G112" t="s">
        <v>305</v>
      </c>
      <c r="H112" t="s">
        <v>297</v>
      </c>
      <c r="I112">
        <v>0.14721000000000001</v>
      </c>
      <c r="J112">
        <v>0.13431999999999999</v>
      </c>
      <c r="K112">
        <v>1286</v>
      </c>
      <c r="L112">
        <v>2034.2</v>
      </c>
      <c r="M112">
        <v>29.852</v>
      </c>
      <c r="N112" s="1">
        <v>223200</v>
      </c>
      <c r="O112" s="1">
        <v>8.1126999999999994E-6</v>
      </c>
      <c r="P112">
        <v>1857.6</v>
      </c>
      <c r="Q112" s="1">
        <v>-2574100</v>
      </c>
      <c r="R112">
        <v>0.98411999999999999</v>
      </c>
      <c r="S112">
        <v>0.98214000000000001</v>
      </c>
      <c r="T112">
        <v>1444.1</v>
      </c>
      <c r="U112">
        <v>1158.0999999999999</v>
      </c>
      <c r="V112">
        <v>0.98370000000000002</v>
      </c>
      <c r="W112">
        <v>0.98238999999999999</v>
      </c>
      <c r="X112">
        <v>1463.4</v>
      </c>
      <c r="Y112">
        <v>1165.7</v>
      </c>
      <c r="Z112">
        <v>0.82147000000000003</v>
      </c>
      <c r="AA112">
        <v>0.80718000000000001</v>
      </c>
      <c r="AB112">
        <v>4842.6000000000004</v>
      </c>
      <c r="AC112">
        <v>3952.2</v>
      </c>
      <c r="AD112">
        <v>28</v>
      </c>
      <c r="AE112">
        <v>28</v>
      </c>
      <c r="AF112">
        <v>0.19314000000000001</v>
      </c>
      <c r="AG112">
        <v>4.9281999999999998E-3</v>
      </c>
      <c r="AH112">
        <v>0.18820999999999999</v>
      </c>
      <c r="AI112">
        <v>28</v>
      </c>
      <c r="AJ112">
        <v>0</v>
      </c>
      <c r="AK112">
        <v>27</v>
      </c>
      <c r="AL112">
        <v>0</v>
      </c>
      <c r="AM112">
        <v>0</v>
      </c>
      <c r="AN112">
        <v>0</v>
      </c>
      <c r="AO112">
        <v>0.85958999999999997</v>
      </c>
      <c r="AP112">
        <v>0</v>
      </c>
      <c r="AQ112">
        <v>0</v>
      </c>
      <c r="AR112" t="s">
        <v>95</v>
      </c>
      <c r="AS112" t="s">
        <v>95</v>
      </c>
      <c r="AT112" t="s">
        <v>95</v>
      </c>
      <c r="AU112" t="s">
        <v>95</v>
      </c>
      <c r="AV112" t="s">
        <v>95</v>
      </c>
      <c r="AW112" t="s">
        <v>95</v>
      </c>
      <c r="AX112" t="s">
        <v>95</v>
      </c>
      <c r="AY112" t="s">
        <v>94</v>
      </c>
      <c r="AZ112" t="s">
        <v>95</v>
      </c>
      <c r="BA112" t="s">
        <v>94</v>
      </c>
      <c r="BB112" t="s">
        <v>95</v>
      </c>
      <c r="BC112" t="s">
        <v>94</v>
      </c>
      <c r="BD112" t="s">
        <v>95</v>
      </c>
      <c r="BE112">
        <v>1</v>
      </c>
      <c r="BI112">
        <v>0</v>
      </c>
      <c r="BM112">
        <v>1</v>
      </c>
      <c r="BS112">
        <v>1</v>
      </c>
      <c r="BT112">
        <v>1</v>
      </c>
      <c r="BU112">
        <v>0</v>
      </c>
      <c r="BV112">
        <v>0</v>
      </c>
      <c r="BW112">
        <v>1</v>
      </c>
      <c r="BX112">
        <v>1</v>
      </c>
      <c r="BY112">
        <v>107</v>
      </c>
      <c r="CG112" s="4">
        <v>1</v>
      </c>
      <c r="CH112" s="4">
        <v>1</v>
      </c>
      <c r="CI112" s="5">
        <v>0</v>
      </c>
      <c r="CJ112" s="5">
        <v>0</v>
      </c>
      <c r="CK112" s="5">
        <v>1</v>
      </c>
      <c r="CL112" s="5">
        <v>1</v>
      </c>
    </row>
    <row r="113" spans="1:90" x14ac:dyDescent="0.2">
      <c r="A113" t="s">
        <v>316</v>
      </c>
      <c r="B113" t="s">
        <v>294</v>
      </c>
      <c r="C113" t="s">
        <v>192</v>
      </c>
      <c r="D113">
        <v>3.5</v>
      </c>
      <c r="E113" t="s">
        <v>317</v>
      </c>
      <c r="F113" t="s">
        <v>318</v>
      </c>
      <c r="G113" t="s">
        <v>319</v>
      </c>
      <c r="H113" t="s">
        <v>297</v>
      </c>
      <c r="I113">
        <v>0.23974999999999999</v>
      </c>
      <c r="J113">
        <v>0.10589</v>
      </c>
      <c r="K113">
        <v>0.51224999999999998</v>
      </c>
      <c r="L113">
        <v>2015.7</v>
      </c>
      <c r="M113">
        <v>18.329000000000001</v>
      </c>
      <c r="N113">
        <v>27.298999999999999</v>
      </c>
      <c r="O113">
        <v>9.7866999999999997</v>
      </c>
      <c r="P113">
        <v>2014.2</v>
      </c>
      <c r="Q113">
        <v>-1019.8</v>
      </c>
      <c r="R113">
        <v>0.98962000000000006</v>
      </c>
      <c r="S113">
        <v>0.98885999999999996</v>
      </c>
      <c r="T113">
        <v>0.78556000000000004</v>
      </c>
      <c r="U113">
        <v>0.55152999999999996</v>
      </c>
      <c r="V113">
        <v>0.95740999999999998</v>
      </c>
      <c r="W113">
        <v>0.95538000000000001</v>
      </c>
      <c r="X113">
        <v>1.5911</v>
      </c>
      <c r="Y113">
        <v>1.1577</v>
      </c>
      <c r="Z113">
        <v>0.74458999999999997</v>
      </c>
      <c r="AA113">
        <v>0.73243000000000003</v>
      </c>
      <c r="AB113">
        <v>3.8963000000000001</v>
      </c>
      <c r="AC113">
        <v>3.4729000000000001</v>
      </c>
      <c r="AD113">
        <v>45</v>
      </c>
      <c r="AE113">
        <v>28</v>
      </c>
      <c r="AF113">
        <v>0.84250999999999998</v>
      </c>
      <c r="AG113">
        <v>3.6630999999999997E-2</v>
      </c>
      <c r="AH113">
        <v>0.80588000000000004</v>
      </c>
      <c r="AI113">
        <v>28</v>
      </c>
      <c r="AJ113">
        <v>2</v>
      </c>
      <c r="AK113">
        <v>27</v>
      </c>
      <c r="AL113">
        <v>0</v>
      </c>
      <c r="AM113">
        <v>0</v>
      </c>
      <c r="AN113">
        <v>0</v>
      </c>
      <c r="AO113">
        <v>0.92947000000000002</v>
      </c>
      <c r="AP113">
        <v>0</v>
      </c>
      <c r="AQ113">
        <v>1</v>
      </c>
      <c r="AR113" t="s">
        <v>95</v>
      </c>
      <c r="AS113" t="s">
        <v>95</v>
      </c>
      <c r="AT113" t="s">
        <v>95</v>
      </c>
      <c r="AU113" t="s">
        <v>95</v>
      </c>
      <c r="AV113" t="s">
        <v>95</v>
      </c>
      <c r="AW113" t="s">
        <v>95</v>
      </c>
      <c r="AX113" t="s">
        <v>95</v>
      </c>
      <c r="AY113" t="s">
        <v>95</v>
      </c>
      <c r="AZ113" t="s">
        <v>95</v>
      </c>
      <c r="BA113" t="s">
        <v>95</v>
      </c>
      <c r="BB113" t="s">
        <v>95</v>
      </c>
      <c r="BC113" t="s">
        <v>95</v>
      </c>
      <c r="BD113" t="s">
        <v>95</v>
      </c>
      <c r="BI113">
        <v>0</v>
      </c>
      <c r="BJ113" t="s">
        <v>137</v>
      </c>
      <c r="BK113" t="s">
        <v>133</v>
      </c>
      <c r="BL113">
        <v>1</v>
      </c>
      <c r="BM113">
        <v>1</v>
      </c>
      <c r="BN113">
        <v>0</v>
      </c>
      <c r="BO113">
        <v>0</v>
      </c>
      <c r="BP113">
        <v>1</v>
      </c>
      <c r="BQ113">
        <v>1</v>
      </c>
      <c r="BS113">
        <v>1</v>
      </c>
      <c r="BT113">
        <v>1</v>
      </c>
      <c r="BU113">
        <v>0</v>
      </c>
      <c r="BV113">
        <v>0</v>
      </c>
      <c r="BW113">
        <v>1</v>
      </c>
      <c r="BX113">
        <v>1</v>
      </c>
      <c r="BY113">
        <v>108</v>
      </c>
      <c r="CG113" s="4">
        <v>1</v>
      </c>
      <c r="CH113" s="4">
        <v>1</v>
      </c>
      <c r="CI113" s="5">
        <v>0</v>
      </c>
      <c r="CJ113" s="5">
        <v>0</v>
      </c>
      <c r="CK113" s="5">
        <v>1</v>
      </c>
      <c r="CL113" s="5">
        <v>1</v>
      </c>
    </row>
    <row r="114" spans="1:90" x14ac:dyDescent="0.2">
      <c r="A114" t="s">
        <v>320</v>
      </c>
      <c r="B114" t="s">
        <v>294</v>
      </c>
      <c r="C114" t="s">
        <v>192</v>
      </c>
      <c r="D114">
        <v>3.5</v>
      </c>
      <c r="E114" t="s">
        <v>317</v>
      </c>
      <c r="F114" t="s">
        <v>321</v>
      </c>
      <c r="G114" t="s">
        <v>322</v>
      </c>
      <c r="H114" t="s">
        <v>297</v>
      </c>
      <c r="I114">
        <v>63.155000000000001</v>
      </c>
      <c r="J114">
        <v>5.4056E-2</v>
      </c>
      <c r="K114">
        <v>3.5705000000000001E-2</v>
      </c>
      <c r="L114">
        <v>2007.1</v>
      </c>
      <c r="M114">
        <v>6.9582000000000005E-2</v>
      </c>
      <c r="N114">
        <v>1.2353000000000001</v>
      </c>
      <c r="O114">
        <v>0.22506999999999999</v>
      </c>
      <c r="P114">
        <v>1989.7</v>
      </c>
      <c r="Q114">
        <v>-70.97</v>
      </c>
      <c r="R114">
        <v>0.31352999999999998</v>
      </c>
      <c r="S114">
        <v>0.26329999999999998</v>
      </c>
      <c r="T114">
        <v>0.83077999999999996</v>
      </c>
      <c r="U114">
        <v>0.42614999999999997</v>
      </c>
      <c r="V114">
        <v>0.18429000000000001</v>
      </c>
      <c r="W114">
        <v>0.14545</v>
      </c>
      <c r="X114">
        <v>0.90561000000000003</v>
      </c>
      <c r="Y114">
        <v>0.59713000000000005</v>
      </c>
      <c r="Z114">
        <v>0.21385999999999999</v>
      </c>
      <c r="AA114">
        <v>0.17643</v>
      </c>
      <c r="AB114">
        <v>0.88905000000000001</v>
      </c>
      <c r="AC114">
        <v>0.57887</v>
      </c>
      <c r="AD114">
        <v>45</v>
      </c>
      <c r="AE114">
        <v>13</v>
      </c>
      <c r="AF114">
        <v>4.0476000000000001</v>
      </c>
      <c r="AG114">
        <v>0.80952000000000002</v>
      </c>
      <c r="AH114">
        <v>3.2381000000000002</v>
      </c>
      <c r="AI114">
        <v>26</v>
      </c>
      <c r="AJ114">
        <v>6</v>
      </c>
      <c r="AK114">
        <v>25</v>
      </c>
      <c r="AL114">
        <v>1</v>
      </c>
      <c r="AM114">
        <v>0</v>
      </c>
      <c r="AN114">
        <v>1</v>
      </c>
      <c r="AO114">
        <v>0.40350999999999998</v>
      </c>
      <c r="AP114">
        <v>0</v>
      </c>
      <c r="AQ114">
        <v>1</v>
      </c>
      <c r="AR114" t="s">
        <v>94</v>
      </c>
      <c r="AS114" t="s">
        <v>95</v>
      </c>
      <c r="AT114" t="s">
        <v>95</v>
      </c>
      <c r="AU114" t="s">
        <v>94</v>
      </c>
      <c r="AV114" t="s">
        <v>94</v>
      </c>
      <c r="AW114" t="s">
        <v>94</v>
      </c>
      <c r="AX114" t="s">
        <v>94</v>
      </c>
      <c r="AY114" t="s">
        <v>95</v>
      </c>
      <c r="AZ114" t="s">
        <v>94</v>
      </c>
      <c r="BA114" t="s">
        <v>94</v>
      </c>
      <c r="BB114" t="s">
        <v>94</v>
      </c>
      <c r="BC114" t="s">
        <v>94</v>
      </c>
      <c r="BD114" t="s">
        <v>94</v>
      </c>
      <c r="BH114" t="s">
        <v>323</v>
      </c>
      <c r="BI114">
        <v>0</v>
      </c>
      <c r="BJ114" t="s">
        <v>132</v>
      </c>
      <c r="BK114" t="s">
        <v>133</v>
      </c>
      <c r="BL114">
        <v>0</v>
      </c>
      <c r="BM114">
        <v>1</v>
      </c>
      <c r="BN114">
        <v>0</v>
      </c>
      <c r="BO114">
        <v>0</v>
      </c>
      <c r="BP114">
        <v>0</v>
      </c>
      <c r="BQ114">
        <v>0</v>
      </c>
      <c r="BS114">
        <v>0</v>
      </c>
      <c r="BT114">
        <v>0</v>
      </c>
      <c r="BU114">
        <v>0</v>
      </c>
      <c r="BV114">
        <v>0</v>
      </c>
      <c r="BW114">
        <v>0</v>
      </c>
      <c r="BX114">
        <v>0</v>
      </c>
      <c r="BY114">
        <v>109</v>
      </c>
      <c r="CA114" t="s">
        <v>123</v>
      </c>
      <c r="CG114" s="4">
        <v>0</v>
      </c>
      <c r="CH114" s="4">
        <v>1</v>
      </c>
      <c r="CI114" s="5">
        <v>0</v>
      </c>
      <c r="CJ114" s="5">
        <v>0</v>
      </c>
      <c r="CK114" s="5">
        <v>0</v>
      </c>
      <c r="CL114" s="5">
        <v>0</v>
      </c>
    </row>
    <row r="115" spans="1:90" x14ac:dyDescent="0.2">
      <c r="A115" t="s">
        <v>324</v>
      </c>
      <c r="B115" t="s">
        <v>294</v>
      </c>
      <c r="C115" t="s">
        <v>192</v>
      </c>
      <c r="D115">
        <v>3.5</v>
      </c>
      <c r="E115" t="s">
        <v>317</v>
      </c>
      <c r="F115" t="s">
        <v>325</v>
      </c>
      <c r="G115" t="s">
        <v>326</v>
      </c>
      <c r="H115" t="s">
        <v>297</v>
      </c>
      <c r="I115">
        <v>0.62558000000000002</v>
      </c>
      <c r="J115">
        <v>7.646E-3</v>
      </c>
      <c r="K115">
        <v>7.0223999999999995E-2</v>
      </c>
      <c r="L115">
        <v>2014.7</v>
      </c>
      <c r="M115">
        <v>7.0246000000000004</v>
      </c>
      <c r="N115">
        <v>3.1875</v>
      </c>
      <c r="O115">
        <v>1553.7</v>
      </c>
      <c r="P115" s="1">
        <v>157600</v>
      </c>
      <c r="Q115">
        <v>-139.88</v>
      </c>
      <c r="R115">
        <v>0.71447000000000005</v>
      </c>
      <c r="S115">
        <v>0.69357000000000002</v>
      </c>
      <c r="T115">
        <v>0.73545000000000005</v>
      </c>
      <c r="U115">
        <v>0.34651999999999999</v>
      </c>
      <c r="V115">
        <v>-0.26694000000000001</v>
      </c>
      <c r="W115">
        <v>-0.32728000000000002</v>
      </c>
      <c r="X115">
        <v>1.5491999999999999</v>
      </c>
      <c r="Y115">
        <v>0.71111000000000002</v>
      </c>
      <c r="Z115">
        <v>0.43908000000000003</v>
      </c>
      <c r="AA115">
        <v>0.41237000000000001</v>
      </c>
      <c r="AB115">
        <v>1.0307999999999999</v>
      </c>
      <c r="AC115">
        <v>0.80584999999999996</v>
      </c>
      <c r="AD115">
        <v>45</v>
      </c>
      <c r="AE115">
        <v>12</v>
      </c>
      <c r="AF115">
        <v>1.5686</v>
      </c>
      <c r="AG115">
        <v>0.31372</v>
      </c>
      <c r="AH115">
        <v>1.2548999999999999</v>
      </c>
      <c r="AI115">
        <v>13</v>
      </c>
      <c r="AJ115">
        <v>2</v>
      </c>
      <c r="AK115">
        <v>12</v>
      </c>
      <c r="AL115">
        <v>1</v>
      </c>
      <c r="AM115">
        <v>0</v>
      </c>
      <c r="AN115">
        <v>1</v>
      </c>
      <c r="AO115">
        <v>0.82406999999999997</v>
      </c>
      <c r="AP115">
        <v>0</v>
      </c>
      <c r="AQ115">
        <v>1</v>
      </c>
      <c r="AR115" t="s">
        <v>95</v>
      </c>
      <c r="AS115" t="s">
        <v>95</v>
      </c>
      <c r="AT115" t="s">
        <v>95</v>
      </c>
      <c r="AU115" t="s">
        <v>94</v>
      </c>
      <c r="AV115" t="s">
        <v>95</v>
      </c>
      <c r="AW115" t="s">
        <v>94</v>
      </c>
      <c r="AX115" t="s">
        <v>95</v>
      </c>
      <c r="AY115" t="s">
        <v>95</v>
      </c>
      <c r="AZ115" t="s">
        <v>95</v>
      </c>
      <c r="BA115" t="s">
        <v>94</v>
      </c>
      <c r="BB115" t="s">
        <v>94</v>
      </c>
      <c r="BC115" t="s">
        <v>94</v>
      </c>
      <c r="BD115" t="s">
        <v>94</v>
      </c>
      <c r="BI115">
        <v>0</v>
      </c>
      <c r="BJ115" t="s">
        <v>132</v>
      </c>
      <c r="BK115" t="s">
        <v>133</v>
      </c>
      <c r="BL115">
        <v>1</v>
      </c>
      <c r="BM115">
        <v>1</v>
      </c>
      <c r="BN115">
        <v>0</v>
      </c>
      <c r="BO115">
        <v>0</v>
      </c>
      <c r="BP115">
        <v>0</v>
      </c>
      <c r="BQ115">
        <v>0</v>
      </c>
      <c r="BS115">
        <v>1</v>
      </c>
      <c r="BT115">
        <v>1</v>
      </c>
      <c r="BU115">
        <v>0</v>
      </c>
      <c r="BV115">
        <v>0</v>
      </c>
      <c r="BW115">
        <v>0</v>
      </c>
      <c r="BX115">
        <v>0</v>
      </c>
      <c r="BY115">
        <v>110</v>
      </c>
      <c r="CG115" s="4">
        <v>1</v>
      </c>
      <c r="CH115" s="4">
        <v>1</v>
      </c>
      <c r="CI115" s="5">
        <v>0</v>
      </c>
      <c r="CJ115" s="5">
        <v>0</v>
      </c>
      <c r="CK115" s="5">
        <v>0</v>
      </c>
      <c r="CL115" s="5">
        <v>0</v>
      </c>
    </row>
    <row r="116" spans="1:90" x14ac:dyDescent="0.2">
      <c r="A116" t="s">
        <v>327</v>
      </c>
      <c r="B116" t="s">
        <v>294</v>
      </c>
      <c r="C116" t="s">
        <v>192</v>
      </c>
      <c r="D116">
        <v>3.5</v>
      </c>
      <c r="E116" t="s">
        <v>317</v>
      </c>
      <c r="F116" t="s">
        <v>328</v>
      </c>
      <c r="G116" t="s">
        <v>329</v>
      </c>
      <c r="H116" t="s">
        <v>297</v>
      </c>
      <c r="I116">
        <v>2.9422999999999999</v>
      </c>
      <c r="J116">
        <v>0.16696</v>
      </c>
      <c r="K116">
        <v>1.4549000000000001</v>
      </c>
      <c r="L116">
        <v>2019.5</v>
      </c>
      <c r="M116">
        <v>1.4935</v>
      </c>
      <c r="N116">
        <v>108.36</v>
      </c>
      <c r="O116">
        <v>2.4318</v>
      </c>
      <c r="P116">
        <v>2001.5</v>
      </c>
      <c r="Q116">
        <v>-2899.8</v>
      </c>
      <c r="R116">
        <v>0.66154000000000002</v>
      </c>
      <c r="S116">
        <v>0.63676999999999995</v>
      </c>
      <c r="T116">
        <v>23.222999999999999</v>
      </c>
      <c r="U116">
        <v>6.3205</v>
      </c>
      <c r="V116">
        <v>0.43417</v>
      </c>
      <c r="W116">
        <v>0.40722000000000003</v>
      </c>
      <c r="X116">
        <v>30.026</v>
      </c>
      <c r="Y116">
        <v>12.79</v>
      </c>
      <c r="Z116">
        <v>0.22406000000000001</v>
      </c>
      <c r="AA116">
        <v>0.18711</v>
      </c>
      <c r="AB116">
        <v>35.161999999999999</v>
      </c>
      <c r="AC116">
        <v>21.702000000000002</v>
      </c>
      <c r="AD116">
        <v>45</v>
      </c>
      <c r="AE116">
        <v>10</v>
      </c>
      <c r="AF116">
        <v>1.9903999999999999</v>
      </c>
      <c r="AG116">
        <v>2.2675000000000001E-2</v>
      </c>
      <c r="AH116">
        <v>1.9678</v>
      </c>
      <c r="AI116">
        <v>12</v>
      </c>
      <c r="AJ116">
        <v>2</v>
      </c>
      <c r="AK116">
        <v>8</v>
      </c>
      <c r="AL116">
        <v>1</v>
      </c>
      <c r="AM116">
        <v>1</v>
      </c>
      <c r="AN116">
        <v>1</v>
      </c>
      <c r="AO116">
        <v>0.70248999999999995</v>
      </c>
      <c r="AP116">
        <v>0</v>
      </c>
      <c r="AQ116">
        <v>0</v>
      </c>
      <c r="AR116" t="s">
        <v>94</v>
      </c>
      <c r="AS116" t="s">
        <v>95</v>
      </c>
      <c r="AT116" t="s">
        <v>95</v>
      </c>
      <c r="AU116" t="s">
        <v>94</v>
      </c>
      <c r="AV116" t="s">
        <v>95</v>
      </c>
      <c r="AW116" t="s">
        <v>94</v>
      </c>
      <c r="AX116" t="s">
        <v>95</v>
      </c>
      <c r="AY116" t="s">
        <v>95</v>
      </c>
      <c r="AZ116" t="s">
        <v>94</v>
      </c>
      <c r="BA116" t="s">
        <v>94</v>
      </c>
      <c r="BB116" t="s">
        <v>94</v>
      </c>
      <c r="BC116" t="s">
        <v>94</v>
      </c>
      <c r="BD116" t="s">
        <v>94</v>
      </c>
      <c r="BI116">
        <v>0</v>
      </c>
      <c r="BJ116" t="s">
        <v>132</v>
      </c>
      <c r="BK116" t="s">
        <v>133</v>
      </c>
      <c r="BL116">
        <v>1</v>
      </c>
      <c r="BM116">
        <v>1</v>
      </c>
      <c r="BN116">
        <v>0</v>
      </c>
      <c r="BO116">
        <v>0</v>
      </c>
      <c r="BP116">
        <v>0</v>
      </c>
      <c r="BQ116">
        <v>0</v>
      </c>
      <c r="BS116">
        <v>1</v>
      </c>
      <c r="BT116">
        <v>1</v>
      </c>
      <c r="BU116">
        <v>0</v>
      </c>
      <c r="BV116">
        <v>0</v>
      </c>
      <c r="BW116">
        <v>0</v>
      </c>
      <c r="BX116">
        <v>0</v>
      </c>
      <c r="BY116">
        <v>111</v>
      </c>
      <c r="CG116" s="4">
        <v>1</v>
      </c>
      <c r="CH116" s="4">
        <v>1</v>
      </c>
      <c r="CI116" s="5">
        <v>0</v>
      </c>
      <c r="CJ116" s="5">
        <v>0</v>
      </c>
      <c r="CK116" s="5">
        <v>0</v>
      </c>
      <c r="CL116" s="5">
        <v>0</v>
      </c>
    </row>
    <row r="117" spans="1:90" x14ac:dyDescent="0.2">
      <c r="A117" t="s">
        <v>330</v>
      </c>
      <c r="B117" t="s">
        <v>294</v>
      </c>
      <c r="C117" t="s">
        <v>192</v>
      </c>
      <c r="D117">
        <v>3.5</v>
      </c>
      <c r="E117" t="s">
        <v>317</v>
      </c>
      <c r="F117" t="s">
        <v>331</v>
      </c>
      <c r="G117" t="s">
        <v>329</v>
      </c>
      <c r="H117" t="s">
        <v>297</v>
      </c>
      <c r="I117">
        <v>22.478999999999999</v>
      </c>
      <c r="J117">
        <v>0.18962000000000001</v>
      </c>
      <c r="K117">
        <v>9.2407000000000004</v>
      </c>
      <c r="L117">
        <v>2020.1</v>
      </c>
      <c r="M117">
        <v>0.19549</v>
      </c>
      <c r="N117">
        <v>824.44</v>
      </c>
      <c r="O117" s="1">
        <v>5.2289E-5</v>
      </c>
      <c r="P117">
        <v>1937.3</v>
      </c>
      <c r="Q117">
        <v>-18420</v>
      </c>
      <c r="R117">
        <v>0.46344000000000002</v>
      </c>
      <c r="S117">
        <v>0.42418</v>
      </c>
      <c r="T117">
        <v>250.29</v>
      </c>
      <c r="U117">
        <v>68.825999999999993</v>
      </c>
      <c r="V117">
        <v>0.26396999999999998</v>
      </c>
      <c r="W117">
        <v>0.22892000000000001</v>
      </c>
      <c r="X117">
        <v>293.14999999999998</v>
      </c>
      <c r="Y117">
        <v>95.272999999999996</v>
      </c>
      <c r="Z117">
        <v>0.12336</v>
      </c>
      <c r="AA117">
        <v>8.1614000000000006E-2</v>
      </c>
      <c r="AB117">
        <v>319.92</v>
      </c>
      <c r="AC117">
        <v>142.01</v>
      </c>
      <c r="AD117">
        <v>45</v>
      </c>
      <c r="AE117">
        <v>12</v>
      </c>
      <c r="AF117">
        <v>2.7343000000000002</v>
      </c>
      <c r="AG117">
        <v>1.4463E-3</v>
      </c>
      <c r="AH117">
        <v>2.7328999999999999</v>
      </c>
      <c r="AI117">
        <v>13</v>
      </c>
      <c r="AJ117">
        <v>3</v>
      </c>
      <c r="AK117">
        <v>7</v>
      </c>
      <c r="AL117">
        <v>1</v>
      </c>
      <c r="AM117">
        <v>1</v>
      </c>
      <c r="AN117">
        <v>1</v>
      </c>
      <c r="AO117">
        <v>0.18926000000000001</v>
      </c>
      <c r="AP117">
        <v>0</v>
      </c>
      <c r="AQ117">
        <v>0</v>
      </c>
      <c r="AR117" t="s">
        <v>94</v>
      </c>
      <c r="AS117" t="s">
        <v>95</v>
      </c>
      <c r="AT117" t="s">
        <v>95</v>
      </c>
      <c r="AU117" t="s">
        <v>94</v>
      </c>
      <c r="AV117" t="s">
        <v>94</v>
      </c>
      <c r="AW117" t="s">
        <v>94</v>
      </c>
      <c r="AX117" t="s">
        <v>94</v>
      </c>
      <c r="AY117" t="s">
        <v>95</v>
      </c>
      <c r="AZ117" t="s">
        <v>94</v>
      </c>
      <c r="BA117" t="s">
        <v>94</v>
      </c>
      <c r="BB117" t="s">
        <v>94</v>
      </c>
      <c r="BC117" t="s">
        <v>94</v>
      </c>
      <c r="BD117" t="s">
        <v>94</v>
      </c>
      <c r="BI117">
        <v>0</v>
      </c>
      <c r="BJ117" t="s">
        <v>132</v>
      </c>
      <c r="BK117" t="s">
        <v>133</v>
      </c>
      <c r="BL117">
        <v>1</v>
      </c>
      <c r="BM117">
        <v>1</v>
      </c>
      <c r="BN117">
        <v>0</v>
      </c>
      <c r="BO117">
        <v>0</v>
      </c>
      <c r="BP117">
        <v>0</v>
      </c>
      <c r="BQ117">
        <v>0</v>
      </c>
      <c r="BS117">
        <v>0</v>
      </c>
      <c r="BT117">
        <v>1</v>
      </c>
      <c r="BU117">
        <v>0</v>
      </c>
      <c r="BV117">
        <v>0</v>
      </c>
      <c r="BW117">
        <v>0</v>
      </c>
      <c r="BX117">
        <v>0</v>
      </c>
      <c r="BY117">
        <v>112</v>
      </c>
      <c r="BZ117" t="s">
        <v>123</v>
      </c>
      <c r="CG117" s="4">
        <v>0</v>
      </c>
      <c r="CH117" s="4">
        <v>1</v>
      </c>
      <c r="CI117" s="5">
        <v>0</v>
      </c>
      <c r="CJ117" s="5">
        <v>0</v>
      </c>
      <c r="CK117" s="5">
        <v>0</v>
      </c>
      <c r="CL117" s="5">
        <v>0</v>
      </c>
    </row>
    <row r="118" spans="1:90" x14ac:dyDescent="0.2">
      <c r="A118" t="s">
        <v>332</v>
      </c>
      <c r="B118" t="s">
        <v>294</v>
      </c>
      <c r="C118" t="s">
        <v>192</v>
      </c>
      <c r="D118">
        <v>3.5</v>
      </c>
      <c r="E118" t="s">
        <v>317</v>
      </c>
      <c r="F118" t="s">
        <v>333</v>
      </c>
      <c r="G118" t="s">
        <v>326</v>
      </c>
      <c r="H118" t="s">
        <v>297</v>
      </c>
      <c r="I118">
        <v>0.82347000000000004</v>
      </c>
      <c r="J118">
        <v>1.2735E-2</v>
      </c>
      <c r="K118">
        <v>0.12398000000000001</v>
      </c>
      <c r="L118">
        <v>2015.6</v>
      </c>
      <c r="M118">
        <v>5.3365</v>
      </c>
      <c r="N118">
        <v>5.9550999999999998</v>
      </c>
      <c r="O118">
        <v>1552.6</v>
      </c>
      <c r="P118" s="1">
        <v>157700</v>
      </c>
      <c r="Q118">
        <v>-246.89</v>
      </c>
      <c r="R118">
        <v>0.79481000000000002</v>
      </c>
      <c r="S118">
        <v>0.77980000000000005</v>
      </c>
      <c r="T118">
        <v>1.0626</v>
      </c>
      <c r="U118">
        <v>0.53300000000000003</v>
      </c>
      <c r="V118">
        <v>-0.31236999999999998</v>
      </c>
      <c r="W118">
        <v>-0.37486000000000003</v>
      </c>
      <c r="X118">
        <v>2.6873999999999998</v>
      </c>
      <c r="Y118">
        <v>1.3110999999999999</v>
      </c>
      <c r="Z118">
        <v>0.47110000000000002</v>
      </c>
      <c r="AA118">
        <v>0.44590999999999997</v>
      </c>
      <c r="AB118">
        <v>1.7060999999999999</v>
      </c>
      <c r="AC118">
        <v>1.2644</v>
      </c>
      <c r="AD118">
        <v>45</v>
      </c>
      <c r="AE118">
        <v>17</v>
      </c>
      <c r="AF118">
        <v>1.6792</v>
      </c>
      <c r="AG118">
        <v>0.16792000000000001</v>
      </c>
      <c r="AH118">
        <v>1.5113000000000001</v>
      </c>
      <c r="AI118">
        <v>39</v>
      </c>
      <c r="AJ118">
        <v>3</v>
      </c>
      <c r="AK118">
        <v>38</v>
      </c>
      <c r="AL118">
        <v>0</v>
      </c>
      <c r="AM118">
        <v>0</v>
      </c>
      <c r="AN118">
        <v>1</v>
      </c>
      <c r="AO118">
        <v>0.82769000000000004</v>
      </c>
      <c r="AP118">
        <v>0</v>
      </c>
      <c r="AQ118">
        <v>1</v>
      </c>
      <c r="AR118" t="s">
        <v>95</v>
      </c>
      <c r="AS118" t="s">
        <v>95</v>
      </c>
      <c r="AT118" t="s">
        <v>95</v>
      </c>
      <c r="AU118" t="s">
        <v>94</v>
      </c>
      <c r="AV118" t="s">
        <v>94</v>
      </c>
      <c r="AW118" t="s">
        <v>94</v>
      </c>
      <c r="AX118" t="s">
        <v>95</v>
      </c>
      <c r="AY118" t="s">
        <v>95</v>
      </c>
      <c r="AZ118" t="s">
        <v>95</v>
      </c>
      <c r="BA118" t="s">
        <v>94</v>
      </c>
      <c r="BB118" t="s">
        <v>94</v>
      </c>
      <c r="BC118" t="s">
        <v>94</v>
      </c>
      <c r="BD118" t="s">
        <v>94</v>
      </c>
      <c r="BI118">
        <v>0</v>
      </c>
      <c r="BJ118" t="s">
        <v>132</v>
      </c>
      <c r="BK118" t="s">
        <v>133</v>
      </c>
      <c r="BL118">
        <v>1</v>
      </c>
      <c r="BM118">
        <v>1</v>
      </c>
      <c r="BN118">
        <v>0</v>
      </c>
      <c r="BO118">
        <v>0</v>
      </c>
      <c r="BP118">
        <v>0</v>
      </c>
      <c r="BQ118">
        <v>0</v>
      </c>
      <c r="BS118">
        <v>1</v>
      </c>
      <c r="BT118">
        <v>1</v>
      </c>
      <c r="BU118">
        <v>0</v>
      </c>
      <c r="BV118">
        <v>0</v>
      </c>
      <c r="BW118">
        <v>0</v>
      </c>
      <c r="BX118">
        <v>0</v>
      </c>
      <c r="BY118">
        <v>113</v>
      </c>
      <c r="CG118" s="4">
        <v>1</v>
      </c>
      <c r="CH118" s="4">
        <v>1</v>
      </c>
      <c r="CI118" s="5">
        <v>0</v>
      </c>
      <c r="CJ118" s="5">
        <v>0</v>
      </c>
      <c r="CK118" s="5">
        <v>0</v>
      </c>
      <c r="CL118" s="5">
        <v>0</v>
      </c>
    </row>
    <row r="119" spans="1:90" x14ac:dyDescent="0.2">
      <c r="A119" t="s">
        <v>334</v>
      </c>
      <c r="B119" t="s">
        <v>294</v>
      </c>
      <c r="C119" t="s">
        <v>192</v>
      </c>
      <c r="D119">
        <v>3.5</v>
      </c>
      <c r="E119" t="s">
        <v>317</v>
      </c>
      <c r="F119" t="s">
        <v>335</v>
      </c>
      <c r="G119" t="s">
        <v>336</v>
      </c>
      <c r="H119" t="s">
        <v>297</v>
      </c>
      <c r="I119">
        <v>0.18789</v>
      </c>
      <c r="J119">
        <v>0.13796</v>
      </c>
      <c r="K119">
        <v>4.3711000000000002</v>
      </c>
      <c r="L119">
        <v>2023.9</v>
      </c>
      <c r="M119">
        <v>23.388000000000002</v>
      </c>
      <c r="N119">
        <v>512.33000000000004</v>
      </c>
      <c r="O119">
        <v>5.8700000000000002E-2</v>
      </c>
      <c r="P119">
        <v>1962.8</v>
      </c>
      <c r="Q119">
        <v>-8705.6</v>
      </c>
      <c r="R119">
        <v>0.99955000000000005</v>
      </c>
      <c r="S119">
        <v>0.99951999999999996</v>
      </c>
      <c r="T119">
        <v>1.4778</v>
      </c>
      <c r="U119">
        <v>1.1491</v>
      </c>
      <c r="V119">
        <v>0.99504000000000004</v>
      </c>
      <c r="W119">
        <v>0.99480000000000002</v>
      </c>
      <c r="X119">
        <v>4.9191000000000003</v>
      </c>
      <c r="Y119">
        <v>3.9432999999999998</v>
      </c>
      <c r="Z119">
        <v>0.66069</v>
      </c>
      <c r="AA119">
        <v>0.64453000000000005</v>
      </c>
      <c r="AB119">
        <v>40.683</v>
      </c>
      <c r="AC119">
        <v>33.700000000000003</v>
      </c>
      <c r="AD119">
        <v>45</v>
      </c>
      <c r="AE119">
        <v>28</v>
      </c>
      <c r="AF119">
        <v>0.50358000000000003</v>
      </c>
      <c r="AG119">
        <v>1.9518999999999999E-3</v>
      </c>
      <c r="AH119">
        <v>0.50163000000000002</v>
      </c>
      <c r="AI119">
        <v>28</v>
      </c>
      <c r="AJ119">
        <v>0</v>
      </c>
      <c r="AK119">
        <v>27</v>
      </c>
      <c r="AL119">
        <v>0</v>
      </c>
      <c r="AM119">
        <v>0</v>
      </c>
      <c r="AN119">
        <v>1</v>
      </c>
      <c r="AO119">
        <v>0.88685999999999998</v>
      </c>
      <c r="AP119">
        <v>0</v>
      </c>
      <c r="AQ119">
        <v>0</v>
      </c>
      <c r="AR119" t="s">
        <v>95</v>
      </c>
      <c r="AS119" t="s">
        <v>95</v>
      </c>
      <c r="AT119" t="s">
        <v>95</v>
      </c>
      <c r="AU119" t="s">
        <v>95</v>
      </c>
      <c r="AV119" t="s">
        <v>95</v>
      </c>
      <c r="AW119" t="s">
        <v>95</v>
      </c>
      <c r="AX119" t="s">
        <v>95</v>
      </c>
      <c r="AY119" t="s">
        <v>95</v>
      </c>
      <c r="AZ119" t="s">
        <v>95</v>
      </c>
      <c r="BA119" t="s">
        <v>95</v>
      </c>
      <c r="BB119" t="s">
        <v>95</v>
      </c>
      <c r="BC119" t="s">
        <v>95</v>
      </c>
      <c r="BD119" t="s">
        <v>95</v>
      </c>
      <c r="BI119">
        <v>1</v>
      </c>
      <c r="BJ119" t="s">
        <v>97</v>
      </c>
      <c r="BK119" t="s">
        <v>337</v>
      </c>
      <c r="BL119">
        <v>0</v>
      </c>
      <c r="BM119">
        <v>0</v>
      </c>
      <c r="BN119">
        <v>0</v>
      </c>
      <c r="BO119">
        <v>0</v>
      </c>
      <c r="BP119">
        <v>0</v>
      </c>
      <c r="BQ119">
        <v>0</v>
      </c>
      <c r="BS119">
        <v>1</v>
      </c>
      <c r="BT119">
        <v>1</v>
      </c>
      <c r="BU119">
        <v>0</v>
      </c>
      <c r="BV119">
        <v>0</v>
      </c>
      <c r="BW119">
        <v>0</v>
      </c>
      <c r="BX119">
        <v>0</v>
      </c>
      <c r="BY119">
        <v>114</v>
      </c>
      <c r="BZ119" t="s">
        <v>123</v>
      </c>
      <c r="CA119" t="s">
        <v>123</v>
      </c>
      <c r="CG119" s="4">
        <v>1</v>
      </c>
      <c r="CH119" s="4">
        <v>1</v>
      </c>
      <c r="CI119" s="5">
        <v>0</v>
      </c>
      <c r="CJ119" s="5">
        <v>0</v>
      </c>
      <c r="CK119" s="5">
        <v>0</v>
      </c>
      <c r="CL119" s="5">
        <v>0</v>
      </c>
    </row>
    <row r="120" spans="1:90" x14ac:dyDescent="0.2">
      <c r="A120" t="s">
        <v>338</v>
      </c>
      <c r="B120" t="s">
        <v>294</v>
      </c>
      <c r="C120" t="s">
        <v>192</v>
      </c>
      <c r="D120">
        <v>3.5</v>
      </c>
      <c r="E120" t="s">
        <v>317</v>
      </c>
      <c r="F120" t="s">
        <v>339</v>
      </c>
      <c r="G120" t="s">
        <v>340</v>
      </c>
      <c r="H120" t="s">
        <v>297</v>
      </c>
      <c r="I120">
        <v>0.21962999999999999</v>
      </c>
      <c r="J120">
        <v>4.5461000000000001E-2</v>
      </c>
      <c r="K120">
        <v>0.4698</v>
      </c>
      <c r="L120">
        <v>2016.8</v>
      </c>
      <c r="M120">
        <v>20.009</v>
      </c>
      <c r="N120">
        <v>30.620999999999999</v>
      </c>
      <c r="O120">
        <v>1546</v>
      </c>
      <c r="P120" s="1">
        <v>158360</v>
      </c>
      <c r="Q120">
        <v>-935.13</v>
      </c>
      <c r="R120">
        <v>0.98772000000000004</v>
      </c>
      <c r="S120">
        <v>0.98677999999999999</v>
      </c>
      <c r="T120">
        <v>0.76522000000000001</v>
      </c>
      <c r="U120">
        <v>0.51949999999999996</v>
      </c>
      <c r="V120">
        <v>-0.50966</v>
      </c>
      <c r="W120">
        <v>-0.58513999999999999</v>
      </c>
      <c r="X120">
        <v>8.4853000000000005</v>
      </c>
      <c r="Y120">
        <v>4.9302000000000001</v>
      </c>
      <c r="Z120">
        <v>0.71267000000000003</v>
      </c>
      <c r="AA120">
        <v>0.69830999999999999</v>
      </c>
      <c r="AB120">
        <v>3.7018</v>
      </c>
      <c r="AC120">
        <v>3.1974999999999998</v>
      </c>
      <c r="AD120">
        <v>43</v>
      </c>
      <c r="AE120">
        <v>26</v>
      </c>
      <c r="AF120">
        <v>0.75111000000000006</v>
      </c>
      <c r="AG120">
        <v>3.2656999999999999E-2</v>
      </c>
      <c r="AH120">
        <v>0.71845999999999999</v>
      </c>
      <c r="AI120">
        <v>26</v>
      </c>
      <c r="AJ120">
        <v>0</v>
      </c>
      <c r="AK120">
        <v>25</v>
      </c>
      <c r="AL120">
        <v>0</v>
      </c>
      <c r="AM120">
        <v>0</v>
      </c>
      <c r="AN120">
        <v>0</v>
      </c>
      <c r="AO120">
        <v>0.90536000000000005</v>
      </c>
      <c r="AP120">
        <v>0</v>
      </c>
      <c r="AQ120">
        <v>1</v>
      </c>
      <c r="AR120" t="s">
        <v>95</v>
      </c>
      <c r="AS120" t="s">
        <v>95</v>
      </c>
      <c r="AT120" t="s">
        <v>95</v>
      </c>
      <c r="AU120" t="s">
        <v>95</v>
      </c>
      <c r="AV120" t="s">
        <v>95</v>
      </c>
      <c r="AW120" t="s">
        <v>95</v>
      </c>
      <c r="AX120" t="s">
        <v>95</v>
      </c>
      <c r="AY120" t="s">
        <v>95</v>
      </c>
      <c r="AZ120" t="s">
        <v>95</v>
      </c>
      <c r="BA120" t="s">
        <v>95</v>
      </c>
      <c r="BB120" t="s">
        <v>95</v>
      </c>
      <c r="BC120" t="s">
        <v>95</v>
      </c>
      <c r="BD120" t="s">
        <v>95</v>
      </c>
      <c r="BH120" t="s">
        <v>341</v>
      </c>
      <c r="BI120">
        <v>1</v>
      </c>
      <c r="BJ120" t="s">
        <v>97</v>
      </c>
      <c r="BK120" t="s">
        <v>138</v>
      </c>
      <c r="BL120">
        <v>0</v>
      </c>
      <c r="BM120">
        <v>0</v>
      </c>
      <c r="BN120">
        <v>0</v>
      </c>
      <c r="BO120">
        <v>0</v>
      </c>
      <c r="BP120">
        <v>0</v>
      </c>
      <c r="BQ120">
        <v>0</v>
      </c>
      <c r="BS120">
        <v>1</v>
      </c>
      <c r="BT120">
        <v>1</v>
      </c>
      <c r="BU120">
        <v>0</v>
      </c>
      <c r="BV120">
        <v>0</v>
      </c>
      <c r="BW120">
        <v>0</v>
      </c>
      <c r="BX120">
        <v>0</v>
      </c>
      <c r="BY120">
        <v>115</v>
      </c>
      <c r="BZ120" t="s">
        <v>123</v>
      </c>
      <c r="CA120" t="s">
        <v>123</v>
      </c>
      <c r="CG120" s="4">
        <v>1</v>
      </c>
      <c r="CH120" s="4">
        <v>1</v>
      </c>
      <c r="CI120" s="5">
        <v>0</v>
      </c>
      <c r="CJ120" s="5">
        <v>0</v>
      </c>
      <c r="CK120" s="5">
        <v>0</v>
      </c>
      <c r="CL120" s="5">
        <v>0</v>
      </c>
    </row>
    <row r="121" spans="1:90" x14ac:dyDescent="0.2">
      <c r="A121" t="s">
        <v>342</v>
      </c>
      <c r="B121" t="s">
        <v>294</v>
      </c>
      <c r="C121" t="s">
        <v>192</v>
      </c>
      <c r="D121">
        <v>3.5</v>
      </c>
      <c r="E121" t="s">
        <v>317</v>
      </c>
      <c r="F121" t="s">
        <v>343</v>
      </c>
      <c r="G121" t="s">
        <v>344</v>
      </c>
      <c r="H121" t="s">
        <v>297</v>
      </c>
      <c r="I121">
        <v>0.23974999999999999</v>
      </c>
      <c r="J121">
        <v>0.10589</v>
      </c>
      <c r="K121">
        <v>0.51224999999999998</v>
      </c>
      <c r="L121">
        <v>2015.7</v>
      </c>
      <c r="M121">
        <v>18.329000000000001</v>
      </c>
      <c r="N121">
        <v>27.298999999999999</v>
      </c>
      <c r="O121">
        <v>9.7866999999999997</v>
      </c>
      <c r="P121">
        <v>2014.2</v>
      </c>
      <c r="Q121">
        <v>-1019.8</v>
      </c>
      <c r="R121">
        <v>0.98962000000000006</v>
      </c>
      <c r="S121">
        <v>0.98885999999999996</v>
      </c>
      <c r="T121">
        <v>0.78556000000000004</v>
      </c>
      <c r="U121">
        <v>0.55152999999999996</v>
      </c>
      <c r="V121">
        <v>0.95740999999999998</v>
      </c>
      <c r="W121">
        <v>0.95538000000000001</v>
      </c>
      <c r="X121">
        <v>1.5911</v>
      </c>
      <c r="Y121">
        <v>1.1577</v>
      </c>
      <c r="Z121">
        <v>0.74458999999999997</v>
      </c>
      <c r="AA121">
        <v>0.73243000000000003</v>
      </c>
      <c r="AB121">
        <v>3.8963000000000001</v>
      </c>
      <c r="AC121">
        <v>3.4729000000000001</v>
      </c>
      <c r="AD121">
        <v>45</v>
      </c>
      <c r="AE121">
        <v>28</v>
      </c>
      <c r="AF121">
        <v>0.84250999999999998</v>
      </c>
      <c r="AG121">
        <v>3.6630999999999997E-2</v>
      </c>
      <c r="AH121">
        <v>0.80588000000000004</v>
      </c>
      <c r="AI121">
        <v>28</v>
      </c>
      <c r="AJ121">
        <v>2</v>
      </c>
      <c r="AK121">
        <v>27</v>
      </c>
      <c r="AL121">
        <v>0</v>
      </c>
      <c r="AM121">
        <v>0</v>
      </c>
      <c r="AN121">
        <v>0</v>
      </c>
      <c r="AO121">
        <v>0.92947000000000002</v>
      </c>
      <c r="AP121">
        <v>0</v>
      </c>
      <c r="AQ121">
        <v>1</v>
      </c>
      <c r="AR121" t="s">
        <v>95</v>
      </c>
      <c r="AS121" t="s">
        <v>95</v>
      </c>
      <c r="AT121" t="s">
        <v>95</v>
      </c>
      <c r="AU121" t="s">
        <v>95</v>
      </c>
      <c r="AV121" t="s">
        <v>95</v>
      </c>
      <c r="AW121" t="s">
        <v>95</v>
      </c>
      <c r="AX121" t="s">
        <v>95</v>
      </c>
      <c r="AY121" t="s">
        <v>95</v>
      </c>
      <c r="AZ121" t="s">
        <v>95</v>
      </c>
      <c r="BA121" t="s">
        <v>95</v>
      </c>
      <c r="BB121" t="s">
        <v>95</v>
      </c>
      <c r="BC121" t="s">
        <v>95</v>
      </c>
      <c r="BD121" t="s">
        <v>95</v>
      </c>
      <c r="BH121" t="s">
        <v>345</v>
      </c>
      <c r="BI121">
        <v>1</v>
      </c>
      <c r="BJ121" t="s">
        <v>97</v>
      </c>
      <c r="BK121" t="s">
        <v>180</v>
      </c>
      <c r="BL121">
        <v>0</v>
      </c>
      <c r="BM121">
        <v>0</v>
      </c>
      <c r="BN121">
        <v>0</v>
      </c>
      <c r="BO121">
        <v>0</v>
      </c>
      <c r="BP121">
        <v>0</v>
      </c>
      <c r="BQ121">
        <v>0</v>
      </c>
      <c r="BS121">
        <v>1</v>
      </c>
      <c r="BT121">
        <v>1</v>
      </c>
      <c r="BU121">
        <v>0</v>
      </c>
      <c r="BV121">
        <v>0</v>
      </c>
      <c r="BW121">
        <v>0</v>
      </c>
      <c r="BX121">
        <v>0</v>
      </c>
      <c r="BY121">
        <v>116</v>
      </c>
      <c r="BZ121" t="s">
        <v>123</v>
      </c>
      <c r="CA121" t="s">
        <v>123</v>
      </c>
      <c r="CG121" s="4">
        <v>1</v>
      </c>
      <c r="CH121" s="4">
        <v>1</v>
      </c>
      <c r="CI121" s="5">
        <v>0</v>
      </c>
      <c r="CJ121" s="5">
        <v>0</v>
      </c>
      <c r="CK121" s="5">
        <v>0</v>
      </c>
      <c r="CL121" s="5">
        <v>0</v>
      </c>
    </row>
    <row r="122" spans="1:90" x14ac:dyDescent="0.2">
      <c r="A122" t="s">
        <v>346</v>
      </c>
      <c r="B122" t="s">
        <v>294</v>
      </c>
      <c r="C122" t="s">
        <v>192</v>
      </c>
      <c r="D122">
        <v>3.5</v>
      </c>
      <c r="E122" t="s">
        <v>317</v>
      </c>
      <c r="F122" t="s">
        <v>347</v>
      </c>
      <c r="G122" t="s">
        <v>348</v>
      </c>
      <c r="H122" t="s">
        <v>297</v>
      </c>
      <c r="I122">
        <v>0.64356999999999998</v>
      </c>
      <c r="J122">
        <v>0.64295000000000002</v>
      </c>
      <c r="K122">
        <v>4.9786999999999998E-2</v>
      </c>
      <c r="L122">
        <v>2033.1</v>
      </c>
      <c r="M122">
        <v>6.8282999999999996</v>
      </c>
      <c r="N122" s="1">
        <v>284510</v>
      </c>
      <c r="O122">
        <v>6.2872000000000003</v>
      </c>
      <c r="P122">
        <v>2016.5</v>
      </c>
      <c r="Q122">
        <v>-99.040999999999997</v>
      </c>
      <c r="R122">
        <v>0.61358000000000001</v>
      </c>
      <c r="S122">
        <v>0.57845000000000002</v>
      </c>
      <c r="T122">
        <v>0.62231000000000003</v>
      </c>
      <c r="U122">
        <v>0.27557999999999999</v>
      </c>
      <c r="V122">
        <v>0.61358000000000001</v>
      </c>
      <c r="W122">
        <v>0.59084999999999999</v>
      </c>
      <c r="X122">
        <v>0.62231000000000003</v>
      </c>
      <c r="Y122">
        <v>0.27562999999999999</v>
      </c>
      <c r="Z122">
        <v>0.28194999999999998</v>
      </c>
      <c r="AA122">
        <v>0.23971999999999999</v>
      </c>
      <c r="AB122">
        <v>0.84830000000000005</v>
      </c>
      <c r="AC122">
        <v>0.58836999999999995</v>
      </c>
      <c r="AD122">
        <v>37</v>
      </c>
      <c r="AE122">
        <v>8</v>
      </c>
      <c r="AF122" s="1">
        <v>1.7574000000000001E-5</v>
      </c>
      <c r="AG122" s="1">
        <v>3.5147999999999998E-6</v>
      </c>
      <c r="AH122" s="1">
        <v>1.4059E-5</v>
      </c>
      <c r="AI122">
        <v>20</v>
      </c>
      <c r="AJ122">
        <v>0</v>
      </c>
      <c r="AK122">
        <v>19</v>
      </c>
      <c r="AL122">
        <v>0</v>
      </c>
      <c r="AM122">
        <v>0</v>
      </c>
      <c r="AN122">
        <v>1</v>
      </c>
      <c r="AO122">
        <v>0.29544999999999999</v>
      </c>
      <c r="AP122">
        <v>0</v>
      </c>
      <c r="AQ122">
        <v>1</v>
      </c>
      <c r="AR122" t="s">
        <v>94</v>
      </c>
      <c r="AS122" t="s">
        <v>95</v>
      </c>
      <c r="AT122" t="s">
        <v>95</v>
      </c>
      <c r="AU122" t="s">
        <v>94</v>
      </c>
      <c r="AV122" t="s">
        <v>94</v>
      </c>
      <c r="AW122" t="s">
        <v>94</v>
      </c>
      <c r="AX122" t="s">
        <v>94</v>
      </c>
      <c r="AY122" t="s">
        <v>94</v>
      </c>
      <c r="AZ122" t="s">
        <v>94</v>
      </c>
      <c r="BA122" t="s">
        <v>94</v>
      </c>
      <c r="BB122" t="s">
        <v>94</v>
      </c>
      <c r="BC122" t="s">
        <v>94</v>
      </c>
      <c r="BD122" t="s">
        <v>94</v>
      </c>
      <c r="BH122" t="s">
        <v>341</v>
      </c>
      <c r="BI122">
        <v>1</v>
      </c>
      <c r="BJ122" t="s">
        <v>97</v>
      </c>
      <c r="BK122" t="s">
        <v>138</v>
      </c>
      <c r="BL122">
        <v>0</v>
      </c>
      <c r="BM122">
        <v>0</v>
      </c>
      <c r="BN122">
        <v>0</v>
      </c>
      <c r="BO122">
        <v>0</v>
      </c>
      <c r="BP122">
        <v>0</v>
      </c>
      <c r="BQ122">
        <v>0</v>
      </c>
      <c r="BS122">
        <v>0</v>
      </c>
      <c r="BT122">
        <v>1</v>
      </c>
      <c r="BU122">
        <v>0</v>
      </c>
      <c r="BV122">
        <v>0</v>
      </c>
      <c r="BW122">
        <v>0</v>
      </c>
      <c r="BX122">
        <v>0</v>
      </c>
      <c r="BY122">
        <v>117</v>
      </c>
      <c r="CA122" t="s">
        <v>123</v>
      </c>
      <c r="CG122" s="4">
        <v>0</v>
      </c>
      <c r="CH122" s="4">
        <v>1</v>
      </c>
      <c r="CI122" s="5">
        <v>0</v>
      </c>
      <c r="CJ122" s="5">
        <v>0</v>
      </c>
      <c r="CK122" s="5">
        <v>0</v>
      </c>
      <c r="CL122" s="5">
        <v>0</v>
      </c>
    </row>
    <row r="123" spans="1:90" x14ac:dyDescent="0.2">
      <c r="A123" t="s">
        <v>349</v>
      </c>
      <c r="B123" t="s">
        <v>294</v>
      </c>
      <c r="C123" t="s">
        <v>192</v>
      </c>
      <c r="D123">
        <v>3.5</v>
      </c>
      <c r="E123" t="s">
        <v>317</v>
      </c>
      <c r="F123" t="s">
        <v>350</v>
      </c>
      <c r="G123" t="s">
        <v>351</v>
      </c>
      <c r="H123" t="s">
        <v>297</v>
      </c>
      <c r="I123">
        <v>0.42254999999999998</v>
      </c>
      <c r="J123">
        <v>0.18845999999999999</v>
      </c>
      <c r="K123">
        <v>0.49513000000000001</v>
      </c>
      <c r="L123">
        <v>2019.4</v>
      </c>
      <c r="M123">
        <v>10.4</v>
      </c>
      <c r="N123">
        <v>37.997</v>
      </c>
      <c r="O123">
        <v>11.728999999999999</v>
      </c>
      <c r="P123">
        <v>2017.8</v>
      </c>
      <c r="Q123">
        <v>-986.73</v>
      </c>
      <c r="R123">
        <v>0.99751000000000001</v>
      </c>
      <c r="S123">
        <v>0.99733000000000005</v>
      </c>
      <c r="T123">
        <v>0.45551000000000003</v>
      </c>
      <c r="U123">
        <v>0.24898000000000001</v>
      </c>
      <c r="V123">
        <v>0.96779999999999999</v>
      </c>
      <c r="W123">
        <v>0.96626000000000001</v>
      </c>
      <c r="X123">
        <v>1.6393</v>
      </c>
      <c r="Y123">
        <v>1.0256000000000001</v>
      </c>
      <c r="Z123">
        <v>0.49548999999999999</v>
      </c>
      <c r="AA123">
        <v>0.47145999999999999</v>
      </c>
      <c r="AB123">
        <v>6.4885999999999999</v>
      </c>
      <c r="AC123">
        <v>5.1961000000000004</v>
      </c>
      <c r="AD123">
        <v>45</v>
      </c>
      <c r="AE123">
        <v>14</v>
      </c>
      <c r="AF123">
        <v>0.84216000000000002</v>
      </c>
      <c r="AG123">
        <v>2.6318000000000001E-2</v>
      </c>
      <c r="AH123">
        <v>0.81584999999999996</v>
      </c>
      <c r="AI123">
        <v>14</v>
      </c>
      <c r="AJ123">
        <v>1</v>
      </c>
      <c r="AK123">
        <v>13</v>
      </c>
      <c r="AL123">
        <v>0</v>
      </c>
      <c r="AM123">
        <v>0</v>
      </c>
      <c r="AN123">
        <v>0</v>
      </c>
      <c r="AO123">
        <v>0.87883</v>
      </c>
      <c r="AP123">
        <v>0</v>
      </c>
      <c r="AQ123">
        <v>1</v>
      </c>
      <c r="AR123" t="s">
        <v>95</v>
      </c>
      <c r="AS123" t="s">
        <v>95</v>
      </c>
      <c r="AT123" t="s">
        <v>95</v>
      </c>
      <c r="AU123" t="s">
        <v>95</v>
      </c>
      <c r="AV123" t="s">
        <v>95</v>
      </c>
      <c r="AW123" t="s">
        <v>95</v>
      </c>
      <c r="AX123" t="s">
        <v>95</v>
      </c>
      <c r="AY123" t="s">
        <v>95</v>
      </c>
      <c r="AZ123" t="s">
        <v>95</v>
      </c>
      <c r="BA123" t="s">
        <v>95</v>
      </c>
      <c r="BB123" t="s">
        <v>95</v>
      </c>
      <c r="BC123" t="s">
        <v>95</v>
      </c>
      <c r="BD123" t="s">
        <v>95</v>
      </c>
      <c r="BI123">
        <v>0</v>
      </c>
      <c r="BJ123" t="s">
        <v>137</v>
      </c>
      <c r="BK123" t="s">
        <v>180</v>
      </c>
      <c r="BL123">
        <v>1</v>
      </c>
      <c r="BM123">
        <v>1</v>
      </c>
      <c r="BN123">
        <v>0</v>
      </c>
      <c r="BO123">
        <v>0</v>
      </c>
      <c r="BP123">
        <v>0</v>
      </c>
      <c r="BQ123">
        <v>0</v>
      </c>
      <c r="BS123">
        <v>1</v>
      </c>
      <c r="BT123">
        <v>1</v>
      </c>
      <c r="BU123">
        <v>0</v>
      </c>
      <c r="BV123">
        <v>0</v>
      </c>
      <c r="BW123">
        <v>0</v>
      </c>
      <c r="BX123">
        <v>0</v>
      </c>
      <c r="BY123">
        <v>118</v>
      </c>
      <c r="CG123" s="4">
        <v>1</v>
      </c>
      <c r="CH123" s="4">
        <v>1</v>
      </c>
      <c r="CI123" s="5">
        <v>0</v>
      </c>
      <c r="CJ123" s="5">
        <v>0</v>
      </c>
      <c r="CK123" s="5">
        <v>0</v>
      </c>
      <c r="CL123" s="5">
        <v>0</v>
      </c>
    </row>
    <row r="124" spans="1:90" x14ac:dyDescent="0.2">
      <c r="A124" t="s">
        <v>352</v>
      </c>
      <c r="B124" t="s">
        <v>294</v>
      </c>
      <c r="C124" t="s">
        <v>192</v>
      </c>
      <c r="D124">
        <v>3.5</v>
      </c>
      <c r="E124" t="s">
        <v>317</v>
      </c>
      <c r="F124" t="s">
        <v>353</v>
      </c>
      <c r="G124" t="s">
        <v>354</v>
      </c>
      <c r="H124" t="s">
        <v>297</v>
      </c>
      <c r="I124">
        <v>0.33673999999999998</v>
      </c>
      <c r="J124">
        <v>7.9229000000000001E-3</v>
      </c>
      <c r="K124">
        <v>7.2765999999999997E-2</v>
      </c>
      <c r="L124">
        <v>2019.1</v>
      </c>
      <c r="M124">
        <v>13.05</v>
      </c>
      <c r="N124">
        <v>7.6181000000000001</v>
      </c>
      <c r="O124">
        <v>1553.6</v>
      </c>
      <c r="P124" s="1">
        <v>157600</v>
      </c>
      <c r="Q124">
        <v>-144.94999999999999</v>
      </c>
      <c r="R124">
        <v>0.89320999999999995</v>
      </c>
      <c r="S124">
        <v>0.88476999999999995</v>
      </c>
      <c r="T124">
        <v>0.4335</v>
      </c>
      <c r="U124">
        <v>0.21490999999999999</v>
      </c>
      <c r="V124">
        <v>-0.21778</v>
      </c>
      <c r="W124">
        <v>-0.28022999999999998</v>
      </c>
      <c r="X124">
        <v>1.4639</v>
      </c>
      <c r="Y124">
        <v>0.61904999999999999</v>
      </c>
      <c r="Z124">
        <v>0.44207999999999997</v>
      </c>
      <c r="AA124">
        <v>0.41347</v>
      </c>
      <c r="AB124">
        <v>0.99082999999999999</v>
      </c>
      <c r="AC124">
        <v>0.78034999999999999</v>
      </c>
      <c r="AD124">
        <v>42</v>
      </c>
      <c r="AE124">
        <v>10</v>
      </c>
      <c r="AF124">
        <v>0.65632999999999997</v>
      </c>
      <c r="AG124">
        <v>0.13127</v>
      </c>
      <c r="AH124">
        <v>0.52507000000000004</v>
      </c>
      <c r="AI124">
        <v>11</v>
      </c>
      <c r="AJ124">
        <v>0</v>
      </c>
      <c r="AK124">
        <v>10</v>
      </c>
      <c r="AL124">
        <v>0</v>
      </c>
      <c r="AM124">
        <v>0</v>
      </c>
      <c r="AN124">
        <v>1</v>
      </c>
      <c r="AO124">
        <v>0.72221999999999997</v>
      </c>
      <c r="AP124">
        <v>0</v>
      </c>
      <c r="AQ124">
        <v>1</v>
      </c>
      <c r="AR124" t="s">
        <v>95</v>
      </c>
      <c r="AS124" t="s">
        <v>95</v>
      </c>
      <c r="AT124" t="s">
        <v>95</v>
      </c>
      <c r="AU124" t="s">
        <v>94</v>
      </c>
      <c r="AV124" t="s">
        <v>95</v>
      </c>
      <c r="AW124" t="s">
        <v>94</v>
      </c>
      <c r="AX124" t="s">
        <v>95</v>
      </c>
      <c r="AY124" t="s">
        <v>95</v>
      </c>
      <c r="AZ124" t="s">
        <v>95</v>
      </c>
      <c r="BA124" t="s">
        <v>94</v>
      </c>
      <c r="BB124" t="s">
        <v>94</v>
      </c>
      <c r="BC124" t="s">
        <v>94</v>
      </c>
      <c r="BD124" t="s">
        <v>94</v>
      </c>
      <c r="BH124" t="s">
        <v>341</v>
      </c>
      <c r="BI124">
        <v>1</v>
      </c>
      <c r="BJ124" t="s">
        <v>97</v>
      </c>
      <c r="BK124" t="s">
        <v>138</v>
      </c>
      <c r="BL124">
        <v>0</v>
      </c>
      <c r="BM124">
        <v>0</v>
      </c>
      <c r="BN124">
        <v>0</v>
      </c>
      <c r="BO124">
        <v>0</v>
      </c>
      <c r="BP124">
        <v>0</v>
      </c>
      <c r="BQ124">
        <v>0</v>
      </c>
      <c r="BS124">
        <v>1</v>
      </c>
      <c r="BT124">
        <v>1</v>
      </c>
      <c r="BU124">
        <v>0</v>
      </c>
      <c r="BV124">
        <v>0</v>
      </c>
      <c r="BW124">
        <v>0</v>
      </c>
      <c r="BX124">
        <v>0</v>
      </c>
      <c r="BY124">
        <v>119</v>
      </c>
      <c r="BZ124" t="s">
        <v>123</v>
      </c>
      <c r="CA124" t="s">
        <v>123</v>
      </c>
      <c r="CG124" s="4">
        <v>1</v>
      </c>
      <c r="CH124" s="4">
        <v>1</v>
      </c>
      <c r="CI124" s="5">
        <v>0</v>
      </c>
      <c r="CJ124" s="5">
        <v>0</v>
      </c>
      <c r="CK124" s="5">
        <v>0</v>
      </c>
      <c r="CL124" s="5">
        <v>0</v>
      </c>
    </row>
    <row r="125" spans="1:90" x14ac:dyDescent="0.2">
      <c r="A125" t="s">
        <v>355</v>
      </c>
      <c r="B125" t="s">
        <v>294</v>
      </c>
      <c r="C125" t="s">
        <v>192</v>
      </c>
      <c r="D125">
        <v>3.5</v>
      </c>
      <c r="E125" t="s">
        <v>317</v>
      </c>
      <c r="F125" t="s">
        <v>356</v>
      </c>
      <c r="G125" t="s">
        <v>357</v>
      </c>
      <c r="H125" t="s">
        <v>297</v>
      </c>
      <c r="I125">
        <v>1.2319</v>
      </c>
      <c r="J125">
        <v>0.32405</v>
      </c>
      <c r="K125">
        <v>5.9957000000000003</v>
      </c>
      <c r="L125">
        <v>2020.8</v>
      </c>
      <c r="M125">
        <v>3.5672000000000001</v>
      </c>
      <c r="N125">
        <v>599.02</v>
      </c>
      <c r="O125">
        <v>1.7084000000000001E-4</v>
      </c>
      <c r="P125">
        <v>1977.1</v>
      </c>
      <c r="Q125">
        <v>-11953</v>
      </c>
      <c r="R125">
        <v>0.99709999999999999</v>
      </c>
      <c r="S125">
        <v>0.99689000000000005</v>
      </c>
      <c r="T125">
        <v>7.6783000000000001</v>
      </c>
      <c r="U125">
        <v>3.6694</v>
      </c>
      <c r="V125">
        <v>0.93933</v>
      </c>
      <c r="W125">
        <v>0.93644000000000005</v>
      </c>
      <c r="X125">
        <v>35.110999999999997</v>
      </c>
      <c r="Y125">
        <v>17.149000000000001</v>
      </c>
      <c r="Z125">
        <v>0.29837999999999998</v>
      </c>
      <c r="AA125">
        <v>0.26496999999999998</v>
      </c>
      <c r="AB125">
        <v>119.4</v>
      </c>
      <c r="AC125">
        <v>83.334999999999994</v>
      </c>
      <c r="AD125">
        <v>45</v>
      </c>
      <c r="AE125">
        <v>13</v>
      </c>
      <c r="AF125">
        <v>0.96514999999999995</v>
      </c>
      <c r="AG125">
        <v>4.5142000000000003E-3</v>
      </c>
      <c r="AH125">
        <v>0.96064000000000005</v>
      </c>
      <c r="AI125">
        <v>13</v>
      </c>
      <c r="AJ125">
        <v>1</v>
      </c>
      <c r="AK125">
        <v>12</v>
      </c>
      <c r="AL125">
        <v>0</v>
      </c>
      <c r="AM125">
        <v>0</v>
      </c>
      <c r="AN125">
        <v>1</v>
      </c>
      <c r="AO125">
        <v>0.79881999999999997</v>
      </c>
      <c r="AP125">
        <v>0</v>
      </c>
      <c r="AQ125">
        <v>0</v>
      </c>
      <c r="AR125" t="s">
        <v>95</v>
      </c>
      <c r="AS125" t="s">
        <v>95</v>
      </c>
      <c r="AT125" t="s">
        <v>95</v>
      </c>
      <c r="AU125" t="s">
        <v>95</v>
      </c>
      <c r="AV125" t="s">
        <v>95</v>
      </c>
      <c r="AW125" t="s">
        <v>95</v>
      </c>
      <c r="AX125" t="s">
        <v>95</v>
      </c>
      <c r="AY125" t="s">
        <v>95</v>
      </c>
      <c r="AZ125" t="s">
        <v>94</v>
      </c>
      <c r="BA125" t="s">
        <v>95</v>
      </c>
      <c r="BB125" t="s">
        <v>94</v>
      </c>
      <c r="BC125" t="s">
        <v>95</v>
      </c>
      <c r="BD125" t="s">
        <v>94</v>
      </c>
      <c r="BI125">
        <v>0</v>
      </c>
      <c r="BJ125" t="s">
        <v>137</v>
      </c>
      <c r="BK125" t="s">
        <v>180</v>
      </c>
      <c r="BL125">
        <v>1</v>
      </c>
      <c r="BM125">
        <v>1</v>
      </c>
      <c r="BN125">
        <v>0</v>
      </c>
      <c r="BO125">
        <v>0</v>
      </c>
      <c r="BP125">
        <v>0</v>
      </c>
      <c r="BQ125">
        <v>0</v>
      </c>
      <c r="BS125">
        <v>1</v>
      </c>
      <c r="BT125">
        <v>1</v>
      </c>
      <c r="BU125">
        <v>0</v>
      </c>
      <c r="BV125">
        <v>0</v>
      </c>
      <c r="BW125">
        <v>0</v>
      </c>
      <c r="BX125">
        <v>0</v>
      </c>
      <c r="BY125">
        <v>120</v>
      </c>
      <c r="CG125" s="4">
        <v>1</v>
      </c>
      <c r="CH125" s="4">
        <v>1</v>
      </c>
      <c r="CI125" s="5">
        <v>0</v>
      </c>
      <c r="CJ125" s="5">
        <v>0</v>
      </c>
      <c r="CK125" s="5">
        <v>0</v>
      </c>
      <c r="CL125" s="5">
        <v>0</v>
      </c>
    </row>
    <row r="126" spans="1:90" x14ac:dyDescent="0.2">
      <c r="A126" t="s">
        <v>358</v>
      </c>
      <c r="B126" t="s">
        <v>294</v>
      </c>
      <c r="C126" t="s">
        <v>192</v>
      </c>
      <c r="D126">
        <v>3.5</v>
      </c>
      <c r="E126" t="s">
        <v>317</v>
      </c>
      <c r="F126" t="s">
        <v>359</v>
      </c>
      <c r="G126" t="s">
        <v>360</v>
      </c>
      <c r="H126" t="s">
        <v>297</v>
      </c>
      <c r="I126">
        <v>1.0466</v>
      </c>
      <c r="J126">
        <v>1.0466</v>
      </c>
      <c r="K126">
        <v>1.1129</v>
      </c>
      <c r="L126">
        <v>2032.4</v>
      </c>
      <c r="M126">
        <v>4.1988000000000003</v>
      </c>
      <c r="N126" s="1">
        <v>33388000</v>
      </c>
      <c r="O126">
        <v>0.21884999999999999</v>
      </c>
      <c r="P126">
        <v>2014.4</v>
      </c>
      <c r="Q126">
        <v>-2218.1</v>
      </c>
      <c r="R126">
        <v>0.99672000000000005</v>
      </c>
      <c r="S126">
        <v>0.99646000000000001</v>
      </c>
      <c r="T126">
        <v>1.9758</v>
      </c>
      <c r="U126">
        <v>0.74451999999999996</v>
      </c>
      <c r="V126">
        <v>0.99672000000000005</v>
      </c>
      <c r="W126">
        <v>0.99655000000000005</v>
      </c>
      <c r="X126">
        <v>1.9758</v>
      </c>
      <c r="Y126">
        <v>0.74451000000000001</v>
      </c>
      <c r="Z126">
        <v>0.15293999999999999</v>
      </c>
      <c r="AA126">
        <v>0.1095</v>
      </c>
      <c r="AB126">
        <v>31.747</v>
      </c>
      <c r="AC126">
        <v>15.66</v>
      </c>
      <c r="AD126">
        <v>42</v>
      </c>
      <c r="AE126">
        <v>8</v>
      </c>
      <c r="AF126" s="1">
        <v>6.4602999999999998E-6</v>
      </c>
      <c r="AG126" s="1">
        <v>7.3594000000000004E-8</v>
      </c>
      <c r="AH126" s="1">
        <v>6.3867000000000002E-6</v>
      </c>
      <c r="AI126">
        <v>10</v>
      </c>
      <c r="AJ126">
        <v>0</v>
      </c>
      <c r="AK126">
        <v>6</v>
      </c>
      <c r="AL126">
        <v>0</v>
      </c>
      <c r="AM126">
        <v>1</v>
      </c>
      <c r="AN126">
        <v>1</v>
      </c>
      <c r="AO126">
        <v>0.34107999999999999</v>
      </c>
      <c r="AP126">
        <v>0</v>
      </c>
      <c r="AQ126">
        <v>0</v>
      </c>
      <c r="AR126" t="s">
        <v>95</v>
      </c>
      <c r="AS126" t="s">
        <v>95</v>
      </c>
      <c r="AT126" t="s">
        <v>95</v>
      </c>
      <c r="AU126" t="s">
        <v>94</v>
      </c>
      <c r="AV126" t="s">
        <v>94</v>
      </c>
      <c r="AW126" t="s">
        <v>94</v>
      </c>
      <c r="AX126" t="s">
        <v>94</v>
      </c>
      <c r="AY126" t="s">
        <v>94</v>
      </c>
      <c r="AZ126" t="s">
        <v>94</v>
      </c>
      <c r="BA126" t="s">
        <v>94</v>
      </c>
      <c r="BB126" t="s">
        <v>94</v>
      </c>
      <c r="BC126" t="s">
        <v>94</v>
      </c>
      <c r="BD126" t="s">
        <v>94</v>
      </c>
      <c r="BH126" t="s">
        <v>341</v>
      </c>
      <c r="BI126">
        <v>1</v>
      </c>
      <c r="BJ126" t="s">
        <v>97</v>
      </c>
      <c r="BK126" t="s">
        <v>138</v>
      </c>
      <c r="BL126">
        <v>0</v>
      </c>
      <c r="BM126">
        <v>0</v>
      </c>
      <c r="BN126">
        <v>0</v>
      </c>
      <c r="BO126">
        <v>0</v>
      </c>
      <c r="BP126">
        <v>0</v>
      </c>
      <c r="BQ126">
        <v>0</v>
      </c>
      <c r="BS126">
        <v>1</v>
      </c>
      <c r="BT126">
        <v>1</v>
      </c>
      <c r="BU126">
        <v>0</v>
      </c>
      <c r="BV126">
        <v>0</v>
      </c>
      <c r="BW126">
        <v>0</v>
      </c>
      <c r="BX126">
        <v>0</v>
      </c>
      <c r="BY126">
        <v>121</v>
      </c>
      <c r="BZ126" t="s">
        <v>123</v>
      </c>
      <c r="CA126" t="s">
        <v>123</v>
      </c>
      <c r="CG126" s="4">
        <v>0</v>
      </c>
      <c r="CH126" s="4">
        <v>1</v>
      </c>
      <c r="CI126" s="5">
        <v>0</v>
      </c>
      <c r="CJ126" s="5">
        <v>0</v>
      </c>
      <c r="CK126" s="5">
        <v>0</v>
      </c>
      <c r="CL126" s="5">
        <v>0</v>
      </c>
    </row>
    <row r="127" spans="1:90" x14ac:dyDescent="0.2">
      <c r="A127" t="s">
        <v>361</v>
      </c>
      <c r="B127" t="s">
        <v>294</v>
      </c>
      <c r="C127" t="s">
        <v>192</v>
      </c>
      <c r="D127">
        <v>3.5</v>
      </c>
      <c r="E127" t="s">
        <v>317</v>
      </c>
      <c r="F127" t="s">
        <v>362</v>
      </c>
      <c r="G127" t="s">
        <v>357</v>
      </c>
      <c r="H127" t="s">
        <v>297</v>
      </c>
      <c r="I127">
        <v>3.3990999999999998</v>
      </c>
      <c r="J127">
        <v>0.34025</v>
      </c>
      <c r="K127">
        <v>34.558999999999997</v>
      </c>
      <c r="L127">
        <v>2020.6</v>
      </c>
      <c r="M127">
        <v>1.2927999999999999</v>
      </c>
      <c r="N127">
        <v>3201.2</v>
      </c>
      <c r="O127" s="1">
        <v>1.3374000000000001E-7</v>
      </c>
      <c r="P127">
        <v>1953</v>
      </c>
      <c r="Q127">
        <v>-68902</v>
      </c>
      <c r="R127">
        <v>0.98989000000000005</v>
      </c>
      <c r="S127">
        <v>0.98914999999999997</v>
      </c>
      <c r="T127">
        <v>87.06</v>
      </c>
      <c r="U127">
        <v>29.576000000000001</v>
      </c>
      <c r="V127">
        <v>0.90137999999999996</v>
      </c>
      <c r="W127">
        <v>0.89668000000000003</v>
      </c>
      <c r="X127">
        <v>271.95</v>
      </c>
      <c r="Y127">
        <v>120.88</v>
      </c>
      <c r="Z127">
        <v>0.26862999999999998</v>
      </c>
      <c r="AA127">
        <v>0.23380000000000001</v>
      </c>
      <c r="AB127">
        <v>740.57</v>
      </c>
      <c r="AC127">
        <v>517.33000000000004</v>
      </c>
      <c r="AD127">
        <v>45</v>
      </c>
      <c r="AE127">
        <v>13</v>
      </c>
      <c r="AF127">
        <v>1.127</v>
      </c>
      <c r="AG127">
        <v>8.4471000000000004E-4</v>
      </c>
      <c r="AH127">
        <v>1.1261000000000001</v>
      </c>
      <c r="AI127">
        <v>13</v>
      </c>
      <c r="AJ127">
        <v>0</v>
      </c>
      <c r="AK127">
        <v>12</v>
      </c>
      <c r="AL127">
        <v>0</v>
      </c>
      <c r="AM127">
        <v>0</v>
      </c>
      <c r="AN127">
        <v>1</v>
      </c>
      <c r="AO127">
        <v>0.75195000000000001</v>
      </c>
      <c r="AP127">
        <v>0</v>
      </c>
      <c r="AQ127">
        <v>0</v>
      </c>
      <c r="AR127" t="s">
        <v>95</v>
      </c>
      <c r="AS127" t="s">
        <v>95</v>
      </c>
      <c r="AT127" t="s">
        <v>95</v>
      </c>
      <c r="AU127" t="s">
        <v>94</v>
      </c>
      <c r="AV127" t="s">
        <v>95</v>
      </c>
      <c r="AW127" t="s">
        <v>94</v>
      </c>
      <c r="AX127" t="s">
        <v>95</v>
      </c>
      <c r="AY127" t="s">
        <v>95</v>
      </c>
      <c r="AZ127" t="s">
        <v>94</v>
      </c>
      <c r="BA127" t="s">
        <v>94</v>
      </c>
      <c r="BB127" t="s">
        <v>94</v>
      </c>
      <c r="BC127" t="s">
        <v>94</v>
      </c>
      <c r="BD127" t="s">
        <v>94</v>
      </c>
      <c r="BI127">
        <v>0</v>
      </c>
      <c r="BJ127" t="s">
        <v>137</v>
      </c>
      <c r="BK127" t="s">
        <v>180</v>
      </c>
      <c r="BL127">
        <v>1</v>
      </c>
      <c r="BM127">
        <v>1</v>
      </c>
      <c r="BN127">
        <v>0</v>
      </c>
      <c r="BO127">
        <v>0</v>
      </c>
      <c r="BP127">
        <v>0</v>
      </c>
      <c r="BQ127">
        <v>0</v>
      </c>
      <c r="BS127">
        <v>1</v>
      </c>
      <c r="BT127">
        <v>1</v>
      </c>
      <c r="BU127">
        <v>0</v>
      </c>
      <c r="BV127">
        <v>0</v>
      </c>
      <c r="BW127">
        <v>0</v>
      </c>
      <c r="BX127">
        <v>0</v>
      </c>
      <c r="BY127">
        <v>122</v>
      </c>
      <c r="CG127" s="4">
        <v>0</v>
      </c>
      <c r="CH127" s="4">
        <v>1</v>
      </c>
      <c r="CI127" s="5">
        <v>0</v>
      </c>
      <c r="CJ127" s="5">
        <v>0</v>
      </c>
      <c r="CK127" s="5">
        <v>0</v>
      </c>
      <c r="CL127" s="5">
        <v>0</v>
      </c>
    </row>
    <row r="128" spans="1:90" x14ac:dyDescent="0.2">
      <c r="A128" t="s">
        <v>363</v>
      </c>
      <c r="B128" t="s">
        <v>294</v>
      </c>
      <c r="C128" t="s">
        <v>192</v>
      </c>
      <c r="D128">
        <v>3.5</v>
      </c>
      <c r="E128" t="s">
        <v>317</v>
      </c>
      <c r="F128" t="s">
        <v>364</v>
      </c>
      <c r="G128" t="s">
        <v>360</v>
      </c>
      <c r="H128" t="s">
        <v>297</v>
      </c>
      <c r="I128">
        <v>3.3271999999999999</v>
      </c>
      <c r="J128">
        <v>3.3268</v>
      </c>
      <c r="K128">
        <v>8.4007000000000005</v>
      </c>
      <c r="L128">
        <v>2023.6</v>
      </c>
      <c r="M128">
        <v>1.3208</v>
      </c>
      <c r="N128" s="1">
        <v>10926000</v>
      </c>
      <c r="O128" s="1">
        <v>1.5991E-21</v>
      </c>
      <c r="P128">
        <v>2004.3</v>
      </c>
      <c r="Q128">
        <v>-16745</v>
      </c>
      <c r="R128">
        <v>0.99522999999999995</v>
      </c>
      <c r="S128">
        <v>0.99485000000000001</v>
      </c>
      <c r="T128">
        <v>23.725000000000001</v>
      </c>
      <c r="U128">
        <v>5.7857000000000003</v>
      </c>
      <c r="V128">
        <v>0.99522999999999995</v>
      </c>
      <c r="W128">
        <v>0.99497999999999998</v>
      </c>
      <c r="X128">
        <v>23.724</v>
      </c>
      <c r="Y128">
        <v>5.7859999999999996</v>
      </c>
      <c r="Z128">
        <v>8.7888999999999995E-2</v>
      </c>
      <c r="AA128">
        <v>4.1113999999999998E-2</v>
      </c>
      <c r="AB128">
        <v>328.03</v>
      </c>
      <c r="AC128">
        <v>133.94</v>
      </c>
      <c r="AD128">
        <v>42</v>
      </c>
      <c r="AE128">
        <v>9</v>
      </c>
      <c r="AF128">
        <v>2.0631999999999999E-4</v>
      </c>
      <c r="AG128" s="1">
        <v>1.0913E-7</v>
      </c>
      <c r="AH128">
        <v>2.0620999999999999E-4</v>
      </c>
      <c r="AI128">
        <v>10</v>
      </c>
      <c r="AJ128">
        <v>0</v>
      </c>
      <c r="AK128">
        <v>4</v>
      </c>
      <c r="AL128">
        <v>0</v>
      </c>
      <c r="AM128">
        <v>1</v>
      </c>
      <c r="AN128">
        <v>1</v>
      </c>
      <c r="AO128">
        <v>3.5990000000000001E-2</v>
      </c>
      <c r="AP128">
        <v>0</v>
      </c>
      <c r="AQ128">
        <v>0</v>
      </c>
      <c r="AR128" t="s">
        <v>95</v>
      </c>
      <c r="AS128" t="s">
        <v>95</v>
      </c>
      <c r="AT128" t="s">
        <v>95</v>
      </c>
      <c r="AU128" t="s">
        <v>94</v>
      </c>
      <c r="AV128" t="s">
        <v>94</v>
      </c>
      <c r="AW128" t="s">
        <v>94</v>
      </c>
      <c r="AX128" t="s">
        <v>94</v>
      </c>
      <c r="AY128" t="s">
        <v>94</v>
      </c>
      <c r="AZ128" t="s">
        <v>94</v>
      </c>
      <c r="BA128" t="s">
        <v>94</v>
      </c>
      <c r="BB128" t="s">
        <v>94</v>
      </c>
      <c r="BC128" t="s">
        <v>94</v>
      </c>
      <c r="BD128" t="s">
        <v>94</v>
      </c>
      <c r="BH128" t="s">
        <v>341</v>
      </c>
      <c r="BI128">
        <v>1</v>
      </c>
      <c r="BJ128" t="s">
        <v>97</v>
      </c>
      <c r="BK128" t="s">
        <v>138</v>
      </c>
      <c r="BL128">
        <v>0</v>
      </c>
      <c r="BM128">
        <v>0</v>
      </c>
      <c r="BN128">
        <v>0</v>
      </c>
      <c r="BO128">
        <v>0</v>
      </c>
      <c r="BP128">
        <v>0</v>
      </c>
      <c r="BQ128">
        <v>0</v>
      </c>
      <c r="BS128">
        <v>1</v>
      </c>
      <c r="BT128">
        <v>1</v>
      </c>
      <c r="BU128">
        <v>0</v>
      </c>
      <c r="BV128">
        <v>0</v>
      </c>
      <c r="BW128">
        <v>0</v>
      </c>
      <c r="BX128">
        <v>0</v>
      </c>
      <c r="BY128">
        <v>123</v>
      </c>
      <c r="BZ128" t="s">
        <v>123</v>
      </c>
      <c r="CA128" t="s">
        <v>123</v>
      </c>
      <c r="CG128" s="4">
        <v>0</v>
      </c>
      <c r="CH128" s="4">
        <v>1</v>
      </c>
      <c r="CI128" s="5">
        <v>0</v>
      </c>
      <c r="CJ128" s="5">
        <v>0</v>
      </c>
      <c r="CK128" s="5">
        <v>0</v>
      </c>
      <c r="CL128" s="5">
        <v>0</v>
      </c>
    </row>
    <row r="129" spans="1:90" x14ac:dyDescent="0.2">
      <c r="A129" t="s">
        <v>365</v>
      </c>
      <c r="B129" t="s">
        <v>294</v>
      </c>
      <c r="C129" t="s">
        <v>192</v>
      </c>
      <c r="D129">
        <v>3.5</v>
      </c>
      <c r="E129" t="s">
        <v>317</v>
      </c>
      <c r="F129" t="s">
        <v>366</v>
      </c>
      <c r="G129" t="s">
        <v>351</v>
      </c>
      <c r="H129" t="s">
        <v>297</v>
      </c>
      <c r="I129">
        <v>0.30869999999999997</v>
      </c>
      <c r="J129">
        <v>0.17493</v>
      </c>
      <c r="K129">
        <v>0.89498999999999995</v>
      </c>
      <c r="L129">
        <v>2020.9</v>
      </c>
      <c r="M129">
        <v>14.234999999999999</v>
      </c>
      <c r="N129">
        <v>84.933999999999997</v>
      </c>
      <c r="O129">
        <v>5.1025999999999998</v>
      </c>
      <c r="P129">
        <v>2009.3</v>
      </c>
      <c r="Q129">
        <v>-1782.5</v>
      </c>
      <c r="R129">
        <v>0.99317999999999995</v>
      </c>
      <c r="S129">
        <v>0.99268000000000001</v>
      </c>
      <c r="T129">
        <v>1.3097000000000001</v>
      </c>
      <c r="U129">
        <v>1.1315999999999999</v>
      </c>
      <c r="V129">
        <v>0.98214999999999997</v>
      </c>
      <c r="W129">
        <v>0.98129999999999995</v>
      </c>
      <c r="X129">
        <v>2.1191</v>
      </c>
      <c r="Y129">
        <v>1.4207000000000001</v>
      </c>
      <c r="Z129">
        <v>0.53696999999999995</v>
      </c>
      <c r="AA129">
        <v>0.51492000000000004</v>
      </c>
      <c r="AB129">
        <v>10.794</v>
      </c>
      <c r="AC129">
        <v>8.5882000000000005</v>
      </c>
      <c r="AD129">
        <v>45</v>
      </c>
      <c r="AE129">
        <v>39</v>
      </c>
      <c r="AF129">
        <v>0.69466000000000006</v>
      </c>
      <c r="AG129">
        <v>1.1774E-2</v>
      </c>
      <c r="AH129">
        <v>0.68288000000000004</v>
      </c>
      <c r="AI129">
        <v>39</v>
      </c>
      <c r="AJ129">
        <v>0</v>
      </c>
      <c r="AK129">
        <v>38</v>
      </c>
      <c r="AL129">
        <v>0</v>
      </c>
      <c r="AM129">
        <v>0</v>
      </c>
      <c r="AN129">
        <v>0</v>
      </c>
      <c r="AO129">
        <v>0.87453999999999998</v>
      </c>
      <c r="AP129">
        <v>0</v>
      </c>
      <c r="AQ129">
        <v>1</v>
      </c>
      <c r="AR129" t="s">
        <v>95</v>
      </c>
      <c r="AS129" t="s">
        <v>95</v>
      </c>
      <c r="AT129" t="s">
        <v>95</v>
      </c>
      <c r="AU129" t="s">
        <v>95</v>
      </c>
      <c r="AV129" t="s">
        <v>95</v>
      </c>
      <c r="AW129" t="s">
        <v>95</v>
      </c>
      <c r="AX129" t="s">
        <v>95</v>
      </c>
      <c r="AY129" t="s">
        <v>95</v>
      </c>
      <c r="AZ129" t="s">
        <v>95</v>
      </c>
      <c r="BA129" t="s">
        <v>95</v>
      </c>
      <c r="BB129" t="s">
        <v>95</v>
      </c>
      <c r="BC129" t="s">
        <v>95</v>
      </c>
      <c r="BD129" t="s">
        <v>95</v>
      </c>
      <c r="BI129">
        <v>0</v>
      </c>
      <c r="BJ129" t="s">
        <v>137</v>
      </c>
      <c r="BK129" t="s">
        <v>180</v>
      </c>
      <c r="BL129">
        <v>1</v>
      </c>
      <c r="BM129">
        <v>1</v>
      </c>
      <c r="BN129">
        <v>0</v>
      </c>
      <c r="BO129">
        <v>0</v>
      </c>
      <c r="BP129">
        <v>0</v>
      </c>
      <c r="BQ129">
        <v>0</v>
      </c>
      <c r="BS129">
        <v>1</v>
      </c>
      <c r="BT129">
        <v>1</v>
      </c>
      <c r="BU129">
        <v>0</v>
      </c>
      <c r="BV129">
        <v>0</v>
      </c>
      <c r="BW129">
        <v>0</v>
      </c>
      <c r="BX129">
        <v>0</v>
      </c>
      <c r="BY129">
        <v>124</v>
      </c>
      <c r="CG129" s="4">
        <v>1</v>
      </c>
      <c r="CH129" s="4">
        <v>1</v>
      </c>
      <c r="CI129" s="5">
        <v>0</v>
      </c>
      <c r="CJ129" s="5">
        <v>0</v>
      </c>
      <c r="CK129" s="5">
        <v>0</v>
      </c>
      <c r="CL129" s="5">
        <v>0</v>
      </c>
    </row>
    <row r="130" spans="1:90" x14ac:dyDescent="0.2">
      <c r="A130" t="s">
        <v>367</v>
      </c>
      <c r="B130" t="s">
        <v>294</v>
      </c>
      <c r="C130" t="s">
        <v>192</v>
      </c>
      <c r="D130">
        <v>3.5</v>
      </c>
      <c r="E130" t="s">
        <v>317</v>
      </c>
      <c r="F130" t="s">
        <v>368</v>
      </c>
      <c r="G130" t="s">
        <v>354</v>
      </c>
      <c r="H130" t="s">
        <v>297</v>
      </c>
      <c r="I130">
        <v>0.30712</v>
      </c>
      <c r="J130">
        <v>1.2404E-2</v>
      </c>
      <c r="K130">
        <v>0.11992999999999999</v>
      </c>
      <c r="L130">
        <v>2021.3</v>
      </c>
      <c r="M130">
        <v>14.308999999999999</v>
      </c>
      <c r="N130">
        <v>18.901</v>
      </c>
      <c r="O130">
        <v>1552.7</v>
      </c>
      <c r="P130" s="1">
        <v>157690</v>
      </c>
      <c r="Q130">
        <v>-238.82</v>
      </c>
      <c r="R130">
        <v>0.90258000000000005</v>
      </c>
      <c r="S130">
        <v>0.89488999999999996</v>
      </c>
      <c r="T130">
        <v>0.69728999999999997</v>
      </c>
      <c r="U130">
        <v>0.36682999999999999</v>
      </c>
      <c r="V130">
        <v>-0.24035000000000001</v>
      </c>
      <c r="W130">
        <v>-0.30395</v>
      </c>
      <c r="X130">
        <v>2.4881000000000002</v>
      </c>
      <c r="Y130">
        <v>1.0952</v>
      </c>
      <c r="Z130">
        <v>0.42336000000000001</v>
      </c>
      <c r="AA130">
        <v>0.39378999999999997</v>
      </c>
      <c r="AB130">
        <v>1.6964999999999999</v>
      </c>
      <c r="AC130">
        <v>1.2078</v>
      </c>
      <c r="AD130">
        <v>42</v>
      </c>
      <c r="AE130">
        <v>14</v>
      </c>
      <c r="AF130">
        <v>0.52905999999999997</v>
      </c>
      <c r="AG130">
        <v>5.2906000000000002E-2</v>
      </c>
      <c r="AH130">
        <v>0.47616000000000003</v>
      </c>
      <c r="AI130">
        <v>36</v>
      </c>
      <c r="AJ130">
        <v>0</v>
      </c>
      <c r="AK130">
        <v>35</v>
      </c>
      <c r="AL130">
        <v>0</v>
      </c>
      <c r="AM130">
        <v>0</v>
      </c>
      <c r="AN130">
        <v>1</v>
      </c>
      <c r="AO130">
        <v>0.68076999999999999</v>
      </c>
      <c r="AP130">
        <v>0</v>
      </c>
      <c r="AQ130">
        <v>1</v>
      </c>
      <c r="AR130" t="s">
        <v>95</v>
      </c>
      <c r="AS130" t="s">
        <v>95</v>
      </c>
      <c r="AT130" t="s">
        <v>95</v>
      </c>
      <c r="AU130" t="s">
        <v>94</v>
      </c>
      <c r="AV130" t="s">
        <v>94</v>
      </c>
      <c r="AW130" t="s">
        <v>94</v>
      </c>
      <c r="AX130" t="s">
        <v>94</v>
      </c>
      <c r="AY130" t="s">
        <v>95</v>
      </c>
      <c r="AZ130" t="s">
        <v>95</v>
      </c>
      <c r="BA130" t="s">
        <v>94</v>
      </c>
      <c r="BB130" t="s">
        <v>94</v>
      </c>
      <c r="BC130" t="s">
        <v>94</v>
      </c>
      <c r="BD130" t="s">
        <v>94</v>
      </c>
      <c r="BH130" t="s">
        <v>341</v>
      </c>
      <c r="BI130">
        <v>1</v>
      </c>
      <c r="BJ130" t="s">
        <v>97</v>
      </c>
      <c r="BK130" t="s">
        <v>138</v>
      </c>
      <c r="BL130">
        <v>0</v>
      </c>
      <c r="BM130">
        <v>0</v>
      </c>
      <c r="BN130">
        <v>0</v>
      </c>
      <c r="BO130">
        <v>0</v>
      </c>
      <c r="BP130">
        <v>0</v>
      </c>
      <c r="BQ130">
        <v>0</v>
      </c>
      <c r="BS130">
        <v>1</v>
      </c>
      <c r="BT130">
        <v>1</v>
      </c>
      <c r="BU130">
        <v>0</v>
      </c>
      <c r="BV130">
        <v>0</v>
      </c>
      <c r="BW130">
        <v>0</v>
      </c>
      <c r="BX130">
        <v>0</v>
      </c>
      <c r="BY130">
        <v>125</v>
      </c>
      <c r="BZ130" t="s">
        <v>123</v>
      </c>
      <c r="CA130" t="s">
        <v>123</v>
      </c>
      <c r="CG130" s="4">
        <v>1</v>
      </c>
      <c r="CH130" s="4">
        <v>1</v>
      </c>
      <c r="CI130" s="5">
        <v>0</v>
      </c>
      <c r="CJ130" s="5">
        <v>0</v>
      </c>
      <c r="CK130" s="5">
        <v>0</v>
      </c>
      <c r="CL130" s="5">
        <v>0</v>
      </c>
    </row>
    <row r="131" spans="1:90" x14ac:dyDescent="0.2">
      <c r="A131" t="s">
        <v>369</v>
      </c>
      <c r="B131" t="s">
        <v>294</v>
      </c>
      <c r="C131" t="s">
        <v>192</v>
      </c>
      <c r="D131">
        <v>4.0999999999999996</v>
      </c>
      <c r="E131" t="s">
        <v>129</v>
      </c>
      <c r="F131" t="s">
        <v>130</v>
      </c>
      <c r="G131" t="s">
        <v>131</v>
      </c>
      <c r="H131" t="s">
        <v>297</v>
      </c>
      <c r="I131">
        <v>20.545000000000002</v>
      </c>
      <c r="J131">
        <v>0.12514</v>
      </c>
      <c r="K131">
        <v>3.5116999999999998</v>
      </c>
      <c r="L131">
        <v>2016.9</v>
      </c>
      <c r="M131">
        <v>0.21389</v>
      </c>
      <c r="N131">
        <v>58.070999999999998</v>
      </c>
      <c r="O131">
        <v>0.69550999999999996</v>
      </c>
      <c r="P131">
        <v>1988</v>
      </c>
      <c r="Q131">
        <v>-7051.1</v>
      </c>
      <c r="R131">
        <v>0.77385999999999999</v>
      </c>
      <c r="S131">
        <v>0.73394999999999999</v>
      </c>
      <c r="T131">
        <v>14.922000000000001</v>
      </c>
      <c r="U131">
        <v>7.5331000000000001</v>
      </c>
      <c r="V131">
        <v>0.39756000000000002</v>
      </c>
      <c r="W131">
        <v>0.33062000000000002</v>
      </c>
      <c r="X131">
        <v>24.355</v>
      </c>
      <c r="Y131">
        <v>17.742999999999999</v>
      </c>
      <c r="Z131">
        <v>0.45923999999999998</v>
      </c>
      <c r="AA131">
        <v>0.39916000000000001</v>
      </c>
      <c r="AB131">
        <v>23.074999999999999</v>
      </c>
      <c r="AC131">
        <v>16.655999999999999</v>
      </c>
      <c r="AD131">
        <v>21</v>
      </c>
      <c r="AE131">
        <v>8</v>
      </c>
      <c r="AF131">
        <v>1.722</v>
      </c>
      <c r="AG131">
        <v>0.52183000000000002</v>
      </c>
      <c r="AH131">
        <v>1.2001999999999999</v>
      </c>
      <c r="AI131">
        <v>8</v>
      </c>
      <c r="AJ131">
        <v>6</v>
      </c>
      <c r="AK131">
        <v>3</v>
      </c>
      <c r="AL131">
        <v>1</v>
      </c>
      <c r="AM131">
        <v>1</v>
      </c>
      <c r="AN131">
        <v>1</v>
      </c>
      <c r="AO131">
        <v>0.83842000000000005</v>
      </c>
      <c r="AP131">
        <v>0</v>
      </c>
      <c r="AQ131">
        <v>1</v>
      </c>
      <c r="AR131" t="s">
        <v>95</v>
      </c>
      <c r="AS131" t="s">
        <v>95</v>
      </c>
      <c r="AT131" t="s">
        <v>95</v>
      </c>
      <c r="AU131" t="s">
        <v>95</v>
      </c>
      <c r="AV131" t="s">
        <v>95</v>
      </c>
      <c r="AW131" t="s">
        <v>95</v>
      </c>
      <c r="AX131" t="s">
        <v>95</v>
      </c>
      <c r="AY131" t="s">
        <v>95</v>
      </c>
      <c r="AZ131" t="s">
        <v>95</v>
      </c>
      <c r="BA131" t="s">
        <v>95</v>
      </c>
      <c r="BB131" t="s">
        <v>95</v>
      </c>
      <c r="BC131" t="s">
        <v>95</v>
      </c>
      <c r="BD131" t="s">
        <v>95</v>
      </c>
      <c r="BI131">
        <v>0</v>
      </c>
      <c r="BJ131" t="s">
        <v>132</v>
      </c>
      <c r="BK131" t="s">
        <v>133</v>
      </c>
      <c r="BL131">
        <v>1</v>
      </c>
      <c r="BM131">
        <v>1</v>
      </c>
      <c r="BN131">
        <v>0</v>
      </c>
      <c r="BO131">
        <v>0</v>
      </c>
      <c r="BP131">
        <v>0</v>
      </c>
      <c r="BQ131">
        <v>0</v>
      </c>
      <c r="BS131">
        <v>0</v>
      </c>
      <c r="BT131">
        <v>1</v>
      </c>
      <c r="BU131">
        <v>0</v>
      </c>
      <c r="BV131">
        <v>0</v>
      </c>
      <c r="BW131">
        <v>0</v>
      </c>
      <c r="BX131">
        <v>0</v>
      </c>
      <c r="BY131">
        <v>126</v>
      </c>
      <c r="BZ131" t="s">
        <v>123</v>
      </c>
      <c r="CG131" s="4">
        <v>0</v>
      </c>
      <c r="CH131" s="4">
        <v>1</v>
      </c>
      <c r="CI131" s="5">
        <v>0</v>
      </c>
      <c r="CJ131" s="5">
        <v>0</v>
      </c>
      <c r="CK131" s="5">
        <v>0</v>
      </c>
      <c r="CL131" s="5">
        <v>0</v>
      </c>
    </row>
    <row r="132" spans="1:90" x14ac:dyDescent="0.2">
      <c r="A132" t="s">
        <v>370</v>
      </c>
      <c r="B132" t="s">
        <v>294</v>
      </c>
      <c r="C132" t="s">
        <v>192</v>
      </c>
      <c r="D132">
        <v>4.0999999999999996</v>
      </c>
      <c r="E132" t="s">
        <v>129</v>
      </c>
      <c r="F132" t="s">
        <v>135</v>
      </c>
      <c r="G132" t="s">
        <v>136</v>
      </c>
      <c r="H132" t="s">
        <v>297</v>
      </c>
      <c r="J132">
        <v>1.0466</v>
      </c>
      <c r="K132">
        <v>3.4988000000000001</v>
      </c>
      <c r="O132">
        <v>1.2016</v>
      </c>
      <c r="P132">
        <v>2013.8</v>
      </c>
      <c r="Q132">
        <v>-7026.2</v>
      </c>
      <c r="V132">
        <v>0.97197999999999996</v>
      </c>
      <c r="W132">
        <v>0.96731</v>
      </c>
      <c r="X132">
        <v>4.4787999999999997</v>
      </c>
      <c r="Y132">
        <v>2.1459999999999999</v>
      </c>
      <c r="Z132">
        <v>0.31916</v>
      </c>
      <c r="AA132">
        <v>0.20568</v>
      </c>
      <c r="AB132">
        <v>22.077999999999999</v>
      </c>
      <c r="AC132">
        <v>16.024000000000001</v>
      </c>
      <c r="AD132">
        <v>15</v>
      </c>
      <c r="AE132">
        <v>2</v>
      </c>
      <c r="AI132">
        <v>2</v>
      </c>
      <c r="AJ132">
        <v>0</v>
      </c>
      <c r="AK132">
        <v>1</v>
      </c>
      <c r="AL132">
        <v>0</v>
      </c>
      <c r="AM132">
        <v>0</v>
      </c>
      <c r="AN132">
        <v>1</v>
      </c>
      <c r="AO132">
        <v>0.38290999999999997</v>
      </c>
      <c r="AP132">
        <v>0</v>
      </c>
      <c r="AQ132">
        <v>1</v>
      </c>
      <c r="AR132" t="s">
        <v>96</v>
      </c>
      <c r="AS132" t="s">
        <v>96</v>
      </c>
      <c r="AT132" t="s">
        <v>95</v>
      </c>
      <c r="AU132" t="s">
        <v>95</v>
      </c>
      <c r="AV132" t="s">
        <v>95</v>
      </c>
      <c r="AW132" t="s">
        <v>95</v>
      </c>
      <c r="AX132" t="s">
        <v>94</v>
      </c>
      <c r="AY132" t="s">
        <v>94</v>
      </c>
      <c r="AZ132" t="s">
        <v>95</v>
      </c>
      <c r="BA132" t="s">
        <v>96</v>
      </c>
      <c r="BB132" t="s">
        <v>96</v>
      </c>
      <c r="BC132" t="s">
        <v>96</v>
      </c>
      <c r="BD132" t="s">
        <v>96</v>
      </c>
      <c r="BI132">
        <v>0</v>
      </c>
      <c r="BJ132" t="s">
        <v>137</v>
      </c>
      <c r="BK132" t="s">
        <v>138</v>
      </c>
      <c r="BL132">
        <v>1</v>
      </c>
      <c r="BM132">
        <v>1</v>
      </c>
      <c r="BN132">
        <v>0</v>
      </c>
      <c r="BO132">
        <v>0</v>
      </c>
      <c r="BP132">
        <v>1</v>
      </c>
      <c r="BQ132">
        <v>1</v>
      </c>
      <c r="BS132">
        <v>0</v>
      </c>
      <c r="BT132">
        <v>1</v>
      </c>
      <c r="BU132">
        <v>0</v>
      </c>
      <c r="BV132">
        <v>0</v>
      </c>
      <c r="BW132">
        <v>1</v>
      </c>
      <c r="BX132">
        <v>1</v>
      </c>
      <c r="BY132">
        <v>127</v>
      </c>
      <c r="BZ132" t="s">
        <v>123</v>
      </c>
      <c r="CG132" s="4">
        <v>0</v>
      </c>
      <c r="CH132" s="4">
        <v>1</v>
      </c>
      <c r="CI132" s="5">
        <v>0</v>
      </c>
      <c r="CJ132" s="5">
        <v>0</v>
      </c>
      <c r="CK132" s="5">
        <v>1</v>
      </c>
      <c r="CL132" s="5">
        <v>1</v>
      </c>
    </row>
    <row r="133" spans="1:90" x14ac:dyDescent="0.2">
      <c r="A133" t="s">
        <v>371</v>
      </c>
      <c r="B133" t="s">
        <v>294</v>
      </c>
      <c r="C133" t="s">
        <v>192</v>
      </c>
      <c r="D133">
        <v>4.2</v>
      </c>
      <c r="E133" t="s">
        <v>372</v>
      </c>
      <c r="F133" t="s">
        <v>373</v>
      </c>
      <c r="G133" t="s">
        <v>374</v>
      </c>
      <c r="H133" t="s">
        <v>297</v>
      </c>
      <c r="I133">
        <v>0.20877999999999999</v>
      </c>
      <c r="J133">
        <v>0.12447</v>
      </c>
      <c r="K133">
        <v>4.1051000000000002</v>
      </c>
      <c r="L133">
        <v>2018.2</v>
      </c>
      <c r="M133">
        <v>21.048999999999999</v>
      </c>
      <c r="N133">
        <v>155.13</v>
      </c>
      <c r="O133">
        <v>0.17913999999999999</v>
      </c>
      <c r="P133">
        <v>1970.1</v>
      </c>
      <c r="Q133">
        <v>-8213.7000000000007</v>
      </c>
      <c r="R133">
        <v>0.97131000000000001</v>
      </c>
      <c r="S133">
        <v>0.96740000000000004</v>
      </c>
      <c r="T133">
        <v>5.6147</v>
      </c>
      <c r="U133">
        <v>5.1835000000000004</v>
      </c>
      <c r="V133">
        <v>0.95503000000000005</v>
      </c>
      <c r="W133">
        <v>0.95111999999999997</v>
      </c>
      <c r="X133">
        <v>7.03</v>
      </c>
      <c r="Y133">
        <v>5.9974999999999996</v>
      </c>
      <c r="Z133">
        <v>0.86256999999999995</v>
      </c>
      <c r="AA133">
        <v>0.85062000000000004</v>
      </c>
      <c r="AB133">
        <v>12.29</v>
      </c>
      <c r="AC133">
        <v>10.506</v>
      </c>
      <c r="AD133">
        <v>26</v>
      </c>
      <c r="AE133">
        <v>26</v>
      </c>
      <c r="AF133">
        <v>0.64463000000000004</v>
      </c>
      <c r="AG133">
        <v>3.6045000000000001E-3</v>
      </c>
      <c r="AH133">
        <v>0.64102000000000003</v>
      </c>
      <c r="AI133">
        <v>26</v>
      </c>
      <c r="AJ133">
        <v>0</v>
      </c>
      <c r="AK133">
        <v>25</v>
      </c>
      <c r="AL133">
        <v>0</v>
      </c>
      <c r="AM133">
        <v>0</v>
      </c>
      <c r="AN133">
        <v>1</v>
      </c>
      <c r="AO133">
        <v>0.91066999999999998</v>
      </c>
      <c r="AP133">
        <v>0</v>
      </c>
      <c r="AQ133">
        <v>1</v>
      </c>
      <c r="AR133" t="s">
        <v>95</v>
      </c>
      <c r="AS133" t="s">
        <v>95</v>
      </c>
      <c r="AT133" t="s">
        <v>95</v>
      </c>
      <c r="AU133" t="s">
        <v>95</v>
      </c>
      <c r="AV133" t="s">
        <v>95</v>
      </c>
      <c r="AW133" t="s">
        <v>95</v>
      </c>
      <c r="AX133" t="s">
        <v>95</v>
      </c>
      <c r="AY133" t="s">
        <v>95</v>
      </c>
      <c r="AZ133" t="s">
        <v>95</v>
      </c>
      <c r="BA133" t="s">
        <v>95</v>
      </c>
      <c r="BB133" t="s">
        <v>95</v>
      </c>
      <c r="BC133" t="s">
        <v>95</v>
      </c>
      <c r="BD133" t="s">
        <v>95</v>
      </c>
      <c r="BE133">
        <v>1</v>
      </c>
      <c r="BI133">
        <v>0</v>
      </c>
      <c r="BL133">
        <v>1</v>
      </c>
      <c r="BM133">
        <v>1</v>
      </c>
      <c r="BS133">
        <v>1</v>
      </c>
      <c r="BT133">
        <v>1</v>
      </c>
      <c r="BU133">
        <v>0</v>
      </c>
      <c r="BV133">
        <v>0</v>
      </c>
      <c r="BW133">
        <v>1</v>
      </c>
      <c r="BX133">
        <v>1</v>
      </c>
      <c r="BY133">
        <v>128</v>
      </c>
      <c r="CG133" s="4">
        <v>1</v>
      </c>
      <c r="CH133" s="4">
        <v>1</v>
      </c>
      <c r="CI133" s="5">
        <v>0</v>
      </c>
      <c r="CJ133" s="5">
        <v>0</v>
      </c>
      <c r="CK133" s="5">
        <v>1</v>
      </c>
      <c r="CL133" s="5">
        <v>1</v>
      </c>
    </row>
    <row r="134" spans="1:90" x14ac:dyDescent="0.2">
      <c r="A134" t="s">
        <v>375</v>
      </c>
      <c r="B134" t="s">
        <v>294</v>
      </c>
      <c r="C134" t="s">
        <v>192</v>
      </c>
      <c r="D134">
        <v>4.2</v>
      </c>
      <c r="E134" t="s">
        <v>372</v>
      </c>
      <c r="F134" t="s">
        <v>376</v>
      </c>
      <c r="G134" t="s">
        <v>377</v>
      </c>
      <c r="H134" t="s">
        <v>297</v>
      </c>
      <c r="I134">
        <v>0.20877999999999999</v>
      </c>
      <c r="J134">
        <v>0.12447</v>
      </c>
      <c r="K134">
        <v>4.1051000000000002</v>
      </c>
      <c r="L134">
        <v>2018.2</v>
      </c>
      <c r="M134">
        <v>21.048999999999999</v>
      </c>
      <c r="N134">
        <v>155.13</v>
      </c>
      <c r="O134">
        <v>0.17913999999999999</v>
      </c>
      <c r="P134">
        <v>1970.1</v>
      </c>
      <c r="Q134">
        <v>-8213.7000000000007</v>
      </c>
      <c r="R134">
        <v>0.97131000000000001</v>
      </c>
      <c r="S134">
        <v>0.96740000000000004</v>
      </c>
      <c r="T134">
        <v>5.6147</v>
      </c>
      <c r="U134">
        <v>5.1835000000000004</v>
      </c>
      <c r="V134">
        <v>0.95503000000000005</v>
      </c>
      <c r="W134">
        <v>0.95111999999999997</v>
      </c>
      <c r="X134">
        <v>7.03</v>
      </c>
      <c r="Y134">
        <v>5.9974999999999996</v>
      </c>
      <c r="Z134">
        <v>0.86256999999999995</v>
      </c>
      <c r="AA134">
        <v>0.85062000000000004</v>
      </c>
      <c r="AB134">
        <v>12.29</v>
      </c>
      <c r="AC134">
        <v>10.506</v>
      </c>
      <c r="AD134">
        <v>26</v>
      </c>
      <c r="AE134">
        <v>26</v>
      </c>
      <c r="AF134">
        <v>0.64463000000000004</v>
      </c>
      <c r="AG134">
        <v>3.6045000000000001E-3</v>
      </c>
      <c r="AH134">
        <v>0.64102000000000003</v>
      </c>
      <c r="AI134">
        <v>26</v>
      </c>
      <c r="AJ134">
        <v>0</v>
      </c>
      <c r="AK134">
        <v>25</v>
      </c>
      <c r="AL134">
        <v>0</v>
      </c>
      <c r="AM134">
        <v>0</v>
      </c>
      <c r="AN134">
        <v>1</v>
      </c>
      <c r="AO134">
        <v>0.91066999999999998</v>
      </c>
      <c r="AP134">
        <v>0</v>
      </c>
      <c r="AQ134">
        <v>1</v>
      </c>
      <c r="AR134" t="s">
        <v>95</v>
      </c>
      <c r="AS134" t="s">
        <v>95</v>
      </c>
      <c r="AT134" t="s">
        <v>95</v>
      </c>
      <c r="AU134" t="s">
        <v>95</v>
      </c>
      <c r="AV134" t="s">
        <v>95</v>
      </c>
      <c r="AW134" t="s">
        <v>95</v>
      </c>
      <c r="AX134" t="s">
        <v>95</v>
      </c>
      <c r="AY134" t="s">
        <v>95</v>
      </c>
      <c r="AZ134" t="s">
        <v>95</v>
      </c>
      <c r="BA134" t="s">
        <v>95</v>
      </c>
      <c r="BB134" t="s">
        <v>95</v>
      </c>
      <c r="BC134" t="s">
        <v>95</v>
      </c>
      <c r="BD134" t="s">
        <v>95</v>
      </c>
      <c r="BI134">
        <v>0</v>
      </c>
      <c r="BL134">
        <v>1</v>
      </c>
      <c r="BM134">
        <v>1</v>
      </c>
      <c r="BS134">
        <v>1</v>
      </c>
      <c r="BT134">
        <v>1</v>
      </c>
      <c r="BU134">
        <v>0</v>
      </c>
      <c r="BV134">
        <v>0</v>
      </c>
      <c r="BW134">
        <v>0</v>
      </c>
      <c r="BX134">
        <v>0</v>
      </c>
      <c r="BY134">
        <v>129</v>
      </c>
      <c r="CG134" s="4">
        <v>1</v>
      </c>
      <c r="CH134" s="4">
        <v>1</v>
      </c>
      <c r="CI134" s="5">
        <v>0</v>
      </c>
      <c r="CJ134" s="5">
        <v>0</v>
      </c>
      <c r="CK134" s="5">
        <v>0</v>
      </c>
      <c r="CL134" s="5">
        <v>0</v>
      </c>
    </row>
    <row r="135" spans="1:90" x14ac:dyDescent="0.2">
      <c r="A135" t="s">
        <v>378</v>
      </c>
      <c r="B135" t="s">
        <v>294</v>
      </c>
      <c r="C135" t="s">
        <v>147</v>
      </c>
      <c r="D135">
        <v>3.3</v>
      </c>
      <c r="E135" t="s">
        <v>148</v>
      </c>
      <c r="F135" t="s">
        <v>149</v>
      </c>
      <c r="G135" t="s">
        <v>150</v>
      </c>
      <c r="H135" t="s">
        <v>297</v>
      </c>
      <c r="I135">
        <v>0.76722000000000001</v>
      </c>
      <c r="J135">
        <v>0.15114</v>
      </c>
      <c r="K135">
        <v>7.5509000000000004</v>
      </c>
      <c r="L135">
        <v>2017.2</v>
      </c>
      <c r="M135">
        <v>5.7276999999999996</v>
      </c>
      <c r="N135">
        <v>599.57000000000005</v>
      </c>
      <c r="O135">
        <v>1.5334999999999999E-4</v>
      </c>
      <c r="P135">
        <v>1922.4</v>
      </c>
      <c r="Q135">
        <v>-14996</v>
      </c>
      <c r="R135">
        <v>0.96723999999999999</v>
      </c>
      <c r="S135">
        <v>0.96531</v>
      </c>
      <c r="T135">
        <v>33.136000000000003</v>
      </c>
      <c r="U135">
        <v>13.305999999999999</v>
      </c>
      <c r="V135">
        <v>0.85719000000000001</v>
      </c>
      <c r="W135">
        <v>0.85168999999999995</v>
      </c>
      <c r="X135">
        <v>69.186000000000007</v>
      </c>
      <c r="Y135">
        <v>37.006999999999998</v>
      </c>
      <c r="Z135">
        <v>0.42869000000000002</v>
      </c>
      <c r="AA135">
        <v>0.40671000000000002</v>
      </c>
      <c r="AB135">
        <v>138.38</v>
      </c>
      <c r="AC135">
        <v>107.23</v>
      </c>
      <c r="AD135">
        <v>55</v>
      </c>
      <c r="AE135">
        <v>31</v>
      </c>
      <c r="AF135">
        <v>1.2141999999999999</v>
      </c>
      <c r="AG135">
        <v>1.6678999999999999E-3</v>
      </c>
      <c r="AH135">
        <v>1.2124999999999999</v>
      </c>
      <c r="AI135">
        <v>44</v>
      </c>
      <c r="AJ135">
        <v>3</v>
      </c>
      <c r="AK135">
        <v>43</v>
      </c>
      <c r="AL135">
        <v>0</v>
      </c>
      <c r="AM135">
        <v>0</v>
      </c>
      <c r="AN135">
        <v>1</v>
      </c>
      <c r="AO135">
        <v>0.92661000000000004</v>
      </c>
      <c r="AP135">
        <v>0</v>
      </c>
      <c r="AQ135">
        <v>0</v>
      </c>
      <c r="AR135" t="s">
        <v>95</v>
      </c>
      <c r="AS135" t="s">
        <v>95</v>
      </c>
      <c r="AT135" t="s">
        <v>95</v>
      </c>
      <c r="AU135" t="s">
        <v>95</v>
      </c>
      <c r="AV135" t="s">
        <v>95</v>
      </c>
      <c r="AW135" t="s">
        <v>95</v>
      </c>
      <c r="AX135" t="s">
        <v>95</v>
      </c>
      <c r="AY135" t="s">
        <v>95</v>
      </c>
      <c r="AZ135" t="s">
        <v>95</v>
      </c>
      <c r="BA135" t="s">
        <v>95</v>
      </c>
      <c r="BB135" t="s">
        <v>95</v>
      </c>
      <c r="BC135" t="s">
        <v>95</v>
      </c>
      <c r="BD135" t="s">
        <v>95</v>
      </c>
      <c r="BH135" t="s">
        <v>151</v>
      </c>
      <c r="BI135">
        <v>0</v>
      </c>
      <c r="BL135">
        <v>1</v>
      </c>
      <c r="BM135">
        <v>1</v>
      </c>
      <c r="BN135">
        <v>0</v>
      </c>
      <c r="BO135">
        <v>0</v>
      </c>
      <c r="BP135">
        <v>1</v>
      </c>
      <c r="BQ135">
        <v>1</v>
      </c>
      <c r="BS135">
        <v>1</v>
      </c>
      <c r="BT135">
        <v>1</v>
      </c>
      <c r="BU135">
        <v>0</v>
      </c>
      <c r="BV135">
        <v>0</v>
      </c>
      <c r="BW135">
        <v>1</v>
      </c>
      <c r="BX135">
        <v>1</v>
      </c>
      <c r="BY135">
        <v>130</v>
      </c>
      <c r="CG135" s="4">
        <v>1</v>
      </c>
      <c r="CH135" s="4">
        <v>1</v>
      </c>
      <c r="CI135" s="5">
        <v>0</v>
      </c>
      <c r="CJ135" s="5">
        <v>0</v>
      </c>
      <c r="CK135" s="5">
        <v>1</v>
      </c>
      <c r="CL135" s="5">
        <v>1</v>
      </c>
    </row>
    <row r="136" spans="1:90" x14ac:dyDescent="0.2">
      <c r="A136" t="s">
        <v>379</v>
      </c>
      <c r="B136" t="s">
        <v>294</v>
      </c>
      <c r="C136" t="s">
        <v>147</v>
      </c>
      <c r="D136">
        <v>3.5</v>
      </c>
      <c r="E136" t="s">
        <v>317</v>
      </c>
      <c r="F136" t="s">
        <v>318</v>
      </c>
      <c r="G136" t="s">
        <v>319</v>
      </c>
      <c r="H136" t="s">
        <v>297</v>
      </c>
      <c r="I136">
        <v>0.25922000000000001</v>
      </c>
      <c r="J136">
        <v>0.10786999999999999</v>
      </c>
      <c r="K136">
        <v>6.0865999999999998</v>
      </c>
      <c r="L136">
        <v>2015.7</v>
      </c>
      <c r="M136">
        <v>16.952000000000002</v>
      </c>
      <c r="N136">
        <v>324.98</v>
      </c>
      <c r="O136">
        <v>2.4612999999999999E-2</v>
      </c>
      <c r="P136">
        <v>1935.7</v>
      </c>
      <c r="Q136">
        <v>-12116</v>
      </c>
      <c r="R136">
        <v>0.99431999999999998</v>
      </c>
      <c r="S136">
        <v>0.99390999999999996</v>
      </c>
      <c r="T136">
        <v>6.9905999999999997</v>
      </c>
      <c r="U136">
        <v>5.8813000000000004</v>
      </c>
      <c r="V136">
        <v>0.95891000000000004</v>
      </c>
      <c r="W136">
        <v>0.95694999999999997</v>
      </c>
      <c r="X136">
        <v>18.803999999999998</v>
      </c>
      <c r="Y136">
        <v>13.624000000000001</v>
      </c>
      <c r="Z136">
        <v>0.72618000000000005</v>
      </c>
      <c r="AA136">
        <v>0.71314</v>
      </c>
      <c r="AB136">
        <v>48.54</v>
      </c>
      <c r="AC136">
        <v>42.917999999999999</v>
      </c>
      <c r="AD136">
        <v>45</v>
      </c>
      <c r="AE136">
        <v>43</v>
      </c>
      <c r="AF136">
        <v>0.84928000000000003</v>
      </c>
      <c r="AG136">
        <v>3.0771000000000001E-3</v>
      </c>
      <c r="AH136">
        <v>0.84619999999999995</v>
      </c>
      <c r="AI136">
        <v>43</v>
      </c>
      <c r="AJ136">
        <v>0</v>
      </c>
      <c r="AK136">
        <v>42</v>
      </c>
      <c r="AL136">
        <v>0</v>
      </c>
      <c r="AM136">
        <v>0</v>
      </c>
      <c r="AN136">
        <v>0</v>
      </c>
      <c r="AO136">
        <v>0.93267999999999995</v>
      </c>
      <c r="AP136">
        <v>0</v>
      </c>
      <c r="AQ136">
        <v>0</v>
      </c>
      <c r="AR136" t="s">
        <v>95</v>
      </c>
      <c r="AS136" t="s">
        <v>95</v>
      </c>
      <c r="AT136" t="s">
        <v>95</v>
      </c>
      <c r="AU136" t="s">
        <v>95</v>
      </c>
      <c r="AV136" t="s">
        <v>95</v>
      </c>
      <c r="AW136" t="s">
        <v>95</v>
      </c>
      <c r="AX136" t="s">
        <v>95</v>
      </c>
      <c r="AY136" t="s">
        <v>95</v>
      </c>
      <c r="AZ136" t="s">
        <v>95</v>
      </c>
      <c r="BA136" t="s">
        <v>95</v>
      </c>
      <c r="BB136" t="s">
        <v>95</v>
      </c>
      <c r="BC136" t="s">
        <v>95</v>
      </c>
      <c r="BD136" t="s">
        <v>95</v>
      </c>
      <c r="BE136">
        <v>1</v>
      </c>
      <c r="BF136" t="s">
        <v>380</v>
      </c>
      <c r="BI136">
        <v>0</v>
      </c>
      <c r="BJ136" t="s">
        <v>137</v>
      </c>
      <c r="BK136" t="s">
        <v>133</v>
      </c>
      <c r="BL136">
        <v>1</v>
      </c>
      <c r="BM136">
        <v>1</v>
      </c>
      <c r="BN136">
        <v>0</v>
      </c>
      <c r="BO136">
        <v>0</v>
      </c>
      <c r="BP136">
        <v>0</v>
      </c>
      <c r="BQ136">
        <v>1</v>
      </c>
      <c r="BS136">
        <v>1</v>
      </c>
      <c r="BT136">
        <v>1</v>
      </c>
      <c r="BU136">
        <v>0</v>
      </c>
      <c r="BV136">
        <v>0</v>
      </c>
      <c r="BW136">
        <v>0</v>
      </c>
      <c r="BX136">
        <v>1</v>
      </c>
      <c r="BY136">
        <v>131</v>
      </c>
      <c r="CG136" s="4">
        <v>1</v>
      </c>
      <c r="CH136" s="4">
        <v>1</v>
      </c>
      <c r="CI136" s="5">
        <v>0</v>
      </c>
      <c r="CJ136" s="5">
        <v>0</v>
      </c>
      <c r="CK136" s="5">
        <v>0</v>
      </c>
      <c r="CL136" s="5">
        <v>1</v>
      </c>
    </row>
    <row r="137" spans="1:90" x14ac:dyDescent="0.2">
      <c r="A137" t="s">
        <v>381</v>
      </c>
      <c r="B137" t="s">
        <v>294</v>
      </c>
      <c r="C137" t="s">
        <v>147</v>
      </c>
      <c r="D137">
        <v>3.5</v>
      </c>
      <c r="E137" t="s">
        <v>317</v>
      </c>
      <c r="F137" t="s">
        <v>321</v>
      </c>
      <c r="G137" t="s">
        <v>322</v>
      </c>
      <c r="H137" t="s">
        <v>297</v>
      </c>
      <c r="I137">
        <v>0.60418000000000005</v>
      </c>
      <c r="J137">
        <v>5.3732000000000002E-2</v>
      </c>
      <c r="K137">
        <v>0.42714000000000002</v>
      </c>
      <c r="L137">
        <v>2008.7</v>
      </c>
      <c r="M137">
        <v>7.2735000000000003</v>
      </c>
      <c r="N137">
        <v>16.05</v>
      </c>
      <c r="O137">
        <v>9.1395</v>
      </c>
      <c r="P137">
        <v>2012.2</v>
      </c>
      <c r="Q137">
        <v>-849</v>
      </c>
      <c r="R137">
        <v>0.62336999999999998</v>
      </c>
      <c r="S137">
        <v>0.59580999999999995</v>
      </c>
      <c r="T137">
        <v>5.1127000000000002</v>
      </c>
      <c r="U137">
        <v>3.081</v>
      </c>
      <c r="V137">
        <v>0.38353999999999999</v>
      </c>
      <c r="W137">
        <v>0.35417999999999999</v>
      </c>
      <c r="X137">
        <v>6.5411000000000001</v>
      </c>
      <c r="Y137">
        <v>4.5711000000000004</v>
      </c>
      <c r="Z137">
        <v>0.44339000000000001</v>
      </c>
      <c r="AA137">
        <v>0.41687999999999997</v>
      </c>
      <c r="AB137">
        <v>6.2153999999999998</v>
      </c>
      <c r="AC137">
        <v>4.4379</v>
      </c>
      <c r="AD137">
        <v>45</v>
      </c>
      <c r="AE137">
        <v>35</v>
      </c>
      <c r="AF137">
        <v>1.8068</v>
      </c>
      <c r="AG137">
        <v>6.2303999999999998E-2</v>
      </c>
      <c r="AH137">
        <v>1.7444999999999999</v>
      </c>
      <c r="AI137">
        <v>43</v>
      </c>
      <c r="AJ137">
        <v>8</v>
      </c>
      <c r="AK137">
        <v>42</v>
      </c>
      <c r="AL137">
        <v>1</v>
      </c>
      <c r="AM137">
        <v>0</v>
      </c>
      <c r="AN137">
        <v>1</v>
      </c>
      <c r="AO137">
        <v>0.93313999999999997</v>
      </c>
      <c r="AP137">
        <v>0</v>
      </c>
      <c r="AQ137">
        <v>1</v>
      </c>
      <c r="AR137" t="s">
        <v>94</v>
      </c>
      <c r="AS137" t="s">
        <v>95</v>
      </c>
      <c r="AT137" t="s">
        <v>95</v>
      </c>
      <c r="AU137" t="s">
        <v>95</v>
      </c>
      <c r="AV137" t="s">
        <v>95</v>
      </c>
      <c r="AW137" t="s">
        <v>95</v>
      </c>
      <c r="AX137" t="s">
        <v>95</v>
      </c>
      <c r="AY137" t="s">
        <v>95</v>
      </c>
      <c r="AZ137" t="s">
        <v>95</v>
      </c>
      <c r="BA137" t="s">
        <v>94</v>
      </c>
      <c r="BB137" t="s">
        <v>95</v>
      </c>
      <c r="BC137" t="s">
        <v>94</v>
      </c>
      <c r="BD137" t="s">
        <v>95</v>
      </c>
      <c r="BE137">
        <v>4</v>
      </c>
      <c r="BF137" t="s">
        <v>382</v>
      </c>
      <c r="BG137" t="s">
        <v>383</v>
      </c>
      <c r="BI137">
        <v>0</v>
      </c>
      <c r="BJ137" t="s">
        <v>132</v>
      </c>
      <c r="BK137" t="s">
        <v>133</v>
      </c>
      <c r="BL137">
        <v>1</v>
      </c>
      <c r="BM137">
        <v>1</v>
      </c>
      <c r="BN137">
        <v>0</v>
      </c>
      <c r="BO137">
        <v>0</v>
      </c>
      <c r="BP137">
        <v>0</v>
      </c>
      <c r="BQ137">
        <v>0</v>
      </c>
      <c r="BS137">
        <v>1</v>
      </c>
      <c r="BT137">
        <v>1</v>
      </c>
      <c r="BU137">
        <v>0</v>
      </c>
      <c r="BV137">
        <v>0</v>
      </c>
      <c r="BW137">
        <v>0</v>
      </c>
      <c r="BX137">
        <v>0</v>
      </c>
      <c r="BY137">
        <v>132</v>
      </c>
      <c r="CG137" s="4">
        <v>1</v>
      </c>
      <c r="CH137" s="4">
        <v>1</v>
      </c>
      <c r="CI137" s="5">
        <v>0</v>
      </c>
      <c r="CJ137" s="5">
        <v>0</v>
      </c>
      <c r="CK137" s="5">
        <v>0</v>
      </c>
      <c r="CL137" s="5">
        <v>0</v>
      </c>
    </row>
    <row r="138" spans="1:90" x14ac:dyDescent="0.2">
      <c r="A138" t="s">
        <v>384</v>
      </c>
      <c r="B138" t="s">
        <v>294</v>
      </c>
      <c r="C138" t="s">
        <v>147</v>
      </c>
      <c r="D138">
        <v>3.5</v>
      </c>
      <c r="E138" t="s">
        <v>317</v>
      </c>
      <c r="F138" t="s">
        <v>325</v>
      </c>
      <c r="G138" t="s">
        <v>326</v>
      </c>
      <c r="H138" t="s">
        <v>297</v>
      </c>
      <c r="I138">
        <v>0.81264999999999998</v>
      </c>
      <c r="J138">
        <v>9.9582000000000004E-2</v>
      </c>
      <c r="K138">
        <v>0.91647000000000001</v>
      </c>
      <c r="L138">
        <v>2013.6</v>
      </c>
      <c r="M138">
        <v>5.4074999999999998</v>
      </c>
      <c r="N138">
        <v>38.125</v>
      </c>
      <c r="O138">
        <v>6.9255000000000004</v>
      </c>
      <c r="P138">
        <v>2004.9</v>
      </c>
      <c r="Q138">
        <v>-1825.3</v>
      </c>
      <c r="R138">
        <v>0.90602000000000005</v>
      </c>
      <c r="S138">
        <v>0.89914000000000005</v>
      </c>
      <c r="T138">
        <v>4.8064</v>
      </c>
      <c r="U138">
        <v>2.169</v>
      </c>
      <c r="V138">
        <v>0.71392</v>
      </c>
      <c r="W138">
        <v>0.70028999999999997</v>
      </c>
      <c r="X138">
        <v>8.3857999999999997</v>
      </c>
      <c r="Y138">
        <v>5.9142999999999999</v>
      </c>
      <c r="Z138">
        <v>0.57633000000000001</v>
      </c>
      <c r="AA138">
        <v>0.55615999999999999</v>
      </c>
      <c r="AB138">
        <v>10.205</v>
      </c>
      <c r="AC138">
        <v>8.5432000000000006</v>
      </c>
      <c r="AD138">
        <v>45</v>
      </c>
      <c r="AE138">
        <v>19</v>
      </c>
      <c r="AF138">
        <v>1.3638999999999999</v>
      </c>
      <c r="AG138">
        <v>2.6228999999999999E-2</v>
      </c>
      <c r="AH138">
        <v>1.3376999999999999</v>
      </c>
      <c r="AI138">
        <v>28</v>
      </c>
      <c r="AJ138">
        <v>3</v>
      </c>
      <c r="AK138">
        <v>27</v>
      </c>
      <c r="AL138">
        <v>1</v>
      </c>
      <c r="AM138">
        <v>0</v>
      </c>
      <c r="AN138">
        <v>1</v>
      </c>
      <c r="AO138">
        <v>0.95043999999999995</v>
      </c>
      <c r="AP138">
        <v>0</v>
      </c>
      <c r="AQ138">
        <v>1</v>
      </c>
      <c r="AR138" t="s">
        <v>95</v>
      </c>
      <c r="AS138" t="s">
        <v>95</v>
      </c>
      <c r="AT138" t="s">
        <v>95</v>
      </c>
      <c r="AU138" t="s">
        <v>95</v>
      </c>
      <c r="AV138" t="s">
        <v>95</v>
      </c>
      <c r="AW138" t="s">
        <v>95</v>
      </c>
      <c r="AX138" t="s">
        <v>95</v>
      </c>
      <c r="AY138" t="s">
        <v>95</v>
      </c>
      <c r="AZ138" t="s">
        <v>95</v>
      </c>
      <c r="BA138" t="s">
        <v>95</v>
      </c>
      <c r="BB138" t="s">
        <v>95</v>
      </c>
      <c r="BC138" t="s">
        <v>95</v>
      </c>
      <c r="BD138" t="s">
        <v>95</v>
      </c>
      <c r="BE138">
        <v>4</v>
      </c>
      <c r="BG138" t="s">
        <v>383</v>
      </c>
      <c r="BI138">
        <v>0</v>
      </c>
      <c r="BJ138" t="s">
        <v>132</v>
      </c>
      <c r="BK138" t="s">
        <v>133</v>
      </c>
      <c r="BL138">
        <v>1</v>
      </c>
      <c r="BM138">
        <v>1</v>
      </c>
      <c r="BN138">
        <v>0</v>
      </c>
      <c r="BO138">
        <v>0</v>
      </c>
      <c r="BP138">
        <v>0</v>
      </c>
      <c r="BQ138">
        <v>0</v>
      </c>
      <c r="BS138">
        <v>1</v>
      </c>
      <c r="BT138">
        <v>1</v>
      </c>
      <c r="BU138">
        <v>0</v>
      </c>
      <c r="BV138">
        <v>0</v>
      </c>
      <c r="BW138">
        <v>0</v>
      </c>
      <c r="BX138">
        <v>0</v>
      </c>
      <c r="BY138">
        <v>133</v>
      </c>
      <c r="CG138" s="4">
        <v>1</v>
      </c>
      <c r="CH138" s="4">
        <v>1</v>
      </c>
      <c r="CI138" s="5">
        <v>0</v>
      </c>
      <c r="CJ138" s="5">
        <v>0</v>
      </c>
      <c r="CK138" s="5">
        <v>0</v>
      </c>
      <c r="CL138" s="5">
        <v>0</v>
      </c>
    </row>
    <row r="139" spans="1:90" x14ac:dyDescent="0.2">
      <c r="A139" t="s">
        <v>385</v>
      </c>
      <c r="B139" t="s">
        <v>294</v>
      </c>
      <c r="C139" t="s">
        <v>147</v>
      </c>
      <c r="D139">
        <v>3.5</v>
      </c>
      <c r="E139" t="s">
        <v>317</v>
      </c>
      <c r="F139" t="s">
        <v>328</v>
      </c>
      <c r="G139" t="s">
        <v>329</v>
      </c>
      <c r="H139" t="s">
        <v>297</v>
      </c>
      <c r="I139">
        <v>22.634</v>
      </c>
      <c r="J139">
        <v>7.8856999999999997E-2</v>
      </c>
      <c r="K139">
        <v>72.165999999999997</v>
      </c>
      <c r="L139">
        <v>2014</v>
      </c>
      <c r="M139">
        <v>0.19414999999999999</v>
      </c>
      <c r="N139">
        <v>3340.2</v>
      </c>
      <c r="O139">
        <v>5.8820000000000001E-3</v>
      </c>
      <c r="P139">
        <v>1856.7</v>
      </c>
      <c r="Q139" s="1">
        <v>-143700</v>
      </c>
      <c r="R139">
        <v>0.36692000000000002</v>
      </c>
      <c r="S139">
        <v>0.3206</v>
      </c>
      <c r="T139">
        <v>1814</v>
      </c>
      <c r="U139">
        <v>722.63</v>
      </c>
      <c r="V139">
        <v>0.17663999999999999</v>
      </c>
      <c r="W139">
        <v>0.13744000000000001</v>
      </c>
      <c r="X139">
        <v>2068.8000000000002</v>
      </c>
      <c r="Y139">
        <v>1081.4000000000001</v>
      </c>
      <c r="Z139">
        <v>0.16899</v>
      </c>
      <c r="AA139">
        <v>0.12942000000000001</v>
      </c>
      <c r="AB139">
        <v>2078.4</v>
      </c>
      <c r="AC139">
        <v>1188.3</v>
      </c>
      <c r="AD139">
        <v>45</v>
      </c>
      <c r="AE139">
        <v>18</v>
      </c>
      <c r="AF139">
        <v>3.4998999999999998</v>
      </c>
      <c r="AG139">
        <v>3.8572999999999998E-4</v>
      </c>
      <c r="AH139">
        <v>3.4994999999999998</v>
      </c>
      <c r="AI139">
        <v>19</v>
      </c>
      <c r="AJ139">
        <v>5</v>
      </c>
      <c r="AK139">
        <v>18</v>
      </c>
      <c r="AL139">
        <v>1</v>
      </c>
      <c r="AM139">
        <v>0</v>
      </c>
      <c r="AN139">
        <v>1</v>
      </c>
      <c r="AO139">
        <v>0.32312999999999997</v>
      </c>
      <c r="AP139">
        <v>0</v>
      </c>
      <c r="AQ139">
        <v>0</v>
      </c>
      <c r="AR139" t="s">
        <v>94</v>
      </c>
      <c r="AS139" t="s">
        <v>95</v>
      </c>
      <c r="AT139" t="s">
        <v>95</v>
      </c>
      <c r="AU139" t="s">
        <v>94</v>
      </c>
      <c r="AV139" t="s">
        <v>94</v>
      </c>
      <c r="AW139" t="s">
        <v>94</v>
      </c>
      <c r="AX139" t="s">
        <v>94</v>
      </c>
      <c r="AY139" t="s">
        <v>95</v>
      </c>
      <c r="AZ139" t="s">
        <v>94</v>
      </c>
      <c r="BA139" t="s">
        <v>94</v>
      </c>
      <c r="BB139" t="s">
        <v>94</v>
      </c>
      <c r="BC139" t="s">
        <v>96</v>
      </c>
      <c r="BD139" t="s">
        <v>94</v>
      </c>
      <c r="BE139">
        <v>4</v>
      </c>
      <c r="BG139" t="s">
        <v>383</v>
      </c>
      <c r="BI139">
        <v>0</v>
      </c>
      <c r="BJ139" t="s">
        <v>132</v>
      </c>
      <c r="BK139" t="s">
        <v>133</v>
      </c>
      <c r="BL139">
        <v>0</v>
      </c>
      <c r="BM139">
        <v>1</v>
      </c>
      <c r="BN139">
        <v>0</v>
      </c>
      <c r="BO139">
        <v>0</v>
      </c>
      <c r="BP139">
        <v>0</v>
      </c>
      <c r="BQ139">
        <v>0</v>
      </c>
      <c r="BS139">
        <v>1</v>
      </c>
      <c r="BT139">
        <v>1</v>
      </c>
      <c r="BU139">
        <v>0</v>
      </c>
      <c r="BV139">
        <v>0</v>
      </c>
      <c r="BW139">
        <v>0</v>
      </c>
      <c r="BX139">
        <v>0</v>
      </c>
      <c r="BY139">
        <v>134</v>
      </c>
      <c r="BZ139" t="s">
        <v>123</v>
      </c>
      <c r="CG139" s="4">
        <v>0</v>
      </c>
      <c r="CH139" s="4">
        <v>1</v>
      </c>
      <c r="CI139" s="5">
        <v>0</v>
      </c>
      <c r="CJ139" s="5">
        <v>0</v>
      </c>
      <c r="CK139" s="5">
        <v>0</v>
      </c>
      <c r="CL139" s="5">
        <v>0</v>
      </c>
    </row>
    <row r="140" spans="1:90" x14ac:dyDescent="0.2">
      <c r="A140" t="s">
        <v>386</v>
      </c>
      <c r="B140" t="s">
        <v>294</v>
      </c>
      <c r="C140" t="s">
        <v>147</v>
      </c>
      <c r="D140">
        <v>3.5</v>
      </c>
      <c r="E140" t="s">
        <v>317</v>
      </c>
      <c r="F140" t="s">
        <v>331</v>
      </c>
      <c r="G140" t="s">
        <v>329</v>
      </c>
      <c r="H140" t="s">
        <v>297</v>
      </c>
      <c r="I140">
        <v>0.63671</v>
      </c>
      <c r="J140">
        <v>7.5492000000000004E-2</v>
      </c>
      <c r="K140">
        <v>154.29</v>
      </c>
      <c r="L140">
        <v>2011.5</v>
      </c>
      <c r="M140">
        <v>6.9017999999999997</v>
      </c>
      <c r="N140">
        <v>6019.9</v>
      </c>
      <c r="O140">
        <v>1.763E-2</v>
      </c>
      <c r="P140">
        <v>1853.9</v>
      </c>
      <c r="Q140" s="1">
        <v>-307160</v>
      </c>
      <c r="R140">
        <v>0.43385000000000001</v>
      </c>
      <c r="S140">
        <v>0.39241999999999999</v>
      </c>
      <c r="T140">
        <v>2853.1</v>
      </c>
      <c r="U140">
        <v>1482.5</v>
      </c>
      <c r="V140">
        <v>0.28325</v>
      </c>
      <c r="W140">
        <v>0.24912000000000001</v>
      </c>
      <c r="X140">
        <v>3210.2</v>
      </c>
      <c r="Y140">
        <v>2079.3000000000002</v>
      </c>
      <c r="Z140">
        <v>0.27925</v>
      </c>
      <c r="AA140">
        <v>0.24493000000000001</v>
      </c>
      <c r="AB140">
        <v>3219.2</v>
      </c>
      <c r="AC140">
        <v>2256.1999999999998</v>
      </c>
      <c r="AD140">
        <v>45</v>
      </c>
      <c r="AE140">
        <v>19</v>
      </c>
      <c r="AF140">
        <v>2.5977000000000001</v>
      </c>
      <c r="AG140">
        <v>2.1403000000000001E-4</v>
      </c>
      <c r="AH140">
        <v>2.5975000000000001</v>
      </c>
      <c r="AI140">
        <v>19</v>
      </c>
      <c r="AJ140">
        <v>8</v>
      </c>
      <c r="AK140">
        <v>18</v>
      </c>
      <c r="AL140">
        <v>1</v>
      </c>
      <c r="AM140">
        <v>0</v>
      </c>
      <c r="AN140">
        <v>1</v>
      </c>
      <c r="AO140">
        <v>0.5282</v>
      </c>
      <c r="AP140">
        <v>0</v>
      </c>
      <c r="AQ140">
        <v>0</v>
      </c>
      <c r="AR140" t="s">
        <v>94</v>
      </c>
      <c r="AS140" t="s">
        <v>95</v>
      </c>
      <c r="AT140" t="s">
        <v>95</v>
      </c>
      <c r="AU140" t="s">
        <v>94</v>
      </c>
      <c r="AV140" t="s">
        <v>94</v>
      </c>
      <c r="AW140" t="s">
        <v>94</v>
      </c>
      <c r="AX140" t="s">
        <v>94</v>
      </c>
      <c r="AY140" t="s">
        <v>95</v>
      </c>
      <c r="AZ140" t="s">
        <v>94</v>
      </c>
      <c r="BA140" t="s">
        <v>94</v>
      </c>
      <c r="BB140" t="s">
        <v>94</v>
      </c>
      <c r="BC140" t="s">
        <v>96</v>
      </c>
      <c r="BD140" t="s">
        <v>94</v>
      </c>
      <c r="BE140">
        <v>4</v>
      </c>
      <c r="BG140" t="s">
        <v>383</v>
      </c>
      <c r="BI140">
        <v>0</v>
      </c>
      <c r="BJ140" t="s">
        <v>132</v>
      </c>
      <c r="BK140" t="s">
        <v>133</v>
      </c>
      <c r="BL140">
        <v>0</v>
      </c>
      <c r="BM140">
        <v>1</v>
      </c>
      <c r="BN140">
        <v>0</v>
      </c>
      <c r="BO140">
        <v>0</v>
      </c>
      <c r="BP140">
        <v>0</v>
      </c>
      <c r="BQ140">
        <v>0</v>
      </c>
      <c r="BS140">
        <v>0</v>
      </c>
      <c r="BT140">
        <v>0</v>
      </c>
      <c r="BU140">
        <v>0</v>
      </c>
      <c r="BV140">
        <v>0</v>
      </c>
      <c r="BW140">
        <v>0</v>
      </c>
      <c r="BX140">
        <v>0</v>
      </c>
      <c r="BY140">
        <v>135</v>
      </c>
      <c r="CA140" t="s">
        <v>123</v>
      </c>
      <c r="CG140" s="4">
        <v>0</v>
      </c>
      <c r="CH140" s="4">
        <v>1</v>
      </c>
      <c r="CI140" s="5">
        <v>0</v>
      </c>
      <c r="CJ140" s="5">
        <v>0</v>
      </c>
      <c r="CK140" s="5">
        <v>0</v>
      </c>
      <c r="CL140" s="5">
        <v>0</v>
      </c>
    </row>
    <row r="141" spans="1:90" x14ac:dyDescent="0.2">
      <c r="A141" t="s">
        <v>387</v>
      </c>
      <c r="B141" t="s">
        <v>294</v>
      </c>
      <c r="C141" t="s">
        <v>147</v>
      </c>
      <c r="D141">
        <v>3.5</v>
      </c>
      <c r="E141" t="s">
        <v>317</v>
      </c>
      <c r="F141" t="s">
        <v>333</v>
      </c>
      <c r="G141" t="s">
        <v>326</v>
      </c>
      <c r="H141" t="s">
        <v>297</v>
      </c>
      <c r="I141">
        <v>0.68113999999999997</v>
      </c>
      <c r="J141">
        <v>0.10081</v>
      </c>
      <c r="K141">
        <v>1.381</v>
      </c>
      <c r="L141">
        <v>2013.6</v>
      </c>
      <c r="M141">
        <v>6.4516</v>
      </c>
      <c r="N141">
        <v>57.915999999999997</v>
      </c>
      <c r="O141">
        <v>1.6773</v>
      </c>
      <c r="P141">
        <v>1986.9</v>
      </c>
      <c r="Q141">
        <v>-2750.4</v>
      </c>
      <c r="R141">
        <v>0.92210999999999999</v>
      </c>
      <c r="S141">
        <v>0.91640999999999995</v>
      </c>
      <c r="T141">
        <v>6.4557000000000002</v>
      </c>
      <c r="U141">
        <v>3.1015999999999999</v>
      </c>
      <c r="V141">
        <v>0.75336999999999998</v>
      </c>
      <c r="W141">
        <v>0.74161999999999995</v>
      </c>
      <c r="X141">
        <v>11.487</v>
      </c>
      <c r="Y141">
        <v>7.9465000000000003</v>
      </c>
      <c r="Z141">
        <v>0.60123000000000004</v>
      </c>
      <c r="AA141">
        <v>0.58223999999999998</v>
      </c>
      <c r="AB141">
        <v>14.606999999999999</v>
      </c>
      <c r="AC141">
        <v>12.385999999999999</v>
      </c>
      <c r="AD141">
        <v>45</v>
      </c>
      <c r="AE141">
        <v>24</v>
      </c>
      <c r="AF141">
        <v>1.3294999999999999</v>
      </c>
      <c r="AG141">
        <v>1.7266E-2</v>
      </c>
      <c r="AH141">
        <v>1.3122</v>
      </c>
      <c r="AI141">
        <v>39</v>
      </c>
      <c r="AJ141">
        <v>3</v>
      </c>
      <c r="AK141">
        <v>38</v>
      </c>
      <c r="AL141">
        <v>0</v>
      </c>
      <c r="AM141">
        <v>0</v>
      </c>
      <c r="AN141">
        <v>1</v>
      </c>
      <c r="AO141">
        <v>0.94954000000000005</v>
      </c>
      <c r="AP141">
        <v>0</v>
      </c>
      <c r="AQ141">
        <v>1</v>
      </c>
      <c r="AR141" t="s">
        <v>95</v>
      </c>
      <c r="AS141" t="s">
        <v>95</v>
      </c>
      <c r="AT141" t="s">
        <v>95</v>
      </c>
      <c r="AU141" t="s">
        <v>94</v>
      </c>
      <c r="AV141" t="s">
        <v>95</v>
      </c>
      <c r="AW141" t="s">
        <v>94</v>
      </c>
      <c r="AX141" t="s">
        <v>95</v>
      </c>
      <c r="AY141" t="s">
        <v>95</v>
      </c>
      <c r="AZ141" t="s">
        <v>95</v>
      </c>
      <c r="BA141" t="s">
        <v>94</v>
      </c>
      <c r="BB141" t="s">
        <v>94</v>
      </c>
      <c r="BC141" t="s">
        <v>94</v>
      </c>
      <c r="BD141" t="s">
        <v>94</v>
      </c>
      <c r="BE141">
        <v>2</v>
      </c>
      <c r="BI141">
        <v>0</v>
      </c>
      <c r="BJ141" t="s">
        <v>132</v>
      </c>
      <c r="BK141" t="s">
        <v>133</v>
      </c>
      <c r="BL141">
        <v>1</v>
      </c>
      <c r="BM141">
        <v>1</v>
      </c>
      <c r="BN141">
        <v>0</v>
      </c>
      <c r="BO141">
        <v>0</v>
      </c>
      <c r="BP141">
        <v>0</v>
      </c>
      <c r="BQ141">
        <v>0</v>
      </c>
      <c r="BS141">
        <v>0</v>
      </c>
      <c r="BT141">
        <v>0</v>
      </c>
      <c r="BU141">
        <v>0</v>
      </c>
      <c r="BV141">
        <v>0</v>
      </c>
      <c r="BW141">
        <v>0</v>
      </c>
      <c r="BX141">
        <v>0</v>
      </c>
      <c r="BY141">
        <v>136</v>
      </c>
      <c r="BZ141" t="s">
        <v>123</v>
      </c>
      <c r="CA141" t="s">
        <v>123</v>
      </c>
      <c r="CG141" s="4">
        <v>1</v>
      </c>
      <c r="CH141" s="4">
        <v>1</v>
      </c>
      <c r="CI141" s="5">
        <v>0</v>
      </c>
      <c r="CJ141" s="5">
        <v>0</v>
      </c>
      <c r="CK141" s="5">
        <v>0</v>
      </c>
      <c r="CL141" s="5">
        <v>0</v>
      </c>
    </row>
    <row r="142" spans="1:90" x14ac:dyDescent="0.2">
      <c r="A142" t="s">
        <v>388</v>
      </c>
      <c r="B142" t="s">
        <v>294</v>
      </c>
      <c r="C142" t="s">
        <v>147</v>
      </c>
      <c r="D142">
        <v>3.5</v>
      </c>
      <c r="E142" t="s">
        <v>317</v>
      </c>
      <c r="F142" t="s">
        <v>335</v>
      </c>
      <c r="G142" t="s">
        <v>336</v>
      </c>
      <c r="H142" t="s">
        <v>297</v>
      </c>
      <c r="I142">
        <v>0.17221</v>
      </c>
      <c r="J142">
        <v>0.13636999999999999</v>
      </c>
      <c r="K142">
        <v>51.953000000000003</v>
      </c>
      <c r="L142">
        <v>2026.3</v>
      </c>
      <c r="M142">
        <v>25.518000000000001</v>
      </c>
      <c r="N142">
        <v>7851.4</v>
      </c>
      <c r="O142">
        <v>1.9600999999999999E-4</v>
      </c>
      <c r="P142">
        <v>1902</v>
      </c>
      <c r="Q142" s="1">
        <v>-103450</v>
      </c>
      <c r="R142">
        <v>0.99922</v>
      </c>
      <c r="S142">
        <v>0.99916000000000005</v>
      </c>
      <c r="T142">
        <v>23.184999999999999</v>
      </c>
      <c r="U142">
        <v>18.645</v>
      </c>
      <c r="V142">
        <v>0.99682000000000004</v>
      </c>
      <c r="W142">
        <v>0.99666999999999994</v>
      </c>
      <c r="X142">
        <v>46.804000000000002</v>
      </c>
      <c r="Y142">
        <v>31.509</v>
      </c>
      <c r="Z142">
        <v>0.66152</v>
      </c>
      <c r="AA142">
        <v>0.64541000000000004</v>
      </c>
      <c r="AB142">
        <v>482.63</v>
      </c>
      <c r="AC142">
        <v>395.63</v>
      </c>
      <c r="AD142">
        <v>45</v>
      </c>
      <c r="AE142">
        <v>43</v>
      </c>
      <c r="AF142">
        <v>0.39560000000000001</v>
      </c>
      <c r="AG142">
        <v>1.2737E-4</v>
      </c>
      <c r="AH142">
        <v>0.39546999999999999</v>
      </c>
      <c r="AI142">
        <v>43</v>
      </c>
      <c r="AJ142">
        <v>0</v>
      </c>
      <c r="AK142">
        <v>42</v>
      </c>
      <c r="AL142">
        <v>0</v>
      </c>
      <c r="AM142">
        <v>0</v>
      </c>
      <c r="AN142">
        <v>0</v>
      </c>
      <c r="AO142">
        <v>0.88644000000000001</v>
      </c>
      <c r="AP142">
        <v>0</v>
      </c>
      <c r="AQ142">
        <v>0</v>
      </c>
      <c r="AR142" t="s">
        <v>95</v>
      </c>
      <c r="AS142" t="s">
        <v>95</v>
      </c>
      <c r="AT142" t="s">
        <v>95</v>
      </c>
      <c r="AU142" t="s">
        <v>95</v>
      </c>
      <c r="AV142" t="s">
        <v>95</v>
      </c>
      <c r="AW142" t="s">
        <v>95</v>
      </c>
      <c r="AX142" t="s">
        <v>95</v>
      </c>
      <c r="AY142" t="s">
        <v>95</v>
      </c>
      <c r="AZ142" t="s">
        <v>95</v>
      </c>
      <c r="BA142" t="s">
        <v>95</v>
      </c>
      <c r="BB142" t="s">
        <v>95</v>
      </c>
      <c r="BC142" t="s">
        <v>95</v>
      </c>
      <c r="BD142" t="s">
        <v>95</v>
      </c>
      <c r="BH142" t="s">
        <v>389</v>
      </c>
      <c r="BI142">
        <v>1</v>
      </c>
      <c r="BJ142" t="s">
        <v>97</v>
      </c>
      <c r="BK142" t="s">
        <v>337</v>
      </c>
      <c r="BL142">
        <v>0</v>
      </c>
      <c r="BM142">
        <v>0</v>
      </c>
      <c r="BN142">
        <v>0</v>
      </c>
      <c r="BO142">
        <v>0</v>
      </c>
      <c r="BP142">
        <v>0</v>
      </c>
      <c r="BQ142">
        <v>0</v>
      </c>
      <c r="BS142">
        <v>1</v>
      </c>
      <c r="BT142">
        <v>1</v>
      </c>
      <c r="BU142">
        <v>0</v>
      </c>
      <c r="BV142">
        <v>0</v>
      </c>
      <c r="BW142">
        <v>0</v>
      </c>
      <c r="BX142">
        <v>0</v>
      </c>
      <c r="BY142">
        <v>137</v>
      </c>
      <c r="BZ142" t="s">
        <v>123</v>
      </c>
      <c r="CA142" t="s">
        <v>123</v>
      </c>
      <c r="CG142" s="4">
        <v>1</v>
      </c>
      <c r="CH142" s="4">
        <v>1</v>
      </c>
      <c r="CI142" s="5">
        <v>0</v>
      </c>
      <c r="CJ142" s="5">
        <v>0</v>
      </c>
      <c r="CK142" s="5">
        <v>0</v>
      </c>
      <c r="CL142" s="5">
        <v>0</v>
      </c>
    </row>
    <row r="143" spans="1:90" x14ac:dyDescent="0.2">
      <c r="A143" t="s">
        <v>390</v>
      </c>
      <c r="B143" t="s">
        <v>294</v>
      </c>
      <c r="C143" t="s">
        <v>147</v>
      </c>
      <c r="D143">
        <v>3.5</v>
      </c>
      <c r="E143" t="s">
        <v>317</v>
      </c>
      <c r="F143" t="s">
        <v>339</v>
      </c>
      <c r="G143" t="s">
        <v>340</v>
      </c>
      <c r="H143" t="s">
        <v>297</v>
      </c>
      <c r="I143">
        <v>0.25922000000000001</v>
      </c>
      <c r="J143">
        <v>0.10786999999999999</v>
      </c>
      <c r="K143">
        <v>6.0865999999999998</v>
      </c>
      <c r="L143">
        <v>2015.7</v>
      </c>
      <c r="M143">
        <v>16.952000000000002</v>
      </c>
      <c r="N143">
        <v>324.98</v>
      </c>
      <c r="O143">
        <v>2.4612999999999999E-2</v>
      </c>
      <c r="P143">
        <v>1935.7</v>
      </c>
      <c r="Q143">
        <v>-12116</v>
      </c>
      <c r="R143">
        <v>0.99431999999999998</v>
      </c>
      <c r="S143">
        <v>0.99390999999999996</v>
      </c>
      <c r="T143">
        <v>6.9905999999999997</v>
      </c>
      <c r="U143">
        <v>5.8813000000000004</v>
      </c>
      <c r="V143">
        <v>0.95891000000000004</v>
      </c>
      <c r="W143">
        <v>0.95694999999999997</v>
      </c>
      <c r="X143">
        <v>18.803999999999998</v>
      </c>
      <c r="Y143">
        <v>13.624000000000001</v>
      </c>
      <c r="Z143">
        <v>0.72618000000000005</v>
      </c>
      <c r="AA143">
        <v>0.71314</v>
      </c>
      <c r="AB143">
        <v>48.54</v>
      </c>
      <c r="AC143">
        <v>42.917999999999999</v>
      </c>
      <c r="AD143">
        <v>45</v>
      </c>
      <c r="AE143">
        <v>43</v>
      </c>
      <c r="AF143">
        <v>0.84928000000000003</v>
      </c>
      <c r="AG143">
        <v>3.0771000000000001E-3</v>
      </c>
      <c r="AH143">
        <v>0.84619999999999995</v>
      </c>
      <c r="AI143">
        <v>43</v>
      </c>
      <c r="AJ143">
        <v>0</v>
      </c>
      <c r="AK143">
        <v>42</v>
      </c>
      <c r="AL143">
        <v>0</v>
      </c>
      <c r="AM143">
        <v>0</v>
      </c>
      <c r="AN143">
        <v>0</v>
      </c>
      <c r="AO143">
        <v>0.93267999999999995</v>
      </c>
      <c r="AP143">
        <v>0</v>
      </c>
      <c r="AQ143">
        <v>0</v>
      </c>
      <c r="AR143" t="s">
        <v>95</v>
      </c>
      <c r="AS143" t="s">
        <v>95</v>
      </c>
      <c r="AT143" t="s">
        <v>95</v>
      </c>
      <c r="AU143" t="s">
        <v>95</v>
      </c>
      <c r="AV143" t="s">
        <v>95</v>
      </c>
      <c r="AW143" t="s">
        <v>95</v>
      </c>
      <c r="AX143" t="s">
        <v>95</v>
      </c>
      <c r="AY143" t="s">
        <v>95</v>
      </c>
      <c r="AZ143" t="s">
        <v>95</v>
      </c>
      <c r="BA143" t="s">
        <v>95</v>
      </c>
      <c r="BB143" t="s">
        <v>95</v>
      </c>
      <c r="BC143" t="s">
        <v>95</v>
      </c>
      <c r="BD143" t="s">
        <v>95</v>
      </c>
      <c r="BH143" t="s">
        <v>341</v>
      </c>
      <c r="BI143">
        <v>1</v>
      </c>
      <c r="BJ143" t="s">
        <v>97</v>
      </c>
      <c r="BK143" t="s">
        <v>138</v>
      </c>
      <c r="BL143">
        <v>0</v>
      </c>
      <c r="BM143">
        <v>0</v>
      </c>
      <c r="BN143">
        <v>0</v>
      </c>
      <c r="BO143">
        <v>0</v>
      </c>
      <c r="BP143">
        <v>0</v>
      </c>
      <c r="BQ143">
        <v>0</v>
      </c>
      <c r="BS143">
        <v>1</v>
      </c>
      <c r="BT143">
        <v>1</v>
      </c>
      <c r="BU143">
        <v>0</v>
      </c>
      <c r="BV143">
        <v>0</v>
      </c>
      <c r="BW143">
        <v>0</v>
      </c>
      <c r="BX143">
        <v>0</v>
      </c>
      <c r="BY143">
        <v>138</v>
      </c>
      <c r="BZ143" t="s">
        <v>123</v>
      </c>
      <c r="CA143" t="s">
        <v>123</v>
      </c>
      <c r="CG143" s="4">
        <v>1</v>
      </c>
      <c r="CH143" s="4">
        <v>1</v>
      </c>
      <c r="CI143" s="5">
        <v>0</v>
      </c>
      <c r="CJ143" s="5">
        <v>0</v>
      </c>
      <c r="CK143" s="5">
        <v>0</v>
      </c>
      <c r="CL143" s="5">
        <v>0</v>
      </c>
    </row>
    <row r="144" spans="1:90" x14ac:dyDescent="0.2">
      <c r="A144" t="s">
        <v>391</v>
      </c>
      <c r="B144" t="s">
        <v>294</v>
      </c>
      <c r="C144" t="s">
        <v>147</v>
      </c>
      <c r="D144">
        <v>3.5</v>
      </c>
      <c r="E144" t="s">
        <v>317</v>
      </c>
      <c r="F144" t="s">
        <v>343</v>
      </c>
      <c r="G144" t="s">
        <v>344</v>
      </c>
      <c r="H144" t="s">
        <v>297</v>
      </c>
      <c r="I144">
        <v>0.25922000000000001</v>
      </c>
      <c r="J144">
        <v>0.10786999999999999</v>
      </c>
      <c r="K144">
        <v>6.0865999999999998</v>
      </c>
      <c r="L144">
        <v>2015.7</v>
      </c>
      <c r="M144">
        <v>16.952000000000002</v>
      </c>
      <c r="N144">
        <v>324.98</v>
      </c>
      <c r="O144">
        <v>2.4612999999999999E-2</v>
      </c>
      <c r="P144">
        <v>1935.7</v>
      </c>
      <c r="Q144">
        <v>-12116</v>
      </c>
      <c r="R144">
        <v>0.99431999999999998</v>
      </c>
      <c r="S144">
        <v>0.99390999999999996</v>
      </c>
      <c r="T144">
        <v>6.9905999999999997</v>
      </c>
      <c r="U144">
        <v>5.8813000000000004</v>
      </c>
      <c r="V144">
        <v>0.95891000000000004</v>
      </c>
      <c r="W144">
        <v>0.95694999999999997</v>
      </c>
      <c r="X144">
        <v>18.803999999999998</v>
      </c>
      <c r="Y144">
        <v>13.624000000000001</v>
      </c>
      <c r="Z144">
        <v>0.72618000000000005</v>
      </c>
      <c r="AA144">
        <v>0.71314</v>
      </c>
      <c r="AB144">
        <v>48.54</v>
      </c>
      <c r="AC144">
        <v>42.917999999999999</v>
      </c>
      <c r="AD144">
        <v>45</v>
      </c>
      <c r="AE144">
        <v>43</v>
      </c>
      <c r="AF144">
        <v>0.84928000000000003</v>
      </c>
      <c r="AG144">
        <v>3.0771000000000001E-3</v>
      </c>
      <c r="AH144">
        <v>0.84619999999999995</v>
      </c>
      <c r="AI144">
        <v>43</v>
      </c>
      <c r="AJ144">
        <v>0</v>
      </c>
      <c r="AK144">
        <v>42</v>
      </c>
      <c r="AL144">
        <v>0</v>
      </c>
      <c r="AM144">
        <v>0</v>
      </c>
      <c r="AN144">
        <v>0</v>
      </c>
      <c r="AO144">
        <v>0.93267999999999995</v>
      </c>
      <c r="AP144">
        <v>0</v>
      </c>
      <c r="AQ144">
        <v>0</v>
      </c>
      <c r="AR144" t="s">
        <v>95</v>
      </c>
      <c r="AS144" t="s">
        <v>95</v>
      </c>
      <c r="AT144" t="s">
        <v>95</v>
      </c>
      <c r="AU144" t="s">
        <v>95</v>
      </c>
      <c r="AV144" t="s">
        <v>95</v>
      </c>
      <c r="AW144" t="s">
        <v>95</v>
      </c>
      <c r="AX144" t="s">
        <v>95</v>
      </c>
      <c r="AY144" t="s">
        <v>95</v>
      </c>
      <c r="AZ144" t="s">
        <v>95</v>
      </c>
      <c r="BA144" t="s">
        <v>95</v>
      </c>
      <c r="BB144" t="s">
        <v>95</v>
      </c>
      <c r="BC144" t="s">
        <v>95</v>
      </c>
      <c r="BD144" t="s">
        <v>95</v>
      </c>
      <c r="BH144" t="s">
        <v>345</v>
      </c>
      <c r="BI144">
        <v>1</v>
      </c>
      <c r="BJ144" t="s">
        <v>97</v>
      </c>
      <c r="BK144" t="s">
        <v>180</v>
      </c>
      <c r="BL144">
        <v>0</v>
      </c>
      <c r="BM144">
        <v>0</v>
      </c>
      <c r="BN144">
        <v>0</v>
      </c>
      <c r="BO144">
        <v>0</v>
      </c>
      <c r="BP144">
        <v>0</v>
      </c>
      <c r="BQ144">
        <v>0</v>
      </c>
      <c r="BS144">
        <v>1</v>
      </c>
      <c r="BT144">
        <v>1</v>
      </c>
      <c r="BU144">
        <v>0</v>
      </c>
      <c r="BV144">
        <v>0</v>
      </c>
      <c r="BW144">
        <v>0</v>
      </c>
      <c r="BX144">
        <v>0</v>
      </c>
      <c r="BY144">
        <v>139</v>
      </c>
      <c r="BZ144" t="s">
        <v>123</v>
      </c>
      <c r="CA144" t="s">
        <v>123</v>
      </c>
      <c r="CG144" s="4">
        <v>1</v>
      </c>
      <c r="CH144" s="4">
        <v>1</v>
      </c>
      <c r="CI144" s="5">
        <v>0</v>
      </c>
      <c r="CJ144" s="5">
        <v>0</v>
      </c>
      <c r="CK144" s="5">
        <v>0</v>
      </c>
      <c r="CL144" s="5">
        <v>0</v>
      </c>
    </row>
    <row r="145" spans="1:90" x14ac:dyDescent="0.2">
      <c r="A145" t="s">
        <v>392</v>
      </c>
      <c r="B145" t="s">
        <v>294</v>
      </c>
      <c r="C145" t="s">
        <v>147</v>
      </c>
      <c r="D145">
        <v>3.5</v>
      </c>
      <c r="E145" t="s">
        <v>317</v>
      </c>
      <c r="F145" t="s">
        <v>347</v>
      </c>
      <c r="G145" t="s">
        <v>348</v>
      </c>
      <c r="H145" t="s">
        <v>297</v>
      </c>
      <c r="I145">
        <v>0.20047999999999999</v>
      </c>
      <c r="J145">
        <v>4.9270000000000001E-2</v>
      </c>
      <c r="K145">
        <v>0.50758999999999999</v>
      </c>
      <c r="L145">
        <v>2066.1999999999998</v>
      </c>
      <c r="M145">
        <v>21.92</v>
      </c>
      <c r="N145" s="1">
        <v>693340</v>
      </c>
      <c r="O145">
        <v>1545.6</v>
      </c>
      <c r="P145" s="1">
        <v>158390</v>
      </c>
      <c r="Q145">
        <v>-1009.5</v>
      </c>
      <c r="R145">
        <v>0.93189</v>
      </c>
      <c r="S145">
        <v>0.92569999999999997</v>
      </c>
      <c r="T145">
        <v>1.9238</v>
      </c>
      <c r="U145">
        <v>1.2742</v>
      </c>
      <c r="V145">
        <v>-0.39305000000000001</v>
      </c>
      <c r="W145">
        <v>-0.47499000000000002</v>
      </c>
      <c r="X145">
        <v>8.7006999999999994</v>
      </c>
      <c r="Y145">
        <v>4.6215999999999999</v>
      </c>
      <c r="Z145">
        <v>0.54047999999999996</v>
      </c>
      <c r="AA145">
        <v>0.51344999999999996</v>
      </c>
      <c r="AB145">
        <v>4.9972000000000003</v>
      </c>
      <c r="AC145">
        <v>3.7368000000000001</v>
      </c>
      <c r="AD145">
        <v>37</v>
      </c>
      <c r="AE145">
        <v>27</v>
      </c>
      <c r="AF145" s="1">
        <v>4.1826000000000002E-5</v>
      </c>
      <c r="AG145" s="1">
        <v>1.4422999999999999E-6</v>
      </c>
      <c r="AH145" s="1">
        <v>4.0383999999999998E-5</v>
      </c>
      <c r="AI145">
        <v>35</v>
      </c>
      <c r="AJ145">
        <v>0</v>
      </c>
      <c r="AK145">
        <v>34</v>
      </c>
      <c r="AL145">
        <v>0</v>
      </c>
      <c r="AM145">
        <v>0</v>
      </c>
      <c r="AN145">
        <v>1</v>
      </c>
      <c r="AO145">
        <v>0.76793999999999996</v>
      </c>
      <c r="AP145">
        <v>0</v>
      </c>
      <c r="AQ145">
        <v>1</v>
      </c>
      <c r="AR145" t="s">
        <v>95</v>
      </c>
      <c r="AS145" t="s">
        <v>95</v>
      </c>
      <c r="AT145" t="s">
        <v>95</v>
      </c>
      <c r="AU145" t="s">
        <v>94</v>
      </c>
      <c r="AV145" t="s">
        <v>94</v>
      </c>
      <c r="AW145" t="s">
        <v>94</v>
      </c>
      <c r="AX145" t="s">
        <v>95</v>
      </c>
      <c r="AY145" t="s">
        <v>94</v>
      </c>
      <c r="AZ145" t="s">
        <v>95</v>
      </c>
      <c r="BA145" t="s">
        <v>94</v>
      </c>
      <c r="BB145" t="s">
        <v>94</v>
      </c>
      <c r="BC145" t="s">
        <v>94</v>
      </c>
      <c r="BD145" t="s">
        <v>94</v>
      </c>
      <c r="BH145" t="s">
        <v>341</v>
      </c>
      <c r="BI145">
        <v>1</v>
      </c>
      <c r="BJ145" t="s">
        <v>97</v>
      </c>
      <c r="BK145" t="s">
        <v>138</v>
      </c>
      <c r="BL145">
        <v>0</v>
      </c>
      <c r="BM145">
        <v>0</v>
      </c>
      <c r="BN145">
        <v>0</v>
      </c>
      <c r="BO145">
        <v>0</v>
      </c>
      <c r="BP145">
        <v>0</v>
      </c>
      <c r="BQ145">
        <v>0</v>
      </c>
      <c r="BS145">
        <v>1</v>
      </c>
      <c r="BT145">
        <v>1</v>
      </c>
      <c r="BU145">
        <v>0</v>
      </c>
      <c r="BV145">
        <v>0</v>
      </c>
      <c r="BW145">
        <v>0</v>
      </c>
      <c r="BX145">
        <v>0</v>
      </c>
      <c r="BY145">
        <v>140</v>
      </c>
      <c r="BZ145" t="s">
        <v>123</v>
      </c>
      <c r="CA145" t="s">
        <v>123</v>
      </c>
      <c r="CG145" s="4">
        <v>1</v>
      </c>
      <c r="CH145" s="4">
        <v>1</v>
      </c>
      <c r="CI145" s="5">
        <v>0</v>
      </c>
      <c r="CJ145" s="5">
        <v>0</v>
      </c>
      <c r="CK145" s="5">
        <v>0</v>
      </c>
      <c r="CL145" s="5">
        <v>0</v>
      </c>
    </row>
    <row r="146" spans="1:90" x14ac:dyDescent="0.2">
      <c r="A146" t="s">
        <v>393</v>
      </c>
      <c r="B146" t="s">
        <v>294</v>
      </c>
      <c r="C146" t="s">
        <v>147</v>
      </c>
      <c r="D146">
        <v>3.5</v>
      </c>
      <c r="E146" t="s">
        <v>317</v>
      </c>
      <c r="F146" t="s">
        <v>350</v>
      </c>
      <c r="G146" t="s">
        <v>351</v>
      </c>
      <c r="H146" t="s">
        <v>297</v>
      </c>
      <c r="I146">
        <v>0.38212000000000002</v>
      </c>
      <c r="J146">
        <v>0.17410999999999999</v>
      </c>
      <c r="K146">
        <v>6.8368000000000002</v>
      </c>
      <c r="L146">
        <v>2019</v>
      </c>
      <c r="M146">
        <v>11.5</v>
      </c>
      <c r="N146">
        <v>495.11</v>
      </c>
      <c r="O146">
        <v>3.3205999999999999E-3</v>
      </c>
      <c r="P146">
        <v>1955.6</v>
      </c>
      <c r="Q146">
        <v>-13624</v>
      </c>
      <c r="R146">
        <v>0.99950000000000006</v>
      </c>
      <c r="S146">
        <v>0.99946000000000002</v>
      </c>
      <c r="T146">
        <v>2.7303999999999999</v>
      </c>
      <c r="U146">
        <v>1.4649000000000001</v>
      </c>
      <c r="V146">
        <v>0.97106999999999999</v>
      </c>
      <c r="W146">
        <v>0.96970000000000001</v>
      </c>
      <c r="X146">
        <v>20.731000000000002</v>
      </c>
      <c r="Y146">
        <v>14.015000000000001</v>
      </c>
      <c r="Z146">
        <v>0.53059999999999996</v>
      </c>
      <c r="AA146">
        <v>0.50824999999999998</v>
      </c>
      <c r="AB146">
        <v>83.513000000000005</v>
      </c>
      <c r="AC146">
        <v>67.974000000000004</v>
      </c>
      <c r="AD146">
        <v>45</v>
      </c>
      <c r="AE146">
        <v>28</v>
      </c>
      <c r="AF146">
        <v>0.86243000000000003</v>
      </c>
      <c r="AG146">
        <v>2.0198E-3</v>
      </c>
      <c r="AH146">
        <v>0.86041000000000001</v>
      </c>
      <c r="AI146">
        <v>28</v>
      </c>
      <c r="AJ146">
        <v>0</v>
      </c>
      <c r="AK146">
        <v>27</v>
      </c>
      <c r="AL146">
        <v>0</v>
      </c>
      <c r="AM146">
        <v>0</v>
      </c>
      <c r="AN146">
        <v>1</v>
      </c>
      <c r="AO146">
        <v>0.88400000000000001</v>
      </c>
      <c r="AP146">
        <v>0</v>
      </c>
      <c r="AQ146">
        <v>0</v>
      </c>
      <c r="AR146" t="s">
        <v>95</v>
      </c>
      <c r="AS146" t="s">
        <v>95</v>
      </c>
      <c r="AT146" t="s">
        <v>95</v>
      </c>
      <c r="AU146" t="s">
        <v>95</v>
      </c>
      <c r="AV146" t="s">
        <v>95</v>
      </c>
      <c r="AW146" t="s">
        <v>95</v>
      </c>
      <c r="AX146" t="s">
        <v>95</v>
      </c>
      <c r="AY146" t="s">
        <v>95</v>
      </c>
      <c r="AZ146" t="s">
        <v>95</v>
      </c>
      <c r="BA146" t="s">
        <v>95</v>
      </c>
      <c r="BB146" t="s">
        <v>95</v>
      </c>
      <c r="BC146" t="s">
        <v>95</v>
      </c>
      <c r="BD146" t="s">
        <v>95</v>
      </c>
      <c r="BI146">
        <v>0</v>
      </c>
      <c r="BJ146" t="s">
        <v>137</v>
      </c>
      <c r="BK146" t="s">
        <v>180</v>
      </c>
      <c r="BL146">
        <v>1</v>
      </c>
      <c r="BM146">
        <v>1</v>
      </c>
      <c r="BN146">
        <v>0</v>
      </c>
      <c r="BO146">
        <v>0</v>
      </c>
      <c r="BP146">
        <v>0</v>
      </c>
      <c r="BQ146">
        <v>0</v>
      </c>
      <c r="BS146">
        <v>1</v>
      </c>
      <c r="BT146">
        <v>1</v>
      </c>
      <c r="BU146">
        <v>0</v>
      </c>
      <c r="BV146">
        <v>0</v>
      </c>
      <c r="BW146">
        <v>0</v>
      </c>
      <c r="BX146">
        <v>0</v>
      </c>
      <c r="BY146">
        <v>141</v>
      </c>
      <c r="CG146" s="4">
        <v>1</v>
      </c>
      <c r="CH146" s="4">
        <v>1</v>
      </c>
      <c r="CI146" s="5">
        <v>0</v>
      </c>
      <c r="CJ146" s="5">
        <v>0</v>
      </c>
      <c r="CK146" s="5">
        <v>0</v>
      </c>
      <c r="CL146" s="5">
        <v>0</v>
      </c>
    </row>
    <row r="147" spans="1:90" x14ac:dyDescent="0.2">
      <c r="A147" t="s">
        <v>394</v>
      </c>
      <c r="B147" t="s">
        <v>294</v>
      </c>
      <c r="C147" t="s">
        <v>147</v>
      </c>
      <c r="D147">
        <v>3.5</v>
      </c>
      <c r="E147" t="s">
        <v>317</v>
      </c>
      <c r="F147" t="s">
        <v>353</v>
      </c>
      <c r="G147" t="s">
        <v>354</v>
      </c>
      <c r="H147" t="s">
        <v>297</v>
      </c>
      <c r="I147">
        <v>0.51302000000000003</v>
      </c>
      <c r="J147">
        <v>0.16733000000000001</v>
      </c>
      <c r="K147">
        <v>0.90778999999999999</v>
      </c>
      <c r="L147">
        <v>2014.6</v>
      </c>
      <c r="M147">
        <v>8.5657999999999994</v>
      </c>
      <c r="N147">
        <v>48.167000000000002</v>
      </c>
      <c r="O147">
        <v>7.1172000000000004</v>
      </c>
      <c r="P147">
        <v>2008.6</v>
      </c>
      <c r="Q147">
        <v>-1808</v>
      </c>
      <c r="R147">
        <v>0.97867999999999999</v>
      </c>
      <c r="S147">
        <v>0.97699999999999998</v>
      </c>
      <c r="T147">
        <v>2.1671</v>
      </c>
      <c r="U147">
        <v>1.0775999999999999</v>
      </c>
      <c r="V147">
        <v>0.93154000000000003</v>
      </c>
      <c r="W147">
        <v>0.92803000000000002</v>
      </c>
      <c r="X147">
        <v>3.8837000000000002</v>
      </c>
      <c r="Y147">
        <v>2.548</v>
      </c>
      <c r="Z147">
        <v>0.54954999999999998</v>
      </c>
      <c r="AA147">
        <v>0.52644999999999997</v>
      </c>
      <c r="AB147">
        <v>9.9618000000000002</v>
      </c>
      <c r="AC147">
        <v>8.3554999999999993</v>
      </c>
      <c r="AD147">
        <v>42</v>
      </c>
      <c r="AE147">
        <v>16</v>
      </c>
      <c r="AF147">
        <v>1.0795999999999999</v>
      </c>
      <c r="AG147">
        <v>2.0761000000000002E-2</v>
      </c>
      <c r="AH147">
        <v>1.0588</v>
      </c>
      <c r="AI147">
        <v>25</v>
      </c>
      <c r="AJ147">
        <v>0</v>
      </c>
      <c r="AK147">
        <v>24</v>
      </c>
      <c r="AL147">
        <v>0</v>
      </c>
      <c r="AM147">
        <v>0</v>
      </c>
      <c r="AN147">
        <v>1</v>
      </c>
      <c r="AO147">
        <v>0.85607</v>
      </c>
      <c r="AP147">
        <v>0</v>
      </c>
      <c r="AQ147">
        <v>1</v>
      </c>
      <c r="AR147" t="s">
        <v>95</v>
      </c>
      <c r="AS147" t="s">
        <v>95</v>
      </c>
      <c r="AT147" t="s">
        <v>95</v>
      </c>
      <c r="AU147" t="s">
        <v>95</v>
      </c>
      <c r="AV147" t="s">
        <v>95</v>
      </c>
      <c r="AW147" t="s">
        <v>95</v>
      </c>
      <c r="AX147" t="s">
        <v>95</v>
      </c>
      <c r="AY147" t="s">
        <v>95</v>
      </c>
      <c r="AZ147" t="s">
        <v>95</v>
      </c>
      <c r="BA147" t="s">
        <v>95</v>
      </c>
      <c r="BB147" t="s">
        <v>95</v>
      </c>
      <c r="BC147" t="s">
        <v>95</v>
      </c>
      <c r="BD147" t="s">
        <v>95</v>
      </c>
      <c r="BH147" t="s">
        <v>341</v>
      </c>
      <c r="BI147">
        <v>1</v>
      </c>
      <c r="BJ147" t="s">
        <v>97</v>
      </c>
      <c r="BK147" t="s">
        <v>138</v>
      </c>
      <c r="BL147">
        <v>1</v>
      </c>
      <c r="BM147">
        <v>1</v>
      </c>
      <c r="BN147">
        <v>0</v>
      </c>
      <c r="BO147">
        <v>0</v>
      </c>
      <c r="BP147">
        <v>0</v>
      </c>
      <c r="BQ147">
        <v>0</v>
      </c>
      <c r="BS147">
        <v>1</v>
      </c>
      <c r="BT147">
        <v>1</v>
      </c>
      <c r="BU147">
        <v>0</v>
      </c>
      <c r="BV147">
        <v>0</v>
      </c>
      <c r="BW147">
        <v>0</v>
      </c>
      <c r="BX147">
        <v>0</v>
      </c>
      <c r="BY147">
        <v>142</v>
      </c>
      <c r="CG147" s="4">
        <v>1</v>
      </c>
      <c r="CH147" s="4">
        <v>1</v>
      </c>
      <c r="CI147" s="5">
        <v>0</v>
      </c>
      <c r="CJ147" s="5">
        <v>0</v>
      </c>
      <c r="CK147" s="5">
        <v>0</v>
      </c>
      <c r="CL147" s="5">
        <v>0</v>
      </c>
    </row>
    <row r="148" spans="1:90" x14ac:dyDescent="0.2">
      <c r="A148" t="s">
        <v>395</v>
      </c>
      <c r="B148" t="s">
        <v>294</v>
      </c>
      <c r="C148" t="s">
        <v>147</v>
      </c>
      <c r="D148">
        <v>3.5</v>
      </c>
      <c r="E148" t="s">
        <v>317</v>
      </c>
      <c r="F148" t="s">
        <v>356</v>
      </c>
      <c r="G148" t="s">
        <v>357</v>
      </c>
      <c r="H148" t="s">
        <v>297</v>
      </c>
      <c r="I148">
        <v>0.62880999999999998</v>
      </c>
      <c r="J148">
        <v>0.1678</v>
      </c>
      <c r="K148">
        <v>616.86</v>
      </c>
      <c r="L148">
        <v>2017.3</v>
      </c>
      <c r="M148">
        <v>6.9885000000000002</v>
      </c>
      <c r="N148">
        <v>35554</v>
      </c>
      <c r="O148" s="1">
        <v>2.0200000000000001E-6</v>
      </c>
      <c r="P148">
        <v>1882.2</v>
      </c>
      <c r="Q148" s="1">
        <v>-1229300</v>
      </c>
      <c r="R148">
        <v>0.98926999999999998</v>
      </c>
      <c r="S148">
        <v>0.98848000000000003</v>
      </c>
      <c r="T148">
        <v>1175.2</v>
      </c>
      <c r="U148">
        <v>454.94</v>
      </c>
      <c r="V148">
        <v>0.91086999999999996</v>
      </c>
      <c r="W148">
        <v>0.90663000000000005</v>
      </c>
      <c r="X148">
        <v>3386.2</v>
      </c>
      <c r="Y148">
        <v>2183.5</v>
      </c>
      <c r="Z148">
        <v>0.49886000000000003</v>
      </c>
      <c r="AA148">
        <v>0.47499999999999998</v>
      </c>
      <c r="AB148">
        <v>8029.5</v>
      </c>
      <c r="AC148">
        <v>6592.2</v>
      </c>
      <c r="AD148">
        <v>45</v>
      </c>
      <c r="AE148">
        <v>19</v>
      </c>
      <c r="AF148">
        <v>0.98002</v>
      </c>
      <c r="AG148" s="1">
        <v>3.6239000000000003E-5</v>
      </c>
      <c r="AH148">
        <v>0.97997999999999996</v>
      </c>
      <c r="AI148">
        <v>19</v>
      </c>
      <c r="AJ148">
        <v>0</v>
      </c>
      <c r="AK148">
        <v>18</v>
      </c>
      <c r="AL148">
        <v>0</v>
      </c>
      <c r="AM148">
        <v>0</v>
      </c>
      <c r="AN148">
        <v>1</v>
      </c>
      <c r="AO148">
        <v>0.89785000000000004</v>
      </c>
      <c r="AP148">
        <v>0</v>
      </c>
      <c r="AQ148">
        <v>0</v>
      </c>
      <c r="AR148" t="s">
        <v>95</v>
      </c>
      <c r="AS148" t="s">
        <v>95</v>
      </c>
      <c r="AT148" t="s">
        <v>95</v>
      </c>
      <c r="AU148" t="s">
        <v>95</v>
      </c>
      <c r="AV148" t="s">
        <v>95</v>
      </c>
      <c r="AW148" t="s">
        <v>95</v>
      </c>
      <c r="AX148" t="s">
        <v>95</v>
      </c>
      <c r="AY148" t="s">
        <v>95</v>
      </c>
      <c r="AZ148" t="s">
        <v>95</v>
      </c>
      <c r="BA148" t="s">
        <v>95</v>
      </c>
      <c r="BB148" t="s">
        <v>95</v>
      </c>
      <c r="BC148" t="s">
        <v>95</v>
      </c>
      <c r="BD148" t="s">
        <v>95</v>
      </c>
      <c r="BI148">
        <v>0</v>
      </c>
      <c r="BJ148" t="s">
        <v>137</v>
      </c>
      <c r="BK148" t="s">
        <v>180</v>
      </c>
      <c r="BL148">
        <v>1</v>
      </c>
      <c r="BM148">
        <v>1</v>
      </c>
      <c r="BN148">
        <v>0</v>
      </c>
      <c r="BO148">
        <v>0</v>
      </c>
      <c r="BP148">
        <v>0</v>
      </c>
      <c r="BQ148">
        <v>0</v>
      </c>
      <c r="BS148">
        <v>1</v>
      </c>
      <c r="BT148">
        <v>1</v>
      </c>
      <c r="BU148">
        <v>0</v>
      </c>
      <c r="BV148">
        <v>0</v>
      </c>
      <c r="BW148">
        <v>0</v>
      </c>
      <c r="BX148">
        <v>0</v>
      </c>
      <c r="BY148">
        <v>143</v>
      </c>
      <c r="CG148" s="4">
        <v>1</v>
      </c>
      <c r="CH148" s="4">
        <v>1</v>
      </c>
      <c r="CI148" s="5">
        <v>0</v>
      </c>
      <c r="CJ148" s="5">
        <v>0</v>
      </c>
      <c r="CK148" s="5">
        <v>0</v>
      </c>
      <c r="CL148" s="5">
        <v>0</v>
      </c>
    </row>
    <row r="149" spans="1:90" x14ac:dyDescent="0.2">
      <c r="A149" t="s">
        <v>396</v>
      </c>
      <c r="B149" t="s">
        <v>294</v>
      </c>
      <c r="C149" t="s">
        <v>147</v>
      </c>
      <c r="D149">
        <v>3.5</v>
      </c>
      <c r="E149" t="s">
        <v>317</v>
      </c>
      <c r="F149" t="s">
        <v>359</v>
      </c>
      <c r="G149" t="s">
        <v>360</v>
      </c>
      <c r="H149" t="s">
        <v>297</v>
      </c>
      <c r="I149">
        <v>0.35321000000000002</v>
      </c>
      <c r="J149">
        <v>0.35317999999999999</v>
      </c>
      <c r="K149">
        <v>94.89</v>
      </c>
      <c r="L149">
        <v>2049.1999999999998</v>
      </c>
      <c r="M149">
        <v>12.441000000000001</v>
      </c>
      <c r="N149" s="1">
        <v>372930000</v>
      </c>
      <c r="O149" s="1">
        <v>8.3702999999999995E-10</v>
      </c>
      <c r="P149">
        <v>1934.1</v>
      </c>
      <c r="Q149" s="1">
        <v>-189010</v>
      </c>
      <c r="R149">
        <v>0.57237000000000005</v>
      </c>
      <c r="S149">
        <v>0.53673000000000004</v>
      </c>
      <c r="T149">
        <v>1555.2</v>
      </c>
      <c r="U149">
        <v>621.12</v>
      </c>
      <c r="V149">
        <v>0.57237000000000005</v>
      </c>
      <c r="W149">
        <v>0.54925000000000002</v>
      </c>
      <c r="X149">
        <v>1555.2</v>
      </c>
      <c r="Y149">
        <v>621.14</v>
      </c>
      <c r="Z149">
        <v>0.21213000000000001</v>
      </c>
      <c r="AA149">
        <v>0.16954</v>
      </c>
      <c r="AB149">
        <v>2110.9</v>
      </c>
      <c r="AC149">
        <v>1315.5</v>
      </c>
      <c r="AD149">
        <v>40</v>
      </c>
      <c r="AE149">
        <v>13</v>
      </c>
      <c r="AF149" s="1">
        <v>3.1347000000000003E-5</v>
      </c>
      <c r="AG149" s="1">
        <v>3.4549000000000001E-9</v>
      </c>
      <c r="AH149" s="1">
        <v>3.1343999999999997E-5</v>
      </c>
      <c r="AI149">
        <v>14</v>
      </c>
      <c r="AJ149">
        <v>0</v>
      </c>
      <c r="AK149">
        <v>13</v>
      </c>
      <c r="AL149">
        <v>0</v>
      </c>
      <c r="AM149">
        <v>0</v>
      </c>
      <c r="AN149">
        <v>1</v>
      </c>
      <c r="AO149">
        <v>0.29348999999999997</v>
      </c>
      <c r="AP149">
        <v>0</v>
      </c>
      <c r="AQ149">
        <v>0</v>
      </c>
      <c r="AR149" t="s">
        <v>94</v>
      </c>
      <c r="AS149" t="s">
        <v>95</v>
      </c>
      <c r="AT149" t="s">
        <v>95</v>
      </c>
      <c r="AU149" t="s">
        <v>94</v>
      </c>
      <c r="AV149" t="s">
        <v>94</v>
      </c>
      <c r="AW149" t="s">
        <v>94</v>
      </c>
      <c r="AX149" t="s">
        <v>94</v>
      </c>
      <c r="AY149" t="s">
        <v>94</v>
      </c>
      <c r="AZ149" t="s">
        <v>94</v>
      </c>
      <c r="BA149" t="s">
        <v>94</v>
      </c>
      <c r="BB149" t="s">
        <v>94</v>
      </c>
      <c r="BC149" t="s">
        <v>94</v>
      </c>
      <c r="BD149" t="s">
        <v>94</v>
      </c>
      <c r="BH149" t="s">
        <v>341</v>
      </c>
      <c r="BI149">
        <v>1</v>
      </c>
      <c r="BJ149" t="s">
        <v>97</v>
      </c>
      <c r="BK149" t="s">
        <v>138</v>
      </c>
      <c r="BL149">
        <v>0</v>
      </c>
      <c r="BM149">
        <v>0</v>
      </c>
      <c r="BN149">
        <v>0</v>
      </c>
      <c r="BO149">
        <v>0</v>
      </c>
      <c r="BP149">
        <v>0</v>
      </c>
      <c r="BQ149">
        <v>0</v>
      </c>
      <c r="BS149">
        <v>0</v>
      </c>
      <c r="BT149">
        <v>0</v>
      </c>
      <c r="BU149">
        <v>0</v>
      </c>
      <c r="BV149">
        <v>0</v>
      </c>
      <c r="BW149">
        <v>0</v>
      </c>
      <c r="BX149">
        <v>0</v>
      </c>
      <c r="BY149">
        <v>144</v>
      </c>
      <c r="CG149" s="4">
        <v>0</v>
      </c>
      <c r="CH149" s="4">
        <v>0</v>
      </c>
      <c r="CI149" s="5">
        <v>0</v>
      </c>
      <c r="CJ149" s="5">
        <v>0</v>
      </c>
      <c r="CK149" s="5">
        <v>0</v>
      </c>
      <c r="CL149" s="5">
        <v>0</v>
      </c>
    </row>
    <row r="150" spans="1:90" x14ac:dyDescent="0.2">
      <c r="A150" t="s">
        <v>397</v>
      </c>
      <c r="B150" t="s">
        <v>294</v>
      </c>
      <c r="C150" t="s">
        <v>147</v>
      </c>
      <c r="D150">
        <v>3.5</v>
      </c>
      <c r="E150" t="s">
        <v>317</v>
      </c>
      <c r="F150" t="s">
        <v>362</v>
      </c>
      <c r="G150" t="s">
        <v>357</v>
      </c>
      <c r="H150" t="s">
        <v>297</v>
      </c>
      <c r="I150">
        <v>0.45707999999999999</v>
      </c>
      <c r="J150">
        <v>0.15143000000000001</v>
      </c>
      <c r="K150">
        <v>1440.7</v>
      </c>
      <c r="L150">
        <v>2017</v>
      </c>
      <c r="M150">
        <v>9.6142000000000003</v>
      </c>
      <c r="N150">
        <v>81630</v>
      </c>
      <c r="O150" s="1">
        <v>3.8722E-6</v>
      </c>
      <c r="P150">
        <v>1866</v>
      </c>
      <c r="Q150" s="1">
        <v>-2870700</v>
      </c>
      <c r="R150">
        <v>0.99470000000000003</v>
      </c>
      <c r="S150">
        <v>0.99431999999999998</v>
      </c>
      <c r="T150">
        <v>1811.9</v>
      </c>
      <c r="U150">
        <v>988.85</v>
      </c>
      <c r="V150">
        <v>0.93906999999999996</v>
      </c>
      <c r="W150">
        <v>0.93616999999999995</v>
      </c>
      <c r="X150">
        <v>6145.5</v>
      </c>
      <c r="Y150">
        <v>4363.6000000000004</v>
      </c>
      <c r="Z150">
        <v>0.56486000000000003</v>
      </c>
      <c r="AA150">
        <v>0.54413</v>
      </c>
      <c r="AB150">
        <v>16423</v>
      </c>
      <c r="AC150">
        <v>13950</v>
      </c>
      <c r="AD150">
        <v>45</v>
      </c>
      <c r="AE150">
        <v>19</v>
      </c>
      <c r="AF150">
        <v>0.95047000000000004</v>
      </c>
      <c r="AG150" s="1">
        <v>1.5784E-5</v>
      </c>
      <c r="AH150">
        <v>0.95045000000000002</v>
      </c>
      <c r="AI150">
        <v>19</v>
      </c>
      <c r="AJ150">
        <v>0</v>
      </c>
      <c r="AK150">
        <v>18</v>
      </c>
      <c r="AL150">
        <v>0</v>
      </c>
      <c r="AM150">
        <v>0</v>
      </c>
      <c r="AN150">
        <v>1</v>
      </c>
      <c r="AO150">
        <v>0.90620999999999996</v>
      </c>
      <c r="AP150">
        <v>0</v>
      </c>
      <c r="AQ150">
        <v>0</v>
      </c>
      <c r="AR150" t="s">
        <v>95</v>
      </c>
      <c r="AS150" t="s">
        <v>95</v>
      </c>
      <c r="AT150" t="s">
        <v>95</v>
      </c>
      <c r="AU150" t="s">
        <v>95</v>
      </c>
      <c r="AV150" t="s">
        <v>95</v>
      </c>
      <c r="AW150" t="s">
        <v>95</v>
      </c>
      <c r="AX150" t="s">
        <v>95</v>
      </c>
      <c r="AY150" t="s">
        <v>95</v>
      </c>
      <c r="AZ150" t="s">
        <v>95</v>
      </c>
      <c r="BA150" t="s">
        <v>95</v>
      </c>
      <c r="BB150" t="s">
        <v>95</v>
      </c>
      <c r="BC150" t="s">
        <v>95</v>
      </c>
      <c r="BD150" t="s">
        <v>95</v>
      </c>
      <c r="BI150">
        <v>0</v>
      </c>
      <c r="BJ150" t="s">
        <v>137</v>
      </c>
      <c r="BK150" t="s">
        <v>180</v>
      </c>
      <c r="BL150">
        <v>1</v>
      </c>
      <c r="BM150">
        <v>1</v>
      </c>
      <c r="BN150">
        <v>0</v>
      </c>
      <c r="BO150">
        <v>0</v>
      </c>
      <c r="BP150">
        <v>0</v>
      </c>
      <c r="BQ150">
        <v>0</v>
      </c>
      <c r="BS150">
        <v>1</v>
      </c>
      <c r="BT150">
        <v>1</v>
      </c>
      <c r="BU150">
        <v>0</v>
      </c>
      <c r="BV150">
        <v>0</v>
      </c>
      <c r="BW150">
        <v>0</v>
      </c>
      <c r="BX150">
        <v>0</v>
      </c>
      <c r="BY150">
        <v>145</v>
      </c>
      <c r="CG150" s="4">
        <v>1</v>
      </c>
      <c r="CH150" s="4">
        <v>1</v>
      </c>
      <c r="CI150" s="5">
        <v>0</v>
      </c>
      <c r="CJ150" s="5">
        <v>0</v>
      </c>
      <c r="CK150" s="5">
        <v>0</v>
      </c>
      <c r="CL150" s="5">
        <v>0</v>
      </c>
    </row>
    <row r="151" spans="1:90" x14ac:dyDescent="0.2">
      <c r="A151" t="s">
        <v>398</v>
      </c>
      <c r="B151" t="s">
        <v>294</v>
      </c>
      <c r="C151" t="s">
        <v>147</v>
      </c>
      <c r="D151">
        <v>3.5</v>
      </c>
      <c r="E151" t="s">
        <v>317</v>
      </c>
      <c r="F151" t="s">
        <v>364</v>
      </c>
      <c r="G151" t="s">
        <v>360</v>
      </c>
      <c r="H151" t="s">
        <v>297</v>
      </c>
      <c r="I151">
        <v>0.97709999999999997</v>
      </c>
      <c r="J151">
        <v>0.97690999999999995</v>
      </c>
      <c r="K151">
        <v>130.35</v>
      </c>
      <c r="L151">
        <v>2025.6</v>
      </c>
      <c r="M151">
        <v>4.4973999999999998</v>
      </c>
      <c r="N151" s="1">
        <v>181300000</v>
      </c>
      <c r="O151" s="1">
        <v>4.2051999999999998E-20</v>
      </c>
      <c r="P151">
        <v>1960.5</v>
      </c>
      <c r="Q151" s="1">
        <v>-259520</v>
      </c>
      <c r="R151">
        <v>0.67135</v>
      </c>
      <c r="S151">
        <v>0.64148000000000005</v>
      </c>
      <c r="T151">
        <v>1816.9</v>
      </c>
      <c r="U151">
        <v>355.99</v>
      </c>
      <c r="V151">
        <v>0.67135</v>
      </c>
      <c r="W151">
        <v>0.65202000000000004</v>
      </c>
      <c r="X151">
        <v>1816.9</v>
      </c>
      <c r="Y151">
        <v>356.04</v>
      </c>
      <c r="Z151">
        <v>0.19284999999999999</v>
      </c>
      <c r="AA151">
        <v>0.14537</v>
      </c>
      <c r="AB151">
        <v>2847.4</v>
      </c>
      <c r="AC151">
        <v>1730.2</v>
      </c>
      <c r="AD151">
        <v>37</v>
      </c>
      <c r="AE151">
        <v>11</v>
      </c>
      <c r="AF151" s="1">
        <v>8.6253000000000002E-5</v>
      </c>
      <c r="AG151" s="1">
        <v>7.1064999999999998E-9</v>
      </c>
      <c r="AH151" s="1">
        <v>8.6246000000000001E-5</v>
      </c>
      <c r="AI151">
        <v>11</v>
      </c>
      <c r="AJ151">
        <v>0</v>
      </c>
      <c r="AK151">
        <v>10</v>
      </c>
      <c r="AL151">
        <v>0</v>
      </c>
      <c r="AM151">
        <v>0</v>
      </c>
      <c r="AN151">
        <v>1</v>
      </c>
      <c r="AO151">
        <v>0.25168000000000001</v>
      </c>
      <c r="AP151">
        <v>0</v>
      </c>
      <c r="AQ151">
        <v>0</v>
      </c>
      <c r="AR151" t="s">
        <v>94</v>
      </c>
      <c r="AS151" t="s">
        <v>95</v>
      </c>
      <c r="AT151" t="s">
        <v>95</v>
      </c>
      <c r="AU151" t="s">
        <v>94</v>
      </c>
      <c r="AV151" t="s">
        <v>94</v>
      </c>
      <c r="AW151" t="s">
        <v>94</v>
      </c>
      <c r="AX151" t="s">
        <v>94</v>
      </c>
      <c r="AY151" t="s">
        <v>94</v>
      </c>
      <c r="AZ151" t="s">
        <v>94</v>
      </c>
      <c r="BA151" t="s">
        <v>94</v>
      </c>
      <c r="BB151" t="s">
        <v>94</v>
      </c>
      <c r="BC151" t="s">
        <v>94</v>
      </c>
      <c r="BD151" t="s">
        <v>94</v>
      </c>
      <c r="BH151" t="s">
        <v>341</v>
      </c>
      <c r="BI151">
        <v>1</v>
      </c>
      <c r="BJ151" t="s">
        <v>97</v>
      </c>
      <c r="BK151" t="s">
        <v>138</v>
      </c>
      <c r="BL151">
        <v>0</v>
      </c>
      <c r="BM151">
        <v>0</v>
      </c>
      <c r="BN151">
        <v>0</v>
      </c>
      <c r="BO151">
        <v>0</v>
      </c>
      <c r="BP151">
        <v>0</v>
      </c>
      <c r="BQ151">
        <v>0</v>
      </c>
      <c r="BS151">
        <v>0</v>
      </c>
      <c r="BT151">
        <v>1</v>
      </c>
      <c r="BU151">
        <v>0</v>
      </c>
      <c r="BV151">
        <v>0</v>
      </c>
      <c r="BW151">
        <v>0</v>
      </c>
      <c r="BX151">
        <v>0</v>
      </c>
      <c r="BY151">
        <v>146</v>
      </c>
      <c r="CA151" t="s">
        <v>123</v>
      </c>
      <c r="CG151" s="4">
        <v>0</v>
      </c>
      <c r="CH151" s="4">
        <v>1</v>
      </c>
      <c r="CI151" s="5">
        <v>0</v>
      </c>
      <c r="CJ151" s="5">
        <v>0</v>
      </c>
      <c r="CK151" s="5">
        <v>0</v>
      </c>
      <c r="CL151" s="5">
        <v>0</v>
      </c>
    </row>
    <row r="152" spans="1:90" x14ac:dyDescent="0.2">
      <c r="A152" t="s">
        <v>399</v>
      </c>
      <c r="B152" t="s">
        <v>294</v>
      </c>
      <c r="C152" t="s">
        <v>147</v>
      </c>
      <c r="D152">
        <v>3.5</v>
      </c>
      <c r="E152" t="s">
        <v>317</v>
      </c>
      <c r="F152" t="s">
        <v>366</v>
      </c>
      <c r="G152" t="s">
        <v>351</v>
      </c>
      <c r="H152" t="s">
        <v>297</v>
      </c>
      <c r="I152">
        <v>0.34705000000000003</v>
      </c>
      <c r="J152">
        <v>0.16927</v>
      </c>
      <c r="K152">
        <v>10.458</v>
      </c>
      <c r="L152">
        <v>2019.3</v>
      </c>
      <c r="M152">
        <v>12.662000000000001</v>
      </c>
      <c r="N152">
        <v>785.19</v>
      </c>
      <c r="O152">
        <v>1.6751E-4</v>
      </c>
      <c r="P152">
        <v>1933.6</v>
      </c>
      <c r="Q152">
        <v>-20838</v>
      </c>
      <c r="R152">
        <v>0.99958000000000002</v>
      </c>
      <c r="S152">
        <v>0.99955000000000005</v>
      </c>
      <c r="T152">
        <v>3.7532999999999999</v>
      </c>
      <c r="U152">
        <v>2.5703</v>
      </c>
      <c r="V152">
        <v>0.97657000000000005</v>
      </c>
      <c r="W152">
        <v>0.97545000000000004</v>
      </c>
      <c r="X152">
        <v>28.109000000000002</v>
      </c>
      <c r="Y152">
        <v>18.62</v>
      </c>
      <c r="Z152">
        <v>0.54718</v>
      </c>
      <c r="AA152">
        <v>0.52561999999999998</v>
      </c>
      <c r="AB152">
        <v>123.56</v>
      </c>
      <c r="AC152">
        <v>100.64</v>
      </c>
      <c r="AD152">
        <v>45</v>
      </c>
      <c r="AE152">
        <v>39</v>
      </c>
      <c r="AF152">
        <v>0.82909999999999995</v>
      </c>
      <c r="AG152">
        <v>1.2735999999999999E-3</v>
      </c>
      <c r="AH152">
        <v>0.82782</v>
      </c>
      <c r="AI152">
        <v>39</v>
      </c>
      <c r="AJ152">
        <v>0</v>
      </c>
      <c r="AK152">
        <v>38</v>
      </c>
      <c r="AL152">
        <v>0</v>
      </c>
      <c r="AM152">
        <v>0</v>
      </c>
      <c r="AN152">
        <v>0</v>
      </c>
      <c r="AO152">
        <v>0.88366</v>
      </c>
      <c r="AP152">
        <v>0</v>
      </c>
      <c r="AQ152">
        <v>0</v>
      </c>
      <c r="AR152" t="s">
        <v>95</v>
      </c>
      <c r="AS152" t="s">
        <v>95</v>
      </c>
      <c r="AT152" t="s">
        <v>95</v>
      </c>
      <c r="AU152" t="s">
        <v>95</v>
      </c>
      <c r="AV152" t="s">
        <v>95</v>
      </c>
      <c r="AW152" t="s">
        <v>95</v>
      </c>
      <c r="AX152" t="s">
        <v>95</v>
      </c>
      <c r="AY152" t="s">
        <v>95</v>
      </c>
      <c r="AZ152" t="s">
        <v>95</v>
      </c>
      <c r="BA152" t="s">
        <v>95</v>
      </c>
      <c r="BB152" t="s">
        <v>95</v>
      </c>
      <c r="BC152" t="s">
        <v>95</v>
      </c>
      <c r="BD152" t="s">
        <v>95</v>
      </c>
      <c r="BI152">
        <v>0</v>
      </c>
      <c r="BJ152" t="s">
        <v>137</v>
      </c>
      <c r="BK152" t="s">
        <v>180</v>
      </c>
      <c r="BL152">
        <v>1</v>
      </c>
      <c r="BM152">
        <v>1</v>
      </c>
      <c r="BN152">
        <v>0</v>
      </c>
      <c r="BO152">
        <v>0</v>
      </c>
      <c r="BP152">
        <v>0</v>
      </c>
      <c r="BQ152">
        <v>0</v>
      </c>
      <c r="BS152">
        <v>1</v>
      </c>
      <c r="BT152">
        <v>1</v>
      </c>
      <c r="BU152">
        <v>0</v>
      </c>
      <c r="BV152">
        <v>0</v>
      </c>
      <c r="BW152">
        <v>0</v>
      </c>
      <c r="BX152">
        <v>0</v>
      </c>
      <c r="BY152">
        <v>147</v>
      </c>
      <c r="CG152" s="4">
        <v>1</v>
      </c>
      <c r="CH152" s="4">
        <v>1</v>
      </c>
      <c r="CI152" s="5">
        <v>0</v>
      </c>
      <c r="CJ152" s="5">
        <v>0</v>
      </c>
      <c r="CK152" s="5">
        <v>0</v>
      </c>
      <c r="CL152" s="5">
        <v>0</v>
      </c>
    </row>
    <row r="153" spans="1:90" x14ac:dyDescent="0.2">
      <c r="A153" t="s">
        <v>400</v>
      </c>
      <c r="B153" t="s">
        <v>294</v>
      </c>
      <c r="C153" t="s">
        <v>147</v>
      </c>
      <c r="D153">
        <v>3.5</v>
      </c>
      <c r="E153" t="s">
        <v>317</v>
      </c>
      <c r="F153" t="s">
        <v>368</v>
      </c>
      <c r="G153" t="s">
        <v>354</v>
      </c>
      <c r="H153" t="s">
        <v>297</v>
      </c>
      <c r="I153">
        <v>0.45332</v>
      </c>
      <c r="J153">
        <v>0.16334000000000001</v>
      </c>
      <c r="K153">
        <v>1.3382000000000001</v>
      </c>
      <c r="L153">
        <v>2014.7</v>
      </c>
      <c r="M153">
        <v>9.6940000000000008</v>
      </c>
      <c r="N153">
        <v>72.991</v>
      </c>
      <c r="O153">
        <v>3.5287000000000002</v>
      </c>
      <c r="P153">
        <v>2001.7</v>
      </c>
      <c r="Q153">
        <v>-2665</v>
      </c>
      <c r="R153">
        <v>0.97521000000000002</v>
      </c>
      <c r="S153">
        <v>0.97324999999999995</v>
      </c>
      <c r="T153">
        <v>3.4102999999999999</v>
      </c>
      <c r="U153">
        <v>1.8380000000000001</v>
      </c>
      <c r="V153">
        <v>0.93420999999999998</v>
      </c>
      <c r="W153">
        <v>0.93084</v>
      </c>
      <c r="X153">
        <v>5.5551000000000004</v>
      </c>
      <c r="Y153">
        <v>3.6034999999999999</v>
      </c>
      <c r="Z153">
        <v>0.56091000000000002</v>
      </c>
      <c r="AA153">
        <v>0.53839000000000004</v>
      </c>
      <c r="AB153">
        <v>14.351000000000001</v>
      </c>
      <c r="AC153">
        <v>11.994999999999999</v>
      </c>
      <c r="AD153">
        <v>42</v>
      </c>
      <c r="AE153">
        <v>21</v>
      </c>
      <c r="AF153">
        <v>1.0548999999999999</v>
      </c>
      <c r="AG153">
        <v>1.37E-2</v>
      </c>
      <c r="AH153">
        <v>1.0411999999999999</v>
      </c>
      <c r="AI153">
        <v>36</v>
      </c>
      <c r="AJ153">
        <v>0</v>
      </c>
      <c r="AK153">
        <v>35</v>
      </c>
      <c r="AL153">
        <v>0</v>
      </c>
      <c r="AM153">
        <v>0</v>
      </c>
      <c r="AN153">
        <v>1</v>
      </c>
      <c r="AO153">
        <v>0.85167000000000004</v>
      </c>
      <c r="AP153">
        <v>0</v>
      </c>
      <c r="AQ153">
        <v>1</v>
      </c>
      <c r="AR153" t="s">
        <v>95</v>
      </c>
      <c r="AS153" t="s">
        <v>95</v>
      </c>
      <c r="AT153" t="s">
        <v>95</v>
      </c>
      <c r="AU153" t="s">
        <v>94</v>
      </c>
      <c r="AV153" t="s">
        <v>94</v>
      </c>
      <c r="AW153" t="s">
        <v>94</v>
      </c>
      <c r="AX153" t="s">
        <v>95</v>
      </c>
      <c r="AY153" t="s">
        <v>95</v>
      </c>
      <c r="AZ153" t="s">
        <v>95</v>
      </c>
      <c r="BA153" t="s">
        <v>94</v>
      </c>
      <c r="BB153" t="s">
        <v>94</v>
      </c>
      <c r="BC153" t="s">
        <v>94</v>
      </c>
      <c r="BD153" t="s">
        <v>94</v>
      </c>
      <c r="BH153" t="s">
        <v>341</v>
      </c>
      <c r="BI153">
        <v>1</v>
      </c>
      <c r="BJ153" t="s">
        <v>97</v>
      </c>
      <c r="BK153" t="s">
        <v>138</v>
      </c>
      <c r="BL153">
        <v>0</v>
      </c>
      <c r="BM153">
        <v>0</v>
      </c>
      <c r="BN153">
        <v>0</v>
      </c>
      <c r="BO153">
        <v>0</v>
      </c>
      <c r="BP153">
        <v>0</v>
      </c>
      <c r="BQ153">
        <v>0</v>
      </c>
      <c r="BS153">
        <v>1</v>
      </c>
      <c r="BT153">
        <v>1</v>
      </c>
      <c r="BU153">
        <v>0</v>
      </c>
      <c r="BV153">
        <v>0</v>
      </c>
      <c r="BW153">
        <v>0</v>
      </c>
      <c r="BX153">
        <v>0</v>
      </c>
      <c r="BY153">
        <v>148</v>
      </c>
      <c r="BZ153" t="s">
        <v>123</v>
      </c>
      <c r="CA153" t="s">
        <v>123</v>
      </c>
      <c r="CG153" s="4">
        <v>1</v>
      </c>
      <c r="CH153" s="4">
        <v>1</v>
      </c>
      <c r="CI153" s="5">
        <v>0</v>
      </c>
      <c r="CJ153" s="5">
        <v>0</v>
      </c>
      <c r="CK153" s="5">
        <v>0</v>
      </c>
      <c r="CL153" s="5">
        <v>0</v>
      </c>
    </row>
    <row r="154" spans="1:90" x14ac:dyDescent="0.2">
      <c r="A154" t="s">
        <v>401</v>
      </c>
      <c r="B154" t="s">
        <v>402</v>
      </c>
      <c r="C154" t="s">
        <v>403</v>
      </c>
      <c r="D154">
        <v>1.1000000000000001</v>
      </c>
      <c r="E154" t="s">
        <v>169</v>
      </c>
      <c r="F154" t="s">
        <v>404</v>
      </c>
      <c r="G154" t="s">
        <v>405</v>
      </c>
      <c r="H154" t="s">
        <v>406</v>
      </c>
      <c r="I154">
        <v>3.1378999999999999E-3</v>
      </c>
      <c r="J154">
        <v>3.1245000000000001E-3</v>
      </c>
      <c r="K154">
        <v>4.1337999999999999</v>
      </c>
      <c r="L154">
        <v>3748.9</v>
      </c>
      <c r="M154">
        <v>1400.4</v>
      </c>
      <c r="N154" s="1">
        <v>310500</v>
      </c>
      <c r="O154">
        <v>120.58</v>
      </c>
      <c r="P154">
        <v>1244.2</v>
      </c>
      <c r="Q154">
        <v>-6989</v>
      </c>
      <c r="R154">
        <v>0.49630999999999997</v>
      </c>
      <c r="S154">
        <v>0.41237000000000001</v>
      </c>
      <c r="T154">
        <v>26.451000000000001</v>
      </c>
      <c r="U154">
        <v>24.065000000000001</v>
      </c>
      <c r="V154">
        <v>0.49631999999999998</v>
      </c>
      <c r="W154">
        <v>0.44330000000000003</v>
      </c>
      <c r="X154">
        <v>26.45</v>
      </c>
      <c r="Y154">
        <v>24.065000000000001</v>
      </c>
      <c r="Z154">
        <v>0.49518000000000001</v>
      </c>
      <c r="AA154">
        <v>0.44203999999999999</v>
      </c>
      <c r="AB154">
        <v>26.48</v>
      </c>
      <c r="AC154">
        <v>24.064</v>
      </c>
      <c r="AD154">
        <v>22</v>
      </c>
      <c r="AE154">
        <v>22</v>
      </c>
      <c r="AF154">
        <v>4.5570999999999997E-3</v>
      </c>
      <c r="AG154">
        <v>4.0257000000000001E-3</v>
      </c>
      <c r="AH154">
        <v>5.3140000000000001E-4</v>
      </c>
      <c r="AI154">
        <v>22</v>
      </c>
      <c r="AJ154">
        <v>0</v>
      </c>
      <c r="AK154">
        <v>21</v>
      </c>
      <c r="AL154">
        <v>0</v>
      </c>
      <c r="AM154">
        <v>0</v>
      </c>
      <c r="AN154">
        <v>0</v>
      </c>
      <c r="AO154">
        <v>0.95384999999999998</v>
      </c>
      <c r="AP154">
        <v>0</v>
      </c>
      <c r="AQ154">
        <v>0</v>
      </c>
      <c r="AR154" t="s">
        <v>94</v>
      </c>
      <c r="AS154" t="s">
        <v>95</v>
      </c>
      <c r="AT154" t="s">
        <v>95</v>
      </c>
      <c r="AU154" t="s">
        <v>95</v>
      </c>
      <c r="AV154" t="s">
        <v>95</v>
      </c>
      <c r="AW154" t="s">
        <v>95</v>
      </c>
      <c r="AX154" t="s">
        <v>95</v>
      </c>
      <c r="AY154" t="s">
        <v>94</v>
      </c>
      <c r="AZ154" t="s">
        <v>95</v>
      </c>
      <c r="BA154" t="s">
        <v>94</v>
      </c>
      <c r="BB154" t="s">
        <v>95</v>
      </c>
      <c r="BC154" t="s">
        <v>94</v>
      </c>
      <c r="BD154" t="s">
        <v>95</v>
      </c>
      <c r="BE154">
        <v>1</v>
      </c>
      <c r="BH154" t="s">
        <v>276</v>
      </c>
      <c r="BI154">
        <v>0</v>
      </c>
      <c r="BL154">
        <v>1</v>
      </c>
      <c r="BM154">
        <v>1</v>
      </c>
      <c r="BN154">
        <v>2</v>
      </c>
      <c r="BO154">
        <v>2</v>
      </c>
      <c r="BP154">
        <v>0</v>
      </c>
      <c r="BQ154">
        <v>0</v>
      </c>
      <c r="BS154">
        <v>1</v>
      </c>
      <c r="BT154">
        <v>1</v>
      </c>
      <c r="BU154">
        <v>0</v>
      </c>
      <c r="BV154">
        <v>0</v>
      </c>
      <c r="BW154">
        <v>0</v>
      </c>
      <c r="BX154">
        <v>0</v>
      </c>
      <c r="BY154">
        <v>149</v>
      </c>
      <c r="CG154" s="4">
        <v>1</v>
      </c>
      <c r="CH154" s="4">
        <v>1</v>
      </c>
      <c r="CI154" s="5">
        <v>0</v>
      </c>
      <c r="CJ154" s="5">
        <v>0</v>
      </c>
      <c r="CK154" s="5">
        <v>0</v>
      </c>
      <c r="CL154" s="5">
        <v>0</v>
      </c>
    </row>
    <row r="155" spans="1:90" x14ac:dyDescent="0.2">
      <c r="A155" t="s">
        <v>407</v>
      </c>
      <c r="B155" t="s">
        <v>402</v>
      </c>
      <c r="C155" t="s">
        <v>403</v>
      </c>
      <c r="D155">
        <v>1.1000000000000001</v>
      </c>
      <c r="E155" t="s">
        <v>169</v>
      </c>
      <c r="F155" t="s">
        <v>408</v>
      </c>
      <c r="G155" t="s">
        <v>107</v>
      </c>
      <c r="H155" t="s">
        <v>406</v>
      </c>
      <c r="I155">
        <v>-2.0924000000000002E-2</v>
      </c>
      <c r="J155">
        <v>3.1245000000000001E-3</v>
      </c>
      <c r="K155">
        <v>1.3211E-3</v>
      </c>
      <c r="L155">
        <v>2802.6</v>
      </c>
      <c r="M155">
        <v>-210.02</v>
      </c>
      <c r="N155">
        <v>0.42381999999999997</v>
      </c>
      <c r="O155">
        <v>1.2853E-2</v>
      </c>
      <c r="P155">
        <v>892.76</v>
      </c>
      <c r="Q155">
        <v>-2.2336</v>
      </c>
      <c r="R155" s="1">
        <v>-4.3658000000000001E-7</v>
      </c>
      <c r="S155">
        <v>-0.16667000000000001</v>
      </c>
      <c r="T155">
        <v>1.1911E-2</v>
      </c>
      <c r="U155">
        <v>8.3859999999999994E-3</v>
      </c>
      <c r="V155">
        <v>0.49631999999999998</v>
      </c>
      <c r="W155">
        <v>0.44330000000000003</v>
      </c>
      <c r="X155">
        <v>8.4533000000000004E-3</v>
      </c>
      <c r="Y155">
        <v>7.6909999999999999E-3</v>
      </c>
      <c r="Z155">
        <v>0.49518000000000001</v>
      </c>
      <c r="AA155">
        <v>0.44203999999999999</v>
      </c>
      <c r="AB155">
        <v>8.4629000000000006E-3</v>
      </c>
      <c r="AC155">
        <v>7.6905000000000003E-3</v>
      </c>
      <c r="AD155">
        <v>22</v>
      </c>
      <c r="AE155">
        <v>22</v>
      </c>
      <c r="AF155">
        <v>1.0669999999999999</v>
      </c>
      <c r="AG155">
        <v>0.94259000000000004</v>
      </c>
      <c r="AH155">
        <v>0.12442</v>
      </c>
      <c r="AI155">
        <v>22</v>
      </c>
      <c r="AJ155">
        <v>0</v>
      </c>
      <c r="AK155">
        <v>21</v>
      </c>
      <c r="AL155">
        <v>0</v>
      </c>
      <c r="AM155">
        <v>0</v>
      </c>
      <c r="AN155">
        <v>0</v>
      </c>
      <c r="AO155">
        <v>0.95384999999999998</v>
      </c>
      <c r="AP155">
        <v>1</v>
      </c>
      <c r="AQ155">
        <v>1</v>
      </c>
      <c r="AR155" t="s">
        <v>96</v>
      </c>
      <c r="AS155" t="s">
        <v>95</v>
      </c>
      <c r="AT155" t="s">
        <v>95</v>
      </c>
      <c r="AU155" t="s">
        <v>95</v>
      </c>
      <c r="AV155" t="s">
        <v>95</v>
      </c>
      <c r="AW155" t="s">
        <v>95</v>
      </c>
      <c r="AX155" t="s">
        <v>95</v>
      </c>
      <c r="AY155" t="s">
        <v>94</v>
      </c>
      <c r="AZ155" t="s">
        <v>95</v>
      </c>
      <c r="BA155" t="s">
        <v>96</v>
      </c>
      <c r="BB155" t="s">
        <v>95</v>
      </c>
      <c r="BC155" t="s">
        <v>94</v>
      </c>
      <c r="BD155" t="s">
        <v>95</v>
      </c>
      <c r="BH155" t="s">
        <v>276</v>
      </c>
      <c r="BI155">
        <v>0</v>
      </c>
      <c r="BJ155" t="s">
        <v>108</v>
      </c>
      <c r="BK155" t="s">
        <v>109</v>
      </c>
      <c r="BL155">
        <v>0</v>
      </c>
      <c r="BM155">
        <v>1</v>
      </c>
      <c r="BN155">
        <v>1</v>
      </c>
      <c r="BO155">
        <v>1</v>
      </c>
      <c r="BP155">
        <v>0</v>
      </c>
      <c r="BQ155">
        <v>0</v>
      </c>
      <c r="BS155">
        <v>1</v>
      </c>
      <c r="BT155">
        <v>1</v>
      </c>
      <c r="BU155">
        <v>1</v>
      </c>
      <c r="BV155">
        <v>1</v>
      </c>
      <c r="BW155">
        <v>0</v>
      </c>
      <c r="BX155">
        <v>0</v>
      </c>
      <c r="BY155">
        <v>150</v>
      </c>
      <c r="BZ155" t="s">
        <v>123</v>
      </c>
      <c r="CG155" s="4">
        <v>1</v>
      </c>
      <c r="CH155" s="4">
        <v>1</v>
      </c>
      <c r="CI155" s="5">
        <v>1</v>
      </c>
      <c r="CJ155" s="5">
        <v>1</v>
      </c>
      <c r="CK155" s="5">
        <v>0</v>
      </c>
      <c r="CL155" s="5">
        <v>0</v>
      </c>
    </row>
    <row r="156" spans="1:90" x14ac:dyDescent="0.2">
      <c r="A156" t="s">
        <v>409</v>
      </c>
      <c r="B156" t="s">
        <v>402</v>
      </c>
      <c r="C156" t="s">
        <v>192</v>
      </c>
      <c r="D156">
        <v>1.1000000000000001</v>
      </c>
      <c r="E156" t="s">
        <v>169</v>
      </c>
      <c r="F156" t="s">
        <v>410</v>
      </c>
      <c r="G156" t="s">
        <v>411</v>
      </c>
      <c r="H156" t="s">
        <v>406</v>
      </c>
      <c r="I156">
        <v>2.3451000000000001E-3</v>
      </c>
      <c r="J156">
        <v>2.317E-3</v>
      </c>
      <c r="K156">
        <v>10.032999999999999</v>
      </c>
      <c r="L156">
        <v>3892.1</v>
      </c>
      <c r="M156">
        <v>1873.9</v>
      </c>
      <c r="N156" s="1">
        <v>361500</v>
      </c>
      <c r="O156">
        <v>311</v>
      </c>
      <c r="P156">
        <v>873.82</v>
      </c>
      <c r="Q156">
        <v>-15840</v>
      </c>
      <c r="R156">
        <v>0.87580000000000002</v>
      </c>
      <c r="S156">
        <v>0.85250999999999999</v>
      </c>
      <c r="T156">
        <v>21.789000000000001</v>
      </c>
      <c r="U156">
        <v>12.499000000000001</v>
      </c>
      <c r="V156">
        <v>0.87580000000000002</v>
      </c>
      <c r="W156">
        <v>0.86119000000000001</v>
      </c>
      <c r="X156">
        <v>21.789000000000001</v>
      </c>
      <c r="Y156">
        <v>12.5</v>
      </c>
      <c r="Z156">
        <v>0.87561999999999995</v>
      </c>
      <c r="AA156">
        <v>0.86097999999999997</v>
      </c>
      <c r="AB156">
        <v>21.805</v>
      </c>
      <c r="AC156">
        <v>12.46</v>
      </c>
      <c r="AD156">
        <v>20</v>
      </c>
      <c r="AE156">
        <v>20</v>
      </c>
      <c r="AF156">
        <v>1.2255E-2</v>
      </c>
      <c r="AG156">
        <v>1.1701E-2</v>
      </c>
      <c r="AH156">
        <v>5.5325000000000003E-4</v>
      </c>
      <c r="AI156">
        <v>20</v>
      </c>
      <c r="AJ156">
        <v>0</v>
      </c>
      <c r="AK156">
        <v>11</v>
      </c>
      <c r="AL156">
        <v>0</v>
      </c>
      <c r="AM156">
        <v>1</v>
      </c>
      <c r="AN156">
        <v>0</v>
      </c>
      <c r="AO156">
        <v>0.94989999999999997</v>
      </c>
      <c r="AP156">
        <v>0</v>
      </c>
      <c r="AQ156">
        <v>0</v>
      </c>
      <c r="AR156" t="s">
        <v>95</v>
      </c>
      <c r="AS156" t="s">
        <v>95</v>
      </c>
      <c r="AT156" t="s">
        <v>95</v>
      </c>
      <c r="AU156" t="s">
        <v>95</v>
      </c>
      <c r="AV156" t="s">
        <v>95</v>
      </c>
      <c r="AW156" t="s">
        <v>95</v>
      </c>
      <c r="AX156" t="s">
        <v>95</v>
      </c>
      <c r="AY156" t="s">
        <v>94</v>
      </c>
      <c r="AZ156" t="s">
        <v>95</v>
      </c>
      <c r="BA156" t="s">
        <v>94</v>
      </c>
      <c r="BB156" t="s">
        <v>95</v>
      </c>
      <c r="BC156" t="s">
        <v>96</v>
      </c>
      <c r="BD156" t="s">
        <v>95</v>
      </c>
      <c r="BE156">
        <v>1</v>
      </c>
      <c r="BH156" t="s">
        <v>276</v>
      </c>
      <c r="BI156">
        <v>0</v>
      </c>
      <c r="BL156">
        <v>0</v>
      </c>
      <c r="BM156">
        <v>1</v>
      </c>
      <c r="BN156">
        <v>0</v>
      </c>
      <c r="BO156">
        <v>0</v>
      </c>
      <c r="BP156">
        <v>0</v>
      </c>
      <c r="BQ156">
        <v>0</v>
      </c>
      <c r="BS156">
        <v>1</v>
      </c>
      <c r="BT156">
        <v>1</v>
      </c>
      <c r="BU156">
        <v>0</v>
      </c>
      <c r="BV156">
        <v>0</v>
      </c>
      <c r="BW156">
        <v>0</v>
      </c>
      <c r="BX156">
        <v>0</v>
      </c>
      <c r="BY156">
        <v>151</v>
      </c>
      <c r="BZ156" t="s">
        <v>123</v>
      </c>
      <c r="CG156" s="4">
        <v>1</v>
      </c>
      <c r="CH156" s="4">
        <v>1</v>
      </c>
      <c r="CI156" s="5">
        <v>0</v>
      </c>
      <c r="CJ156" s="5">
        <v>0</v>
      </c>
      <c r="CK156" s="5">
        <v>0</v>
      </c>
      <c r="CL156" s="5">
        <v>0</v>
      </c>
    </row>
    <row r="157" spans="1:90" x14ac:dyDescent="0.2">
      <c r="A157" t="s">
        <v>412</v>
      </c>
      <c r="B157" t="s">
        <v>402</v>
      </c>
      <c r="C157" t="s">
        <v>192</v>
      </c>
      <c r="D157">
        <v>1.1000000000000001</v>
      </c>
      <c r="E157" t="s">
        <v>169</v>
      </c>
      <c r="F157" t="s">
        <v>413</v>
      </c>
      <c r="G157" t="s">
        <v>405</v>
      </c>
      <c r="H157" t="s">
        <v>406</v>
      </c>
      <c r="I157">
        <v>5.7987000000000004E-3</v>
      </c>
      <c r="J157">
        <v>5.7936999999999997E-3</v>
      </c>
      <c r="K157">
        <v>8.4443999999999999</v>
      </c>
      <c r="L157">
        <v>3229.4</v>
      </c>
      <c r="M157">
        <v>757.84</v>
      </c>
      <c r="N157" s="1">
        <v>1707800</v>
      </c>
      <c r="O157">
        <v>58.198</v>
      </c>
      <c r="P157">
        <v>1455.1</v>
      </c>
      <c r="Q157">
        <v>-15523</v>
      </c>
      <c r="R157">
        <v>0.74950000000000006</v>
      </c>
      <c r="S157">
        <v>0.70774999999999999</v>
      </c>
      <c r="T157">
        <v>31.03</v>
      </c>
      <c r="U157">
        <v>25.366</v>
      </c>
      <c r="V157">
        <v>0.74950000000000006</v>
      </c>
      <c r="W157">
        <v>0.72314000000000001</v>
      </c>
      <c r="X157">
        <v>31.03</v>
      </c>
      <c r="Y157">
        <v>25.366</v>
      </c>
      <c r="Z157">
        <v>0.74668000000000001</v>
      </c>
      <c r="AA157">
        <v>0.72001999999999999</v>
      </c>
      <c r="AB157">
        <v>31.204000000000001</v>
      </c>
      <c r="AC157">
        <v>25.419</v>
      </c>
      <c r="AD157">
        <v>22</v>
      </c>
      <c r="AE157">
        <v>22</v>
      </c>
      <c r="AF157">
        <v>9.5503000000000005E-4</v>
      </c>
      <c r="AG157">
        <v>7.9458999999999997E-4</v>
      </c>
      <c r="AH157">
        <v>1.6044E-4</v>
      </c>
      <c r="AI157">
        <v>22</v>
      </c>
      <c r="AJ157">
        <v>0</v>
      </c>
      <c r="AK157">
        <v>21</v>
      </c>
      <c r="AL157">
        <v>0</v>
      </c>
      <c r="AM157">
        <v>0</v>
      </c>
      <c r="AN157">
        <v>0</v>
      </c>
      <c r="AO157">
        <v>0.95208000000000004</v>
      </c>
      <c r="AP157">
        <v>0</v>
      </c>
      <c r="AQ157">
        <v>0</v>
      </c>
      <c r="AR157" t="s">
        <v>95</v>
      </c>
      <c r="AS157" t="s">
        <v>95</v>
      </c>
      <c r="AT157" t="s">
        <v>95</v>
      </c>
      <c r="AU157" t="s">
        <v>95</v>
      </c>
      <c r="AV157" t="s">
        <v>95</v>
      </c>
      <c r="AW157" t="s">
        <v>95</v>
      </c>
      <c r="AX157" t="s">
        <v>95</v>
      </c>
      <c r="AY157" t="s">
        <v>94</v>
      </c>
      <c r="AZ157" t="s">
        <v>95</v>
      </c>
      <c r="BA157" t="s">
        <v>94</v>
      </c>
      <c r="BB157" t="s">
        <v>95</v>
      </c>
      <c r="BC157" t="s">
        <v>94</v>
      </c>
      <c r="BD157" t="s">
        <v>95</v>
      </c>
      <c r="BE157">
        <v>1</v>
      </c>
      <c r="BH157" t="s">
        <v>276</v>
      </c>
      <c r="BI157">
        <v>0</v>
      </c>
      <c r="BL157">
        <v>1</v>
      </c>
      <c r="BM157">
        <v>1</v>
      </c>
      <c r="BN157">
        <v>0</v>
      </c>
      <c r="BO157">
        <v>2</v>
      </c>
      <c r="BP157">
        <v>0</v>
      </c>
      <c r="BQ157">
        <v>0</v>
      </c>
      <c r="BS157">
        <v>1</v>
      </c>
      <c r="BT157">
        <v>1</v>
      </c>
      <c r="BU157">
        <v>0</v>
      </c>
      <c r="BV157">
        <v>0</v>
      </c>
      <c r="BW157">
        <v>0</v>
      </c>
      <c r="BX157">
        <v>0</v>
      </c>
      <c r="BY157">
        <v>152</v>
      </c>
      <c r="CG157" s="4">
        <v>1</v>
      </c>
      <c r="CH157" s="4">
        <v>1</v>
      </c>
      <c r="CI157" s="5">
        <v>0</v>
      </c>
      <c r="CJ157" s="5">
        <v>0</v>
      </c>
      <c r="CK157" s="5">
        <v>0</v>
      </c>
      <c r="CL157" s="5">
        <v>0</v>
      </c>
    </row>
    <row r="158" spans="1:90" x14ac:dyDescent="0.2">
      <c r="A158" t="s">
        <v>414</v>
      </c>
      <c r="B158" t="s">
        <v>402</v>
      </c>
      <c r="C158" t="s">
        <v>192</v>
      </c>
      <c r="D158">
        <v>1.1000000000000001</v>
      </c>
      <c r="E158" t="s">
        <v>169</v>
      </c>
      <c r="F158" t="s">
        <v>408</v>
      </c>
      <c r="G158" t="s">
        <v>107</v>
      </c>
      <c r="H158" t="s">
        <v>406</v>
      </c>
      <c r="I158">
        <v>1.1486E-2</v>
      </c>
      <c r="J158">
        <v>5.7936999999999997E-3</v>
      </c>
      <c r="K158">
        <v>2.6987000000000001E-3</v>
      </c>
      <c r="L158">
        <v>2015.8</v>
      </c>
      <c r="M158">
        <v>382.6</v>
      </c>
      <c r="N158">
        <v>0.95889000000000002</v>
      </c>
      <c r="O158">
        <v>8.6884999999999994</v>
      </c>
      <c r="P158">
        <v>2516</v>
      </c>
      <c r="Q158">
        <v>-4.9608999999999996</v>
      </c>
      <c r="R158">
        <v>0.74634</v>
      </c>
      <c r="S158">
        <v>0.70406000000000002</v>
      </c>
      <c r="T158">
        <v>9.9793999999999994E-3</v>
      </c>
      <c r="U158">
        <v>8.1384000000000005E-3</v>
      </c>
      <c r="V158">
        <v>0.74950000000000006</v>
      </c>
      <c r="W158">
        <v>0.72314000000000001</v>
      </c>
      <c r="X158">
        <v>9.9168999999999993E-3</v>
      </c>
      <c r="Y158">
        <v>8.1068000000000008E-3</v>
      </c>
      <c r="Z158">
        <v>0.74668000000000001</v>
      </c>
      <c r="AA158">
        <v>0.72001999999999999</v>
      </c>
      <c r="AB158">
        <v>9.9725999999999999E-3</v>
      </c>
      <c r="AC158">
        <v>8.1236999999999993E-3</v>
      </c>
      <c r="AD158">
        <v>22</v>
      </c>
      <c r="AE158">
        <v>22</v>
      </c>
      <c r="AF158">
        <v>0.54359999999999997</v>
      </c>
      <c r="AG158">
        <v>0.45228000000000002</v>
      </c>
      <c r="AH158">
        <v>9.1322E-2</v>
      </c>
      <c r="AI158">
        <v>22</v>
      </c>
      <c r="AJ158">
        <v>0</v>
      </c>
      <c r="AK158">
        <v>21</v>
      </c>
      <c r="AL158">
        <v>0</v>
      </c>
      <c r="AM158">
        <v>0</v>
      </c>
      <c r="AN158">
        <v>0</v>
      </c>
      <c r="AO158">
        <v>0.95208000000000004</v>
      </c>
      <c r="AP158">
        <v>1</v>
      </c>
      <c r="AQ158">
        <v>1</v>
      </c>
      <c r="AR158" t="s">
        <v>95</v>
      </c>
      <c r="AS158" t="s">
        <v>95</v>
      </c>
      <c r="AT158" t="s">
        <v>95</v>
      </c>
      <c r="AU158" t="s">
        <v>95</v>
      </c>
      <c r="AV158" t="s">
        <v>95</v>
      </c>
      <c r="AW158" t="s">
        <v>95</v>
      </c>
      <c r="AX158" t="s">
        <v>95</v>
      </c>
      <c r="AY158" t="s">
        <v>94</v>
      </c>
      <c r="AZ158" t="s">
        <v>95</v>
      </c>
      <c r="BA158" t="s">
        <v>94</v>
      </c>
      <c r="BB158" t="s">
        <v>95</v>
      </c>
      <c r="BC158" t="s">
        <v>94</v>
      </c>
      <c r="BD158" t="s">
        <v>95</v>
      </c>
      <c r="BH158" t="s">
        <v>276</v>
      </c>
      <c r="BI158">
        <v>0</v>
      </c>
      <c r="BJ158" t="s">
        <v>108</v>
      </c>
      <c r="BK158" t="s">
        <v>109</v>
      </c>
      <c r="BL158">
        <v>0</v>
      </c>
      <c r="BM158">
        <v>1</v>
      </c>
      <c r="BN158">
        <v>0</v>
      </c>
      <c r="BO158">
        <v>1</v>
      </c>
      <c r="BP158">
        <v>0</v>
      </c>
      <c r="BQ158">
        <v>0</v>
      </c>
      <c r="BS158">
        <v>1</v>
      </c>
      <c r="BT158">
        <v>1</v>
      </c>
      <c r="BU158">
        <v>0</v>
      </c>
      <c r="BV158">
        <v>1</v>
      </c>
      <c r="BW158">
        <v>0</v>
      </c>
      <c r="BX158">
        <v>0</v>
      </c>
      <c r="BY158">
        <v>153</v>
      </c>
      <c r="BZ158" t="s">
        <v>123</v>
      </c>
      <c r="CG158" s="4">
        <v>1</v>
      </c>
      <c r="CH158" s="4">
        <v>1</v>
      </c>
      <c r="CI158" s="5">
        <v>0</v>
      </c>
      <c r="CJ158" s="5">
        <v>1</v>
      </c>
      <c r="CK158" s="5">
        <v>0</v>
      </c>
      <c r="CL158" s="5">
        <v>0</v>
      </c>
    </row>
    <row r="159" spans="1:90" x14ac:dyDescent="0.2">
      <c r="A159" t="s">
        <v>415</v>
      </c>
      <c r="B159" t="s">
        <v>402</v>
      </c>
      <c r="C159" t="s">
        <v>192</v>
      </c>
      <c r="D159">
        <v>4.0999999999999996</v>
      </c>
      <c r="E159" t="s">
        <v>129</v>
      </c>
      <c r="F159" t="s">
        <v>130</v>
      </c>
      <c r="G159" t="s">
        <v>131</v>
      </c>
      <c r="H159" t="s">
        <v>406</v>
      </c>
      <c r="I159">
        <v>-99.825000000000003</v>
      </c>
      <c r="J159">
        <v>-7.2542999999999996E-2</v>
      </c>
      <c r="K159">
        <v>-0.77922000000000002</v>
      </c>
      <c r="L159">
        <v>2008.9</v>
      </c>
      <c r="M159">
        <v>-4.4021999999999999E-2</v>
      </c>
      <c r="N159">
        <v>20</v>
      </c>
      <c r="O159">
        <v>-1519.5</v>
      </c>
      <c r="P159" s="1">
        <v>-155150</v>
      </c>
      <c r="Q159">
        <v>1574.1</v>
      </c>
      <c r="R159">
        <v>0.16</v>
      </c>
      <c r="S159">
        <v>1.1764999999999999E-2</v>
      </c>
      <c r="T159">
        <v>19.518000000000001</v>
      </c>
      <c r="U159">
        <v>7.6192000000000002</v>
      </c>
      <c r="V159">
        <v>-0.05</v>
      </c>
      <c r="W159">
        <v>-0.16667000000000001</v>
      </c>
      <c r="X159">
        <v>21.821999999999999</v>
      </c>
      <c r="Y159">
        <v>4.7618999999999998</v>
      </c>
      <c r="Z159">
        <v>4.9091000000000003E-2</v>
      </c>
      <c r="AA159">
        <v>-5.6565999999999998E-2</v>
      </c>
      <c r="AB159">
        <v>20.766999999999999</v>
      </c>
      <c r="AC159">
        <v>9.3341999999999992</v>
      </c>
      <c r="AD159">
        <v>21</v>
      </c>
      <c r="AE159">
        <v>1</v>
      </c>
      <c r="AF159">
        <v>5</v>
      </c>
      <c r="AG159">
        <v>5</v>
      </c>
      <c r="AH159">
        <v>0</v>
      </c>
      <c r="AI159">
        <v>1</v>
      </c>
      <c r="AJ159">
        <v>0</v>
      </c>
      <c r="AK159">
        <v>0</v>
      </c>
      <c r="AL159">
        <v>0</v>
      </c>
      <c r="AM159">
        <v>0</v>
      </c>
      <c r="AP159">
        <v>0</v>
      </c>
      <c r="AQ159">
        <v>1</v>
      </c>
      <c r="AR159" t="s">
        <v>96</v>
      </c>
      <c r="AS159" t="s">
        <v>96</v>
      </c>
      <c r="AT159" t="s">
        <v>94</v>
      </c>
      <c r="AU159" t="s">
        <v>94</v>
      </c>
      <c r="AV159" t="s">
        <v>94</v>
      </c>
      <c r="AW159" t="s">
        <v>94</v>
      </c>
      <c r="AX159" t="s">
        <v>94</v>
      </c>
      <c r="AY159" t="s">
        <v>94</v>
      </c>
      <c r="AZ159" t="s">
        <v>94</v>
      </c>
      <c r="BA159" t="s">
        <v>96</v>
      </c>
      <c r="BB159" t="s">
        <v>96</v>
      </c>
      <c r="BC159" t="s">
        <v>96</v>
      </c>
      <c r="BD159" t="s">
        <v>96</v>
      </c>
      <c r="BH159" t="s">
        <v>189</v>
      </c>
      <c r="BI159">
        <v>0</v>
      </c>
      <c r="BJ159" t="s">
        <v>132</v>
      </c>
      <c r="BK159" t="s">
        <v>133</v>
      </c>
      <c r="BL159">
        <v>0</v>
      </c>
      <c r="BM159">
        <v>0</v>
      </c>
      <c r="BN159">
        <v>0</v>
      </c>
      <c r="BO159">
        <v>0</v>
      </c>
      <c r="BP159">
        <v>0</v>
      </c>
      <c r="BQ159">
        <v>0</v>
      </c>
      <c r="BS159">
        <v>0</v>
      </c>
      <c r="BT159">
        <v>0</v>
      </c>
      <c r="BU159">
        <v>0</v>
      </c>
      <c r="BV159">
        <v>0</v>
      </c>
      <c r="BW159">
        <v>0</v>
      </c>
      <c r="BX159">
        <v>0</v>
      </c>
      <c r="BY159">
        <v>154</v>
      </c>
      <c r="CG159" s="4">
        <v>0</v>
      </c>
      <c r="CH159" s="4">
        <v>0</v>
      </c>
      <c r="CI159" s="5">
        <v>0</v>
      </c>
      <c r="CJ159" s="5">
        <v>0</v>
      </c>
      <c r="CK159" s="5">
        <v>0</v>
      </c>
      <c r="CL159" s="5">
        <v>0</v>
      </c>
    </row>
    <row r="160" spans="1:90" x14ac:dyDescent="0.2">
      <c r="A160" t="s">
        <v>416</v>
      </c>
      <c r="B160" t="s">
        <v>402</v>
      </c>
      <c r="C160" t="s">
        <v>192</v>
      </c>
      <c r="D160">
        <v>4.0999999999999996</v>
      </c>
      <c r="E160" t="s">
        <v>129</v>
      </c>
      <c r="F160" t="s">
        <v>135</v>
      </c>
      <c r="G160" t="s">
        <v>136</v>
      </c>
      <c r="H160" t="s">
        <v>406</v>
      </c>
      <c r="I160">
        <v>15.608000000000001</v>
      </c>
      <c r="K160">
        <v>20</v>
      </c>
      <c r="L160">
        <v>2008.1</v>
      </c>
      <c r="M160">
        <v>0.28155000000000002</v>
      </c>
      <c r="N160">
        <v>376.8</v>
      </c>
      <c r="Q160">
        <v>-40100</v>
      </c>
      <c r="R160">
        <v>1</v>
      </c>
      <c r="S160">
        <v>1</v>
      </c>
      <c r="T160" s="1">
        <v>1.0141E-5</v>
      </c>
      <c r="U160" s="1">
        <v>4.6647000000000004E-6</v>
      </c>
      <c r="Z160">
        <v>0.5</v>
      </c>
      <c r="AA160">
        <v>0</v>
      </c>
      <c r="AB160">
        <v>28.283999999999999</v>
      </c>
      <c r="AC160">
        <v>24</v>
      </c>
      <c r="AD160">
        <v>5</v>
      </c>
      <c r="AE160">
        <v>1</v>
      </c>
      <c r="AF160">
        <v>0.26539000000000001</v>
      </c>
      <c r="AG160">
        <v>0.26539000000000001</v>
      </c>
      <c r="AH160">
        <v>0</v>
      </c>
      <c r="AI160">
        <v>1</v>
      </c>
      <c r="AJ160">
        <v>0</v>
      </c>
      <c r="AK160">
        <v>0</v>
      </c>
      <c r="AL160">
        <v>0</v>
      </c>
      <c r="AM160">
        <v>0</v>
      </c>
      <c r="AP160">
        <v>0</v>
      </c>
      <c r="AQ160">
        <v>1</v>
      </c>
      <c r="AR160" t="s">
        <v>95</v>
      </c>
      <c r="AS160" t="s">
        <v>96</v>
      </c>
      <c r="AT160" t="s">
        <v>95</v>
      </c>
      <c r="AU160" t="s">
        <v>94</v>
      </c>
      <c r="AV160" t="s">
        <v>94</v>
      </c>
      <c r="AW160" t="s">
        <v>94</v>
      </c>
      <c r="AX160" t="s">
        <v>94</v>
      </c>
      <c r="AY160" t="s">
        <v>94</v>
      </c>
      <c r="AZ160" t="s">
        <v>95</v>
      </c>
      <c r="BA160" t="s">
        <v>96</v>
      </c>
      <c r="BB160" t="s">
        <v>96</v>
      </c>
      <c r="BC160" t="s">
        <v>96</v>
      </c>
      <c r="BD160" t="s">
        <v>96</v>
      </c>
      <c r="BH160" t="s">
        <v>189</v>
      </c>
      <c r="BI160">
        <v>0</v>
      </c>
      <c r="BJ160" t="s">
        <v>137</v>
      </c>
      <c r="BK160" t="s">
        <v>138</v>
      </c>
      <c r="BL160">
        <v>0</v>
      </c>
      <c r="BM160">
        <v>0</v>
      </c>
      <c r="BN160">
        <v>0</v>
      </c>
      <c r="BO160">
        <v>0</v>
      </c>
      <c r="BP160">
        <v>0</v>
      </c>
      <c r="BQ160">
        <v>1</v>
      </c>
      <c r="BS160">
        <v>0</v>
      </c>
      <c r="BT160">
        <v>0</v>
      </c>
      <c r="BU160">
        <v>0</v>
      </c>
      <c r="BV160">
        <v>0</v>
      </c>
      <c r="BW160">
        <v>0</v>
      </c>
      <c r="BX160">
        <v>1</v>
      </c>
      <c r="BY160">
        <v>155</v>
      </c>
      <c r="CG160" s="4">
        <v>0</v>
      </c>
      <c r="CH160" s="4">
        <v>0</v>
      </c>
      <c r="CI160" s="5">
        <v>0</v>
      </c>
      <c r="CJ160" s="5">
        <v>0</v>
      </c>
      <c r="CK160" s="5">
        <v>0</v>
      </c>
      <c r="CL160" s="5">
        <v>1</v>
      </c>
    </row>
    <row r="161" spans="1:91" x14ac:dyDescent="0.2">
      <c r="A161" t="s">
        <v>417</v>
      </c>
      <c r="B161" t="s">
        <v>402</v>
      </c>
      <c r="C161" t="s">
        <v>147</v>
      </c>
      <c r="D161">
        <v>3.3</v>
      </c>
      <c r="E161" t="s">
        <v>148</v>
      </c>
      <c r="F161" t="s">
        <v>149</v>
      </c>
      <c r="G161" t="s">
        <v>150</v>
      </c>
      <c r="H161" t="s">
        <v>406</v>
      </c>
      <c r="I161">
        <v>0.18326999999999999</v>
      </c>
      <c r="J161">
        <v>4.5079000000000001E-2</v>
      </c>
      <c r="K161">
        <v>0.29104999999999998</v>
      </c>
      <c r="L161">
        <v>2001.5</v>
      </c>
      <c r="M161">
        <v>23.977</v>
      </c>
      <c r="N161">
        <v>13.101000000000001</v>
      </c>
      <c r="O161">
        <v>9.9349000000000007</v>
      </c>
      <c r="P161">
        <v>2013.8</v>
      </c>
      <c r="Q161">
        <v>-575.58000000000004</v>
      </c>
      <c r="R161">
        <v>0.79503999999999997</v>
      </c>
      <c r="S161">
        <v>0.78298000000000001</v>
      </c>
      <c r="T161">
        <v>2.4498000000000002</v>
      </c>
      <c r="U161">
        <v>1.7596000000000001</v>
      </c>
      <c r="V161">
        <v>0.68037999999999998</v>
      </c>
      <c r="W161">
        <v>0.66808999999999996</v>
      </c>
      <c r="X161">
        <v>3.0592000000000001</v>
      </c>
      <c r="Y161">
        <v>2.3271999999999999</v>
      </c>
      <c r="Z161">
        <v>0.72906000000000004</v>
      </c>
      <c r="AA161">
        <v>0.71863999999999995</v>
      </c>
      <c r="AB161">
        <v>2.8166000000000002</v>
      </c>
      <c r="AC161">
        <v>2.1875</v>
      </c>
      <c r="AD161">
        <v>55</v>
      </c>
      <c r="AE161">
        <v>45</v>
      </c>
      <c r="AF161">
        <v>1.5266</v>
      </c>
      <c r="AG161">
        <v>7.6328999999999994E-2</v>
      </c>
      <c r="AH161">
        <v>1.4501999999999999</v>
      </c>
      <c r="AI161">
        <v>50</v>
      </c>
      <c r="AJ161">
        <v>5</v>
      </c>
      <c r="AK161">
        <v>49</v>
      </c>
      <c r="AL161">
        <v>1</v>
      </c>
      <c r="AM161">
        <v>0</v>
      </c>
      <c r="AN161">
        <v>1</v>
      </c>
      <c r="AO161">
        <v>0.90590999999999999</v>
      </c>
      <c r="AP161">
        <v>0</v>
      </c>
      <c r="AQ161">
        <v>1</v>
      </c>
      <c r="AR161" t="s">
        <v>95</v>
      </c>
      <c r="AS161" t="s">
        <v>95</v>
      </c>
      <c r="AT161" t="s">
        <v>95</v>
      </c>
      <c r="AU161" t="s">
        <v>95</v>
      </c>
      <c r="AV161" t="s">
        <v>95</v>
      </c>
      <c r="AW161" t="s">
        <v>95</v>
      </c>
      <c r="AX161" t="s">
        <v>95</v>
      </c>
      <c r="AY161" t="s">
        <v>95</v>
      </c>
      <c r="AZ161" t="s">
        <v>95</v>
      </c>
      <c r="BA161" t="s">
        <v>95</v>
      </c>
      <c r="BB161" t="s">
        <v>95</v>
      </c>
      <c r="BC161" t="s">
        <v>95</v>
      </c>
      <c r="BD161" t="s">
        <v>95</v>
      </c>
      <c r="BH161" t="s">
        <v>151</v>
      </c>
      <c r="BI161">
        <v>0</v>
      </c>
      <c r="BL161">
        <v>1</v>
      </c>
      <c r="BM161">
        <v>1</v>
      </c>
      <c r="BN161">
        <v>0</v>
      </c>
      <c r="BO161">
        <v>0</v>
      </c>
      <c r="BP161">
        <v>1</v>
      </c>
      <c r="BQ161">
        <v>1</v>
      </c>
      <c r="BS161">
        <v>1</v>
      </c>
      <c r="BT161">
        <v>1</v>
      </c>
      <c r="BU161">
        <v>0</v>
      </c>
      <c r="BV161">
        <v>0</v>
      </c>
      <c r="BW161">
        <v>1</v>
      </c>
      <c r="BX161">
        <v>1</v>
      </c>
      <c r="BY161">
        <v>156</v>
      </c>
      <c r="CG161" s="4">
        <v>1</v>
      </c>
      <c r="CH161" s="4">
        <v>1</v>
      </c>
      <c r="CI161" s="5">
        <v>0</v>
      </c>
      <c r="CJ161" s="5">
        <v>0</v>
      </c>
      <c r="CK161" s="5">
        <v>1</v>
      </c>
      <c r="CL161" s="5">
        <v>1</v>
      </c>
    </row>
    <row r="162" spans="1:91" x14ac:dyDescent="0.2">
      <c r="A162" t="s">
        <v>418</v>
      </c>
      <c r="B162" t="s">
        <v>419</v>
      </c>
      <c r="C162" t="s">
        <v>144</v>
      </c>
      <c r="D162">
        <v>1.1000000000000001</v>
      </c>
      <c r="E162" t="s">
        <v>90</v>
      </c>
      <c r="F162" t="s">
        <v>420</v>
      </c>
      <c r="G162" t="s">
        <v>421</v>
      </c>
      <c r="H162" t="s">
        <v>422</v>
      </c>
      <c r="I162">
        <v>0.19850000000000001</v>
      </c>
      <c r="J162">
        <v>3.6922000000000001E-3</v>
      </c>
      <c r="K162">
        <v>2.9441999999999999E-2</v>
      </c>
      <c r="L162">
        <v>2005</v>
      </c>
      <c r="M162">
        <v>22.138000000000002</v>
      </c>
      <c r="N162">
        <v>0.97809000000000001</v>
      </c>
      <c r="O162">
        <v>1554.7</v>
      </c>
      <c r="P162" s="1">
        <v>157520</v>
      </c>
      <c r="Q162">
        <v>-58.506999999999998</v>
      </c>
      <c r="R162">
        <v>0.99461999999999995</v>
      </c>
      <c r="S162">
        <v>0.99361999999999995</v>
      </c>
      <c r="T162">
        <v>1.2872E-2</v>
      </c>
      <c r="U162">
        <v>1.0208E-2</v>
      </c>
      <c r="V162">
        <v>-18.015000000000001</v>
      </c>
      <c r="W162">
        <v>-20.251999999999999</v>
      </c>
      <c r="X162">
        <v>0.76551000000000002</v>
      </c>
      <c r="Y162">
        <v>0.74511000000000005</v>
      </c>
      <c r="Z162">
        <v>0.93522000000000005</v>
      </c>
      <c r="AA162">
        <v>0.92759999999999998</v>
      </c>
      <c r="AB162">
        <v>4.4680999999999998E-2</v>
      </c>
      <c r="AC162">
        <v>3.8336000000000002E-2</v>
      </c>
      <c r="AD162">
        <v>20</v>
      </c>
      <c r="AE162">
        <v>20</v>
      </c>
      <c r="AF162">
        <v>0.96709000000000001</v>
      </c>
      <c r="AG162">
        <v>0.3836</v>
      </c>
      <c r="AH162">
        <v>0.58348</v>
      </c>
      <c r="AI162">
        <v>20</v>
      </c>
      <c r="AJ162">
        <v>1</v>
      </c>
      <c r="AK162">
        <v>19</v>
      </c>
      <c r="AL162">
        <v>0</v>
      </c>
      <c r="AM162">
        <v>0</v>
      </c>
      <c r="AN162">
        <v>0</v>
      </c>
      <c r="AO162">
        <v>0.95481000000000005</v>
      </c>
      <c r="AP162">
        <v>1</v>
      </c>
      <c r="AQ162">
        <v>1</v>
      </c>
      <c r="AR162" t="s">
        <v>95</v>
      </c>
      <c r="AS162" t="s">
        <v>95</v>
      </c>
      <c r="AT162" t="s">
        <v>95</v>
      </c>
      <c r="AU162" t="s">
        <v>95</v>
      </c>
      <c r="AV162" t="s">
        <v>95</v>
      </c>
      <c r="AW162" t="s">
        <v>95</v>
      </c>
      <c r="AX162" t="s">
        <v>95</v>
      </c>
      <c r="AY162" t="s">
        <v>95</v>
      </c>
      <c r="AZ162" t="s">
        <v>95</v>
      </c>
      <c r="BA162" t="s">
        <v>95</v>
      </c>
      <c r="BB162" t="s">
        <v>95</v>
      </c>
      <c r="BC162" t="s">
        <v>95</v>
      </c>
      <c r="BD162" t="s">
        <v>95</v>
      </c>
      <c r="BI162">
        <v>0</v>
      </c>
      <c r="BL162">
        <v>1</v>
      </c>
      <c r="BM162">
        <v>1</v>
      </c>
      <c r="BN162">
        <v>0</v>
      </c>
      <c r="BO162">
        <v>0</v>
      </c>
      <c r="BP162">
        <v>0</v>
      </c>
      <c r="BQ162">
        <v>0</v>
      </c>
      <c r="BS162">
        <v>1</v>
      </c>
      <c r="BT162">
        <v>1</v>
      </c>
      <c r="BU162">
        <v>0</v>
      </c>
      <c r="BV162">
        <v>0</v>
      </c>
      <c r="BW162">
        <v>0</v>
      </c>
      <c r="BX162">
        <v>0</v>
      </c>
      <c r="BY162">
        <v>157</v>
      </c>
      <c r="CG162" s="4">
        <v>1</v>
      </c>
      <c r="CH162" s="4">
        <v>1</v>
      </c>
      <c r="CI162" s="5">
        <v>0</v>
      </c>
      <c r="CJ162" s="5">
        <v>1</v>
      </c>
      <c r="CK162" s="5">
        <v>0</v>
      </c>
      <c r="CL162" s="5">
        <v>0</v>
      </c>
      <c r="CM162" s="12" t="s">
        <v>3455</v>
      </c>
    </row>
    <row r="163" spans="1:91" x14ac:dyDescent="0.2">
      <c r="A163" t="s">
        <v>423</v>
      </c>
      <c r="B163" t="s">
        <v>419</v>
      </c>
      <c r="C163" t="s">
        <v>144</v>
      </c>
      <c r="D163">
        <v>1.1000000000000001</v>
      </c>
      <c r="E163" t="s">
        <v>90</v>
      </c>
      <c r="F163" t="s">
        <v>424</v>
      </c>
      <c r="G163" t="s">
        <v>421</v>
      </c>
      <c r="H163" t="s">
        <v>422</v>
      </c>
      <c r="I163">
        <v>0.12112000000000001</v>
      </c>
      <c r="J163">
        <v>-9.3751000000000001E-2</v>
      </c>
      <c r="K163">
        <v>9.7976000000000001E-3</v>
      </c>
      <c r="L163">
        <v>2038.2</v>
      </c>
      <c r="M163">
        <v>36.281999999999996</v>
      </c>
      <c r="N163">
        <v>1.5103</v>
      </c>
      <c r="O163">
        <v>-0.23844000000000001</v>
      </c>
      <c r="P163">
        <v>1363.6</v>
      </c>
      <c r="Q163">
        <v>-19.641999999999999</v>
      </c>
      <c r="R163">
        <v>0.83896000000000004</v>
      </c>
      <c r="S163">
        <v>0.77858000000000005</v>
      </c>
      <c r="T163">
        <v>2.2693000000000001E-2</v>
      </c>
      <c r="U163">
        <v>1.6334999999999999E-2</v>
      </c>
      <c r="V163">
        <v>-2.7197</v>
      </c>
      <c r="W163">
        <v>-3.5463</v>
      </c>
      <c r="X163">
        <v>0.10906</v>
      </c>
      <c r="Y163">
        <v>9.3257999999999994E-2</v>
      </c>
      <c r="Z163">
        <v>0.79715999999999998</v>
      </c>
      <c r="AA163">
        <v>0.75207999999999997</v>
      </c>
      <c r="AB163">
        <v>2.5468999999999999E-2</v>
      </c>
      <c r="AC163">
        <v>1.9453999999999999E-2</v>
      </c>
      <c r="AD163">
        <v>12</v>
      </c>
      <c r="AE163">
        <v>12</v>
      </c>
      <c r="AF163">
        <v>0.14765</v>
      </c>
      <c r="AG163">
        <v>2.2048999999999999E-2</v>
      </c>
      <c r="AH163">
        <v>0.12561</v>
      </c>
      <c r="AI163">
        <v>16</v>
      </c>
      <c r="AJ163">
        <v>1</v>
      </c>
      <c r="AK163">
        <v>10</v>
      </c>
      <c r="AL163">
        <v>0</v>
      </c>
      <c r="AM163">
        <v>0</v>
      </c>
      <c r="AN163">
        <v>0</v>
      </c>
      <c r="AO163">
        <v>0.87309000000000003</v>
      </c>
      <c r="AP163">
        <v>1</v>
      </c>
      <c r="AQ163">
        <v>1</v>
      </c>
      <c r="AR163" t="s">
        <v>95</v>
      </c>
      <c r="AS163" t="s">
        <v>95</v>
      </c>
      <c r="AT163" t="s">
        <v>95</v>
      </c>
      <c r="AU163" t="s">
        <v>95</v>
      </c>
      <c r="AV163" t="s">
        <v>95</v>
      </c>
      <c r="AW163" t="s">
        <v>95</v>
      </c>
      <c r="AX163" t="s">
        <v>95</v>
      </c>
      <c r="AY163" t="s">
        <v>94</v>
      </c>
      <c r="AZ163" t="s">
        <v>95</v>
      </c>
      <c r="BA163" t="s">
        <v>94</v>
      </c>
      <c r="BB163" t="s">
        <v>95</v>
      </c>
      <c r="BC163" t="s">
        <v>94</v>
      </c>
      <c r="BD163" t="s">
        <v>95</v>
      </c>
      <c r="BI163">
        <v>0</v>
      </c>
      <c r="BL163">
        <v>1</v>
      </c>
      <c r="BM163">
        <v>1</v>
      </c>
      <c r="BN163">
        <v>0</v>
      </c>
      <c r="BO163">
        <v>0</v>
      </c>
      <c r="BP163">
        <v>0</v>
      </c>
      <c r="BQ163">
        <v>0</v>
      </c>
      <c r="BS163">
        <v>1</v>
      </c>
      <c r="BT163">
        <v>1</v>
      </c>
      <c r="BU163">
        <v>0</v>
      </c>
      <c r="BV163">
        <v>0</v>
      </c>
      <c r="BW163">
        <v>0</v>
      </c>
      <c r="BX163">
        <v>0</v>
      </c>
      <c r="BY163">
        <v>158</v>
      </c>
      <c r="CG163" s="4">
        <v>1</v>
      </c>
      <c r="CH163" s="4">
        <v>1</v>
      </c>
      <c r="CI163" s="5">
        <v>0</v>
      </c>
      <c r="CJ163" s="5">
        <v>0</v>
      </c>
      <c r="CK163" s="5">
        <v>0</v>
      </c>
      <c r="CL163" s="5">
        <v>0</v>
      </c>
    </row>
    <row r="164" spans="1:91" x14ac:dyDescent="0.2">
      <c r="A164" t="s">
        <v>425</v>
      </c>
      <c r="B164" t="s">
        <v>419</v>
      </c>
      <c r="C164" t="s">
        <v>144</v>
      </c>
      <c r="D164">
        <v>1.1000000000000001</v>
      </c>
      <c r="E164" t="s">
        <v>90</v>
      </c>
      <c r="F164" t="s">
        <v>426</v>
      </c>
      <c r="G164" t="s">
        <v>421</v>
      </c>
      <c r="H164" t="s">
        <v>422</v>
      </c>
      <c r="I164">
        <v>0.17680000000000001</v>
      </c>
      <c r="J164">
        <v>2.2030999999999999E-2</v>
      </c>
      <c r="K164">
        <v>1.8675000000000001E-2</v>
      </c>
      <c r="L164">
        <v>2000.1</v>
      </c>
      <c r="M164">
        <v>24.856000000000002</v>
      </c>
      <c r="N164">
        <v>0.96653</v>
      </c>
      <c r="O164">
        <v>2.7463000000000002</v>
      </c>
      <c r="P164">
        <v>2067.3000000000002</v>
      </c>
      <c r="Q164">
        <v>-36.755000000000003</v>
      </c>
      <c r="R164">
        <v>0.94584999999999997</v>
      </c>
      <c r="S164">
        <v>0.93569999999999998</v>
      </c>
      <c r="T164">
        <v>2.8819000000000001E-2</v>
      </c>
      <c r="U164">
        <v>1.6649000000000001E-2</v>
      </c>
      <c r="V164">
        <v>0.84333999999999998</v>
      </c>
      <c r="W164">
        <v>0.82491000000000003</v>
      </c>
      <c r="X164">
        <v>4.9021000000000002E-2</v>
      </c>
      <c r="Y164">
        <v>4.0746999999999998E-2</v>
      </c>
      <c r="Z164">
        <v>0.87414999999999998</v>
      </c>
      <c r="AA164">
        <v>0.85933999999999999</v>
      </c>
      <c r="AB164">
        <v>4.3936999999999997E-2</v>
      </c>
      <c r="AC164">
        <v>3.6484000000000003E-2</v>
      </c>
      <c r="AD164">
        <v>20</v>
      </c>
      <c r="AE164">
        <v>20</v>
      </c>
      <c r="AF164">
        <v>0.99292999999999998</v>
      </c>
      <c r="AG164">
        <v>0.55403999999999998</v>
      </c>
      <c r="AH164">
        <v>0.43889</v>
      </c>
      <c r="AI164">
        <v>21</v>
      </c>
      <c r="AJ164">
        <v>2</v>
      </c>
      <c r="AK164">
        <v>19</v>
      </c>
      <c r="AL164">
        <v>0</v>
      </c>
      <c r="AM164">
        <v>0</v>
      </c>
      <c r="AN164">
        <v>0</v>
      </c>
      <c r="AO164">
        <v>0.95550999999999997</v>
      </c>
      <c r="AP164">
        <v>1</v>
      </c>
      <c r="AQ164">
        <v>1</v>
      </c>
      <c r="AR164" t="s">
        <v>95</v>
      </c>
      <c r="AS164" t="s">
        <v>95</v>
      </c>
      <c r="AT164" t="s">
        <v>95</v>
      </c>
      <c r="AU164" t="s">
        <v>95</v>
      </c>
      <c r="AV164" t="s">
        <v>95</v>
      </c>
      <c r="AW164" t="s">
        <v>95</v>
      </c>
      <c r="AX164" t="s">
        <v>95</v>
      </c>
      <c r="AY164" t="s">
        <v>95</v>
      </c>
      <c r="AZ164" t="s">
        <v>95</v>
      </c>
      <c r="BA164" t="s">
        <v>95</v>
      </c>
      <c r="BB164" t="s">
        <v>95</v>
      </c>
      <c r="BC164" t="s">
        <v>96</v>
      </c>
      <c r="BD164" t="s">
        <v>95</v>
      </c>
      <c r="BH164" t="s">
        <v>427</v>
      </c>
      <c r="BI164">
        <v>0</v>
      </c>
      <c r="BL164">
        <v>0</v>
      </c>
      <c r="BM164">
        <v>1</v>
      </c>
      <c r="BN164">
        <v>0</v>
      </c>
      <c r="BO164">
        <v>0</v>
      </c>
      <c r="BP164">
        <v>0</v>
      </c>
      <c r="BQ164">
        <v>0</v>
      </c>
      <c r="BS164">
        <v>0</v>
      </c>
      <c r="BT164">
        <v>1</v>
      </c>
      <c r="BU164">
        <v>0</v>
      </c>
      <c r="BV164">
        <v>0</v>
      </c>
      <c r="BW164">
        <v>0</v>
      </c>
      <c r="BX164">
        <v>0</v>
      </c>
      <c r="BY164">
        <v>159</v>
      </c>
      <c r="CG164" s="4">
        <v>0</v>
      </c>
      <c r="CH164" s="4">
        <v>1</v>
      </c>
      <c r="CI164" s="5">
        <v>0</v>
      </c>
      <c r="CJ164" s="5">
        <v>0</v>
      </c>
      <c r="CK164" s="5">
        <v>0</v>
      </c>
      <c r="CL164" s="5">
        <v>0</v>
      </c>
    </row>
    <row r="165" spans="1:91" x14ac:dyDescent="0.2">
      <c r="A165" t="s">
        <v>428</v>
      </c>
      <c r="B165" t="s">
        <v>419</v>
      </c>
      <c r="C165" t="s">
        <v>144</v>
      </c>
      <c r="D165">
        <v>1.1000000000000001</v>
      </c>
      <c r="E165" t="s">
        <v>90</v>
      </c>
      <c r="F165" t="s">
        <v>429</v>
      </c>
      <c r="G165" t="s">
        <v>421</v>
      </c>
      <c r="H165" t="s">
        <v>422</v>
      </c>
      <c r="I165">
        <v>0.18564</v>
      </c>
      <c r="J165">
        <v>2.1423000000000001E-2</v>
      </c>
      <c r="K165">
        <v>1.6990000000000002E-2</v>
      </c>
      <c r="L165">
        <v>2000.5</v>
      </c>
      <c r="M165">
        <v>23.672000000000001</v>
      </c>
      <c r="N165">
        <v>0.89014000000000004</v>
      </c>
      <c r="O165">
        <v>0.15096000000000001</v>
      </c>
      <c r="P165">
        <v>1937.4</v>
      </c>
      <c r="Q165">
        <v>-33.432000000000002</v>
      </c>
      <c r="R165">
        <v>0.94357999999999997</v>
      </c>
      <c r="S165">
        <v>0.93418000000000001</v>
      </c>
      <c r="T165">
        <v>2.7708E-2</v>
      </c>
      <c r="U165">
        <v>2.2001E-2</v>
      </c>
      <c r="V165">
        <v>0.81889000000000001</v>
      </c>
      <c r="W165">
        <v>0.79983000000000004</v>
      </c>
      <c r="X165">
        <v>4.9644000000000001E-2</v>
      </c>
      <c r="Y165">
        <v>4.2608E-2</v>
      </c>
      <c r="Z165">
        <v>0.85380999999999996</v>
      </c>
      <c r="AA165">
        <v>0.83843000000000001</v>
      </c>
      <c r="AB165">
        <v>4.4602000000000003E-2</v>
      </c>
      <c r="AC165">
        <v>3.9322999999999997E-2</v>
      </c>
      <c r="AD165">
        <v>22</v>
      </c>
      <c r="AE165">
        <v>22</v>
      </c>
      <c r="AF165">
        <v>1.0111000000000001</v>
      </c>
      <c r="AG165">
        <v>0.55249000000000004</v>
      </c>
      <c r="AH165">
        <v>0.45857999999999999</v>
      </c>
      <c r="AI165">
        <v>22</v>
      </c>
      <c r="AJ165">
        <v>3</v>
      </c>
      <c r="AK165">
        <v>21</v>
      </c>
      <c r="AL165">
        <v>1</v>
      </c>
      <c r="AM165">
        <v>0</v>
      </c>
      <c r="AN165">
        <v>0</v>
      </c>
      <c r="AO165">
        <v>0.95826</v>
      </c>
      <c r="AP165">
        <v>1</v>
      </c>
      <c r="AQ165">
        <v>1</v>
      </c>
      <c r="AR165" t="s">
        <v>95</v>
      </c>
      <c r="AS165" t="s">
        <v>95</v>
      </c>
      <c r="AT165" t="s">
        <v>95</v>
      </c>
      <c r="AU165" t="s">
        <v>95</v>
      </c>
      <c r="AV165" t="s">
        <v>95</v>
      </c>
      <c r="AW165" t="s">
        <v>95</v>
      </c>
      <c r="AX165" t="s">
        <v>95</v>
      </c>
      <c r="AY165" t="s">
        <v>95</v>
      </c>
      <c r="AZ165" t="s">
        <v>95</v>
      </c>
      <c r="BA165" t="s">
        <v>95</v>
      </c>
      <c r="BB165" t="s">
        <v>95</v>
      </c>
      <c r="BC165" t="s">
        <v>96</v>
      </c>
      <c r="BD165" t="s">
        <v>95</v>
      </c>
      <c r="BH165" t="s">
        <v>427</v>
      </c>
      <c r="BI165">
        <v>0</v>
      </c>
      <c r="BL165">
        <v>0</v>
      </c>
      <c r="BM165">
        <v>1</v>
      </c>
      <c r="BN165">
        <v>0</v>
      </c>
      <c r="BO165">
        <v>0</v>
      </c>
      <c r="BP165">
        <v>0</v>
      </c>
      <c r="BQ165">
        <v>0</v>
      </c>
      <c r="BS165">
        <v>0</v>
      </c>
      <c r="BT165">
        <v>1</v>
      </c>
      <c r="BU165">
        <v>0</v>
      </c>
      <c r="BV165">
        <v>0</v>
      </c>
      <c r="BW165">
        <v>0</v>
      </c>
      <c r="BX165">
        <v>0</v>
      </c>
      <c r="BY165">
        <v>160</v>
      </c>
      <c r="CG165" s="4">
        <v>0</v>
      </c>
      <c r="CH165" s="4">
        <v>1</v>
      </c>
      <c r="CI165" s="5">
        <v>0</v>
      </c>
      <c r="CJ165" s="5">
        <v>0</v>
      </c>
      <c r="CK165" s="5">
        <v>0</v>
      </c>
      <c r="CL165" s="5">
        <v>0</v>
      </c>
    </row>
    <row r="166" spans="1:91" x14ac:dyDescent="0.2">
      <c r="A166" t="s">
        <v>430</v>
      </c>
      <c r="B166" t="s">
        <v>419</v>
      </c>
      <c r="C166" t="s">
        <v>144</v>
      </c>
      <c r="D166">
        <v>1.1000000000000001</v>
      </c>
      <c r="E166" t="s">
        <v>90</v>
      </c>
      <c r="F166" t="s">
        <v>431</v>
      </c>
      <c r="G166" t="s">
        <v>421</v>
      </c>
      <c r="H166" t="s">
        <v>422</v>
      </c>
      <c r="I166">
        <v>0.50051999999999996</v>
      </c>
      <c r="J166">
        <v>5.3186999999999998E-2</v>
      </c>
      <c r="K166">
        <v>1.4317E-2</v>
      </c>
      <c r="L166">
        <v>2006.3</v>
      </c>
      <c r="M166">
        <v>8.7797000000000001</v>
      </c>
      <c r="N166">
        <v>0.30398999999999998</v>
      </c>
      <c r="O166">
        <v>3.6251000000000002</v>
      </c>
      <c r="P166">
        <v>2064.5</v>
      </c>
      <c r="Q166">
        <v>-28.574000000000002</v>
      </c>
      <c r="R166">
        <v>0.88195999999999997</v>
      </c>
      <c r="S166">
        <v>0.86112</v>
      </c>
      <c r="T166">
        <v>3.4493999999999997E-2</v>
      </c>
      <c r="U166">
        <v>2.9378000000000001E-2</v>
      </c>
      <c r="V166">
        <v>0.64434999999999998</v>
      </c>
      <c r="W166">
        <v>0.60484000000000004</v>
      </c>
      <c r="X166">
        <v>5.9873999999999997E-2</v>
      </c>
      <c r="Y166">
        <v>4.8166E-2</v>
      </c>
      <c r="Z166">
        <v>0.74560000000000004</v>
      </c>
      <c r="AA166">
        <v>0.71733999999999998</v>
      </c>
      <c r="AB166">
        <v>5.0638000000000002E-2</v>
      </c>
      <c r="AC166">
        <v>4.3353999999999997E-2</v>
      </c>
      <c r="AD166">
        <v>21</v>
      </c>
      <c r="AE166">
        <v>21</v>
      </c>
      <c r="AF166">
        <v>1.2119</v>
      </c>
      <c r="AG166">
        <v>9.7370999999999999E-2</v>
      </c>
      <c r="AH166">
        <v>1.1145</v>
      </c>
      <c r="AI166">
        <v>21</v>
      </c>
      <c r="AJ166">
        <v>7</v>
      </c>
      <c r="AK166">
        <v>20</v>
      </c>
      <c r="AL166">
        <v>1</v>
      </c>
      <c r="AM166">
        <v>0</v>
      </c>
      <c r="AN166">
        <v>1</v>
      </c>
      <c r="AO166">
        <v>0.94462999999999997</v>
      </c>
      <c r="AP166">
        <v>1</v>
      </c>
      <c r="AQ166">
        <v>1</v>
      </c>
      <c r="AR166" t="s">
        <v>95</v>
      </c>
      <c r="AS166" t="s">
        <v>95</v>
      </c>
      <c r="AT166" t="s">
        <v>95</v>
      </c>
      <c r="AU166" t="s">
        <v>95</v>
      </c>
      <c r="AV166" t="s">
        <v>95</v>
      </c>
      <c r="AW166" t="s">
        <v>95</v>
      </c>
      <c r="AX166" t="s">
        <v>95</v>
      </c>
      <c r="AY166" t="s">
        <v>95</v>
      </c>
      <c r="AZ166" t="s">
        <v>95</v>
      </c>
      <c r="BA166" t="s">
        <v>95</v>
      </c>
      <c r="BB166" t="s">
        <v>95</v>
      </c>
      <c r="BC166" t="s">
        <v>95</v>
      </c>
      <c r="BD166" t="s">
        <v>95</v>
      </c>
      <c r="BI166">
        <v>0</v>
      </c>
      <c r="BL166">
        <v>1</v>
      </c>
      <c r="BM166">
        <v>1</v>
      </c>
      <c r="BN166">
        <v>0</v>
      </c>
      <c r="BO166">
        <v>0</v>
      </c>
      <c r="BP166">
        <v>0</v>
      </c>
      <c r="BQ166">
        <v>0</v>
      </c>
      <c r="BS166">
        <v>0</v>
      </c>
      <c r="BT166">
        <v>1</v>
      </c>
      <c r="BU166">
        <v>0</v>
      </c>
      <c r="BV166">
        <v>0</v>
      </c>
      <c r="BW166">
        <v>0</v>
      </c>
      <c r="BX166">
        <v>0</v>
      </c>
      <c r="BY166">
        <v>161</v>
      </c>
      <c r="BZ166" t="s">
        <v>123</v>
      </c>
      <c r="CG166" s="4">
        <v>1</v>
      </c>
      <c r="CH166" s="4">
        <v>1</v>
      </c>
      <c r="CI166" s="5">
        <v>0</v>
      </c>
      <c r="CJ166" s="5">
        <v>0</v>
      </c>
      <c r="CK166" s="5">
        <v>0</v>
      </c>
      <c r="CL166" s="5">
        <v>0</v>
      </c>
    </row>
    <row r="167" spans="1:91" x14ac:dyDescent="0.2">
      <c r="A167" t="s">
        <v>432</v>
      </c>
      <c r="B167" t="s">
        <v>419</v>
      </c>
      <c r="C167" t="s">
        <v>144</v>
      </c>
      <c r="D167">
        <v>1.1000000000000001</v>
      </c>
      <c r="E167" t="s">
        <v>90</v>
      </c>
      <c r="F167" t="s">
        <v>433</v>
      </c>
      <c r="G167" t="s">
        <v>421</v>
      </c>
      <c r="H167" t="s">
        <v>422</v>
      </c>
      <c r="I167">
        <v>0.15728</v>
      </c>
      <c r="J167">
        <v>3.8018000000000003E-2</v>
      </c>
      <c r="K167">
        <v>2.8490000000000001E-2</v>
      </c>
      <c r="L167">
        <v>2009.6</v>
      </c>
      <c r="M167">
        <v>27.94</v>
      </c>
      <c r="N167">
        <v>0.98968999999999996</v>
      </c>
      <c r="O167">
        <v>1.151</v>
      </c>
      <c r="P167">
        <v>2028.7</v>
      </c>
      <c r="Q167">
        <v>-56.720999999999997</v>
      </c>
      <c r="R167">
        <v>0.96677999999999997</v>
      </c>
      <c r="S167">
        <v>0.95255000000000001</v>
      </c>
      <c r="T167">
        <v>1.7652000000000001E-2</v>
      </c>
      <c r="U167">
        <v>1.2005999999999999E-2</v>
      </c>
      <c r="V167">
        <v>0.93264999999999998</v>
      </c>
      <c r="W167">
        <v>0.91581000000000001</v>
      </c>
      <c r="X167">
        <v>2.5135999999999999E-2</v>
      </c>
      <c r="Y167">
        <v>2.1238E-2</v>
      </c>
      <c r="Z167">
        <v>0.95106000000000002</v>
      </c>
      <c r="AA167">
        <v>0.93881999999999999</v>
      </c>
      <c r="AB167">
        <v>2.1427000000000002E-2</v>
      </c>
      <c r="AC167">
        <v>1.7788999999999999E-2</v>
      </c>
      <c r="AD167">
        <v>11</v>
      </c>
      <c r="AE167">
        <v>11</v>
      </c>
      <c r="AF167">
        <v>0.86309999999999998</v>
      </c>
      <c r="AG167">
        <v>0.55937000000000003</v>
      </c>
      <c r="AH167">
        <v>0.30373</v>
      </c>
      <c r="AI167">
        <v>12</v>
      </c>
      <c r="AJ167">
        <v>1</v>
      </c>
      <c r="AK167">
        <v>10</v>
      </c>
      <c r="AL167">
        <v>0</v>
      </c>
      <c r="AM167">
        <v>0</v>
      </c>
      <c r="AN167">
        <v>0</v>
      </c>
      <c r="AO167">
        <v>0.91488999999999998</v>
      </c>
      <c r="AP167">
        <v>1</v>
      </c>
      <c r="AQ167">
        <v>1</v>
      </c>
      <c r="AR167" t="s">
        <v>95</v>
      </c>
      <c r="AS167" t="s">
        <v>95</v>
      </c>
      <c r="AT167" t="s">
        <v>95</v>
      </c>
      <c r="AU167" t="s">
        <v>95</v>
      </c>
      <c r="AV167" t="s">
        <v>95</v>
      </c>
      <c r="AW167" t="s">
        <v>95</v>
      </c>
      <c r="AX167" t="s">
        <v>95</v>
      </c>
      <c r="AY167" t="s">
        <v>95</v>
      </c>
      <c r="AZ167" t="s">
        <v>95</v>
      </c>
      <c r="BA167" t="s">
        <v>95</v>
      </c>
      <c r="BB167" t="s">
        <v>95</v>
      </c>
      <c r="BC167" t="s">
        <v>95</v>
      </c>
      <c r="BD167" t="s">
        <v>95</v>
      </c>
      <c r="BI167">
        <v>0</v>
      </c>
      <c r="BL167">
        <v>1</v>
      </c>
      <c r="BM167">
        <v>1</v>
      </c>
      <c r="BN167">
        <v>0</v>
      </c>
      <c r="BO167">
        <v>0</v>
      </c>
      <c r="BP167">
        <v>0</v>
      </c>
      <c r="BQ167">
        <v>0</v>
      </c>
      <c r="BS167">
        <v>1</v>
      </c>
      <c r="BT167">
        <v>1</v>
      </c>
      <c r="BU167">
        <v>0</v>
      </c>
      <c r="BV167">
        <v>0</v>
      </c>
      <c r="BW167">
        <v>0</v>
      </c>
      <c r="BX167">
        <v>0</v>
      </c>
      <c r="BY167">
        <v>162</v>
      </c>
      <c r="CG167" s="4">
        <v>1</v>
      </c>
      <c r="CH167" s="4">
        <v>1</v>
      </c>
      <c r="CI167" s="5">
        <v>0</v>
      </c>
      <c r="CJ167" s="5">
        <v>0</v>
      </c>
      <c r="CK167" s="5">
        <v>0</v>
      </c>
      <c r="CL167" s="5">
        <v>0</v>
      </c>
    </row>
    <row r="168" spans="1:91" x14ac:dyDescent="0.2">
      <c r="A168" t="s">
        <v>434</v>
      </c>
      <c r="B168" t="s">
        <v>419</v>
      </c>
      <c r="C168" t="s">
        <v>144</v>
      </c>
      <c r="D168">
        <v>1.1000000000000001</v>
      </c>
      <c r="E168" t="s">
        <v>90</v>
      </c>
      <c r="F168" t="s">
        <v>435</v>
      </c>
      <c r="G168" t="s">
        <v>107</v>
      </c>
      <c r="H168" t="s">
        <v>422</v>
      </c>
      <c r="I168">
        <v>8.1920999999999994E-2</v>
      </c>
      <c r="J168">
        <v>3.1692999999999999E-2</v>
      </c>
      <c r="K168">
        <v>1.8842000000000001E-2</v>
      </c>
      <c r="L168">
        <v>2007.6</v>
      </c>
      <c r="M168">
        <v>53.642000000000003</v>
      </c>
      <c r="N168">
        <v>0.98878999999999995</v>
      </c>
      <c r="O168">
        <v>0.28972999999999999</v>
      </c>
      <c r="P168">
        <v>1990.9</v>
      </c>
      <c r="Q168">
        <v>-37.335000000000001</v>
      </c>
      <c r="R168">
        <v>0.79637000000000002</v>
      </c>
      <c r="S168">
        <v>0.76243000000000005</v>
      </c>
      <c r="T168">
        <v>6.0467E-2</v>
      </c>
      <c r="U168">
        <v>5.1885000000000001E-2</v>
      </c>
      <c r="V168">
        <v>0.78385000000000005</v>
      </c>
      <c r="W168">
        <v>0.7611</v>
      </c>
      <c r="X168">
        <v>6.2297999999999999E-2</v>
      </c>
      <c r="Y168">
        <v>5.1881999999999998E-2</v>
      </c>
      <c r="Z168">
        <v>0.79586999999999997</v>
      </c>
      <c r="AA168">
        <v>0.77439000000000002</v>
      </c>
      <c r="AB168">
        <v>6.0539999999999997E-2</v>
      </c>
      <c r="AC168">
        <v>5.1679999999999997E-2</v>
      </c>
      <c r="AD168">
        <v>22</v>
      </c>
      <c r="AE168">
        <v>22</v>
      </c>
      <c r="AF168">
        <v>0.89593999999999996</v>
      </c>
      <c r="AG168">
        <v>0.35629</v>
      </c>
      <c r="AH168">
        <v>0.53964999999999996</v>
      </c>
      <c r="AI168">
        <v>22</v>
      </c>
      <c r="AJ168">
        <v>0</v>
      </c>
      <c r="AK168">
        <v>21</v>
      </c>
      <c r="AL168">
        <v>0</v>
      </c>
      <c r="AM168">
        <v>0</v>
      </c>
      <c r="AN168">
        <v>0</v>
      </c>
      <c r="AO168">
        <v>0.92857000000000001</v>
      </c>
      <c r="AP168">
        <v>1</v>
      </c>
      <c r="AQ168">
        <v>1</v>
      </c>
      <c r="AR168" t="s">
        <v>95</v>
      </c>
      <c r="AS168" t="s">
        <v>95</v>
      </c>
      <c r="AT168" t="s">
        <v>95</v>
      </c>
      <c r="AU168" t="s">
        <v>95</v>
      </c>
      <c r="AV168" t="s">
        <v>95</v>
      </c>
      <c r="AW168" t="s">
        <v>95</v>
      </c>
      <c r="AX168" t="s">
        <v>95</v>
      </c>
      <c r="AY168" t="s">
        <v>95</v>
      </c>
      <c r="AZ168" t="s">
        <v>95</v>
      </c>
      <c r="BA168" t="s">
        <v>95</v>
      </c>
      <c r="BB168" t="s">
        <v>95</v>
      </c>
      <c r="BC168" t="s">
        <v>95</v>
      </c>
      <c r="BD168" t="s">
        <v>95</v>
      </c>
      <c r="BI168">
        <v>0</v>
      </c>
      <c r="BJ168" t="s">
        <v>108</v>
      </c>
      <c r="BK168" t="s">
        <v>109</v>
      </c>
      <c r="BL168">
        <v>1</v>
      </c>
      <c r="BM168">
        <v>1</v>
      </c>
      <c r="BN168">
        <v>0</v>
      </c>
      <c r="BO168">
        <v>1</v>
      </c>
      <c r="BP168">
        <v>0</v>
      </c>
      <c r="BQ168">
        <v>0</v>
      </c>
      <c r="BS168">
        <v>1</v>
      </c>
      <c r="BT168">
        <v>1</v>
      </c>
      <c r="BU168">
        <v>0</v>
      </c>
      <c r="BV168">
        <v>1</v>
      </c>
      <c r="BW168">
        <v>0</v>
      </c>
      <c r="BX168">
        <v>0</v>
      </c>
      <c r="BY168">
        <v>163</v>
      </c>
      <c r="CG168" s="4">
        <v>1</v>
      </c>
      <c r="CH168" s="4">
        <v>1</v>
      </c>
      <c r="CI168" s="5">
        <v>0</v>
      </c>
      <c r="CJ168" s="5">
        <v>0</v>
      </c>
      <c r="CK168" s="5">
        <v>0</v>
      </c>
      <c r="CL168" s="5">
        <v>0</v>
      </c>
    </row>
    <row r="169" spans="1:91" x14ac:dyDescent="0.2">
      <c r="A169" t="s">
        <v>436</v>
      </c>
      <c r="B169" t="s">
        <v>419</v>
      </c>
      <c r="C169" t="s">
        <v>144</v>
      </c>
      <c r="D169">
        <v>2.9</v>
      </c>
      <c r="E169" t="s">
        <v>437</v>
      </c>
      <c r="F169" t="s">
        <v>438</v>
      </c>
      <c r="G169" t="s">
        <v>92</v>
      </c>
      <c r="H169" t="s">
        <v>422</v>
      </c>
      <c r="I169">
        <v>0.26168999999999998</v>
      </c>
      <c r="J169">
        <v>2.3104E-2</v>
      </c>
      <c r="K169">
        <v>1.9515999999999999E-2</v>
      </c>
      <c r="L169">
        <v>1996.3</v>
      </c>
      <c r="M169">
        <v>16.792999999999999</v>
      </c>
      <c r="N169">
        <v>0.90229999999999999</v>
      </c>
      <c r="O169">
        <v>1.0860000000000001</v>
      </c>
      <c r="P169">
        <v>2024.9</v>
      </c>
      <c r="Q169">
        <v>-38.438000000000002</v>
      </c>
      <c r="R169">
        <v>0.97974000000000006</v>
      </c>
      <c r="S169">
        <v>0.97757000000000005</v>
      </c>
      <c r="T169">
        <v>3.0141999999999999E-2</v>
      </c>
      <c r="U169">
        <v>1.9987999999999999E-2</v>
      </c>
      <c r="V169">
        <v>0.63617999999999997</v>
      </c>
      <c r="W169">
        <v>0.61107999999999996</v>
      </c>
      <c r="X169">
        <v>0.12773999999999999</v>
      </c>
      <c r="Y169">
        <v>0.11192000000000001</v>
      </c>
      <c r="Z169">
        <v>0.72394000000000003</v>
      </c>
      <c r="AA169">
        <v>0.70489999999999997</v>
      </c>
      <c r="AB169">
        <v>0.11126999999999999</v>
      </c>
      <c r="AC169">
        <v>9.9385000000000001E-2</v>
      </c>
      <c r="AD169">
        <v>32</v>
      </c>
      <c r="AE169">
        <v>32</v>
      </c>
      <c r="AF169">
        <v>1.0528999999999999</v>
      </c>
      <c r="AG169">
        <v>0.25934000000000001</v>
      </c>
      <c r="AH169">
        <v>0.79352999999999996</v>
      </c>
      <c r="AI169">
        <v>32</v>
      </c>
      <c r="AJ169">
        <v>7</v>
      </c>
      <c r="AK169">
        <v>31</v>
      </c>
      <c r="AL169">
        <v>1</v>
      </c>
      <c r="AM169">
        <v>0</v>
      </c>
      <c r="AN169">
        <v>0</v>
      </c>
      <c r="AO169">
        <v>0.97687000000000002</v>
      </c>
      <c r="AP169">
        <v>1</v>
      </c>
      <c r="AQ169">
        <v>1</v>
      </c>
      <c r="AR169" t="s">
        <v>95</v>
      </c>
      <c r="AS169" t="s">
        <v>95</v>
      </c>
      <c r="AT169" t="s">
        <v>95</v>
      </c>
      <c r="AU169" t="s">
        <v>95</v>
      </c>
      <c r="AV169" t="s">
        <v>95</v>
      </c>
      <c r="AW169" t="s">
        <v>95</v>
      </c>
      <c r="AX169" t="s">
        <v>95</v>
      </c>
      <c r="AY169" t="s">
        <v>95</v>
      </c>
      <c r="AZ169" t="s">
        <v>95</v>
      </c>
      <c r="BA169" t="s">
        <v>95</v>
      </c>
      <c r="BB169" t="s">
        <v>95</v>
      </c>
      <c r="BC169" t="s">
        <v>96</v>
      </c>
      <c r="BD169" t="s">
        <v>95</v>
      </c>
      <c r="BI169">
        <v>0</v>
      </c>
      <c r="BM169">
        <v>1</v>
      </c>
      <c r="BS169">
        <v>1</v>
      </c>
      <c r="BT169">
        <v>1</v>
      </c>
      <c r="BU169">
        <v>0</v>
      </c>
      <c r="BV169">
        <v>0</v>
      </c>
      <c r="BW169">
        <v>1</v>
      </c>
      <c r="BX169">
        <v>1</v>
      </c>
      <c r="BY169">
        <v>164</v>
      </c>
      <c r="CG169" s="4">
        <v>1</v>
      </c>
      <c r="CH169" s="4">
        <v>1</v>
      </c>
      <c r="CI169" s="5">
        <v>0</v>
      </c>
      <c r="CJ169" s="5">
        <v>0</v>
      </c>
      <c r="CK169" s="5">
        <v>1</v>
      </c>
      <c r="CL169" s="5">
        <v>1</v>
      </c>
    </row>
    <row r="170" spans="1:91" x14ac:dyDescent="0.2">
      <c r="A170" t="s">
        <v>439</v>
      </c>
      <c r="B170" t="s">
        <v>419</v>
      </c>
      <c r="C170" t="s">
        <v>147</v>
      </c>
      <c r="D170">
        <v>3.3</v>
      </c>
      <c r="E170" t="s">
        <v>148</v>
      </c>
      <c r="F170" t="s">
        <v>149</v>
      </c>
      <c r="G170" t="s">
        <v>150</v>
      </c>
      <c r="H170" t="s">
        <v>422</v>
      </c>
      <c r="I170">
        <v>0.29752000000000001</v>
      </c>
      <c r="J170">
        <v>0.17477000000000001</v>
      </c>
      <c r="K170">
        <v>18.994</v>
      </c>
      <c r="L170">
        <v>2021</v>
      </c>
      <c r="M170">
        <v>14.77</v>
      </c>
      <c r="N170">
        <v>2545</v>
      </c>
      <c r="O170">
        <v>5.3923999999999997E-4</v>
      </c>
      <c r="P170">
        <v>1937.6</v>
      </c>
      <c r="Q170">
        <v>-37721</v>
      </c>
      <c r="R170">
        <v>0.99421000000000004</v>
      </c>
      <c r="S170">
        <v>0.99387000000000003</v>
      </c>
      <c r="T170">
        <v>33.595999999999997</v>
      </c>
      <c r="U170">
        <v>15.92</v>
      </c>
      <c r="V170">
        <v>0.98226000000000002</v>
      </c>
      <c r="W170">
        <v>0.98158000000000001</v>
      </c>
      <c r="X170">
        <v>58.826000000000001</v>
      </c>
      <c r="Y170">
        <v>34.231999999999999</v>
      </c>
      <c r="Z170">
        <v>0.46603</v>
      </c>
      <c r="AA170">
        <v>0.44549</v>
      </c>
      <c r="AB170">
        <v>322.75</v>
      </c>
      <c r="AC170">
        <v>246.5</v>
      </c>
      <c r="AD170">
        <v>55</v>
      </c>
      <c r="AE170">
        <v>30</v>
      </c>
      <c r="AF170">
        <v>0.67937999999999998</v>
      </c>
      <c r="AG170">
        <v>3.9292999999999999E-4</v>
      </c>
      <c r="AH170">
        <v>0.67898999999999998</v>
      </c>
      <c r="AI170">
        <v>31</v>
      </c>
      <c r="AJ170">
        <v>1</v>
      </c>
      <c r="AK170">
        <v>30</v>
      </c>
      <c r="AL170">
        <v>0</v>
      </c>
      <c r="AM170">
        <v>0</v>
      </c>
      <c r="AN170">
        <v>1</v>
      </c>
      <c r="AO170">
        <v>0.88041999999999998</v>
      </c>
      <c r="AP170">
        <v>0</v>
      </c>
      <c r="AQ170">
        <v>0</v>
      </c>
      <c r="AR170" t="s">
        <v>95</v>
      </c>
      <c r="AS170" t="s">
        <v>95</v>
      </c>
      <c r="AT170" t="s">
        <v>95</v>
      </c>
      <c r="AU170" t="s">
        <v>95</v>
      </c>
      <c r="AV170" t="s">
        <v>95</v>
      </c>
      <c r="AW170" t="s">
        <v>95</v>
      </c>
      <c r="AX170" t="s">
        <v>95</v>
      </c>
      <c r="AY170" t="s">
        <v>95</v>
      </c>
      <c r="AZ170" t="s">
        <v>95</v>
      </c>
      <c r="BA170" t="s">
        <v>95</v>
      </c>
      <c r="BB170" t="s">
        <v>95</v>
      </c>
      <c r="BC170" t="s">
        <v>95</v>
      </c>
      <c r="BD170" t="s">
        <v>95</v>
      </c>
      <c r="BH170" t="s">
        <v>151</v>
      </c>
      <c r="BI170">
        <v>0</v>
      </c>
      <c r="BL170">
        <v>1</v>
      </c>
      <c r="BM170">
        <v>1</v>
      </c>
      <c r="BN170">
        <v>0</v>
      </c>
      <c r="BO170">
        <v>0</v>
      </c>
      <c r="BP170">
        <v>1</v>
      </c>
      <c r="BQ170">
        <v>1</v>
      </c>
      <c r="BS170">
        <v>1</v>
      </c>
      <c r="BT170">
        <v>1</v>
      </c>
      <c r="BU170">
        <v>0</v>
      </c>
      <c r="BV170">
        <v>0</v>
      </c>
      <c r="BW170">
        <v>1</v>
      </c>
      <c r="BX170">
        <v>1</v>
      </c>
      <c r="BY170">
        <v>165</v>
      </c>
      <c r="CG170" s="4">
        <v>1</v>
      </c>
      <c r="CH170" s="4">
        <v>1</v>
      </c>
      <c r="CI170" s="5">
        <v>0</v>
      </c>
      <c r="CJ170" s="5">
        <v>0</v>
      </c>
      <c r="CK170" s="5">
        <v>1</v>
      </c>
      <c r="CL170" s="5">
        <v>1</v>
      </c>
    </row>
    <row r="171" spans="1:91" x14ac:dyDescent="0.2">
      <c r="A171" t="s">
        <v>440</v>
      </c>
      <c r="B171" t="s">
        <v>419</v>
      </c>
      <c r="C171" t="s">
        <v>441</v>
      </c>
      <c r="D171">
        <v>1.1000000000000001</v>
      </c>
      <c r="E171" t="s">
        <v>90</v>
      </c>
      <c r="F171" t="s">
        <v>420</v>
      </c>
      <c r="G171" t="s">
        <v>421</v>
      </c>
      <c r="H171" t="s">
        <v>422</v>
      </c>
      <c r="I171">
        <v>0.12089999999999999</v>
      </c>
      <c r="J171">
        <v>8.9434E-2</v>
      </c>
      <c r="K171">
        <v>2.2435E-2</v>
      </c>
      <c r="L171">
        <v>2024.4</v>
      </c>
      <c r="M171">
        <v>36.347000000000001</v>
      </c>
      <c r="N171">
        <v>1.1036999999999999</v>
      </c>
      <c r="O171">
        <v>1.0223</v>
      </c>
      <c r="P171">
        <v>2030.3</v>
      </c>
      <c r="Q171">
        <v>-44.92</v>
      </c>
      <c r="R171">
        <v>0.98953999999999998</v>
      </c>
      <c r="S171">
        <v>0.98729999999999996</v>
      </c>
      <c r="T171">
        <v>1.2026E-2</v>
      </c>
      <c r="U171">
        <v>1.0763999999999999E-2</v>
      </c>
      <c r="V171">
        <v>0.98623000000000005</v>
      </c>
      <c r="W171">
        <v>0.98438999999999999</v>
      </c>
      <c r="X171">
        <v>1.38E-2</v>
      </c>
      <c r="Y171">
        <v>1.0956E-2</v>
      </c>
      <c r="Z171">
        <v>0.97957000000000005</v>
      </c>
      <c r="AA171">
        <v>0.97685</v>
      </c>
      <c r="AB171">
        <v>1.6809000000000001E-2</v>
      </c>
      <c r="AC171">
        <v>1.3058999999999999E-2</v>
      </c>
      <c r="AD171">
        <v>18</v>
      </c>
      <c r="AE171">
        <v>18</v>
      </c>
      <c r="AF171">
        <v>0.43807000000000001</v>
      </c>
      <c r="AG171">
        <v>6.9221000000000005E-2</v>
      </c>
      <c r="AH171">
        <v>0.36885000000000001</v>
      </c>
      <c r="AI171">
        <v>18</v>
      </c>
      <c r="AJ171">
        <v>0</v>
      </c>
      <c r="AK171">
        <v>17</v>
      </c>
      <c r="AL171">
        <v>0</v>
      </c>
      <c r="AM171">
        <v>0</v>
      </c>
      <c r="AN171">
        <v>0</v>
      </c>
      <c r="AO171">
        <v>0.90973000000000004</v>
      </c>
      <c r="AP171">
        <v>1</v>
      </c>
      <c r="AQ171">
        <v>1</v>
      </c>
      <c r="AR171" t="s">
        <v>95</v>
      </c>
      <c r="AS171" t="s">
        <v>95</v>
      </c>
      <c r="AT171" t="s">
        <v>95</v>
      </c>
      <c r="AU171" t="s">
        <v>95</v>
      </c>
      <c r="AV171" t="s">
        <v>95</v>
      </c>
      <c r="AW171" t="s">
        <v>95</v>
      </c>
      <c r="AX171" t="s">
        <v>95</v>
      </c>
      <c r="AY171" t="s">
        <v>95</v>
      </c>
      <c r="AZ171" t="s">
        <v>95</v>
      </c>
      <c r="BA171" t="s">
        <v>95</v>
      </c>
      <c r="BB171" t="s">
        <v>95</v>
      </c>
      <c r="BC171" t="s">
        <v>95</v>
      </c>
      <c r="BD171" t="s">
        <v>95</v>
      </c>
      <c r="BI171">
        <v>0</v>
      </c>
      <c r="BL171">
        <v>1</v>
      </c>
      <c r="BM171">
        <v>1</v>
      </c>
      <c r="BN171">
        <v>0</v>
      </c>
      <c r="BO171">
        <v>0</v>
      </c>
      <c r="BP171">
        <v>0</v>
      </c>
      <c r="BQ171">
        <v>0</v>
      </c>
      <c r="BS171">
        <v>1</v>
      </c>
      <c r="BT171">
        <v>1</v>
      </c>
      <c r="BU171">
        <v>0</v>
      </c>
      <c r="BV171">
        <v>0</v>
      </c>
      <c r="BW171">
        <v>0</v>
      </c>
      <c r="BX171">
        <v>0</v>
      </c>
      <c r="BY171">
        <v>166</v>
      </c>
      <c r="CG171" s="4">
        <v>1</v>
      </c>
      <c r="CH171" s="4">
        <v>1</v>
      </c>
      <c r="CI171" s="5">
        <v>0</v>
      </c>
      <c r="CJ171" s="5">
        <v>1</v>
      </c>
      <c r="CK171" s="5">
        <v>0</v>
      </c>
      <c r="CL171" s="5">
        <v>0</v>
      </c>
      <c r="CM171" s="12" t="s">
        <v>3455</v>
      </c>
    </row>
    <row r="172" spans="1:91" x14ac:dyDescent="0.2">
      <c r="A172" t="s">
        <v>442</v>
      </c>
      <c r="B172" t="s">
        <v>419</v>
      </c>
      <c r="C172" t="s">
        <v>441</v>
      </c>
      <c r="D172">
        <v>1.1000000000000001</v>
      </c>
      <c r="E172" t="s">
        <v>90</v>
      </c>
      <c r="F172" t="s">
        <v>424</v>
      </c>
      <c r="G172" t="s">
        <v>421</v>
      </c>
      <c r="H172" t="s">
        <v>422</v>
      </c>
      <c r="I172">
        <v>0.20457</v>
      </c>
      <c r="J172">
        <v>-9.5634999999999998E-2</v>
      </c>
      <c r="K172">
        <v>9.9872999999999993E-3</v>
      </c>
      <c r="L172">
        <v>2078.3000000000002</v>
      </c>
      <c r="M172">
        <v>21.481000000000002</v>
      </c>
      <c r="N172">
        <v>19695</v>
      </c>
      <c r="O172">
        <v>0.37924999999999998</v>
      </c>
      <c r="P172">
        <v>89.581000000000003</v>
      </c>
      <c r="Q172">
        <v>-20.048999999999999</v>
      </c>
      <c r="R172">
        <v>0.90813999999999995</v>
      </c>
      <c r="S172">
        <v>0.87751999999999997</v>
      </c>
      <c r="T172">
        <v>1.7853999999999998E-2</v>
      </c>
      <c r="U172">
        <v>1.5247999999999999E-2</v>
      </c>
      <c r="V172">
        <v>-1.4295</v>
      </c>
      <c r="W172">
        <v>-1.9155</v>
      </c>
      <c r="X172">
        <v>9.1817999999999997E-2</v>
      </c>
      <c r="Y172">
        <v>7.0430999999999994E-2</v>
      </c>
      <c r="Z172">
        <v>0.71028999999999998</v>
      </c>
      <c r="AA172">
        <v>0.65234999999999999</v>
      </c>
      <c r="AB172">
        <v>3.1705999999999998E-2</v>
      </c>
      <c r="AC172">
        <v>2.6612E-2</v>
      </c>
      <c r="AD172">
        <v>13</v>
      </c>
      <c r="AE172">
        <v>13</v>
      </c>
      <c r="AF172" s="1">
        <v>9.8756999999999993E-6</v>
      </c>
      <c r="AG172" s="1">
        <v>8.5302000000000005E-7</v>
      </c>
      <c r="AH172" s="1">
        <v>9.0226999999999992E-6</v>
      </c>
      <c r="AI172">
        <v>16</v>
      </c>
      <c r="AJ172">
        <v>1</v>
      </c>
      <c r="AK172">
        <v>12</v>
      </c>
      <c r="AL172">
        <v>0</v>
      </c>
      <c r="AM172">
        <v>0</v>
      </c>
      <c r="AN172">
        <v>0</v>
      </c>
      <c r="AO172">
        <v>0.79837000000000002</v>
      </c>
      <c r="AP172">
        <v>1</v>
      </c>
      <c r="AQ172">
        <v>1</v>
      </c>
      <c r="AR172" t="s">
        <v>95</v>
      </c>
      <c r="AS172" t="s">
        <v>95</v>
      </c>
      <c r="AT172" t="s">
        <v>95</v>
      </c>
      <c r="AU172" t="s">
        <v>95</v>
      </c>
      <c r="AV172" t="s">
        <v>95</v>
      </c>
      <c r="AW172" t="s">
        <v>95</v>
      </c>
      <c r="AX172" t="s">
        <v>95</v>
      </c>
      <c r="AY172" t="s">
        <v>94</v>
      </c>
      <c r="AZ172" t="s">
        <v>95</v>
      </c>
      <c r="BA172" t="s">
        <v>94</v>
      </c>
      <c r="BB172" t="s">
        <v>95</v>
      </c>
      <c r="BC172" t="s">
        <v>94</v>
      </c>
      <c r="BD172" t="s">
        <v>95</v>
      </c>
      <c r="BI172">
        <v>0</v>
      </c>
      <c r="BL172">
        <v>1</v>
      </c>
      <c r="BM172">
        <v>1</v>
      </c>
      <c r="BN172">
        <v>0</v>
      </c>
      <c r="BO172">
        <v>0</v>
      </c>
      <c r="BP172">
        <v>0</v>
      </c>
      <c r="BQ172">
        <v>0</v>
      </c>
      <c r="BS172">
        <v>1</v>
      </c>
      <c r="BT172">
        <v>1</v>
      </c>
      <c r="BU172">
        <v>0</v>
      </c>
      <c r="BV172">
        <v>0</v>
      </c>
      <c r="BW172">
        <v>0</v>
      </c>
      <c r="BX172">
        <v>0</v>
      </c>
      <c r="BY172">
        <v>167</v>
      </c>
      <c r="CG172" s="4">
        <v>1</v>
      </c>
      <c r="CH172" s="4">
        <v>1</v>
      </c>
      <c r="CI172" s="5">
        <v>0</v>
      </c>
      <c r="CJ172" s="5">
        <v>0</v>
      </c>
      <c r="CK172" s="5">
        <v>0</v>
      </c>
      <c r="CL172" s="5">
        <v>0</v>
      </c>
    </row>
    <row r="173" spans="1:91" x14ac:dyDescent="0.2">
      <c r="A173" t="s">
        <v>443</v>
      </c>
      <c r="B173" t="s">
        <v>419</v>
      </c>
      <c r="C173" t="s">
        <v>441</v>
      </c>
      <c r="D173">
        <v>1.1000000000000001</v>
      </c>
      <c r="E173" t="s">
        <v>90</v>
      </c>
      <c r="F173" t="s">
        <v>426</v>
      </c>
      <c r="G173" t="s">
        <v>421</v>
      </c>
      <c r="H173" t="s">
        <v>422</v>
      </c>
      <c r="I173">
        <v>0.1394</v>
      </c>
      <c r="J173">
        <v>4.7924000000000001E-2</v>
      </c>
      <c r="K173">
        <v>2.3820999999999998E-2</v>
      </c>
      <c r="L173">
        <v>2009.4</v>
      </c>
      <c r="M173">
        <v>31.524000000000001</v>
      </c>
      <c r="N173">
        <v>0.77810999999999997</v>
      </c>
      <c r="O173">
        <v>1.3363</v>
      </c>
      <c r="P173">
        <v>2035.3</v>
      </c>
      <c r="Q173">
        <v>-47.478999999999999</v>
      </c>
      <c r="R173">
        <v>0.97497999999999996</v>
      </c>
      <c r="S173">
        <v>0.96921000000000002</v>
      </c>
      <c r="T173">
        <v>2.0249E-2</v>
      </c>
      <c r="U173">
        <v>1.7523E-2</v>
      </c>
      <c r="V173">
        <v>0.94716</v>
      </c>
      <c r="W173">
        <v>0.93960999999999995</v>
      </c>
      <c r="X173">
        <v>2.9425E-2</v>
      </c>
      <c r="Y173">
        <v>2.5328E-2</v>
      </c>
      <c r="Z173">
        <v>0.97346999999999995</v>
      </c>
      <c r="AA173">
        <v>0.96967999999999999</v>
      </c>
      <c r="AB173">
        <v>2.085E-2</v>
      </c>
      <c r="AC173">
        <v>1.8532E-2</v>
      </c>
      <c r="AD173">
        <v>17</v>
      </c>
      <c r="AE173">
        <v>17</v>
      </c>
      <c r="AF173">
        <v>0.90232000000000001</v>
      </c>
      <c r="AG173">
        <v>0.34017999999999998</v>
      </c>
      <c r="AH173">
        <v>0.56213000000000002</v>
      </c>
      <c r="AI173">
        <v>18</v>
      </c>
      <c r="AJ173">
        <v>0</v>
      </c>
      <c r="AK173">
        <v>16</v>
      </c>
      <c r="AL173">
        <v>0</v>
      </c>
      <c r="AM173">
        <v>0</v>
      </c>
      <c r="AN173">
        <v>0</v>
      </c>
      <c r="AO173">
        <v>0.93333999999999995</v>
      </c>
      <c r="AP173">
        <v>1</v>
      </c>
      <c r="AQ173">
        <v>1</v>
      </c>
      <c r="AR173" t="s">
        <v>95</v>
      </c>
      <c r="AS173" t="s">
        <v>95</v>
      </c>
      <c r="AT173" t="s">
        <v>95</v>
      </c>
      <c r="AU173" t="s">
        <v>95</v>
      </c>
      <c r="AV173" t="s">
        <v>95</v>
      </c>
      <c r="AW173" t="s">
        <v>95</v>
      </c>
      <c r="AX173" t="s">
        <v>95</v>
      </c>
      <c r="AY173" t="s">
        <v>95</v>
      </c>
      <c r="AZ173" t="s">
        <v>95</v>
      </c>
      <c r="BA173" t="s">
        <v>95</v>
      </c>
      <c r="BB173" t="s">
        <v>95</v>
      </c>
      <c r="BC173" t="s">
        <v>95</v>
      </c>
      <c r="BD173" t="s">
        <v>95</v>
      </c>
      <c r="BI173">
        <v>0</v>
      </c>
      <c r="BL173">
        <v>1</v>
      </c>
      <c r="BM173">
        <v>1</v>
      </c>
      <c r="BN173">
        <v>0</v>
      </c>
      <c r="BO173">
        <v>0</v>
      </c>
      <c r="BP173">
        <v>0</v>
      </c>
      <c r="BQ173">
        <v>0</v>
      </c>
      <c r="BS173">
        <v>1</v>
      </c>
      <c r="BT173">
        <v>1</v>
      </c>
      <c r="BU173">
        <v>0</v>
      </c>
      <c r="BV173">
        <v>0</v>
      </c>
      <c r="BW173">
        <v>0</v>
      </c>
      <c r="BX173">
        <v>0</v>
      </c>
      <c r="BY173">
        <v>168</v>
      </c>
      <c r="CG173" s="4">
        <v>1</v>
      </c>
      <c r="CH173" s="4">
        <v>1</v>
      </c>
      <c r="CI173" s="5">
        <v>0</v>
      </c>
      <c r="CJ173" s="5">
        <v>0</v>
      </c>
      <c r="CK173" s="5">
        <v>0</v>
      </c>
      <c r="CL173" s="5">
        <v>0</v>
      </c>
    </row>
    <row r="174" spans="1:91" x14ac:dyDescent="0.2">
      <c r="A174" t="s">
        <v>444</v>
      </c>
      <c r="B174" t="s">
        <v>419</v>
      </c>
      <c r="C174" t="s">
        <v>441</v>
      </c>
      <c r="D174">
        <v>1.1000000000000001</v>
      </c>
      <c r="E174" t="s">
        <v>90</v>
      </c>
      <c r="F174" t="s">
        <v>429</v>
      </c>
      <c r="G174" t="s">
        <v>421</v>
      </c>
      <c r="H174" t="s">
        <v>422</v>
      </c>
      <c r="I174">
        <v>4.2366000000000001E-2</v>
      </c>
      <c r="J174">
        <v>2.4605E-3</v>
      </c>
      <c r="K174">
        <v>1.5945999999999998E-2</v>
      </c>
      <c r="L174">
        <v>2246.8000000000002</v>
      </c>
      <c r="M174">
        <v>103.73</v>
      </c>
      <c r="N174">
        <v>7162.3</v>
      </c>
      <c r="O174">
        <v>1555</v>
      </c>
      <c r="P174" s="1">
        <v>157510</v>
      </c>
      <c r="Q174">
        <v>-31.733000000000001</v>
      </c>
      <c r="R174">
        <v>0.83294000000000001</v>
      </c>
      <c r="S174">
        <v>0.79952999999999996</v>
      </c>
      <c r="T174">
        <v>3.9375E-2</v>
      </c>
      <c r="U174">
        <v>3.3857999999999999E-2</v>
      </c>
      <c r="V174">
        <v>-15.768000000000001</v>
      </c>
      <c r="W174">
        <v>-17.864000000000001</v>
      </c>
      <c r="X174">
        <v>0.39449000000000001</v>
      </c>
      <c r="Y174">
        <v>0.38253999999999999</v>
      </c>
      <c r="Z174">
        <v>0.82193000000000005</v>
      </c>
      <c r="AA174">
        <v>0.79966999999999999</v>
      </c>
      <c r="AB174">
        <v>4.0653000000000002E-2</v>
      </c>
      <c r="AC174">
        <v>3.5111999999999997E-2</v>
      </c>
      <c r="AD174">
        <v>19</v>
      </c>
      <c r="AE174">
        <v>19</v>
      </c>
      <c r="AF174" s="1">
        <v>8.1509999999999997E-5</v>
      </c>
      <c r="AG174" s="1">
        <v>2.9544E-5</v>
      </c>
      <c r="AH174" s="1">
        <v>5.1965999999999997E-5</v>
      </c>
      <c r="AI174">
        <v>19</v>
      </c>
      <c r="AJ174">
        <v>0</v>
      </c>
      <c r="AK174">
        <v>18</v>
      </c>
      <c r="AL174">
        <v>0</v>
      </c>
      <c r="AM174">
        <v>0</v>
      </c>
      <c r="AN174">
        <v>0</v>
      </c>
      <c r="AO174">
        <v>0.93103999999999998</v>
      </c>
      <c r="AP174">
        <v>1</v>
      </c>
      <c r="AQ174">
        <v>1</v>
      </c>
      <c r="AR174" t="s">
        <v>95</v>
      </c>
      <c r="AS174" t="s">
        <v>95</v>
      </c>
      <c r="AT174" t="s">
        <v>95</v>
      </c>
      <c r="AU174" t="s">
        <v>95</v>
      </c>
      <c r="AV174" t="s">
        <v>95</v>
      </c>
      <c r="AW174" t="s">
        <v>95</v>
      </c>
      <c r="AX174" t="s">
        <v>95</v>
      </c>
      <c r="AY174" t="s">
        <v>94</v>
      </c>
      <c r="AZ174" t="s">
        <v>95</v>
      </c>
      <c r="BA174" t="s">
        <v>94</v>
      </c>
      <c r="BB174" t="s">
        <v>95</v>
      </c>
      <c r="BC174" t="s">
        <v>94</v>
      </c>
      <c r="BD174" t="s">
        <v>95</v>
      </c>
      <c r="BI174">
        <v>0</v>
      </c>
      <c r="BL174">
        <v>1</v>
      </c>
      <c r="BM174">
        <v>1</v>
      </c>
      <c r="BN174">
        <v>0</v>
      </c>
      <c r="BO174">
        <v>0</v>
      </c>
      <c r="BP174">
        <v>0</v>
      </c>
      <c r="BQ174">
        <v>0</v>
      </c>
      <c r="BS174">
        <v>1</v>
      </c>
      <c r="BT174">
        <v>1</v>
      </c>
      <c r="BU174">
        <v>0</v>
      </c>
      <c r="BV174">
        <v>0</v>
      </c>
      <c r="BW174">
        <v>0</v>
      </c>
      <c r="BX174">
        <v>0</v>
      </c>
      <c r="BY174">
        <v>169</v>
      </c>
      <c r="CG174" s="4">
        <v>1</v>
      </c>
      <c r="CH174" s="4">
        <v>1</v>
      </c>
      <c r="CI174" s="5">
        <v>0</v>
      </c>
      <c r="CJ174" s="5">
        <v>0</v>
      </c>
      <c r="CK174" s="5">
        <v>0</v>
      </c>
      <c r="CL174" s="5">
        <v>0</v>
      </c>
    </row>
    <row r="175" spans="1:91" x14ac:dyDescent="0.2">
      <c r="A175" t="s">
        <v>445</v>
      </c>
      <c r="B175" t="s">
        <v>419</v>
      </c>
      <c r="C175" t="s">
        <v>441</v>
      </c>
      <c r="D175">
        <v>1.1000000000000001</v>
      </c>
      <c r="E175" t="s">
        <v>90</v>
      </c>
      <c r="F175" t="s">
        <v>431</v>
      </c>
      <c r="G175" t="s">
        <v>421</v>
      </c>
      <c r="H175" t="s">
        <v>422</v>
      </c>
      <c r="I175">
        <v>9.1011999999999996E-2</v>
      </c>
      <c r="J175">
        <v>1.5421E-3</v>
      </c>
      <c r="K175">
        <v>5.8494999999999997E-3</v>
      </c>
      <c r="L175">
        <v>2036.1</v>
      </c>
      <c r="M175">
        <v>48.283999999999999</v>
      </c>
      <c r="N175">
        <v>0.59953999999999996</v>
      </c>
      <c r="O175">
        <v>1555.1</v>
      </c>
      <c r="P175" s="1">
        <v>157490</v>
      </c>
      <c r="Q175">
        <v>-11.705</v>
      </c>
      <c r="R175">
        <v>0.78839999999999999</v>
      </c>
      <c r="S175">
        <v>0.74306000000000005</v>
      </c>
      <c r="T175">
        <v>1.5578E-2</v>
      </c>
      <c r="U175">
        <v>1.4271000000000001E-2</v>
      </c>
      <c r="V175">
        <v>-4.6283000000000003</v>
      </c>
      <c r="W175">
        <v>-5.3787000000000003</v>
      </c>
      <c r="X175">
        <v>8.0341999999999997E-2</v>
      </c>
      <c r="Y175">
        <v>7.2856000000000004E-2</v>
      </c>
      <c r="Z175">
        <v>0.80306999999999995</v>
      </c>
      <c r="AA175">
        <v>0.77681999999999995</v>
      </c>
      <c r="AB175">
        <v>1.5028E-2</v>
      </c>
      <c r="AC175">
        <v>1.3122999999999999E-2</v>
      </c>
      <c r="AD175">
        <v>18</v>
      </c>
      <c r="AE175">
        <v>18</v>
      </c>
      <c r="AF175">
        <v>0.24285000000000001</v>
      </c>
      <c r="AG175">
        <v>2.8355000000000002E-2</v>
      </c>
      <c r="AH175">
        <v>0.2145</v>
      </c>
      <c r="AI175">
        <v>18</v>
      </c>
      <c r="AJ175">
        <v>0</v>
      </c>
      <c r="AK175">
        <v>17</v>
      </c>
      <c r="AL175">
        <v>0</v>
      </c>
      <c r="AM175">
        <v>0</v>
      </c>
      <c r="AN175">
        <v>0</v>
      </c>
      <c r="AO175">
        <v>0.89210999999999996</v>
      </c>
      <c r="AP175">
        <v>1</v>
      </c>
      <c r="AQ175">
        <v>1</v>
      </c>
      <c r="AR175" t="s">
        <v>95</v>
      </c>
      <c r="AS175" t="s">
        <v>95</v>
      </c>
      <c r="AT175" t="s">
        <v>95</v>
      </c>
      <c r="AU175" t="s">
        <v>95</v>
      </c>
      <c r="AV175" t="s">
        <v>95</v>
      </c>
      <c r="AW175" t="s">
        <v>95</v>
      </c>
      <c r="AX175" t="s">
        <v>95</v>
      </c>
      <c r="AY175" t="s">
        <v>95</v>
      </c>
      <c r="AZ175" t="s">
        <v>95</v>
      </c>
      <c r="BA175" t="s">
        <v>95</v>
      </c>
      <c r="BB175" t="s">
        <v>95</v>
      </c>
      <c r="BC175" t="s">
        <v>95</v>
      </c>
      <c r="BD175" t="s">
        <v>95</v>
      </c>
      <c r="BI175">
        <v>0</v>
      </c>
      <c r="BL175">
        <v>1</v>
      </c>
      <c r="BM175">
        <v>1</v>
      </c>
      <c r="BN175">
        <v>0</v>
      </c>
      <c r="BO175">
        <v>0</v>
      </c>
      <c r="BP175">
        <v>0</v>
      </c>
      <c r="BQ175">
        <v>0</v>
      </c>
      <c r="BS175">
        <v>1</v>
      </c>
      <c r="BT175">
        <v>1</v>
      </c>
      <c r="BU175">
        <v>0</v>
      </c>
      <c r="BV175">
        <v>0</v>
      </c>
      <c r="BW175">
        <v>0</v>
      </c>
      <c r="BX175">
        <v>0</v>
      </c>
      <c r="BY175">
        <v>170</v>
      </c>
      <c r="CG175" s="4">
        <v>1</v>
      </c>
      <c r="CH175" s="4">
        <v>1</v>
      </c>
      <c r="CI175" s="5">
        <v>0</v>
      </c>
      <c r="CJ175" s="5">
        <v>0</v>
      </c>
      <c r="CK175" s="5">
        <v>0</v>
      </c>
      <c r="CL175" s="5">
        <v>0</v>
      </c>
    </row>
    <row r="176" spans="1:91" x14ac:dyDescent="0.2">
      <c r="A176" t="s">
        <v>446</v>
      </c>
      <c r="B176" t="s">
        <v>419</v>
      </c>
      <c r="C176" t="s">
        <v>441</v>
      </c>
      <c r="D176">
        <v>1.1000000000000001</v>
      </c>
      <c r="E176" t="s">
        <v>90</v>
      </c>
      <c r="F176" t="s">
        <v>433</v>
      </c>
      <c r="G176" t="s">
        <v>421</v>
      </c>
      <c r="H176" t="s">
        <v>422</v>
      </c>
      <c r="I176">
        <v>0.19405</v>
      </c>
      <c r="J176">
        <v>5.3697000000000002E-2</v>
      </c>
      <c r="K176">
        <v>2.2662000000000002E-2</v>
      </c>
      <c r="L176">
        <v>2011.9</v>
      </c>
      <c r="M176">
        <v>22.646999999999998</v>
      </c>
      <c r="N176">
        <v>0.58833999999999997</v>
      </c>
      <c r="O176">
        <v>0.76922999999999997</v>
      </c>
      <c r="P176">
        <v>2028.6</v>
      </c>
      <c r="Q176">
        <v>-45.292000000000002</v>
      </c>
      <c r="R176">
        <v>0.95465999999999995</v>
      </c>
      <c r="S176">
        <v>0.93523000000000001</v>
      </c>
      <c r="T176">
        <v>1.6454E-2</v>
      </c>
      <c r="U176">
        <v>1.0980999999999999E-2</v>
      </c>
      <c r="V176">
        <v>0.92166000000000003</v>
      </c>
      <c r="W176">
        <v>0.90207000000000004</v>
      </c>
      <c r="X176">
        <v>2.163E-2</v>
      </c>
      <c r="Y176">
        <v>1.8343999999999999E-2</v>
      </c>
      <c r="Z176">
        <v>0.94533</v>
      </c>
      <c r="AA176">
        <v>0.93166000000000004</v>
      </c>
      <c r="AB176">
        <v>1.8068000000000001E-2</v>
      </c>
      <c r="AC176">
        <v>1.4455000000000001E-2</v>
      </c>
      <c r="AD176">
        <v>11</v>
      </c>
      <c r="AE176">
        <v>11</v>
      </c>
      <c r="AF176">
        <v>0.90407000000000004</v>
      </c>
      <c r="AG176">
        <v>0.44718999999999998</v>
      </c>
      <c r="AH176">
        <v>0.45688000000000001</v>
      </c>
      <c r="AI176">
        <v>12</v>
      </c>
      <c r="AJ176">
        <v>0</v>
      </c>
      <c r="AK176">
        <v>10</v>
      </c>
      <c r="AL176">
        <v>0</v>
      </c>
      <c r="AM176">
        <v>0</v>
      </c>
      <c r="AN176">
        <v>0</v>
      </c>
      <c r="AO176">
        <v>0.90693999999999997</v>
      </c>
      <c r="AP176">
        <v>1</v>
      </c>
      <c r="AQ176">
        <v>1</v>
      </c>
      <c r="AR176" t="s">
        <v>95</v>
      </c>
      <c r="AS176" t="s">
        <v>95</v>
      </c>
      <c r="AT176" t="s">
        <v>95</v>
      </c>
      <c r="AU176" t="s">
        <v>95</v>
      </c>
      <c r="AV176" t="s">
        <v>95</v>
      </c>
      <c r="AW176" t="s">
        <v>95</v>
      </c>
      <c r="AX176" t="s">
        <v>95</v>
      </c>
      <c r="AY176" t="s">
        <v>95</v>
      </c>
      <c r="AZ176" t="s">
        <v>95</v>
      </c>
      <c r="BA176" t="s">
        <v>95</v>
      </c>
      <c r="BB176" t="s">
        <v>95</v>
      </c>
      <c r="BC176" t="s">
        <v>96</v>
      </c>
      <c r="BD176" t="s">
        <v>95</v>
      </c>
      <c r="BH176" t="s">
        <v>427</v>
      </c>
      <c r="BI176">
        <v>0</v>
      </c>
      <c r="BL176">
        <v>0</v>
      </c>
      <c r="BM176">
        <v>1</v>
      </c>
      <c r="BN176">
        <v>0</v>
      </c>
      <c r="BO176">
        <v>0</v>
      </c>
      <c r="BP176">
        <v>0</v>
      </c>
      <c r="BQ176">
        <v>0</v>
      </c>
      <c r="BS176">
        <v>1</v>
      </c>
      <c r="BT176">
        <v>1</v>
      </c>
      <c r="BU176">
        <v>0</v>
      </c>
      <c r="BV176">
        <v>0</v>
      </c>
      <c r="BW176">
        <v>0</v>
      </c>
      <c r="BX176">
        <v>0</v>
      </c>
      <c r="BY176">
        <v>171</v>
      </c>
      <c r="BZ176" t="s">
        <v>123</v>
      </c>
      <c r="CG176" s="4">
        <v>1</v>
      </c>
      <c r="CH176" s="4">
        <v>1</v>
      </c>
      <c r="CI176" s="5">
        <v>0</v>
      </c>
      <c r="CJ176" s="5">
        <v>0</v>
      </c>
      <c r="CK176" s="5">
        <v>0</v>
      </c>
      <c r="CL176" s="5">
        <v>0</v>
      </c>
    </row>
    <row r="177" spans="1:91" x14ac:dyDescent="0.2">
      <c r="A177" t="s">
        <v>447</v>
      </c>
      <c r="B177" t="s">
        <v>419</v>
      </c>
      <c r="C177" t="s">
        <v>441</v>
      </c>
      <c r="D177">
        <v>1.1000000000000001</v>
      </c>
      <c r="E177" t="s">
        <v>90</v>
      </c>
      <c r="F177" t="s">
        <v>435</v>
      </c>
      <c r="G177" t="s">
        <v>107</v>
      </c>
      <c r="H177" t="s">
        <v>422</v>
      </c>
      <c r="I177">
        <v>9.8544000000000007E-2</v>
      </c>
      <c r="J177">
        <v>6.9405999999999995E-2</v>
      </c>
      <c r="K177">
        <v>1.9021E-2</v>
      </c>
      <c r="L177">
        <v>2023.9</v>
      </c>
      <c r="M177">
        <v>44.594000000000001</v>
      </c>
      <c r="N177">
        <v>1</v>
      </c>
      <c r="O177">
        <v>1.0135000000000001</v>
      </c>
      <c r="P177">
        <v>2033.3</v>
      </c>
      <c r="Q177">
        <v>-38.021999999999998</v>
      </c>
      <c r="R177">
        <v>0.89107000000000003</v>
      </c>
      <c r="S177">
        <v>0.86928000000000005</v>
      </c>
      <c r="T177">
        <v>3.6852000000000003E-2</v>
      </c>
      <c r="U177">
        <v>2.6499000000000002E-2</v>
      </c>
      <c r="V177">
        <v>0.90517999999999998</v>
      </c>
      <c r="W177">
        <v>0.89332999999999996</v>
      </c>
      <c r="X177">
        <v>3.4382999999999997E-2</v>
      </c>
      <c r="Y177">
        <v>2.5475000000000001E-2</v>
      </c>
      <c r="Z177">
        <v>0.87056999999999995</v>
      </c>
      <c r="AA177">
        <v>0.85440000000000005</v>
      </c>
      <c r="AB177">
        <v>4.0169999999999997E-2</v>
      </c>
      <c r="AC177">
        <v>2.8256E-2</v>
      </c>
      <c r="AD177">
        <v>19</v>
      </c>
      <c r="AE177">
        <v>19</v>
      </c>
      <c r="AF177">
        <v>0.58379999999999999</v>
      </c>
      <c r="AG177">
        <v>0.14241999999999999</v>
      </c>
      <c r="AH177">
        <v>0.44136999999999998</v>
      </c>
      <c r="AI177">
        <v>19</v>
      </c>
      <c r="AJ177">
        <v>0</v>
      </c>
      <c r="AK177">
        <v>18</v>
      </c>
      <c r="AL177">
        <v>0</v>
      </c>
      <c r="AM177">
        <v>0</v>
      </c>
      <c r="AN177">
        <v>0</v>
      </c>
      <c r="AO177">
        <v>0.88436999999999999</v>
      </c>
      <c r="AP177">
        <v>1</v>
      </c>
      <c r="AQ177">
        <v>1</v>
      </c>
      <c r="AR177" t="s">
        <v>95</v>
      </c>
      <c r="AS177" t="s">
        <v>95</v>
      </c>
      <c r="AT177" t="s">
        <v>95</v>
      </c>
      <c r="AU177" t="s">
        <v>95</v>
      </c>
      <c r="AV177" t="s">
        <v>95</v>
      </c>
      <c r="AW177" t="s">
        <v>95</v>
      </c>
      <c r="AX177" t="s">
        <v>95</v>
      </c>
      <c r="AY177" t="s">
        <v>95</v>
      </c>
      <c r="AZ177" t="s">
        <v>95</v>
      </c>
      <c r="BA177" t="s">
        <v>95</v>
      </c>
      <c r="BB177" t="s">
        <v>95</v>
      </c>
      <c r="BC177" t="s">
        <v>94</v>
      </c>
      <c r="BD177" t="s">
        <v>95</v>
      </c>
      <c r="BI177">
        <v>0</v>
      </c>
      <c r="BJ177" t="s">
        <v>108</v>
      </c>
      <c r="BK177" t="s">
        <v>109</v>
      </c>
      <c r="BL177">
        <v>1</v>
      </c>
      <c r="BM177">
        <v>1</v>
      </c>
      <c r="BN177">
        <v>0</v>
      </c>
      <c r="BO177">
        <v>1</v>
      </c>
      <c r="BP177">
        <v>0</v>
      </c>
      <c r="BQ177">
        <v>0</v>
      </c>
      <c r="BS177">
        <v>1</v>
      </c>
      <c r="BT177">
        <v>1</v>
      </c>
      <c r="BU177">
        <v>0</v>
      </c>
      <c r="BV177">
        <v>1</v>
      </c>
      <c r="BW177">
        <v>0</v>
      </c>
      <c r="BX177">
        <v>0</v>
      </c>
      <c r="BY177">
        <v>172</v>
      </c>
      <c r="CG177" s="4">
        <v>1</v>
      </c>
      <c r="CH177" s="4">
        <v>1</v>
      </c>
      <c r="CI177" s="5">
        <v>0</v>
      </c>
      <c r="CJ177" s="5">
        <v>0</v>
      </c>
      <c r="CK177" s="5">
        <v>0</v>
      </c>
      <c r="CL177" s="5">
        <v>0</v>
      </c>
    </row>
    <row r="178" spans="1:91" x14ac:dyDescent="0.2">
      <c r="A178" t="s">
        <v>448</v>
      </c>
      <c r="B178" t="s">
        <v>419</v>
      </c>
      <c r="C178" t="s">
        <v>441</v>
      </c>
      <c r="D178">
        <v>2.9</v>
      </c>
      <c r="E178" t="s">
        <v>437</v>
      </c>
      <c r="F178" t="s">
        <v>438</v>
      </c>
      <c r="G178" t="s">
        <v>92</v>
      </c>
      <c r="H178" t="s">
        <v>422</v>
      </c>
      <c r="I178">
        <v>0.26891999999999999</v>
      </c>
      <c r="J178">
        <v>2.7293999999999999E-3</v>
      </c>
      <c r="K178">
        <v>1.8967999999999999E-2</v>
      </c>
      <c r="L178">
        <v>2001.2</v>
      </c>
      <c r="M178">
        <v>16.341000000000001</v>
      </c>
      <c r="N178">
        <v>0.67884999999999995</v>
      </c>
      <c r="O178">
        <v>1554.9</v>
      </c>
      <c r="P178" s="1">
        <v>157500</v>
      </c>
      <c r="Q178">
        <v>-37.587000000000003</v>
      </c>
      <c r="R178">
        <v>0.97070999999999996</v>
      </c>
      <c r="S178">
        <v>0.96670999999999996</v>
      </c>
      <c r="T178">
        <v>2.8143999999999999E-2</v>
      </c>
      <c r="U178">
        <v>2.3768000000000001E-2</v>
      </c>
      <c r="V178">
        <v>-10.971</v>
      </c>
      <c r="W178">
        <v>-12.012</v>
      </c>
      <c r="X178">
        <v>0.56894</v>
      </c>
      <c r="Y178">
        <v>0.54466000000000003</v>
      </c>
      <c r="Z178">
        <v>0.79518999999999995</v>
      </c>
      <c r="AA178">
        <v>0.77737999999999996</v>
      </c>
      <c r="AB178">
        <v>7.4416999999999997E-2</v>
      </c>
      <c r="AC178">
        <v>6.3118999999999995E-2</v>
      </c>
      <c r="AD178">
        <v>26</v>
      </c>
      <c r="AE178">
        <v>26</v>
      </c>
      <c r="AF178">
        <v>1.048</v>
      </c>
      <c r="AG178">
        <v>0.246</v>
      </c>
      <c r="AH178">
        <v>0.80201</v>
      </c>
      <c r="AI178">
        <v>27</v>
      </c>
      <c r="AJ178">
        <v>10</v>
      </c>
      <c r="AK178">
        <v>25</v>
      </c>
      <c r="AL178">
        <v>1</v>
      </c>
      <c r="AM178">
        <v>0</v>
      </c>
      <c r="AN178">
        <v>0</v>
      </c>
      <c r="AO178">
        <v>0.96841999999999995</v>
      </c>
      <c r="AP178">
        <v>1</v>
      </c>
      <c r="AQ178">
        <v>1</v>
      </c>
      <c r="AR178" t="s">
        <v>95</v>
      </c>
      <c r="AS178" t="s">
        <v>95</v>
      </c>
      <c r="AT178" t="s">
        <v>95</v>
      </c>
      <c r="AU178" t="s">
        <v>95</v>
      </c>
      <c r="AV178" t="s">
        <v>95</v>
      </c>
      <c r="AW178" t="s">
        <v>95</v>
      </c>
      <c r="AX178" t="s">
        <v>95</v>
      </c>
      <c r="AY178" t="s">
        <v>95</v>
      </c>
      <c r="AZ178" t="s">
        <v>95</v>
      </c>
      <c r="BA178" t="s">
        <v>95</v>
      </c>
      <c r="BB178" t="s">
        <v>95</v>
      </c>
      <c r="BC178" t="s">
        <v>95</v>
      </c>
      <c r="BD178" t="s">
        <v>95</v>
      </c>
      <c r="BI178">
        <v>0</v>
      </c>
      <c r="BL178">
        <v>1</v>
      </c>
      <c r="BM178">
        <v>1</v>
      </c>
      <c r="BS178">
        <v>1</v>
      </c>
      <c r="BT178">
        <v>1</v>
      </c>
      <c r="BU178">
        <v>0</v>
      </c>
      <c r="BV178">
        <v>0</v>
      </c>
      <c r="BW178">
        <v>0</v>
      </c>
      <c r="BX178">
        <v>1</v>
      </c>
      <c r="BY178">
        <v>173</v>
      </c>
      <c r="CG178" s="4">
        <v>1</v>
      </c>
      <c r="CH178" s="4">
        <v>1</v>
      </c>
      <c r="CI178" s="5">
        <v>0</v>
      </c>
      <c r="CJ178" s="5">
        <v>0</v>
      </c>
      <c r="CK178" s="5">
        <v>0</v>
      </c>
      <c r="CL178" s="5">
        <v>1</v>
      </c>
    </row>
    <row r="179" spans="1:91" x14ac:dyDescent="0.2">
      <c r="A179" t="s">
        <v>449</v>
      </c>
      <c r="B179" t="s">
        <v>419</v>
      </c>
      <c r="C179" t="s">
        <v>450</v>
      </c>
      <c r="D179">
        <v>1.1000000000000001</v>
      </c>
      <c r="E179" t="s">
        <v>90</v>
      </c>
      <c r="F179" t="s">
        <v>420</v>
      </c>
      <c r="G179" t="s">
        <v>421</v>
      </c>
      <c r="H179" t="s">
        <v>422</v>
      </c>
      <c r="I179">
        <v>0.24092</v>
      </c>
      <c r="J179">
        <v>3.0395999999999999E-3</v>
      </c>
      <c r="K179">
        <v>2.2571999999999998E-2</v>
      </c>
      <c r="L179">
        <v>2002.7</v>
      </c>
      <c r="M179">
        <v>18.239999999999998</v>
      </c>
      <c r="N179">
        <v>0.95857999999999999</v>
      </c>
      <c r="O179">
        <v>1555</v>
      </c>
      <c r="P179" s="1">
        <v>157500</v>
      </c>
      <c r="Q179">
        <v>-44.609000000000002</v>
      </c>
      <c r="R179">
        <v>0.99536000000000002</v>
      </c>
      <c r="S179">
        <v>0.99448999999999999</v>
      </c>
      <c r="T179">
        <v>9.5236999999999995E-3</v>
      </c>
      <c r="U179">
        <v>8.3767000000000008E-3</v>
      </c>
      <c r="V179">
        <v>-34.155999999999999</v>
      </c>
      <c r="W179">
        <v>-38.292000000000002</v>
      </c>
      <c r="X179">
        <v>0.82865</v>
      </c>
      <c r="Y179">
        <v>0.81677999999999995</v>
      </c>
      <c r="Z179">
        <v>0.86734999999999995</v>
      </c>
      <c r="AA179">
        <v>0.85174000000000005</v>
      </c>
      <c r="AB179">
        <v>5.0901000000000002E-2</v>
      </c>
      <c r="AC179">
        <v>4.2016999999999999E-2</v>
      </c>
      <c r="AD179">
        <v>20</v>
      </c>
      <c r="AE179">
        <v>20</v>
      </c>
      <c r="AF179">
        <v>1.0027999999999999</v>
      </c>
      <c r="AG179">
        <v>0.50700000000000001</v>
      </c>
      <c r="AH179">
        <v>0.49584</v>
      </c>
      <c r="AI179">
        <v>20</v>
      </c>
      <c r="AJ179">
        <v>1</v>
      </c>
      <c r="AK179">
        <v>19</v>
      </c>
      <c r="AL179">
        <v>0</v>
      </c>
      <c r="AM179">
        <v>0</v>
      </c>
      <c r="AN179">
        <v>0</v>
      </c>
      <c r="AO179">
        <v>0.95716999999999997</v>
      </c>
      <c r="AP179">
        <v>1</v>
      </c>
      <c r="AQ179">
        <v>1</v>
      </c>
      <c r="AR179" t="s">
        <v>95</v>
      </c>
      <c r="AS179" t="s">
        <v>95</v>
      </c>
      <c r="AT179" t="s">
        <v>95</v>
      </c>
      <c r="AU179" t="s">
        <v>95</v>
      </c>
      <c r="AV179" t="s">
        <v>95</v>
      </c>
      <c r="AW179" t="s">
        <v>95</v>
      </c>
      <c r="AX179" t="s">
        <v>95</v>
      </c>
      <c r="AY179" t="s">
        <v>95</v>
      </c>
      <c r="AZ179" t="s">
        <v>95</v>
      </c>
      <c r="BA179" t="s">
        <v>95</v>
      </c>
      <c r="BB179" t="s">
        <v>95</v>
      </c>
      <c r="BC179" t="s">
        <v>95</v>
      </c>
      <c r="BD179" t="s">
        <v>95</v>
      </c>
      <c r="BI179">
        <v>0</v>
      </c>
      <c r="BL179">
        <v>1</v>
      </c>
      <c r="BM179">
        <v>1</v>
      </c>
      <c r="BN179">
        <v>0</v>
      </c>
      <c r="BO179">
        <v>0</v>
      </c>
      <c r="BP179">
        <v>0</v>
      </c>
      <c r="BQ179">
        <v>0</v>
      </c>
      <c r="BS179">
        <v>1</v>
      </c>
      <c r="BT179">
        <v>1</v>
      </c>
      <c r="BU179">
        <v>0</v>
      </c>
      <c r="BV179">
        <v>0</v>
      </c>
      <c r="BW179">
        <v>0</v>
      </c>
      <c r="BX179">
        <v>0</v>
      </c>
      <c r="BY179">
        <v>174</v>
      </c>
      <c r="CG179" s="4">
        <v>1</v>
      </c>
      <c r="CH179" s="4">
        <v>1</v>
      </c>
      <c r="CI179" s="5">
        <v>0</v>
      </c>
      <c r="CJ179" s="5">
        <v>1</v>
      </c>
      <c r="CK179" s="5">
        <v>0</v>
      </c>
      <c r="CL179" s="5">
        <v>0</v>
      </c>
      <c r="CM179" s="12" t="s">
        <v>3455</v>
      </c>
    </row>
    <row r="180" spans="1:91" x14ac:dyDescent="0.2">
      <c r="A180" t="s">
        <v>451</v>
      </c>
      <c r="B180" t="s">
        <v>419</v>
      </c>
      <c r="C180" t="s">
        <v>450</v>
      </c>
      <c r="D180">
        <v>1.1000000000000001</v>
      </c>
      <c r="E180" t="s">
        <v>90</v>
      </c>
      <c r="F180" t="s">
        <v>424</v>
      </c>
      <c r="G180" t="s">
        <v>421</v>
      </c>
      <c r="H180" t="s">
        <v>422</v>
      </c>
      <c r="I180">
        <v>0.12427000000000001</v>
      </c>
      <c r="J180">
        <v>0.12427000000000001</v>
      </c>
      <c r="K180">
        <v>1.3285E-2</v>
      </c>
      <c r="L180">
        <v>2116.1</v>
      </c>
      <c r="M180">
        <v>35.360999999999997</v>
      </c>
      <c r="N180">
        <v>30277</v>
      </c>
      <c r="O180">
        <v>1.8982000000000001</v>
      </c>
      <c r="P180">
        <v>2038.2</v>
      </c>
      <c r="Q180">
        <v>-26.641999999999999</v>
      </c>
      <c r="R180">
        <v>0.96726000000000001</v>
      </c>
      <c r="S180">
        <v>0.95635000000000003</v>
      </c>
      <c r="T180">
        <v>1.2657E-2</v>
      </c>
      <c r="U180">
        <v>9.7432999999999999E-3</v>
      </c>
      <c r="V180">
        <v>0.96726000000000001</v>
      </c>
      <c r="W180">
        <v>0.96070999999999995</v>
      </c>
      <c r="X180">
        <v>1.2657E-2</v>
      </c>
      <c r="Y180">
        <v>9.7432999999999999E-3</v>
      </c>
      <c r="Z180">
        <v>0.89131000000000005</v>
      </c>
      <c r="AA180">
        <v>0.86956999999999995</v>
      </c>
      <c r="AB180">
        <v>2.3061000000000002E-2</v>
      </c>
      <c r="AC180">
        <v>1.9493E-2</v>
      </c>
      <c r="AD180">
        <v>13</v>
      </c>
      <c r="AE180">
        <v>13</v>
      </c>
      <c r="AF180" s="1">
        <v>8.7160999999999994E-6</v>
      </c>
      <c r="AG180" s="1">
        <v>1.3012999999999999E-6</v>
      </c>
      <c r="AH180" s="1">
        <v>7.4147999999999997E-6</v>
      </c>
      <c r="AI180">
        <v>16</v>
      </c>
      <c r="AJ180">
        <v>0</v>
      </c>
      <c r="AK180">
        <v>12</v>
      </c>
      <c r="AL180">
        <v>0</v>
      </c>
      <c r="AM180">
        <v>0</v>
      </c>
      <c r="AN180">
        <v>0</v>
      </c>
      <c r="AO180">
        <v>0.84079000000000004</v>
      </c>
      <c r="AP180">
        <v>1</v>
      </c>
      <c r="AQ180">
        <v>1</v>
      </c>
      <c r="AR180" t="s">
        <v>95</v>
      </c>
      <c r="AS180" t="s">
        <v>95</v>
      </c>
      <c r="AT180" t="s">
        <v>95</v>
      </c>
      <c r="AU180" t="s">
        <v>95</v>
      </c>
      <c r="AV180" t="s">
        <v>95</v>
      </c>
      <c r="AW180" t="s">
        <v>95</v>
      </c>
      <c r="AX180" t="s">
        <v>95</v>
      </c>
      <c r="AY180" t="s">
        <v>94</v>
      </c>
      <c r="AZ180" t="s">
        <v>95</v>
      </c>
      <c r="BA180" t="s">
        <v>94</v>
      </c>
      <c r="BB180" t="s">
        <v>95</v>
      </c>
      <c r="BC180" t="s">
        <v>94</v>
      </c>
      <c r="BD180" t="s">
        <v>95</v>
      </c>
      <c r="BI180">
        <v>0</v>
      </c>
      <c r="BL180">
        <v>1</v>
      </c>
      <c r="BM180">
        <v>1</v>
      </c>
      <c r="BN180">
        <v>0</v>
      </c>
      <c r="BO180">
        <v>0</v>
      </c>
      <c r="BP180">
        <v>0</v>
      </c>
      <c r="BQ180">
        <v>0</v>
      </c>
      <c r="BS180">
        <v>1</v>
      </c>
      <c r="BT180">
        <v>1</v>
      </c>
      <c r="BU180">
        <v>0</v>
      </c>
      <c r="BV180">
        <v>0</v>
      </c>
      <c r="BW180">
        <v>0</v>
      </c>
      <c r="BX180">
        <v>0</v>
      </c>
      <c r="BY180">
        <v>175</v>
      </c>
      <c r="CG180" s="4">
        <v>1</v>
      </c>
      <c r="CH180" s="4">
        <v>1</v>
      </c>
      <c r="CI180" s="5">
        <v>0</v>
      </c>
      <c r="CJ180" s="5">
        <v>0</v>
      </c>
      <c r="CK180" s="5">
        <v>0</v>
      </c>
      <c r="CL180" s="5">
        <v>0</v>
      </c>
    </row>
    <row r="181" spans="1:91" x14ac:dyDescent="0.2">
      <c r="A181" t="s">
        <v>452</v>
      </c>
      <c r="B181" t="s">
        <v>419</v>
      </c>
      <c r="C181" t="s">
        <v>450</v>
      </c>
      <c r="D181">
        <v>1.1000000000000001</v>
      </c>
      <c r="E181" t="s">
        <v>90</v>
      </c>
      <c r="F181" t="s">
        <v>426</v>
      </c>
      <c r="G181" t="s">
        <v>421</v>
      </c>
      <c r="H181" t="s">
        <v>422</v>
      </c>
      <c r="I181">
        <v>0.18703</v>
      </c>
      <c r="J181">
        <v>2.4696000000000002E-3</v>
      </c>
      <c r="K181">
        <v>1.6518000000000001E-2</v>
      </c>
      <c r="L181">
        <v>1999.8</v>
      </c>
      <c r="M181">
        <v>23.495999999999999</v>
      </c>
      <c r="N181">
        <v>0.96960000000000002</v>
      </c>
      <c r="O181">
        <v>1555.2</v>
      </c>
      <c r="P181" s="1">
        <v>157480</v>
      </c>
      <c r="Q181">
        <v>-32.395000000000003</v>
      </c>
      <c r="R181">
        <v>0.98778999999999995</v>
      </c>
      <c r="S181">
        <v>0.98534999999999995</v>
      </c>
      <c r="T181">
        <v>1.141E-2</v>
      </c>
      <c r="U181">
        <v>9.3599000000000009E-3</v>
      </c>
      <c r="V181">
        <v>-67.686000000000007</v>
      </c>
      <c r="W181">
        <v>-76.272000000000006</v>
      </c>
      <c r="X181">
        <v>0.85580999999999996</v>
      </c>
      <c r="Y181">
        <v>0.84955999999999998</v>
      </c>
      <c r="Z181">
        <v>0.89241000000000004</v>
      </c>
      <c r="AA181">
        <v>0.87895999999999996</v>
      </c>
      <c r="AB181">
        <v>3.3870999999999998E-2</v>
      </c>
      <c r="AC181">
        <v>2.9467E-2</v>
      </c>
      <c r="AD181">
        <v>19</v>
      </c>
      <c r="AE181">
        <v>19</v>
      </c>
      <c r="AF181">
        <v>0.99648999999999999</v>
      </c>
      <c r="AG181">
        <v>0.66418999999999995</v>
      </c>
      <c r="AH181">
        <v>0.33229999999999998</v>
      </c>
      <c r="AI181">
        <v>20</v>
      </c>
      <c r="AJ181">
        <v>1</v>
      </c>
      <c r="AK181">
        <v>18</v>
      </c>
      <c r="AL181">
        <v>0</v>
      </c>
      <c r="AM181">
        <v>0</v>
      </c>
      <c r="AN181">
        <v>0</v>
      </c>
      <c r="AO181">
        <v>0.95194999999999996</v>
      </c>
      <c r="AP181">
        <v>1</v>
      </c>
      <c r="AQ181">
        <v>1</v>
      </c>
      <c r="AR181" t="s">
        <v>95</v>
      </c>
      <c r="AS181" t="s">
        <v>95</v>
      </c>
      <c r="AT181" t="s">
        <v>95</v>
      </c>
      <c r="AU181" t="s">
        <v>95</v>
      </c>
      <c r="AV181" t="s">
        <v>95</v>
      </c>
      <c r="AW181" t="s">
        <v>95</v>
      </c>
      <c r="AX181" t="s">
        <v>95</v>
      </c>
      <c r="AY181" t="s">
        <v>95</v>
      </c>
      <c r="AZ181" t="s">
        <v>95</v>
      </c>
      <c r="BA181" t="s">
        <v>95</v>
      </c>
      <c r="BB181" t="s">
        <v>95</v>
      </c>
      <c r="BC181" t="s">
        <v>96</v>
      </c>
      <c r="BD181" t="s">
        <v>95</v>
      </c>
      <c r="BH181" t="s">
        <v>427</v>
      </c>
      <c r="BI181">
        <v>0</v>
      </c>
      <c r="BL181">
        <v>0</v>
      </c>
      <c r="BM181">
        <v>1</v>
      </c>
      <c r="BN181">
        <v>0</v>
      </c>
      <c r="BO181">
        <v>0</v>
      </c>
      <c r="BP181">
        <v>0</v>
      </c>
      <c r="BQ181">
        <v>0</v>
      </c>
      <c r="BS181">
        <v>1</v>
      </c>
      <c r="BT181">
        <v>1</v>
      </c>
      <c r="BU181">
        <v>0</v>
      </c>
      <c r="BV181">
        <v>0</v>
      </c>
      <c r="BW181">
        <v>0</v>
      </c>
      <c r="BX181">
        <v>0</v>
      </c>
      <c r="BY181">
        <v>176</v>
      </c>
      <c r="BZ181" t="s">
        <v>123</v>
      </c>
      <c r="CG181" s="4">
        <v>1</v>
      </c>
      <c r="CH181" s="4">
        <v>1</v>
      </c>
      <c r="CI181" s="5">
        <v>0</v>
      </c>
      <c r="CJ181" s="5">
        <v>0</v>
      </c>
      <c r="CK181" s="5">
        <v>0</v>
      </c>
      <c r="CL181" s="5">
        <v>0</v>
      </c>
    </row>
    <row r="182" spans="1:91" x14ac:dyDescent="0.2">
      <c r="A182" t="s">
        <v>453</v>
      </c>
      <c r="B182" t="s">
        <v>419</v>
      </c>
      <c r="C182" t="s">
        <v>450</v>
      </c>
      <c r="D182">
        <v>1.1000000000000001</v>
      </c>
      <c r="E182" t="s">
        <v>90</v>
      </c>
      <c r="F182" t="s">
        <v>429</v>
      </c>
      <c r="G182" t="s">
        <v>421</v>
      </c>
      <c r="H182" t="s">
        <v>422</v>
      </c>
      <c r="I182">
        <v>0.15154999999999999</v>
      </c>
      <c r="J182">
        <v>1.7703E-2</v>
      </c>
      <c r="K182">
        <v>1.4879E-2</v>
      </c>
      <c r="L182">
        <v>1998.8</v>
      </c>
      <c r="M182">
        <v>28.997</v>
      </c>
      <c r="N182">
        <v>0.94916999999999996</v>
      </c>
      <c r="O182">
        <v>9.6179000000000001E-2</v>
      </c>
      <c r="P182">
        <v>1892.1</v>
      </c>
      <c r="Q182">
        <v>-29.129000000000001</v>
      </c>
      <c r="R182">
        <v>0.88834000000000002</v>
      </c>
      <c r="S182">
        <v>0.86863999999999997</v>
      </c>
      <c r="T182">
        <v>3.2807999999999997E-2</v>
      </c>
      <c r="U182">
        <v>2.6953000000000001E-2</v>
      </c>
      <c r="V182">
        <v>0.82345999999999997</v>
      </c>
      <c r="W182">
        <v>0.80384</v>
      </c>
      <c r="X182">
        <v>4.1253999999999999E-2</v>
      </c>
      <c r="Y182">
        <v>3.4107999999999999E-2</v>
      </c>
      <c r="Z182">
        <v>0.84201999999999999</v>
      </c>
      <c r="AA182">
        <v>0.82445999999999997</v>
      </c>
      <c r="AB182">
        <v>3.9024999999999997E-2</v>
      </c>
      <c r="AC182">
        <v>3.2785000000000002E-2</v>
      </c>
      <c r="AD182">
        <v>21</v>
      </c>
      <c r="AE182">
        <v>21</v>
      </c>
      <c r="AF182">
        <v>1.0075000000000001</v>
      </c>
      <c r="AG182">
        <v>0.64624999999999999</v>
      </c>
      <c r="AH182">
        <v>0.36126000000000003</v>
      </c>
      <c r="AI182">
        <v>21</v>
      </c>
      <c r="AJ182">
        <v>1</v>
      </c>
      <c r="AK182">
        <v>20</v>
      </c>
      <c r="AL182">
        <v>0</v>
      </c>
      <c r="AM182">
        <v>0</v>
      </c>
      <c r="AN182">
        <v>0</v>
      </c>
      <c r="AO182">
        <v>0.95333999999999997</v>
      </c>
      <c r="AP182">
        <v>1</v>
      </c>
      <c r="AQ182">
        <v>1</v>
      </c>
      <c r="AR182" t="s">
        <v>95</v>
      </c>
      <c r="AS182" t="s">
        <v>95</v>
      </c>
      <c r="AT182" t="s">
        <v>95</v>
      </c>
      <c r="AU182" t="s">
        <v>95</v>
      </c>
      <c r="AV182" t="s">
        <v>95</v>
      </c>
      <c r="AW182" t="s">
        <v>95</v>
      </c>
      <c r="AX182" t="s">
        <v>95</v>
      </c>
      <c r="AY182" t="s">
        <v>95</v>
      </c>
      <c r="AZ182" t="s">
        <v>95</v>
      </c>
      <c r="BA182" t="s">
        <v>95</v>
      </c>
      <c r="BB182" t="s">
        <v>95</v>
      </c>
      <c r="BC182" t="s">
        <v>95</v>
      </c>
      <c r="BD182" t="s">
        <v>95</v>
      </c>
      <c r="BI182">
        <v>0</v>
      </c>
      <c r="BL182">
        <v>1</v>
      </c>
      <c r="BM182">
        <v>1</v>
      </c>
      <c r="BN182">
        <v>0</v>
      </c>
      <c r="BO182">
        <v>0</v>
      </c>
      <c r="BP182">
        <v>0</v>
      </c>
      <c r="BQ182">
        <v>0</v>
      </c>
      <c r="BS182">
        <v>1</v>
      </c>
      <c r="BT182">
        <v>1</v>
      </c>
      <c r="BU182">
        <v>0</v>
      </c>
      <c r="BV182">
        <v>0</v>
      </c>
      <c r="BW182">
        <v>0</v>
      </c>
      <c r="BX182">
        <v>0</v>
      </c>
      <c r="BY182">
        <v>177</v>
      </c>
      <c r="CG182" s="4">
        <v>1</v>
      </c>
      <c r="CH182" s="4">
        <v>1</v>
      </c>
      <c r="CI182" s="5">
        <v>0</v>
      </c>
      <c r="CJ182" s="5">
        <v>0</v>
      </c>
      <c r="CK182" s="5">
        <v>0</v>
      </c>
      <c r="CL182" s="5">
        <v>0</v>
      </c>
    </row>
    <row r="183" spans="1:91" x14ac:dyDescent="0.2">
      <c r="A183" t="s">
        <v>454</v>
      </c>
      <c r="B183" t="s">
        <v>419</v>
      </c>
      <c r="C183" t="s">
        <v>450</v>
      </c>
      <c r="D183">
        <v>1.1000000000000001</v>
      </c>
      <c r="E183" t="s">
        <v>90</v>
      </c>
      <c r="F183" t="s">
        <v>431</v>
      </c>
      <c r="G183" t="s">
        <v>421</v>
      </c>
      <c r="H183" t="s">
        <v>422</v>
      </c>
      <c r="I183">
        <v>0.32991999999999999</v>
      </c>
      <c r="J183">
        <v>8.0049999999999996E-2</v>
      </c>
      <c r="K183">
        <v>1.9703999999999999E-2</v>
      </c>
      <c r="L183">
        <v>2010.3</v>
      </c>
      <c r="M183">
        <v>13.32</v>
      </c>
      <c r="N183">
        <v>0.36326999999999998</v>
      </c>
      <c r="O183">
        <v>1.0687</v>
      </c>
      <c r="P183">
        <v>2033.4</v>
      </c>
      <c r="Q183">
        <v>-39.436</v>
      </c>
      <c r="R183">
        <v>0.95992999999999995</v>
      </c>
      <c r="S183">
        <v>0.95242000000000004</v>
      </c>
      <c r="T183">
        <v>2.3553999999999999E-2</v>
      </c>
      <c r="U183">
        <v>1.9231999999999999E-2</v>
      </c>
      <c r="V183">
        <v>0.84289999999999998</v>
      </c>
      <c r="W183">
        <v>0.82440999999999998</v>
      </c>
      <c r="X183">
        <v>4.6637999999999999E-2</v>
      </c>
      <c r="Y183">
        <v>4.1225999999999999E-2</v>
      </c>
      <c r="Z183">
        <v>0.93242000000000003</v>
      </c>
      <c r="AA183">
        <v>0.92447000000000001</v>
      </c>
      <c r="AB183">
        <v>3.0588000000000001E-2</v>
      </c>
      <c r="AC183">
        <v>2.4538999999999998E-2</v>
      </c>
      <c r="AD183">
        <v>20</v>
      </c>
      <c r="AE183">
        <v>20</v>
      </c>
      <c r="AF183">
        <v>1.0831999999999999</v>
      </c>
      <c r="AG183">
        <v>9.4419000000000003E-2</v>
      </c>
      <c r="AH183">
        <v>0.98877999999999999</v>
      </c>
      <c r="AI183">
        <v>20</v>
      </c>
      <c r="AJ183">
        <v>1</v>
      </c>
      <c r="AK183">
        <v>19</v>
      </c>
      <c r="AL183">
        <v>0</v>
      </c>
      <c r="AM183">
        <v>0</v>
      </c>
      <c r="AN183">
        <v>0</v>
      </c>
      <c r="AO183">
        <v>0.93328999999999995</v>
      </c>
      <c r="AP183">
        <v>1</v>
      </c>
      <c r="AQ183">
        <v>1</v>
      </c>
      <c r="AR183" t="s">
        <v>95</v>
      </c>
      <c r="AS183" t="s">
        <v>95</v>
      </c>
      <c r="AT183" t="s">
        <v>95</v>
      </c>
      <c r="AU183" t="s">
        <v>95</v>
      </c>
      <c r="AV183" t="s">
        <v>95</v>
      </c>
      <c r="AW183" t="s">
        <v>95</v>
      </c>
      <c r="AX183" t="s">
        <v>95</v>
      </c>
      <c r="AY183" t="s">
        <v>95</v>
      </c>
      <c r="AZ183" t="s">
        <v>95</v>
      </c>
      <c r="BA183" t="s">
        <v>95</v>
      </c>
      <c r="BB183" t="s">
        <v>95</v>
      </c>
      <c r="BC183" t="s">
        <v>95</v>
      </c>
      <c r="BD183" t="s">
        <v>95</v>
      </c>
      <c r="BI183">
        <v>0</v>
      </c>
      <c r="BL183">
        <v>1</v>
      </c>
      <c r="BM183">
        <v>1</v>
      </c>
      <c r="BN183">
        <v>0</v>
      </c>
      <c r="BO183">
        <v>0</v>
      </c>
      <c r="BP183">
        <v>0</v>
      </c>
      <c r="BQ183">
        <v>0</v>
      </c>
      <c r="BS183">
        <v>1</v>
      </c>
      <c r="BT183">
        <v>1</v>
      </c>
      <c r="BU183">
        <v>0</v>
      </c>
      <c r="BV183">
        <v>0</v>
      </c>
      <c r="BW183">
        <v>0</v>
      </c>
      <c r="BX183">
        <v>0</v>
      </c>
      <c r="BY183">
        <v>178</v>
      </c>
      <c r="CG183" s="4">
        <v>1</v>
      </c>
      <c r="CH183" s="4">
        <v>1</v>
      </c>
      <c r="CI183" s="5">
        <v>0</v>
      </c>
      <c r="CJ183" s="5">
        <v>0</v>
      </c>
      <c r="CK183" s="5">
        <v>0</v>
      </c>
      <c r="CL183" s="5">
        <v>0</v>
      </c>
    </row>
    <row r="184" spans="1:91" x14ac:dyDescent="0.2">
      <c r="A184" t="s">
        <v>455</v>
      </c>
      <c r="B184" t="s">
        <v>419</v>
      </c>
      <c r="C184" t="s">
        <v>450</v>
      </c>
      <c r="D184">
        <v>1.1000000000000001</v>
      </c>
      <c r="E184" t="s">
        <v>90</v>
      </c>
      <c r="F184" t="s">
        <v>433</v>
      </c>
      <c r="G184" t="s">
        <v>421</v>
      </c>
      <c r="H184" t="s">
        <v>422</v>
      </c>
      <c r="I184">
        <v>0.18328</v>
      </c>
      <c r="J184">
        <v>3.5187999999999997E-2</v>
      </c>
      <c r="K184">
        <v>2.8042000000000001E-2</v>
      </c>
      <c r="L184">
        <v>2008.8</v>
      </c>
      <c r="M184">
        <v>23.975999999999999</v>
      </c>
      <c r="N184">
        <v>0.98346</v>
      </c>
      <c r="O184">
        <v>1.1893</v>
      </c>
      <c r="P184">
        <v>2028.9</v>
      </c>
      <c r="Q184">
        <v>-55.773000000000003</v>
      </c>
      <c r="R184">
        <v>0.98782999999999999</v>
      </c>
      <c r="S184">
        <v>0.98260999999999998</v>
      </c>
      <c r="T184">
        <v>1.0472E-2</v>
      </c>
      <c r="U184">
        <v>8.7752999999999998E-3</v>
      </c>
      <c r="V184">
        <v>0.93730000000000002</v>
      </c>
      <c r="W184">
        <v>0.92161999999999999</v>
      </c>
      <c r="X184">
        <v>2.3771E-2</v>
      </c>
      <c r="Y184">
        <v>1.8068000000000001E-2</v>
      </c>
      <c r="Z184">
        <v>0.95913000000000004</v>
      </c>
      <c r="AA184">
        <v>0.94891999999999999</v>
      </c>
      <c r="AB184">
        <v>1.9189999999999999E-2</v>
      </c>
      <c r="AC184">
        <v>1.3931000000000001E-2</v>
      </c>
      <c r="AD184">
        <v>11</v>
      </c>
      <c r="AE184">
        <v>11</v>
      </c>
      <c r="AF184">
        <v>0.91157999999999995</v>
      </c>
      <c r="AG184">
        <v>0.59952000000000005</v>
      </c>
      <c r="AH184">
        <v>0.31206</v>
      </c>
      <c r="AI184">
        <v>12</v>
      </c>
      <c r="AJ184">
        <v>0</v>
      </c>
      <c r="AK184">
        <v>10</v>
      </c>
      <c r="AL184">
        <v>0</v>
      </c>
      <c r="AM184">
        <v>0</v>
      </c>
      <c r="AN184">
        <v>0</v>
      </c>
      <c r="AO184">
        <v>0.91500999999999999</v>
      </c>
      <c r="AP184">
        <v>1</v>
      </c>
      <c r="AQ184">
        <v>1</v>
      </c>
      <c r="AR184" t="s">
        <v>95</v>
      </c>
      <c r="AS184" t="s">
        <v>95</v>
      </c>
      <c r="AT184" t="s">
        <v>95</v>
      </c>
      <c r="AU184" t="s">
        <v>95</v>
      </c>
      <c r="AV184" t="s">
        <v>95</v>
      </c>
      <c r="AW184" t="s">
        <v>95</v>
      </c>
      <c r="AX184" t="s">
        <v>95</v>
      </c>
      <c r="AY184" t="s">
        <v>95</v>
      </c>
      <c r="AZ184" t="s">
        <v>95</v>
      </c>
      <c r="BA184" t="s">
        <v>95</v>
      </c>
      <c r="BB184" t="s">
        <v>95</v>
      </c>
      <c r="BC184" t="s">
        <v>95</v>
      </c>
      <c r="BD184" t="s">
        <v>95</v>
      </c>
      <c r="BI184">
        <v>0</v>
      </c>
      <c r="BL184">
        <v>1</v>
      </c>
      <c r="BM184">
        <v>1</v>
      </c>
      <c r="BN184">
        <v>0</v>
      </c>
      <c r="BO184">
        <v>0</v>
      </c>
      <c r="BP184">
        <v>0</v>
      </c>
      <c r="BQ184">
        <v>0</v>
      </c>
      <c r="BS184">
        <v>1</v>
      </c>
      <c r="BT184">
        <v>1</v>
      </c>
      <c r="BU184">
        <v>0</v>
      </c>
      <c r="BV184">
        <v>0</v>
      </c>
      <c r="BW184">
        <v>0</v>
      </c>
      <c r="BX184">
        <v>0</v>
      </c>
      <c r="BY184">
        <v>179</v>
      </c>
      <c r="CG184" s="4">
        <v>1</v>
      </c>
      <c r="CH184" s="4">
        <v>1</v>
      </c>
      <c r="CI184" s="5">
        <v>0</v>
      </c>
      <c r="CJ184" s="5">
        <v>0</v>
      </c>
      <c r="CK184" s="5">
        <v>0</v>
      </c>
      <c r="CL184" s="5">
        <v>0</v>
      </c>
    </row>
    <row r="185" spans="1:91" x14ac:dyDescent="0.2">
      <c r="A185" t="s">
        <v>456</v>
      </c>
      <c r="B185" t="s">
        <v>419</v>
      </c>
      <c r="C185" t="s">
        <v>450</v>
      </c>
      <c r="D185">
        <v>1.1000000000000001</v>
      </c>
      <c r="E185" t="s">
        <v>90</v>
      </c>
      <c r="F185" t="s">
        <v>435</v>
      </c>
      <c r="G185" t="s">
        <v>107</v>
      </c>
      <c r="H185" t="s">
        <v>422</v>
      </c>
      <c r="I185">
        <v>7.9711000000000004E-2</v>
      </c>
      <c r="J185">
        <v>2.9718999999999999E-2</v>
      </c>
      <c r="K185">
        <v>1.8350000000000002E-2</v>
      </c>
      <c r="L185">
        <v>2006.4</v>
      </c>
      <c r="M185">
        <v>55.13</v>
      </c>
      <c r="N185">
        <v>1</v>
      </c>
      <c r="O185">
        <v>0.21598000000000001</v>
      </c>
      <c r="P185">
        <v>1977.9</v>
      </c>
      <c r="Q185">
        <v>-36.316000000000003</v>
      </c>
      <c r="R185">
        <v>0.75922000000000001</v>
      </c>
      <c r="S185">
        <v>0.71672999999999998</v>
      </c>
      <c r="T185">
        <v>6.2140000000000001E-2</v>
      </c>
      <c r="U185">
        <v>5.1235999999999997E-2</v>
      </c>
      <c r="V185">
        <v>0.77685999999999999</v>
      </c>
      <c r="W185">
        <v>0.75207000000000002</v>
      </c>
      <c r="X185">
        <v>5.9820999999999999E-2</v>
      </c>
      <c r="Y185">
        <v>4.8189000000000003E-2</v>
      </c>
      <c r="Z185">
        <v>0.76990999999999998</v>
      </c>
      <c r="AA185">
        <v>0.74434</v>
      </c>
      <c r="AB185">
        <v>6.0745E-2</v>
      </c>
      <c r="AC185">
        <v>4.9933999999999999E-2</v>
      </c>
      <c r="AD185">
        <v>21</v>
      </c>
      <c r="AE185">
        <v>21</v>
      </c>
      <c r="AF185">
        <v>0.95520000000000005</v>
      </c>
      <c r="AG185">
        <v>0.44442999999999999</v>
      </c>
      <c r="AH185">
        <v>0.51076999999999995</v>
      </c>
      <c r="AI185">
        <v>21</v>
      </c>
      <c r="AJ185">
        <v>0</v>
      </c>
      <c r="AK185">
        <v>20</v>
      </c>
      <c r="AL185">
        <v>0</v>
      </c>
      <c r="AM185">
        <v>0</v>
      </c>
      <c r="AN185">
        <v>0</v>
      </c>
      <c r="AO185">
        <v>0.92410000000000003</v>
      </c>
      <c r="AP185">
        <v>1</v>
      </c>
      <c r="AQ185">
        <v>1</v>
      </c>
      <c r="AR185" t="s">
        <v>95</v>
      </c>
      <c r="AS185" t="s">
        <v>95</v>
      </c>
      <c r="AT185" t="s">
        <v>95</v>
      </c>
      <c r="AU185" t="s">
        <v>95</v>
      </c>
      <c r="AV185" t="s">
        <v>95</v>
      </c>
      <c r="AW185" t="s">
        <v>95</v>
      </c>
      <c r="AX185" t="s">
        <v>95</v>
      </c>
      <c r="AY185" t="s">
        <v>95</v>
      </c>
      <c r="AZ185" t="s">
        <v>95</v>
      </c>
      <c r="BA185" t="s">
        <v>95</v>
      </c>
      <c r="BB185" t="s">
        <v>95</v>
      </c>
      <c r="BC185" t="s">
        <v>94</v>
      </c>
      <c r="BD185" t="s">
        <v>95</v>
      </c>
      <c r="BI185">
        <v>0</v>
      </c>
      <c r="BJ185" t="s">
        <v>108</v>
      </c>
      <c r="BK185" t="s">
        <v>109</v>
      </c>
      <c r="BL185">
        <v>1</v>
      </c>
      <c r="BM185">
        <v>1</v>
      </c>
      <c r="BN185">
        <v>0</v>
      </c>
      <c r="BO185">
        <v>1</v>
      </c>
      <c r="BP185">
        <v>0</v>
      </c>
      <c r="BQ185">
        <v>0</v>
      </c>
      <c r="BS185">
        <v>1</v>
      </c>
      <c r="BT185">
        <v>1</v>
      </c>
      <c r="BU185">
        <v>0</v>
      </c>
      <c r="BV185">
        <v>1</v>
      </c>
      <c r="BW185">
        <v>0</v>
      </c>
      <c r="BX185">
        <v>0</v>
      </c>
      <c r="BY185">
        <v>180</v>
      </c>
      <c r="CG185" s="4">
        <v>1</v>
      </c>
      <c r="CH185" s="4">
        <v>1</v>
      </c>
      <c r="CI185" s="5">
        <v>0</v>
      </c>
      <c r="CJ185" s="5">
        <v>0</v>
      </c>
      <c r="CK185" s="5">
        <v>0</v>
      </c>
      <c r="CL185" s="5">
        <v>0</v>
      </c>
    </row>
    <row r="186" spans="1:91" x14ac:dyDescent="0.2">
      <c r="A186" t="s">
        <v>457</v>
      </c>
      <c r="B186" t="s">
        <v>419</v>
      </c>
      <c r="C186" t="s">
        <v>450</v>
      </c>
      <c r="D186">
        <v>2.9</v>
      </c>
      <c r="E186" t="s">
        <v>437</v>
      </c>
      <c r="F186" t="s">
        <v>438</v>
      </c>
      <c r="G186" t="s">
        <v>92</v>
      </c>
      <c r="H186" t="s">
        <v>422</v>
      </c>
      <c r="I186">
        <v>0.13850999999999999</v>
      </c>
      <c r="J186">
        <v>3.1965000000000001E-3</v>
      </c>
      <c r="K186">
        <v>2.4041E-2</v>
      </c>
      <c r="L186">
        <v>1997</v>
      </c>
      <c r="M186">
        <v>31.727</v>
      </c>
      <c r="N186">
        <v>1.0333000000000001</v>
      </c>
      <c r="O186">
        <v>1554.9</v>
      </c>
      <c r="P186" s="1">
        <v>157490</v>
      </c>
      <c r="Q186">
        <v>-47.459000000000003</v>
      </c>
      <c r="R186">
        <v>0.96664000000000005</v>
      </c>
      <c r="S186">
        <v>0.96074999999999999</v>
      </c>
      <c r="T186">
        <v>2.9395000000000001E-2</v>
      </c>
      <c r="U186">
        <v>2.1318E-2</v>
      </c>
      <c r="V186">
        <v>-23.724</v>
      </c>
      <c r="W186">
        <v>-26.471</v>
      </c>
      <c r="X186">
        <v>0.80025000000000002</v>
      </c>
      <c r="Y186">
        <v>0.78390000000000004</v>
      </c>
      <c r="Z186">
        <v>0.93106</v>
      </c>
      <c r="AA186">
        <v>0.9234</v>
      </c>
      <c r="AB186">
        <v>4.2257999999999997E-2</v>
      </c>
      <c r="AC186">
        <v>3.1691999999999998E-2</v>
      </c>
      <c r="AD186">
        <v>21</v>
      </c>
      <c r="AE186">
        <v>21</v>
      </c>
      <c r="AF186">
        <v>0.94416</v>
      </c>
      <c r="AG186">
        <v>0.37742999999999999</v>
      </c>
      <c r="AH186">
        <v>0.56672</v>
      </c>
      <c r="AI186">
        <v>23</v>
      </c>
      <c r="AJ186">
        <v>1</v>
      </c>
      <c r="AK186">
        <v>20</v>
      </c>
      <c r="AL186">
        <v>0</v>
      </c>
      <c r="AM186">
        <v>0</v>
      </c>
      <c r="AN186">
        <v>0</v>
      </c>
      <c r="AO186">
        <v>0.95930000000000004</v>
      </c>
      <c r="AP186">
        <v>1</v>
      </c>
      <c r="AQ186">
        <v>1</v>
      </c>
      <c r="AR186" t="s">
        <v>95</v>
      </c>
      <c r="AS186" t="s">
        <v>95</v>
      </c>
      <c r="AT186" t="s">
        <v>95</v>
      </c>
      <c r="AU186" t="s">
        <v>95</v>
      </c>
      <c r="AV186" t="s">
        <v>95</v>
      </c>
      <c r="AW186" t="s">
        <v>95</v>
      </c>
      <c r="AX186" t="s">
        <v>95</v>
      </c>
      <c r="AY186" t="s">
        <v>95</v>
      </c>
      <c r="AZ186" t="s">
        <v>95</v>
      </c>
      <c r="BA186" t="s">
        <v>95</v>
      </c>
      <c r="BB186" t="s">
        <v>95</v>
      </c>
      <c r="BC186" t="s">
        <v>95</v>
      </c>
      <c r="BD186" t="s">
        <v>95</v>
      </c>
      <c r="BI186">
        <v>0</v>
      </c>
      <c r="BL186">
        <v>1</v>
      </c>
      <c r="BM186">
        <v>1</v>
      </c>
      <c r="BS186">
        <v>1</v>
      </c>
      <c r="BT186">
        <v>1</v>
      </c>
      <c r="BU186">
        <v>0</v>
      </c>
      <c r="BV186">
        <v>0</v>
      </c>
      <c r="BW186">
        <v>0</v>
      </c>
      <c r="BX186">
        <v>1</v>
      </c>
      <c r="BY186">
        <v>181</v>
      </c>
      <c r="CG186" s="4">
        <v>1</v>
      </c>
      <c r="CH186" s="4">
        <v>1</v>
      </c>
      <c r="CI186" s="5">
        <v>0</v>
      </c>
      <c r="CJ186" s="5">
        <v>0</v>
      </c>
      <c r="CK186" s="5">
        <v>0</v>
      </c>
      <c r="CL186" s="5">
        <v>1</v>
      </c>
    </row>
    <row r="187" spans="1:91" x14ac:dyDescent="0.2">
      <c r="A187" t="s">
        <v>458</v>
      </c>
      <c r="B187" t="s">
        <v>419</v>
      </c>
      <c r="C187" t="s">
        <v>459</v>
      </c>
      <c r="D187">
        <v>1.1000000000000001</v>
      </c>
      <c r="E187" t="s">
        <v>90</v>
      </c>
      <c r="F187" t="s">
        <v>420</v>
      </c>
      <c r="G187" t="s">
        <v>421</v>
      </c>
      <c r="H187" t="s">
        <v>422</v>
      </c>
      <c r="I187">
        <v>0.21109</v>
      </c>
      <c r="J187">
        <v>3.5768000000000002E-3</v>
      </c>
      <c r="K187">
        <v>2.7754999999999998E-2</v>
      </c>
      <c r="L187">
        <v>2012.8</v>
      </c>
      <c r="M187">
        <v>20.817</v>
      </c>
      <c r="N187">
        <v>0.60329999999999995</v>
      </c>
      <c r="O187">
        <v>1554.6</v>
      </c>
      <c r="P187" s="1">
        <v>157540</v>
      </c>
      <c r="Q187">
        <v>-55.567</v>
      </c>
      <c r="R187">
        <v>0.96738000000000002</v>
      </c>
      <c r="S187">
        <v>0.96084999999999998</v>
      </c>
      <c r="T187">
        <v>2.7709999999999999E-2</v>
      </c>
      <c r="U187">
        <v>2.2922999999999999E-2</v>
      </c>
      <c r="V187">
        <v>-3.9340999999999999</v>
      </c>
      <c r="W187">
        <v>-4.5507999999999997</v>
      </c>
      <c r="X187">
        <v>0.34078000000000003</v>
      </c>
      <c r="Y187">
        <v>0.30429</v>
      </c>
      <c r="Z187">
        <v>0.98190999999999995</v>
      </c>
      <c r="AA187">
        <v>0.97965000000000002</v>
      </c>
      <c r="AB187">
        <v>2.0635000000000001E-2</v>
      </c>
      <c r="AC187">
        <v>1.5630000000000002E-2</v>
      </c>
      <c r="AD187">
        <v>19</v>
      </c>
      <c r="AE187">
        <v>19</v>
      </c>
      <c r="AF187">
        <v>0.92076999999999998</v>
      </c>
      <c r="AG187">
        <v>6.6798999999999997E-2</v>
      </c>
      <c r="AH187">
        <v>0.85397000000000001</v>
      </c>
      <c r="AI187">
        <v>19</v>
      </c>
      <c r="AJ187">
        <v>0</v>
      </c>
      <c r="AK187">
        <v>18</v>
      </c>
      <c r="AL187">
        <v>0</v>
      </c>
      <c r="AM187">
        <v>0</v>
      </c>
      <c r="AN187">
        <v>0</v>
      </c>
      <c r="AO187">
        <v>0.92467999999999995</v>
      </c>
      <c r="AP187">
        <v>1</v>
      </c>
      <c r="AQ187">
        <v>1</v>
      </c>
      <c r="AR187" t="s">
        <v>95</v>
      </c>
      <c r="AS187" t="s">
        <v>95</v>
      </c>
      <c r="AT187" t="s">
        <v>95</v>
      </c>
      <c r="AU187" t="s">
        <v>95</v>
      </c>
      <c r="AV187" t="s">
        <v>95</v>
      </c>
      <c r="AW187" t="s">
        <v>95</v>
      </c>
      <c r="AX187" t="s">
        <v>95</v>
      </c>
      <c r="AY187" t="s">
        <v>95</v>
      </c>
      <c r="AZ187" t="s">
        <v>95</v>
      </c>
      <c r="BA187" t="s">
        <v>95</v>
      </c>
      <c r="BB187" t="s">
        <v>95</v>
      </c>
      <c r="BC187" t="s">
        <v>95</v>
      </c>
      <c r="BD187" t="s">
        <v>95</v>
      </c>
      <c r="BI187">
        <v>0</v>
      </c>
      <c r="BL187">
        <v>1</v>
      </c>
      <c r="BM187">
        <v>1</v>
      </c>
      <c r="BN187">
        <v>0</v>
      </c>
      <c r="BO187">
        <v>0</v>
      </c>
      <c r="BP187">
        <v>0</v>
      </c>
      <c r="BQ187">
        <v>0</v>
      </c>
      <c r="BS187">
        <v>1</v>
      </c>
      <c r="BT187">
        <v>1</v>
      </c>
      <c r="BU187">
        <v>0</v>
      </c>
      <c r="BV187">
        <v>0</v>
      </c>
      <c r="BW187">
        <v>0</v>
      </c>
      <c r="BX187">
        <v>0</v>
      </c>
      <c r="BY187">
        <v>182</v>
      </c>
      <c r="CG187" s="4">
        <v>1</v>
      </c>
      <c r="CH187" s="4">
        <v>1</v>
      </c>
      <c r="CI187" s="5">
        <v>0</v>
      </c>
      <c r="CJ187" s="5">
        <v>1</v>
      </c>
      <c r="CK187" s="5">
        <v>0</v>
      </c>
      <c r="CL187" s="5">
        <v>0</v>
      </c>
      <c r="CM187" s="12" t="s">
        <v>3455</v>
      </c>
    </row>
    <row r="188" spans="1:91" x14ac:dyDescent="0.2">
      <c r="A188" t="s">
        <v>460</v>
      </c>
      <c r="B188" t="s">
        <v>419</v>
      </c>
      <c r="C188" t="s">
        <v>459</v>
      </c>
      <c r="D188">
        <v>1.1000000000000001</v>
      </c>
      <c r="E188" t="s">
        <v>90</v>
      </c>
      <c r="F188" t="s">
        <v>424</v>
      </c>
      <c r="G188" t="s">
        <v>421</v>
      </c>
      <c r="H188" t="s">
        <v>422</v>
      </c>
      <c r="I188">
        <v>0.15611</v>
      </c>
      <c r="J188">
        <v>0.15609999999999999</v>
      </c>
      <c r="K188">
        <v>5.5906999999999997E-3</v>
      </c>
      <c r="L188">
        <v>2082.4</v>
      </c>
      <c r="M188">
        <v>28.149000000000001</v>
      </c>
      <c r="N188">
        <v>1229.5999999999999</v>
      </c>
      <c r="O188">
        <v>3.516</v>
      </c>
      <c r="P188">
        <v>2044.9</v>
      </c>
      <c r="Q188">
        <v>-11.222</v>
      </c>
      <c r="R188">
        <v>0.86577999999999999</v>
      </c>
      <c r="S188">
        <v>0.80825999999999998</v>
      </c>
      <c r="T188">
        <v>1.1296E-2</v>
      </c>
      <c r="U188">
        <v>7.9909000000000004E-3</v>
      </c>
      <c r="V188">
        <v>0.86577999999999999</v>
      </c>
      <c r="W188">
        <v>0.83223000000000003</v>
      </c>
      <c r="X188">
        <v>1.1296E-2</v>
      </c>
      <c r="Y188">
        <v>7.9906999999999999E-3</v>
      </c>
      <c r="Z188">
        <v>0.76563999999999999</v>
      </c>
      <c r="AA188">
        <v>0.70706000000000002</v>
      </c>
      <c r="AB188">
        <v>1.4926999999999999E-2</v>
      </c>
      <c r="AC188">
        <v>1.0966999999999999E-2</v>
      </c>
      <c r="AD188">
        <v>11</v>
      </c>
      <c r="AE188">
        <v>11</v>
      </c>
      <c r="AF188" s="1">
        <v>9.3364999999999998E-5</v>
      </c>
      <c r="AG188" s="1">
        <v>1.0573E-5</v>
      </c>
      <c r="AH188" s="1">
        <v>8.2793000000000005E-5</v>
      </c>
      <c r="AI188">
        <v>15</v>
      </c>
      <c r="AJ188">
        <v>1</v>
      </c>
      <c r="AK188">
        <v>9</v>
      </c>
      <c r="AL188">
        <v>0</v>
      </c>
      <c r="AM188">
        <v>0</v>
      </c>
      <c r="AN188">
        <v>0</v>
      </c>
      <c r="AO188">
        <v>0.83340999999999998</v>
      </c>
      <c r="AP188">
        <v>1</v>
      </c>
      <c r="AQ188">
        <v>1</v>
      </c>
      <c r="AR188" t="s">
        <v>95</v>
      </c>
      <c r="AS188" t="s">
        <v>95</v>
      </c>
      <c r="AT188" t="s">
        <v>95</v>
      </c>
      <c r="AU188" t="s">
        <v>95</v>
      </c>
      <c r="AV188" t="s">
        <v>95</v>
      </c>
      <c r="AW188" t="s">
        <v>95</v>
      </c>
      <c r="AX188" t="s">
        <v>95</v>
      </c>
      <c r="AY188" t="s">
        <v>94</v>
      </c>
      <c r="AZ188" t="s">
        <v>95</v>
      </c>
      <c r="BA188" t="s">
        <v>94</v>
      </c>
      <c r="BB188" t="s">
        <v>95</v>
      </c>
      <c r="BC188" t="s">
        <v>94</v>
      </c>
      <c r="BD188" t="s">
        <v>95</v>
      </c>
      <c r="BI188">
        <v>0</v>
      </c>
      <c r="BL188">
        <v>1</v>
      </c>
      <c r="BM188">
        <v>1</v>
      </c>
      <c r="BN188">
        <v>0</v>
      </c>
      <c r="BO188">
        <v>0</v>
      </c>
      <c r="BP188">
        <v>0</v>
      </c>
      <c r="BQ188">
        <v>0</v>
      </c>
      <c r="BS188">
        <v>1</v>
      </c>
      <c r="BT188">
        <v>1</v>
      </c>
      <c r="BU188">
        <v>0</v>
      </c>
      <c r="BV188">
        <v>0</v>
      </c>
      <c r="BW188">
        <v>0</v>
      </c>
      <c r="BX188">
        <v>0</v>
      </c>
      <c r="BY188">
        <v>183</v>
      </c>
      <c r="CG188" s="4">
        <v>1</v>
      </c>
      <c r="CH188" s="4">
        <v>1</v>
      </c>
      <c r="CI188" s="5">
        <v>0</v>
      </c>
      <c r="CJ188" s="5">
        <v>0</v>
      </c>
      <c r="CK188" s="5">
        <v>0</v>
      </c>
      <c r="CL188" s="5">
        <v>0</v>
      </c>
    </row>
    <row r="189" spans="1:91" x14ac:dyDescent="0.2">
      <c r="A189" t="s">
        <v>461</v>
      </c>
      <c r="B189" t="s">
        <v>419</v>
      </c>
      <c r="C189" t="s">
        <v>459</v>
      </c>
      <c r="D189">
        <v>1.1000000000000001</v>
      </c>
      <c r="E189" t="s">
        <v>90</v>
      </c>
      <c r="F189" t="s">
        <v>426</v>
      </c>
      <c r="G189" t="s">
        <v>421</v>
      </c>
      <c r="H189" t="s">
        <v>422</v>
      </c>
      <c r="I189">
        <v>0.21229000000000001</v>
      </c>
      <c r="J189">
        <v>3.4158000000000001E-3</v>
      </c>
      <c r="K189">
        <v>2.6241E-2</v>
      </c>
      <c r="L189">
        <v>2007.6</v>
      </c>
      <c r="M189">
        <v>20.701000000000001</v>
      </c>
      <c r="N189">
        <v>0.69794</v>
      </c>
      <c r="O189">
        <v>1554.7</v>
      </c>
      <c r="P189" s="1">
        <v>157530</v>
      </c>
      <c r="Q189">
        <v>-52.332999999999998</v>
      </c>
      <c r="R189">
        <v>0.97355000000000003</v>
      </c>
      <c r="S189">
        <v>0.96787999999999996</v>
      </c>
      <c r="T189">
        <v>2.4555E-2</v>
      </c>
      <c r="U189">
        <v>2.1388999999999998E-2</v>
      </c>
      <c r="V189">
        <v>-10.709</v>
      </c>
      <c r="W189">
        <v>-12.271000000000001</v>
      </c>
      <c r="X189">
        <v>0.51661000000000001</v>
      </c>
      <c r="Y189">
        <v>0.49406</v>
      </c>
      <c r="Z189">
        <v>0.94962999999999997</v>
      </c>
      <c r="AA189">
        <v>0.94291999999999998</v>
      </c>
      <c r="AB189">
        <v>3.3882000000000002E-2</v>
      </c>
      <c r="AC189">
        <v>2.6721000000000002E-2</v>
      </c>
      <c r="AD189">
        <v>18</v>
      </c>
      <c r="AE189">
        <v>18</v>
      </c>
      <c r="AF189">
        <v>0.99219999999999997</v>
      </c>
      <c r="AG189">
        <v>0.27594999999999997</v>
      </c>
      <c r="AH189">
        <v>0.71625000000000005</v>
      </c>
      <c r="AI189">
        <v>19</v>
      </c>
      <c r="AJ189">
        <v>0</v>
      </c>
      <c r="AK189">
        <v>17</v>
      </c>
      <c r="AL189">
        <v>0</v>
      </c>
      <c r="AM189">
        <v>0</v>
      </c>
      <c r="AN189">
        <v>0</v>
      </c>
      <c r="AO189">
        <v>0.94406000000000001</v>
      </c>
      <c r="AP189">
        <v>1</v>
      </c>
      <c r="AQ189">
        <v>1</v>
      </c>
      <c r="AR189" t="s">
        <v>95</v>
      </c>
      <c r="AS189" t="s">
        <v>95</v>
      </c>
      <c r="AT189" t="s">
        <v>95</v>
      </c>
      <c r="AU189" t="s">
        <v>95</v>
      </c>
      <c r="AV189" t="s">
        <v>95</v>
      </c>
      <c r="AW189" t="s">
        <v>95</v>
      </c>
      <c r="AX189" t="s">
        <v>95</v>
      </c>
      <c r="AY189" t="s">
        <v>95</v>
      </c>
      <c r="AZ189" t="s">
        <v>95</v>
      </c>
      <c r="BA189" t="s">
        <v>95</v>
      </c>
      <c r="BB189" t="s">
        <v>95</v>
      </c>
      <c r="BC189" t="s">
        <v>95</v>
      </c>
      <c r="BD189" t="s">
        <v>95</v>
      </c>
      <c r="BI189">
        <v>0</v>
      </c>
      <c r="BL189">
        <v>1</v>
      </c>
      <c r="BM189">
        <v>1</v>
      </c>
      <c r="BN189">
        <v>0</v>
      </c>
      <c r="BO189">
        <v>0</v>
      </c>
      <c r="BP189">
        <v>0</v>
      </c>
      <c r="BQ189">
        <v>0</v>
      </c>
      <c r="BS189">
        <v>1</v>
      </c>
      <c r="BT189">
        <v>1</v>
      </c>
      <c r="BU189">
        <v>0</v>
      </c>
      <c r="BV189">
        <v>0</v>
      </c>
      <c r="BW189">
        <v>0</v>
      </c>
      <c r="BX189">
        <v>0</v>
      </c>
      <c r="BY189">
        <v>184</v>
      </c>
      <c r="CG189" s="4">
        <v>1</v>
      </c>
      <c r="CH189" s="4">
        <v>1</v>
      </c>
      <c r="CI189" s="5">
        <v>0</v>
      </c>
      <c r="CJ189" s="5">
        <v>0</v>
      </c>
      <c r="CK189" s="5">
        <v>0</v>
      </c>
      <c r="CL189" s="5">
        <v>0</v>
      </c>
    </row>
    <row r="190" spans="1:91" x14ac:dyDescent="0.2">
      <c r="A190" t="s">
        <v>462</v>
      </c>
      <c r="B190" t="s">
        <v>419</v>
      </c>
      <c r="C190" t="s">
        <v>459</v>
      </c>
      <c r="D190">
        <v>1.1000000000000001</v>
      </c>
      <c r="E190" t="s">
        <v>90</v>
      </c>
      <c r="F190" t="s">
        <v>429</v>
      </c>
      <c r="G190" t="s">
        <v>421</v>
      </c>
      <c r="H190" t="s">
        <v>422</v>
      </c>
      <c r="I190">
        <v>0.1885</v>
      </c>
      <c r="J190">
        <v>5.8067000000000001E-2</v>
      </c>
      <c r="K190">
        <v>2.8590999999999998E-2</v>
      </c>
      <c r="L190">
        <v>2010.2</v>
      </c>
      <c r="M190">
        <v>23.312999999999999</v>
      </c>
      <c r="N190">
        <v>0.74531999999999998</v>
      </c>
      <c r="O190">
        <v>1.4886999999999999</v>
      </c>
      <c r="P190">
        <v>2034.5</v>
      </c>
      <c r="Q190">
        <v>-57.106999999999999</v>
      </c>
      <c r="R190">
        <v>0.95059000000000005</v>
      </c>
      <c r="S190">
        <v>0.94132000000000005</v>
      </c>
      <c r="T190">
        <v>3.7794000000000001E-2</v>
      </c>
      <c r="U190">
        <v>2.7844000000000001E-2</v>
      </c>
      <c r="V190">
        <v>0.88492999999999999</v>
      </c>
      <c r="W190">
        <v>0.87139</v>
      </c>
      <c r="X190">
        <v>5.7675999999999998E-2</v>
      </c>
      <c r="Y190">
        <v>4.9579999999999999E-2</v>
      </c>
      <c r="Z190">
        <v>0.94021999999999994</v>
      </c>
      <c r="AA190">
        <v>0.93318999999999996</v>
      </c>
      <c r="AB190">
        <v>4.1570000000000003E-2</v>
      </c>
      <c r="AC190">
        <v>3.4143E-2</v>
      </c>
      <c r="AD190">
        <v>20</v>
      </c>
      <c r="AE190">
        <v>20</v>
      </c>
      <c r="AF190">
        <v>0.99621000000000004</v>
      </c>
      <c r="AG190">
        <v>0.19763</v>
      </c>
      <c r="AH190">
        <v>0.79857999999999996</v>
      </c>
      <c r="AI190">
        <v>20</v>
      </c>
      <c r="AJ190">
        <v>1</v>
      </c>
      <c r="AK190">
        <v>19</v>
      </c>
      <c r="AL190">
        <v>0</v>
      </c>
      <c r="AM190">
        <v>0</v>
      </c>
      <c r="AN190">
        <v>0</v>
      </c>
      <c r="AO190">
        <v>0.94694999999999996</v>
      </c>
      <c r="AP190">
        <v>1</v>
      </c>
      <c r="AQ190">
        <v>1</v>
      </c>
      <c r="AR190" t="s">
        <v>95</v>
      </c>
      <c r="AS190" t="s">
        <v>95</v>
      </c>
      <c r="AT190" t="s">
        <v>95</v>
      </c>
      <c r="AU190" t="s">
        <v>95</v>
      </c>
      <c r="AV190" t="s">
        <v>95</v>
      </c>
      <c r="AW190" t="s">
        <v>95</v>
      </c>
      <c r="AX190" t="s">
        <v>95</v>
      </c>
      <c r="AY190" t="s">
        <v>95</v>
      </c>
      <c r="AZ190" t="s">
        <v>95</v>
      </c>
      <c r="BA190" t="s">
        <v>95</v>
      </c>
      <c r="BB190" t="s">
        <v>95</v>
      </c>
      <c r="BC190" t="s">
        <v>95</v>
      </c>
      <c r="BD190" t="s">
        <v>95</v>
      </c>
      <c r="BI190">
        <v>0</v>
      </c>
      <c r="BL190">
        <v>1</v>
      </c>
      <c r="BM190">
        <v>1</v>
      </c>
      <c r="BN190">
        <v>0</v>
      </c>
      <c r="BO190">
        <v>0</v>
      </c>
      <c r="BP190">
        <v>0</v>
      </c>
      <c r="BQ190">
        <v>0</v>
      </c>
      <c r="BS190">
        <v>1</v>
      </c>
      <c r="BT190">
        <v>1</v>
      </c>
      <c r="BU190">
        <v>0</v>
      </c>
      <c r="BV190">
        <v>0</v>
      </c>
      <c r="BW190">
        <v>0</v>
      </c>
      <c r="BX190">
        <v>0</v>
      </c>
      <c r="BY190">
        <v>185</v>
      </c>
      <c r="CG190" s="4">
        <v>1</v>
      </c>
      <c r="CH190" s="4">
        <v>1</v>
      </c>
      <c r="CI190" s="5">
        <v>0</v>
      </c>
      <c r="CJ190" s="5">
        <v>0</v>
      </c>
      <c r="CK190" s="5">
        <v>0</v>
      </c>
      <c r="CL190" s="5">
        <v>0</v>
      </c>
    </row>
    <row r="191" spans="1:91" x14ac:dyDescent="0.2">
      <c r="A191" t="s">
        <v>463</v>
      </c>
      <c r="B191" t="s">
        <v>419</v>
      </c>
      <c r="C191" t="s">
        <v>459</v>
      </c>
      <c r="D191">
        <v>1.1000000000000001</v>
      </c>
      <c r="E191" t="s">
        <v>90</v>
      </c>
      <c r="F191" t="s">
        <v>431</v>
      </c>
      <c r="G191" t="s">
        <v>421</v>
      </c>
      <c r="H191" t="s">
        <v>422</v>
      </c>
      <c r="I191">
        <v>0.33427000000000001</v>
      </c>
      <c r="J191">
        <v>6.4233999999999999E-2</v>
      </c>
      <c r="K191">
        <v>6.9807000000000003E-3</v>
      </c>
      <c r="L191">
        <v>2009.4</v>
      </c>
      <c r="M191">
        <v>13.146000000000001</v>
      </c>
      <c r="N191">
        <v>0.13843</v>
      </c>
      <c r="O191" s="1">
        <v>6.4071000000000003E-26</v>
      </c>
      <c r="P191">
        <v>1147.7</v>
      </c>
      <c r="Q191">
        <v>-13.959</v>
      </c>
      <c r="R191">
        <v>0.86753999999999998</v>
      </c>
      <c r="S191">
        <v>0.84104999999999996</v>
      </c>
      <c r="T191">
        <v>1.5733E-2</v>
      </c>
      <c r="U191">
        <v>1.2220999999999999E-2</v>
      </c>
      <c r="V191">
        <v>0.67630999999999997</v>
      </c>
      <c r="W191">
        <v>0.63585000000000003</v>
      </c>
      <c r="X191">
        <v>2.4594000000000001E-2</v>
      </c>
      <c r="Y191">
        <v>1.9973999999999999E-2</v>
      </c>
      <c r="Z191">
        <v>0.78230999999999995</v>
      </c>
      <c r="AA191">
        <v>0.75509999999999999</v>
      </c>
      <c r="AB191">
        <v>2.0168999999999999E-2</v>
      </c>
      <c r="AC191">
        <v>1.6400999999999999E-2</v>
      </c>
      <c r="AD191">
        <v>19</v>
      </c>
      <c r="AE191">
        <v>19</v>
      </c>
      <c r="AF191">
        <v>1.1254999999999999</v>
      </c>
      <c r="AG191">
        <v>6.9349999999999995E-2</v>
      </c>
      <c r="AH191">
        <v>1.0561</v>
      </c>
      <c r="AI191">
        <v>19</v>
      </c>
      <c r="AJ191">
        <v>6</v>
      </c>
      <c r="AK191">
        <v>18</v>
      </c>
      <c r="AL191">
        <v>1</v>
      </c>
      <c r="AM191">
        <v>0</v>
      </c>
      <c r="AN191">
        <v>1</v>
      </c>
      <c r="AO191">
        <v>0.93688000000000005</v>
      </c>
      <c r="AP191">
        <v>1</v>
      </c>
      <c r="AQ191">
        <v>1</v>
      </c>
      <c r="AR191" t="s">
        <v>95</v>
      </c>
      <c r="AS191" t="s">
        <v>95</v>
      </c>
      <c r="AT191" t="s">
        <v>95</v>
      </c>
      <c r="AU191" t="s">
        <v>95</v>
      </c>
      <c r="AV191" t="s">
        <v>95</v>
      </c>
      <c r="AW191" t="s">
        <v>95</v>
      </c>
      <c r="AX191" t="s">
        <v>95</v>
      </c>
      <c r="AY191" t="s">
        <v>95</v>
      </c>
      <c r="AZ191" t="s">
        <v>95</v>
      </c>
      <c r="BA191" t="s">
        <v>95</v>
      </c>
      <c r="BB191" t="s">
        <v>95</v>
      </c>
      <c r="BC191" t="s">
        <v>95</v>
      </c>
      <c r="BD191" t="s">
        <v>95</v>
      </c>
      <c r="BI191">
        <v>0</v>
      </c>
      <c r="BL191">
        <v>1</v>
      </c>
      <c r="BM191">
        <v>1</v>
      </c>
      <c r="BN191">
        <v>0</v>
      </c>
      <c r="BO191">
        <v>0</v>
      </c>
      <c r="BP191">
        <v>0</v>
      </c>
      <c r="BQ191">
        <v>0</v>
      </c>
      <c r="BS191">
        <v>1</v>
      </c>
      <c r="BT191">
        <v>1</v>
      </c>
      <c r="BU191">
        <v>0</v>
      </c>
      <c r="BV191">
        <v>0</v>
      </c>
      <c r="BW191">
        <v>0</v>
      </c>
      <c r="BX191">
        <v>0</v>
      </c>
      <c r="BY191">
        <v>186</v>
      </c>
      <c r="CG191" s="4">
        <v>1</v>
      </c>
      <c r="CH191" s="4">
        <v>1</v>
      </c>
      <c r="CI191" s="5">
        <v>0</v>
      </c>
      <c r="CJ191" s="5">
        <v>0</v>
      </c>
      <c r="CK191" s="5">
        <v>0</v>
      </c>
      <c r="CL191" s="5">
        <v>0</v>
      </c>
    </row>
    <row r="192" spans="1:91" x14ac:dyDescent="0.2">
      <c r="A192" t="s">
        <v>464</v>
      </c>
      <c r="B192" t="s">
        <v>419</v>
      </c>
      <c r="C192" t="s">
        <v>459</v>
      </c>
      <c r="D192">
        <v>1.1000000000000001</v>
      </c>
      <c r="E192" t="s">
        <v>90</v>
      </c>
      <c r="F192" t="s">
        <v>433</v>
      </c>
      <c r="G192" t="s">
        <v>421</v>
      </c>
      <c r="H192" t="s">
        <v>422</v>
      </c>
      <c r="I192">
        <v>6.7990999999999996E-2</v>
      </c>
      <c r="J192">
        <v>3.3164000000000002E-3</v>
      </c>
      <c r="K192">
        <v>2.5215999999999999E-2</v>
      </c>
      <c r="L192">
        <v>2038.2</v>
      </c>
      <c r="M192">
        <v>64.632999999999996</v>
      </c>
      <c r="N192">
        <v>2.4316</v>
      </c>
      <c r="O192">
        <v>1554.8</v>
      </c>
      <c r="P192" s="1">
        <v>157540</v>
      </c>
      <c r="Q192">
        <v>-50.39</v>
      </c>
      <c r="R192">
        <v>0.97299999999999998</v>
      </c>
      <c r="S192">
        <v>0.96143000000000001</v>
      </c>
      <c r="T192">
        <v>1.3979E-2</v>
      </c>
      <c r="U192">
        <v>1.0647999999999999E-2</v>
      </c>
      <c r="V192">
        <v>-30.457999999999998</v>
      </c>
      <c r="W192">
        <v>-38.322000000000003</v>
      </c>
      <c r="X192">
        <v>0.47715000000000002</v>
      </c>
      <c r="Y192">
        <v>0.46949999999999997</v>
      </c>
      <c r="Z192">
        <v>0.96574000000000004</v>
      </c>
      <c r="AA192">
        <v>0.95716999999999997</v>
      </c>
      <c r="AB192">
        <v>1.5747000000000001E-2</v>
      </c>
      <c r="AC192">
        <v>1.1448E-2</v>
      </c>
      <c r="AD192">
        <v>11</v>
      </c>
      <c r="AE192">
        <v>11</v>
      </c>
      <c r="AF192">
        <v>0.24926000000000001</v>
      </c>
      <c r="AG192">
        <v>0.14513000000000001</v>
      </c>
      <c r="AH192">
        <v>0.10413</v>
      </c>
      <c r="AI192">
        <v>12</v>
      </c>
      <c r="AJ192">
        <v>0</v>
      </c>
      <c r="AK192">
        <v>9</v>
      </c>
      <c r="AL192">
        <v>0</v>
      </c>
      <c r="AM192">
        <v>1</v>
      </c>
      <c r="AN192">
        <v>0</v>
      </c>
      <c r="AO192">
        <v>0.89964999999999995</v>
      </c>
      <c r="AP192">
        <v>1</v>
      </c>
      <c r="AQ192">
        <v>1</v>
      </c>
      <c r="AR192" t="s">
        <v>95</v>
      </c>
      <c r="AS192" t="s">
        <v>95</v>
      </c>
      <c r="AT192" t="s">
        <v>95</v>
      </c>
      <c r="AU192" t="s">
        <v>95</v>
      </c>
      <c r="AV192" t="s">
        <v>95</v>
      </c>
      <c r="AW192" t="s">
        <v>95</v>
      </c>
      <c r="AX192" t="s">
        <v>95</v>
      </c>
      <c r="AY192" t="s">
        <v>94</v>
      </c>
      <c r="AZ192" t="s">
        <v>95</v>
      </c>
      <c r="BA192" t="s">
        <v>94</v>
      </c>
      <c r="BB192" t="s">
        <v>95</v>
      </c>
      <c r="BC192" t="s">
        <v>94</v>
      </c>
      <c r="BD192" t="s">
        <v>95</v>
      </c>
      <c r="BI192">
        <v>0</v>
      </c>
      <c r="BL192">
        <v>1</v>
      </c>
      <c r="BM192">
        <v>1</v>
      </c>
      <c r="BN192">
        <v>0</v>
      </c>
      <c r="BO192">
        <v>0</v>
      </c>
      <c r="BP192">
        <v>0</v>
      </c>
      <c r="BQ192">
        <v>0</v>
      </c>
      <c r="BS192">
        <v>1</v>
      </c>
      <c r="BT192">
        <v>1</v>
      </c>
      <c r="BU192">
        <v>0</v>
      </c>
      <c r="BV192">
        <v>0</v>
      </c>
      <c r="BW192">
        <v>0</v>
      </c>
      <c r="BX192">
        <v>0</v>
      </c>
      <c r="BY192">
        <v>187</v>
      </c>
      <c r="CG192" s="4">
        <v>1</v>
      </c>
      <c r="CH192" s="4">
        <v>1</v>
      </c>
      <c r="CI192" s="5">
        <v>0</v>
      </c>
      <c r="CJ192" s="5">
        <v>0</v>
      </c>
      <c r="CK192" s="5">
        <v>0</v>
      </c>
      <c r="CL192" s="5">
        <v>0</v>
      </c>
    </row>
    <row r="193" spans="1:91" x14ac:dyDescent="0.2">
      <c r="A193" t="s">
        <v>465</v>
      </c>
      <c r="B193" t="s">
        <v>419</v>
      </c>
      <c r="C193" t="s">
        <v>459</v>
      </c>
      <c r="D193">
        <v>1.1000000000000001</v>
      </c>
      <c r="E193" t="s">
        <v>90</v>
      </c>
      <c r="F193" t="s">
        <v>435</v>
      </c>
      <c r="G193" t="s">
        <v>107</v>
      </c>
      <c r="H193" t="s">
        <v>422</v>
      </c>
      <c r="I193">
        <v>0.12124</v>
      </c>
      <c r="J193">
        <v>6.8094000000000002E-2</v>
      </c>
      <c r="K193">
        <v>2.2232999999999999E-2</v>
      </c>
      <c r="L193">
        <v>2017.3</v>
      </c>
      <c r="M193">
        <v>36.247</v>
      </c>
      <c r="N193">
        <v>0.80447999999999997</v>
      </c>
      <c r="O193">
        <v>1.0911999999999999</v>
      </c>
      <c r="P193">
        <v>2032.6</v>
      </c>
      <c r="Q193">
        <v>-44.445999999999998</v>
      </c>
      <c r="R193">
        <v>0.90102000000000004</v>
      </c>
      <c r="S193">
        <v>0.88246000000000002</v>
      </c>
      <c r="T193">
        <v>4.2297000000000001E-2</v>
      </c>
      <c r="U193">
        <v>3.4236999999999997E-2</v>
      </c>
      <c r="V193">
        <v>0.89253000000000005</v>
      </c>
      <c r="W193">
        <v>0.87988999999999995</v>
      </c>
      <c r="X193">
        <v>4.4073000000000001E-2</v>
      </c>
      <c r="Y193">
        <v>3.6118999999999998E-2</v>
      </c>
      <c r="Z193">
        <v>0.90930999999999995</v>
      </c>
      <c r="AA193">
        <v>0.89863999999999999</v>
      </c>
      <c r="AB193">
        <v>4.0487000000000002E-2</v>
      </c>
      <c r="AC193">
        <v>3.2086000000000003E-2</v>
      </c>
      <c r="AD193">
        <v>20</v>
      </c>
      <c r="AE193">
        <v>20</v>
      </c>
      <c r="AF193">
        <v>0.80113999999999996</v>
      </c>
      <c r="AG193">
        <v>0.12113</v>
      </c>
      <c r="AH193">
        <v>0.68</v>
      </c>
      <c r="AI193">
        <v>20</v>
      </c>
      <c r="AJ193">
        <v>0</v>
      </c>
      <c r="AK193">
        <v>19</v>
      </c>
      <c r="AL193">
        <v>0</v>
      </c>
      <c r="AM193">
        <v>0</v>
      </c>
      <c r="AN193">
        <v>0</v>
      </c>
      <c r="AO193">
        <v>0.89776999999999996</v>
      </c>
      <c r="AP193">
        <v>1</v>
      </c>
      <c r="AQ193">
        <v>1</v>
      </c>
      <c r="AR193" t="s">
        <v>95</v>
      </c>
      <c r="AS193" t="s">
        <v>95</v>
      </c>
      <c r="AT193" t="s">
        <v>95</v>
      </c>
      <c r="AU193" t="s">
        <v>95</v>
      </c>
      <c r="AV193" t="s">
        <v>95</v>
      </c>
      <c r="AW193" t="s">
        <v>95</v>
      </c>
      <c r="AX193" t="s">
        <v>95</v>
      </c>
      <c r="AY193" t="s">
        <v>95</v>
      </c>
      <c r="AZ193" t="s">
        <v>95</v>
      </c>
      <c r="BA193" t="s">
        <v>95</v>
      </c>
      <c r="BB193" t="s">
        <v>95</v>
      </c>
      <c r="BC193" t="s">
        <v>95</v>
      </c>
      <c r="BD193" t="s">
        <v>95</v>
      </c>
      <c r="BI193">
        <v>0</v>
      </c>
      <c r="BJ193" t="s">
        <v>108</v>
      </c>
      <c r="BK193" t="s">
        <v>109</v>
      </c>
      <c r="BL193">
        <v>1</v>
      </c>
      <c r="BM193">
        <v>1</v>
      </c>
      <c r="BN193">
        <v>0</v>
      </c>
      <c r="BO193">
        <v>1</v>
      </c>
      <c r="BP193">
        <v>0</v>
      </c>
      <c r="BQ193">
        <v>0</v>
      </c>
      <c r="BS193">
        <v>1</v>
      </c>
      <c r="BT193">
        <v>1</v>
      </c>
      <c r="BU193">
        <v>0</v>
      </c>
      <c r="BV193">
        <v>1</v>
      </c>
      <c r="BW193">
        <v>0</v>
      </c>
      <c r="BX193">
        <v>0</v>
      </c>
      <c r="BY193">
        <v>188</v>
      </c>
      <c r="CG193" s="4">
        <v>1</v>
      </c>
      <c r="CH193" s="4">
        <v>1</v>
      </c>
      <c r="CI193" s="5">
        <v>0</v>
      </c>
      <c r="CJ193" s="5">
        <v>0</v>
      </c>
      <c r="CK193" s="5">
        <v>0</v>
      </c>
      <c r="CL193" s="5">
        <v>0</v>
      </c>
    </row>
    <row r="194" spans="1:91" x14ac:dyDescent="0.2">
      <c r="A194" t="s">
        <v>466</v>
      </c>
      <c r="B194" t="s">
        <v>419</v>
      </c>
      <c r="C194" t="s">
        <v>459</v>
      </c>
      <c r="D194">
        <v>2.9</v>
      </c>
      <c r="E194" t="s">
        <v>437</v>
      </c>
      <c r="F194" t="s">
        <v>438</v>
      </c>
      <c r="G194" t="s">
        <v>92</v>
      </c>
      <c r="H194" t="s">
        <v>422</v>
      </c>
      <c r="I194">
        <v>0.31137999999999999</v>
      </c>
      <c r="J194">
        <v>4.4590999999999997E-3</v>
      </c>
      <c r="K194">
        <v>3.7381999999999999E-2</v>
      </c>
      <c r="L194">
        <v>2005.2</v>
      </c>
      <c r="M194">
        <v>14.113</v>
      </c>
      <c r="N194">
        <v>0.83096000000000003</v>
      </c>
      <c r="O194">
        <v>1554.4</v>
      </c>
      <c r="P194" s="1">
        <v>157540</v>
      </c>
      <c r="Q194">
        <v>-74.537999999999997</v>
      </c>
      <c r="R194">
        <v>0.99585999999999997</v>
      </c>
      <c r="S194">
        <v>0.99504000000000004</v>
      </c>
      <c r="T194">
        <v>1.3756000000000001E-2</v>
      </c>
      <c r="U194">
        <v>1.1495999999999999E-2</v>
      </c>
      <c r="V194">
        <v>-7.8449</v>
      </c>
      <c r="W194">
        <v>-8.9504999999999999</v>
      </c>
      <c r="X194">
        <v>0.63614000000000004</v>
      </c>
      <c r="Y194">
        <v>0.59909999999999997</v>
      </c>
      <c r="Z194">
        <v>0.91627000000000003</v>
      </c>
      <c r="AA194">
        <v>0.90581</v>
      </c>
      <c r="AB194">
        <v>6.1892000000000003E-2</v>
      </c>
      <c r="AC194">
        <v>5.2927000000000002E-2</v>
      </c>
      <c r="AD194">
        <v>19</v>
      </c>
      <c r="AE194">
        <v>19</v>
      </c>
      <c r="AF194">
        <v>1.0003</v>
      </c>
      <c r="AG194">
        <v>0.22745000000000001</v>
      </c>
      <c r="AH194">
        <v>0.77290000000000003</v>
      </c>
      <c r="AI194">
        <v>19</v>
      </c>
      <c r="AJ194">
        <v>0</v>
      </c>
      <c r="AK194">
        <v>18</v>
      </c>
      <c r="AL194">
        <v>0</v>
      </c>
      <c r="AM194">
        <v>0</v>
      </c>
      <c r="AN194">
        <v>0</v>
      </c>
      <c r="AO194">
        <v>0.95028999999999997</v>
      </c>
      <c r="AP194">
        <v>1</v>
      </c>
      <c r="AQ194">
        <v>1</v>
      </c>
      <c r="AR194" t="s">
        <v>95</v>
      </c>
      <c r="AS194" t="s">
        <v>95</v>
      </c>
      <c r="AT194" t="s">
        <v>95</v>
      </c>
      <c r="AU194" t="s">
        <v>95</v>
      </c>
      <c r="AV194" t="s">
        <v>95</v>
      </c>
      <c r="AW194" t="s">
        <v>95</v>
      </c>
      <c r="AX194" t="s">
        <v>95</v>
      </c>
      <c r="AY194" t="s">
        <v>95</v>
      </c>
      <c r="AZ194" t="s">
        <v>95</v>
      </c>
      <c r="BA194" t="s">
        <v>95</v>
      </c>
      <c r="BB194" t="s">
        <v>95</v>
      </c>
      <c r="BC194" t="s">
        <v>95</v>
      </c>
      <c r="BD194" t="s">
        <v>95</v>
      </c>
      <c r="BI194">
        <v>0</v>
      </c>
      <c r="BL194">
        <v>1</v>
      </c>
      <c r="BM194">
        <v>1</v>
      </c>
      <c r="BS194">
        <v>1</v>
      </c>
      <c r="BT194">
        <v>1</v>
      </c>
      <c r="BU194">
        <v>0</v>
      </c>
      <c r="BV194">
        <v>0</v>
      </c>
      <c r="BW194">
        <v>0</v>
      </c>
      <c r="BX194">
        <v>1</v>
      </c>
      <c r="BY194">
        <v>189</v>
      </c>
      <c r="CG194" s="4">
        <v>1</v>
      </c>
      <c r="CH194" s="4">
        <v>1</v>
      </c>
      <c r="CI194" s="5">
        <v>0</v>
      </c>
      <c r="CJ194" s="5">
        <v>0</v>
      </c>
      <c r="CK194" s="5">
        <v>0</v>
      </c>
      <c r="CL194" s="5">
        <v>1</v>
      </c>
    </row>
    <row r="195" spans="1:91" x14ac:dyDescent="0.2">
      <c r="A195" t="s">
        <v>467</v>
      </c>
      <c r="B195" t="s">
        <v>419</v>
      </c>
      <c r="C195" t="s">
        <v>468</v>
      </c>
      <c r="D195">
        <v>1.1000000000000001</v>
      </c>
      <c r="E195" t="s">
        <v>90</v>
      </c>
      <c r="F195" t="s">
        <v>420</v>
      </c>
      <c r="G195" t="s">
        <v>421</v>
      </c>
      <c r="H195" t="s">
        <v>422</v>
      </c>
      <c r="I195">
        <v>0.10412</v>
      </c>
      <c r="J195">
        <v>0.10174999999999999</v>
      </c>
      <c r="K195">
        <v>2.5048000000000001E-2</v>
      </c>
      <c r="L195">
        <v>2052</v>
      </c>
      <c r="M195">
        <v>42.207000000000001</v>
      </c>
      <c r="N195">
        <v>13.634</v>
      </c>
      <c r="O195">
        <v>1.2116</v>
      </c>
      <c r="P195">
        <v>2029.3</v>
      </c>
      <c r="Q195">
        <v>-50.151000000000003</v>
      </c>
      <c r="R195">
        <v>0.98465999999999998</v>
      </c>
      <c r="S195">
        <v>0.98177999999999999</v>
      </c>
      <c r="T195">
        <v>1.8418E-2</v>
      </c>
      <c r="U195">
        <v>1.3932E-2</v>
      </c>
      <c r="V195">
        <v>0.98463000000000001</v>
      </c>
      <c r="W195">
        <v>0.98282999999999998</v>
      </c>
      <c r="X195">
        <v>1.8430999999999999E-2</v>
      </c>
      <c r="Y195">
        <v>1.3925999999999999E-2</v>
      </c>
      <c r="Z195">
        <v>0.94352999999999998</v>
      </c>
      <c r="AA195">
        <v>0.93689</v>
      </c>
      <c r="AB195">
        <v>3.5333999999999997E-2</v>
      </c>
      <c r="AC195">
        <v>2.5899999999999999E-2</v>
      </c>
      <c r="AD195">
        <v>20</v>
      </c>
      <c r="AE195">
        <v>20</v>
      </c>
      <c r="AF195">
        <v>4.2136E-2</v>
      </c>
      <c r="AG195">
        <v>4.4593000000000002E-3</v>
      </c>
      <c r="AH195">
        <v>3.7677000000000002E-2</v>
      </c>
      <c r="AI195">
        <v>20</v>
      </c>
      <c r="AJ195">
        <v>0</v>
      </c>
      <c r="AK195">
        <v>19</v>
      </c>
      <c r="AL195">
        <v>0</v>
      </c>
      <c r="AM195">
        <v>0</v>
      </c>
      <c r="AN195">
        <v>0</v>
      </c>
      <c r="AO195">
        <v>0.89947999999999995</v>
      </c>
      <c r="AP195">
        <v>1</v>
      </c>
      <c r="AQ195">
        <v>1</v>
      </c>
      <c r="AR195" t="s">
        <v>95</v>
      </c>
      <c r="AS195" t="s">
        <v>95</v>
      </c>
      <c r="AT195" t="s">
        <v>95</v>
      </c>
      <c r="AU195" t="s">
        <v>95</v>
      </c>
      <c r="AV195" t="s">
        <v>95</v>
      </c>
      <c r="AW195" t="s">
        <v>95</v>
      </c>
      <c r="AX195" t="s">
        <v>95</v>
      </c>
      <c r="AY195" t="s">
        <v>94</v>
      </c>
      <c r="AZ195" t="s">
        <v>95</v>
      </c>
      <c r="BA195" t="s">
        <v>94</v>
      </c>
      <c r="BB195" t="s">
        <v>95</v>
      </c>
      <c r="BC195" t="s">
        <v>94</v>
      </c>
      <c r="BD195" t="s">
        <v>95</v>
      </c>
      <c r="BI195">
        <v>0</v>
      </c>
      <c r="BL195">
        <v>1</v>
      </c>
      <c r="BM195">
        <v>1</v>
      </c>
      <c r="BN195">
        <v>0</v>
      </c>
      <c r="BO195">
        <v>0</v>
      </c>
      <c r="BP195">
        <v>0</v>
      </c>
      <c r="BQ195">
        <v>0</v>
      </c>
      <c r="BS195">
        <v>1</v>
      </c>
      <c r="BT195">
        <v>1</v>
      </c>
      <c r="BU195">
        <v>0</v>
      </c>
      <c r="BV195">
        <v>0</v>
      </c>
      <c r="BW195">
        <v>0</v>
      </c>
      <c r="BX195">
        <v>0</v>
      </c>
      <c r="BY195">
        <v>190</v>
      </c>
      <c r="CG195" s="4">
        <v>1</v>
      </c>
      <c r="CH195" s="4">
        <v>1</v>
      </c>
      <c r="CI195" s="5">
        <v>0</v>
      </c>
      <c r="CJ195" s="5">
        <v>1</v>
      </c>
      <c r="CK195" s="5">
        <v>0</v>
      </c>
      <c r="CL195" s="5">
        <v>0</v>
      </c>
      <c r="CM195" s="12" t="s">
        <v>3455</v>
      </c>
    </row>
    <row r="196" spans="1:91" x14ac:dyDescent="0.2">
      <c r="A196" t="s">
        <v>469</v>
      </c>
      <c r="B196" t="s">
        <v>419</v>
      </c>
      <c r="C196" t="s">
        <v>468</v>
      </c>
      <c r="D196">
        <v>1.1000000000000001</v>
      </c>
      <c r="E196" t="s">
        <v>90</v>
      </c>
      <c r="F196" t="s">
        <v>424</v>
      </c>
      <c r="G196" t="s">
        <v>421</v>
      </c>
      <c r="H196" t="s">
        <v>422</v>
      </c>
      <c r="I196">
        <v>0.22439999999999999</v>
      </c>
      <c r="J196">
        <v>-9.7116999999999995E-2</v>
      </c>
      <c r="K196">
        <v>1.0045999999999999E-2</v>
      </c>
      <c r="L196">
        <v>2038.6</v>
      </c>
      <c r="M196">
        <v>19.582999999999998</v>
      </c>
      <c r="N196">
        <v>7.9954999999999998</v>
      </c>
      <c r="O196">
        <v>0.40539999999999998</v>
      </c>
      <c r="P196">
        <v>-66.305999999999997</v>
      </c>
      <c r="Q196">
        <v>-20.173999999999999</v>
      </c>
      <c r="R196">
        <v>0.87166999999999994</v>
      </c>
      <c r="S196">
        <v>0.82889000000000002</v>
      </c>
      <c r="T196">
        <v>2.1514999999999999E-2</v>
      </c>
      <c r="U196">
        <v>1.6393000000000001E-2</v>
      </c>
      <c r="V196">
        <v>-1.0971</v>
      </c>
      <c r="W196">
        <v>-1.5165</v>
      </c>
      <c r="X196">
        <v>8.6973999999999996E-2</v>
      </c>
      <c r="Y196">
        <v>6.2908000000000006E-2</v>
      </c>
      <c r="Z196">
        <v>0.69133</v>
      </c>
      <c r="AA196">
        <v>0.62960000000000005</v>
      </c>
      <c r="AB196">
        <v>3.3368000000000002E-2</v>
      </c>
      <c r="AC196">
        <v>2.7699999999999999E-2</v>
      </c>
      <c r="AD196">
        <v>13</v>
      </c>
      <c r="AE196">
        <v>13</v>
      </c>
      <c r="AF196">
        <v>2.5201999999999999E-2</v>
      </c>
      <c r="AG196">
        <v>1.3381999999999999E-3</v>
      </c>
      <c r="AH196">
        <v>2.3862999999999999E-2</v>
      </c>
      <c r="AI196">
        <v>16</v>
      </c>
      <c r="AJ196">
        <v>1</v>
      </c>
      <c r="AK196">
        <v>12</v>
      </c>
      <c r="AL196">
        <v>0</v>
      </c>
      <c r="AM196">
        <v>0</v>
      </c>
      <c r="AN196">
        <v>1</v>
      </c>
      <c r="AO196">
        <v>0.80154000000000003</v>
      </c>
      <c r="AP196">
        <v>1</v>
      </c>
      <c r="AQ196">
        <v>1</v>
      </c>
      <c r="AR196" t="s">
        <v>95</v>
      </c>
      <c r="AS196" t="s">
        <v>95</v>
      </c>
      <c r="AT196" t="s">
        <v>95</v>
      </c>
      <c r="AU196" t="s">
        <v>95</v>
      </c>
      <c r="AV196" t="s">
        <v>95</v>
      </c>
      <c r="AW196" t="s">
        <v>95</v>
      </c>
      <c r="AX196" t="s">
        <v>95</v>
      </c>
      <c r="AY196" t="s">
        <v>94</v>
      </c>
      <c r="AZ196" t="s">
        <v>95</v>
      </c>
      <c r="BA196" t="s">
        <v>94</v>
      </c>
      <c r="BB196" t="s">
        <v>95</v>
      </c>
      <c r="BC196" t="s">
        <v>94</v>
      </c>
      <c r="BD196" t="s">
        <v>95</v>
      </c>
      <c r="BI196">
        <v>0</v>
      </c>
      <c r="BL196">
        <v>1</v>
      </c>
      <c r="BM196">
        <v>1</v>
      </c>
      <c r="BN196">
        <v>0</v>
      </c>
      <c r="BO196">
        <v>0</v>
      </c>
      <c r="BP196">
        <v>0</v>
      </c>
      <c r="BQ196">
        <v>0</v>
      </c>
      <c r="BS196">
        <v>1</v>
      </c>
      <c r="BT196">
        <v>1</v>
      </c>
      <c r="BU196">
        <v>0</v>
      </c>
      <c r="BV196">
        <v>0</v>
      </c>
      <c r="BW196">
        <v>0</v>
      </c>
      <c r="BX196">
        <v>0</v>
      </c>
      <c r="BY196">
        <v>191</v>
      </c>
      <c r="CG196" s="4">
        <v>1</v>
      </c>
      <c r="CH196" s="4">
        <v>1</v>
      </c>
      <c r="CI196" s="5">
        <v>0</v>
      </c>
      <c r="CJ196" s="5">
        <v>0</v>
      </c>
      <c r="CK196" s="5">
        <v>0</v>
      </c>
      <c r="CL196" s="5">
        <v>0</v>
      </c>
    </row>
    <row r="197" spans="1:91" x14ac:dyDescent="0.2">
      <c r="A197" t="s">
        <v>470</v>
      </c>
      <c r="B197" t="s">
        <v>419</v>
      </c>
      <c r="C197" t="s">
        <v>468</v>
      </c>
      <c r="D197">
        <v>1.1000000000000001</v>
      </c>
      <c r="E197" t="s">
        <v>90</v>
      </c>
      <c r="F197" t="s">
        <v>426</v>
      </c>
      <c r="G197" t="s">
        <v>421</v>
      </c>
      <c r="H197" t="s">
        <v>422</v>
      </c>
      <c r="I197">
        <v>0.16064000000000001</v>
      </c>
      <c r="J197">
        <v>5.4962999999999998E-2</v>
      </c>
      <c r="K197">
        <v>2.7688000000000001E-2</v>
      </c>
      <c r="L197">
        <v>2009.3</v>
      </c>
      <c r="M197">
        <v>27.356000000000002</v>
      </c>
      <c r="N197">
        <v>0.80269000000000001</v>
      </c>
      <c r="O197">
        <v>1.6872</v>
      </c>
      <c r="P197">
        <v>2036.1</v>
      </c>
      <c r="Q197">
        <v>-55.237000000000002</v>
      </c>
      <c r="R197">
        <v>0.98494000000000004</v>
      </c>
      <c r="S197">
        <v>0.98192999999999997</v>
      </c>
      <c r="T197">
        <v>2.0243000000000001E-2</v>
      </c>
      <c r="U197">
        <v>1.6167000000000001E-2</v>
      </c>
      <c r="V197">
        <v>0.94301999999999997</v>
      </c>
      <c r="W197">
        <v>0.93589999999999995</v>
      </c>
      <c r="X197">
        <v>3.9378000000000003E-2</v>
      </c>
      <c r="Y197">
        <v>3.1815999999999997E-2</v>
      </c>
      <c r="Z197">
        <v>0.98245000000000005</v>
      </c>
      <c r="AA197">
        <v>0.98026000000000002</v>
      </c>
      <c r="AB197">
        <v>2.1853999999999998E-2</v>
      </c>
      <c r="AC197">
        <v>1.7021999999999999E-2</v>
      </c>
      <c r="AD197">
        <v>19</v>
      </c>
      <c r="AE197">
        <v>19</v>
      </c>
      <c r="AF197">
        <v>0.92476999999999998</v>
      </c>
      <c r="AG197">
        <v>0.24779000000000001</v>
      </c>
      <c r="AH197">
        <v>0.67696999999999996</v>
      </c>
      <c r="AI197">
        <v>20</v>
      </c>
      <c r="AJ197">
        <v>0</v>
      </c>
      <c r="AK197">
        <v>18</v>
      </c>
      <c r="AL197">
        <v>0</v>
      </c>
      <c r="AM197">
        <v>0</v>
      </c>
      <c r="AN197">
        <v>0</v>
      </c>
      <c r="AO197">
        <v>0.93894999999999995</v>
      </c>
      <c r="AP197">
        <v>1</v>
      </c>
      <c r="AQ197">
        <v>1</v>
      </c>
      <c r="AR197" t="s">
        <v>95</v>
      </c>
      <c r="AS197" t="s">
        <v>95</v>
      </c>
      <c r="AT197" t="s">
        <v>95</v>
      </c>
      <c r="AU197" t="s">
        <v>95</v>
      </c>
      <c r="AV197" t="s">
        <v>95</v>
      </c>
      <c r="AW197" t="s">
        <v>95</v>
      </c>
      <c r="AX197" t="s">
        <v>95</v>
      </c>
      <c r="AY197" t="s">
        <v>95</v>
      </c>
      <c r="AZ197" t="s">
        <v>95</v>
      </c>
      <c r="BA197" t="s">
        <v>95</v>
      </c>
      <c r="BB197" t="s">
        <v>95</v>
      </c>
      <c r="BC197" t="s">
        <v>95</v>
      </c>
      <c r="BD197" t="s">
        <v>95</v>
      </c>
      <c r="BI197">
        <v>0</v>
      </c>
      <c r="BL197">
        <v>1</v>
      </c>
      <c r="BM197">
        <v>1</v>
      </c>
      <c r="BN197">
        <v>0</v>
      </c>
      <c r="BO197">
        <v>0</v>
      </c>
      <c r="BP197">
        <v>0</v>
      </c>
      <c r="BQ197">
        <v>0</v>
      </c>
      <c r="BS197">
        <v>1</v>
      </c>
      <c r="BT197">
        <v>1</v>
      </c>
      <c r="BU197">
        <v>0</v>
      </c>
      <c r="BV197">
        <v>0</v>
      </c>
      <c r="BW197">
        <v>0</v>
      </c>
      <c r="BX197">
        <v>0</v>
      </c>
      <c r="BY197">
        <v>192</v>
      </c>
      <c r="CG197" s="4">
        <v>1</v>
      </c>
      <c r="CH197" s="4">
        <v>1</v>
      </c>
      <c r="CI197" s="5">
        <v>0</v>
      </c>
      <c r="CJ197" s="5">
        <v>0</v>
      </c>
      <c r="CK197" s="5">
        <v>0</v>
      </c>
      <c r="CL197" s="5">
        <v>0</v>
      </c>
    </row>
    <row r="198" spans="1:91" x14ac:dyDescent="0.2">
      <c r="A198" t="s">
        <v>471</v>
      </c>
      <c r="B198" t="s">
        <v>419</v>
      </c>
      <c r="C198" t="s">
        <v>468</v>
      </c>
      <c r="D198">
        <v>1.1000000000000001</v>
      </c>
      <c r="E198" t="s">
        <v>90</v>
      </c>
      <c r="F198" t="s">
        <v>429</v>
      </c>
      <c r="G198" t="s">
        <v>421</v>
      </c>
      <c r="H198" t="s">
        <v>422</v>
      </c>
      <c r="I198">
        <v>0.13952999999999999</v>
      </c>
      <c r="J198">
        <v>5.323E-2</v>
      </c>
      <c r="K198">
        <v>2.7151000000000002E-2</v>
      </c>
      <c r="L198">
        <v>2010.8</v>
      </c>
      <c r="M198">
        <v>31.494</v>
      </c>
      <c r="N198">
        <v>0.86970000000000003</v>
      </c>
      <c r="O198">
        <v>2.2850000000000001</v>
      </c>
      <c r="P198">
        <v>2042.8</v>
      </c>
      <c r="Q198">
        <v>-54.164000000000001</v>
      </c>
      <c r="R198">
        <v>0.98533999999999999</v>
      </c>
      <c r="S198">
        <v>0.98275000000000001</v>
      </c>
      <c r="T198">
        <v>2.0072E-2</v>
      </c>
      <c r="U198">
        <v>1.5207E-2</v>
      </c>
      <c r="V198">
        <v>0.94847000000000004</v>
      </c>
      <c r="W198">
        <v>0.94274000000000002</v>
      </c>
      <c r="X198">
        <v>3.7630999999999998E-2</v>
      </c>
      <c r="Y198">
        <v>2.9909000000000002E-2</v>
      </c>
      <c r="Z198">
        <v>0.98367000000000004</v>
      </c>
      <c r="AA198">
        <v>0.98185</v>
      </c>
      <c r="AB198">
        <v>2.1186E-2</v>
      </c>
      <c r="AC198">
        <v>1.6733999999999999E-2</v>
      </c>
      <c r="AD198">
        <v>21</v>
      </c>
      <c r="AE198">
        <v>21</v>
      </c>
      <c r="AF198">
        <v>0.84143999999999997</v>
      </c>
      <c r="AG198">
        <v>0.24168999999999999</v>
      </c>
      <c r="AH198">
        <v>0.59975000000000001</v>
      </c>
      <c r="AI198">
        <v>21</v>
      </c>
      <c r="AJ198">
        <v>0</v>
      </c>
      <c r="AK198">
        <v>20</v>
      </c>
      <c r="AL198">
        <v>0</v>
      </c>
      <c r="AM198">
        <v>0</v>
      </c>
      <c r="AN198">
        <v>0</v>
      </c>
      <c r="AO198">
        <v>0.94489000000000001</v>
      </c>
      <c r="AP198">
        <v>1</v>
      </c>
      <c r="AQ198">
        <v>1</v>
      </c>
      <c r="AR198" t="s">
        <v>95</v>
      </c>
      <c r="AS198" t="s">
        <v>95</v>
      </c>
      <c r="AT198" t="s">
        <v>95</v>
      </c>
      <c r="AU198" t="s">
        <v>95</v>
      </c>
      <c r="AV198" t="s">
        <v>95</v>
      </c>
      <c r="AW198" t="s">
        <v>95</v>
      </c>
      <c r="AX198" t="s">
        <v>95</v>
      </c>
      <c r="AY198" t="s">
        <v>95</v>
      </c>
      <c r="AZ198" t="s">
        <v>95</v>
      </c>
      <c r="BA198" t="s">
        <v>95</v>
      </c>
      <c r="BB198" t="s">
        <v>95</v>
      </c>
      <c r="BC198" t="s">
        <v>95</v>
      </c>
      <c r="BD198" t="s">
        <v>95</v>
      </c>
      <c r="BI198">
        <v>0</v>
      </c>
      <c r="BL198">
        <v>1</v>
      </c>
      <c r="BM198">
        <v>1</v>
      </c>
      <c r="BN198">
        <v>0</v>
      </c>
      <c r="BO198">
        <v>0</v>
      </c>
      <c r="BP198">
        <v>0</v>
      </c>
      <c r="BQ198">
        <v>0</v>
      </c>
      <c r="BS198">
        <v>1</v>
      </c>
      <c r="BT198">
        <v>1</v>
      </c>
      <c r="BU198">
        <v>0</v>
      </c>
      <c r="BV198">
        <v>0</v>
      </c>
      <c r="BW198">
        <v>0</v>
      </c>
      <c r="BX198">
        <v>0</v>
      </c>
      <c r="BY198">
        <v>193</v>
      </c>
      <c r="CG198" s="4">
        <v>1</v>
      </c>
      <c r="CH198" s="4">
        <v>1</v>
      </c>
      <c r="CI198" s="5">
        <v>0</v>
      </c>
      <c r="CJ198" s="5">
        <v>0</v>
      </c>
      <c r="CK198" s="5">
        <v>0</v>
      </c>
      <c r="CL198" s="5">
        <v>0</v>
      </c>
    </row>
    <row r="199" spans="1:91" x14ac:dyDescent="0.2">
      <c r="A199" t="s">
        <v>472</v>
      </c>
      <c r="B199" t="s">
        <v>419</v>
      </c>
      <c r="C199" t="s">
        <v>468</v>
      </c>
      <c r="D199">
        <v>1.1000000000000001</v>
      </c>
      <c r="E199" t="s">
        <v>90</v>
      </c>
      <c r="F199" t="s">
        <v>431</v>
      </c>
      <c r="G199" t="s">
        <v>421</v>
      </c>
      <c r="H199" t="s">
        <v>422</v>
      </c>
      <c r="I199">
        <v>0.58331999999999995</v>
      </c>
      <c r="J199">
        <v>0.10287</v>
      </c>
      <c r="K199">
        <v>5.8545999999999997E-3</v>
      </c>
      <c r="L199">
        <v>2012.3</v>
      </c>
      <c r="M199">
        <v>7.5335999999999999</v>
      </c>
      <c r="N199">
        <v>9.2277999999999999E-2</v>
      </c>
      <c r="O199" s="1">
        <v>1.0584000000000001E-8</v>
      </c>
      <c r="P199">
        <v>1864.5</v>
      </c>
      <c r="Q199">
        <v>-11.733000000000001</v>
      </c>
      <c r="R199">
        <v>0.98309999999999997</v>
      </c>
      <c r="S199">
        <v>0.97948000000000002</v>
      </c>
      <c r="T199">
        <v>4.6227000000000004E-3</v>
      </c>
      <c r="U199">
        <v>3.8268999999999998E-3</v>
      </c>
      <c r="V199">
        <v>0.83613999999999999</v>
      </c>
      <c r="W199">
        <v>0.81428999999999996</v>
      </c>
      <c r="X199">
        <v>1.4396000000000001E-2</v>
      </c>
      <c r="Y199">
        <v>1.2814000000000001E-2</v>
      </c>
      <c r="Z199">
        <v>0.91679999999999995</v>
      </c>
      <c r="AA199">
        <v>0.90571000000000002</v>
      </c>
      <c r="AB199">
        <v>1.0258E-2</v>
      </c>
      <c r="AC199">
        <v>8.6642000000000004E-3</v>
      </c>
      <c r="AD199">
        <v>18</v>
      </c>
      <c r="AE199">
        <v>18</v>
      </c>
      <c r="AF199">
        <v>1.0673999999999999</v>
      </c>
      <c r="AG199">
        <v>5.7435E-2</v>
      </c>
      <c r="AH199">
        <v>1.01</v>
      </c>
      <c r="AI199">
        <v>20</v>
      </c>
      <c r="AJ199">
        <v>1</v>
      </c>
      <c r="AK199">
        <v>17</v>
      </c>
      <c r="AL199">
        <v>0</v>
      </c>
      <c r="AM199">
        <v>0</v>
      </c>
      <c r="AN199">
        <v>0</v>
      </c>
      <c r="AO199">
        <v>0.93205000000000005</v>
      </c>
      <c r="AP199">
        <v>1</v>
      </c>
      <c r="AQ199">
        <v>1</v>
      </c>
      <c r="AR199" t="s">
        <v>95</v>
      </c>
      <c r="AS199" t="s">
        <v>95</v>
      </c>
      <c r="AT199" t="s">
        <v>95</v>
      </c>
      <c r="AU199" t="s">
        <v>95</v>
      </c>
      <c r="AV199" t="s">
        <v>95</v>
      </c>
      <c r="AW199" t="s">
        <v>95</v>
      </c>
      <c r="AX199" t="s">
        <v>95</v>
      </c>
      <c r="AY199" t="s">
        <v>95</v>
      </c>
      <c r="AZ199" t="s">
        <v>95</v>
      </c>
      <c r="BA199" t="s">
        <v>95</v>
      </c>
      <c r="BB199" t="s">
        <v>95</v>
      </c>
      <c r="BC199" t="s">
        <v>95</v>
      </c>
      <c r="BD199" t="s">
        <v>95</v>
      </c>
      <c r="BI199">
        <v>0</v>
      </c>
      <c r="BL199">
        <v>1</v>
      </c>
      <c r="BM199">
        <v>1</v>
      </c>
      <c r="BN199">
        <v>0</v>
      </c>
      <c r="BO199">
        <v>0</v>
      </c>
      <c r="BP199">
        <v>0</v>
      </c>
      <c r="BQ199">
        <v>0</v>
      </c>
      <c r="BS199">
        <v>1</v>
      </c>
      <c r="BT199">
        <v>1</v>
      </c>
      <c r="BU199">
        <v>0</v>
      </c>
      <c r="BV199">
        <v>0</v>
      </c>
      <c r="BW199">
        <v>0</v>
      </c>
      <c r="BX199">
        <v>0</v>
      </c>
      <c r="BY199">
        <v>194</v>
      </c>
      <c r="CG199" s="4">
        <v>1</v>
      </c>
      <c r="CH199" s="4">
        <v>1</v>
      </c>
      <c r="CI199" s="5">
        <v>0</v>
      </c>
      <c r="CJ199" s="5">
        <v>0</v>
      </c>
      <c r="CK199" s="5">
        <v>0</v>
      </c>
      <c r="CL199" s="5">
        <v>0</v>
      </c>
    </row>
    <row r="200" spans="1:91" x14ac:dyDescent="0.2">
      <c r="A200" t="s">
        <v>473</v>
      </c>
      <c r="B200" t="s">
        <v>419</v>
      </c>
      <c r="C200" t="s">
        <v>468</v>
      </c>
      <c r="D200">
        <v>1.1000000000000001</v>
      </c>
      <c r="E200" t="s">
        <v>90</v>
      </c>
      <c r="F200" t="s">
        <v>433</v>
      </c>
      <c r="G200" t="s">
        <v>421</v>
      </c>
      <c r="H200" t="s">
        <v>422</v>
      </c>
      <c r="I200">
        <v>0.23754</v>
      </c>
      <c r="J200">
        <v>5.4580999999999998E-2</v>
      </c>
      <c r="K200">
        <v>3.0203000000000001E-2</v>
      </c>
      <c r="L200">
        <v>2011.7</v>
      </c>
      <c r="M200">
        <v>18.5</v>
      </c>
      <c r="N200">
        <v>0.72043000000000001</v>
      </c>
      <c r="O200">
        <v>0.94142999999999999</v>
      </c>
      <c r="P200">
        <v>2027.4</v>
      </c>
      <c r="Q200">
        <v>-60.378</v>
      </c>
      <c r="R200">
        <v>0.98926999999999998</v>
      </c>
      <c r="S200">
        <v>0.98468</v>
      </c>
      <c r="T200">
        <v>1.0567E-2</v>
      </c>
      <c r="U200">
        <v>8.7650000000000002E-3</v>
      </c>
      <c r="V200">
        <v>0.92793999999999999</v>
      </c>
      <c r="W200">
        <v>0.90991999999999995</v>
      </c>
      <c r="X200">
        <v>2.7389E-2</v>
      </c>
      <c r="Y200">
        <v>2.0021000000000001E-2</v>
      </c>
      <c r="Z200">
        <v>0.96321999999999997</v>
      </c>
      <c r="AA200">
        <v>0.95403000000000004</v>
      </c>
      <c r="AB200">
        <v>1.9566E-2</v>
      </c>
      <c r="AC200">
        <v>1.5315E-2</v>
      </c>
      <c r="AD200">
        <v>11</v>
      </c>
      <c r="AE200">
        <v>11</v>
      </c>
      <c r="AF200">
        <v>0.92610999999999999</v>
      </c>
      <c r="AG200">
        <v>0.43736999999999998</v>
      </c>
      <c r="AH200">
        <v>0.48873</v>
      </c>
      <c r="AI200">
        <v>12</v>
      </c>
      <c r="AJ200">
        <v>0</v>
      </c>
      <c r="AK200">
        <v>10</v>
      </c>
      <c r="AL200">
        <v>0</v>
      </c>
      <c r="AM200">
        <v>0</v>
      </c>
      <c r="AN200">
        <v>0</v>
      </c>
      <c r="AO200">
        <v>0.91446000000000005</v>
      </c>
      <c r="AP200">
        <v>1</v>
      </c>
      <c r="AQ200">
        <v>1</v>
      </c>
      <c r="AR200" t="s">
        <v>95</v>
      </c>
      <c r="AS200" t="s">
        <v>95</v>
      </c>
      <c r="AT200" t="s">
        <v>95</v>
      </c>
      <c r="AU200" t="s">
        <v>95</v>
      </c>
      <c r="AV200" t="s">
        <v>95</v>
      </c>
      <c r="AW200" t="s">
        <v>95</v>
      </c>
      <c r="AX200" t="s">
        <v>95</v>
      </c>
      <c r="AY200" t="s">
        <v>95</v>
      </c>
      <c r="AZ200" t="s">
        <v>95</v>
      </c>
      <c r="BA200" t="s">
        <v>95</v>
      </c>
      <c r="BB200" t="s">
        <v>95</v>
      </c>
      <c r="BC200" t="s">
        <v>95</v>
      </c>
      <c r="BD200" t="s">
        <v>95</v>
      </c>
      <c r="BI200">
        <v>0</v>
      </c>
      <c r="BL200">
        <v>1</v>
      </c>
      <c r="BM200">
        <v>1</v>
      </c>
      <c r="BN200">
        <v>0</v>
      </c>
      <c r="BO200">
        <v>0</v>
      </c>
      <c r="BP200">
        <v>0</v>
      </c>
      <c r="BQ200">
        <v>0</v>
      </c>
      <c r="BS200">
        <v>1</v>
      </c>
      <c r="BT200">
        <v>1</v>
      </c>
      <c r="BU200">
        <v>0</v>
      </c>
      <c r="BV200">
        <v>0</v>
      </c>
      <c r="BW200">
        <v>0</v>
      </c>
      <c r="BX200">
        <v>0</v>
      </c>
      <c r="BY200">
        <v>195</v>
      </c>
      <c r="CG200" s="4">
        <v>1</v>
      </c>
      <c r="CH200" s="4">
        <v>1</v>
      </c>
      <c r="CI200" s="5">
        <v>0</v>
      </c>
      <c r="CJ200" s="5">
        <v>0</v>
      </c>
      <c r="CK200" s="5">
        <v>0</v>
      </c>
      <c r="CL200" s="5">
        <v>0</v>
      </c>
    </row>
    <row r="201" spans="1:91" x14ac:dyDescent="0.2">
      <c r="A201" t="s">
        <v>474</v>
      </c>
      <c r="B201" t="s">
        <v>419</v>
      </c>
      <c r="C201" t="s">
        <v>468</v>
      </c>
      <c r="D201">
        <v>1.1000000000000001</v>
      </c>
      <c r="E201" t="s">
        <v>90</v>
      </c>
      <c r="F201" t="s">
        <v>435</v>
      </c>
      <c r="G201" t="s">
        <v>107</v>
      </c>
      <c r="H201" t="s">
        <v>422</v>
      </c>
      <c r="I201">
        <v>0.11554</v>
      </c>
      <c r="J201">
        <v>7.5819999999999999E-2</v>
      </c>
      <c r="K201">
        <v>2.3129E-2</v>
      </c>
      <c r="L201">
        <v>2020.4</v>
      </c>
      <c r="M201">
        <v>38.031999999999996</v>
      </c>
      <c r="N201">
        <v>1</v>
      </c>
      <c r="O201">
        <v>1.2222</v>
      </c>
      <c r="P201">
        <v>2032.1</v>
      </c>
      <c r="Q201">
        <v>-46.241</v>
      </c>
      <c r="R201">
        <v>0.90108999999999995</v>
      </c>
      <c r="S201">
        <v>0.88363999999999998</v>
      </c>
      <c r="T201">
        <v>4.6946000000000002E-2</v>
      </c>
      <c r="U201">
        <v>3.3699E-2</v>
      </c>
      <c r="V201">
        <v>0.91610000000000003</v>
      </c>
      <c r="W201">
        <v>0.90678000000000003</v>
      </c>
      <c r="X201">
        <v>4.3236999999999998E-2</v>
      </c>
      <c r="Y201">
        <v>3.1435999999999999E-2</v>
      </c>
      <c r="Z201">
        <v>0.88031000000000004</v>
      </c>
      <c r="AA201">
        <v>0.86700999999999995</v>
      </c>
      <c r="AB201">
        <v>5.1643000000000001E-2</v>
      </c>
      <c r="AC201">
        <v>3.8279000000000001E-2</v>
      </c>
      <c r="AD201">
        <v>21</v>
      </c>
      <c r="AE201">
        <v>21</v>
      </c>
      <c r="AF201">
        <v>0.73180000000000001</v>
      </c>
      <c r="AG201">
        <v>0.1188</v>
      </c>
      <c r="AH201">
        <v>0.61299999999999999</v>
      </c>
      <c r="AI201">
        <v>21</v>
      </c>
      <c r="AJ201">
        <v>0</v>
      </c>
      <c r="AK201">
        <v>20</v>
      </c>
      <c r="AL201">
        <v>0</v>
      </c>
      <c r="AM201">
        <v>0</v>
      </c>
      <c r="AN201">
        <v>0</v>
      </c>
      <c r="AO201">
        <v>0.87426999999999999</v>
      </c>
      <c r="AP201">
        <v>1</v>
      </c>
      <c r="AQ201">
        <v>1</v>
      </c>
      <c r="AR201" t="s">
        <v>95</v>
      </c>
      <c r="AS201" t="s">
        <v>95</v>
      </c>
      <c r="AT201" t="s">
        <v>95</v>
      </c>
      <c r="AU201" t="s">
        <v>95</v>
      </c>
      <c r="AV201" t="s">
        <v>95</v>
      </c>
      <c r="AW201" t="s">
        <v>95</v>
      </c>
      <c r="AX201" t="s">
        <v>95</v>
      </c>
      <c r="AY201" t="s">
        <v>95</v>
      </c>
      <c r="AZ201" t="s">
        <v>95</v>
      </c>
      <c r="BA201" t="s">
        <v>95</v>
      </c>
      <c r="BB201" t="s">
        <v>95</v>
      </c>
      <c r="BC201" t="s">
        <v>94</v>
      </c>
      <c r="BD201" t="s">
        <v>95</v>
      </c>
      <c r="BI201">
        <v>0</v>
      </c>
      <c r="BJ201" t="s">
        <v>108</v>
      </c>
      <c r="BK201" t="s">
        <v>109</v>
      </c>
      <c r="BL201">
        <v>1</v>
      </c>
      <c r="BM201">
        <v>1</v>
      </c>
      <c r="BN201">
        <v>0</v>
      </c>
      <c r="BO201">
        <v>1</v>
      </c>
      <c r="BP201">
        <v>0</v>
      </c>
      <c r="BQ201">
        <v>0</v>
      </c>
      <c r="BS201">
        <v>1</v>
      </c>
      <c r="BT201">
        <v>1</v>
      </c>
      <c r="BU201">
        <v>0</v>
      </c>
      <c r="BV201">
        <v>1</v>
      </c>
      <c r="BW201">
        <v>0</v>
      </c>
      <c r="BX201">
        <v>0</v>
      </c>
      <c r="BY201">
        <v>196</v>
      </c>
      <c r="CG201" s="4">
        <v>1</v>
      </c>
      <c r="CH201" s="4">
        <v>1</v>
      </c>
      <c r="CI201" s="5">
        <v>0</v>
      </c>
      <c r="CJ201" s="5">
        <v>0</v>
      </c>
      <c r="CK201" s="5">
        <v>0</v>
      </c>
      <c r="CL201" s="5">
        <v>0</v>
      </c>
    </row>
    <row r="202" spans="1:91" x14ac:dyDescent="0.2">
      <c r="A202" t="s">
        <v>475</v>
      </c>
      <c r="B202" t="s">
        <v>419</v>
      </c>
      <c r="C202" t="s">
        <v>468</v>
      </c>
      <c r="D202">
        <v>2.9</v>
      </c>
      <c r="E202" t="s">
        <v>437</v>
      </c>
      <c r="F202" t="s">
        <v>438</v>
      </c>
      <c r="G202" t="s">
        <v>92</v>
      </c>
      <c r="H202" t="s">
        <v>422</v>
      </c>
      <c r="I202">
        <v>0.20111999999999999</v>
      </c>
      <c r="J202">
        <v>3.8985999999999999E-3</v>
      </c>
      <c r="K202">
        <v>3.1109000000000001E-2</v>
      </c>
      <c r="L202">
        <v>2004.3</v>
      </c>
      <c r="M202">
        <v>21.85</v>
      </c>
      <c r="N202">
        <v>0.78166999999999998</v>
      </c>
      <c r="O202">
        <v>1554.5</v>
      </c>
      <c r="P202" s="1">
        <v>157520</v>
      </c>
      <c r="Q202">
        <v>-61.966000000000001</v>
      </c>
      <c r="R202">
        <v>0.99348999999999998</v>
      </c>
      <c r="S202">
        <v>0.99246000000000001</v>
      </c>
      <c r="T202">
        <v>1.6809999999999999E-2</v>
      </c>
      <c r="U202">
        <v>1.2073E-2</v>
      </c>
      <c r="V202">
        <v>-4.4435000000000002</v>
      </c>
      <c r="W202">
        <v>-4.9878</v>
      </c>
      <c r="X202">
        <v>0.48612</v>
      </c>
      <c r="Y202">
        <v>0.43919999999999998</v>
      </c>
      <c r="Z202">
        <v>0.98087999999999997</v>
      </c>
      <c r="AA202">
        <v>0.97897000000000001</v>
      </c>
      <c r="AB202">
        <v>2.8808E-2</v>
      </c>
      <c r="AC202">
        <v>2.4171999999999999E-2</v>
      </c>
      <c r="AD202">
        <v>23</v>
      </c>
      <c r="AE202">
        <v>23</v>
      </c>
      <c r="AF202">
        <v>0.91459000000000001</v>
      </c>
      <c r="AG202">
        <v>0.14072000000000001</v>
      </c>
      <c r="AH202">
        <v>0.77386999999999995</v>
      </c>
      <c r="AI202">
        <v>23</v>
      </c>
      <c r="AJ202">
        <v>0</v>
      </c>
      <c r="AK202">
        <v>22</v>
      </c>
      <c r="AL202">
        <v>0</v>
      </c>
      <c r="AM202">
        <v>0</v>
      </c>
      <c r="AN202">
        <v>0</v>
      </c>
      <c r="AO202">
        <v>0.94925999999999999</v>
      </c>
      <c r="AP202">
        <v>1</v>
      </c>
      <c r="AQ202">
        <v>1</v>
      </c>
      <c r="AR202" t="s">
        <v>95</v>
      </c>
      <c r="AS202" t="s">
        <v>95</v>
      </c>
      <c r="AT202" t="s">
        <v>95</v>
      </c>
      <c r="AU202" t="s">
        <v>95</v>
      </c>
      <c r="AV202" t="s">
        <v>95</v>
      </c>
      <c r="AW202" t="s">
        <v>95</v>
      </c>
      <c r="AX202" t="s">
        <v>95</v>
      </c>
      <c r="AY202" t="s">
        <v>95</v>
      </c>
      <c r="AZ202" t="s">
        <v>95</v>
      </c>
      <c r="BA202" t="s">
        <v>95</v>
      </c>
      <c r="BB202" t="s">
        <v>95</v>
      </c>
      <c r="BC202" t="s">
        <v>95</v>
      </c>
      <c r="BD202" t="s">
        <v>95</v>
      </c>
      <c r="BI202">
        <v>0</v>
      </c>
      <c r="BL202">
        <v>1</v>
      </c>
      <c r="BM202">
        <v>1</v>
      </c>
      <c r="BS202">
        <v>1</v>
      </c>
      <c r="BT202">
        <v>1</v>
      </c>
      <c r="BU202">
        <v>0</v>
      </c>
      <c r="BV202">
        <v>0</v>
      </c>
      <c r="BW202">
        <v>0</v>
      </c>
      <c r="BX202">
        <v>1</v>
      </c>
      <c r="BY202">
        <v>197</v>
      </c>
      <c r="CG202" s="4">
        <v>1</v>
      </c>
      <c r="CH202" s="4">
        <v>1</v>
      </c>
      <c r="CI202" s="5">
        <v>0</v>
      </c>
      <c r="CJ202" s="5">
        <v>0</v>
      </c>
      <c r="CK202" s="5">
        <v>0</v>
      </c>
      <c r="CL202" s="5">
        <v>1</v>
      </c>
    </row>
    <row r="203" spans="1:91" x14ac:dyDescent="0.2">
      <c r="A203" t="s">
        <v>476</v>
      </c>
      <c r="B203" t="s">
        <v>419</v>
      </c>
      <c r="C203" t="s">
        <v>216</v>
      </c>
      <c r="D203">
        <v>1.1000000000000001</v>
      </c>
      <c r="E203" t="s">
        <v>90</v>
      </c>
      <c r="F203" t="s">
        <v>420</v>
      </c>
      <c r="G203" t="s">
        <v>421</v>
      </c>
      <c r="H203" t="s">
        <v>422</v>
      </c>
      <c r="I203">
        <v>0.30679000000000001</v>
      </c>
      <c r="J203">
        <v>3.1032999999999998E-3</v>
      </c>
      <c r="K203">
        <v>2.317E-2</v>
      </c>
      <c r="L203">
        <v>2004</v>
      </c>
      <c r="M203">
        <v>14.324</v>
      </c>
      <c r="N203">
        <v>0.85246999999999995</v>
      </c>
      <c r="O203">
        <v>1554.9</v>
      </c>
      <c r="P203" s="1">
        <v>157510</v>
      </c>
      <c r="Q203">
        <v>-45.908999999999999</v>
      </c>
      <c r="R203">
        <v>0.98611000000000004</v>
      </c>
      <c r="S203">
        <v>0.98350000000000004</v>
      </c>
      <c r="T203">
        <v>1.7701000000000001E-2</v>
      </c>
      <c r="U203">
        <v>1.3989E-2</v>
      </c>
      <c r="V203">
        <v>-23.081</v>
      </c>
      <c r="W203">
        <v>-25.914000000000001</v>
      </c>
      <c r="X203">
        <v>0.73697999999999997</v>
      </c>
      <c r="Y203">
        <v>0.72150999999999998</v>
      </c>
      <c r="Z203">
        <v>0.79146000000000005</v>
      </c>
      <c r="AA203">
        <v>0.76693</v>
      </c>
      <c r="AB203">
        <v>6.8582000000000004E-2</v>
      </c>
      <c r="AC203">
        <v>5.8564999999999999E-2</v>
      </c>
      <c r="AD203">
        <v>20</v>
      </c>
      <c r="AE203">
        <v>20</v>
      </c>
      <c r="AF203">
        <v>1.0143</v>
      </c>
      <c r="AG203">
        <v>0.44986999999999999</v>
      </c>
      <c r="AH203">
        <v>0.56447999999999998</v>
      </c>
      <c r="AI203">
        <v>20</v>
      </c>
      <c r="AJ203">
        <v>5</v>
      </c>
      <c r="AK203">
        <v>19</v>
      </c>
      <c r="AL203">
        <v>1</v>
      </c>
      <c r="AM203">
        <v>0</v>
      </c>
      <c r="AN203">
        <v>0</v>
      </c>
      <c r="AO203">
        <v>0.95965999999999996</v>
      </c>
      <c r="AP203">
        <v>1</v>
      </c>
      <c r="AQ203">
        <v>1</v>
      </c>
      <c r="AR203" t="s">
        <v>95</v>
      </c>
      <c r="AS203" t="s">
        <v>95</v>
      </c>
      <c r="AT203" t="s">
        <v>95</v>
      </c>
      <c r="AU203" t="s">
        <v>95</v>
      </c>
      <c r="AV203" t="s">
        <v>95</v>
      </c>
      <c r="AW203" t="s">
        <v>95</v>
      </c>
      <c r="AX203" t="s">
        <v>95</v>
      </c>
      <c r="AY203" t="s">
        <v>95</v>
      </c>
      <c r="AZ203" t="s">
        <v>95</v>
      </c>
      <c r="BA203" t="s">
        <v>95</v>
      </c>
      <c r="BB203" t="s">
        <v>95</v>
      </c>
      <c r="BC203" t="s">
        <v>95</v>
      </c>
      <c r="BD203" t="s">
        <v>95</v>
      </c>
      <c r="BI203">
        <v>0</v>
      </c>
      <c r="BL203">
        <v>1</v>
      </c>
      <c r="BM203">
        <v>1</v>
      </c>
      <c r="BN203">
        <v>0</v>
      </c>
      <c r="BO203">
        <v>0</v>
      </c>
      <c r="BP203">
        <v>0</v>
      </c>
      <c r="BQ203">
        <v>0</v>
      </c>
      <c r="BS203">
        <v>1</v>
      </c>
      <c r="BT203">
        <v>1</v>
      </c>
      <c r="BU203">
        <v>0</v>
      </c>
      <c r="BV203">
        <v>0</v>
      </c>
      <c r="BW203">
        <v>0</v>
      </c>
      <c r="BX203">
        <v>0</v>
      </c>
      <c r="BY203">
        <v>198</v>
      </c>
      <c r="CG203" s="4">
        <v>1</v>
      </c>
      <c r="CH203" s="4">
        <v>1</v>
      </c>
      <c r="CI203" s="5">
        <v>1</v>
      </c>
      <c r="CJ203" s="5">
        <v>1</v>
      </c>
      <c r="CK203" s="5">
        <v>0</v>
      </c>
      <c r="CL203" s="5">
        <v>0</v>
      </c>
      <c r="CM203" s="12" t="s">
        <v>3455</v>
      </c>
    </row>
    <row r="204" spans="1:91" x14ac:dyDescent="0.2">
      <c r="A204" t="s">
        <v>477</v>
      </c>
      <c r="B204" t="s">
        <v>419</v>
      </c>
      <c r="C204" t="s">
        <v>216</v>
      </c>
      <c r="D204">
        <v>1.1000000000000001</v>
      </c>
      <c r="E204" t="s">
        <v>90</v>
      </c>
      <c r="F204" t="s">
        <v>424</v>
      </c>
      <c r="G204" t="s">
        <v>421</v>
      </c>
      <c r="H204" t="s">
        <v>422</v>
      </c>
      <c r="I204">
        <v>0.21357000000000001</v>
      </c>
      <c r="J204">
        <v>0.14751</v>
      </c>
      <c r="K204">
        <v>1.5768999999999998E-2</v>
      </c>
      <c r="L204">
        <v>2021.6</v>
      </c>
      <c r="M204">
        <v>20.576000000000001</v>
      </c>
      <c r="N204">
        <v>0.51322000000000001</v>
      </c>
      <c r="O204">
        <v>0.41631000000000001</v>
      </c>
      <c r="P204">
        <v>2024.8</v>
      </c>
      <c r="Q204">
        <v>-31.649000000000001</v>
      </c>
      <c r="R204">
        <v>0.92452000000000001</v>
      </c>
      <c r="S204">
        <v>0.89936000000000005</v>
      </c>
      <c r="T204">
        <v>2.3255000000000001E-2</v>
      </c>
      <c r="U204">
        <v>1.8608E-2</v>
      </c>
      <c r="V204">
        <v>0.91713999999999996</v>
      </c>
      <c r="W204">
        <v>0.90056000000000003</v>
      </c>
      <c r="X204">
        <v>2.4365999999999999E-2</v>
      </c>
      <c r="Y204">
        <v>1.9567000000000001E-2</v>
      </c>
      <c r="Z204">
        <v>0.85758000000000001</v>
      </c>
      <c r="AA204">
        <v>0.82908999999999999</v>
      </c>
      <c r="AB204">
        <v>3.1944E-2</v>
      </c>
      <c r="AC204">
        <v>2.6032E-2</v>
      </c>
      <c r="AD204">
        <v>13</v>
      </c>
      <c r="AE204">
        <v>13</v>
      </c>
      <c r="AF204">
        <v>0.52375000000000005</v>
      </c>
      <c r="AG204">
        <v>4.9881000000000002E-2</v>
      </c>
      <c r="AH204">
        <v>0.47387000000000001</v>
      </c>
      <c r="AI204">
        <v>16</v>
      </c>
      <c r="AJ204">
        <v>1</v>
      </c>
      <c r="AK204">
        <v>12</v>
      </c>
      <c r="AL204">
        <v>0</v>
      </c>
      <c r="AM204">
        <v>0</v>
      </c>
      <c r="AN204">
        <v>1</v>
      </c>
      <c r="AO204">
        <v>0.86494000000000004</v>
      </c>
      <c r="AP204">
        <v>1</v>
      </c>
      <c r="AQ204">
        <v>1</v>
      </c>
      <c r="AR204" t="s">
        <v>95</v>
      </c>
      <c r="AS204" t="s">
        <v>95</v>
      </c>
      <c r="AT204" t="s">
        <v>95</v>
      </c>
      <c r="AU204" t="s">
        <v>95</v>
      </c>
      <c r="AV204" t="s">
        <v>95</v>
      </c>
      <c r="AW204" t="s">
        <v>95</v>
      </c>
      <c r="AX204" t="s">
        <v>95</v>
      </c>
      <c r="AY204" t="s">
        <v>95</v>
      </c>
      <c r="AZ204" t="s">
        <v>95</v>
      </c>
      <c r="BA204" t="s">
        <v>95</v>
      </c>
      <c r="BB204" t="s">
        <v>95</v>
      </c>
      <c r="BC204" t="s">
        <v>95</v>
      </c>
      <c r="BD204" t="s">
        <v>95</v>
      </c>
      <c r="BI204">
        <v>0</v>
      </c>
      <c r="BL204">
        <v>1</v>
      </c>
      <c r="BM204">
        <v>1</v>
      </c>
      <c r="BN204">
        <v>0</v>
      </c>
      <c r="BO204">
        <v>0</v>
      </c>
      <c r="BP204">
        <v>0</v>
      </c>
      <c r="BQ204">
        <v>0</v>
      </c>
      <c r="BS204">
        <v>1</v>
      </c>
      <c r="BT204">
        <v>1</v>
      </c>
      <c r="BU204">
        <v>0</v>
      </c>
      <c r="BV204">
        <v>0</v>
      </c>
      <c r="BW204">
        <v>0</v>
      </c>
      <c r="BX204">
        <v>0</v>
      </c>
      <c r="BY204">
        <v>199</v>
      </c>
      <c r="CG204" s="4">
        <v>1</v>
      </c>
      <c r="CH204" s="4">
        <v>1</v>
      </c>
      <c r="CI204" s="5">
        <v>0</v>
      </c>
      <c r="CJ204" s="5">
        <v>0</v>
      </c>
      <c r="CK204" s="5">
        <v>0</v>
      </c>
      <c r="CL204" s="5">
        <v>0</v>
      </c>
    </row>
    <row r="205" spans="1:91" x14ac:dyDescent="0.2">
      <c r="A205" t="s">
        <v>478</v>
      </c>
      <c r="B205" t="s">
        <v>419</v>
      </c>
      <c r="C205" t="s">
        <v>216</v>
      </c>
      <c r="D205">
        <v>1.1000000000000001</v>
      </c>
      <c r="E205" t="s">
        <v>90</v>
      </c>
      <c r="F205" t="s">
        <v>426</v>
      </c>
      <c r="G205" t="s">
        <v>421</v>
      </c>
      <c r="H205" t="s">
        <v>422</v>
      </c>
      <c r="I205">
        <v>0.19635</v>
      </c>
      <c r="J205">
        <v>1.7957000000000001E-2</v>
      </c>
      <c r="K205">
        <v>1.4971E-2</v>
      </c>
      <c r="L205">
        <v>1999.2</v>
      </c>
      <c r="M205">
        <v>22.381</v>
      </c>
      <c r="N205">
        <v>0.91166000000000003</v>
      </c>
      <c r="O205">
        <v>3.8761999999999999</v>
      </c>
      <c r="P205">
        <v>2100</v>
      </c>
      <c r="Q205">
        <v>-29.318000000000001</v>
      </c>
      <c r="R205">
        <v>0.94160999999999995</v>
      </c>
      <c r="S205">
        <v>0.93067</v>
      </c>
      <c r="T205">
        <v>2.4693E-2</v>
      </c>
      <c r="U205">
        <v>1.9061000000000002E-2</v>
      </c>
      <c r="V205">
        <v>0.79461000000000004</v>
      </c>
      <c r="W205">
        <v>0.77044000000000001</v>
      </c>
      <c r="X205">
        <v>4.6313E-2</v>
      </c>
      <c r="Y205">
        <v>3.9961000000000003E-2</v>
      </c>
      <c r="Z205">
        <v>0.82516</v>
      </c>
      <c r="AA205">
        <v>0.80459000000000003</v>
      </c>
      <c r="AB205">
        <v>4.2729999999999997E-2</v>
      </c>
      <c r="AC205">
        <v>3.7006999999999998E-2</v>
      </c>
      <c r="AD205">
        <v>20</v>
      </c>
      <c r="AE205">
        <v>20</v>
      </c>
      <c r="AF205">
        <v>0.99621000000000004</v>
      </c>
      <c r="AG205">
        <v>0.62721000000000005</v>
      </c>
      <c r="AH205">
        <v>0.36899999999999999</v>
      </c>
      <c r="AI205">
        <v>21</v>
      </c>
      <c r="AJ205">
        <v>5</v>
      </c>
      <c r="AK205">
        <v>19</v>
      </c>
      <c r="AL205">
        <v>1</v>
      </c>
      <c r="AM205">
        <v>0</v>
      </c>
      <c r="AN205">
        <v>0</v>
      </c>
      <c r="AO205">
        <v>0.95569999999999999</v>
      </c>
      <c r="AP205">
        <v>1</v>
      </c>
      <c r="AQ205">
        <v>1</v>
      </c>
      <c r="AR205" t="s">
        <v>95</v>
      </c>
      <c r="AS205" t="s">
        <v>95</v>
      </c>
      <c r="AT205" t="s">
        <v>95</v>
      </c>
      <c r="AU205" t="s">
        <v>95</v>
      </c>
      <c r="AV205" t="s">
        <v>95</v>
      </c>
      <c r="AW205" t="s">
        <v>95</v>
      </c>
      <c r="AX205" t="s">
        <v>95</v>
      </c>
      <c r="AY205" t="s">
        <v>95</v>
      </c>
      <c r="AZ205" t="s">
        <v>95</v>
      </c>
      <c r="BA205" t="s">
        <v>95</v>
      </c>
      <c r="BB205" t="s">
        <v>95</v>
      </c>
      <c r="BC205" t="s">
        <v>95</v>
      </c>
      <c r="BD205" t="s">
        <v>95</v>
      </c>
      <c r="BI205">
        <v>0</v>
      </c>
      <c r="BL205">
        <v>1</v>
      </c>
      <c r="BM205">
        <v>1</v>
      </c>
      <c r="BN205">
        <v>0</v>
      </c>
      <c r="BO205">
        <v>0</v>
      </c>
      <c r="BP205">
        <v>0</v>
      </c>
      <c r="BQ205">
        <v>0</v>
      </c>
      <c r="BS205">
        <v>1</v>
      </c>
      <c r="BT205">
        <v>1</v>
      </c>
      <c r="BU205">
        <v>0</v>
      </c>
      <c r="BV205">
        <v>0</v>
      </c>
      <c r="BW205">
        <v>0</v>
      </c>
      <c r="BX205">
        <v>0</v>
      </c>
      <c r="BY205">
        <v>200</v>
      </c>
      <c r="CG205" s="4">
        <v>1</v>
      </c>
      <c r="CH205" s="4">
        <v>1</v>
      </c>
      <c r="CI205" s="5">
        <v>0</v>
      </c>
      <c r="CJ205" s="5">
        <v>0</v>
      </c>
      <c r="CK205" s="5">
        <v>0</v>
      </c>
      <c r="CL205" s="5">
        <v>0</v>
      </c>
    </row>
    <row r="206" spans="1:91" x14ac:dyDescent="0.2">
      <c r="A206" t="s">
        <v>479</v>
      </c>
      <c r="B206" t="s">
        <v>419</v>
      </c>
      <c r="C206" t="s">
        <v>216</v>
      </c>
      <c r="D206">
        <v>1.1000000000000001</v>
      </c>
      <c r="E206" t="s">
        <v>90</v>
      </c>
      <c r="F206" t="s">
        <v>429</v>
      </c>
      <c r="G206" t="s">
        <v>421</v>
      </c>
      <c r="H206" t="s">
        <v>422</v>
      </c>
      <c r="I206">
        <v>0.1565</v>
      </c>
      <c r="J206">
        <v>1.4628E-2</v>
      </c>
      <c r="K206">
        <v>1.1674E-2</v>
      </c>
      <c r="L206">
        <v>1996.9</v>
      </c>
      <c r="M206">
        <v>28.079000000000001</v>
      </c>
      <c r="N206">
        <v>0.87521000000000004</v>
      </c>
      <c r="O206">
        <v>2.9173</v>
      </c>
      <c r="P206">
        <v>2103.1</v>
      </c>
      <c r="Q206">
        <v>-22.716000000000001</v>
      </c>
      <c r="R206">
        <v>0.83526</v>
      </c>
      <c r="S206">
        <v>0.80779999999999996</v>
      </c>
      <c r="T206">
        <v>3.4394000000000001E-2</v>
      </c>
      <c r="U206">
        <v>2.6234E-2</v>
      </c>
      <c r="V206">
        <v>0.74472000000000005</v>
      </c>
      <c r="W206">
        <v>0.71784000000000003</v>
      </c>
      <c r="X206">
        <v>4.2816E-2</v>
      </c>
      <c r="Y206">
        <v>3.4941E-2</v>
      </c>
      <c r="Z206">
        <v>0.76392000000000004</v>
      </c>
      <c r="AA206">
        <v>0.73907</v>
      </c>
      <c r="AB206">
        <v>4.1174000000000002E-2</v>
      </c>
      <c r="AC206">
        <v>3.3545999999999999E-2</v>
      </c>
      <c r="AD206">
        <v>22</v>
      </c>
      <c r="AE206">
        <v>22</v>
      </c>
      <c r="AF206">
        <v>1.0138</v>
      </c>
      <c r="AG206">
        <v>0.67732000000000003</v>
      </c>
      <c r="AH206">
        <v>0.33649000000000001</v>
      </c>
      <c r="AI206">
        <v>22</v>
      </c>
      <c r="AJ206">
        <v>1</v>
      </c>
      <c r="AK206">
        <v>19</v>
      </c>
      <c r="AL206">
        <v>0</v>
      </c>
      <c r="AM206">
        <v>0</v>
      </c>
      <c r="AN206">
        <v>0</v>
      </c>
      <c r="AO206">
        <v>0.95472999999999997</v>
      </c>
      <c r="AP206">
        <v>1</v>
      </c>
      <c r="AQ206">
        <v>1</v>
      </c>
      <c r="AR206" t="s">
        <v>95</v>
      </c>
      <c r="AS206" t="s">
        <v>95</v>
      </c>
      <c r="AT206" t="s">
        <v>95</v>
      </c>
      <c r="AU206" t="s">
        <v>95</v>
      </c>
      <c r="AV206" t="s">
        <v>95</v>
      </c>
      <c r="AW206" t="s">
        <v>95</v>
      </c>
      <c r="AX206" t="s">
        <v>95</v>
      </c>
      <c r="AY206" t="s">
        <v>95</v>
      </c>
      <c r="AZ206" t="s">
        <v>95</v>
      </c>
      <c r="BA206" t="s">
        <v>95</v>
      </c>
      <c r="BB206" t="s">
        <v>95</v>
      </c>
      <c r="BC206" t="s">
        <v>95</v>
      </c>
      <c r="BD206" t="s">
        <v>95</v>
      </c>
      <c r="BI206">
        <v>0</v>
      </c>
      <c r="BL206">
        <v>1</v>
      </c>
      <c r="BM206">
        <v>1</v>
      </c>
      <c r="BN206">
        <v>0</v>
      </c>
      <c r="BO206">
        <v>0</v>
      </c>
      <c r="BP206">
        <v>0</v>
      </c>
      <c r="BQ206">
        <v>0</v>
      </c>
      <c r="BS206">
        <v>1</v>
      </c>
      <c r="BT206">
        <v>1</v>
      </c>
      <c r="BU206">
        <v>0</v>
      </c>
      <c r="BV206">
        <v>0</v>
      </c>
      <c r="BW206">
        <v>0</v>
      </c>
      <c r="BX206">
        <v>0</v>
      </c>
      <c r="BY206">
        <v>201</v>
      </c>
      <c r="CG206" s="4">
        <v>1</v>
      </c>
      <c r="CH206" s="4">
        <v>1</v>
      </c>
      <c r="CI206" s="5">
        <v>0</v>
      </c>
      <c r="CJ206" s="5">
        <v>0</v>
      </c>
      <c r="CK206" s="5">
        <v>0</v>
      </c>
      <c r="CL206" s="5">
        <v>0</v>
      </c>
    </row>
    <row r="207" spans="1:91" x14ac:dyDescent="0.2">
      <c r="A207" t="s">
        <v>480</v>
      </c>
      <c r="B207" t="s">
        <v>419</v>
      </c>
      <c r="C207" t="s">
        <v>216</v>
      </c>
      <c r="D207">
        <v>1.1000000000000001</v>
      </c>
      <c r="E207" t="s">
        <v>90</v>
      </c>
      <c r="F207" t="s">
        <v>431</v>
      </c>
      <c r="G207" t="s">
        <v>421</v>
      </c>
      <c r="H207" t="s">
        <v>422</v>
      </c>
      <c r="I207">
        <v>0.10703</v>
      </c>
      <c r="J207">
        <v>6.1940000000000002E-2</v>
      </c>
      <c r="K207">
        <v>1.0663000000000001E-2</v>
      </c>
      <c r="L207">
        <v>2016.8</v>
      </c>
      <c r="M207">
        <v>41.055999999999997</v>
      </c>
      <c r="N207">
        <v>0.43607000000000001</v>
      </c>
      <c r="O207">
        <v>3.8855</v>
      </c>
      <c r="P207">
        <v>2063.8000000000002</v>
      </c>
      <c r="Q207">
        <v>-21.286999999999999</v>
      </c>
      <c r="R207">
        <v>0.84375</v>
      </c>
      <c r="S207">
        <v>0.81445000000000001</v>
      </c>
      <c r="T207">
        <v>2.7281E-2</v>
      </c>
      <c r="U207">
        <v>2.4632999999999999E-2</v>
      </c>
      <c r="V207">
        <v>0.83425000000000005</v>
      </c>
      <c r="W207">
        <v>0.81474999999999997</v>
      </c>
      <c r="X207">
        <v>2.8098000000000001E-2</v>
      </c>
      <c r="Y207">
        <v>2.4301E-2</v>
      </c>
      <c r="Z207">
        <v>0.85765000000000002</v>
      </c>
      <c r="AA207">
        <v>0.84091000000000005</v>
      </c>
      <c r="AB207">
        <v>2.6039E-2</v>
      </c>
      <c r="AC207">
        <v>2.3508999999999999E-2</v>
      </c>
      <c r="AD207">
        <v>20</v>
      </c>
      <c r="AE207">
        <v>20</v>
      </c>
      <c r="AF207">
        <v>0.64393</v>
      </c>
      <c r="AG207">
        <v>9.1956999999999997E-2</v>
      </c>
      <c r="AH207">
        <v>0.55196999999999996</v>
      </c>
      <c r="AI207">
        <v>21</v>
      </c>
      <c r="AJ207">
        <v>2</v>
      </c>
      <c r="AK207">
        <v>19</v>
      </c>
      <c r="AL207">
        <v>0</v>
      </c>
      <c r="AM207">
        <v>0</v>
      </c>
      <c r="AN207">
        <v>0</v>
      </c>
      <c r="AO207">
        <v>0.93191999999999997</v>
      </c>
      <c r="AP207">
        <v>1</v>
      </c>
      <c r="AQ207">
        <v>1</v>
      </c>
      <c r="AR207" t="s">
        <v>95</v>
      </c>
      <c r="AS207" t="s">
        <v>95</v>
      </c>
      <c r="AT207" t="s">
        <v>95</v>
      </c>
      <c r="AU207" t="s">
        <v>95</v>
      </c>
      <c r="AV207" t="s">
        <v>95</v>
      </c>
      <c r="AW207" t="s">
        <v>95</v>
      </c>
      <c r="AX207" t="s">
        <v>95</v>
      </c>
      <c r="AY207" t="s">
        <v>95</v>
      </c>
      <c r="AZ207" t="s">
        <v>95</v>
      </c>
      <c r="BA207" t="s">
        <v>95</v>
      </c>
      <c r="BB207" t="s">
        <v>95</v>
      </c>
      <c r="BC207" t="s">
        <v>95</v>
      </c>
      <c r="BD207" t="s">
        <v>95</v>
      </c>
      <c r="BI207">
        <v>0</v>
      </c>
      <c r="BL207">
        <v>1</v>
      </c>
      <c r="BM207">
        <v>1</v>
      </c>
      <c r="BN207">
        <v>0</v>
      </c>
      <c r="BO207">
        <v>0</v>
      </c>
      <c r="BP207">
        <v>0</v>
      </c>
      <c r="BQ207">
        <v>0</v>
      </c>
      <c r="BS207">
        <v>1</v>
      </c>
      <c r="BT207">
        <v>1</v>
      </c>
      <c r="BU207">
        <v>0</v>
      </c>
      <c r="BV207">
        <v>0</v>
      </c>
      <c r="BW207">
        <v>0</v>
      </c>
      <c r="BX207">
        <v>0</v>
      </c>
      <c r="BY207">
        <v>202</v>
      </c>
      <c r="CG207" s="4">
        <v>1</v>
      </c>
      <c r="CH207" s="4">
        <v>1</v>
      </c>
      <c r="CI207" s="5">
        <v>0</v>
      </c>
      <c r="CJ207" s="5">
        <v>0</v>
      </c>
      <c r="CK207" s="5">
        <v>0</v>
      </c>
      <c r="CL207" s="5">
        <v>0</v>
      </c>
    </row>
    <row r="208" spans="1:91" x14ac:dyDescent="0.2">
      <c r="A208" t="s">
        <v>481</v>
      </c>
      <c r="B208" t="s">
        <v>419</v>
      </c>
      <c r="C208" t="s">
        <v>216</v>
      </c>
      <c r="D208">
        <v>1.1000000000000001</v>
      </c>
      <c r="E208" t="s">
        <v>90</v>
      </c>
      <c r="F208" t="s">
        <v>433</v>
      </c>
      <c r="G208" t="s">
        <v>421</v>
      </c>
      <c r="H208" t="s">
        <v>422</v>
      </c>
      <c r="I208">
        <v>0.29883999999999999</v>
      </c>
      <c r="J208">
        <v>2.4277E-2</v>
      </c>
      <c r="K208">
        <v>1.6792999999999999E-2</v>
      </c>
      <c r="L208">
        <v>2008.1</v>
      </c>
      <c r="M208">
        <v>14.705</v>
      </c>
      <c r="N208">
        <v>0.73984000000000005</v>
      </c>
      <c r="O208">
        <v>0.13955000000000001</v>
      </c>
      <c r="P208">
        <v>1952.4</v>
      </c>
      <c r="Q208">
        <v>-33.200000000000003</v>
      </c>
      <c r="R208">
        <v>0.90439000000000003</v>
      </c>
      <c r="S208">
        <v>0.86341000000000001</v>
      </c>
      <c r="T208">
        <v>1.9653E-2</v>
      </c>
      <c r="U208">
        <v>1.7018999999999999E-2</v>
      </c>
      <c r="V208">
        <v>0.73926000000000003</v>
      </c>
      <c r="W208">
        <v>0.67408000000000001</v>
      </c>
      <c r="X208">
        <v>3.2454999999999998E-2</v>
      </c>
      <c r="Y208">
        <v>2.9616E-2</v>
      </c>
      <c r="Z208">
        <v>0.76729999999999998</v>
      </c>
      <c r="AA208">
        <v>0.70911999999999997</v>
      </c>
      <c r="AB208">
        <v>3.066E-2</v>
      </c>
      <c r="AC208">
        <v>2.7881E-2</v>
      </c>
      <c r="AD208">
        <v>11</v>
      </c>
      <c r="AE208">
        <v>11</v>
      </c>
      <c r="AF208">
        <v>0.98534999999999995</v>
      </c>
      <c r="AG208">
        <v>0.72394000000000003</v>
      </c>
      <c r="AH208">
        <v>0.26140999999999998</v>
      </c>
      <c r="AI208">
        <v>12</v>
      </c>
      <c r="AJ208">
        <v>2</v>
      </c>
      <c r="AK208">
        <v>10</v>
      </c>
      <c r="AL208">
        <v>1</v>
      </c>
      <c r="AM208">
        <v>0</v>
      </c>
      <c r="AN208">
        <v>0</v>
      </c>
      <c r="AO208">
        <v>0.91893999999999998</v>
      </c>
      <c r="AP208">
        <v>1</v>
      </c>
      <c r="AQ208">
        <v>1</v>
      </c>
      <c r="AR208" t="s">
        <v>95</v>
      </c>
      <c r="AS208" t="s">
        <v>95</v>
      </c>
      <c r="AT208" t="s">
        <v>95</v>
      </c>
      <c r="AU208" t="s">
        <v>95</v>
      </c>
      <c r="AV208" t="s">
        <v>95</v>
      </c>
      <c r="AW208" t="s">
        <v>95</v>
      </c>
      <c r="AX208" t="s">
        <v>95</v>
      </c>
      <c r="AY208" t="s">
        <v>95</v>
      </c>
      <c r="AZ208" t="s">
        <v>95</v>
      </c>
      <c r="BA208" t="s">
        <v>95</v>
      </c>
      <c r="BB208" t="s">
        <v>95</v>
      </c>
      <c r="BC208" t="s">
        <v>95</v>
      </c>
      <c r="BD208" t="s">
        <v>95</v>
      </c>
      <c r="BI208">
        <v>0</v>
      </c>
      <c r="BL208">
        <v>1</v>
      </c>
      <c r="BM208">
        <v>1</v>
      </c>
      <c r="BN208">
        <v>0</v>
      </c>
      <c r="BO208">
        <v>0</v>
      </c>
      <c r="BP208">
        <v>0</v>
      </c>
      <c r="BQ208">
        <v>0</v>
      </c>
      <c r="BS208">
        <v>1</v>
      </c>
      <c r="BT208">
        <v>1</v>
      </c>
      <c r="BU208">
        <v>0</v>
      </c>
      <c r="BV208">
        <v>0</v>
      </c>
      <c r="BW208">
        <v>0</v>
      </c>
      <c r="BX208">
        <v>0</v>
      </c>
      <c r="BY208">
        <v>203</v>
      </c>
      <c r="CG208" s="4">
        <v>1</v>
      </c>
      <c r="CH208" s="4">
        <v>1</v>
      </c>
      <c r="CI208" s="5">
        <v>0</v>
      </c>
      <c r="CJ208" s="5">
        <v>0</v>
      </c>
      <c r="CK208" s="5">
        <v>0</v>
      </c>
      <c r="CL208" s="5">
        <v>0</v>
      </c>
    </row>
    <row r="209" spans="1:91" x14ac:dyDescent="0.2">
      <c r="A209" t="s">
        <v>482</v>
      </c>
      <c r="B209" t="s">
        <v>419</v>
      </c>
      <c r="C209" t="s">
        <v>216</v>
      </c>
      <c r="D209">
        <v>1.1000000000000001</v>
      </c>
      <c r="E209" t="s">
        <v>90</v>
      </c>
      <c r="F209" t="s">
        <v>435</v>
      </c>
      <c r="G209" t="s">
        <v>107</v>
      </c>
      <c r="H209" t="s">
        <v>422</v>
      </c>
      <c r="I209">
        <v>6.3190999999999997E-2</v>
      </c>
      <c r="J209">
        <v>2.7130000000000001E-2</v>
      </c>
      <c r="K209">
        <v>1.5247E-2</v>
      </c>
      <c r="L209">
        <v>2008</v>
      </c>
      <c r="M209">
        <v>69.542000000000002</v>
      </c>
      <c r="N209">
        <v>1</v>
      </c>
      <c r="O209">
        <v>0.14000000000000001</v>
      </c>
      <c r="P209">
        <v>1961.4</v>
      </c>
      <c r="Q209">
        <v>-30.117000000000001</v>
      </c>
      <c r="R209">
        <v>0.72150999999999998</v>
      </c>
      <c r="S209">
        <v>0.67508999999999997</v>
      </c>
      <c r="T209">
        <v>5.9886000000000002E-2</v>
      </c>
      <c r="U209">
        <v>4.8355000000000002E-2</v>
      </c>
      <c r="V209">
        <v>0.73384000000000005</v>
      </c>
      <c r="W209">
        <v>0.70582</v>
      </c>
      <c r="X209">
        <v>5.8546000000000001E-2</v>
      </c>
      <c r="Y209">
        <v>4.7570000000000001E-2</v>
      </c>
      <c r="Z209">
        <v>0.72660000000000002</v>
      </c>
      <c r="AA209">
        <v>0.69782</v>
      </c>
      <c r="AB209">
        <v>5.9336E-2</v>
      </c>
      <c r="AC209">
        <v>4.8083000000000001E-2</v>
      </c>
      <c r="AD209">
        <v>22</v>
      </c>
      <c r="AE209">
        <v>22</v>
      </c>
      <c r="AF209">
        <v>0.87460000000000004</v>
      </c>
      <c r="AG209">
        <v>0.40939999999999999</v>
      </c>
      <c r="AH209">
        <v>0.4652</v>
      </c>
      <c r="AI209">
        <v>22</v>
      </c>
      <c r="AJ209">
        <v>0</v>
      </c>
      <c r="AK209">
        <v>21</v>
      </c>
      <c r="AL209">
        <v>0</v>
      </c>
      <c r="AM209">
        <v>0</v>
      </c>
      <c r="AN209">
        <v>0</v>
      </c>
      <c r="AO209">
        <v>0.92435999999999996</v>
      </c>
      <c r="AP209">
        <v>1</v>
      </c>
      <c r="AQ209">
        <v>1</v>
      </c>
      <c r="AR209" t="s">
        <v>95</v>
      </c>
      <c r="AS209" t="s">
        <v>95</v>
      </c>
      <c r="AT209" t="s">
        <v>95</v>
      </c>
      <c r="AU209" t="s">
        <v>95</v>
      </c>
      <c r="AV209" t="s">
        <v>95</v>
      </c>
      <c r="AW209" t="s">
        <v>95</v>
      </c>
      <c r="AX209" t="s">
        <v>95</v>
      </c>
      <c r="AY209" t="s">
        <v>95</v>
      </c>
      <c r="AZ209" t="s">
        <v>95</v>
      </c>
      <c r="BA209" t="s">
        <v>95</v>
      </c>
      <c r="BB209" t="s">
        <v>95</v>
      </c>
      <c r="BC209" t="s">
        <v>94</v>
      </c>
      <c r="BD209" t="s">
        <v>95</v>
      </c>
      <c r="BI209">
        <v>0</v>
      </c>
      <c r="BJ209" t="s">
        <v>108</v>
      </c>
      <c r="BK209" t="s">
        <v>109</v>
      </c>
      <c r="BL209">
        <v>1</v>
      </c>
      <c r="BM209">
        <v>1</v>
      </c>
      <c r="BN209">
        <v>1</v>
      </c>
      <c r="BO209">
        <v>1</v>
      </c>
      <c r="BP209">
        <v>0</v>
      </c>
      <c r="BQ209">
        <v>0</v>
      </c>
      <c r="BS209">
        <v>1</v>
      </c>
      <c r="BT209">
        <v>1</v>
      </c>
      <c r="BU209">
        <v>1</v>
      </c>
      <c r="BV209">
        <v>1</v>
      </c>
      <c r="BW209">
        <v>0</v>
      </c>
      <c r="BX209">
        <v>0</v>
      </c>
      <c r="BY209">
        <v>204</v>
      </c>
      <c r="CG209" s="4">
        <v>1</v>
      </c>
      <c r="CH209" s="4">
        <v>1</v>
      </c>
      <c r="CI209" s="5">
        <v>0</v>
      </c>
      <c r="CJ209" s="5">
        <v>0</v>
      </c>
      <c r="CK209" s="5">
        <v>0</v>
      </c>
      <c r="CL209" s="5">
        <v>0</v>
      </c>
    </row>
    <row r="210" spans="1:91" x14ac:dyDescent="0.2">
      <c r="A210" t="s">
        <v>483</v>
      </c>
      <c r="B210" t="s">
        <v>419</v>
      </c>
      <c r="C210" t="s">
        <v>216</v>
      </c>
      <c r="D210">
        <v>2.9</v>
      </c>
      <c r="E210" t="s">
        <v>437</v>
      </c>
      <c r="F210" t="s">
        <v>438</v>
      </c>
      <c r="G210" t="s">
        <v>92</v>
      </c>
      <c r="H210" t="s">
        <v>422</v>
      </c>
      <c r="I210">
        <v>0.28728999999999999</v>
      </c>
      <c r="J210">
        <v>2.9801000000000001E-2</v>
      </c>
      <c r="K210">
        <v>2.4657999999999999E-2</v>
      </c>
      <c r="L210">
        <v>1997.3</v>
      </c>
      <c r="M210">
        <v>15.295999999999999</v>
      </c>
      <c r="N210">
        <v>0.90720000000000001</v>
      </c>
      <c r="O210">
        <v>0.98082999999999998</v>
      </c>
      <c r="P210">
        <v>2015</v>
      </c>
      <c r="Q210">
        <v>-48.703000000000003</v>
      </c>
      <c r="R210">
        <v>0.98102999999999996</v>
      </c>
      <c r="S210">
        <v>0.97767999999999999</v>
      </c>
      <c r="T210">
        <v>2.2848E-2</v>
      </c>
      <c r="U210">
        <v>1.9241000000000001E-2</v>
      </c>
      <c r="V210">
        <v>0.74577000000000004</v>
      </c>
      <c r="W210">
        <v>0.71752000000000005</v>
      </c>
      <c r="X210">
        <v>8.3634E-2</v>
      </c>
      <c r="Y210">
        <v>6.9902000000000006E-2</v>
      </c>
      <c r="Z210">
        <v>0.81030999999999997</v>
      </c>
      <c r="AA210">
        <v>0.78922999999999999</v>
      </c>
      <c r="AB210">
        <v>7.2242000000000001E-2</v>
      </c>
      <c r="AC210">
        <v>5.9427000000000001E-2</v>
      </c>
      <c r="AD210">
        <v>21</v>
      </c>
      <c r="AE210">
        <v>21</v>
      </c>
      <c r="AF210">
        <v>1.0173000000000001</v>
      </c>
      <c r="AG210">
        <v>0.35272999999999999</v>
      </c>
      <c r="AH210">
        <v>0.66456999999999999</v>
      </c>
      <c r="AI210">
        <v>21</v>
      </c>
      <c r="AJ210">
        <v>4</v>
      </c>
      <c r="AK210">
        <v>20</v>
      </c>
      <c r="AL210">
        <v>1</v>
      </c>
      <c r="AM210">
        <v>0</v>
      </c>
      <c r="AN210">
        <v>0</v>
      </c>
      <c r="AO210">
        <v>0.96347000000000005</v>
      </c>
      <c r="AP210">
        <v>1</v>
      </c>
      <c r="AQ210">
        <v>1</v>
      </c>
      <c r="AR210" t="s">
        <v>95</v>
      </c>
      <c r="AS210" t="s">
        <v>95</v>
      </c>
      <c r="AT210" t="s">
        <v>95</v>
      </c>
      <c r="AU210" t="s">
        <v>95</v>
      </c>
      <c r="AV210" t="s">
        <v>95</v>
      </c>
      <c r="AW210" t="s">
        <v>95</v>
      </c>
      <c r="AX210" t="s">
        <v>95</v>
      </c>
      <c r="AY210" t="s">
        <v>95</v>
      </c>
      <c r="AZ210" t="s">
        <v>95</v>
      </c>
      <c r="BA210" t="s">
        <v>95</v>
      </c>
      <c r="BB210" t="s">
        <v>95</v>
      </c>
      <c r="BC210" t="s">
        <v>95</v>
      </c>
      <c r="BD210" t="s">
        <v>95</v>
      </c>
      <c r="BI210">
        <v>0</v>
      </c>
      <c r="BL210">
        <v>1</v>
      </c>
      <c r="BM210">
        <v>1</v>
      </c>
      <c r="BS210">
        <v>1</v>
      </c>
      <c r="BT210">
        <v>1</v>
      </c>
      <c r="BU210">
        <v>0</v>
      </c>
      <c r="BV210">
        <v>0</v>
      </c>
      <c r="BW210">
        <v>0</v>
      </c>
      <c r="BX210">
        <v>1</v>
      </c>
      <c r="BY210">
        <v>205</v>
      </c>
      <c r="CG210" s="4">
        <v>1</v>
      </c>
      <c r="CH210" s="4">
        <v>1</v>
      </c>
      <c r="CI210" s="5">
        <v>0</v>
      </c>
      <c r="CJ210" s="5">
        <v>0</v>
      </c>
      <c r="CK210" s="5">
        <v>0</v>
      </c>
      <c r="CL210" s="5">
        <v>1</v>
      </c>
    </row>
    <row r="211" spans="1:91" x14ac:dyDescent="0.2">
      <c r="A211" t="s">
        <v>484</v>
      </c>
      <c r="B211" t="s">
        <v>485</v>
      </c>
      <c r="C211" t="s">
        <v>147</v>
      </c>
      <c r="D211">
        <v>3.3</v>
      </c>
      <c r="E211" t="s">
        <v>148</v>
      </c>
      <c r="F211" t="s">
        <v>149</v>
      </c>
      <c r="G211" t="s">
        <v>150</v>
      </c>
      <c r="H211" t="s">
        <v>486</v>
      </c>
      <c r="I211">
        <v>0.14444000000000001</v>
      </c>
      <c r="J211">
        <v>8.1822000000000006E-2</v>
      </c>
      <c r="K211">
        <v>105.15</v>
      </c>
      <c r="L211">
        <v>2016.7</v>
      </c>
      <c r="M211">
        <v>30.425000000000001</v>
      </c>
      <c r="N211">
        <v>8468.6</v>
      </c>
      <c r="O211">
        <v>9.0191000000000004E-3</v>
      </c>
      <c r="P211">
        <v>1858.3</v>
      </c>
      <c r="Q211" s="1">
        <v>-208450</v>
      </c>
      <c r="R211">
        <v>0.98587999999999998</v>
      </c>
      <c r="S211">
        <v>0.98504999999999998</v>
      </c>
      <c r="T211">
        <v>226.29</v>
      </c>
      <c r="U211">
        <v>132.97999999999999</v>
      </c>
      <c r="V211">
        <v>0.96763999999999994</v>
      </c>
      <c r="W211">
        <v>0.96640000000000004</v>
      </c>
      <c r="X211">
        <v>342.55</v>
      </c>
      <c r="Y211">
        <v>225.63</v>
      </c>
      <c r="Z211">
        <v>0.76829000000000003</v>
      </c>
      <c r="AA211">
        <v>0.75938000000000005</v>
      </c>
      <c r="AB211">
        <v>916.67</v>
      </c>
      <c r="AC211">
        <v>782.6</v>
      </c>
      <c r="AD211">
        <v>55</v>
      </c>
      <c r="AE211">
        <v>55</v>
      </c>
      <c r="AF211">
        <v>0.74346000000000001</v>
      </c>
      <c r="AG211">
        <v>2.3617000000000001E-4</v>
      </c>
      <c r="AH211">
        <v>0.74321999999999999</v>
      </c>
      <c r="AI211">
        <v>55</v>
      </c>
      <c r="AJ211">
        <v>3</v>
      </c>
      <c r="AK211">
        <v>53</v>
      </c>
      <c r="AL211">
        <v>0</v>
      </c>
      <c r="AM211">
        <v>0</v>
      </c>
      <c r="AN211">
        <v>1</v>
      </c>
      <c r="AO211">
        <v>0.95379999999999998</v>
      </c>
      <c r="AP211">
        <v>0</v>
      </c>
      <c r="AQ211">
        <v>0</v>
      </c>
      <c r="AR211" t="s">
        <v>95</v>
      </c>
      <c r="AS211" t="s">
        <v>95</v>
      </c>
      <c r="AT211" t="s">
        <v>95</v>
      </c>
      <c r="AU211" t="s">
        <v>95</v>
      </c>
      <c r="AV211" t="s">
        <v>95</v>
      </c>
      <c r="AW211" t="s">
        <v>95</v>
      </c>
      <c r="AX211" t="s">
        <v>95</v>
      </c>
      <c r="AY211" t="s">
        <v>95</v>
      </c>
      <c r="AZ211" t="s">
        <v>95</v>
      </c>
      <c r="BA211" t="s">
        <v>95</v>
      </c>
      <c r="BB211" t="s">
        <v>95</v>
      </c>
      <c r="BC211" t="s">
        <v>95</v>
      </c>
      <c r="BD211" t="s">
        <v>95</v>
      </c>
      <c r="BH211" t="s">
        <v>151</v>
      </c>
      <c r="BI211">
        <v>0</v>
      </c>
      <c r="BL211">
        <v>1</v>
      </c>
      <c r="BM211">
        <v>1</v>
      </c>
      <c r="BN211">
        <v>0</v>
      </c>
      <c r="BO211">
        <v>0</v>
      </c>
      <c r="BP211">
        <v>1</v>
      </c>
      <c r="BQ211">
        <v>1</v>
      </c>
      <c r="BS211">
        <v>1</v>
      </c>
      <c r="BT211">
        <v>1</v>
      </c>
      <c r="BU211">
        <v>0</v>
      </c>
      <c r="BV211">
        <v>0</v>
      </c>
      <c r="BW211">
        <v>1</v>
      </c>
      <c r="BX211">
        <v>1</v>
      </c>
      <c r="BY211">
        <v>206</v>
      </c>
      <c r="CG211" s="4">
        <v>1</v>
      </c>
      <c r="CH211" s="4">
        <v>1</v>
      </c>
      <c r="CI211" s="5">
        <v>0</v>
      </c>
      <c r="CJ211" s="5">
        <v>0</v>
      </c>
      <c r="CK211" s="5">
        <v>1</v>
      </c>
      <c r="CL211" s="5">
        <v>1</v>
      </c>
    </row>
    <row r="212" spans="1:91" x14ac:dyDescent="0.2">
      <c r="A212" t="s">
        <v>487</v>
      </c>
      <c r="B212" t="s">
        <v>485</v>
      </c>
      <c r="C212" t="s">
        <v>257</v>
      </c>
      <c r="D212">
        <v>1.1000000000000001</v>
      </c>
      <c r="E212" t="s">
        <v>90</v>
      </c>
      <c r="F212" t="s">
        <v>488</v>
      </c>
      <c r="G212" t="s">
        <v>489</v>
      </c>
      <c r="H212" t="s">
        <v>486</v>
      </c>
      <c r="I212">
        <v>0.20988999999999999</v>
      </c>
      <c r="J212">
        <v>0.16256000000000001</v>
      </c>
      <c r="K212">
        <v>2.66E-3</v>
      </c>
      <c r="L212">
        <v>2025.2</v>
      </c>
      <c r="M212">
        <v>20.937000000000001</v>
      </c>
      <c r="N212">
        <v>7.5454999999999994E-2</v>
      </c>
      <c r="O212">
        <v>4.3552999999999997</v>
      </c>
      <c r="P212">
        <v>2053.5</v>
      </c>
      <c r="Q212">
        <v>-5.3540000000000001</v>
      </c>
      <c r="R212">
        <v>0.98712999999999995</v>
      </c>
      <c r="S212">
        <v>0.94852999999999998</v>
      </c>
      <c r="T212">
        <v>4.3110000000000002E-4</v>
      </c>
      <c r="U212">
        <v>3.6973000000000003E-4</v>
      </c>
      <c r="V212">
        <v>0.98638000000000003</v>
      </c>
      <c r="W212">
        <v>0.97277000000000002</v>
      </c>
      <c r="X212">
        <v>4.4349E-4</v>
      </c>
      <c r="Y212">
        <v>4.0288999999999999E-4</v>
      </c>
      <c r="Z212">
        <v>0.97972999999999999</v>
      </c>
      <c r="AA212">
        <v>0.95945999999999998</v>
      </c>
      <c r="AB212">
        <v>5.4111000000000003E-4</v>
      </c>
      <c r="AC212">
        <v>4.1599999999999997E-4</v>
      </c>
      <c r="AD212">
        <v>5</v>
      </c>
      <c r="AE212">
        <v>5</v>
      </c>
      <c r="AF212">
        <v>0.29157</v>
      </c>
      <c r="AG212">
        <v>0.15770999999999999</v>
      </c>
      <c r="AH212">
        <v>0.13386000000000001</v>
      </c>
      <c r="AI212">
        <v>5</v>
      </c>
      <c r="AJ212">
        <v>0</v>
      </c>
      <c r="AK212">
        <v>4</v>
      </c>
      <c r="AL212">
        <v>0</v>
      </c>
      <c r="AM212">
        <v>0</v>
      </c>
      <c r="AN212">
        <v>0</v>
      </c>
      <c r="AO212">
        <v>0.77168999999999999</v>
      </c>
      <c r="AP212">
        <v>1</v>
      </c>
      <c r="AQ212">
        <v>1</v>
      </c>
      <c r="AR212" t="s">
        <v>95</v>
      </c>
      <c r="AS212" t="s">
        <v>96</v>
      </c>
      <c r="AT212" t="s">
        <v>95</v>
      </c>
      <c r="AU212" t="s">
        <v>95</v>
      </c>
      <c r="AV212" t="s">
        <v>95</v>
      </c>
      <c r="AW212" t="s">
        <v>95</v>
      </c>
      <c r="AX212" t="s">
        <v>95</v>
      </c>
      <c r="AY212" t="s">
        <v>94</v>
      </c>
      <c r="AZ212" t="s">
        <v>95</v>
      </c>
      <c r="BA212" t="s">
        <v>96</v>
      </c>
      <c r="BB212" t="s">
        <v>96</v>
      </c>
      <c r="BC212" t="s">
        <v>96</v>
      </c>
      <c r="BD212" t="s">
        <v>96</v>
      </c>
      <c r="BE212">
        <v>1</v>
      </c>
      <c r="BI212">
        <v>0</v>
      </c>
      <c r="BK212" t="s">
        <v>133</v>
      </c>
      <c r="BL212">
        <v>1</v>
      </c>
      <c r="BM212">
        <v>1</v>
      </c>
      <c r="BN212">
        <v>0</v>
      </c>
      <c r="BO212">
        <v>0</v>
      </c>
      <c r="BP212">
        <v>0</v>
      </c>
      <c r="BQ212">
        <v>0</v>
      </c>
      <c r="BS212">
        <v>1</v>
      </c>
      <c r="BT212">
        <v>1</v>
      </c>
      <c r="BU212">
        <v>0</v>
      </c>
      <c r="BV212">
        <v>0</v>
      </c>
      <c r="BW212">
        <v>0</v>
      </c>
      <c r="BX212">
        <v>0</v>
      </c>
      <c r="BY212">
        <v>207</v>
      </c>
      <c r="CG212" s="4">
        <v>1</v>
      </c>
      <c r="CH212" s="4">
        <v>1</v>
      </c>
      <c r="CI212" s="5">
        <v>0</v>
      </c>
      <c r="CJ212" s="5">
        <v>0</v>
      </c>
      <c r="CK212" s="5">
        <v>0</v>
      </c>
      <c r="CL212" s="5">
        <v>0</v>
      </c>
    </row>
    <row r="213" spans="1:91" x14ac:dyDescent="0.2">
      <c r="A213" t="s">
        <v>490</v>
      </c>
      <c r="B213" t="s">
        <v>485</v>
      </c>
      <c r="C213" t="s">
        <v>257</v>
      </c>
      <c r="D213">
        <v>1.1000000000000001</v>
      </c>
      <c r="E213" t="s">
        <v>90</v>
      </c>
      <c r="F213" t="s">
        <v>491</v>
      </c>
      <c r="G213" t="s">
        <v>107</v>
      </c>
      <c r="H213" t="s">
        <v>486</v>
      </c>
      <c r="I213">
        <v>0.20988999999999999</v>
      </c>
      <c r="J213">
        <v>0.16256000000000001</v>
      </c>
      <c r="K213">
        <v>2.66E-3</v>
      </c>
      <c r="L213">
        <v>2025.2</v>
      </c>
      <c r="M213">
        <v>20.937000000000001</v>
      </c>
      <c r="N213">
        <v>7.5454999999999994E-2</v>
      </c>
      <c r="O213">
        <v>4.3552999999999997</v>
      </c>
      <c r="P213">
        <v>2053.5</v>
      </c>
      <c r="Q213">
        <v>-5.3540000000000001</v>
      </c>
      <c r="R213">
        <v>0.98712999999999995</v>
      </c>
      <c r="S213">
        <v>0.94852999999999998</v>
      </c>
      <c r="T213">
        <v>4.3110000000000002E-4</v>
      </c>
      <c r="U213">
        <v>3.6973000000000003E-4</v>
      </c>
      <c r="V213">
        <v>0.98638000000000003</v>
      </c>
      <c r="W213">
        <v>0.97277000000000002</v>
      </c>
      <c r="X213">
        <v>4.4349E-4</v>
      </c>
      <c r="Y213">
        <v>4.0288999999999999E-4</v>
      </c>
      <c r="Z213">
        <v>0.97972999999999999</v>
      </c>
      <c r="AA213">
        <v>0.95945999999999998</v>
      </c>
      <c r="AB213">
        <v>5.4111000000000003E-4</v>
      </c>
      <c r="AC213">
        <v>4.1599999999999997E-4</v>
      </c>
      <c r="AD213">
        <v>5</v>
      </c>
      <c r="AE213">
        <v>5</v>
      </c>
      <c r="AF213">
        <v>0.29157</v>
      </c>
      <c r="AG213">
        <v>0.15770999999999999</v>
      </c>
      <c r="AH213">
        <v>0.13386000000000001</v>
      </c>
      <c r="AI213">
        <v>5</v>
      </c>
      <c r="AJ213">
        <v>0</v>
      </c>
      <c r="AK213">
        <v>4</v>
      </c>
      <c r="AL213">
        <v>0</v>
      </c>
      <c r="AM213">
        <v>0</v>
      </c>
      <c r="AN213">
        <v>0</v>
      </c>
      <c r="AO213">
        <v>0.77168999999999999</v>
      </c>
      <c r="AP213">
        <v>1</v>
      </c>
      <c r="AQ213">
        <v>1</v>
      </c>
      <c r="AR213" t="s">
        <v>95</v>
      </c>
      <c r="AS213" t="s">
        <v>96</v>
      </c>
      <c r="AT213" t="s">
        <v>95</v>
      </c>
      <c r="AU213" t="s">
        <v>95</v>
      </c>
      <c r="AV213" t="s">
        <v>95</v>
      </c>
      <c r="AW213" t="s">
        <v>95</v>
      </c>
      <c r="AX213" t="s">
        <v>95</v>
      </c>
      <c r="AY213" t="s">
        <v>94</v>
      </c>
      <c r="AZ213" t="s">
        <v>95</v>
      </c>
      <c r="BA213" t="s">
        <v>96</v>
      </c>
      <c r="BB213" t="s">
        <v>96</v>
      </c>
      <c r="BC213" t="s">
        <v>96</v>
      </c>
      <c r="BD213" t="s">
        <v>96</v>
      </c>
      <c r="BI213">
        <v>0</v>
      </c>
      <c r="BJ213" t="s">
        <v>108</v>
      </c>
      <c r="BK213" t="s">
        <v>109</v>
      </c>
      <c r="BL213">
        <v>1</v>
      </c>
      <c r="BM213">
        <v>1</v>
      </c>
      <c r="BN213">
        <v>1</v>
      </c>
      <c r="BO213">
        <v>1</v>
      </c>
      <c r="BP213">
        <v>0</v>
      </c>
      <c r="BQ213">
        <v>0</v>
      </c>
      <c r="BS213">
        <v>1</v>
      </c>
      <c r="BT213">
        <v>1</v>
      </c>
      <c r="BU213">
        <v>1</v>
      </c>
      <c r="BV213">
        <v>1</v>
      </c>
      <c r="BW213">
        <v>0</v>
      </c>
      <c r="BX213">
        <v>0</v>
      </c>
      <c r="BY213">
        <v>208</v>
      </c>
      <c r="CG213" s="4">
        <v>1</v>
      </c>
      <c r="CH213" s="4">
        <v>1</v>
      </c>
      <c r="CI213" s="5">
        <v>1</v>
      </c>
      <c r="CJ213" s="5">
        <v>1</v>
      </c>
      <c r="CK213" s="5">
        <v>0</v>
      </c>
      <c r="CL213" s="5">
        <v>0</v>
      </c>
    </row>
    <row r="214" spans="1:91" x14ac:dyDescent="0.2">
      <c r="A214" t="s">
        <v>492</v>
      </c>
      <c r="B214" t="s">
        <v>485</v>
      </c>
      <c r="C214" t="s">
        <v>257</v>
      </c>
      <c r="D214">
        <v>4.0999999999999996</v>
      </c>
      <c r="E214" t="s">
        <v>129</v>
      </c>
      <c r="F214" t="s">
        <v>130</v>
      </c>
      <c r="G214" t="s">
        <v>131</v>
      </c>
      <c r="H214" t="s">
        <v>486</v>
      </c>
      <c r="I214">
        <v>0.81799999999999995</v>
      </c>
      <c r="J214">
        <v>0.16889999999999999</v>
      </c>
      <c r="K214">
        <v>5.452</v>
      </c>
      <c r="L214">
        <v>2017.6</v>
      </c>
      <c r="M214">
        <v>5.3722000000000003</v>
      </c>
      <c r="N214">
        <v>91.760999999999996</v>
      </c>
      <c r="O214">
        <v>0.11007</v>
      </c>
      <c r="P214">
        <v>1983</v>
      </c>
      <c r="Q214">
        <v>-10950</v>
      </c>
      <c r="R214">
        <v>0.98218000000000005</v>
      </c>
      <c r="S214">
        <v>0.97902999999999996</v>
      </c>
      <c r="T214">
        <v>4.9504000000000001</v>
      </c>
      <c r="U214">
        <v>3.3128000000000002</v>
      </c>
      <c r="V214">
        <v>0.83589000000000002</v>
      </c>
      <c r="W214">
        <v>0.81766000000000005</v>
      </c>
      <c r="X214">
        <v>15.022</v>
      </c>
      <c r="Y214">
        <v>12.331</v>
      </c>
      <c r="Z214">
        <v>0.79259000000000002</v>
      </c>
      <c r="AA214">
        <v>0.76954999999999996</v>
      </c>
      <c r="AB214">
        <v>16.888000000000002</v>
      </c>
      <c r="AC214">
        <v>14.568</v>
      </c>
      <c r="AD214">
        <v>21</v>
      </c>
      <c r="AE214">
        <v>13</v>
      </c>
      <c r="AF214">
        <v>1.0898000000000001</v>
      </c>
      <c r="AG214">
        <v>4.2528000000000002E-3</v>
      </c>
      <c r="AH214">
        <v>1.0854999999999999</v>
      </c>
      <c r="AI214">
        <v>17</v>
      </c>
      <c r="AJ214">
        <v>3</v>
      </c>
      <c r="AK214">
        <v>11</v>
      </c>
      <c r="AL214">
        <v>1</v>
      </c>
      <c r="AM214">
        <v>1</v>
      </c>
      <c r="AN214">
        <v>1</v>
      </c>
      <c r="AO214">
        <v>0.91019000000000005</v>
      </c>
      <c r="AP214">
        <v>0</v>
      </c>
      <c r="AQ214">
        <v>1</v>
      </c>
      <c r="AR214" t="s">
        <v>95</v>
      </c>
      <c r="AS214" t="s">
        <v>95</v>
      </c>
      <c r="AT214" t="s">
        <v>95</v>
      </c>
      <c r="AU214" t="s">
        <v>95</v>
      </c>
      <c r="AV214" t="s">
        <v>95</v>
      </c>
      <c r="AW214" t="s">
        <v>95</v>
      </c>
      <c r="AX214" t="s">
        <v>95</v>
      </c>
      <c r="AY214" t="s">
        <v>95</v>
      </c>
      <c r="AZ214" t="s">
        <v>95</v>
      </c>
      <c r="BA214" t="s">
        <v>95</v>
      </c>
      <c r="BB214" t="s">
        <v>95</v>
      </c>
      <c r="BC214" t="s">
        <v>95</v>
      </c>
      <c r="BD214" t="s">
        <v>95</v>
      </c>
      <c r="BI214">
        <v>0</v>
      </c>
      <c r="BJ214" t="s">
        <v>132</v>
      </c>
      <c r="BK214" t="s">
        <v>133</v>
      </c>
      <c r="BL214">
        <v>1</v>
      </c>
      <c r="BM214">
        <v>1</v>
      </c>
      <c r="BN214">
        <v>0</v>
      </c>
      <c r="BO214">
        <v>0</v>
      </c>
      <c r="BP214">
        <v>0</v>
      </c>
      <c r="BQ214">
        <v>0</v>
      </c>
      <c r="BS214">
        <v>1</v>
      </c>
      <c r="BT214">
        <v>1</v>
      </c>
      <c r="BU214">
        <v>0</v>
      </c>
      <c r="BV214">
        <v>0</v>
      </c>
      <c r="BW214">
        <v>0</v>
      </c>
      <c r="BX214">
        <v>0</v>
      </c>
      <c r="BY214">
        <v>209</v>
      </c>
      <c r="CG214" s="4">
        <v>1</v>
      </c>
      <c r="CH214" s="4">
        <v>1</v>
      </c>
      <c r="CI214" s="5">
        <v>0</v>
      </c>
      <c r="CJ214" s="5">
        <v>0</v>
      </c>
      <c r="CK214" s="5">
        <v>0</v>
      </c>
      <c r="CL214" s="5">
        <v>0</v>
      </c>
    </row>
    <row r="215" spans="1:91" x14ac:dyDescent="0.2">
      <c r="A215" t="s">
        <v>493</v>
      </c>
      <c r="B215" t="s">
        <v>485</v>
      </c>
      <c r="C215" t="s">
        <v>257</v>
      </c>
      <c r="D215">
        <v>4.0999999999999996</v>
      </c>
      <c r="E215" t="s">
        <v>129</v>
      </c>
      <c r="F215" t="s">
        <v>135</v>
      </c>
      <c r="G215" t="s">
        <v>136</v>
      </c>
      <c r="H215" t="s">
        <v>486</v>
      </c>
      <c r="I215">
        <v>0.57093000000000005</v>
      </c>
      <c r="J215">
        <v>0.31380999999999998</v>
      </c>
      <c r="K215">
        <v>5.0674000000000001</v>
      </c>
      <c r="L215">
        <v>2019</v>
      </c>
      <c r="M215">
        <v>7.6970999999999998</v>
      </c>
      <c r="N215">
        <v>133.11000000000001</v>
      </c>
      <c r="O215">
        <v>7.6998999999999998E-2</v>
      </c>
      <c r="P215">
        <v>1997.9</v>
      </c>
      <c r="Q215">
        <v>-10177</v>
      </c>
      <c r="R215">
        <v>0.99548999999999999</v>
      </c>
      <c r="S215">
        <v>0.99451999999999996</v>
      </c>
      <c r="T215">
        <v>2.1263999999999998</v>
      </c>
      <c r="U215">
        <v>1.5923</v>
      </c>
      <c r="V215">
        <v>0.97621000000000002</v>
      </c>
      <c r="W215">
        <v>0.97304000000000002</v>
      </c>
      <c r="X215">
        <v>4.8827999999999996</v>
      </c>
      <c r="Y215">
        <v>3.9238</v>
      </c>
      <c r="Z215">
        <v>0.68972</v>
      </c>
      <c r="AA215">
        <v>0.64834999999999998</v>
      </c>
      <c r="AB215">
        <v>17.632999999999999</v>
      </c>
      <c r="AC215">
        <v>15.218</v>
      </c>
      <c r="AD215">
        <v>18</v>
      </c>
      <c r="AE215">
        <v>10</v>
      </c>
      <c r="AF215">
        <v>0.75124000000000002</v>
      </c>
      <c r="AG215">
        <v>2.9317000000000002E-3</v>
      </c>
      <c r="AH215">
        <v>0.74831000000000003</v>
      </c>
      <c r="AI215">
        <v>14</v>
      </c>
      <c r="AJ215">
        <v>0</v>
      </c>
      <c r="AK215">
        <v>8</v>
      </c>
      <c r="AL215">
        <v>0</v>
      </c>
      <c r="AM215">
        <v>1</v>
      </c>
      <c r="AN215">
        <v>1</v>
      </c>
      <c r="AO215">
        <v>0.77778999999999998</v>
      </c>
      <c r="AP215">
        <v>0</v>
      </c>
      <c r="AQ215">
        <v>1</v>
      </c>
      <c r="AR215" t="s">
        <v>95</v>
      </c>
      <c r="AS215" t="s">
        <v>95</v>
      </c>
      <c r="AT215" t="s">
        <v>95</v>
      </c>
      <c r="AU215" t="s">
        <v>95</v>
      </c>
      <c r="AV215" t="s">
        <v>95</v>
      </c>
      <c r="AW215" t="s">
        <v>95</v>
      </c>
      <c r="AX215" t="s">
        <v>95</v>
      </c>
      <c r="AY215" t="s">
        <v>95</v>
      </c>
      <c r="AZ215" t="s">
        <v>95</v>
      </c>
      <c r="BA215" t="s">
        <v>95</v>
      </c>
      <c r="BB215" t="s">
        <v>95</v>
      </c>
      <c r="BC215" t="s">
        <v>95</v>
      </c>
      <c r="BD215" t="s">
        <v>95</v>
      </c>
      <c r="BI215">
        <v>0</v>
      </c>
      <c r="BJ215" t="s">
        <v>137</v>
      </c>
      <c r="BK215" t="s">
        <v>138</v>
      </c>
      <c r="BL215">
        <v>1</v>
      </c>
      <c r="BM215">
        <v>1</v>
      </c>
      <c r="BN215">
        <v>0</v>
      </c>
      <c r="BO215">
        <v>0</v>
      </c>
      <c r="BP215">
        <v>1</v>
      </c>
      <c r="BQ215">
        <v>1</v>
      </c>
      <c r="BS215">
        <v>1</v>
      </c>
      <c r="BT215">
        <v>1</v>
      </c>
      <c r="BU215">
        <v>0</v>
      </c>
      <c r="BV215">
        <v>0</v>
      </c>
      <c r="BW215">
        <v>1</v>
      </c>
      <c r="BX215">
        <v>1</v>
      </c>
      <c r="BY215">
        <v>210</v>
      </c>
      <c r="CG215" s="4">
        <v>1</v>
      </c>
      <c r="CH215" s="4">
        <v>1</v>
      </c>
      <c r="CI215" s="5">
        <v>0</v>
      </c>
      <c r="CJ215" s="5">
        <v>0</v>
      </c>
      <c r="CK215" s="5">
        <v>1</v>
      </c>
      <c r="CL215" s="5">
        <v>1</v>
      </c>
    </row>
    <row r="216" spans="1:91" x14ac:dyDescent="0.2">
      <c r="A216" t="s">
        <v>494</v>
      </c>
      <c r="B216" t="s">
        <v>495</v>
      </c>
      <c r="C216" t="s">
        <v>147</v>
      </c>
      <c r="D216">
        <v>3.3</v>
      </c>
      <c r="E216" t="s">
        <v>148</v>
      </c>
      <c r="F216" t="s">
        <v>149</v>
      </c>
      <c r="G216" t="s">
        <v>150</v>
      </c>
      <c r="H216" t="s">
        <v>496</v>
      </c>
      <c r="I216">
        <v>0.52210000000000001</v>
      </c>
      <c r="J216">
        <v>0.18565999999999999</v>
      </c>
      <c r="K216">
        <v>3.8416000000000001</v>
      </c>
      <c r="L216">
        <v>2019.7</v>
      </c>
      <c r="M216">
        <v>8.4168000000000003</v>
      </c>
      <c r="N216">
        <v>426.61</v>
      </c>
      <c r="O216">
        <v>1.4262E-2</v>
      </c>
      <c r="P216">
        <v>1968.6</v>
      </c>
      <c r="Q216">
        <v>-7628.8</v>
      </c>
      <c r="R216">
        <v>0.87573999999999996</v>
      </c>
      <c r="S216">
        <v>0.86843000000000004</v>
      </c>
      <c r="T216">
        <v>34.868000000000002</v>
      </c>
      <c r="U216">
        <v>15.090999999999999</v>
      </c>
      <c r="V216">
        <v>0.84453</v>
      </c>
      <c r="W216">
        <v>0.83855000000000002</v>
      </c>
      <c r="X216">
        <v>39.002000000000002</v>
      </c>
      <c r="Y216">
        <v>14.33</v>
      </c>
      <c r="Z216">
        <v>0.38007999999999997</v>
      </c>
      <c r="AA216">
        <v>0.35624</v>
      </c>
      <c r="AB216">
        <v>77.882000000000005</v>
      </c>
      <c r="AC216">
        <v>52.526000000000003</v>
      </c>
      <c r="AD216">
        <v>55</v>
      </c>
      <c r="AE216">
        <v>34</v>
      </c>
      <c r="AF216">
        <v>1.1626000000000001</v>
      </c>
      <c r="AG216">
        <v>2.3440000000000002E-3</v>
      </c>
      <c r="AH216">
        <v>1.1603000000000001</v>
      </c>
      <c r="AI216">
        <v>43</v>
      </c>
      <c r="AJ216">
        <v>2</v>
      </c>
      <c r="AK216">
        <v>42</v>
      </c>
      <c r="AL216">
        <v>0</v>
      </c>
      <c r="AM216">
        <v>0</v>
      </c>
      <c r="AN216">
        <v>1</v>
      </c>
      <c r="AO216">
        <v>0.85431999999999997</v>
      </c>
      <c r="AP216">
        <v>0</v>
      </c>
      <c r="AQ216">
        <v>0</v>
      </c>
      <c r="AR216" t="s">
        <v>95</v>
      </c>
      <c r="AS216" t="s">
        <v>95</v>
      </c>
      <c r="AT216" t="s">
        <v>95</v>
      </c>
      <c r="AU216" t="s">
        <v>95</v>
      </c>
      <c r="AV216" t="s">
        <v>95</v>
      </c>
      <c r="AW216" t="s">
        <v>95</v>
      </c>
      <c r="AX216" t="s">
        <v>95</v>
      </c>
      <c r="AY216" t="s">
        <v>95</v>
      </c>
      <c r="AZ216" t="s">
        <v>95</v>
      </c>
      <c r="BA216" t="s">
        <v>95</v>
      </c>
      <c r="BB216" t="s">
        <v>95</v>
      </c>
      <c r="BC216" t="s">
        <v>95</v>
      </c>
      <c r="BD216" t="s">
        <v>95</v>
      </c>
      <c r="BH216" t="s">
        <v>151</v>
      </c>
      <c r="BI216">
        <v>0</v>
      </c>
      <c r="BL216">
        <v>1</v>
      </c>
      <c r="BM216">
        <v>1</v>
      </c>
      <c r="BN216">
        <v>0</v>
      </c>
      <c r="BO216">
        <v>0</v>
      </c>
      <c r="BP216">
        <v>1</v>
      </c>
      <c r="BQ216">
        <v>1</v>
      </c>
      <c r="BS216">
        <v>1</v>
      </c>
      <c r="BT216">
        <v>1</v>
      </c>
      <c r="BU216">
        <v>0</v>
      </c>
      <c r="BV216">
        <v>0</v>
      </c>
      <c r="BW216">
        <v>1</v>
      </c>
      <c r="BX216">
        <v>1</v>
      </c>
      <c r="BY216">
        <v>211</v>
      </c>
      <c r="CG216" s="4">
        <v>1</v>
      </c>
      <c r="CH216" s="4">
        <v>1</v>
      </c>
      <c r="CI216" s="5">
        <v>0</v>
      </c>
      <c r="CJ216" s="5">
        <v>0</v>
      </c>
      <c r="CK216" s="5">
        <v>1</v>
      </c>
      <c r="CL216" s="5">
        <v>1</v>
      </c>
    </row>
    <row r="217" spans="1:91" x14ac:dyDescent="0.2">
      <c r="A217" t="s">
        <v>497</v>
      </c>
      <c r="B217" t="s">
        <v>495</v>
      </c>
      <c r="C217" t="s">
        <v>498</v>
      </c>
      <c r="D217">
        <v>1.1000000000000001</v>
      </c>
      <c r="E217" t="s">
        <v>169</v>
      </c>
      <c r="F217" t="s">
        <v>499</v>
      </c>
      <c r="G217" t="s">
        <v>500</v>
      </c>
      <c r="H217" t="s">
        <v>496</v>
      </c>
      <c r="I217">
        <v>1.8263999999999999E-2</v>
      </c>
      <c r="J217">
        <v>1.8263999999999999E-2</v>
      </c>
      <c r="K217">
        <v>4.4990000000000004E-3</v>
      </c>
      <c r="L217">
        <v>2575.8000000000002</v>
      </c>
      <c r="M217">
        <v>240.6</v>
      </c>
      <c r="N217">
        <v>7503.4</v>
      </c>
      <c r="O217" s="1">
        <v>2.2448E-8</v>
      </c>
      <c r="P217">
        <v>1122.9000000000001</v>
      </c>
      <c r="Q217">
        <v>-8.7965</v>
      </c>
      <c r="R217">
        <v>0.76953000000000005</v>
      </c>
      <c r="S217">
        <v>7.8114000000000003E-2</v>
      </c>
      <c r="T217">
        <v>1.7874000000000001E-2</v>
      </c>
      <c r="U217">
        <v>1.6362999999999999E-2</v>
      </c>
      <c r="V217">
        <v>0.76953000000000005</v>
      </c>
      <c r="W217">
        <v>0.53905999999999998</v>
      </c>
      <c r="X217">
        <v>1.7874000000000001E-2</v>
      </c>
      <c r="Y217">
        <v>1.6362999999999999E-2</v>
      </c>
      <c r="Z217">
        <v>0.73006000000000004</v>
      </c>
      <c r="AA217">
        <v>0.46012999999999998</v>
      </c>
      <c r="AB217">
        <v>1.9344E-2</v>
      </c>
      <c r="AC217">
        <v>1.8109E-2</v>
      </c>
      <c r="AD217">
        <v>5</v>
      </c>
      <c r="AE217">
        <v>5</v>
      </c>
      <c r="AF217" s="1">
        <v>4.3674999999999998E-5</v>
      </c>
      <c r="AG217" s="1">
        <v>2.898E-5</v>
      </c>
      <c r="AH217" s="1">
        <v>1.4695000000000001E-5</v>
      </c>
      <c r="AI217">
        <v>21</v>
      </c>
      <c r="AJ217">
        <v>0</v>
      </c>
      <c r="AK217">
        <v>3</v>
      </c>
      <c r="AL217">
        <v>0</v>
      </c>
      <c r="AM217">
        <v>1</v>
      </c>
      <c r="AN217">
        <v>0</v>
      </c>
      <c r="AO217">
        <v>0.75348000000000004</v>
      </c>
      <c r="AP217">
        <v>1</v>
      </c>
      <c r="AQ217">
        <v>1</v>
      </c>
      <c r="AR217" t="s">
        <v>95</v>
      </c>
      <c r="AS217" t="s">
        <v>94</v>
      </c>
      <c r="AT217" t="s">
        <v>95</v>
      </c>
      <c r="AU217" t="s">
        <v>95</v>
      </c>
      <c r="AV217" t="s">
        <v>95</v>
      </c>
      <c r="AW217" t="s">
        <v>95</v>
      </c>
      <c r="AX217" t="s">
        <v>95</v>
      </c>
      <c r="AY217" t="s">
        <v>94</v>
      </c>
      <c r="AZ217" t="s">
        <v>95</v>
      </c>
      <c r="BA217" t="s">
        <v>94</v>
      </c>
      <c r="BB217" t="s">
        <v>94</v>
      </c>
      <c r="BC217" t="s">
        <v>94</v>
      </c>
      <c r="BD217" t="s">
        <v>94</v>
      </c>
      <c r="BH217" t="s">
        <v>276</v>
      </c>
      <c r="BI217">
        <v>0</v>
      </c>
      <c r="BJ217" t="s">
        <v>501</v>
      </c>
      <c r="BL217">
        <v>1</v>
      </c>
      <c r="BM217">
        <v>1</v>
      </c>
      <c r="BN217">
        <v>0</v>
      </c>
      <c r="BO217">
        <v>0</v>
      </c>
      <c r="BP217">
        <v>0</v>
      </c>
      <c r="BQ217">
        <v>0</v>
      </c>
      <c r="BS217">
        <v>1</v>
      </c>
      <c r="BT217">
        <v>1</v>
      </c>
      <c r="BU217">
        <v>0</v>
      </c>
      <c r="BV217">
        <v>0</v>
      </c>
      <c r="BW217">
        <v>0</v>
      </c>
      <c r="BX217">
        <v>0</v>
      </c>
      <c r="BY217">
        <v>212</v>
      </c>
      <c r="CG217" s="4">
        <v>1</v>
      </c>
      <c r="CH217" s="4">
        <v>1</v>
      </c>
      <c r="CI217" s="5">
        <v>0</v>
      </c>
      <c r="CJ217" s="5">
        <v>0</v>
      </c>
      <c r="CK217" s="5">
        <v>0</v>
      </c>
      <c r="CL217" s="5">
        <v>0</v>
      </c>
    </row>
    <row r="218" spans="1:91" x14ac:dyDescent="0.2">
      <c r="A218" t="s">
        <v>502</v>
      </c>
      <c r="B218" t="s">
        <v>495</v>
      </c>
      <c r="C218" t="s">
        <v>498</v>
      </c>
      <c r="D218">
        <v>1.1000000000000001</v>
      </c>
      <c r="E218" t="s">
        <v>169</v>
      </c>
      <c r="F218" t="s">
        <v>503</v>
      </c>
      <c r="G218" t="s">
        <v>107</v>
      </c>
      <c r="H218" t="s">
        <v>496</v>
      </c>
      <c r="I218">
        <v>2.4471E-2</v>
      </c>
      <c r="J218">
        <v>1.8263999999999999E-2</v>
      </c>
      <c r="K218">
        <v>4.4990000000000004E-3</v>
      </c>
      <c r="L218">
        <v>2055.8000000000002</v>
      </c>
      <c r="M218">
        <v>179.58</v>
      </c>
      <c r="N218">
        <v>0.99497999999999998</v>
      </c>
      <c r="O218" s="1">
        <v>2.2448E-8</v>
      </c>
      <c r="P218">
        <v>1122.9000000000001</v>
      </c>
      <c r="Q218">
        <v>-8.7965</v>
      </c>
      <c r="R218">
        <v>0.75566</v>
      </c>
      <c r="S218">
        <v>2.2626E-2</v>
      </c>
      <c r="T218">
        <v>1.8404E-2</v>
      </c>
      <c r="U218">
        <v>1.6997999999999999E-2</v>
      </c>
      <c r="V218">
        <v>0.76953000000000005</v>
      </c>
      <c r="W218">
        <v>0.53905999999999998</v>
      </c>
      <c r="X218">
        <v>1.7874000000000001E-2</v>
      </c>
      <c r="Y218">
        <v>1.6362999999999999E-2</v>
      </c>
      <c r="Z218">
        <v>0.73006000000000004</v>
      </c>
      <c r="AA218">
        <v>0.46012999999999998</v>
      </c>
      <c r="AB218">
        <v>1.9344E-2</v>
      </c>
      <c r="AC218">
        <v>1.8109E-2</v>
      </c>
      <c r="AD218">
        <v>5</v>
      </c>
      <c r="AE218">
        <v>5</v>
      </c>
      <c r="AF218">
        <v>0.32935999999999999</v>
      </c>
      <c r="AG218">
        <v>0.21854000000000001</v>
      </c>
      <c r="AH218">
        <v>0.11082</v>
      </c>
      <c r="AI218">
        <v>21</v>
      </c>
      <c r="AJ218">
        <v>0</v>
      </c>
      <c r="AK218">
        <v>3</v>
      </c>
      <c r="AL218">
        <v>0</v>
      </c>
      <c r="AM218">
        <v>1</v>
      </c>
      <c r="AN218">
        <v>0</v>
      </c>
      <c r="AO218">
        <v>0.75348000000000004</v>
      </c>
      <c r="AP218">
        <v>1</v>
      </c>
      <c r="AQ218">
        <v>1</v>
      </c>
      <c r="AR218" t="s">
        <v>95</v>
      </c>
      <c r="AS218" t="s">
        <v>94</v>
      </c>
      <c r="AT218" t="s">
        <v>95</v>
      </c>
      <c r="AU218" t="s">
        <v>95</v>
      </c>
      <c r="AV218" t="s">
        <v>95</v>
      </c>
      <c r="AW218" t="s">
        <v>95</v>
      </c>
      <c r="AX218" t="s">
        <v>95</v>
      </c>
      <c r="AY218" t="s">
        <v>94</v>
      </c>
      <c r="AZ218" t="s">
        <v>95</v>
      </c>
      <c r="BA218" t="s">
        <v>94</v>
      </c>
      <c r="BB218" t="s">
        <v>94</v>
      </c>
      <c r="BC218" t="s">
        <v>94</v>
      </c>
      <c r="BD218" t="s">
        <v>94</v>
      </c>
      <c r="BH218" t="s">
        <v>276</v>
      </c>
      <c r="BI218">
        <v>0</v>
      </c>
      <c r="BJ218" t="s">
        <v>108</v>
      </c>
      <c r="BK218" t="s">
        <v>109</v>
      </c>
      <c r="BL218">
        <v>1</v>
      </c>
      <c r="BM218">
        <v>1</v>
      </c>
      <c r="BN218">
        <v>0</v>
      </c>
      <c r="BO218">
        <v>1</v>
      </c>
      <c r="BP218">
        <v>0</v>
      </c>
      <c r="BQ218">
        <v>0</v>
      </c>
      <c r="BS218">
        <v>1</v>
      </c>
      <c r="BT218">
        <v>1</v>
      </c>
      <c r="BU218">
        <v>0</v>
      </c>
      <c r="BV218">
        <v>1</v>
      </c>
      <c r="BW218">
        <v>0</v>
      </c>
      <c r="BX218">
        <v>0</v>
      </c>
      <c r="BY218">
        <v>217</v>
      </c>
      <c r="CG218" s="4">
        <v>1</v>
      </c>
      <c r="CH218" s="4">
        <v>1</v>
      </c>
      <c r="CI218" s="5">
        <v>0</v>
      </c>
      <c r="CJ218" s="5">
        <v>1</v>
      </c>
      <c r="CK218" s="5">
        <v>0</v>
      </c>
      <c r="CL218" s="5">
        <v>0</v>
      </c>
      <c r="CM218" s="12" t="s">
        <v>3619</v>
      </c>
    </row>
    <row r="219" spans="1:91" x14ac:dyDescent="0.2">
      <c r="A219" t="s">
        <v>504</v>
      </c>
      <c r="B219" t="s">
        <v>495</v>
      </c>
      <c r="C219" t="s">
        <v>498</v>
      </c>
      <c r="D219">
        <v>3.2</v>
      </c>
      <c r="E219" t="s">
        <v>505</v>
      </c>
      <c r="F219" t="s">
        <v>506</v>
      </c>
      <c r="G219" t="s">
        <v>507</v>
      </c>
      <c r="H219" t="s">
        <v>496</v>
      </c>
      <c r="I219">
        <v>-15.068</v>
      </c>
      <c r="J219">
        <v>3.2258000000000002E-2</v>
      </c>
      <c r="K219">
        <v>-6.8741000000000002E-3</v>
      </c>
      <c r="L219">
        <v>2022.8</v>
      </c>
      <c r="M219">
        <v>-0.29164000000000001</v>
      </c>
      <c r="N219">
        <v>4.5255999999999998E-2</v>
      </c>
      <c r="O219">
        <v>-4.2317999999999998</v>
      </c>
      <c r="P219">
        <v>3105.8</v>
      </c>
      <c r="Q219">
        <v>13.874000000000001</v>
      </c>
      <c r="R219">
        <v>6.0287E-2</v>
      </c>
      <c r="S219">
        <v>-2.7589000000000001</v>
      </c>
      <c r="T219">
        <v>6.7000000000000004E-2</v>
      </c>
      <c r="U219">
        <v>5.1896999999999999E-2</v>
      </c>
      <c r="V219">
        <v>-0.28305000000000002</v>
      </c>
      <c r="W219">
        <v>-1.5661</v>
      </c>
      <c r="X219">
        <v>7.8287999999999996E-2</v>
      </c>
      <c r="Y219">
        <v>3.6770999999999998E-2</v>
      </c>
      <c r="Z219">
        <v>0.49458999999999997</v>
      </c>
      <c r="AA219">
        <v>-1.0815E-2</v>
      </c>
      <c r="AB219">
        <v>4.9135999999999999E-2</v>
      </c>
      <c r="AC219">
        <v>4.1715000000000002E-2</v>
      </c>
      <c r="AD219">
        <v>5</v>
      </c>
      <c r="AE219">
        <v>5</v>
      </c>
      <c r="AF219">
        <v>3.8668999999999998</v>
      </c>
      <c r="AG219">
        <v>3.6909999999999998E-2</v>
      </c>
      <c r="AH219">
        <v>3.83</v>
      </c>
      <c r="AI219">
        <v>21</v>
      </c>
      <c r="AJ219">
        <v>4</v>
      </c>
      <c r="AK219">
        <v>3</v>
      </c>
      <c r="AL219">
        <v>0</v>
      </c>
      <c r="AM219">
        <v>1</v>
      </c>
      <c r="AN219">
        <v>1</v>
      </c>
      <c r="AO219">
        <v>1.0018000000000001E-2</v>
      </c>
      <c r="AP219">
        <v>1</v>
      </c>
      <c r="AQ219">
        <v>1</v>
      </c>
      <c r="AR219" t="s">
        <v>96</v>
      </c>
      <c r="AS219" t="s">
        <v>94</v>
      </c>
      <c r="AT219" t="s">
        <v>95</v>
      </c>
      <c r="AU219" t="s">
        <v>95</v>
      </c>
      <c r="AV219" t="s">
        <v>95</v>
      </c>
      <c r="AW219" t="s">
        <v>95</v>
      </c>
      <c r="AX219" t="s">
        <v>94</v>
      </c>
      <c r="AY219" t="s">
        <v>95</v>
      </c>
      <c r="AZ219" t="s">
        <v>95</v>
      </c>
      <c r="BA219" t="s">
        <v>96</v>
      </c>
      <c r="BB219" t="s">
        <v>94</v>
      </c>
      <c r="BC219" t="s">
        <v>94</v>
      </c>
      <c r="BD219" t="s">
        <v>94</v>
      </c>
      <c r="BH219" t="s">
        <v>508</v>
      </c>
      <c r="BI219">
        <v>0</v>
      </c>
      <c r="BL219">
        <v>0</v>
      </c>
      <c r="BM219">
        <v>0</v>
      </c>
      <c r="BN219">
        <v>0</v>
      </c>
      <c r="BO219">
        <v>0</v>
      </c>
      <c r="BP219">
        <v>0</v>
      </c>
      <c r="BQ219">
        <v>0</v>
      </c>
      <c r="BS219">
        <v>1</v>
      </c>
      <c r="BT219">
        <v>1</v>
      </c>
      <c r="BU219">
        <v>0</v>
      </c>
      <c r="BV219">
        <v>0</v>
      </c>
      <c r="BW219">
        <v>0</v>
      </c>
      <c r="BX219">
        <v>0</v>
      </c>
      <c r="BY219">
        <v>213</v>
      </c>
      <c r="BZ219" t="s">
        <v>123</v>
      </c>
      <c r="CA219" t="s">
        <v>123</v>
      </c>
      <c r="CG219" s="4">
        <v>0</v>
      </c>
      <c r="CH219" s="4">
        <v>1</v>
      </c>
      <c r="CI219" s="5">
        <v>0</v>
      </c>
      <c r="CJ219" s="5">
        <v>0</v>
      </c>
      <c r="CK219" s="5">
        <v>0</v>
      </c>
      <c r="CL219" s="5">
        <v>1</v>
      </c>
      <c r="CM219" s="12" t="s">
        <v>3431</v>
      </c>
    </row>
    <row r="220" spans="1:91" x14ac:dyDescent="0.2">
      <c r="A220" t="s">
        <v>509</v>
      </c>
      <c r="B220" t="s">
        <v>495</v>
      </c>
      <c r="C220" t="s">
        <v>498</v>
      </c>
      <c r="D220">
        <v>3.2</v>
      </c>
      <c r="E220" t="s">
        <v>505</v>
      </c>
      <c r="F220" t="s">
        <v>506</v>
      </c>
      <c r="G220" t="s">
        <v>510</v>
      </c>
      <c r="H220" t="s">
        <v>496</v>
      </c>
      <c r="I220">
        <v>-10.949</v>
      </c>
      <c r="J220">
        <v>-1.6872999999999999E-2</v>
      </c>
      <c r="K220">
        <v>-1.1887E-2</v>
      </c>
      <c r="L220">
        <v>2017.7</v>
      </c>
      <c r="M220">
        <v>-0.40134999999999998</v>
      </c>
      <c r="N220">
        <v>0.10224</v>
      </c>
      <c r="O220">
        <v>-1329</v>
      </c>
      <c r="P220" s="1">
        <v>-590560</v>
      </c>
      <c r="Q220">
        <v>23.991</v>
      </c>
      <c r="R220">
        <v>0.16521</v>
      </c>
      <c r="S220">
        <v>-2.3391999999999999</v>
      </c>
      <c r="T220">
        <v>0.10888</v>
      </c>
      <c r="U220">
        <v>8.0249000000000001E-2</v>
      </c>
      <c r="V220">
        <v>-0.27651999999999999</v>
      </c>
      <c r="W220">
        <v>-1.5529999999999999</v>
      </c>
      <c r="X220">
        <v>0.13464000000000001</v>
      </c>
      <c r="Y220">
        <v>6.2664999999999998E-2</v>
      </c>
      <c r="Z220">
        <v>0.49748999999999999</v>
      </c>
      <c r="AA220">
        <v>-5.0229000000000003E-3</v>
      </c>
      <c r="AB220">
        <v>8.4475999999999996E-2</v>
      </c>
      <c r="AC220">
        <v>7.1754999999999999E-2</v>
      </c>
      <c r="AD220">
        <v>5</v>
      </c>
      <c r="AE220">
        <v>5</v>
      </c>
      <c r="AF220">
        <v>2.9441999999999999</v>
      </c>
      <c r="AG220">
        <v>2.6172999999999998E-2</v>
      </c>
      <c r="AH220">
        <v>2.9180000000000001</v>
      </c>
      <c r="AI220">
        <v>21</v>
      </c>
      <c r="AJ220">
        <v>4</v>
      </c>
      <c r="AK220">
        <v>3</v>
      </c>
      <c r="AL220">
        <v>0</v>
      </c>
      <c r="AM220">
        <v>1</v>
      </c>
      <c r="AN220">
        <v>1</v>
      </c>
      <c r="AO220">
        <v>9.1912999999999995E-3</v>
      </c>
      <c r="AP220">
        <v>1</v>
      </c>
      <c r="AQ220">
        <v>1</v>
      </c>
      <c r="AR220" t="s">
        <v>96</v>
      </c>
      <c r="AS220" t="s">
        <v>94</v>
      </c>
      <c r="AT220" t="s">
        <v>95</v>
      </c>
      <c r="AU220" t="s">
        <v>95</v>
      </c>
      <c r="AV220" t="s">
        <v>95</v>
      </c>
      <c r="AW220" t="s">
        <v>95</v>
      </c>
      <c r="AX220" t="s">
        <v>94</v>
      </c>
      <c r="AY220" t="s">
        <v>95</v>
      </c>
      <c r="AZ220" t="s">
        <v>95</v>
      </c>
      <c r="BA220" t="s">
        <v>96</v>
      </c>
      <c r="BB220" t="s">
        <v>94</v>
      </c>
      <c r="BC220" t="s">
        <v>94</v>
      </c>
      <c r="BD220" t="s">
        <v>94</v>
      </c>
      <c r="BH220" t="s">
        <v>508</v>
      </c>
      <c r="BI220">
        <v>0</v>
      </c>
      <c r="BL220">
        <v>0</v>
      </c>
      <c r="BM220">
        <v>0</v>
      </c>
      <c r="BN220">
        <v>0</v>
      </c>
      <c r="BO220">
        <v>0</v>
      </c>
      <c r="BP220">
        <v>0</v>
      </c>
      <c r="BQ220">
        <v>0</v>
      </c>
      <c r="BS220">
        <v>1</v>
      </c>
      <c r="BT220">
        <v>1</v>
      </c>
      <c r="BU220">
        <v>0</v>
      </c>
      <c r="BV220">
        <v>0</v>
      </c>
      <c r="BW220">
        <v>0</v>
      </c>
      <c r="BX220">
        <v>0</v>
      </c>
      <c r="BY220">
        <v>214</v>
      </c>
      <c r="BZ220" t="s">
        <v>123</v>
      </c>
      <c r="CA220" t="s">
        <v>123</v>
      </c>
      <c r="CG220" s="4">
        <v>0</v>
      </c>
      <c r="CH220" s="4">
        <v>1</v>
      </c>
      <c r="CI220" s="5">
        <v>0</v>
      </c>
      <c r="CJ220" s="5">
        <v>0</v>
      </c>
      <c r="CK220" s="5">
        <v>0</v>
      </c>
      <c r="CL220" s="5">
        <v>0</v>
      </c>
      <c r="CM220" s="12" t="s">
        <v>3431</v>
      </c>
    </row>
    <row r="221" spans="1:91" x14ac:dyDescent="0.2">
      <c r="A221" t="s">
        <v>511</v>
      </c>
      <c r="B221" t="s">
        <v>495</v>
      </c>
      <c r="C221" t="s">
        <v>498</v>
      </c>
      <c r="D221">
        <v>3.2</v>
      </c>
      <c r="E221" t="s">
        <v>505</v>
      </c>
      <c r="F221" t="s">
        <v>512</v>
      </c>
      <c r="G221" t="s">
        <v>513</v>
      </c>
      <c r="H221" t="s">
        <v>496</v>
      </c>
      <c r="I221">
        <v>3.8660000000000001</v>
      </c>
      <c r="J221">
        <v>2.0636000000000001E-3</v>
      </c>
      <c r="K221">
        <v>1.1816E-2</v>
      </c>
      <c r="L221">
        <v>2003</v>
      </c>
      <c r="M221">
        <v>1.1367</v>
      </c>
      <c r="N221">
        <v>0.50612000000000001</v>
      </c>
      <c r="O221">
        <v>1555.1</v>
      </c>
      <c r="P221" s="1">
        <v>157490</v>
      </c>
      <c r="Q221">
        <v>-23.332999999999998</v>
      </c>
      <c r="R221">
        <v>0.91252999999999995</v>
      </c>
      <c r="S221">
        <v>0.65012999999999999</v>
      </c>
      <c r="T221">
        <v>3.3274999999999999E-2</v>
      </c>
      <c r="U221">
        <v>2.4933E-2</v>
      </c>
      <c r="V221">
        <v>-16.167000000000002</v>
      </c>
      <c r="W221">
        <v>-33.332999999999998</v>
      </c>
      <c r="X221">
        <v>0.46616000000000002</v>
      </c>
      <c r="Y221">
        <v>0.45238</v>
      </c>
      <c r="Z221">
        <v>0.55147999999999997</v>
      </c>
      <c r="AA221">
        <v>0.10297000000000001</v>
      </c>
      <c r="AB221">
        <v>7.5348999999999999E-2</v>
      </c>
      <c r="AC221">
        <v>6.3954999999999998E-2</v>
      </c>
      <c r="AD221">
        <v>5</v>
      </c>
      <c r="AE221">
        <v>5</v>
      </c>
      <c r="AF221">
        <v>1.1077999999999999</v>
      </c>
      <c r="AG221">
        <v>0.46911000000000003</v>
      </c>
      <c r="AH221">
        <v>0.63865000000000005</v>
      </c>
      <c r="AI221">
        <v>21</v>
      </c>
      <c r="AJ221">
        <v>0</v>
      </c>
      <c r="AK221">
        <v>4</v>
      </c>
      <c r="AL221">
        <v>0</v>
      </c>
      <c r="AM221">
        <v>0</v>
      </c>
      <c r="AN221">
        <v>1</v>
      </c>
      <c r="AO221">
        <v>0.78866000000000003</v>
      </c>
      <c r="AP221">
        <v>1</v>
      </c>
      <c r="AQ221">
        <v>1</v>
      </c>
      <c r="AR221" t="s">
        <v>95</v>
      </c>
      <c r="AS221" t="s">
        <v>94</v>
      </c>
      <c r="AT221" t="s">
        <v>95</v>
      </c>
      <c r="AU221" t="s">
        <v>95</v>
      </c>
      <c r="AV221" t="s">
        <v>95</v>
      </c>
      <c r="AW221" t="s">
        <v>95</v>
      </c>
      <c r="AX221" t="s">
        <v>95</v>
      </c>
      <c r="AY221" t="s">
        <v>95</v>
      </c>
      <c r="AZ221" t="s">
        <v>95</v>
      </c>
      <c r="BA221" t="s">
        <v>94</v>
      </c>
      <c r="BB221" t="s">
        <v>94</v>
      </c>
      <c r="BC221" t="s">
        <v>96</v>
      </c>
      <c r="BD221" t="s">
        <v>94</v>
      </c>
      <c r="BH221" t="s">
        <v>276</v>
      </c>
      <c r="BI221">
        <v>0</v>
      </c>
      <c r="BL221">
        <v>0</v>
      </c>
      <c r="BM221">
        <v>1</v>
      </c>
      <c r="BN221">
        <v>0</v>
      </c>
      <c r="BO221">
        <v>0</v>
      </c>
      <c r="BP221">
        <v>0</v>
      </c>
      <c r="BQ221">
        <v>0</v>
      </c>
      <c r="BS221">
        <v>0</v>
      </c>
      <c r="BT221">
        <v>1</v>
      </c>
      <c r="BU221">
        <v>0</v>
      </c>
      <c r="BV221">
        <v>0</v>
      </c>
      <c r="BW221">
        <v>0</v>
      </c>
      <c r="BX221">
        <v>0</v>
      </c>
      <c r="BY221">
        <v>215</v>
      </c>
      <c r="CG221" s="4">
        <v>0</v>
      </c>
      <c r="CH221" s="4">
        <v>1</v>
      </c>
      <c r="CI221" s="5">
        <v>0</v>
      </c>
      <c r="CJ221" s="5">
        <v>0</v>
      </c>
      <c r="CK221" s="5">
        <v>0</v>
      </c>
      <c r="CL221" s="5">
        <v>0</v>
      </c>
    </row>
    <row r="222" spans="1:91" x14ac:dyDescent="0.2">
      <c r="A222" t="s">
        <v>514</v>
      </c>
      <c r="B222" t="s">
        <v>495</v>
      </c>
      <c r="C222" t="s">
        <v>498</v>
      </c>
      <c r="D222">
        <v>4.5</v>
      </c>
      <c r="E222" t="s">
        <v>515</v>
      </c>
      <c r="F222" t="s">
        <v>516</v>
      </c>
      <c r="G222" t="s">
        <v>517</v>
      </c>
      <c r="H222" t="s">
        <v>496</v>
      </c>
      <c r="I222">
        <v>-1.3261999999999999E-4</v>
      </c>
      <c r="J222">
        <v>-1.0085E-4</v>
      </c>
      <c r="K222" s="1">
        <v>-5.3361E-5</v>
      </c>
      <c r="L222">
        <v>-6640.4</v>
      </c>
      <c r="M222">
        <v>-33135</v>
      </c>
      <c r="N222">
        <v>2.2164000000000001</v>
      </c>
      <c r="O222">
        <v>0.56003999999999998</v>
      </c>
      <c r="P222">
        <v>1540.6</v>
      </c>
      <c r="Q222">
        <v>0.64139999999999997</v>
      </c>
      <c r="R222">
        <v>3.7586E-3</v>
      </c>
      <c r="S222">
        <v>-2.9849999999999999</v>
      </c>
      <c r="T222">
        <v>6.1621000000000002E-3</v>
      </c>
      <c r="U222">
        <v>5.5957999999999997E-3</v>
      </c>
      <c r="V222">
        <v>3.7694E-3</v>
      </c>
      <c r="W222">
        <v>-0.99246000000000001</v>
      </c>
      <c r="X222">
        <v>6.1619999999999999E-3</v>
      </c>
      <c r="Y222">
        <v>5.5957999999999997E-3</v>
      </c>
      <c r="Z222">
        <v>3.7353999999999998E-3</v>
      </c>
      <c r="AA222">
        <v>-0.99253000000000002</v>
      </c>
      <c r="AB222">
        <v>6.1621000000000002E-3</v>
      </c>
      <c r="AC222">
        <v>5.5959E-3</v>
      </c>
      <c r="AD222">
        <v>5</v>
      </c>
      <c r="AE222">
        <v>5</v>
      </c>
      <c r="AF222">
        <v>0.24451999999999999</v>
      </c>
      <c r="AG222">
        <v>0.23769000000000001</v>
      </c>
      <c r="AH222">
        <v>6.8285999999999998E-3</v>
      </c>
      <c r="AI222">
        <v>21</v>
      </c>
      <c r="AJ222">
        <v>0</v>
      </c>
      <c r="AK222">
        <v>1</v>
      </c>
      <c r="AL222">
        <v>0</v>
      </c>
      <c r="AM222">
        <v>1</v>
      </c>
      <c r="AN222">
        <v>0</v>
      </c>
      <c r="AO222">
        <v>0.79464999999999997</v>
      </c>
      <c r="AP222">
        <v>1</v>
      </c>
      <c r="AQ222">
        <v>1</v>
      </c>
      <c r="AR222" t="s">
        <v>96</v>
      </c>
      <c r="AS222" t="s">
        <v>94</v>
      </c>
      <c r="AT222" t="s">
        <v>95</v>
      </c>
      <c r="AU222" t="s">
        <v>95</v>
      </c>
      <c r="AV222" t="s">
        <v>95</v>
      </c>
      <c r="AW222" t="s">
        <v>95</v>
      </c>
      <c r="AX222" t="s">
        <v>95</v>
      </c>
      <c r="AY222" t="s">
        <v>94</v>
      </c>
      <c r="AZ222" t="s">
        <v>94</v>
      </c>
      <c r="BA222" t="s">
        <v>96</v>
      </c>
      <c r="BB222" t="s">
        <v>94</v>
      </c>
      <c r="CG222" s="4">
        <v>1</v>
      </c>
      <c r="CH222" s="4">
        <v>1</v>
      </c>
      <c r="CI222" s="5">
        <v>0</v>
      </c>
      <c r="CJ222" s="5">
        <v>0</v>
      </c>
      <c r="CK222" s="5">
        <v>0</v>
      </c>
      <c r="CL222" s="5">
        <v>1</v>
      </c>
    </row>
    <row r="223" spans="1:91" x14ac:dyDescent="0.2">
      <c r="A223" t="s">
        <v>518</v>
      </c>
      <c r="B223" t="s">
        <v>495</v>
      </c>
      <c r="C223" t="s">
        <v>216</v>
      </c>
      <c r="D223">
        <v>1.1000000000000001</v>
      </c>
      <c r="E223" t="s">
        <v>169</v>
      </c>
      <c r="F223" t="s">
        <v>499</v>
      </c>
      <c r="G223" t="s">
        <v>519</v>
      </c>
      <c r="H223" t="s">
        <v>496</v>
      </c>
      <c r="I223">
        <v>-2.2395999999999999E-2</v>
      </c>
      <c r="J223">
        <v>-2.2395999999999999E-2</v>
      </c>
      <c r="K223">
        <v>-9.2403999999999993E-3</v>
      </c>
      <c r="L223">
        <v>1505.7</v>
      </c>
      <c r="M223">
        <v>-196.21</v>
      </c>
      <c r="N223">
        <v>27549</v>
      </c>
      <c r="O223">
        <v>1.3616999999999999</v>
      </c>
      <c r="P223">
        <v>1948.4</v>
      </c>
      <c r="Q223">
        <v>18.917999999999999</v>
      </c>
      <c r="R223">
        <v>0.74424000000000001</v>
      </c>
      <c r="S223">
        <v>0.68942999999999999</v>
      </c>
      <c r="T223">
        <v>4.5533999999999998E-2</v>
      </c>
      <c r="U223">
        <v>3.6587000000000001E-2</v>
      </c>
      <c r="V223">
        <v>0.74424000000000001</v>
      </c>
      <c r="W223">
        <v>0.71013999999999999</v>
      </c>
      <c r="X223">
        <v>4.5533999999999998E-2</v>
      </c>
      <c r="Y223">
        <v>3.6587000000000001E-2</v>
      </c>
      <c r="Z223">
        <v>0.67556000000000005</v>
      </c>
      <c r="AA223">
        <v>0.63229999999999997</v>
      </c>
      <c r="AB223">
        <v>5.1284999999999997E-2</v>
      </c>
      <c r="AC223">
        <v>3.9706999999999999E-2</v>
      </c>
      <c r="AD223">
        <v>18</v>
      </c>
      <c r="AE223">
        <v>18</v>
      </c>
      <c r="AF223" s="1">
        <v>2.5554999999999998E-5</v>
      </c>
      <c r="AG223" s="1">
        <v>1.3322000000000001E-5</v>
      </c>
      <c r="AH223" s="1">
        <v>1.2233E-5</v>
      </c>
      <c r="AI223">
        <v>29</v>
      </c>
      <c r="AJ223">
        <v>17</v>
      </c>
      <c r="AK223">
        <v>8</v>
      </c>
      <c r="AL223">
        <v>0</v>
      </c>
      <c r="AM223">
        <v>1</v>
      </c>
      <c r="AN223">
        <v>0</v>
      </c>
      <c r="AO223">
        <v>0.90776000000000001</v>
      </c>
      <c r="AP223">
        <v>1</v>
      </c>
      <c r="AQ223">
        <v>1</v>
      </c>
      <c r="AR223" t="s">
        <v>95</v>
      </c>
      <c r="AS223" t="s">
        <v>95</v>
      </c>
      <c r="AT223" t="s">
        <v>95</v>
      </c>
      <c r="AU223" t="s">
        <v>95</v>
      </c>
      <c r="AV223" t="s">
        <v>95</v>
      </c>
      <c r="AW223" t="s">
        <v>95</v>
      </c>
      <c r="AX223" t="s">
        <v>95</v>
      </c>
      <c r="AY223" t="s">
        <v>94</v>
      </c>
      <c r="AZ223" t="s">
        <v>95</v>
      </c>
      <c r="BA223" t="s">
        <v>94</v>
      </c>
      <c r="BB223" t="s">
        <v>95</v>
      </c>
      <c r="BC223" t="s">
        <v>94</v>
      </c>
      <c r="BD223" t="s">
        <v>95</v>
      </c>
      <c r="BH223" t="s">
        <v>276</v>
      </c>
      <c r="BI223">
        <v>0</v>
      </c>
      <c r="BJ223" t="s">
        <v>501</v>
      </c>
      <c r="BL223">
        <v>1</v>
      </c>
      <c r="BM223">
        <v>1</v>
      </c>
      <c r="BN223">
        <v>0</v>
      </c>
      <c r="BO223">
        <v>0</v>
      </c>
      <c r="BP223">
        <v>0</v>
      </c>
      <c r="BQ223">
        <v>0</v>
      </c>
      <c r="BS223">
        <v>1</v>
      </c>
      <c r="BT223">
        <v>1</v>
      </c>
      <c r="BU223">
        <v>0</v>
      </c>
      <c r="BV223">
        <v>0</v>
      </c>
      <c r="BW223">
        <v>0</v>
      </c>
      <c r="BX223">
        <v>0</v>
      </c>
      <c r="BY223">
        <v>218</v>
      </c>
      <c r="CG223" s="4">
        <v>1</v>
      </c>
      <c r="CH223" s="4">
        <v>1</v>
      </c>
      <c r="CI223" s="5">
        <v>0</v>
      </c>
      <c r="CJ223" s="5">
        <v>0</v>
      </c>
      <c r="CK223" s="5">
        <v>0</v>
      </c>
      <c r="CL223" s="5">
        <v>0</v>
      </c>
    </row>
    <row r="224" spans="1:91" x14ac:dyDescent="0.2">
      <c r="A224" t="s">
        <v>520</v>
      </c>
      <c r="B224" t="s">
        <v>495</v>
      </c>
      <c r="C224" t="s">
        <v>216</v>
      </c>
      <c r="D224">
        <v>1.1000000000000001</v>
      </c>
      <c r="E224" t="s">
        <v>169</v>
      </c>
      <c r="F224" t="s">
        <v>503</v>
      </c>
      <c r="G224" t="s">
        <v>107</v>
      </c>
      <c r="H224" t="s">
        <v>496</v>
      </c>
      <c r="I224">
        <v>-3.8283999999999999E-2</v>
      </c>
      <c r="J224">
        <v>-2.2395999999999999E-2</v>
      </c>
      <c r="K224">
        <v>-9.2403999999999993E-3</v>
      </c>
      <c r="L224">
        <v>1993.1</v>
      </c>
      <c r="M224">
        <v>-114.78</v>
      </c>
      <c r="N224">
        <v>1</v>
      </c>
      <c r="O224">
        <v>1.3616999999999999</v>
      </c>
      <c r="P224">
        <v>1948.4</v>
      </c>
      <c r="Q224">
        <v>18.917999999999999</v>
      </c>
      <c r="R224">
        <v>0.68491000000000002</v>
      </c>
      <c r="S224">
        <v>0.61738000000000004</v>
      </c>
      <c r="T224">
        <v>5.0540000000000002E-2</v>
      </c>
      <c r="U224">
        <v>3.9108999999999998E-2</v>
      </c>
      <c r="V224">
        <v>0.74424000000000001</v>
      </c>
      <c r="W224">
        <v>0.71013999999999999</v>
      </c>
      <c r="X224">
        <v>4.5533999999999998E-2</v>
      </c>
      <c r="Y224">
        <v>3.6587000000000001E-2</v>
      </c>
      <c r="Z224">
        <v>0.67556000000000005</v>
      </c>
      <c r="AA224">
        <v>0.63229999999999997</v>
      </c>
      <c r="AB224">
        <v>5.1284999999999997E-2</v>
      </c>
      <c r="AC224">
        <v>3.9706999999999999E-2</v>
      </c>
      <c r="AD224">
        <v>18</v>
      </c>
      <c r="AE224">
        <v>18</v>
      </c>
      <c r="AF224">
        <v>0.70399999999999996</v>
      </c>
      <c r="AG224">
        <v>0.36699999999999999</v>
      </c>
      <c r="AH224">
        <v>0.33700000000000002</v>
      </c>
      <c r="AI224">
        <v>29</v>
      </c>
      <c r="AJ224">
        <v>17</v>
      </c>
      <c r="AK224">
        <v>8</v>
      </c>
      <c r="AL224">
        <v>0</v>
      </c>
      <c r="AM224">
        <v>1</v>
      </c>
      <c r="AN224">
        <v>0</v>
      </c>
      <c r="AO224">
        <v>0.90776000000000001</v>
      </c>
      <c r="AP224">
        <v>1</v>
      </c>
      <c r="AQ224">
        <v>1</v>
      </c>
      <c r="AR224" t="s">
        <v>94</v>
      </c>
      <c r="AS224" t="s">
        <v>95</v>
      </c>
      <c r="AT224" t="s">
        <v>95</v>
      </c>
      <c r="AU224" t="s">
        <v>95</v>
      </c>
      <c r="AV224" t="s">
        <v>95</v>
      </c>
      <c r="AW224" t="s">
        <v>95</v>
      </c>
      <c r="AX224" t="s">
        <v>95</v>
      </c>
      <c r="AY224" t="s">
        <v>95</v>
      </c>
      <c r="AZ224" t="s">
        <v>95</v>
      </c>
      <c r="BA224" t="s">
        <v>94</v>
      </c>
      <c r="BB224" t="s">
        <v>95</v>
      </c>
      <c r="BC224" t="s">
        <v>94</v>
      </c>
      <c r="BD224" t="s">
        <v>95</v>
      </c>
      <c r="BH224" t="s">
        <v>276</v>
      </c>
      <c r="BI224">
        <v>0</v>
      </c>
      <c r="BJ224" t="s">
        <v>108</v>
      </c>
      <c r="BK224" t="s">
        <v>109</v>
      </c>
      <c r="BL224">
        <v>1</v>
      </c>
      <c r="BM224">
        <v>1</v>
      </c>
      <c r="BN224">
        <v>1</v>
      </c>
      <c r="BO224">
        <v>1</v>
      </c>
      <c r="BP224">
        <v>0</v>
      </c>
      <c r="BQ224">
        <v>0</v>
      </c>
      <c r="BS224">
        <v>1</v>
      </c>
      <c r="BT224">
        <v>1</v>
      </c>
      <c r="BU224">
        <v>1</v>
      </c>
      <c r="BV224">
        <v>1</v>
      </c>
      <c r="BW224">
        <v>0</v>
      </c>
      <c r="BX224">
        <v>0</v>
      </c>
      <c r="BY224">
        <v>220</v>
      </c>
      <c r="CG224" s="4">
        <v>1</v>
      </c>
      <c r="CH224" s="4">
        <v>1</v>
      </c>
      <c r="CI224" s="5">
        <v>1</v>
      </c>
      <c r="CJ224" s="5">
        <v>1</v>
      </c>
      <c r="CK224" s="5">
        <v>0</v>
      </c>
      <c r="CL224" s="5">
        <v>0</v>
      </c>
    </row>
    <row r="225" spans="1:98" x14ac:dyDescent="0.2">
      <c r="A225" t="s">
        <v>521</v>
      </c>
      <c r="B225" t="s">
        <v>495</v>
      </c>
      <c r="C225" t="s">
        <v>216</v>
      </c>
      <c r="D225">
        <v>4.5</v>
      </c>
      <c r="E225" t="s">
        <v>515</v>
      </c>
      <c r="F225" t="s">
        <v>516</v>
      </c>
      <c r="G225" t="s">
        <v>517</v>
      </c>
      <c r="H225" t="s">
        <v>496</v>
      </c>
      <c r="J225">
        <v>1.2141000000000001E-3</v>
      </c>
      <c r="K225">
        <v>9.6677000000000004E-4</v>
      </c>
      <c r="O225">
        <v>0.17332</v>
      </c>
      <c r="P225">
        <v>746.87</v>
      </c>
      <c r="Q225">
        <v>-1.1398999999999999</v>
      </c>
      <c r="V225">
        <v>0.77032999999999996</v>
      </c>
      <c r="W225" t="e">
        <f>-inf</f>
        <v>#NAME?</v>
      </c>
      <c r="X225">
        <v>4.5183000000000003E-3</v>
      </c>
      <c r="Y225">
        <v>4.2591E-3</v>
      </c>
      <c r="Z225">
        <v>0.77341000000000004</v>
      </c>
      <c r="AA225" t="e">
        <f>-inf</f>
        <v>#NAME?</v>
      </c>
      <c r="AB225">
        <v>4.4879000000000004E-3</v>
      </c>
      <c r="AC225">
        <v>4.2296E-3</v>
      </c>
      <c r="AD225">
        <v>3</v>
      </c>
      <c r="AE225">
        <v>3</v>
      </c>
      <c r="AI225">
        <v>22</v>
      </c>
      <c r="AJ225">
        <v>1</v>
      </c>
      <c r="AK225">
        <v>2</v>
      </c>
      <c r="AL225">
        <v>1</v>
      </c>
      <c r="AM225">
        <v>0</v>
      </c>
      <c r="AN225">
        <v>0</v>
      </c>
      <c r="AO225">
        <v>0.66935</v>
      </c>
      <c r="AP225">
        <v>1</v>
      </c>
      <c r="AQ225">
        <v>1</v>
      </c>
      <c r="AR225" t="s">
        <v>96</v>
      </c>
      <c r="AS225" t="s">
        <v>94</v>
      </c>
      <c r="AT225" t="s">
        <v>95</v>
      </c>
      <c r="AU225" t="s">
        <v>95</v>
      </c>
      <c r="AV225" t="s">
        <v>95</v>
      </c>
      <c r="AW225" t="s">
        <v>95</v>
      </c>
      <c r="AX225" t="s">
        <v>94</v>
      </c>
      <c r="AY225" t="s">
        <v>94</v>
      </c>
      <c r="AZ225" t="s">
        <v>95</v>
      </c>
      <c r="BA225" t="s">
        <v>96</v>
      </c>
      <c r="BB225" t="s">
        <v>94</v>
      </c>
      <c r="CG225" s="4">
        <v>1</v>
      </c>
      <c r="CH225" s="4">
        <v>1</v>
      </c>
      <c r="CI225" s="5">
        <v>0</v>
      </c>
      <c r="CJ225" s="5">
        <v>0</v>
      </c>
      <c r="CK225" s="5">
        <v>0</v>
      </c>
      <c r="CL225" s="5">
        <v>1</v>
      </c>
    </row>
    <row r="226" spans="1:98" x14ac:dyDescent="0.2">
      <c r="A226" t="s">
        <v>3915</v>
      </c>
      <c r="B226" t="s">
        <v>495</v>
      </c>
      <c r="C226" t="s">
        <v>230</v>
      </c>
      <c r="D226">
        <v>1.1000000000000001</v>
      </c>
      <c r="E226" t="s">
        <v>169</v>
      </c>
      <c r="F226" t="s">
        <v>503</v>
      </c>
      <c r="G226" t="s">
        <v>107</v>
      </c>
      <c r="H226" t="s">
        <v>496</v>
      </c>
      <c r="I226">
        <v>-7.5902999999999998E-2</v>
      </c>
      <c r="J226">
        <v>3.3889E-4</v>
      </c>
      <c r="K226">
        <v>-6.3917000000000002E-3</v>
      </c>
      <c r="L226">
        <v>2024.5</v>
      </c>
      <c r="M226">
        <v>-57.895000000000003</v>
      </c>
      <c r="N226">
        <v>0.67676999999999998</v>
      </c>
      <c r="O226">
        <v>1555.5</v>
      </c>
      <c r="P226">
        <v>157420</v>
      </c>
      <c r="Q226">
        <v>13.326000000000001</v>
      </c>
      <c r="R226">
        <v>0.59835000000000005</v>
      </c>
      <c r="S226">
        <v>0.29712</v>
      </c>
      <c r="T226">
        <v>9.2150999999999997E-2</v>
      </c>
      <c r="U226">
        <v>8.3982000000000001E-2</v>
      </c>
      <c r="V226">
        <v>-13.3</v>
      </c>
      <c r="W226">
        <v>-19.018999999999998</v>
      </c>
      <c r="X226">
        <v>0.54984999999999995</v>
      </c>
      <c r="Y226">
        <v>0.53027000000000002</v>
      </c>
      <c r="Z226">
        <v>0.53090000000000004</v>
      </c>
      <c r="AA226">
        <v>0.34326000000000001</v>
      </c>
      <c r="AB226">
        <v>9.9589999999999998E-2</v>
      </c>
      <c r="AC226">
        <v>9.0787000000000007E-2</v>
      </c>
      <c r="AD226">
        <v>8</v>
      </c>
      <c r="AE226">
        <v>8</v>
      </c>
      <c r="AF226">
        <v>1.1820999999999999</v>
      </c>
      <c r="AG226">
        <v>0.48909000000000002</v>
      </c>
      <c r="AH226">
        <v>0.69298999999999999</v>
      </c>
      <c r="AI226">
        <v>45</v>
      </c>
      <c r="AJ226">
        <v>5</v>
      </c>
      <c r="AK226">
        <v>1</v>
      </c>
      <c r="AL226">
        <v>1</v>
      </c>
      <c r="AM226">
        <v>0</v>
      </c>
      <c r="AN226">
        <v>0</v>
      </c>
      <c r="AO226">
        <v>0.85175999999999996</v>
      </c>
      <c r="AP226">
        <v>1</v>
      </c>
      <c r="AQ226">
        <v>1</v>
      </c>
      <c r="AR226" t="s">
        <v>94</v>
      </c>
      <c r="AS226" t="s">
        <v>95</v>
      </c>
      <c r="AT226" t="s">
        <v>95</v>
      </c>
      <c r="AU226" t="s">
        <v>95</v>
      </c>
      <c r="AV226" t="s">
        <v>95</v>
      </c>
      <c r="AW226" t="s">
        <v>95</v>
      </c>
      <c r="AX226" t="s">
        <v>95</v>
      </c>
      <c r="AY226" t="s">
        <v>95</v>
      </c>
      <c r="AZ226" t="s">
        <v>95</v>
      </c>
      <c r="BA226" t="s">
        <v>94</v>
      </c>
      <c r="BB226" t="s">
        <v>95</v>
      </c>
      <c r="CG226" s="4">
        <v>1</v>
      </c>
      <c r="CH226" s="4">
        <v>1</v>
      </c>
      <c r="CI226" s="5">
        <v>0</v>
      </c>
      <c r="CJ226" s="5">
        <v>1</v>
      </c>
      <c r="CK226" s="5">
        <v>0</v>
      </c>
      <c r="CL226" s="5">
        <v>0</v>
      </c>
      <c r="CO226" t="s">
        <v>532</v>
      </c>
      <c r="CP226" t="e">
        <v>#N/A</v>
      </c>
      <c r="CQ226">
        <v>1</v>
      </c>
      <c r="CR226">
        <v>-1</v>
      </c>
      <c r="CS226">
        <v>7.5902999999999998E-2</v>
      </c>
      <c r="CT226">
        <v>6.3917000000000002E-3</v>
      </c>
    </row>
    <row r="227" spans="1:98" x14ac:dyDescent="0.2">
      <c r="A227" t="s">
        <v>522</v>
      </c>
      <c r="B227" t="s">
        <v>495</v>
      </c>
      <c r="C227" t="s">
        <v>230</v>
      </c>
      <c r="D227">
        <v>1.1000000000000001</v>
      </c>
      <c r="E227" t="s">
        <v>169</v>
      </c>
      <c r="F227" t="s">
        <v>523</v>
      </c>
      <c r="G227" t="s">
        <v>524</v>
      </c>
      <c r="H227" t="s">
        <v>496</v>
      </c>
      <c r="I227">
        <v>-7.5902999999999998E-2</v>
      </c>
      <c r="J227">
        <v>3.3889E-4</v>
      </c>
      <c r="K227">
        <v>-6.3917000000000002E-3</v>
      </c>
      <c r="L227">
        <v>2024.5</v>
      </c>
      <c r="M227">
        <v>-57.895000000000003</v>
      </c>
      <c r="N227">
        <v>0.67676999999999998</v>
      </c>
      <c r="O227">
        <v>1555.5</v>
      </c>
      <c r="P227" s="1">
        <v>157420</v>
      </c>
      <c r="Q227">
        <v>13.326000000000001</v>
      </c>
      <c r="R227">
        <v>0.59835000000000005</v>
      </c>
      <c r="S227">
        <v>0.29712</v>
      </c>
      <c r="T227">
        <v>9.2150999999999997E-2</v>
      </c>
      <c r="U227">
        <v>8.3982000000000001E-2</v>
      </c>
      <c r="V227">
        <v>-13.3</v>
      </c>
      <c r="W227">
        <v>-19.018999999999998</v>
      </c>
      <c r="X227">
        <v>0.54984999999999995</v>
      </c>
      <c r="Y227">
        <v>0.53027000000000002</v>
      </c>
      <c r="Z227">
        <v>0.53090000000000004</v>
      </c>
      <c r="AA227">
        <v>0.34326000000000001</v>
      </c>
      <c r="AB227">
        <v>9.9589999999999998E-2</v>
      </c>
      <c r="AC227">
        <v>9.0787000000000007E-2</v>
      </c>
      <c r="AD227">
        <v>8</v>
      </c>
      <c r="AE227">
        <v>8</v>
      </c>
      <c r="AF227">
        <v>1.1820999999999999</v>
      </c>
      <c r="AG227">
        <v>0.48909000000000002</v>
      </c>
      <c r="AH227">
        <v>0.69298999999999999</v>
      </c>
      <c r="AI227">
        <v>45</v>
      </c>
      <c r="AJ227">
        <v>5</v>
      </c>
      <c r="AK227">
        <v>1</v>
      </c>
      <c r="AL227">
        <v>1</v>
      </c>
      <c r="AM227">
        <v>0</v>
      </c>
      <c r="AN227">
        <v>0</v>
      </c>
      <c r="AO227">
        <v>0.85175999999999996</v>
      </c>
      <c r="AP227">
        <v>1</v>
      </c>
      <c r="AQ227">
        <v>1</v>
      </c>
      <c r="AR227" t="s">
        <v>94</v>
      </c>
      <c r="AS227" t="s">
        <v>95</v>
      </c>
      <c r="AT227" t="s">
        <v>95</v>
      </c>
      <c r="AU227" t="s">
        <v>95</v>
      </c>
      <c r="AV227" t="s">
        <v>95</v>
      </c>
      <c r="AW227" t="s">
        <v>95</v>
      </c>
      <c r="AX227" t="s">
        <v>95</v>
      </c>
      <c r="AY227" t="s">
        <v>95</v>
      </c>
      <c r="AZ227" t="s">
        <v>95</v>
      </c>
      <c r="BA227" t="s">
        <v>94</v>
      </c>
      <c r="BB227" t="s">
        <v>95</v>
      </c>
      <c r="CG227" s="4">
        <v>1</v>
      </c>
      <c r="CH227" s="4">
        <v>1</v>
      </c>
      <c r="CI227" s="5">
        <v>0</v>
      </c>
      <c r="CJ227" s="5">
        <v>0</v>
      </c>
      <c r="CK227" s="5">
        <v>0</v>
      </c>
      <c r="CL227" s="5">
        <v>0</v>
      </c>
    </row>
    <row r="228" spans="1:98" x14ac:dyDescent="0.2">
      <c r="A228" t="s">
        <v>525</v>
      </c>
      <c r="B228" t="s">
        <v>495</v>
      </c>
      <c r="C228" t="s">
        <v>230</v>
      </c>
      <c r="D228">
        <v>2.2000000000000002</v>
      </c>
      <c r="E228" t="s">
        <v>526</v>
      </c>
      <c r="F228" t="s">
        <v>527</v>
      </c>
      <c r="G228" t="s">
        <v>528</v>
      </c>
      <c r="H228" t="s">
        <v>496</v>
      </c>
      <c r="I228">
        <v>0.22464999999999999</v>
      </c>
      <c r="J228">
        <v>1.0593E-2</v>
      </c>
      <c r="K228">
        <v>7.5205999999999997E-3</v>
      </c>
      <c r="L228">
        <v>1998.5</v>
      </c>
      <c r="M228">
        <v>19.561</v>
      </c>
      <c r="N228">
        <v>0.72714000000000001</v>
      </c>
      <c r="O228">
        <v>0.18661</v>
      </c>
      <c r="P228">
        <v>1891.1</v>
      </c>
      <c r="Q228">
        <v>-14.459</v>
      </c>
      <c r="R228">
        <v>0.54720999999999997</v>
      </c>
      <c r="S228">
        <v>0.44272</v>
      </c>
      <c r="T228">
        <v>4.4061999999999997E-2</v>
      </c>
      <c r="U228">
        <v>2.9971999999999999E-2</v>
      </c>
      <c r="V228">
        <v>0.37191999999999997</v>
      </c>
      <c r="W228">
        <v>0.28219</v>
      </c>
      <c r="X228">
        <v>5.1894999999999997E-2</v>
      </c>
      <c r="Y228">
        <v>3.4375000000000003E-2</v>
      </c>
      <c r="Z228">
        <v>0.38961000000000001</v>
      </c>
      <c r="AA228">
        <v>0.30241000000000001</v>
      </c>
      <c r="AB228">
        <v>5.1159000000000003E-2</v>
      </c>
      <c r="AC228">
        <v>3.3316999999999999E-2</v>
      </c>
      <c r="AD228">
        <v>17</v>
      </c>
      <c r="AE228">
        <v>17</v>
      </c>
      <c r="AF228">
        <v>1.0792999999999999</v>
      </c>
      <c r="AG228">
        <v>0.78983999999999999</v>
      </c>
      <c r="AH228">
        <v>0.28942000000000001</v>
      </c>
      <c r="AI228">
        <v>19</v>
      </c>
      <c r="AJ228">
        <v>4</v>
      </c>
      <c r="AK228">
        <v>16</v>
      </c>
      <c r="AL228">
        <v>1</v>
      </c>
      <c r="AM228">
        <v>0</v>
      </c>
      <c r="AN228">
        <v>0</v>
      </c>
      <c r="AO228">
        <v>0.95555000000000001</v>
      </c>
      <c r="AP228">
        <v>1</v>
      </c>
      <c r="AQ228">
        <v>1</v>
      </c>
      <c r="AR228" t="s">
        <v>94</v>
      </c>
      <c r="AS228" t="s">
        <v>95</v>
      </c>
      <c r="AT228" t="s">
        <v>95</v>
      </c>
      <c r="AU228" t="s">
        <v>95</v>
      </c>
      <c r="AV228" t="s">
        <v>95</v>
      </c>
      <c r="AW228" t="s">
        <v>95</v>
      </c>
      <c r="AX228" t="s">
        <v>95</v>
      </c>
      <c r="AY228" t="s">
        <v>95</v>
      </c>
      <c r="AZ228" t="s">
        <v>95</v>
      </c>
      <c r="BA228" t="s">
        <v>94</v>
      </c>
      <c r="BB228" t="s">
        <v>95</v>
      </c>
      <c r="BC228" t="s">
        <v>94</v>
      </c>
      <c r="BD228" t="s">
        <v>95</v>
      </c>
      <c r="BI228">
        <v>0</v>
      </c>
      <c r="BM228">
        <v>1</v>
      </c>
      <c r="BS228">
        <v>1</v>
      </c>
      <c r="BT228">
        <v>1</v>
      </c>
      <c r="BU228">
        <v>0</v>
      </c>
      <c r="BV228">
        <v>0</v>
      </c>
      <c r="BW228">
        <v>0</v>
      </c>
      <c r="BX228">
        <v>1</v>
      </c>
      <c r="BY228">
        <v>222</v>
      </c>
      <c r="CG228" s="4">
        <v>1</v>
      </c>
      <c r="CH228" s="4">
        <v>1</v>
      </c>
      <c r="CI228" s="5">
        <v>0</v>
      </c>
      <c r="CJ228" s="5">
        <v>0</v>
      </c>
      <c r="CK228" s="5">
        <v>0</v>
      </c>
      <c r="CL228" s="5">
        <v>1</v>
      </c>
    </row>
    <row r="229" spans="1:98" x14ac:dyDescent="0.2">
      <c r="A229" t="s">
        <v>529</v>
      </c>
      <c r="B229" t="s">
        <v>495</v>
      </c>
      <c r="C229" t="s">
        <v>230</v>
      </c>
      <c r="D229">
        <v>2.2000000000000002</v>
      </c>
      <c r="E229" t="s">
        <v>526</v>
      </c>
      <c r="F229" t="s">
        <v>530</v>
      </c>
      <c r="G229" t="s">
        <v>531</v>
      </c>
      <c r="H229" t="s">
        <v>496</v>
      </c>
      <c r="I229">
        <v>0.10122</v>
      </c>
      <c r="J229">
        <v>2.1684E-3</v>
      </c>
      <c r="K229">
        <v>1.2760000000000001E-2</v>
      </c>
      <c r="L229">
        <v>2009.1</v>
      </c>
      <c r="M229">
        <v>43.412999999999997</v>
      </c>
      <c r="N229">
        <v>0.54244999999999999</v>
      </c>
      <c r="O229">
        <v>1555</v>
      </c>
      <c r="P229" s="1">
        <v>157500</v>
      </c>
      <c r="Q229">
        <v>-25.364000000000001</v>
      </c>
      <c r="R229">
        <v>0.99090999999999996</v>
      </c>
      <c r="S229">
        <v>0.98882000000000003</v>
      </c>
      <c r="T229">
        <v>6.6512000000000003E-3</v>
      </c>
      <c r="U229">
        <v>5.5446000000000002E-3</v>
      </c>
      <c r="V229">
        <v>-20.420999999999999</v>
      </c>
      <c r="W229">
        <v>-23.481000000000002</v>
      </c>
      <c r="X229">
        <v>0.32291999999999998</v>
      </c>
      <c r="Y229">
        <v>0.31529000000000001</v>
      </c>
      <c r="Z229">
        <v>0.98784000000000005</v>
      </c>
      <c r="AA229">
        <v>0.98611000000000004</v>
      </c>
      <c r="AB229">
        <v>7.6924000000000003E-3</v>
      </c>
      <c r="AC229">
        <v>5.5572E-3</v>
      </c>
      <c r="AD229">
        <v>17</v>
      </c>
      <c r="AE229">
        <v>17</v>
      </c>
      <c r="AF229">
        <v>0.77227000000000001</v>
      </c>
      <c r="AG229">
        <v>0.38578000000000001</v>
      </c>
      <c r="AH229">
        <v>0.38649</v>
      </c>
      <c r="AI229">
        <v>19</v>
      </c>
      <c r="AJ229">
        <v>0</v>
      </c>
      <c r="AK229">
        <v>16</v>
      </c>
      <c r="AL229">
        <v>0</v>
      </c>
      <c r="AM229">
        <v>0</v>
      </c>
      <c r="AN229">
        <v>0</v>
      </c>
      <c r="AO229">
        <v>0.93706</v>
      </c>
      <c r="AP229">
        <v>1</v>
      </c>
      <c r="AQ229">
        <v>1</v>
      </c>
      <c r="AR229" t="s">
        <v>95</v>
      </c>
      <c r="AS229" t="s">
        <v>95</v>
      </c>
      <c r="AT229" t="s">
        <v>95</v>
      </c>
      <c r="AU229" t="s">
        <v>95</v>
      </c>
      <c r="AV229" t="s">
        <v>95</v>
      </c>
      <c r="AW229" t="s">
        <v>95</v>
      </c>
      <c r="AX229" t="s">
        <v>95</v>
      </c>
      <c r="AY229" t="s">
        <v>95</v>
      </c>
      <c r="AZ229" t="s">
        <v>95</v>
      </c>
      <c r="BA229" t="s">
        <v>95</v>
      </c>
      <c r="BB229" t="s">
        <v>95</v>
      </c>
      <c r="BC229" t="s">
        <v>95</v>
      </c>
      <c r="BD229" t="s">
        <v>95</v>
      </c>
      <c r="BI229">
        <v>0</v>
      </c>
      <c r="BL229">
        <v>1</v>
      </c>
      <c r="BM229">
        <v>1</v>
      </c>
      <c r="BS229">
        <v>1</v>
      </c>
      <c r="BT229">
        <v>1</v>
      </c>
      <c r="BU229">
        <v>0</v>
      </c>
      <c r="BV229">
        <v>0</v>
      </c>
      <c r="BW229">
        <v>0</v>
      </c>
      <c r="BX229">
        <v>0</v>
      </c>
      <c r="BY229">
        <v>223</v>
      </c>
      <c r="CG229" s="4">
        <v>1</v>
      </c>
      <c r="CH229" s="4">
        <v>1</v>
      </c>
      <c r="CI229" s="5">
        <v>0</v>
      </c>
      <c r="CJ229" s="5">
        <v>0</v>
      </c>
      <c r="CK229" s="5">
        <v>0</v>
      </c>
      <c r="CL229" s="5">
        <v>0</v>
      </c>
    </row>
    <row r="230" spans="1:98" x14ac:dyDescent="0.2">
      <c r="A230" t="s">
        <v>532</v>
      </c>
      <c r="B230" t="s">
        <v>495</v>
      </c>
      <c r="C230" t="s">
        <v>230</v>
      </c>
      <c r="D230">
        <v>2.2000000000000002</v>
      </c>
      <c r="E230" t="s">
        <v>526</v>
      </c>
      <c r="F230" t="s">
        <v>533</v>
      </c>
      <c r="G230" t="s">
        <v>531</v>
      </c>
      <c r="H230" t="s">
        <v>496</v>
      </c>
      <c r="I230">
        <v>3.3058999999999998E-2</v>
      </c>
      <c r="J230">
        <v>2.3437000000000002E-3</v>
      </c>
      <c r="K230">
        <v>1.4741000000000001E-2</v>
      </c>
      <c r="L230">
        <v>2326.3000000000002</v>
      </c>
      <c r="M230">
        <v>132.93</v>
      </c>
      <c r="N230">
        <v>14595</v>
      </c>
      <c r="O230">
        <v>1555</v>
      </c>
      <c r="P230" s="1">
        <v>157490</v>
      </c>
      <c r="Q230">
        <v>-29.201000000000001</v>
      </c>
      <c r="R230">
        <v>0.89444999999999997</v>
      </c>
      <c r="S230">
        <v>0.87582000000000004</v>
      </c>
      <c r="T230">
        <v>3.1015000000000001E-2</v>
      </c>
      <c r="U230">
        <v>2.2339999999999999E-2</v>
      </c>
      <c r="V230">
        <v>-22.911000000000001</v>
      </c>
      <c r="W230">
        <v>-25.568000000000001</v>
      </c>
      <c r="X230">
        <v>0.46681</v>
      </c>
      <c r="Y230">
        <v>0.45694000000000001</v>
      </c>
      <c r="Z230">
        <v>0.87422999999999995</v>
      </c>
      <c r="AA230">
        <v>0.86024999999999996</v>
      </c>
      <c r="AB230">
        <v>3.3855999999999997E-2</v>
      </c>
      <c r="AC230">
        <v>2.1975999999999999E-2</v>
      </c>
      <c r="AD230">
        <v>21</v>
      </c>
      <c r="AE230">
        <v>21</v>
      </c>
      <c r="AF230" s="1">
        <v>4.9332000000000001E-5</v>
      </c>
      <c r="AG230" s="1">
        <v>2.1229E-5</v>
      </c>
      <c r="AH230" s="1">
        <v>2.8102999999999998E-5</v>
      </c>
      <c r="AI230">
        <v>21</v>
      </c>
      <c r="AJ230">
        <v>0</v>
      </c>
      <c r="AK230">
        <v>20</v>
      </c>
      <c r="AL230">
        <v>0</v>
      </c>
      <c r="AM230">
        <v>0</v>
      </c>
      <c r="AN230">
        <v>0</v>
      </c>
      <c r="AO230">
        <v>0.93018999999999996</v>
      </c>
      <c r="AP230">
        <v>1</v>
      </c>
      <c r="AQ230">
        <v>1</v>
      </c>
      <c r="AR230" t="s">
        <v>95</v>
      </c>
      <c r="AS230" t="s">
        <v>95</v>
      </c>
      <c r="AT230" t="s">
        <v>95</v>
      </c>
      <c r="AU230" t="s">
        <v>95</v>
      </c>
      <c r="AV230" t="s">
        <v>95</v>
      </c>
      <c r="AW230" t="s">
        <v>95</v>
      </c>
      <c r="AX230" t="s">
        <v>95</v>
      </c>
      <c r="AY230" t="s">
        <v>94</v>
      </c>
      <c r="AZ230" t="s">
        <v>95</v>
      </c>
      <c r="BA230" t="s">
        <v>94</v>
      </c>
      <c r="BB230" t="s">
        <v>95</v>
      </c>
      <c r="BC230" t="s">
        <v>94</v>
      </c>
      <c r="BD230" t="s">
        <v>95</v>
      </c>
      <c r="BI230">
        <v>0</v>
      </c>
      <c r="BM230">
        <v>1</v>
      </c>
      <c r="BS230">
        <v>1</v>
      </c>
      <c r="BT230">
        <v>1</v>
      </c>
      <c r="BU230">
        <v>0</v>
      </c>
      <c r="BV230">
        <v>0</v>
      </c>
      <c r="BW230">
        <v>0</v>
      </c>
      <c r="BX230">
        <v>0</v>
      </c>
      <c r="BY230">
        <v>224</v>
      </c>
      <c r="CG230" s="4">
        <v>1</v>
      </c>
      <c r="CH230" s="4">
        <v>1</v>
      </c>
      <c r="CI230" s="5">
        <v>0</v>
      </c>
      <c r="CJ230" s="5">
        <v>0</v>
      </c>
      <c r="CK230" s="5">
        <v>0</v>
      </c>
      <c r="CL230" s="5">
        <v>0</v>
      </c>
    </row>
    <row r="231" spans="1:98" x14ac:dyDescent="0.2">
      <c r="A231" t="s">
        <v>534</v>
      </c>
      <c r="B231" t="s">
        <v>495</v>
      </c>
      <c r="C231" t="s">
        <v>230</v>
      </c>
      <c r="D231">
        <v>2.2000000000000002</v>
      </c>
      <c r="E231" t="s">
        <v>526</v>
      </c>
      <c r="F231" t="s">
        <v>535</v>
      </c>
      <c r="G231" t="s">
        <v>536</v>
      </c>
      <c r="H231" t="s">
        <v>496</v>
      </c>
      <c r="I231">
        <v>2.8011999999999999E-2</v>
      </c>
      <c r="J231">
        <v>7.7987999999999998E-3</v>
      </c>
      <c r="K231">
        <v>7.6289000000000001E-3</v>
      </c>
      <c r="L231">
        <v>1958.4</v>
      </c>
      <c r="M231">
        <v>156.88</v>
      </c>
      <c r="N231">
        <v>1.3665</v>
      </c>
      <c r="O231">
        <v>6.5382999999999996</v>
      </c>
      <c r="P231">
        <v>2238.1</v>
      </c>
      <c r="Q231">
        <v>-14.228</v>
      </c>
      <c r="R231">
        <v>0.90881999999999996</v>
      </c>
      <c r="S231">
        <v>0.90419000000000005</v>
      </c>
      <c r="T231">
        <v>4.4219000000000001E-2</v>
      </c>
      <c r="U231">
        <v>3.492E-2</v>
      </c>
      <c r="V231">
        <v>0.88224000000000002</v>
      </c>
      <c r="W231">
        <v>0.87831000000000004</v>
      </c>
      <c r="X231">
        <v>5.0254E-2</v>
      </c>
      <c r="Y231">
        <v>4.1248E-2</v>
      </c>
      <c r="Z231">
        <v>0.89739999999999998</v>
      </c>
      <c r="AA231">
        <v>0.89398</v>
      </c>
      <c r="AB231">
        <v>4.6906999999999997E-2</v>
      </c>
      <c r="AC231">
        <v>3.8396E-2</v>
      </c>
      <c r="AD231">
        <v>63</v>
      </c>
      <c r="AE231">
        <v>63</v>
      </c>
      <c r="AF231">
        <v>0.85326999999999997</v>
      </c>
      <c r="AG231">
        <v>0.54883999999999999</v>
      </c>
      <c r="AH231">
        <v>0.30443999999999999</v>
      </c>
      <c r="AI231">
        <v>63</v>
      </c>
      <c r="AJ231">
        <v>0</v>
      </c>
      <c r="AK231">
        <v>50</v>
      </c>
      <c r="AL231">
        <v>0</v>
      </c>
      <c r="AM231">
        <v>1</v>
      </c>
      <c r="AN231">
        <v>0</v>
      </c>
      <c r="AO231">
        <v>0.98333999999999999</v>
      </c>
      <c r="AP231">
        <v>0</v>
      </c>
      <c r="AQ231">
        <v>1</v>
      </c>
      <c r="AR231" t="s">
        <v>95</v>
      </c>
      <c r="AS231" t="s">
        <v>95</v>
      </c>
      <c r="AT231" t="s">
        <v>95</v>
      </c>
      <c r="AU231" t="s">
        <v>95</v>
      </c>
      <c r="AV231" t="s">
        <v>95</v>
      </c>
      <c r="AW231" t="s">
        <v>95</v>
      </c>
      <c r="AX231" t="s">
        <v>95</v>
      </c>
      <c r="AY231" t="s">
        <v>95</v>
      </c>
      <c r="AZ231" t="s">
        <v>95</v>
      </c>
      <c r="BA231" t="s">
        <v>95</v>
      </c>
      <c r="BB231" t="s">
        <v>95</v>
      </c>
      <c r="BC231" t="s">
        <v>95</v>
      </c>
      <c r="BD231" t="s">
        <v>95</v>
      </c>
      <c r="BI231">
        <v>0</v>
      </c>
      <c r="BL231">
        <v>1</v>
      </c>
      <c r="BM231">
        <v>1</v>
      </c>
      <c r="BS231">
        <v>1</v>
      </c>
      <c r="BT231">
        <v>1</v>
      </c>
      <c r="BU231">
        <v>0</v>
      </c>
      <c r="BV231">
        <v>0</v>
      </c>
      <c r="BW231">
        <v>0</v>
      </c>
      <c r="BX231">
        <v>0</v>
      </c>
      <c r="BY231">
        <v>225</v>
      </c>
      <c r="CG231" s="4">
        <v>1</v>
      </c>
      <c r="CH231" s="4">
        <v>1</v>
      </c>
      <c r="CI231" s="5">
        <v>0</v>
      </c>
      <c r="CJ231" s="5">
        <v>0</v>
      </c>
      <c r="CK231" s="5">
        <v>0</v>
      </c>
      <c r="CL231" s="5">
        <v>0</v>
      </c>
    </row>
    <row r="232" spans="1:98" x14ac:dyDescent="0.2">
      <c r="A232" t="s">
        <v>537</v>
      </c>
      <c r="B232" t="s">
        <v>495</v>
      </c>
      <c r="C232" t="s">
        <v>230</v>
      </c>
      <c r="D232">
        <v>2.2999999999999998</v>
      </c>
      <c r="E232" t="s">
        <v>538</v>
      </c>
      <c r="F232" t="s">
        <v>539</v>
      </c>
      <c r="G232" t="s">
        <v>540</v>
      </c>
      <c r="H232" t="s">
        <v>496</v>
      </c>
      <c r="I232">
        <v>-1.9186000000000002E-2</v>
      </c>
      <c r="K232" s="1">
        <v>-4.6623999999999996E-6</v>
      </c>
      <c r="L232">
        <v>1430.8</v>
      </c>
      <c r="M232">
        <v>-229.05</v>
      </c>
      <c r="N232">
        <v>12.372999999999999</v>
      </c>
      <c r="Q232">
        <v>9.5505E-3</v>
      </c>
      <c r="R232">
        <v>0.91996999999999995</v>
      </c>
      <c r="S232">
        <v>0.90149999999999997</v>
      </c>
      <c r="T232" s="1">
        <v>1.0451999999999999E-5</v>
      </c>
      <c r="U232" s="1">
        <v>8.9223999999999995E-6</v>
      </c>
      <c r="Z232">
        <v>0.88995000000000002</v>
      </c>
      <c r="AA232">
        <v>0.87422</v>
      </c>
      <c r="AB232" s="1">
        <v>1.2257E-5</v>
      </c>
      <c r="AC232" s="1">
        <v>1.0224000000000001E-5</v>
      </c>
      <c r="AD232">
        <v>17</v>
      </c>
      <c r="AE232">
        <v>17</v>
      </c>
      <c r="AF232" s="1">
        <v>2.8416E-5</v>
      </c>
      <c r="AG232" s="1">
        <v>1.4515000000000001E-5</v>
      </c>
      <c r="AH232" s="1">
        <v>1.3901E-5</v>
      </c>
      <c r="AI232">
        <v>29</v>
      </c>
      <c r="AJ232">
        <v>16</v>
      </c>
      <c r="AK232">
        <v>0</v>
      </c>
      <c r="AL232">
        <v>0</v>
      </c>
      <c r="AM232">
        <v>0</v>
      </c>
      <c r="AN232">
        <v>0</v>
      </c>
      <c r="AO232">
        <v>0.91349000000000002</v>
      </c>
      <c r="AP232">
        <v>1</v>
      </c>
      <c r="AQ232">
        <v>1</v>
      </c>
      <c r="AR232" t="s">
        <v>95</v>
      </c>
      <c r="AS232" t="s">
        <v>95</v>
      </c>
      <c r="AT232" t="s">
        <v>95</v>
      </c>
      <c r="AU232" t="s">
        <v>95</v>
      </c>
      <c r="AV232" t="s">
        <v>95</v>
      </c>
      <c r="AW232" t="s">
        <v>95</v>
      </c>
      <c r="AX232" t="s">
        <v>95</v>
      </c>
      <c r="AY232" t="s">
        <v>94</v>
      </c>
      <c r="AZ232" t="s">
        <v>95</v>
      </c>
      <c r="BA232" t="s">
        <v>94</v>
      </c>
      <c r="BB232" t="s">
        <v>95</v>
      </c>
      <c r="BC232" t="s">
        <v>94</v>
      </c>
      <c r="BD232" t="s">
        <v>95</v>
      </c>
      <c r="BI232">
        <v>0</v>
      </c>
      <c r="BM232">
        <v>1</v>
      </c>
      <c r="BS232">
        <v>1</v>
      </c>
      <c r="BT232">
        <v>1</v>
      </c>
      <c r="BU232">
        <v>0</v>
      </c>
      <c r="BV232">
        <v>0</v>
      </c>
      <c r="BW232">
        <v>0</v>
      </c>
      <c r="BX232">
        <v>0</v>
      </c>
      <c r="BY232">
        <v>226</v>
      </c>
      <c r="CG232" s="4">
        <v>1</v>
      </c>
      <c r="CH232" s="4">
        <v>1</v>
      </c>
      <c r="CI232" s="5">
        <v>0</v>
      </c>
      <c r="CJ232" s="5">
        <v>0</v>
      </c>
      <c r="CK232" s="5">
        <v>0</v>
      </c>
      <c r="CL232" s="5">
        <v>1</v>
      </c>
    </row>
    <row r="233" spans="1:98" x14ac:dyDescent="0.2">
      <c r="A233" t="s">
        <v>541</v>
      </c>
      <c r="B233" t="s">
        <v>495</v>
      </c>
      <c r="C233" t="s">
        <v>230</v>
      </c>
      <c r="D233">
        <v>2.9</v>
      </c>
      <c r="E233" t="s">
        <v>542</v>
      </c>
      <c r="F233" t="s">
        <v>543</v>
      </c>
      <c r="G233" t="s">
        <v>536</v>
      </c>
      <c r="H233" t="s">
        <v>496</v>
      </c>
      <c r="I233">
        <v>5.8448E-2</v>
      </c>
      <c r="J233">
        <v>1.3664000000000001E-2</v>
      </c>
      <c r="K233">
        <v>1.4716999999999999E-2</v>
      </c>
      <c r="L233">
        <v>1971.8</v>
      </c>
      <c r="M233">
        <v>75.186000000000007</v>
      </c>
      <c r="N233">
        <v>1.4247000000000001</v>
      </c>
      <c r="O233">
        <v>0.92135</v>
      </c>
      <c r="P233">
        <v>1986.2</v>
      </c>
      <c r="Q233">
        <v>-28.289000000000001</v>
      </c>
      <c r="R233">
        <v>0.96314</v>
      </c>
      <c r="S233">
        <v>0.96126999999999996</v>
      </c>
      <c r="T233">
        <v>5.3370000000000001E-2</v>
      </c>
      <c r="U233">
        <v>4.5064E-2</v>
      </c>
      <c r="V233">
        <v>0.87233000000000005</v>
      </c>
      <c r="W233">
        <v>0.86807000000000001</v>
      </c>
      <c r="X233">
        <v>9.9333000000000005E-2</v>
      </c>
      <c r="Y233">
        <v>7.8456999999999999E-2</v>
      </c>
      <c r="Z233">
        <v>0.92666999999999999</v>
      </c>
      <c r="AA233">
        <v>0.92423</v>
      </c>
      <c r="AB233">
        <v>7.528E-2</v>
      </c>
      <c r="AC233">
        <v>5.9045E-2</v>
      </c>
      <c r="AD233">
        <v>63</v>
      </c>
      <c r="AE233">
        <v>63</v>
      </c>
      <c r="AF233">
        <v>0.96162999999999998</v>
      </c>
      <c r="AG233">
        <v>0.30884</v>
      </c>
      <c r="AH233">
        <v>0.65278000000000003</v>
      </c>
      <c r="AI233">
        <v>63</v>
      </c>
      <c r="AJ233">
        <v>3</v>
      </c>
      <c r="AK233">
        <v>62</v>
      </c>
      <c r="AL233">
        <v>0</v>
      </c>
      <c r="AM233">
        <v>0</v>
      </c>
      <c r="AN233">
        <v>0</v>
      </c>
      <c r="AO233">
        <v>0.98565999999999998</v>
      </c>
      <c r="AP233">
        <v>0</v>
      </c>
      <c r="AQ233">
        <v>1</v>
      </c>
      <c r="AR233" t="s">
        <v>95</v>
      </c>
      <c r="AS233" t="s">
        <v>95</v>
      </c>
      <c r="AT233" t="s">
        <v>95</v>
      </c>
      <c r="AU233" t="s">
        <v>95</v>
      </c>
      <c r="AV233" t="s">
        <v>95</v>
      </c>
      <c r="AW233" t="s">
        <v>95</v>
      </c>
      <c r="AX233" t="s">
        <v>95</v>
      </c>
      <c r="AY233" t="s">
        <v>95</v>
      </c>
      <c r="AZ233" t="s">
        <v>95</v>
      </c>
      <c r="BA233" t="s">
        <v>95</v>
      </c>
      <c r="BB233" t="s">
        <v>95</v>
      </c>
      <c r="BC233" t="s">
        <v>95</v>
      </c>
      <c r="BD233" t="s">
        <v>95</v>
      </c>
      <c r="BI233">
        <v>0</v>
      </c>
      <c r="BL233">
        <v>1</v>
      </c>
      <c r="BM233">
        <v>1</v>
      </c>
      <c r="BS233">
        <v>1</v>
      </c>
      <c r="BT233">
        <v>1</v>
      </c>
      <c r="BU233">
        <v>0</v>
      </c>
      <c r="BV233">
        <v>0</v>
      </c>
      <c r="BW233">
        <v>0</v>
      </c>
      <c r="BX233">
        <v>1</v>
      </c>
      <c r="BY233">
        <v>227</v>
      </c>
      <c r="CG233" s="4">
        <v>1</v>
      </c>
      <c r="CH233" s="4">
        <v>1</v>
      </c>
      <c r="CI233" s="5">
        <v>0</v>
      </c>
      <c r="CJ233" s="5">
        <v>0</v>
      </c>
      <c r="CK233" s="5">
        <v>0</v>
      </c>
      <c r="CL233" s="5">
        <v>1</v>
      </c>
    </row>
    <row r="234" spans="1:98" x14ac:dyDescent="0.2">
      <c r="A234" t="s">
        <v>544</v>
      </c>
      <c r="B234" t="s">
        <v>495</v>
      </c>
      <c r="C234" t="s">
        <v>230</v>
      </c>
      <c r="D234">
        <v>2.9</v>
      </c>
      <c r="E234" t="s">
        <v>542</v>
      </c>
      <c r="F234" t="s">
        <v>545</v>
      </c>
      <c r="G234" t="s">
        <v>546</v>
      </c>
      <c r="H234" t="s">
        <v>496</v>
      </c>
      <c r="I234">
        <v>5.0865E-2</v>
      </c>
      <c r="J234">
        <v>1.7430999999999999E-2</v>
      </c>
      <c r="K234">
        <v>3.3895</v>
      </c>
      <c r="L234">
        <v>1981.5</v>
      </c>
      <c r="M234">
        <v>86.394000000000005</v>
      </c>
      <c r="N234">
        <v>309.93</v>
      </c>
      <c r="O234">
        <v>6.1063000000000001</v>
      </c>
      <c r="P234">
        <v>1797.8</v>
      </c>
      <c r="Q234">
        <v>-6563</v>
      </c>
      <c r="R234">
        <v>0.99368999999999996</v>
      </c>
      <c r="S234">
        <v>0.99336999999999998</v>
      </c>
      <c r="T234">
        <v>4.9237000000000002</v>
      </c>
      <c r="U234">
        <v>4.3743999999999996</v>
      </c>
      <c r="V234">
        <v>0.94654000000000005</v>
      </c>
      <c r="W234">
        <v>0.94476000000000004</v>
      </c>
      <c r="X234">
        <v>14.329000000000001</v>
      </c>
      <c r="Y234">
        <v>12.851000000000001</v>
      </c>
      <c r="Z234">
        <v>0.98911000000000004</v>
      </c>
      <c r="AA234">
        <v>0.98875000000000002</v>
      </c>
      <c r="AB234">
        <v>6.4659000000000004</v>
      </c>
      <c r="AC234">
        <v>5.7872000000000003</v>
      </c>
      <c r="AD234">
        <v>63</v>
      </c>
      <c r="AE234">
        <v>63</v>
      </c>
      <c r="AF234">
        <v>0.91310000000000002</v>
      </c>
      <c r="AG234">
        <v>0.23876</v>
      </c>
      <c r="AH234">
        <v>0.67434000000000005</v>
      </c>
      <c r="AI234">
        <v>63</v>
      </c>
      <c r="AJ234">
        <v>0</v>
      </c>
      <c r="AK234">
        <v>62</v>
      </c>
      <c r="AL234">
        <v>0</v>
      </c>
      <c r="AM234">
        <v>0</v>
      </c>
      <c r="AN234">
        <v>0</v>
      </c>
      <c r="AO234">
        <v>0.98204000000000002</v>
      </c>
      <c r="AP234">
        <v>0</v>
      </c>
      <c r="AQ234">
        <v>0</v>
      </c>
      <c r="AR234" t="s">
        <v>95</v>
      </c>
      <c r="AS234" t="s">
        <v>95</v>
      </c>
      <c r="AT234" t="s">
        <v>95</v>
      </c>
      <c r="AU234" t="s">
        <v>95</v>
      </c>
      <c r="AV234" t="s">
        <v>95</v>
      </c>
      <c r="AW234" t="s">
        <v>95</v>
      </c>
      <c r="AX234" t="s">
        <v>95</v>
      </c>
      <c r="AY234" t="s">
        <v>95</v>
      </c>
      <c r="AZ234" t="s">
        <v>95</v>
      </c>
      <c r="BA234" t="s">
        <v>95</v>
      </c>
      <c r="BB234" t="s">
        <v>95</v>
      </c>
      <c r="BC234" t="s">
        <v>95</v>
      </c>
      <c r="BD234" t="s">
        <v>95</v>
      </c>
      <c r="BI234">
        <v>0</v>
      </c>
      <c r="BL234">
        <v>1</v>
      </c>
      <c r="BM234">
        <v>1</v>
      </c>
      <c r="BS234">
        <v>1</v>
      </c>
      <c r="BT234">
        <v>1</v>
      </c>
      <c r="BU234">
        <v>0</v>
      </c>
      <c r="BV234">
        <v>0</v>
      </c>
      <c r="BW234">
        <v>0</v>
      </c>
      <c r="BX234">
        <v>1</v>
      </c>
      <c r="BY234">
        <v>228</v>
      </c>
      <c r="CG234" s="4">
        <v>1</v>
      </c>
      <c r="CH234" s="4">
        <v>1</v>
      </c>
      <c r="CI234" s="5">
        <v>0</v>
      </c>
      <c r="CJ234" s="5">
        <v>0</v>
      </c>
      <c r="CK234" s="5">
        <v>0</v>
      </c>
      <c r="CL234" s="5">
        <v>1</v>
      </c>
    </row>
    <row r="235" spans="1:98" x14ac:dyDescent="0.2">
      <c r="A235" t="s">
        <v>547</v>
      </c>
      <c r="B235" t="s">
        <v>495</v>
      </c>
      <c r="C235" t="s">
        <v>230</v>
      </c>
      <c r="D235">
        <v>3.2</v>
      </c>
      <c r="E235" t="s">
        <v>120</v>
      </c>
      <c r="F235" t="s">
        <v>548</v>
      </c>
      <c r="G235" t="s">
        <v>549</v>
      </c>
      <c r="H235" t="s">
        <v>496</v>
      </c>
      <c r="I235">
        <v>0.41219</v>
      </c>
      <c r="J235">
        <v>1.1129E-3</v>
      </c>
      <c r="K235">
        <v>2.1156E-3</v>
      </c>
      <c r="L235">
        <v>1973.7</v>
      </c>
      <c r="M235">
        <v>10.661</v>
      </c>
      <c r="N235">
        <v>0.93459000000000003</v>
      </c>
      <c r="O235">
        <v>1555.5</v>
      </c>
      <c r="P235" s="1">
        <v>157420</v>
      </c>
      <c r="Q235">
        <v>-3.3266</v>
      </c>
      <c r="R235">
        <v>0.99756</v>
      </c>
      <c r="S235">
        <v>0.99512</v>
      </c>
      <c r="T235">
        <v>2.3728999999999998E-3</v>
      </c>
      <c r="U235">
        <v>1.6643000000000001E-3</v>
      </c>
      <c r="V235">
        <v>-362.12</v>
      </c>
      <c r="W235">
        <v>-543.67999999999995</v>
      </c>
      <c r="X235">
        <v>0.91581999999999997</v>
      </c>
      <c r="Y235">
        <v>0.91456000000000004</v>
      </c>
      <c r="Z235">
        <v>0.49423</v>
      </c>
      <c r="AA235">
        <v>0.24135000000000001</v>
      </c>
      <c r="AB235">
        <v>3.4179000000000001E-2</v>
      </c>
      <c r="AC235">
        <v>2.7189000000000001E-2</v>
      </c>
      <c r="AD235">
        <v>7</v>
      </c>
      <c r="AE235">
        <v>7</v>
      </c>
      <c r="AF235">
        <v>1.0036</v>
      </c>
      <c r="AG235">
        <v>0.85277999999999998</v>
      </c>
      <c r="AH235">
        <v>0.15087</v>
      </c>
      <c r="AI235">
        <v>45</v>
      </c>
      <c r="AJ235">
        <v>1</v>
      </c>
      <c r="AK235">
        <v>6</v>
      </c>
      <c r="AL235">
        <v>0</v>
      </c>
      <c r="AM235">
        <v>0</v>
      </c>
      <c r="AN235">
        <v>0</v>
      </c>
      <c r="AO235">
        <v>0.87009999999999998</v>
      </c>
      <c r="AP235">
        <v>1</v>
      </c>
      <c r="AQ235">
        <v>1</v>
      </c>
      <c r="AR235" t="s">
        <v>95</v>
      </c>
      <c r="AS235" t="s">
        <v>95</v>
      </c>
      <c r="AT235" t="s">
        <v>95</v>
      </c>
      <c r="AU235" t="s">
        <v>95</v>
      </c>
      <c r="AV235" t="s">
        <v>95</v>
      </c>
      <c r="AW235" t="s">
        <v>95</v>
      </c>
      <c r="AX235" t="s">
        <v>95</v>
      </c>
      <c r="AY235" t="s">
        <v>94</v>
      </c>
      <c r="AZ235" t="s">
        <v>95</v>
      </c>
      <c r="BA235" t="s">
        <v>94</v>
      </c>
      <c r="BB235" t="s">
        <v>95</v>
      </c>
      <c r="BC235" t="s">
        <v>94</v>
      </c>
      <c r="BD235" t="s">
        <v>95</v>
      </c>
      <c r="BI235">
        <v>0</v>
      </c>
      <c r="BM235">
        <v>1</v>
      </c>
      <c r="BS235">
        <v>0</v>
      </c>
      <c r="BT235">
        <v>1</v>
      </c>
      <c r="BU235">
        <v>0</v>
      </c>
      <c r="BV235">
        <v>0</v>
      </c>
      <c r="BW235">
        <v>0</v>
      </c>
      <c r="BX235">
        <v>0</v>
      </c>
      <c r="BY235">
        <v>229</v>
      </c>
      <c r="CG235" s="4">
        <v>0</v>
      </c>
      <c r="CH235" s="4">
        <v>1</v>
      </c>
      <c r="CI235" s="5">
        <v>0</v>
      </c>
      <c r="CJ235" s="5">
        <v>0</v>
      </c>
      <c r="CK235" s="5">
        <v>0</v>
      </c>
      <c r="CL235" s="5">
        <v>0</v>
      </c>
    </row>
    <row r="236" spans="1:98" x14ac:dyDescent="0.2">
      <c r="A236" t="s">
        <v>550</v>
      </c>
      <c r="B236" t="s">
        <v>495</v>
      </c>
      <c r="C236" t="s">
        <v>230</v>
      </c>
      <c r="D236">
        <v>3.2</v>
      </c>
      <c r="E236" t="s">
        <v>120</v>
      </c>
      <c r="F236" t="s">
        <v>551</v>
      </c>
      <c r="G236" t="s">
        <v>552</v>
      </c>
      <c r="H236" t="s">
        <v>496</v>
      </c>
      <c r="I236">
        <v>1.9015</v>
      </c>
      <c r="J236">
        <v>6.9052000000000002E-3</v>
      </c>
      <c r="K236">
        <v>6.2562E-3</v>
      </c>
      <c r="L236">
        <v>1987.6</v>
      </c>
      <c r="M236">
        <v>2.3109999999999999</v>
      </c>
      <c r="N236">
        <v>0.93079000000000001</v>
      </c>
      <c r="O236">
        <v>4.2925000000000004</v>
      </c>
      <c r="P236">
        <v>2239</v>
      </c>
      <c r="Q236">
        <v>-11.689</v>
      </c>
      <c r="R236">
        <v>0.98884000000000005</v>
      </c>
      <c r="S236">
        <v>0.97209999999999996</v>
      </c>
      <c r="T236">
        <v>1.187E-2</v>
      </c>
      <c r="U236">
        <v>8.2289000000000008E-3</v>
      </c>
      <c r="V236">
        <v>0.46722999999999998</v>
      </c>
      <c r="W236">
        <v>0.11205</v>
      </c>
      <c r="X236">
        <v>8.2008999999999999E-2</v>
      </c>
      <c r="Y236">
        <v>6.3242000000000007E-2</v>
      </c>
      <c r="Z236">
        <v>0.49238999999999999</v>
      </c>
      <c r="AA236">
        <v>0.15398999999999999</v>
      </c>
      <c r="AB236">
        <v>8.0048999999999995E-2</v>
      </c>
      <c r="AC236">
        <v>6.2661999999999995E-2</v>
      </c>
      <c r="AD236">
        <v>6</v>
      </c>
      <c r="AE236">
        <v>6</v>
      </c>
      <c r="AF236">
        <v>1.0265</v>
      </c>
      <c r="AG236">
        <v>0.67791999999999997</v>
      </c>
      <c r="AH236">
        <v>0.34860000000000002</v>
      </c>
      <c r="AI236">
        <v>35</v>
      </c>
      <c r="AJ236">
        <v>4</v>
      </c>
      <c r="AK236">
        <v>5</v>
      </c>
      <c r="AL236">
        <v>1</v>
      </c>
      <c r="AM236">
        <v>0</v>
      </c>
      <c r="AN236">
        <v>0</v>
      </c>
      <c r="AO236">
        <v>0.85609999999999997</v>
      </c>
      <c r="AP236">
        <v>1</v>
      </c>
      <c r="AQ236">
        <v>1</v>
      </c>
      <c r="AR236" t="s">
        <v>95</v>
      </c>
      <c r="AS236" t="s">
        <v>95</v>
      </c>
      <c r="AT236" t="s">
        <v>95</v>
      </c>
      <c r="AU236" t="s">
        <v>95</v>
      </c>
      <c r="AV236" t="s">
        <v>95</v>
      </c>
      <c r="AW236" t="s">
        <v>95</v>
      </c>
      <c r="AX236" t="s">
        <v>95</v>
      </c>
      <c r="AY236" t="s">
        <v>95</v>
      </c>
      <c r="AZ236" t="s">
        <v>95</v>
      </c>
      <c r="BA236" t="s">
        <v>95</v>
      </c>
      <c r="BB236" t="s">
        <v>95</v>
      </c>
      <c r="BC236" t="s">
        <v>95</v>
      </c>
      <c r="BD236" t="s">
        <v>95</v>
      </c>
      <c r="BI236">
        <v>0</v>
      </c>
      <c r="BL236">
        <v>1</v>
      </c>
      <c r="BM236">
        <v>1</v>
      </c>
      <c r="BS236">
        <v>0</v>
      </c>
      <c r="BT236">
        <v>1</v>
      </c>
      <c r="BU236">
        <v>0</v>
      </c>
      <c r="BV236">
        <v>0</v>
      </c>
      <c r="BW236">
        <v>0</v>
      </c>
      <c r="BX236">
        <v>0</v>
      </c>
      <c r="BY236">
        <v>230</v>
      </c>
      <c r="BZ236" t="s">
        <v>123</v>
      </c>
      <c r="CG236" s="4">
        <v>0</v>
      </c>
      <c r="CH236" s="4">
        <v>1</v>
      </c>
      <c r="CI236" s="5">
        <v>0</v>
      </c>
      <c r="CJ236" s="5">
        <v>0</v>
      </c>
      <c r="CK236" s="5">
        <v>0</v>
      </c>
      <c r="CL236" s="5">
        <v>0</v>
      </c>
    </row>
    <row r="237" spans="1:98" x14ac:dyDescent="0.2">
      <c r="A237" t="s">
        <v>553</v>
      </c>
      <c r="B237" t="s">
        <v>495</v>
      </c>
      <c r="C237" t="s">
        <v>230</v>
      </c>
      <c r="D237">
        <v>3.2</v>
      </c>
      <c r="E237" t="s">
        <v>120</v>
      </c>
      <c r="F237" t="s">
        <v>554</v>
      </c>
      <c r="G237" t="s">
        <v>555</v>
      </c>
      <c r="H237" t="s">
        <v>496</v>
      </c>
      <c r="I237">
        <v>8.5347999999999993E-2</v>
      </c>
      <c r="J237">
        <v>2.6862000000000001E-3</v>
      </c>
      <c r="K237">
        <v>1.8763999999999999E-2</v>
      </c>
      <c r="L237">
        <v>2003.5</v>
      </c>
      <c r="M237">
        <v>51.488999999999997</v>
      </c>
      <c r="N237">
        <v>1.0992999999999999</v>
      </c>
      <c r="O237">
        <v>1555.2</v>
      </c>
      <c r="P237" s="1">
        <v>157500</v>
      </c>
      <c r="Q237">
        <v>-37.023000000000003</v>
      </c>
      <c r="R237">
        <v>0.98934</v>
      </c>
      <c r="S237" t="e">
        <f>-inf</f>
        <v>#NAME?</v>
      </c>
      <c r="T237">
        <v>1.0626999999999999E-2</v>
      </c>
      <c r="U237">
        <v>8.5053999999999998E-3</v>
      </c>
      <c r="V237">
        <v>-64.897999999999996</v>
      </c>
      <c r="W237">
        <v>-196.69</v>
      </c>
      <c r="X237">
        <v>0.83543000000000001</v>
      </c>
      <c r="Y237">
        <v>0.82906999999999997</v>
      </c>
      <c r="Z237">
        <v>0.98694000000000004</v>
      </c>
      <c r="AA237">
        <v>0.96082999999999996</v>
      </c>
      <c r="AB237">
        <v>1.176E-2</v>
      </c>
      <c r="AC237">
        <v>9.6661000000000004E-3</v>
      </c>
      <c r="AD237">
        <v>4</v>
      </c>
      <c r="AE237">
        <v>4</v>
      </c>
      <c r="AF237">
        <v>0.82443</v>
      </c>
      <c r="AG237">
        <v>0.59494000000000002</v>
      </c>
      <c r="AH237">
        <v>0.22947999999999999</v>
      </c>
      <c r="AI237">
        <v>15</v>
      </c>
      <c r="AJ237">
        <v>0</v>
      </c>
      <c r="AK237">
        <v>3</v>
      </c>
      <c r="AL237">
        <v>0</v>
      </c>
      <c r="AM237">
        <v>0</v>
      </c>
      <c r="AN237">
        <v>0</v>
      </c>
      <c r="AO237">
        <v>0.76863999999999999</v>
      </c>
      <c r="AP237">
        <v>1</v>
      </c>
      <c r="AQ237">
        <v>1</v>
      </c>
      <c r="AR237" t="s">
        <v>95</v>
      </c>
      <c r="AS237" t="s">
        <v>94</v>
      </c>
      <c r="AT237" t="s">
        <v>95</v>
      </c>
      <c r="AU237" t="s">
        <v>95</v>
      </c>
      <c r="AV237" t="s">
        <v>95</v>
      </c>
      <c r="AW237" t="s">
        <v>95</v>
      </c>
      <c r="AX237" t="s">
        <v>95</v>
      </c>
      <c r="AY237" t="s">
        <v>95</v>
      </c>
      <c r="AZ237" t="s">
        <v>95</v>
      </c>
      <c r="BA237" t="s">
        <v>94</v>
      </c>
      <c r="BB237" t="s">
        <v>94</v>
      </c>
      <c r="BC237" t="s">
        <v>96</v>
      </c>
      <c r="BD237" t="s">
        <v>94</v>
      </c>
      <c r="BI237">
        <v>0</v>
      </c>
      <c r="BS237">
        <v>0</v>
      </c>
      <c r="BT237">
        <v>1</v>
      </c>
      <c r="BU237">
        <v>0</v>
      </c>
      <c r="BV237">
        <v>0</v>
      </c>
      <c r="BW237">
        <v>0</v>
      </c>
      <c r="BX237">
        <v>0</v>
      </c>
      <c r="BY237">
        <v>231</v>
      </c>
      <c r="CG237" s="4">
        <v>0</v>
      </c>
      <c r="CH237" s="4">
        <v>1</v>
      </c>
      <c r="CI237" s="5">
        <v>0</v>
      </c>
      <c r="CJ237" s="5">
        <v>0</v>
      </c>
      <c r="CK237" s="5">
        <v>0</v>
      </c>
      <c r="CL237" s="5">
        <v>0</v>
      </c>
    </row>
    <row r="238" spans="1:98" x14ac:dyDescent="0.2">
      <c r="A238" t="s">
        <v>556</v>
      </c>
      <c r="B238" t="s">
        <v>495</v>
      </c>
      <c r="C238" t="s">
        <v>230</v>
      </c>
      <c r="D238">
        <v>3.2</v>
      </c>
      <c r="E238" t="s">
        <v>120</v>
      </c>
      <c r="F238" t="s">
        <v>557</v>
      </c>
      <c r="G238" t="s">
        <v>558</v>
      </c>
      <c r="H238" t="s">
        <v>496</v>
      </c>
      <c r="I238">
        <v>0.33682000000000001</v>
      </c>
      <c r="J238">
        <v>5.666E-3</v>
      </c>
      <c r="K238">
        <v>5.0772999999999999E-2</v>
      </c>
      <c r="L238">
        <v>2016.7</v>
      </c>
      <c r="M238">
        <v>13.047000000000001</v>
      </c>
      <c r="N238">
        <v>0.89937999999999996</v>
      </c>
      <c r="O238">
        <v>1554.1</v>
      </c>
      <c r="P238" s="1">
        <v>157620</v>
      </c>
      <c r="Q238">
        <v>-101.89</v>
      </c>
      <c r="R238">
        <v>1</v>
      </c>
      <c r="S238">
        <v>1</v>
      </c>
      <c r="T238" s="1">
        <v>2.5210999999999999E-15</v>
      </c>
      <c r="U238" s="1">
        <v>2.4795000000000002E-15</v>
      </c>
      <c r="V238">
        <v>-117.39</v>
      </c>
      <c r="W238" t="e">
        <f>-inf</f>
        <v>#NAME?</v>
      </c>
      <c r="X238">
        <v>0.69071000000000005</v>
      </c>
      <c r="Y238">
        <v>0.68779000000000001</v>
      </c>
      <c r="Z238">
        <v>0.99516000000000004</v>
      </c>
      <c r="AA238" t="e">
        <f>-inf</f>
        <v>#NAME?</v>
      </c>
      <c r="AB238">
        <v>4.4184000000000003E-3</v>
      </c>
      <c r="AC238">
        <v>4.0907000000000001E-3</v>
      </c>
      <c r="AD238">
        <v>3</v>
      </c>
      <c r="AE238">
        <v>3</v>
      </c>
      <c r="AF238">
        <v>0.85655000000000003</v>
      </c>
      <c r="AG238">
        <v>0.68491000000000002</v>
      </c>
      <c r="AH238">
        <v>0.17163</v>
      </c>
      <c r="AI238">
        <v>4</v>
      </c>
      <c r="AJ238">
        <v>0</v>
      </c>
      <c r="AK238">
        <v>2</v>
      </c>
      <c r="AL238">
        <v>0</v>
      </c>
      <c r="AM238">
        <v>0</v>
      </c>
      <c r="AN238">
        <v>0</v>
      </c>
      <c r="AO238">
        <v>0.65576999999999996</v>
      </c>
      <c r="AP238">
        <v>1</v>
      </c>
      <c r="AQ238">
        <v>1</v>
      </c>
      <c r="AR238" t="s">
        <v>95</v>
      </c>
      <c r="AS238" t="s">
        <v>96</v>
      </c>
      <c r="AT238" t="s">
        <v>95</v>
      </c>
      <c r="AU238" t="s">
        <v>95</v>
      </c>
      <c r="AV238" t="s">
        <v>95</v>
      </c>
      <c r="AW238" t="s">
        <v>95</v>
      </c>
      <c r="AX238" t="s">
        <v>94</v>
      </c>
      <c r="AY238" t="s">
        <v>94</v>
      </c>
      <c r="AZ238" t="s">
        <v>95</v>
      </c>
      <c r="BA238" t="s">
        <v>96</v>
      </c>
      <c r="BB238" t="s">
        <v>96</v>
      </c>
      <c r="BC238" t="s">
        <v>96</v>
      </c>
      <c r="BD238" t="s">
        <v>96</v>
      </c>
      <c r="BI238">
        <v>0</v>
      </c>
      <c r="BS238">
        <v>1</v>
      </c>
      <c r="BT238">
        <v>1</v>
      </c>
      <c r="BU238">
        <v>0</v>
      </c>
      <c r="BV238">
        <v>0</v>
      </c>
      <c r="BW238">
        <v>0</v>
      </c>
      <c r="BX238">
        <v>0</v>
      </c>
      <c r="BY238">
        <v>232</v>
      </c>
      <c r="CG238" s="4">
        <v>1</v>
      </c>
      <c r="CH238" s="4">
        <v>1</v>
      </c>
      <c r="CI238" s="5">
        <v>0</v>
      </c>
      <c r="CJ238" s="5">
        <v>0</v>
      </c>
      <c r="CK238" s="5">
        <v>0</v>
      </c>
      <c r="CL238" s="5">
        <v>0</v>
      </c>
    </row>
    <row r="239" spans="1:98" x14ac:dyDescent="0.2">
      <c r="A239" t="s">
        <v>559</v>
      </c>
      <c r="B239" t="s">
        <v>495</v>
      </c>
      <c r="C239" t="s">
        <v>230</v>
      </c>
      <c r="D239">
        <v>3.2</v>
      </c>
      <c r="E239" t="s">
        <v>120</v>
      </c>
      <c r="F239" t="s">
        <v>560</v>
      </c>
      <c r="G239" t="s">
        <v>561</v>
      </c>
      <c r="H239" t="s">
        <v>496</v>
      </c>
      <c r="I239">
        <v>-6.4250000000000002E-2</v>
      </c>
      <c r="J239">
        <v>-1.4538000000000001E-2</v>
      </c>
      <c r="K239">
        <v>-5.4538E-3</v>
      </c>
      <c r="L239">
        <v>2020.3</v>
      </c>
      <c r="M239">
        <v>-68.396000000000001</v>
      </c>
      <c r="N239">
        <v>0.50180999999999998</v>
      </c>
      <c r="O239">
        <v>2.9567999999999999</v>
      </c>
      <c r="P239">
        <v>1855.2</v>
      </c>
      <c r="Q239">
        <v>11.278</v>
      </c>
      <c r="R239">
        <v>0.96404999999999996</v>
      </c>
      <c r="S239">
        <v>0.93708999999999998</v>
      </c>
      <c r="T239">
        <v>1.7742999999999998E-2</v>
      </c>
      <c r="U239">
        <v>1.2073E-2</v>
      </c>
      <c r="V239">
        <v>0.90159999999999996</v>
      </c>
      <c r="W239">
        <v>0.86224000000000001</v>
      </c>
      <c r="X239">
        <v>2.9354000000000002E-2</v>
      </c>
      <c r="Y239">
        <v>2.1859E-2</v>
      </c>
      <c r="Z239">
        <v>0.93323999999999996</v>
      </c>
      <c r="AA239">
        <v>0.90654000000000001</v>
      </c>
      <c r="AB239">
        <v>2.4178999999999999E-2</v>
      </c>
      <c r="AC239">
        <v>1.6733000000000001E-2</v>
      </c>
      <c r="AD239">
        <v>8</v>
      </c>
      <c r="AE239">
        <v>8</v>
      </c>
      <c r="AF239">
        <v>0.92066999999999999</v>
      </c>
      <c r="AG239">
        <v>0.49595</v>
      </c>
      <c r="AH239">
        <v>0.42470999999999998</v>
      </c>
      <c r="AI239">
        <v>45</v>
      </c>
      <c r="AJ239">
        <v>6</v>
      </c>
      <c r="AK239">
        <v>0</v>
      </c>
      <c r="AL239">
        <v>1</v>
      </c>
      <c r="AM239">
        <v>0</v>
      </c>
      <c r="AN239">
        <v>0</v>
      </c>
      <c r="AO239">
        <v>0.86819000000000002</v>
      </c>
      <c r="AP239">
        <v>1</v>
      </c>
      <c r="AQ239">
        <v>1</v>
      </c>
      <c r="AR239" t="s">
        <v>95</v>
      </c>
      <c r="AS239" t="s">
        <v>95</v>
      </c>
      <c r="AT239" t="s">
        <v>95</v>
      </c>
      <c r="AU239" t="s">
        <v>95</v>
      </c>
      <c r="AV239" t="s">
        <v>95</v>
      </c>
      <c r="AW239" t="s">
        <v>95</v>
      </c>
      <c r="AX239" t="s">
        <v>95</v>
      </c>
      <c r="AY239" t="s">
        <v>95</v>
      </c>
      <c r="AZ239" t="s">
        <v>95</v>
      </c>
      <c r="BA239" t="s">
        <v>95</v>
      </c>
      <c r="BB239" t="s">
        <v>95</v>
      </c>
      <c r="BC239" t="s">
        <v>95</v>
      </c>
      <c r="BD239" t="s">
        <v>95</v>
      </c>
      <c r="BI239">
        <v>0</v>
      </c>
      <c r="BL239">
        <v>1</v>
      </c>
      <c r="BM239">
        <v>1</v>
      </c>
      <c r="BS239">
        <v>1</v>
      </c>
      <c r="BT239">
        <v>1</v>
      </c>
      <c r="BU239">
        <v>0</v>
      </c>
      <c r="BV239">
        <v>0</v>
      </c>
      <c r="BW239">
        <v>0</v>
      </c>
      <c r="BX239">
        <v>0</v>
      </c>
      <c r="BY239">
        <v>233</v>
      </c>
      <c r="CG239" s="4">
        <v>1</v>
      </c>
      <c r="CH239" s="4">
        <v>1</v>
      </c>
      <c r="CI239" s="5">
        <v>0</v>
      </c>
      <c r="CJ239" s="5">
        <v>0</v>
      </c>
      <c r="CK239" s="5">
        <v>0</v>
      </c>
      <c r="CL239" s="5">
        <v>0</v>
      </c>
    </row>
    <row r="240" spans="1:98" x14ac:dyDescent="0.2">
      <c r="A240" t="s">
        <v>562</v>
      </c>
      <c r="B240" t="s">
        <v>495</v>
      </c>
      <c r="C240" t="s">
        <v>230</v>
      </c>
      <c r="D240">
        <v>3.2</v>
      </c>
      <c r="E240" t="s">
        <v>120</v>
      </c>
      <c r="F240" t="s">
        <v>560</v>
      </c>
      <c r="G240" t="s">
        <v>563</v>
      </c>
      <c r="H240" t="s">
        <v>496</v>
      </c>
      <c r="I240">
        <v>15.79</v>
      </c>
      <c r="J240">
        <v>-9.2314000000000007E-3</v>
      </c>
      <c r="K240">
        <v>-4.8884000000000002E-3</v>
      </c>
      <c r="L240">
        <v>1987.9</v>
      </c>
      <c r="M240">
        <v>0.27831</v>
      </c>
      <c r="N240">
        <v>0.48992000000000002</v>
      </c>
      <c r="O240">
        <v>5.4513999999999996</v>
      </c>
      <c r="P240">
        <v>1749.2</v>
      </c>
      <c r="Q240">
        <v>10.321</v>
      </c>
      <c r="R240">
        <v>-10.451000000000001</v>
      </c>
      <c r="S240">
        <v>-19.039000000000001</v>
      </c>
      <c r="T240">
        <v>0.34903000000000001</v>
      </c>
      <c r="U240">
        <v>0.20313999999999999</v>
      </c>
      <c r="V240">
        <v>0.62644</v>
      </c>
      <c r="W240">
        <v>0.47702</v>
      </c>
      <c r="X240">
        <v>6.3041E-2</v>
      </c>
      <c r="Y240">
        <v>4.138E-2</v>
      </c>
      <c r="Z240">
        <v>0.61712</v>
      </c>
      <c r="AA240">
        <v>0.46396999999999999</v>
      </c>
      <c r="AB240">
        <v>6.3822000000000004E-2</v>
      </c>
      <c r="AC240">
        <v>4.2372E-2</v>
      </c>
      <c r="AD240">
        <v>8</v>
      </c>
      <c r="AE240">
        <v>8</v>
      </c>
      <c r="AF240">
        <v>1.4166000000000001</v>
      </c>
      <c r="AG240">
        <v>0.87707999999999997</v>
      </c>
      <c r="AH240">
        <v>0.53947999999999996</v>
      </c>
      <c r="AI240">
        <v>45</v>
      </c>
      <c r="AJ240">
        <v>7</v>
      </c>
      <c r="AK240">
        <v>0</v>
      </c>
      <c r="AL240">
        <v>0</v>
      </c>
      <c r="AM240">
        <v>0</v>
      </c>
      <c r="AN240">
        <v>0</v>
      </c>
      <c r="AO240">
        <v>0.83987000000000001</v>
      </c>
      <c r="AP240">
        <v>1</v>
      </c>
      <c r="AQ240">
        <v>1</v>
      </c>
      <c r="AR240" t="s">
        <v>96</v>
      </c>
      <c r="AS240" t="s">
        <v>95</v>
      </c>
      <c r="AT240" t="s">
        <v>95</v>
      </c>
      <c r="AU240" t="s">
        <v>95</v>
      </c>
      <c r="AV240" t="s">
        <v>95</v>
      </c>
      <c r="AW240" t="s">
        <v>95</v>
      </c>
      <c r="AX240" t="s">
        <v>95</v>
      </c>
      <c r="AY240" t="s">
        <v>95</v>
      </c>
      <c r="AZ240" t="s">
        <v>95</v>
      </c>
      <c r="BA240" t="s">
        <v>96</v>
      </c>
      <c r="BB240" t="s">
        <v>95</v>
      </c>
      <c r="BC240" t="s">
        <v>94</v>
      </c>
      <c r="BD240" t="s">
        <v>95</v>
      </c>
      <c r="BI240">
        <v>0</v>
      </c>
      <c r="BM240">
        <v>1</v>
      </c>
      <c r="BS240">
        <v>1</v>
      </c>
      <c r="BT240">
        <v>1</v>
      </c>
      <c r="BU240">
        <v>0</v>
      </c>
      <c r="BV240">
        <v>0</v>
      </c>
      <c r="BW240">
        <v>0</v>
      </c>
      <c r="BX240">
        <v>0</v>
      </c>
      <c r="BY240">
        <v>234</v>
      </c>
      <c r="CG240" s="4">
        <v>0</v>
      </c>
      <c r="CH240" s="4">
        <v>1</v>
      </c>
      <c r="CI240" s="5">
        <v>0</v>
      </c>
      <c r="CJ240" s="5">
        <v>0</v>
      </c>
      <c r="CK240" s="5">
        <v>0</v>
      </c>
      <c r="CL240" s="5">
        <v>0</v>
      </c>
    </row>
    <row r="241" spans="1:98" x14ac:dyDescent="0.2">
      <c r="A241" t="s">
        <v>564</v>
      </c>
      <c r="B241" t="s">
        <v>495</v>
      </c>
      <c r="C241" t="s">
        <v>230</v>
      </c>
      <c r="D241">
        <v>3.2</v>
      </c>
      <c r="E241" t="s">
        <v>120</v>
      </c>
      <c r="F241" t="s">
        <v>560</v>
      </c>
      <c r="G241" t="s">
        <v>565</v>
      </c>
      <c r="H241" t="s">
        <v>496</v>
      </c>
      <c r="I241">
        <v>-6.3175999999999996E-3</v>
      </c>
      <c r="J241">
        <v>-6.3070000000000001E-3</v>
      </c>
      <c r="K241">
        <v>-4.2910999999999999E-3</v>
      </c>
      <c r="L241">
        <v>988.87</v>
      </c>
      <c r="M241">
        <v>-695.59</v>
      </c>
      <c r="N241">
        <v>406.87</v>
      </c>
      <c r="O241">
        <v>0.19670000000000001</v>
      </c>
      <c r="P241">
        <v>2197.4</v>
      </c>
      <c r="Q241">
        <v>9.2691999999999997</v>
      </c>
      <c r="R241">
        <v>0.70609</v>
      </c>
      <c r="S241">
        <v>0.48565999999999998</v>
      </c>
      <c r="T241">
        <v>4.5921999999999998E-2</v>
      </c>
      <c r="U241">
        <v>3.2017999999999998E-2</v>
      </c>
      <c r="V241">
        <v>0.70609</v>
      </c>
      <c r="W241">
        <v>0.58853</v>
      </c>
      <c r="X241">
        <v>4.5921999999999998E-2</v>
      </c>
      <c r="Y241">
        <v>3.2017999999999998E-2</v>
      </c>
      <c r="Z241">
        <v>0.70509999999999995</v>
      </c>
      <c r="AA241">
        <v>0.58714</v>
      </c>
      <c r="AB241">
        <v>4.5999999999999999E-2</v>
      </c>
      <c r="AC241">
        <v>3.2108999999999999E-2</v>
      </c>
      <c r="AD241">
        <v>8</v>
      </c>
      <c r="AE241">
        <v>8</v>
      </c>
      <c r="AF241">
        <v>1.9759999999999999E-3</v>
      </c>
      <c r="AG241">
        <v>1.4254999999999999E-3</v>
      </c>
      <c r="AH241">
        <v>5.5053999999999997E-4</v>
      </c>
      <c r="AI241">
        <v>45</v>
      </c>
      <c r="AJ241">
        <v>6</v>
      </c>
      <c r="AK241">
        <v>1</v>
      </c>
      <c r="AL241">
        <v>1</v>
      </c>
      <c r="AM241">
        <v>0</v>
      </c>
      <c r="AN241">
        <v>0</v>
      </c>
      <c r="AO241">
        <v>0.85987999999999998</v>
      </c>
      <c r="AP241">
        <v>1</v>
      </c>
      <c r="AQ241">
        <v>1</v>
      </c>
      <c r="AR241" t="s">
        <v>95</v>
      </c>
      <c r="AS241" t="s">
        <v>95</v>
      </c>
      <c r="AT241" t="s">
        <v>95</v>
      </c>
      <c r="AU241" t="s">
        <v>95</v>
      </c>
      <c r="AV241" t="s">
        <v>95</v>
      </c>
      <c r="AW241" t="s">
        <v>95</v>
      </c>
      <c r="AX241" t="s">
        <v>95</v>
      </c>
      <c r="AY241" t="s">
        <v>94</v>
      </c>
      <c r="AZ241" t="s">
        <v>95</v>
      </c>
      <c r="BA241" t="s">
        <v>94</v>
      </c>
      <c r="BB241" t="s">
        <v>95</v>
      </c>
      <c r="BC241" t="s">
        <v>94</v>
      </c>
      <c r="BD241" t="s">
        <v>95</v>
      </c>
      <c r="BI241">
        <v>0</v>
      </c>
      <c r="BM241">
        <v>1</v>
      </c>
      <c r="BS241">
        <v>1</v>
      </c>
      <c r="BT241">
        <v>1</v>
      </c>
      <c r="BU241">
        <v>0</v>
      </c>
      <c r="BV241">
        <v>0</v>
      </c>
      <c r="BW241">
        <v>0</v>
      </c>
      <c r="BX241">
        <v>0</v>
      </c>
      <c r="BY241">
        <v>235</v>
      </c>
      <c r="CG241" s="4">
        <v>1</v>
      </c>
      <c r="CH241" s="4">
        <v>1</v>
      </c>
      <c r="CI241" s="5">
        <v>0</v>
      </c>
      <c r="CJ241" s="5">
        <v>0</v>
      </c>
      <c r="CK241" s="5">
        <v>0</v>
      </c>
      <c r="CL241" s="5">
        <v>0</v>
      </c>
    </row>
    <row r="242" spans="1:98" x14ac:dyDescent="0.2">
      <c r="A242" t="s">
        <v>566</v>
      </c>
      <c r="B242" t="s">
        <v>495</v>
      </c>
      <c r="C242" t="s">
        <v>230</v>
      </c>
      <c r="D242">
        <v>3.2</v>
      </c>
      <c r="E242" t="s">
        <v>120</v>
      </c>
      <c r="F242" t="s">
        <v>560</v>
      </c>
      <c r="G242" t="s">
        <v>567</v>
      </c>
      <c r="H242" t="s">
        <v>496</v>
      </c>
      <c r="I242">
        <v>-3.2359</v>
      </c>
      <c r="J242">
        <v>-5.0108000000000001E-3</v>
      </c>
      <c r="K242">
        <v>-3.8449000000000001E-3</v>
      </c>
      <c r="L242">
        <v>1988.7</v>
      </c>
      <c r="M242">
        <v>-1.3580000000000001</v>
      </c>
      <c r="N242">
        <v>0.86250000000000004</v>
      </c>
      <c r="O242">
        <v>0.89527000000000001</v>
      </c>
      <c r="P242">
        <v>1969.6</v>
      </c>
      <c r="Q242">
        <v>8.4611999999999998</v>
      </c>
      <c r="R242">
        <v>-70.316999999999993</v>
      </c>
      <c r="S242">
        <v>-123.81</v>
      </c>
      <c r="T242">
        <v>0.57249000000000005</v>
      </c>
      <c r="U242">
        <v>0.45445000000000002</v>
      </c>
      <c r="V242">
        <v>0.88312999999999997</v>
      </c>
      <c r="W242">
        <v>0.83638999999999997</v>
      </c>
      <c r="X242">
        <v>2.3175000000000001E-2</v>
      </c>
      <c r="Y242">
        <v>1.8138999999999999E-2</v>
      </c>
      <c r="Z242">
        <v>0.88383999999999996</v>
      </c>
      <c r="AA242">
        <v>0.83736999999999995</v>
      </c>
      <c r="AB242">
        <v>2.3105000000000001E-2</v>
      </c>
      <c r="AC242">
        <v>1.7250000000000001E-2</v>
      </c>
      <c r="AD242">
        <v>8</v>
      </c>
      <c r="AE242">
        <v>8</v>
      </c>
      <c r="AF242">
        <v>1.0122</v>
      </c>
      <c r="AG242">
        <v>0.78493000000000002</v>
      </c>
      <c r="AH242">
        <v>0.22725000000000001</v>
      </c>
      <c r="AI242">
        <v>45</v>
      </c>
      <c r="AJ242">
        <v>6</v>
      </c>
      <c r="AK242">
        <v>1</v>
      </c>
      <c r="AL242">
        <v>1</v>
      </c>
      <c r="AM242">
        <v>0</v>
      </c>
      <c r="AN242">
        <v>0</v>
      </c>
      <c r="AO242">
        <v>0.87097999999999998</v>
      </c>
      <c r="AP242">
        <v>1</v>
      </c>
      <c r="AQ242">
        <v>1</v>
      </c>
      <c r="AR242" t="s">
        <v>96</v>
      </c>
      <c r="AS242" t="s">
        <v>95</v>
      </c>
      <c r="AT242" t="s">
        <v>95</v>
      </c>
      <c r="AU242" t="s">
        <v>95</v>
      </c>
      <c r="AV242" t="s">
        <v>95</v>
      </c>
      <c r="AW242" t="s">
        <v>95</v>
      </c>
      <c r="AX242" t="s">
        <v>95</v>
      </c>
      <c r="AY242" t="s">
        <v>95</v>
      </c>
      <c r="AZ242" t="s">
        <v>95</v>
      </c>
      <c r="BA242" t="s">
        <v>96</v>
      </c>
      <c r="BB242" t="s">
        <v>95</v>
      </c>
      <c r="BC242" t="s">
        <v>96</v>
      </c>
      <c r="BD242" t="s">
        <v>95</v>
      </c>
      <c r="BI242">
        <v>0</v>
      </c>
      <c r="BM242">
        <v>1</v>
      </c>
      <c r="BS242">
        <v>0</v>
      </c>
      <c r="BT242">
        <v>1</v>
      </c>
      <c r="BU242">
        <v>0</v>
      </c>
      <c r="BV242">
        <v>0</v>
      </c>
      <c r="BW242">
        <v>0</v>
      </c>
      <c r="BX242">
        <v>0</v>
      </c>
      <c r="BY242">
        <v>236</v>
      </c>
      <c r="CG242" s="4">
        <v>0</v>
      </c>
      <c r="CH242" s="4">
        <v>1</v>
      </c>
      <c r="CI242" s="5">
        <v>0</v>
      </c>
      <c r="CJ242" s="5">
        <v>0</v>
      </c>
      <c r="CK242" s="5">
        <v>0</v>
      </c>
      <c r="CL242" s="5">
        <v>0</v>
      </c>
    </row>
    <row r="243" spans="1:98" x14ac:dyDescent="0.2">
      <c r="A243" t="s">
        <v>568</v>
      </c>
      <c r="B243" t="s">
        <v>495</v>
      </c>
      <c r="C243" t="s">
        <v>230</v>
      </c>
      <c r="D243">
        <v>3.2</v>
      </c>
      <c r="E243" t="s">
        <v>120</v>
      </c>
      <c r="F243" t="s">
        <v>560</v>
      </c>
      <c r="G243" t="s">
        <v>569</v>
      </c>
      <c r="H243" t="s">
        <v>496</v>
      </c>
      <c r="I243">
        <v>-8.3770000000000008E-3</v>
      </c>
      <c r="J243">
        <v>-3.8487999999999999E-3</v>
      </c>
      <c r="K243">
        <v>-3.2878E-3</v>
      </c>
      <c r="L243">
        <v>2020</v>
      </c>
      <c r="M243">
        <v>-524.59</v>
      </c>
      <c r="N243">
        <v>1.5832999999999999</v>
      </c>
      <c r="O243">
        <v>1.1678999999999999</v>
      </c>
      <c r="P243">
        <v>1919.2</v>
      </c>
      <c r="Q243">
        <v>7.4332000000000003</v>
      </c>
      <c r="R243">
        <v>0.96209999999999996</v>
      </c>
      <c r="S243">
        <v>0.93367</v>
      </c>
      <c r="T243">
        <v>1.0817E-2</v>
      </c>
      <c r="U243">
        <v>9.8362999999999992E-3</v>
      </c>
      <c r="V243">
        <v>0.96157999999999999</v>
      </c>
      <c r="W243">
        <v>0.94621999999999995</v>
      </c>
      <c r="X243">
        <v>1.089E-2</v>
      </c>
      <c r="Y243">
        <v>9.6285999999999993E-3</v>
      </c>
      <c r="Z243">
        <v>0.96213000000000004</v>
      </c>
      <c r="AA243">
        <v>0.94698000000000004</v>
      </c>
      <c r="AB243">
        <v>1.0813E-2</v>
      </c>
      <c r="AC243">
        <v>9.7804999999999993E-3</v>
      </c>
      <c r="AD243">
        <v>8</v>
      </c>
      <c r="AE243">
        <v>8</v>
      </c>
      <c r="AF243">
        <v>0.58801000000000003</v>
      </c>
      <c r="AG243">
        <v>0.48654999999999998</v>
      </c>
      <c r="AH243">
        <v>0.10145999999999999</v>
      </c>
      <c r="AI243">
        <v>45</v>
      </c>
      <c r="AJ243">
        <v>7</v>
      </c>
      <c r="AK243">
        <v>0</v>
      </c>
      <c r="AL243">
        <v>0</v>
      </c>
      <c r="AM243">
        <v>0</v>
      </c>
      <c r="AN243">
        <v>0</v>
      </c>
      <c r="AO243">
        <v>0.87402000000000002</v>
      </c>
      <c r="AP243">
        <v>1</v>
      </c>
      <c r="AQ243">
        <v>1</v>
      </c>
      <c r="AR243" t="s">
        <v>95</v>
      </c>
      <c r="AS243" t="s">
        <v>95</v>
      </c>
      <c r="AT243" t="s">
        <v>95</v>
      </c>
      <c r="AU243" t="s">
        <v>95</v>
      </c>
      <c r="AV243" t="s">
        <v>95</v>
      </c>
      <c r="AW243" t="s">
        <v>95</v>
      </c>
      <c r="AX243" t="s">
        <v>95</v>
      </c>
      <c r="AY243" t="s">
        <v>94</v>
      </c>
      <c r="AZ243" t="s">
        <v>95</v>
      </c>
      <c r="BA243" t="s">
        <v>94</v>
      </c>
      <c r="BB243" t="s">
        <v>95</v>
      </c>
      <c r="BC243" t="s">
        <v>94</v>
      </c>
      <c r="BD243" t="s">
        <v>95</v>
      </c>
      <c r="BI243">
        <v>0</v>
      </c>
      <c r="BM243">
        <v>1</v>
      </c>
      <c r="BS243">
        <v>1</v>
      </c>
      <c r="BT243">
        <v>1</v>
      </c>
      <c r="BU243">
        <v>0</v>
      </c>
      <c r="BV243">
        <v>0</v>
      </c>
      <c r="BW243">
        <v>0</v>
      </c>
      <c r="BX243">
        <v>0</v>
      </c>
      <c r="BY243">
        <v>237</v>
      </c>
      <c r="CG243" s="4">
        <v>1</v>
      </c>
      <c r="CH243" s="4">
        <v>1</v>
      </c>
      <c r="CI243" s="5">
        <v>0</v>
      </c>
      <c r="CJ243" s="5">
        <v>0</v>
      </c>
      <c r="CK243" s="5">
        <v>0</v>
      </c>
      <c r="CL243" s="5">
        <v>0</v>
      </c>
    </row>
    <row r="244" spans="1:98" x14ac:dyDescent="0.2">
      <c r="A244" t="s">
        <v>570</v>
      </c>
      <c r="B244" t="s">
        <v>495</v>
      </c>
      <c r="C244" t="s">
        <v>230</v>
      </c>
      <c r="D244">
        <v>3.2</v>
      </c>
      <c r="E244" t="s">
        <v>120</v>
      </c>
      <c r="F244" t="s">
        <v>560</v>
      </c>
      <c r="G244" t="s">
        <v>571</v>
      </c>
      <c r="H244" t="s">
        <v>496</v>
      </c>
      <c r="I244">
        <v>-3.3616000000000002E-3</v>
      </c>
      <c r="J244">
        <v>-3.3574E-3</v>
      </c>
      <c r="K244" s="1">
        <v>-3.0565000000000003E-5</v>
      </c>
      <c r="L244">
        <v>2.7164999999999999</v>
      </c>
      <c r="M244">
        <v>-1307.3</v>
      </c>
      <c r="N244">
        <v>7.5656999999999996</v>
      </c>
      <c r="O244">
        <v>0.14302999999999999</v>
      </c>
      <c r="P244">
        <v>1181.9000000000001</v>
      </c>
      <c r="Q244">
        <v>7.0316000000000004E-2</v>
      </c>
      <c r="R244">
        <v>0.80959000000000003</v>
      </c>
      <c r="S244">
        <v>0.66676999999999997</v>
      </c>
      <c r="T244">
        <v>2.4635E-4</v>
      </c>
      <c r="U244">
        <v>2.2762999999999999E-4</v>
      </c>
      <c r="V244">
        <v>0.80959000000000003</v>
      </c>
      <c r="W244">
        <v>0.73343000000000003</v>
      </c>
      <c r="X244">
        <v>2.4635E-4</v>
      </c>
      <c r="Y244">
        <v>2.2762999999999999E-4</v>
      </c>
      <c r="Z244">
        <v>0.80533999999999994</v>
      </c>
      <c r="AA244">
        <v>0.72748000000000002</v>
      </c>
      <c r="AB244">
        <v>2.4907999999999999E-4</v>
      </c>
      <c r="AC244">
        <v>2.2991E-4</v>
      </c>
      <c r="AD244">
        <v>8</v>
      </c>
      <c r="AE244">
        <v>8</v>
      </c>
      <c r="AF244">
        <v>1.3362999999999999E-3</v>
      </c>
      <c r="AG244">
        <v>1.1088999999999999E-3</v>
      </c>
      <c r="AH244">
        <v>2.2734E-4</v>
      </c>
      <c r="AI244">
        <v>45</v>
      </c>
      <c r="AJ244">
        <v>7</v>
      </c>
      <c r="AK244">
        <v>1</v>
      </c>
      <c r="AL244">
        <v>0</v>
      </c>
      <c r="AM244">
        <v>0</v>
      </c>
      <c r="AN244">
        <v>0</v>
      </c>
      <c r="AO244">
        <v>0.86353000000000002</v>
      </c>
      <c r="AP244">
        <v>1</v>
      </c>
      <c r="AQ244">
        <v>1</v>
      </c>
      <c r="AR244" t="s">
        <v>95</v>
      </c>
      <c r="AS244" t="s">
        <v>95</v>
      </c>
      <c r="AT244" t="s">
        <v>95</v>
      </c>
      <c r="AU244" t="s">
        <v>95</v>
      </c>
      <c r="AV244" t="s">
        <v>95</v>
      </c>
      <c r="AW244" t="s">
        <v>95</v>
      </c>
      <c r="AX244" t="s">
        <v>95</v>
      </c>
      <c r="AY244" t="s">
        <v>94</v>
      </c>
      <c r="AZ244" t="s">
        <v>95</v>
      </c>
      <c r="BA244" t="s">
        <v>94</v>
      </c>
      <c r="BB244" t="s">
        <v>95</v>
      </c>
      <c r="BC244" t="s">
        <v>94</v>
      </c>
      <c r="BD244" t="s">
        <v>95</v>
      </c>
      <c r="BI244">
        <v>0</v>
      </c>
      <c r="BM244">
        <v>1</v>
      </c>
      <c r="BS244">
        <v>1</v>
      </c>
      <c r="BT244">
        <v>1</v>
      </c>
      <c r="BU244">
        <v>0</v>
      </c>
      <c r="BV244">
        <v>0</v>
      </c>
      <c r="BW244">
        <v>0</v>
      </c>
      <c r="BX244">
        <v>0</v>
      </c>
      <c r="BY244">
        <v>238</v>
      </c>
      <c r="CG244" s="4">
        <v>1</v>
      </c>
      <c r="CH244" s="4">
        <v>1</v>
      </c>
      <c r="CI244" s="5">
        <v>0</v>
      </c>
      <c r="CJ244" s="5">
        <v>0</v>
      </c>
      <c r="CK244" s="5">
        <v>0</v>
      </c>
      <c r="CL244" s="5">
        <v>0</v>
      </c>
    </row>
    <row r="245" spans="1:98" x14ac:dyDescent="0.2">
      <c r="A245" t="s">
        <v>572</v>
      </c>
      <c r="B245" t="s">
        <v>495</v>
      </c>
      <c r="C245" t="s">
        <v>230</v>
      </c>
      <c r="D245">
        <v>3.2</v>
      </c>
      <c r="E245" t="s">
        <v>120</v>
      </c>
      <c r="F245" t="s">
        <v>573</v>
      </c>
      <c r="G245" t="s">
        <v>574</v>
      </c>
      <c r="H245" t="s">
        <v>496</v>
      </c>
      <c r="I245">
        <v>8.8025999999999993E-2</v>
      </c>
      <c r="J245">
        <v>1.3376E-3</v>
      </c>
      <c r="K245">
        <v>4.3525999999999999E-3</v>
      </c>
      <c r="L245">
        <v>1956.3</v>
      </c>
      <c r="M245">
        <v>49.921999999999997</v>
      </c>
      <c r="N245">
        <v>0.86956999999999995</v>
      </c>
      <c r="O245">
        <v>1555.3</v>
      </c>
      <c r="P245" s="1">
        <v>157410</v>
      </c>
      <c r="Q245">
        <v>-7.8775000000000004</v>
      </c>
      <c r="R245">
        <v>0.99121000000000004</v>
      </c>
      <c r="S245">
        <v>0.99073</v>
      </c>
      <c r="T245">
        <v>8.0218000000000008E-3</v>
      </c>
      <c r="U245">
        <v>6.3718000000000004E-3</v>
      </c>
      <c r="V245">
        <v>-86.391999999999996</v>
      </c>
      <c r="W245">
        <v>-89.459000000000003</v>
      </c>
      <c r="X245">
        <v>0.79966999999999999</v>
      </c>
      <c r="Y245">
        <v>0.79508000000000001</v>
      </c>
      <c r="Z245">
        <v>0.77651999999999999</v>
      </c>
      <c r="AA245">
        <v>0.76868000000000003</v>
      </c>
      <c r="AB245">
        <v>4.0438000000000002E-2</v>
      </c>
      <c r="AC245">
        <v>3.5659999999999997E-2</v>
      </c>
      <c r="AD245">
        <v>60</v>
      </c>
      <c r="AE245">
        <v>60</v>
      </c>
      <c r="AF245">
        <v>1.0106999999999999</v>
      </c>
      <c r="AG245">
        <v>0.66064999999999996</v>
      </c>
      <c r="AH245">
        <v>0.35008</v>
      </c>
      <c r="AI245">
        <v>60</v>
      </c>
      <c r="AJ245">
        <v>0</v>
      </c>
      <c r="AK245">
        <v>59</v>
      </c>
      <c r="AL245">
        <v>0</v>
      </c>
      <c r="AM245">
        <v>0</v>
      </c>
      <c r="AN245">
        <v>0</v>
      </c>
      <c r="AO245">
        <v>0.98556999999999995</v>
      </c>
      <c r="AP245">
        <v>1</v>
      </c>
      <c r="AQ245">
        <v>1</v>
      </c>
      <c r="AR245" t="s">
        <v>95</v>
      </c>
      <c r="AS245" t="s">
        <v>95</v>
      </c>
      <c r="AT245" t="s">
        <v>95</v>
      </c>
      <c r="AU245" t="s">
        <v>95</v>
      </c>
      <c r="AV245" t="s">
        <v>95</v>
      </c>
      <c r="AW245" t="s">
        <v>95</v>
      </c>
      <c r="AX245" t="s">
        <v>95</v>
      </c>
      <c r="AY245" t="s">
        <v>95</v>
      </c>
      <c r="AZ245" t="s">
        <v>95</v>
      </c>
      <c r="BA245" t="s">
        <v>95</v>
      </c>
      <c r="BB245" t="s">
        <v>95</v>
      </c>
      <c r="CG245" s="4">
        <v>1</v>
      </c>
      <c r="CH245" s="4">
        <v>1</v>
      </c>
      <c r="CI245" s="5">
        <v>0</v>
      </c>
      <c r="CJ245" s="5">
        <v>0</v>
      </c>
      <c r="CK245" s="5">
        <v>0</v>
      </c>
      <c r="CL245" s="5">
        <v>1</v>
      </c>
      <c r="CM245" s="12" t="s">
        <v>3457</v>
      </c>
    </row>
    <row r="246" spans="1:98" x14ac:dyDescent="0.2">
      <c r="A246" t="s">
        <v>575</v>
      </c>
      <c r="B246" t="s">
        <v>495</v>
      </c>
      <c r="C246" t="s">
        <v>230</v>
      </c>
      <c r="D246">
        <v>3.2</v>
      </c>
      <c r="E246" t="s">
        <v>120</v>
      </c>
      <c r="F246" t="s">
        <v>576</v>
      </c>
      <c r="G246" t="s">
        <v>577</v>
      </c>
      <c r="H246" t="s">
        <v>496</v>
      </c>
      <c r="I246">
        <v>-1.8260999999999999E-2</v>
      </c>
      <c r="J246">
        <v>7.3866999999999997E-4</v>
      </c>
      <c r="K246">
        <v>-1.779E-3</v>
      </c>
      <c r="L246">
        <v>2111.9</v>
      </c>
      <c r="M246">
        <v>-240.64</v>
      </c>
      <c r="N246">
        <v>1.0557000000000001</v>
      </c>
      <c r="O246">
        <v>1555.5</v>
      </c>
      <c r="P246" s="1">
        <v>157390</v>
      </c>
      <c r="Q246">
        <v>4.4893000000000001</v>
      </c>
      <c r="R246">
        <v>0.91468000000000005</v>
      </c>
      <c r="S246">
        <v>0.91010999999999997</v>
      </c>
      <c r="T246">
        <v>9.4830999999999995E-3</v>
      </c>
      <c r="U246">
        <v>7.5253000000000004E-3</v>
      </c>
      <c r="V246">
        <v>-846.62</v>
      </c>
      <c r="W246">
        <v>-876.37</v>
      </c>
      <c r="X246">
        <v>0.94521999999999995</v>
      </c>
      <c r="Y246">
        <v>0.94466000000000006</v>
      </c>
      <c r="Z246">
        <v>0.90049000000000001</v>
      </c>
      <c r="AA246">
        <v>0.89700000000000002</v>
      </c>
      <c r="AB246">
        <v>1.0241999999999999E-2</v>
      </c>
      <c r="AC246">
        <v>7.8867E-3</v>
      </c>
      <c r="AD246">
        <v>60</v>
      </c>
      <c r="AE246">
        <v>60</v>
      </c>
      <c r="AF246">
        <v>0.93899999999999995</v>
      </c>
      <c r="AG246">
        <v>0.83772000000000002</v>
      </c>
      <c r="AH246">
        <v>0.10128</v>
      </c>
      <c r="AI246">
        <v>60</v>
      </c>
      <c r="AJ246">
        <v>55</v>
      </c>
      <c r="AK246">
        <v>8</v>
      </c>
      <c r="AL246">
        <v>0</v>
      </c>
      <c r="AM246">
        <v>1</v>
      </c>
      <c r="AN246">
        <v>0</v>
      </c>
      <c r="AO246">
        <v>0.98348999999999998</v>
      </c>
      <c r="AP246">
        <v>1</v>
      </c>
      <c r="AQ246">
        <v>1</v>
      </c>
      <c r="AR246" t="s">
        <v>95</v>
      </c>
      <c r="AS246" t="s">
        <v>95</v>
      </c>
      <c r="AT246" t="s">
        <v>95</v>
      </c>
      <c r="AU246" t="s">
        <v>95</v>
      </c>
      <c r="AV246" t="s">
        <v>95</v>
      </c>
      <c r="AW246" t="s">
        <v>95</v>
      </c>
      <c r="AX246" t="s">
        <v>95</v>
      </c>
      <c r="AY246" t="s">
        <v>94</v>
      </c>
      <c r="AZ246" t="s">
        <v>95</v>
      </c>
      <c r="BA246" t="s">
        <v>94</v>
      </c>
      <c r="BB246" t="s">
        <v>95</v>
      </c>
      <c r="CG246" s="4">
        <v>1</v>
      </c>
      <c r="CH246" s="4">
        <v>1</v>
      </c>
      <c r="CI246" s="5">
        <v>0</v>
      </c>
      <c r="CJ246" s="5">
        <v>0</v>
      </c>
      <c r="CK246" s="5">
        <v>0</v>
      </c>
      <c r="CL246" s="5">
        <v>0</v>
      </c>
      <c r="CM246" s="12" t="s">
        <v>3457</v>
      </c>
    </row>
    <row r="247" spans="1:98" x14ac:dyDescent="0.2">
      <c r="A247" t="s">
        <v>578</v>
      </c>
      <c r="B247" t="s">
        <v>495</v>
      </c>
      <c r="C247" t="s">
        <v>230</v>
      </c>
      <c r="D247">
        <v>4.0999999999999996</v>
      </c>
      <c r="E247" t="s">
        <v>129</v>
      </c>
      <c r="F247" t="s">
        <v>130</v>
      </c>
      <c r="G247" t="s">
        <v>131</v>
      </c>
      <c r="H247" t="s">
        <v>496</v>
      </c>
      <c r="I247">
        <v>0.26976</v>
      </c>
      <c r="J247">
        <v>8.5237999999999994E-2</v>
      </c>
      <c r="K247">
        <v>4.9335000000000004</v>
      </c>
      <c r="L247">
        <v>2012.7</v>
      </c>
      <c r="M247">
        <v>16.29</v>
      </c>
      <c r="N247">
        <v>93.936000000000007</v>
      </c>
      <c r="O247">
        <v>0.18858</v>
      </c>
      <c r="P247">
        <v>1949.5</v>
      </c>
      <c r="Q247">
        <v>-9884.6</v>
      </c>
      <c r="R247">
        <v>0.95274000000000003</v>
      </c>
      <c r="S247">
        <v>0.94440000000000002</v>
      </c>
      <c r="T247">
        <v>6.5952999999999999</v>
      </c>
      <c r="U247">
        <v>5.5156999999999998</v>
      </c>
      <c r="V247">
        <v>0.87577000000000005</v>
      </c>
      <c r="W247">
        <v>0.86195999999999995</v>
      </c>
      <c r="X247">
        <v>10.694000000000001</v>
      </c>
      <c r="Y247">
        <v>8.7319999999999993</v>
      </c>
      <c r="Z247">
        <v>0.96958</v>
      </c>
      <c r="AA247">
        <v>0.96619999999999995</v>
      </c>
      <c r="AB247">
        <v>5.2911999999999999</v>
      </c>
      <c r="AC247">
        <v>4.1063000000000001</v>
      </c>
      <c r="AD247">
        <v>21</v>
      </c>
      <c r="AE247">
        <v>20</v>
      </c>
      <c r="AF247">
        <v>1.0646</v>
      </c>
      <c r="AG247">
        <v>2.0874000000000001E-3</v>
      </c>
      <c r="AH247">
        <v>1.0625</v>
      </c>
      <c r="AI247">
        <v>20</v>
      </c>
      <c r="AJ247">
        <v>0</v>
      </c>
      <c r="AK247">
        <v>19</v>
      </c>
      <c r="AL247">
        <v>0</v>
      </c>
      <c r="AM247">
        <v>0</v>
      </c>
      <c r="AN247">
        <v>1</v>
      </c>
      <c r="AO247">
        <v>0.92749999999999999</v>
      </c>
      <c r="AP247">
        <v>0</v>
      </c>
      <c r="AQ247">
        <v>1</v>
      </c>
      <c r="AR247" t="s">
        <v>95</v>
      </c>
      <c r="AS247" t="s">
        <v>95</v>
      </c>
      <c r="AT247" t="s">
        <v>95</v>
      </c>
      <c r="AU247" t="s">
        <v>95</v>
      </c>
      <c r="AV247" t="s">
        <v>95</v>
      </c>
      <c r="AW247" t="s">
        <v>95</v>
      </c>
      <c r="AX247" t="s">
        <v>95</v>
      </c>
      <c r="AY247" t="s">
        <v>95</v>
      </c>
      <c r="AZ247" t="s">
        <v>95</v>
      </c>
      <c r="BA247" t="s">
        <v>95</v>
      </c>
      <c r="BB247" t="s">
        <v>95</v>
      </c>
      <c r="BC247" t="s">
        <v>95</v>
      </c>
      <c r="BD247" t="s">
        <v>95</v>
      </c>
      <c r="BI247">
        <v>0</v>
      </c>
      <c r="BJ247" t="s">
        <v>132</v>
      </c>
      <c r="BK247" t="s">
        <v>133</v>
      </c>
      <c r="BL247">
        <v>1</v>
      </c>
      <c r="BM247">
        <v>1</v>
      </c>
      <c r="BN247">
        <v>0</v>
      </c>
      <c r="BO247">
        <v>0</v>
      </c>
      <c r="BP247">
        <v>0</v>
      </c>
      <c r="BQ247">
        <v>0</v>
      </c>
      <c r="BS247">
        <v>1</v>
      </c>
      <c r="BT247">
        <v>1</v>
      </c>
      <c r="BU247">
        <v>0</v>
      </c>
      <c r="BV247">
        <v>0</v>
      </c>
      <c r="BW247">
        <v>0</v>
      </c>
      <c r="BX247">
        <v>0</v>
      </c>
      <c r="BY247">
        <v>243</v>
      </c>
      <c r="CG247" s="4">
        <v>1</v>
      </c>
      <c r="CH247" s="4">
        <v>1</v>
      </c>
      <c r="CI247" s="5">
        <v>0</v>
      </c>
      <c r="CJ247" s="5">
        <v>0</v>
      </c>
      <c r="CK247" s="5">
        <v>0</v>
      </c>
      <c r="CL247" s="5">
        <v>0</v>
      </c>
    </row>
    <row r="248" spans="1:98" x14ac:dyDescent="0.2">
      <c r="A248" t="s">
        <v>579</v>
      </c>
      <c r="B248" t="s">
        <v>495</v>
      </c>
      <c r="C248" t="s">
        <v>230</v>
      </c>
      <c r="D248">
        <v>4.0999999999999996</v>
      </c>
      <c r="E248" t="s">
        <v>129</v>
      </c>
      <c r="F248" t="s">
        <v>135</v>
      </c>
      <c r="G248" t="s">
        <v>136</v>
      </c>
      <c r="H248" t="s">
        <v>496</v>
      </c>
      <c r="I248">
        <v>0.26976</v>
      </c>
      <c r="J248">
        <v>8.5237999999999994E-2</v>
      </c>
      <c r="K248">
        <v>4.9335000000000004</v>
      </c>
      <c r="L248">
        <v>2012.7</v>
      </c>
      <c r="M248">
        <v>16.29</v>
      </c>
      <c r="N248">
        <v>93.936000000000007</v>
      </c>
      <c r="O248">
        <v>0.18858</v>
      </c>
      <c r="P248">
        <v>1949.5</v>
      </c>
      <c r="Q248">
        <v>-9884.6</v>
      </c>
      <c r="R248">
        <v>0.95274000000000003</v>
      </c>
      <c r="S248">
        <v>0.94440000000000002</v>
      </c>
      <c r="T248">
        <v>6.5952999999999999</v>
      </c>
      <c r="U248">
        <v>5.5156999999999998</v>
      </c>
      <c r="V248">
        <v>0.87577000000000005</v>
      </c>
      <c r="W248">
        <v>0.86195999999999995</v>
      </c>
      <c r="X248">
        <v>10.694000000000001</v>
      </c>
      <c r="Y248">
        <v>8.7319999999999993</v>
      </c>
      <c r="Z248">
        <v>0.96958</v>
      </c>
      <c r="AA248">
        <v>0.96619999999999995</v>
      </c>
      <c r="AB248">
        <v>5.2911999999999999</v>
      </c>
      <c r="AC248">
        <v>4.1063000000000001</v>
      </c>
      <c r="AD248">
        <v>21</v>
      </c>
      <c r="AE248">
        <v>20</v>
      </c>
      <c r="AF248">
        <v>1.0646</v>
      </c>
      <c r="AG248">
        <v>2.0874000000000001E-3</v>
      </c>
      <c r="AH248">
        <v>1.0625</v>
      </c>
      <c r="AI248">
        <v>20</v>
      </c>
      <c r="AJ248">
        <v>0</v>
      </c>
      <c r="AK248">
        <v>19</v>
      </c>
      <c r="AL248">
        <v>0</v>
      </c>
      <c r="AM248">
        <v>0</v>
      </c>
      <c r="AN248">
        <v>1</v>
      </c>
      <c r="AO248">
        <v>0.92749999999999999</v>
      </c>
      <c r="AP248">
        <v>0</v>
      </c>
      <c r="AQ248">
        <v>1</v>
      </c>
      <c r="AR248" t="s">
        <v>95</v>
      </c>
      <c r="AS248" t="s">
        <v>95</v>
      </c>
      <c r="AT248" t="s">
        <v>95</v>
      </c>
      <c r="AU248" t="s">
        <v>95</v>
      </c>
      <c r="AV248" t="s">
        <v>95</v>
      </c>
      <c r="AW248" t="s">
        <v>95</v>
      </c>
      <c r="AX248" t="s">
        <v>95</v>
      </c>
      <c r="AY248" t="s">
        <v>95</v>
      </c>
      <c r="AZ248" t="s">
        <v>95</v>
      </c>
      <c r="BA248" t="s">
        <v>95</v>
      </c>
      <c r="BB248" t="s">
        <v>95</v>
      </c>
      <c r="BC248" t="s">
        <v>95</v>
      </c>
      <c r="BD248" t="s">
        <v>95</v>
      </c>
      <c r="BI248">
        <v>0</v>
      </c>
      <c r="BJ248" t="s">
        <v>137</v>
      </c>
      <c r="BK248" t="s">
        <v>138</v>
      </c>
      <c r="BL248">
        <v>1</v>
      </c>
      <c r="BM248">
        <v>1</v>
      </c>
      <c r="BN248">
        <v>0</v>
      </c>
      <c r="BO248">
        <v>0</v>
      </c>
      <c r="BP248">
        <v>0</v>
      </c>
      <c r="BQ248">
        <v>1</v>
      </c>
      <c r="BS248">
        <v>1</v>
      </c>
      <c r="BT248">
        <v>1</v>
      </c>
      <c r="BU248">
        <v>0</v>
      </c>
      <c r="BV248">
        <v>0</v>
      </c>
      <c r="BW248">
        <v>0</v>
      </c>
      <c r="BX248">
        <v>1</v>
      </c>
      <c r="BY248">
        <v>244</v>
      </c>
      <c r="CG248" s="4">
        <v>1</v>
      </c>
      <c r="CH248" s="4">
        <v>1</v>
      </c>
      <c r="CI248" s="5">
        <v>0</v>
      </c>
      <c r="CJ248" s="5">
        <v>0</v>
      </c>
      <c r="CK248" s="5">
        <v>0</v>
      </c>
      <c r="CL248" s="5">
        <v>1</v>
      </c>
    </row>
    <row r="249" spans="1:98" x14ac:dyDescent="0.2">
      <c r="A249" t="s">
        <v>580</v>
      </c>
      <c r="B249" t="s">
        <v>495</v>
      </c>
      <c r="C249" t="s">
        <v>230</v>
      </c>
      <c r="D249">
        <v>4.2</v>
      </c>
      <c r="E249" t="s">
        <v>581</v>
      </c>
      <c r="F249" t="s">
        <v>582</v>
      </c>
      <c r="G249" t="s">
        <v>583</v>
      </c>
      <c r="H249" t="s">
        <v>496</v>
      </c>
      <c r="I249">
        <v>2.0915E-2</v>
      </c>
      <c r="J249">
        <v>5.3216000000000001E-3</v>
      </c>
      <c r="K249" s="1">
        <v>1.1530000000000001E-10</v>
      </c>
      <c r="L249">
        <v>2531</v>
      </c>
      <c r="M249">
        <v>210.11</v>
      </c>
      <c r="N249">
        <v>6.4922000000000005E-4</v>
      </c>
      <c r="O249">
        <v>2.8337000000000002E-3</v>
      </c>
      <c r="P249">
        <v>10672</v>
      </c>
      <c r="Q249" s="1">
        <v>-2.2142000000000001E-7</v>
      </c>
      <c r="R249">
        <v>0.60450999999999999</v>
      </c>
      <c r="S249">
        <v>0.58331999999999995</v>
      </c>
      <c r="T249" s="1">
        <v>1.7677E-9</v>
      </c>
      <c r="U249" s="1">
        <v>1.4410999999999999E-9</v>
      </c>
      <c r="V249">
        <v>-5.6727999999999996</v>
      </c>
      <c r="W249">
        <v>-5.9069000000000003</v>
      </c>
      <c r="X249" s="1">
        <v>7.2609E-9</v>
      </c>
      <c r="Y249" s="1">
        <v>6.6947999999999997E-9</v>
      </c>
      <c r="Z249">
        <v>0.50460000000000005</v>
      </c>
      <c r="AA249">
        <v>0.48720999999999998</v>
      </c>
      <c r="AB249" s="1">
        <v>1.9784000000000001E-9</v>
      </c>
      <c r="AC249" s="1">
        <v>1.6210000000000001E-9</v>
      </c>
      <c r="AD249">
        <v>60</v>
      </c>
      <c r="AE249">
        <v>60</v>
      </c>
      <c r="AF249" s="1">
        <v>2.1447999999999999E-5</v>
      </c>
      <c r="AG249" s="1">
        <v>5.3677999999999997E-6</v>
      </c>
      <c r="AH249" s="1">
        <v>1.6079999999999999E-5</v>
      </c>
      <c r="AI249">
        <v>60</v>
      </c>
      <c r="AJ249">
        <v>5</v>
      </c>
      <c r="AK249">
        <v>57</v>
      </c>
      <c r="AL249">
        <v>0</v>
      </c>
      <c r="AM249">
        <v>0</v>
      </c>
      <c r="AN249">
        <v>0</v>
      </c>
      <c r="AO249">
        <v>0.97104999999999997</v>
      </c>
      <c r="AP249">
        <v>1</v>
      </c>
      <c r="AQ249">
        <v>1</v>
      </c>
      <c r="AR249" t="s">
        <v>94</v>
      </c>
      <c r="AS249" t="s">
        <v>95</v>
      </c>
      <c r="AT249" t="s">
        <v>95</v>
      </c>
      <c r="AU249" t="s">
        <v>95</v>
      </c>
      <c r="AV249" t="s">
        <v>95</v>
      </c>
      <c r="AW249" t="s">
        <v>95</v>
      </c>
      <c r="AX249" t="s">
        <v>95</v>
      </c>
      <c r="AY249" t="s">
        <v>94</v>
      </c>
      <c r="AZ249" t="s">
        <v>95</v>
      </c>
      <c r="BA249" t="s">
        <v>94</v>
      </c>
      <c r="BB249" t="s">
        <v>95</v>
      </c>
      <c r="BC249" t="s">
        <v>96</v>
      </c>
      <c r="BD249" t="s">
        <v>95</v>
      </c>
      <c r="BI249">
        <v>0</v>
      </c>
      <c r="BM249">
        <v>1</v>
      </c>
      <c r="BS249">
        <v>1</v>
      </c>
      <c r="BT249">
        <v>1</v>
      </c>
      <c r="BU249">
        <v>0</v>
      </c>
      <c r="BV249">
        <v>0</v>
      </c>
      <c r="BW249">
        <v>0</v>
      </c>
      <c r="BX249">
        <v>0</v>
      </c>
      <c r="BY249">
        <v>245</v>
      </c>
      <c r="CG249" s="4">
        <v>1</v>
      </c>
      <c r="CH249" s="4">
        <v>1</v>
      </c>
      <c r="CI249" s="5">
        <v>0</v>
      </c>
      <c r="CJ249" s="5">
        <v>0</v>
      </c>
      <c r="CK249" s="5">
        <v>0</v>
      </c>
      <c r="CL249" s="5">
        <v>0</v>
      </c>
    </row>
    <row r="250" spans="1:98" x14ac:dyDescent="0.2">
      <c r="A250" t="s">
        <v>584</v>
      </c>
      <c r="B250" t="s">
        <v>495</v>
      </c>
      <c r="C250" t="s">
        <v>230</v>
      </c>
      <c r="D250">
        <v>4.2</v>
      </c>
      <c r="E250" t="s">
        <v>581</v>
      </c>
      <c r="F250" t="s">
        <v>585</v>
      </c>
      <c r="G250" t="s">
        <v>586</v>
      </c>
      <c r="H250" t="s">
        <v>496</v>
      </c>
      <c r="I250">
        <v>1.6426E-2</v>
      </c>
      <c r="J250">
        <v>1.6424999999999999E-2</v>
      </c>
      <c r="K250" s="1">
        <v>8.5342999999999999E-11</v>
      </c>
      <c r="L250">
        <v>2637</v>
      </c>
      <c r="M250">
        <v>267.52999999999997</v>
      </c>
      <c r="N250">
        <v>3.0708999999999999E-4</v>
      </c>
      <c r="O250">
        <v>24.41</v>
      </c>
      <c r="P250">
        <v>3323.9</v>
      </c>
      <c r="Q250" s="1">
        <v>-1.6248999999999999E-7</v>
      </c>
      <c r="R250">
        <v>0.42625999999999997</v>
      </c>
      <c r="S250">
        <v>0.39251000000000003</v>
      </c>
      <c r="T250" s="1">
        <v>1.7016E-9</v>
      </c>
      <c r="U250" s="1">
        <v>1.3748000000000001E-9</v>
      </c>
      <c r="V250">
        <v>0.42625999999999997</v>
      </c>
      <c r="W250">
        <v>0.4042</v>
      </c>
      <c r="X250" s="1">
        <v>1.7016E-9</v>
      </c>
      <c r="Y250" s="1">
        <v>1.3748000000000001E-9</v>
      </c>
      <c r="Z250">
        <v>0.36368</v>
      </c>
      <c r="AA250">
        <v>0.33921000000000001</v>
      </c>
      <c r="AB250" s="1">
        <v>1.792E-9</v>
      </c>
      <c r="AC250" s="1">
        <v>1.4251E-9</v>
      </c>
      <c r="AD250">
        <v>55</v>
      </c>
      <c r="AE250">
        <v>55</v>
      </c>
      <c r="AF250" s="1">
        <v>4.5343000000000003E-5</v>
      </c>
      <c r="AG250" s="1">
        <v>1.1348E-5</v>
      </c>
      <c r="AH250" s="1">
        <v>3.3995000000000002E-5</v>
      </c>
      <c r="AI250">
        <v>55</v>
      </c>
      <c r="AJ250">
        <v>0</v>
      </c>
      <c r="AK250">
        <v>52</v>
      </c>
      <c r="AL250">
        <v>0</v>
      </c>
      <c r="AM250">
        <v>0</v>
      </c>
      <c r="AN250">
        <v>0</v>
      </c>
      <c r="AO250">
        <v>0.94913000000000003</v>
      </c>
      <c r="AP250">
        <v>1</v>
      </c>
      <c r="AQ250">
        <v>1</v>
      </c>
      <c r="AR250" t="s">
        <v>94</v>
      </c>
      <c r="AS250" t="s">
        <v>95</v>
      </c>
      <c r="AT250" t="s">
        <v>95</v>
      </c>
      <c r="AU250" t="s">
        <v>95</v>
      </c>
      <c r="AV250" t="s">
        <v>95</v>
      </c>
      <c r="AW250" t="s">
        <v>95</v>
      </c>
      <c r="AX250" t="s">
        <v>95</v>
      </c>
      <c r="AY250" t="s">
        <v>94</v>
      </c>
      <c r="AZ250" t="s">
        <v>95</v>
      </c>
      <c r="BA250" t="s">
        <v>94</v>
      </c>
      <c r="BB250" t="s">
        <v>95</v>
      </c>
      <c r="BC250" t="s">
        <v>96</v>
      </c>
      <c r="BD250" t="s">
        <v>95</v>
      </c>
      <c r="BI250">
        <v>0</v>
      </c>
      <c r="BM250">
        <v>1</v>
      </c>
      <c r="BS250">
        <v>1</v>
      </c>
      <c r="BT250">
        <v>1</v>
      </c>
      <c r="BU250">
        <v>0</v>
      </c>
      <c r="BV250">
        <v>0</v>
      </c>
      <c r="BW250">
        <v>0</v>
      </c>
      <c r="BX250">
        <v>1</v>
      </c>
      <c r="BY250">
        <v>246</v>
      </c>
      <c r="CG250" s="4">
        <v>1</v>
      </c>
      <c r="CH250" s="4">
        <v>1</v>
      </c>
      <c r="CI250" s="5">
        <v>0</v>
      </c>
      <c r="CJ250" s="5">
        <v>0</v>
      </c>
      <c r="CK250" s="5">
        <v>0</v>
      </c>
      <c r="CL250" s="5">
        <v>1</v>
      </c>
    </row>
    <row r="251" spans="1:98" x14ac:dyDescent="0.2">
      <c r="A251" t="s">
        <v>587</v>
      </c>
      <c r="B251" t="s">
        <v>495</v>
      </c>
      <c r="C251" t="s">
        <v>230</v>
      </c>
      <c r="D251">
        <v>4.3</v>
      </c>
      <c r="E251" t="s">
        <v>515</v>
      </c>
      <c r="F251" t="s">
        <v>588</v>
      </c>
      <c r="G251" t="s">
        <v>517</v>
      </c>
      <c r="H251" t="s">
        <v>496</v>
      </c>
      <c r="I251">
        <v>8.0086000000000004E-2</v>
      </c>
      <c r="J251">
        <v>1.2346E-3</v>
      </c>
      <c r="K251">
        <v>3.1067E-3</v>
      </c>
      <c r="L251">
        <v>1951.4</v>
      </c>
      <c r="M251">
        <v>54.872</v>
      </c>
      <c r="N251">
        <v>0.69372</v>
      </c>
      <c r="O251">
        <v>1555.2</v>
      </c>
      <c r="P251" s="1">
        <v>157420</v>
      </c>
      <c r="Q251">
        <v>-5.5491000000000001</v>
      </c>
      <c r="R251">
        <v>0.96897</v>
      </c>
      <c r="S251">
        <v>0.96738999999999997</v>
      </c>
      <c r="T251">
        <v>1.1370999999999999E-2</v>
      </c>
      <c r="U251">
        <v>9.5098000000000005E-3</v>
      </c>
      <c r="V251">
        <v>-97.204999999999998</v>
      </c>
      <c r="W251">
        <v>-100.48</v>
      </c>
      <c r="X251">
        <v>0.63968000000000003</v>
      </c>
      <c r="Y251">
        <v>0.63641999999999999</v>
      </c>
      <c r="Z251">
        <v>0.76595000000000002</v>
      </c>
      <c r="AA251">
        <v>0.75814999999999999</v>
      </c>
      <c r="AB251">
        <v>3.1229E-2</v>
      </c>
      <c r="AC251">
        <v>2.7826E-2</v>
      </c>
      <c r="AD251">
        <v>63</v>
      </c>
      <c r="AE251">
        <v>63</v>
      </c>
      <c r="AF251">
        <v>1.0176000000000001</v>
      </c>
      <c r="AG251">
        <v>0.71069000000000004</v>
      </c>
      <c r="AH251">
        <v>0.30695</v>
      </c>
      <c r="AI251">
        <v>63</v>
      </c>
      <c r="AJ251">
        <v>0</v>
      </c>
      <c r="AK251">
        <v>62</v>
      </c>
      <c r="AL251">
        <v>0</v>
      </c>
      <c r="AM251">
        <v>0</v>
      </c>
      <c r="AN251">
        <v>0</v>
      </c>
      <c r="AO251">
        <v>0.98556999999999995</v>
      </c>
      <c r="AP251">
        <v>1</v>
      </c>
      <c r="AQ251">
        <v>1</v>
      </c>
      <c r="AR251" t="s">
        <v>95</v>
      </c>
      <c r="AS251" t="s">
        <v>95</v>
      </c>
      <c r="AT251" t="s">
        <v>95</v>
      </c>
      <c r="AU251" t="s">
        <v>95</v>
      </c>
      <c r="AV251" t="s">
        <v>95</v>
      </c>
      <c r="AW251" t="s">
        <v>95</v>
      </c>
      <c r="AX251" t="s">
        <v>95</v>
      </c>
      <c r="AY251" t="s">
        <v>95</v>
      </c>
      <c r="AZ251" t="s">
        <v>95</v>
      </c>
      <c r="BA251" t="s">
        <v>95</v>
      </c>
      <c r="BB251" t="s">
        <v>95</v>
      </c>
      <c r="BC251" t="s">
        <v>96</v>
      </c>
      <c r="BD251" t="s">
        <v>95</v>
      </c>
      <c r="BH251" t="s">
        <v>276</v>
      </c>
      <c r="BI251">
        <v>0</v>
      </c>
      <c r="BL251">
        <v>0</v>
      </c>
      <c r="BM251">
        <v>1</v>
      </c>
      <c r="BN251">
        <v>0</v>
      </c>
      <c r="BO251">
        <v>1</v>
      </c>
      <c r="BP251">
        <v>0</v>
      </c>
      <c r="BQ251">
        <v>0</v>
      </c>
      <c r="BS251">
        <v>0</v>
      </c>
      <c r="BT251">
        <v>1</v>
      </c>
      <c r="BU251">
        <v>0</v>
      </c>
      <c r="BV251">
        <v>1</v>
      </c>
      <c r="BW251">
        <v>0</v>
      </c>
      <c r="BX251">
        <v>0</v>
      </c>
      <c r="BY251">
        <v>221</v>
      </c>
      <c r="CG251" s="4">
        <v>0</v>
      </c>
      <c r="CH251" s="4">
        <v>1</v>
      </c>
      <c r="CI251" s="5">
        <v>0</v>
      </c>
      <c r="CJ251" s="5">
        <v>0</v>
      </c>
      <c r="CK251" s="5">
        <v>0</v>
      </c>
      <c r="CL251" s="5">
        <v>1</v>
      </c>
    </row>
    <row r="252" spans="1:98" x14ac:dyDescent="0.2">
      <c r="A252" t="s">
        <v>589</v>
      </c>
      <c r="B252" t="s">
        <v>495</v>
      </c>
      <c r="C252" t="s">
        <v>230</v>
      </c>
      <c r="D252">
        <v>4.3</v>
      </c>
      <c r="E252" t="s">
        <v>515</v>
      </c>
      <c r="F252" t="s">
        <v>590</v>
      </c>
      <c r="G252" t="s">
        <v>591</v>
      </c>
      <c r="H252" t="s">
        <v>496</v>
      </c>
      <c r="I252">
        <v>6.1538000000000002E-2</v>
      </c>
      <c r="J252">
        <v>2.1592E-2</v>
      </c>
      <c r="K252">
        <v>43977</v>
      </c>
      <c r="L252">
        <v>1983.1</v>
      </c>
      <c r="M252">
        <v>71.41</v>
      </c>
      <c r="N252" s="1">
        <v>3580000</v>
      </c>
      <c r="O252">
        <v>72.209000000000003</v>
      </c>
      <c r="P252">
        <v>1518.7</v>
      </c>
      <c r="Q252" s="1">
        <v>-85428000</v>
      </c>
      <c r="R252">
        <v>0.99231999999999998</v>
      </c>
      <c r="S252">
        <v>0.99199000000000004</v>
      </c>
      <c r="T252">
        <v>83262</v>
      </c>
      <c r="U252">
        <v>60841</v>
      </c>
      <c r="V252">
        <v>0.91944999999999999</v>
      </c>
      <c r="W252">
        <v>0.91718</v>
      </c>
      <c r="X252" s="1">
        <v>269590</v>
      </c>
      <c r="Y252" s="1">
        <v>225580</v>
      </c>
      <c r="Z252">
        <v>0.97794999999999999</v>
      </c>
      <c r="AA252">
        <v>0.97733000000000003</v>
      </c>
      <c r="AB252" s="1">
        <v>141050</v>
      </c>
      <c r="AC252" s="1">
        <v>113230</v>
      </c>
      <c r="AD252">
        <v>74</v>
      </c>
      <c r="AE252">
        <v>74</v>
      </c>
      <c r="AF252">
        <v>0.91522999999999999</v>
      </c>
      <c r="AG252">
        <v>0.11856999999999999</v>
      </c>
      <c r="AH252">
        <v>0.79666000000000003</v>
      </c>
      <c r="AI252">
        <v>74</v>
      </c>
      <c r="AJ252">
        <v>3</v>
      </c>
      <c r="AK252">
        <v>73</v>
      </c>
      <c r="AL252">
        <v>0</v>
      </c>
      <c r="AM252">
        <v>0</v>
      </c>
      <c r="AN252">
        <v>0</v>
      </c>
      <c r="AO252">
        <v>0.98360000000000003</v>
      </c>
      <c r="AP252">
        <v>0</v>
      </c>
      <c r="AQ252">
        <v>0</v>
      </c>
      <c r="AR252" t="s">
        <v>95</v>
      </c>
      <c r="AS252" t="s">
        <v>95</v>
      </c>
      <c r="AT252" t="s">
        <v>95</v>
      </c>
      <c r="AU252" t="s">
        <v>95</v>
      </c>
      <c r="AV252" t="s">
        <v>95</v>
      </c>
      <c r="AW252" t="s">
        <v>95</v>
      </c>
      <c r="AX252" t="s">
        <v>95</v>
      </c>
      <c r="AY252" t="s">
        <v>95</v>
      </c>
      <c r="AZ252" t="s">
        <v>95</v>
      </c>
      <c r="BA252" t="s">
        <v>95</v>
      </c>
      <c r="BB252" t="s">
        <v>95</v>
      </c>
      <c r="BC252" t="s">
        <v>95</v>
      </c>
      <c r="BD252" t="s">
        <v>95</v>
      </c>
      <c r="BI252">
        <v>0</v>
      </c>
      <c r="BL252">
        <v>1</v>
      </c>
      <c r="BM252">
        <v>1</v>
      </c>
      <c r="BS252">
        <v>1</v>
      </c>
      <c r="BT252">
        <v>1</v>
      </c>
      <c r="BU252">
        <v>0</v>
      </c>
      <c r="BV252">
        <v>0</v>
      </c>
      <c r="BW252">
        <v>0</v>
      </c>
      <c r="BX252">
        <v>1</v>
      </c>
      <c r="BY252">
        <v>247</v>
      </c>
      <c r="CG252" s="4">
        <v>1</v>
      </c>
      <c r="CH252" s="4">
        <v>1</v>
      </c>
      <c r="CI252" s="5">
        <v>0</v>
      </c>
      <c r="CJ252" s="5">
        <v>0</v>
      </c>
      <c r="CK252" s="5">
        <v>0</v>
      </c>
      <c r="CL252" s="5">
        <v>1</v>
      </c>
    </row>
    <row r="253" spans="1:98" x14ac:dyDescent="0.2">
      <c r="A253" t="s">
        <v>592</v>
      </c>
      <c r="B253" t="s">
        <v>495</v>
      </c>
      <c r="C253" t="s">
        <v>230</v>
      </c>
      <c r="D253">
        <v>4.5</v>
      </c>
      <c r="E253" t="s">
        <v>593</v>
      </c>
      <c r="F253" t="s">
        <v>594</v>
      </c>
      <c r="G253" t="s">
        <v>595</v>
      </c>
      <c r="H253" t="s">
        <v>496</v>
      </c>
      <c r="I253">
        <v>2.8896999999999999E-2</v>
      </c>
      <c r="J253">
        <v>2.8306999999999998E-3</v>
      </c>
      <c r="K253">
        <v>10974</v>
      </c>
      <c r="L253">
        <v>1906.2</v>
      </c>
      <c r="M253">
        <v>152.07</v>
      </c>
      <c r="N253" s="1">
        <v>4288900</v>
      </c>
      <c r="O253">
        <v>5876.3</v>
      </c>
      <c r="P253">
        <v>-303.82</v>
      </c>
      <c r="Q253" s="1">
        <v>-17949000</v>
      </c>
      <c r="R253">
        <v>0.95943000000000001</v>
      </c>
      <c r="S253">
        <v>0.95769000000000004</v>
      </c>
      <c r="T253">
        <v>49027</v>
      </c>
      <c r="U253">
        <v>42657</v>
      </c>
      <c r="V253">
        <v>0.91837999999999997</v>
      </c>
      <c r="W253">
        <v>0.91608000000000001</v>
      </c>
      <c r="X253">
        <v>69538</v>
      </c>
      <c r="Y253">
        <v>55072</v>
      </c>
      <c r="Z253">
        <v>0.92737999999999998</v>
      </c>
      <c r="AA253">
        <v>0.92534000000000005</v>
      </c>
      <c r="AB253">
        <v>65590</v>
      </c>
      <c r="AC253">
        <v>52791</v>
      </c>
      <c r="AD253">
        <v>74</v>
      </c>
      <c r="AE253">
        <v>74</v>
      </c>
      <c r="AF253">
        <v>0.98333000000000004</v>
      </c>
      <c r="AG253">
        <v>0.77244999999999997</v>
      </c>
      <c r="AH253">
        <v>0.21088000000000001</v>
      </c>
      <c r="AI253">
        <v>74</v>
      </c>
      <c r="AJ253">
        <v>0</v>
      </c>
      <c r="AK253">
        <v>72</v>
      </c>
      <c r="AL253">
        <v>0</v>
      </c>
      <c r="AM253">
        <v>0</v>
      </c>
      <c r="AN253">
        <v>0</v>
      </c>
      <c r="AO253">
        <v>0.98682000000000003</v>
      </c>
      <c r="AP253">
        <v>0</v>
      </c>
      <c r="AQ253">
        <v>0</v>
      </c>
      <c r="AR253" t="s">
        <v>95</v>
      </c>
      <c r="AS253" t="s">
        <v>95</v>
      </c>
      <c r="AT253" t="s">
        <v>95</v>
      </c>
      <c r="AU253" t="s">
        <v>95</v>
      </c>
      <c r="AV253" t="s">
        <v>95</v>
      </c>
      <c r="AW253" t="s">
        <v>95</v>
      </c>
      <c r="AX253" t="s">
        <v>95</v>
      </c>
      <c r="AY253" t="s">
        <v>95</v>
      </c>
      <c r="AZ253" t="s">
        <v>95</v>
      </c>
      <c r="BA253" t="s">
        <v>95</v>
      </c>
      <c r="BB253" t="s">
        <v>95</v>
      </c>
      <c r="BC253" t="s">
        <v>95</v>
      </c>
      <c r="BD253" t="s">
        <v>95</v>
      </c>
      <c r="BI253">
        <v>0</v>
      </c>
      <c r="BL253">
        <v>1</v>
      </c>
      <c r="BM253">
        <v>1</v>
      </c>
      <c r="BS253">
        <v>1</v>
      </c>
      <c r="BT253">
        <v>1</v>
      </c>
      <c r="BU253">
        <v>0</v>
      </c>
      <c r="BV253">
        <v>0</v>
      </c>
      <c r="BW253">
        <v>0</v>
      </c>
      <c r="BX253">
        <v>1</v>
      </c>
      <c r="BY253">
        <v>248</v>
      </c>
      <c r="CG253" s="4">
        <v>1</v>
      </c>
      <c r="CH253" s="4">
        <v>1</v>
      </c>
      <c r="CI253" s="5">
        <v>0</v>
      </c>
      <c r="CJ253" s="5">
        <v>0</v>
      </c>
      <c r="CK253" s="5">
        <v>0</v>
      </c>
      <c r="CL253" s="5">
        <v>1</v>
      </c>
    </row>
    <row r="254" spans="1:98" x14ac:dyDescent="0.2">
      <c r="A254" t="s">
        <v>3916</v>
      </c>
      <c r="B254" t="s">
        <v>495</v>
      </c>
      <c r="C254" t="s">
        <v>597</v>
      </c>
      <c r="D254">
        <v>1.1000000000000001</v>
      </c>
      <c r="E254" t="s">
        <v>90</v>
      </c>
      <c r="F254" t="s">
        <v>503</v>
      </c>
      <c r="G254" t="s">
        <v>107</v>
      </c>
      <c r="H254" t="s">
        <v>496</v>
      </c>
      <c r="I254">
        <v>-0.17174</v>
      </c>
      <c r="J254">
        <v>-5.3496000000000002E-2</v>
      </c>
      <c r="K254">
        <v>-1.2033E-2</v>
      </c>
      <c r="L254">
        <v>1993.8</v>
      </c>
      <c r="M254">
        <v>-25.587</v>
      </c>
      <c r="N254" s="1">
        <v>1</v>
      </c>
      <c r="O254">
        <v>-1544.9</v>
      </c>
      <c r="P254">
        <v>-152620</v>
      </c>
      <c r="Q254" s="1">
        <v>24.32</v>
      </c>
      <c r="R254">
        <v>0.99363000000000001</v>
      </c>
      <c r="S254">
        <v>0.97452000000000005</v>
      </c>
      <c r="T254">
        <v>9.5241000000000006E-3</v>
      </c>
      <c r="U254">
        <v>8.3452000000000005E-3</v>
      </c>
      <c r="V254">
        <v>-0.59679000000000004</v>
      </c>
      <c r="W254">
        <v>-2.1936</v>
      </c>
      <c r="X254">
        <v>0.15078</v>
      </c>
      <c r="Y254">
        <v>9.2177999999999996E-2</v>
      </c>
      <c r="Z254">
        <v>0.84453</v>
      </c>
      <c r="AA254">
        <v>0.68906000000000001</v>
      </c>
      <c r="AB254">
        <v>4.7048E-2</v>
      </c>
      <c r="AC254">
        <v>3.4590999999999997E-2</v>
      </c>
      <c r="AD254">
        <v>5</v>
      </c>
      <c r="AE254">
        <v>5</v>
      </c>
      <c r="AF254">
        <v>0.3276</v>
      </c>
      <c r="AG254">
        <v>1.5678999999999998E-2</v>
      </c>
      <c r="AH254">
        <v>0.31191999999999998</v>
      </c>
      <c r="AI254">
        <v>25</v>
      </c>
      <c r="AJ254">
        <v>4</v>
      </c>
      <c r="AK254">
        <v>1</v>
      </c>
      <c r="AL254">
        <v>0</v>
      </c>
      <c r="AM254">
        <v>0</v>
      </c>
      <c r="AN254">
        <v>1</v>
      </c>
      <c r="AO254">
        <v>0.22605</v>
      </c>
      <c r="AP254">
        <v>1</v>
      </c>
      <c r="AQ254">
        <v>1</v>
      </c>
      <c r="AR254" t="s">
        <v>95</v>
      </c>
      <c r="AS254" t="s">
        <v>94</v>
      </c>
      <c r="AT254" t="s">
        <v>95</v>
      </c>
      <c r="AU254" t="s">
        <v>95</v>
      </c>
      <c r="AV254" t="s">
        <v>95</v>
      </c>
      <c r="AW254" t="s">
        <v>95</v>
      </c>
      <c r="AX254" t="s">
        <v>94</v>
      </c>
      <c r="AY254" t="s">
        <v>95</v>
      </c>
      <c r="AZ254" t="s">
        <v>95</v>
      </c>
      <c r="BA254" t="s">
        <v>94</v>
      </c>
      <c r="BB254" t="s">
        <v>94</v>
      </c>
      <c r="CG254" s="4">
        <v>1</v>
      </c>
      <c r="CH254" s="4">
        <v>1</v>
      </c>
      <c r="CI254" s="5">
        <v>0</v>
      </c>
      <c r="CJ254" s="5">
        <v>1</v>
      </c>
      <c r="CK254" s="5">
        <v>0</v>
      </c>
      <c r="CL254" s="5">
        <v>0</v>
      </c>
      <c r="CO254" t="s">
        <v>599</v>
      </c>
      <c r="CP254" t="e">
        <v>#N/A</v>
      </c>
      <c r="CQ254">
        <v>1</v>
      </c>
      <c r="CR254">
        <v>-1</v>
      </c>
      <c r="CS254">
        <v>0.17174</v>
      </c>
      <c r="CT254">
        <v>1.2033E-2</v>
      </c>
    </row>
    <row r="255" spans="1:98" x14ac:dyDescent="0.2">
      <c r="A255" t="s">
        <v>596</v>
      </c>
      <c r="B255" t="s">
        <v>495</v>
      </c>
      <c r="C255" t="s">
        <v>597</v>
      </c>
      <c r="D255">
        <v>1.1000000000000001</v>
      </c>
      <c r="E255" t="s">
        <v>90</v>
      </c>
      <c r="F255" t="s">
        <v>523</v>
      </c>
      <c r="G255" t="s">
        <v>524</v>
      </c>
      <c r="H255" t="s">
        <v>496</v>
      </c>
      <c r="I255">
        <v>-0.14227000000000001</v>
      </c>
      <c r="J255">
        <v>-5.3496000000000002E-2</v>
      </c>
      <c r="K255">
        <v>-1.2033E-2</v>
      </c>
      <c r="L255">
        <v>1911.1</v>
      </c>
      <c r="M255">
        <v>-30.888000000000002</v>
      </c>
      <c r="N255">
        <v>76078</v>
      </c>
      <c r="O255">
        <v>-1544.9</v>
      </c>
      <c r="P255" s="1">
        <v>-152620</v>
      </c>
      <c r="Q255">
        <v>24.32</v>
      </c>
      <c r="R255">
        <v>0.99629999999999996</v>
      </c>
      <c r="S255">
        <v>0.98519000000000001</v>
      </c>
      <c r="T255">
        <v>7.2608999999999998E-3</v>
      </c>
      <c r="U255">
        <v>6.0476000000000002E-3</v>
      </c>
      <c r="V255">
        <v>-0.59679000000000004</v>
      </c>
      <c r="W255">
        <v>-2.1936</v>
      </c>
      <c r="X255">
        <v>0.15078</v>
      </c>
      <c r="Y255">
        <v>9.2177999999999996E-2</v>
      </c>
      <c r="Z255">
        <v>0.84453</v>
      </c>
      <c r="AA255">
        <v>0.68906000000000001</v>
      </c>
      <c r="AB255">
        <v>4.7048E-2</v>
      </c>
      <c r="AC255">
        <v>3.4590999999999997E-2</v>
      </c>
      <c r="AD255">
        <v>5</v>
      </c>
      <c r="AE255">
        <v>5</v>
      </c>
      <c r="AF255" s="1">
        <v>4.3061000000000002E-6</v>
      </c>
      <c r="AG255" s="1">
        <v>2.0608999999999999E-7</v>
      </c>
      <c r="AH255" s="1">
        <v>4.0999999999999997E-6</v>
      </c>
      <c r="AI255">
        <v>25</v>
      </c>
      <c r="AJ255">
        <v>4</v>
      </c>
      <c r="AK255">
        <v>1</v>
      </c>
      <c r="AL255">
        <v>0</v>
      </c>
      <c r="AM255">
        <v>0</v>
      </c>
      <c r="AN255">
        <v>1</v>
      </c>
      <c r="AO255">
        <v>0.22605</v>
      </c>
      <c r="AP255">
        <v>1</v>
      </c>
      <c r="AQ255">
        <v>1</v>
      </c>
      <c r="AR255" t="s">
        <v>95</v>
      </c>
      <c r="AS255" t="s">
        <v>94</v>
      </c>
      <c r="AT255" t="s">
        <v>95</v>
      </c>
      <c r="AU255" t="s">
        <v>95</v>
      </c>
      <c r="AV255" t="s">
        <v>95</v>
      </c>
      <c r="AW255" t="s">
        <v>95</v>
      </c>
      <c r="AX255" t="s">
        <v>94</v>
      </c>
      <c r="AY255" t="s">
        <v>94</v>
      </c>
      <c r="AZ255" t="s">
        <v>95</v>
      </c>
      <c r="BA255" t="s">
        <v>94</v>
      </c>
      <c r="BB255" t="s">
        <v>94</v>
      </c>
      <c r="CG255" s="4">
        <v>1</v>
      </c>
      <c r="CH255" s="4">
        <v>1</v>
      </c>
      <c r="CI255" s="5">
        <v>0</v>
      </c>
      <c r="CJ255" s="5">
        <v>0</v>
      </c>
      <c r="CK255" s="5">
        <v>0</v>
      </c>
      <c r="CL255" s="5">
        <v>0</v>
      </c>
      <c r="CM255" s="12" t="s">
        <v>3612</v>
      </c>
    </row>
    <row r="256" spans="1:98" x14ac:dyDescent="0.2">
      <c r="A256" t="s">
        <v>598</v>
      </c>
      <c r="B256" t="s">
        <v>495</v>
      </c>
      <c r="C256" t="s">
        <v>597</v>
      </c>
      <c r="D256">
        <v>3.2</v>
      </c>
      <c r="E256" t="s">
        <v>120</v>
      </c>
      <c r="F256" t="s">
        <v>573</v>
      </c>
      <c r="G256" t="s">
        <v>574</v>
      </c>
      <c r="H256" t="s">
        <v>496</v>
      </c>
      <c r="I256">
        <v>1.1993E-2</v>
      </c>
      <c r="J256">
        <v>1.1991999999999999E-2</v>
      </c>
      <c r="K256">
        <v>9.2806999999999994E-3</v>
      </c>
      <c r="L256">
        <v>2828.5</v>
      </c>
      <c r="M256">
        <v>366.42</v>
      </c>
      <c r="N256">
        <v>14565</v>
      </c>
      <c r="O256">
        <v>4.2766000000000002</v>
      </c>
      <c r="P256">
        <v>2150.3000000000002</v>
      </c>
      <c r="Q256">
        <v>-17.853000000000002</v>
      </c>
      <c r="R256">
        <v>0.79296</v>
      </c>
      <c r="S256">
        <v>0.17183000000000001</v>
      </c>
      <c r="T256">
        <v>4.3915000000000003E-2</v>
      </c>
      <c r="U256">
        <v>4.0946000000000003E-2</v>
      </c>
      <c r="V256">
        <v>0.79296</v>
      </c>
      <c r="W256">
        <v>0.58592</v>
      </c>
      <c r="X256">
        <v>4.3915000000000003E-2</v>
      </c>
      <c r="Y256">
        <v>4.0946000000000003E-2</v>
      </c>
      <c r="Z256">
        <v>0.76787000000000005</v>
      </c>
      <c r="AA256">
        <v>0.53574999999999995</v>
      </c>
      <c r="AB256">
        <v>4.6498999999999999E-2</v>
      </c>
      <c r="AC256">
        <v>4.2484000000000001E-2</v>
      </c>
      <c r="AD256">
        <v>5</v>
      </c>
      <c r="AE256">
        <v>5</v>
      </c>
      <c r="AF256" s="1">
        <v>6.7214999999999999E-5</v>
      </c>
      <c r="AG256" s="1">
        <v>4.9552000000000003E-5</v>
      </c>
      <c r="AH256" s="1">
        <v>1.7663999999999999E-5</v>
      </c>
      <c r="AI256">
        <v>25</v>
      </c>
      <c r="AJ256">
        <v>0</v>
      </c>
      <c r="AK256">
        <v>3</v>
      </c>
      <c r="AL256">
        <v>0</v>
      </c>
      <c r="AM256">
        <v>1</v>
      </c>
      <c r="AN256">
        <v>0</v>
      </c>
      <c r="AO256">
        <v>0.78303</v>
      </c>
      <c r="AP256">
        <v>1</v>
      </c>
      <c r="AQ256">
        <v>1</v>
      </c>
      <c r="AR256" t="s">
        <v>95</v>
      </c>
      <c r="AS256" t="s">
        <v>94</v>
      </c>
      <c r="AT256" t="s">
        <v>95</v>
      </c>
      <c r="AU256" t="s">
        <v>95</v>
      </c>
      <c r="AV256" t="s">
        <v>95</v>
      </c>
      <c r="AW256" t="s">
        <v>95</v>
      </c>
      <c r="AX256" t="s">
        <v>95</v>
      </c>
      <c r="AY256" t="s">
        <v>94</v>
      </c>
      <c r="AZ256" t="s">
        <v>95</v>
      </c>
      <c r="BA256" t="s">
        <v>94</v>
      </c>
      <c r="BB256" t="s">
        <v>94</v>
      </c>
      <c r="CG256" s="4">
        <v>1</v>
      </c>
      <c r="CH256" s="4">
        <v>1</v>
      </c>
      <c r="CI256" s="5">
        <v>0</v>
      </c>
      <c r="CJ256" s="5">
        <v>0</v>
      </c>
      <c r="CK256" s="5">
        <v>0</v>
      </c>
      <c r="CL256" s="5">
        <v>1</v>
      </c>
      <c r="CM256" s="12" t="s">
        <v>3457</v>
      </c>
    </row>
    <row r="257" spans="1:91" x14ac:dyDescent="0.2">
      <c r="A257" t="s">
        <v>599</v>
      </c>
      <c r="B257" t="s">
        <v>495</v>
      </c>
      <c r="C257" t="s">
        <v>597</v>
      </c>
      <c r="D257">
        <v>3.2</v>
      </c>
      <c r="E257" t="s">
        <v>120</v>
      </c>
      <c r="F257" t="s">
        <v>576</v>
      </c>
      <c r="G257" t="s">
        <v>577</v>
      </c>
      <c r="H257" t="s">
        <v>496</v>
      </c>
      <c r="I257">
        <v>3.6754999999999999E-3</v>
      </c>
      <c r="J257">
        <v>3.6733999999999998E-3</v>
      </c>
      <c r="K257">
        <v>3.2036E-3</v>
      </c>
      <c r="L257">
        <v>4033.8</v>
      </c>
      <c r="M257">
        <v>1195.5999999999999</v>
      </c>
      <c r="N257">
        <v>1528.7</v>
      </c>
      <c r="O257">
        <v>3.4298000000000002</v>
      </c>
      <c r="P257">
        <v>2374.6</v>
      </c>
      <c r="Q257">
        <v>-5.5396000000000001</v>
      </c>
      <c r="R257">
        <v>0.26002999999999998</v>
      </c>
      <c r="S257">
        <v>-1.9599</v>
      </c>
      <c r="T257">
        <v>5.0012000000000001E-2</v>
      </c>
      <c r="U257">
        <v>4.0584000000000002E-2</v>
      </c>
      <c r="V257">
        <v>0.26002999999999998</v>
      </c>
      <c r="W257">
        <v>-0.47993000000000002</v>
      </c>
      <c r="X257">
        <v>5.0011E-2</v>
      </c>
      <c r="Y257">
        <v>4.0584000000000002E-2</v>
      </c>
      <c r="Z257">
        <v>0.25213999999999998</v>
      </c>
      <c r="AA257">
        <v>-0.49571999999999999</v>
      </c>
      <c r="AB257">
        <v>5.0278000000000003E-2</v>
      </c>
      <c r="AC257">
        <v>4.0738999999999997E-2</v>
      </c>
      <c r="AD257">
        <v>5</v>
      </c>
      <c r="AE257">
        <v>5</v>
      </c>
      <c r="AF257">
        <v>6.2761999999999996E-4</v>
      </c>
      <c r="AG257">
        <v>5.2364999999999996E-4</v>
      </c>
      <c r="AH257">
        <v>1.0397E-4</v>
      </c>
      <c r="AI257">
        <v>25</v>
      </c>
      <c r="AJ257">
        <v>2</v>
      </c>
      <c r="AK257">
        <v>3</v>
      </c>
      <c r="AL257">
        <v>1</v>
      </c>
      <c r="AM257">
        <v>1</v>
      </c>
      <c r="AN257">
        <v>0</v>
      </c>
      <c r="AO257">
        <v>0.78495000000000004</v>
      </c>
      <c r="AP257">
        <v>1</v>
      </c>
      <c r="AQ257">
        <v>1</v>
      </c>
      <c r="AR257" t="s">
        <v>96</v>
      </c>
      <c r="AS257" t="s">
        <v>94</v>
      </c>
      <c r="AT257" t="s">
        <v>95</v>
      </c>
      <c r="AU257" t="s">
        <v>95</v>
      </c>
      <c r="AV257" t="s">
        <v>95</v>
      </c>
      <c r="AW257" t="s">
        <v>95</v>
      </c>
      <c r="AX257" t="s">
        <v>95</v>
      </c>
      <c r="AY257" t="s">
        <v>94</v>
      </c>
      <c r="AZ257" t="s">
        <v>94</v>
      </c>
      <c r="BA257" t="s">
        <v>96</v>
      </c>
      <c r="BB257" t="s">
        <v>94</v>
      </c>
      <c r="CG257" s="4">
        <v>1</v>
      </c>
      <c r="CH257" s="4">
        <v>1</v>
      </c>
      <c r="CI257" s="5">
        <v>0</v>
      </c>
      <c r="CJ257" s="5">
        <v>0</v>
      </c>
      <c r="CK257" s="5">
        <v>0</v>
      </c>
      <c r="CL257" s="5">
        <v>0</v>
      </c>
      <c r="CM257" s="12" t="s">
        <v>3457</v>
      </c>
    </row>
    <row r="258" spans="1:91" x14ac:dyDescent="0.2">
      <c r="A258" t="s">
        <v>600</v>
      </c>
      <c r="B258" t="s">
        <v>495</v>
      </c>
      <c r="C258" t="s">
        <v>597</v>
      </c>
      <c r="D258">
        <v>3.2</v>
      </c>
      <c r="E258" t="s">
        <v>120</v>
      </c>
      <c r="F258" t="s">
        <v>601</v>
      </c>
      <c r="G258" t="s">
        <v>569</v>
      </c>
      <c r="H258" t="s">
        <v>496</v>
      </c>
      <c r="I258">
        <v>-5.1166999999999997E-2</v>
      </c>
      <c r="J258">
        <v>-1.2099999999999999E-3</v>
      </c>
      <c r="K258">
        <v>-2.3009000000000002E-2</v>
      </c>
      <c r="L258">
        <v>1759.9</v>
      </c>
      <c r="M258">
        <v>-85.885000000000005</v>
      </c>
      <c r="N258" s="1">
        <v>158710</v>
      </c>
      <c r="O258">
        <v>-1544.4</v>
      </c>
      <c r="P258" s="1">
        <v>-152670</v>
      </c>
      <c r="Q258">
        <v>46.743000000000002</v>
      </c>
      <c r="R258">
        <v>0.98882000000000003</v>
      </c>
      <c r="S258">
        <v>0.95526</v>
      </c>
      <c r="T258">
        <v>2.2825000000000002E-2</v>
      </c>
      <c r="U258">
        <v>2.1204000000000001E-2</v>
      </c>
      <c r="V258">
        <v>-3.7241</v>
      </c>
      <c r="W258">
        <v>-8.4481000000000002</v>
      </c>
      <c r="X258">
        <v>0.46909000000000001</v>
      </c>
      <c r="Y258">
        <v>0.41649000000000003</v>
      </c>
      <c r="Z258">
        <v>0.94381000000000004</v>
      </c>
      <c r="AA258">
        <v>0.88763000000000003</v>
      </c>
      <c r="AB258">
        <v>5.1158000000000002E-2</v>
      </c>
      <c r="AC258">
        <v>4.2152000000000002E-2</v>
      </c>
      <c r="AD258">
        <v>5</v>
      </c>
      <c r="AE258">
        <v>5</v>
      </c>
      <c r="AF258" s="1">
        <v>5.1882999999999999E-6</v>
      </c>
      <c r="AG258" s="1">
        <v>1.5695E-6</v>
      </c>
      <c r="AH258" s="1">
        <v>3.6188E-6</v>
      </c>
      <c r="AI258">
        <v>25</v>
      </c>
      <c r="AJ258">
        <v>4</v>
      </c>
      <c r="AK258">
        <v>1</v>
      </c>
      <c r="AL258">
        <v>0</v>
      </c>
      <c r="AM258">
        <v>0</v>
      </c>
      <c r="AN258">
        <v>0</v>
      </c>
      <c r="AO258">
        <v>0.58555000000000001</v>
      </c>
      <c r="AP258">
        <v>1</v>
      </c>
      <c r="AQ258">
        <v>1</v>
      </c>
      <c r="AR258" t="s">
        <v>95</v>
      </c>
      <c r="AS258" t="s">
        <v>94</v>
      </c>
      <c r="AT258" t="s">
        <v>95</v>
      </c>
      <c r="AU258" t="s">
        <v>95</v>
      </c>
      <c r="AV258" t="s">
        <v>95</v>
      </c>
      <c r="AW258" t="s">
        <v>95</v>
      </c>
      <c r="AX258" t="s">
        <v>94</v>
      </c>
      <c r="AY258" t="s">
        <v>94</v>
      </c>
      <c r="AZ258" t="s">
        <v>95</v>
      </c>
      <c r="BA258" t="s">
        <v>94</v>
      </c>
      <c r="BB258" t="s">
        <v>94</v>
      </c>
      <c r="CG258" s="4">
        <v>1</v>
      </c>
      <c r="CH258" s="4">
        <v>1</v>
      </c>
      <c r="CI258" s="5">
        <v>0</v>
      </c>
      <c r="CJ258" s="5">
        <v>0</v>
      </c>
      <c r="CK258" s="5">
        <v>0</v>
      </c>
      <c r="CL258" s="5">
        <v>0</v>
      </c>
      <c r="CM258" s="12" t="s">
        <v>3457</v>
      </c>
    </row>
    <row r="259" spans="1:91" x14ac:dyDescent="0.2">
      <c r="A259" t="s">
        <v>602</v>
      </c>
      <c r="B259" t="s">
        <v>495</v>
      </c>
      <c r="C259" t="s">
        <v>597</v>
      </c>
      <c r="D259">
        <v>4.3</v>
      </c>
      <c r="E259" t="s">
        <v>515</v>
      </c>
      <c r="F259" t="s">
        <v>588</v>
      </c>
      <c r="G259" t="s">
        <v>517</v>
      </c>
      <c r="H259" t="s">
        <v>496</v>
      </c>
      <c r="I259">
        <v>2.1510999999999999E-2</v>
      </c>
      <c r="J259">
        <v>8.4288000000000002E-3</v>
      </c>
      <c r="K259">
        <v>4.7707000000000001E-3</v>
      </c>
      <c r="L259">
        <v>1967.5</v>
      </c>
      <c r="M259">
        <v>204.29</v>
      </c>
      <c r="N259">
        <v>0.94632000000000005</v>
      </c>
      <c r="O259">
        <v>0.60916000000000003</v>
      </c>
      <c r="P259">
        <v>1997.5</v>
      </c>
      <c r="Q259">
        <v>-8.9128000000000007</v>
      </c>
      <c r="R259">
        <v>0.86167000000000005</v>
      </c>
      <c r="S259">
        <v>0.85573999999999995</v>
      </c>
      <c r="T259">
        <v>4.0849000000000003E-2</v>
      </c>
      <c r="U259">
        <v>3.3401E-2</v>
      </c>
      <c r="V259">
        <v>0.85107999999999995</v>
      </c>
      <c r="W259">
        <v>0.84689000000000003</v>
      </c>
      <c r="X259">
        <v>4.2382999999999997E-2</v>
      </c>
      <c r="Y259">
        <v>3.4419999999999999E-2</v>
      </c>
      <c r="Z259">
        <v>0.86085</v>
      </c>
      <c r="AA259">
        <v>0.85692999999999997</v>
      </c>
      <c r="AB259">
        <v>4.0971E-2</v>
      </c>
      <c r="AC259">
        <v>3.3155999999999998E-2</v>
      </c>
      <c r="AD259">
        <v>74</v>
      </c>
      <c r="AE259">
        <v>74</v>
      </c>
      <c r="AF259">
        <v>0.82047999999999999</v>
      </c>
      <c r="AG259">
        <v>0.39724999999999999</v>
      </c>
      <c r="AH259">
        <v>0.42323</v>
      </c>
      <c r="AI259">
        <v>74</v>
      </c>
      <c r="AJ259">
        <v>2</v>
      </c>
      <c r="AK259">
        <v>73</v>
      </c>
      <c r="AL259">
        <v>0</v>
      </c>
      <c r="AM259">
        <v>0</v>
      </c>
      <c r="AN259">
        <v>0</v>
      </c>
      <c r="AO259">
        <v>0.98402000000000001</v>
      </c>
      <c r="AP259">
        <v>1</v>
      </c>
      <c r="AQ259">
        <v>1</v>
      </c>
      <c r="AR259" t="s">
        <v>95</v>
      </c>
      <c r="AS259" t="s">
        <v>95</v>
      </c>
      <c r="AT259" t="s">
        <v>95</v>
      </c>
      <c r="AU259" t="s">
        <v>95</v>
      </c>
      <c r="AV259" t="s">
        <v>95</v>
      </c>
      <c r="AW259" t="s">
        <v>95</v>
      </c>
      <c r="AX259" t="s">
        <v>95</v>
      </c>
      <c r="AY259" t="s">
        <v>95</v>
      </c>
      <c r="AZ259" t="s">
        <v>95</v>
      </c>
      <c r="BA259" t="s">
        <v>95</v>
      </c>
      <c r="BB259" t="s">
        <v>95</v>
      </c>
      <c r="BC259" t="s">
        <v>95</v>
      </c>
      <c r="BD259" t="s">
        <v>95</v>
      </c>
      <c r="BH259" t="s">
        <v>276</v>
      </c>
      <c r="BI259">
        <v>0</v>
      </c>
      <c r="BL259">
        <v>1</v>
      </c>
      <c r="BM259">
        <v>1</v>
      </c>
      <c r="BN259">
        <v>0</v>
      </c>
      <c r="BO259">
        <v>1</v>
      </c>
      <c r="BP259">
        <v>0</v>
      </c>
      <c r="BQ259">
        <v>0</v>
      </c>
      <c r="BS259">
        <v>1</v>
      </c>
      <c r="BT259">
        <v>1</v>
      </c>
      <c r="BU259">
        <v>0</v>
      </c>
      <c r="BV259">
        <v>1</v>
      </c>
      <c r="BW259">
        <v>0</v>
      </c>
      <c r="BX259">
        <v>0</v>
      </c>
      <c r="BY259">
        <v>249</v>
      </c>
      <c r="CG259" s="4">
        <v>1</v>
      </c>
      <c r="CH259" s="4">
        <v>1</v>
      </c>
      <c r="CI259" s="5">
        <v>0</v>
      </c>
      <c r="CJ259" s="5">
        <v>0</v>
      </c>
      <c r="CK259" s="5">
        <v>0</v>
      </c>
      <c r="CL259" s="5">
        <v>1</v>
      </c>
      <c r="CM259" s="12" t="s">
        <v>3457</v>
      </c>
    </row>
    <row r="260" spans="1:91" x14ac:dyDescent="0.2">
      <c r="A260" t="s">
        <v>603</v>
      </c>
      <c r="B260" t="s">
        <v>604</v>
      </c>
      <c r="C260" t="s">
        <v>192</v>
      </c>
      <c r="D260">
        <v>1.1000000000000001</v>
      </c>
      <c r="E260" t="s">
        <v>90</v>
      </c>
      <c r="F260" t="s">
        <v>605</v>
      </c>
      <c r="G260" t="s">
        <v>606</v>
      </c>
      <c r="H260" t="s">
        <v>607</v>
      </c>
      <c r="I260">
        <v>-1.0721E-2</v>
      </c>
      <c r="J260">
        <v>7.5226999999999998E-4</v>
      </c>
      <c r="K260">
        <v>-2.3733000000000001E-3</v>
      </c>
      <c r="L260">
        <v>1019.9</v>
      </c>
      <c r="M260">
        <v>-409.89</v>
      </c>
      <c r="N260">
        <v>7997.8</v>
      </c>
      <c r="O260">
        <v>1555.1</v>
      </c>
      <c r="P260" s="1">
        <v>157430</v>
      </c>
      <c r="Q260">
        <v>4.9683999999999999</v>
      </c>
      <c r="R260">
        <v>0.82403999999999999</v>
      </c>
      <c r="S260">
        <v>0.81303999999999998</v>
      </c>
      <c r="T260">
        <v>1.6871000000000001E-2</v>
      </c>
      <c r="U260">
        <v>1.3011999999999999E-2</v>
      </c>
      <c r="V260">
        <v>-33.426000000000002</v>
      </c>
      <c r="W260">
        <v>-34.831000000000003</v>
      </c>
      <c r="X260">
        <v>0.23598</v>
      </c>
      <c r="Y260">
        <v>0.23252</v>
      </c>
      <c r="Z260">
        <v>0.78435999999999995</v>
      </c>
      <c r="AA260">
        <v>0.77556000000000003</v>
      </c>
      <c r="AB260">
        <v>1.8676000000000002E-2</v>
      </c>
      <c r="AC260">
        <v>1.4878000000000001E-2</v>
      </c>
      <c r="AD260">
        <v>52</v>
      </c>
      <c r="AE260">
        <v>52</v>
      </c>
      <c r="AF260" s="1">
        <v>4.0389000000000002E-5</v>
      </c>
      <c r="AG260" s="1">
        <v>2.1939000000000001E-5</v>
      </c>
      <c r="AH260" s="1">
        <v>1.8450000000000001E-5</v>
      </c>
      <c r="AI260">
        <v>52</v>
      </c>
      <c r="AJ260">
        <v>51</v>
      </c>
      <c r="AK260">
        <v>16</v>
      </c>
      <c r="AL260">
        <v>0</v>
      </c>
      <c r="AM260">
        <v>1</v>
      </c>
      <c r="AN260">
        <v>0</v>
      </c>
      <c r="AO260">
        <v>0.97409999999999997</v>
      </c>
      <c r="AP260">
        <v>1</v>
      </c>
      <c r="AQ260">
        <v>1</v>
      </c>
      <c r="AR260" t="s">
        <v>95</v>
      </c>
      <c r="AS260" t="s">
        <v>95</v>
      </c>
      <c r="AT260" t="s">
        <v>95</v>
      </c>
      <c r="AU260" t="s">
        <v>95</v>
      </c>
      <c r="AV260" t="s">
        <v>95</v>
      </c>
      <c r="AW260" t="s">
        <v>95</v>
      </c>
      <c r="AX260" t="s">
        <v>95</v>
      </c>
      <c r="AY260" t="s">
        <v>94</v>
      </c>
      <c r="AZ260" t="s">
        <v>95</v>
      </c>
      <c r="BA260" t="s">
        <v>94</v>
      </c>
      <c r="BB260" t="s">
        <v>95</v>
      </c>
      <c r="BC260" t="s">
        <v>94</v>
      </c>
      <c r="BD260" t="s">
        <v>95</v>
      </c>
      <c r="BE260">
        <v>1</v>
      </c>
      <c r="BH260" t="s">
        <v>276</v>
      </c>
      <c r="BI260">
        <v>0</v>
      </c>
      <c r="BL260">
        <v>1</v>
      </c>
      <c r="BM260">
        <v>1</v>
      </c>
      <c r="BN260">
        <v>0</v>
      </c>
      <c r="BO260">
        <v>0</v>
      </c>
      <c r="BP260">
        <v>0</v>
      </c>
      <c r="BQ260">
        <v>0</v>
      </c>
      <c r="BS260">
        <v>1</v>
      </c>
      <c r="BT260">
        <v>1</v>
      </c>
      <c r="BU260">
        <v>0</v>
      </c>
      <c r="BV260">
        <v>0</v>
      </c>
      <c r="BW260">
        <v>0</v>
      </c>
      <c r="BX260">
        <v>0</v>
      </c>
      <c r="BY260">
        <v>256</v>
      </c>
      <c r="CG260" s="4">
        <v>1</v>
      </c>
      <c r="CH260" s="4">
        <v>1</v>
      </c>
      <c r="CI260" s="5">
        <v>0</v>
      </c>
      <c r="CJ260" s="5">
        <v>0</v>
      </c>
      <c r="CK260" s="5">
        <v>0</v>
      </c>
      <c r="CL260" s="5">
        <v>0</v>
      </c>
    </row>
    <row r="261" spans="1:91" x14ac:dyDescent="0.2">
      <c r="A261" t="s">
        <v>608</v>
      </c>
      <c r="B261" t="s">
        <v>604</v>
      </c>
      <c r="C261" t="s">
        <v>192</v>
      </c>
      <c r="D261">
        <v>1.1000000000000001</v>
      </c>
      <c r="E261" t="s">
        <v>90</v>
      </c>
      <c r="F261" t="s">
        <v>609</v>
      </c>
      <c r="G261" t="s">
        <v>610</v>
      </c>
      <c r="H261" t="s">
        <v>607</v>
      </c>
      <c r="I261">
        <v>-9.7444000000000003E-2</v>
      </c>
      <c r="J261">
        <v>-1.8464E-3</v>
      </c>
      <c r="K261">
        <v>-0.16672999999999999</v>
      </c>
      <c r="L261">
        <v>2040.2</v>
      </c>
      <c r="M261">
        <v>-45.097000000000001</v>
      </c>
      <c r="N261">
        <v>90.438999999999993</v>
      </c>
      <c r="O261">
        <v>152.53</v>
      </c>
      <c r="P261">
        <v>1696.1</v>
      </c>
      <c r="Q261">
        <v>420.48</v>
      </c>
      <c r="R261">
        <v>0.30356</v>
      </c>
      <c r="S261">
        <v>0.26002999999999998</v>
      </c>
      <c r="T261">
        <v>4.8461999999999996</v>
      </c>
      <c r="U261">
        <v>3.9857999999999998</v>
      </c>
      <c r="V261">
        <v>0.18051</v>
      </c>
      <c r="W261">
        <v>0.14707000000000001</v>
      </c>
      <c r="X261">
        <v>5.2568999999999999</v>
      </c>
      <c r="Y261">
        <v>4.2729999999999997</v>
      </c>
      <c r="Z261">
        <v>0.18567</v>
      </c>
      <c r="AA261">
        <v>0.15243000000000001</v>
      </c>
      <c r="AB261">
        <v>5.2404000000000002</v>
      </c>
      <c r="AC261">
        <v>4.2576000000000001</v>
      </c>
      <c r="AD261">
        <v>52</v>
      </c>
      <c r="AE261">
        <v>52</v>
      </c>
      <c r="AF261">
        <v>1.1023000000000001</v>
      </c>
      <c r="AG261">
        <v>0.84687000000000001</v>
      </c>
      <c r="AH261">
        <v>0.25541000000000003</v>
      </c>
      <c r="AI261">
        <v>52</v>
      </c>
      <c r="AJ261">
        <v>34</v>
      </c>
      <c r="AK261">
        <v>0</v>
      </c>
      <c r="AL261">
        <v>1</v>
      </c>
      <c r="AM261">
        <v>0</v>
      </c>
      <c r="AN261">
        <v>0</v>
      </c>
      <c r="AO261">
        <v>0.98477999999999999</v>
      </c>
      <c r="AP261">
        <v>0</v>
      </c>
      <c r="AQ261">
        <v>1</v>
      </c>
      <c r="AR261" t="s">
        <v>94</v>
      </c>
      <c r="AS261" t="s">
        <v>95</v>
      </c>
      <c r="AT261" t="s">
        <v>95</v>
      </c>
      <c r="AU261" t="s">
        <v>95</v>
      </c>
      <c r="AV261" t="s">
        <v>95</v>
      </c>
      <c r="AW261" t="s">
        <v>95</v>
      </c>
      <c r="AX261" t="s">
        <v>95</v>
      </c>
      <c r="AY261" t="s">
        <v>95</v>
      </c>
      <c r="AZ261" t="s">
        <v>94</v>
      </c>
      <c r="BA261" t="s">
        <v>94</v>
      </c>
      <c r="BB261" t="s">
        <v>94</v>
      </c>
      <c r="BC261" t="s">
        <v>94</v>
      </c>
      <c r="BD261" t="s">
        <v>94</v>
      </c>
      <c r="BE261">
        <v>2</v>
      </c>
      <c r="BH261" t="s">
        <v>276</v>
      </c>
      <c r="BI261">
        <v>0</v>
      </c>
      <c r="BL261">
        <v>1</v>
      </c>
      <c r="BM261">
        <v>1</v>
      </c>
      <c r="BN261">
        <v>0</v>
      </c>
      <c r="BO261">
        <v>0</v>
      </c>
      <c r="BP261">
        <v>0</v>
      </c>
      <c r="BQ261">
        <v>0</v>
      </c>
      <c r="BS261">
        <v>1</v>
      </c>
      <c r="BT261">
        <v>1</v>
      </c>
      <c r="BU261">
        <v>0</v>
      </c>
      <c r="BV261">
        <v>0</v>
      </c>
      <c r="BW261">
        <v>0</v>
      </c>
      <c r="BX261">
        <v>0</v>
      </c>
      <c r="BY261">
        <v>262</v>
      </c>
      <c r="CG261" s="4">
        <v>1</v>
      </c>
      <c r="CH261" s="4">
        <v>1</v>
      </c>
      <c r="CI261" s="5">
        <v>0</v>
      </c>
      <c r="CJ261" s="5">
        <v>0</v>
      </c>
      <c r="CK261" s="5">
        <v>0</v>
      </c>
      <c r="CL261" s="5">
        <v>0</v>
      </c>
    </row>
    <row r="262" spans="1:91" x14ac:dyDescent="0.2">
      <c r="A262" t="s">
        <v>611</v>
      </c>
      <c r="B262" t="s">
        <v>604</v>
      </c>
      <c r="C262" t="s">
        <v>192</v>
      </c>
      <c r="D262">
        <v>1.1000000000000001</v>
      </c>
      <c r="E262" t="s">
        <v>90</v>
      </c>
      <c r="F262" t="s">
        <v>612</v>
      </c>
      <c r="G262" t="s">
        <v>613</v>
      </c>
      <c r="H262" t="s">
        <v>607</v>
      </c>
      <c r="AD262">
        <v>1</v>
      </c>
      <c r="AE262">
        <v>1</v>
      </c>
      <c r="AI262">
        <v>1</v>
      </c>
      <c r="AJ262">
        <v>0</v>
      </c>
      <c r="AK262">
        <v>0</v>
      </c>
      <c r="AL262">
        <v>0</v>
      </c>
      <c r="AM262">
        <v>0</v>
      </c>
      <c r="AP262">
        <v>1</v>
      </c>
      <c r="AQ262">
        <v>1</v>
      </c>
      <c r="AR262" t="s">
        <v>96</v>
      </c>
      <c r="AS262" t="s">
        <v>96</v>
      </c>
      <c r="AT262" t="s">
        <v>95</v>
      </c>
      <c r="AU262" t="s">
        <v>94</v>
      </c>
      <c r="AV262" t="s">
        <v>94</v>
      </c>
      <c r="AW262" t="s">
        <v>94</v>
      </c>
      <c r="AX262" t="s">
        <v>94</v>
      </c>
      <c r="AY262" t="s">
        <v>94</v>
      </c>
      <c r="AZ262" t="s">
        <v>94</v>
      </c>
      <c r="BA262" t="s">
        <v>96</v>
      </c>
      <c r="BB262" t="s">
        <v>96</v>
      </c>
      <c r="BC262" t="s">
        <v>96</v>
      </c>
      <c r="BD262" t="s">
        <v>96</v>
      </c>
      <c r="BH262" t="s">
        <v>189</v>
      </c>
      <c r="BI262">
        <v>1</v>
      </c>
      <c r="BJ262" t="s">
        <v>97</v>
      </c>
      <c r="BK262" t="s">
        <v>138</v>
      </c>
      <c r="BL262">
        <v>0</v>
      </c>
      <c r="BM262">
        <v>0</v>
      </c>
      <c r="BN262">
        <v>0</v>
      </c>
      <c r="BO262">
        <v>0</v>
      </c>
      <c r="BP262">
        <v>0</v>
      </c>
      <c r="BQ262">
        <v>0</v>
      </c>
      <c r="BS262">
        <v>1</v>
      </c>
      <c r="BT262">
        <v>1</v>
      </c>
      <c r="BU262">
        <v>0</v>
      </c>
      <c r="BV262">
        <v>0</v>
      </c>
      <c r="BW262">
        <v>0</v>
      </c>
      <c r="BX262">
        <v>0</v>
      </c>
      <c r="BY262">
        <v>265</v>
      </c>
      <c r="BZ262" t="s">
        <v>123</v>
      </c>
      <c r="CA262" t="s">
        <v>123</v>
      </c>
      <c r="CG262" s="4">
        <v>1</v>
      </c>
      <c r="CH262" s="4">
        <v>1</v>
      </c>
      <c r="CI262" s="5">
        <v>0</v>
      </c>
      <c r="CJ262" s="5">
        <v>0</v>
      </c>
      <c r="CK262" s="5">
        <v>0</v>
      </c>
      <c r="CL262" s="5">
        <v>0</v>
      </c>
    </row>
    <row r="263" spans="1:91" x14ac:dyDescent="0.2">
      <c r="A263" t="s">
        <v>614</v>
      </c>
      <c r="B263" t="s">
        <v>604</v>
      </c>
      <c r="C263" t="s">
        <v>192</v>
      </c>
      <c r="D263">
        <v>1.1000000000000001</v>
      </c>
      <c r="E263" t="s">
        <v>90</v>
      </c>
      <c r="F263" t="s">
        <v>615</v>
      </c>
      <c r="G263" t="s">
        <v>616</v>
      </c>
      <c r="H263" t="s">
        <v>607</v>
      </c>
      <c r="I263">
        <v>-1.0721E-2</v>
      </c>
      <c r="J263">
        <v>7.5226999999999998E-4</v>
      </c>
      <c r="K263">
        <v>-2.3733000000000001E-3</v>
      </c>
      <c r="L263">
        <v>1019.9</v>
      </c>
      <c r="M263">
        <v>-409.89</v>
      </c>
      <c r="N263">
        <v>7997.8</v>
      </c>
      <c r="O263">
        <v>1555.1</v>
      </c>
      <c r="P263" s="1">
        <v>157430</v>
      </c>
      <c r="Q263">
        <v>4.9683999999999999</v>
      </c>
      <c r="R263">
        <v>0.82403999999999999</v>
      </c>
      <c r="S263">
        <v>0.81303999999999998</v>
      </c>
      <c r="T263">
        <v>1.6871000000000001E-2</v>
      </c>
      <c r="U263">
        <v>1.3011999999999999E-2</v>
      </c>
      <c r="V263">
        <v>-33.426000000000002</v>
      </c>
      <c r="W263">
        <v>-34.831000000000003</v>
      </c>
      <c r="X263">
        <v>0.23598</v>
      </c>
      <c r="Y263">
        <v>0.23252</v>
      </c>
      <c r="Z263">
        <v>0.78435999999999995</v>
      </c>
      <c r="AA263">
        <v>0.77556000000000003</v>
      </c>
      <c r="AB263">
        <v>1.8676000000000002E-2</v>
      </c>
      <c r="AC263">
        <v>1.4878000000000001E-2</v>
      </c>
      <c r="AD263">
        <v>52</v>
      </c>
      <c r="AE263">
        <v>52</v>
      </c>
      <c r="AF263" s="1">
        <v>4.0389000000000002E-5</v>
      </c>
      <c r="AG263" s="1">
        <v>2.1939000000000001E-5</v>
      </c>
      <c r="AH263" s="1">
        <v>1.8450000000000001E-5</v>
      </c>
      <c r="AI263">
        <v>52</v>
      </c>
      <c r="AJ263">
        <v>51</v>
      </c>
      <c r="AK263">
        <v>16</v>
      </c>
      <c r="AL263">
        <v>0</v>
      </c>
      <c r="AM263">
        <v>1</v>
      </c>
      <c r="AN263">
        <v>0</v>
      </c>
      <c r="AO263">
        <v>0.97409999999999997</v>
      </c>
      <c r="AP263">
        <v>1</v>
      </c>
      <c r="AQ263">
        <v>1</v>
      </c>
      <c r="AR263" t="s">
        <v>95</v>
      </c>
      <c r="AS263" t="s">
        <v>95</v>
      </c>
      <c r="AT263" t="s">
        <v>95</v>
      </c>
      <c r="AU263" t="s">
        <v>95</v>
      </c>
      <c r="AV263" t="s">
        <v>95</v>
      </c>
      <c r="AW263" t="s">
        <v>95</v>
      </c>
      <c r="AX263" t="s">
        <v>95</v>
      </c>
      <c r="AY263" t="s">
        <v>94</v>
      </c>
      <c r="AZ263" t="s">
        <v>95</v>
      </c>
      <c r="BA263" t="s">
        <v>94</v>
      </c>
      <c r="BB263" t="s">
        <v>95</v>
      </c>
      <c r="BC263" t="s">
        <v>94</v>
      </c>
      <c r="BD263" t="s">
        <v>95</v>
      </c>
      <c r="BH263" t="s">
        <v>617</v>
      </c>
      <c r="BI263">
        <v>0</v>
      </c>
      <c r="BJ263" t="s">
        <v>137</v>
      </c>
      <c r="BK263" t="s">
        <v>138</v>
      </c>
      <c r="BL263">
        <v>1</v>
      </c>
      <c r="BM263">
        <v>1</v>
      </c>
      <c r="BN263">
        <v>0</v>
      </c>
      <c r="BO263">
        <v>0</v>
      </c>
      <c r="BP263">
        <v>0</v>
      </c>
      <c r="BQ263">
        <v>0</v>
      </c>
      <c r="BS263">
        <v>1</v>
      </c>
      <c r="BT263">
        <v>1</v>
      </c>
      <c r="BU263">
        <v>0</v>
      </c>
      <c r="BV263">
        <v>0</v>
      </c>
      <c r="BW263">
        <v>0</v>
      </c>
      <c r="BX263">
        <v>0</v>
      </c>
      <c r="BY263">
        <v>266</v>
      </c>
      <c r="CG263" s="4">
        <v>1</v>
      </c>
      <c r="CH263" s="4">
        <v>1</v>
      </c>
      <c r="CI263" s="5">
        <v>0</v>
      </c>
      <c r="CJ263" s="5">
        <v>0</v>
      </c>
      <c r="CK263" s="5">
        <v>0</v>
      </c>
      <c r="CL263" s="5">
        <v>0</v>
      </c>
    </row>
    <row r="264" spans="1:91" x14ac:dyDescent="0.2">
      <c r="A264" t="s">
        <v>618</v>
      </c>
      <c r="B264" t="s">
        <v>604</v>
      </c>
      <c r="C264" t="s">
        <v>192</v>
      </c>
      <c r="D264">
        <v>1.1000000000000001</v>
      </c>
      <c r="E264" t="s">
        <v>90</v>
      </c>
      <c r="F264" t="s">
        <v>619</v>
      </c>
      <c r="G264" t="s">
        <v>620</v>
      </c>
      <c r="H264" t="s">
        <v>607</v>
      </c>
      <c r="I264">
        <v>0.11609999999999999</v>
      </c>
      <c r="J264">
        <v>1.2968E-2</v>
      </c>
      <c r="K264">
        <v>1.1969000000000001</v>
      </c>
      <c r="L264">
        <v>1960.2</v>
      </c>
      <c r="M264">
        <v>37.85</v>
      </c>
      <c r="N264">
        <v>103.55</v>
      </c>
      <c r="O264">
        <v>9.2655999999999992</v>
      </c>
      <c r="P264">
        <v>1802.4</v>
      </c>
      <c r="Q264">
        <v>-2277.1</v>
      </c>
      <c r="R264">
        <v>0.96475</v>
      </c>
      <c r="S264">
        <v>0.95720000000000005</v>
      </c>
      <c r="T264">
        <v>1.2119</v>
      </c>
      <c r="U264">
        <v>0.97575999999999996</v>
      </c>
      <c r="V264">
        <v>0.91313999999999995</v>
      </c>
      <c r="W264">
        <v>0.90156000000000003</v>
      </c>
      <c r="X264">
        <v>1.9024000000000001</v>
      </c>
      <c r="Y264">
        <v>1.5385</v>
      </c>
      <c r="Z264">
        <v>0.92552000000000001</v>
      </c>
      <c r="AA264">
        <v>0.91559000000000001</v>
      </c>
      <c r="AB264">
        <v>1.7617</v>
      </c>
      <c r="AC264">
        <v>1.4435</v>
      </c>
      <c r="AD264">
        <v>18</v>
      </c>
      <c r="AE264">
        <v>18</v>
      </c>
      <c r="AF264">
        <v>0.96270999999999995</v>
      </c>
      <c r="AG264">
        <v>0.75595999999999997</v>
      </c>
      <c r="AH264">
        <v>0.20674999999999999</v>
      </c>
      <c r="AI264">
        <v>18</v>
      </c>
      <c r="AJ264">
        <v>0</v>
      </c>
      <c r="AK264">
        <v>17</v>
      </c>
      <c r="AL264">
        <v>0</v>
      </c>
      <c r="AM264">
        <v>0</v>
      </c>
      <c r="AN264">
        <v>0</v>
      </c>
      <c r="AO264">
        <v>0.94623999999999997</v>
      </c>
      <c r="AP264">
        <v>0</v>
      </c>
      <c r="AQ264">
        <v>1</v>
      </c>
      <c r="AR264" t="s">
        <v>95</v>
      </c>
      <c r="AS264" t="s">
        <v>95</v>
      </c>
      <c r="AT264" t="s">
        <v>95</v>
      </c>
      <c r="AU264" t="s">
        <v>95</v>
      </c>
      <c r="AV264" t="s">
        <v>95</v>
      </c>
      <c r="AW264" t="s">
        <v>95</v>
      </c>
      <c r="AX264" t="s">
        <v>95</v>
      </c>
      <c r="AY264" t="s">
        <v>95</v>
      </c>
      <c r="AZ264" t="s">
        <v>95</v>
      </c>
      <c r="BA264" t="s">
        <v>95</v>
      </c>
      <c r="BB264" t="s">
        <v>95</v>
      </c>
      <c r="BC264" t="s">
        <v>95</v>
      </c>
      <c r="BD264" t="s">
        <v>95</v>
      </c>
      <c r="BH264" t="s">
        <v>621</v>
      </c>
      <c r="BI264">
        <v>1</v>
      </c>
      <c r="BJ264" t="s">
        <v>97</v>
      </c>
      <c r="BK264" t="s">
        <v>138</v>
      </c>
      <c r="BL264">
        <v>0</v>
      </c>
      <c r="BM264">
        <v>0</v>
      </c>
      <c r="BN264">
        <v>0</v>
      </c>
      <c r="BO264">
        <v>0</v>
      </c>
      <c r="BP264">
        <v>0</v>
      </c>
      <c r="BQ264">
        <v>0</v>
      </c>
      <c r="BS264">
        <v>1</v>
      </c>
      <c r="BT264">
        <v>1</v>
      </c>
      <c r="BU264">
        <v>0</v>
      </c>
      <c r="BV264">
        <v>0</v>
      </c>
      <c r="BW264">
        <v>0</v>
      </c>
      <c r="BX264">
        <v>0</v>
      </c>
      <c r="BY264">
        <v>277</v>
      </c>
      <c r="BZ264" t="s">
        <v>123</v>
      </c>
      <c r="CA264" t="s">
        <v>123</v>
      </c>
      <c r="CG264" s="4">
        <v>1</v>
      </c>
      <c r="CH264" s="4">
        <v>1</v>
      </c>
      <c r="CI264" s="5">
        <v>0</v>
      </c>
      <c r="CJ264" s="5">
        <v>0</v>
      </c>
      <c r="CK264" s="5">
        <v>0</v>
      </c>
      <c r="CL264" s="5">
        <v>0</v>
      </c>
    </row>
    <row r="265" spans="1:91" x14ac:dyDescent="0.2">
      <c r="A265" t="s">
        <v>622</v>
      </c>
      <c r="B265" t="s">
        <v>604</v>
      </c>
      <c r="C265" t="s">
        <v>192</v>
      </c>
      <c r="D265">
        <v>1.1000000000000001</v>
      </c>
      <c r="E265" t="s">
        <v>90</v>
      </c>
      <c r="F265" t="s">
        <v>623</v>
      </c>
      <c r="G265" t="s">
        <v>624</v>
      </c>
      <c r="H265" t="s">
        <v>607</v>
      </c>
      <c r="I265">
        <v>-4.0153999999999997E-3</v>
      </c>
      <c r="J265">
        <v>-4.0119999999999999E-3</v>
      </c>
      <c r="K265">
        <v>-0.34381</v>
      </c>
      <c r="L265">
        <v>247.78</v>
      </c>
      <c r="M265">
        <v>-1094.4000000000001</v>
      </c>
      <c r="N265">
        <v>99845</v>
      </c>
      <c r="O265">
        <v>154.49</v>
      </c>
      <c r="P265">
        <v>1859</v>
      </c>
      <c r="Q265">
        <v>775.42</v>
      </c>
      <c r="R265">
        <v>0.47947000000000001</v>
      </c>
      <c r="S265">
        <v>0.42909999999999998</v>
      </c>
      <c r="T265">
        <v>3.633</v>
      </c>
      <c r="U265">
        <v>3.1436000000000002</v>
      </c>
      <c r="V265">
        <v>0.47948000000000002</v>
      </c>
      <c r="W265">
        <v>0.44694</v>
      </c>
      <c r="X265">
        <v>3.633</v>
      </c>
      <c r="Y265">
        <v>3.1436000000000002</v>
      </c>
      <c r="Z265">
        <v>0.47549000000000002</v>
      </c>
      <c r="AA265">
        <v>0.44270999999999999</v>
      </c>
      <c r="AB265">
        <v>3.6469</v>
      </c>
      <c r="AC265">
        <v>3.1497999999999999</v>
      </c>
      <c r="AD265">
        <v>35</v>
      </c>
      <c r="AE265">
        <v>35</v>
      </c>
      <c r="AF265">
        <v>9.9843000000000002E-4</v>
      </c>
      <c r="AG265">
        <v>7.6709E-4</v>
      </c>
      <c r="AH265">
        <v>2.3135000000000001E-4</v>
      </c>
      <c r="AI265">
        <v>35</v>
      </c>
      <c r="AJ265">
        <v>34</v>
      </c>
      <c r="AK265">
        <v>0</v>
      </c>
      <c r="AL265">
        <v>0</v>
      </c>
      <c r="AM265">
        <v>0</v>
      </c>
      <c r="AN265">
        <v>0</v>
      </c>
      <c r="AO265">
        <v>0.96952000000000005</v>
      </c>
      <c r="AP265">
        <v>0</v>
      </c>
      <c r="AQ265">
        <v>1</v>
      </c>
      <c r="AR265" t="s">
        <v>94</v>
      </c>
      <c r="AS265" t="s">
        <v>95</v>
      </c>
      <c r="AT265" t="s">
        <v>95</v>
      </c>
      <c r="AU265" t="s">
        <v>95</v>
      </c>
      <c r="AV265" t="s">
        <v>95</v>
      </c>
      <c r="AW265" t="s">
        <v>95</v>
      </c>
      <c r="AX265" t="s">
        <v>95</v>
      </c>
      <c r="AY265" t="s">
        <v>94</v>
      </c>
      <c r="AZ265" t="s">
        <v>95</v>
      </c>
      <c r="BA265" t="s">
        <v>94</v>
      </c>
      <c r="BB265" t="s">
        <v>95</v>
      </c>
      <c r="BC265" t="s">
        <v>94</v>
      </c>
      <c r="BD265" t="s">
        <v>95</v>
      </c>
      <c r="BH265" t="s">
        <v>617</v>
      </c>
      <c r="BI265">
        <v>0</v>
      </c>
      <c r="BJ265" t="s">
        <v>137</v>
      </c>
      <c r="BK265" t="s">
        <v>138</v>
      </c>
      <c r="BL265">
        <v>1</v>
      </c>
      <c r="BM265">
        <v>1</v>
      </c>
      <c r="BN265">
        <v>2</v>
      </c>
      <c r="BO265">
        <v>2</v>
      </c>
      <c r="BP265">
        <v>0</v>
      </c>
      <c r="BQ265">
        <v>0</v>
      </c>
      <c r="BS265">
        <v>1</v>
      </c>
      <c r="BT265">
        <v>1</v>
      </c>
      <c r="BU265">
        <v>0</v>
      </c>
      <c r="BV265">
        <v>0</v>
      </c>
      <c r="BW265">
        <v>0</v>
      </c>
      <c r="BX265">
        <v>0</v>
      </c>
      <c r="BY265">
        <v>278</v>
      </c>
      <c r="CG265" s="4">
        <v>1</v>
      </c>
      <c r="CH265" s="4">
        <v>1</v>
      </c>
      <c r="CI265" s="5">
        <v>0</v>
      </c>
      <c r="CJ265" s="5">
        <v>0</v>
      </c>
      <c r="CK265" s="5">
        <v>0</v>
      </c>
      <c r="CL265" s="5">
        <v>0</v>
      </c>
    </row>
    <row r="266" spans="1:91" x14ac:dyDescent="0.2">
      <c r="A266" t="s">
        <v>625</v>
      </c>
      <c r="B266" t="s">
        <v>604</v>
      </c>
      <c r="C266" t="s">
        <v>192</v>
      </c>
      <c r="D266">
        <v>1.1000000000000001</v>
      </c>
      <c r="E266" t="s">
        <v>90</v>
      </c>
      <c r="F266" t="s">
        <v>626</v>
      </c>
      <c r="G266" t="s">
        <v>107</v>
      </c>
      <c r="H266" t="s">
        <v>607</v>
      </c>
      <c r="I266">
        <v>-1.3897E-2</v>
      </c>
      <c r="J266">
        <v>7.5226999999999998E-4</v>
      </c>
      <c r="K266">
        <v>-2.3733000000000001E-3</v>
      </c>
      <c r="L266">
        <v>1908.7</v>
      </c>
      <c r="M266">
        <v>-316.22000000000003</v>
      </c>
      <c r="N266">
        <v>1</v>
      </c>
      <c r="O266">
        <v>1555.1</v>
      </c>
      <c r="P266" s="1">
        <v>157430</v>
      </c>
      <c r="Q266">
        <v>4.9683999999999999</v>
      </c>
      <c r="R266">
        <v>0.81347999999999998</v>
      </c>
      <c r="S266">
        <v>0.80181999999999998</v>
      </c>
      <c r="T266">
        <v>1.7368999999999999E-2</v>
      </c>
      <c r="U266">
        <v>1.3546000000000001E-2</v>
      </c>
      <c r="V266">
        <v>-33.426000000000002</v>
      </c>
      <c r="W266">
        <v>-34.831000000000003</v>
      </c>
      <c r="X266">
        <v>0.23598</v>
      </c>
      <c r="Y266">
        <v>0.23252</v>
      </c>
      <c r="Z266">
        <v>0.78435999999999995</v>
      </c>
      <c r="AA266">
        <v>0.77556000000000003</v>
      </c>
      <c r="AB266">
        <v>1.8676000000000002E-2</v>
      </c>
      <c r="AC266">
        <v>1.4878000000000001E-2</v>
      </c>
      <c r="AD266">
        <v>52</v>
      </c>
      <c r="AE266">
        <v>52</v>
      </c>
      <c r="AF266">
        <v>0.32302999999999998</v>
      </c>
      <c r="AG266">
        <v>0.17546999999999999</v>
      </c>
      <c r="AH266">
        <v>0.14756</v>
      </c>
      <c r="AI266">
        <v>52</v>
      </c>
      <c r="AJ266">
        <v>51</v>
      </c>
      <c r="AK266">
        <v>16</v>
      </c>
      <c r="AL266">
        <v>0</v>
      </c>
      <c r="AM266">
        <v>1</v>
      </c>
      <c r="AN266">
        <v>0</v>
      </c>
      <c r="AO266">
        <v>0.97409999999999997</v>
      </c>
      <c r="AP266">
        <v>1</v>
      </c>
      <c r="AQ266">
        <v>1</v>
      </c>
      <c r="AR266" t="s">
        <v>95</v>
      </c>
      <c r="AS266" t="s">
        <v>95</v>
      </c>
      <c r="AT266" t="s">
        <v>95</v>
      </c>
      <c r="AU266" t="s">
        <v>95</v>
      </c>
      <c r="AV266" t="s">
        <v>95</v>
      </c>
      <c r="AW266" t="s">
        <v>95</v>
      </c>
      <c r="AX266" t="s">
        <v>95</v>
      </c>
      <c r="AY266" t="s">
        <v>94</v>
      </c>
      <c r="AZ266" t="s">
        <v>95</v>
      </c>
      <c r="BA266" t="s">
        <v>94</v>
      </c>
      <c r="BB266" t="s">
        <v>95</v>
      </c>
      <c r="BC266" t="s">
        <v>94</v>
      </c>
      <c r="BD266" t="s">
        <v>95</v>
      </c>
      <c r="BH266" t="s">
        <v>276</v>
      </c>
      <c r="BI266">
        <v>0</v>
      </c>
      <c r="BJ266" t="s">
        <v>108</v>
      </c>
      <c r="BK266" t="s">
        <v>109</v>
      </c>
      <c r="BL266">
        <v>1</v>
      </c>
      <c r="BM266">
        <v>1</v>
      </c>
      <c r="BN266">
        <v>1</v>
      </c>
      <c r="BO266">
        <v>1</v>
      </c>
      <c r="BP266">
        <v>0</v>
      </c>
      <c r="BQ266">
        <v>0</v>
      </c>
      <c r="BS266">
        <v>1</v>
      </c>
      <c r="BT266">
        <v>1</v>
      </c>
      <c r="BU266">
        <v>1</v>
      </c>
      <c r="BV266">
        <v>1</v>
      </c>
      <c r="BW266">
        <v>0</v>
      </c>
      <c r="BX266">
        <v>0</v>
      </c>
      <c r="BY266">
        <v>279</v>
      </c>
      <c r="CG266" s="4">
        <v>1</v>
      </c>
      <c r="CH266" s="4">
        <v>1</v>
      </c>
      <c r="CI266" s="5">
        <v>1</v>
      </c>
      <c r="CJ266" s="5">
        <v>1</v>
      </c>
      <c r="CK266" s="5">
        <v>0</v>
      </c>
      <c r="CL266" s="5">
        <v>0</v>
      </c>
    </row>
    <row r="267" spans="1:91" x14ac:dyDescent="0.2">
      <c r="A267" t="s">
        <v>627</v>
      </c>
      <c r="B267" t="s">
        <v>604</v>
      </c>
      <c r="C267" t="s">
        <v>192</v>
      </c>
      <c r="D267">
        <v>2.4</v>
      </c>
      <c r="E267" t="s">
        <v>628</v>
      </c>
      <c r="F267" t="s">
        <v>629</v>
      </c>
      <c r="G267" t="s">
        <v>630</v>
      </c>
      <c r="H267" t="s">
        <v>607</v>
      </c>
      <c r="I267">
        <v>2.0219000000000001E-2</v>
      </c>
      <c r="J267">
        <v>2.0219000000000001E-2</v>
      </c>
      <c r="K267">
        <v>1.7020999999999999</v>
      </c>
      <c r="L267">
        <v>2568</v>
      </c>
      <c r="M267">
        <v>217.34</v>
      </c>
      <c r="N267" s="1">
        <v>9333100</v>
      </c>
      <c r="O267">
        <v>5.1848999999999998</v>
      </c>
      <c r="P267">
        <v>1855.6</v>
      </c>
      <c r="Q267">
        <v>-3304.4</v>
      </c>
      <c r="R267">
        <v>0.84701000000000004</v>
      </c>
      <c r="S267">
        <v>0.83745000000000003</v>
      </c>
      <c r="T267">
        <v>11.327999999999999</v>
      </c>
      <c r="U267">
        <v>7.7712000000000003</v>
      </c>
      <c r="V267">
        <v>0.84701000000000004</v>
      </c>
      <c r="W267">
        <v>0.84075999999999995</v>
      </c>
      <c r="X267">
        <v>11.327999999999999</v>
      </c>
      <c r="Y267">
        <v>7.7712000000000003</v>
      </c>
      <c r="Z267">
        <v>0.77800000000000002</v>
      </c>
      <c r="AA267">
        <v>0.76893999999999996</v>
      </c>
      <c r="AB267">
        <v>13.646000000000001</v>
      </c>
      <c r="AC267">
        <v>9.8743999999999996</v>
      </c>
      <c r="AD267">
        <v>52</v>
      </c>
      <c r="AE267">
        <v>52</v>
      </c>
      <c r="AF267" s="1">
        <v>2.1534000000000001E-5</v>
      </c>
      <c r="AG267" s="1">
        <v>6.3678000000000003E-6</v>
      </c>
      <c r="AH267" s="1">
        <v>1.5166E-5</v>
      </c>
      <c r="AI267">
        <v>52</v>
      </c>
      <c r="AJ267">
        <v>0</v>
      </c>
      <c r="AK267">
        <v>50</v>
      </c>
      <c r="AL267">
        <v>0</v>
      </c>
      <c r="AM267">
        <v>0</v>
      </c>
      <c r="AN267">
        <v>0</v>
      </c>
      <c r="AO267">
        <v>0.94921</v>
      </c>
      <c r="AP267">
        <v>0</v>
      </c>
      <c r="AQ267">
        <v>0</v>
      </c>
      <c r="AR267" t="s">
        <v>95</v>
      </c>
      <c r="AS267" t="s">
        <v>95</v>
      </c>
      <c r="AT267" t="s">
        <v>95</v>
      </c>
      <c r="AU267" t="s">
        <v>95</v>
      </c>
      <c r="AV267" t="s">
        <v>95</v>
      </c>
      <c r="AW267" t="s">
        <v>95</v>
      </c>
      <c r="AX267" t="s">
        <v>95</v>
      </c>
      <c r="AY267" t="s">
        <v>94</v>
      </c>
      <c r="AZ267" t="s">
        <v>95</v>
      </c>
      <c r="BA267" t="s">
        <v>94</v>
      </c>
      <c r="BB267" t="s">
        <v>95</v>
      </c>
      <c r="BC267" t="s">
        <v>94</v>
      </c>
      <c r="BD267" t="s">
        <v>95</v>
      </c>
      <c r="BE267">
        <v>1</v>
      </c>
      <c r="BI267">
        <v>0</v>
      </c>
      <c r="BM267">
        <v>1</v>
      </c>
      <c r="BS267">
        <v>1</v>
      </c>
      <c r="BT267">
        <v>1</v>
      </c>
      <c r="BU267">
        <v>0</v>
      </c>
      <c r="BV267">
        <v>0</v>
      </c>
      <c r="BW267">
        <v>1</v>
      </c>
      <c r="BX267">
        <v>1</v>
      </c>
      <c r="BY267">
        <v>280</v>
      </c>
      <c r="CG267" s="4">
        <v>1</v>
      </c>
      <c r="CH267" s="4">
        <v>1</v>
      </c>
      <c r="CI267" s="5">
        <v>0</v>
      </c>
      <c r="CJ267" s="5">
        <v>0</v>
      </c>
      <c r="CK267" s="5">
        <v>1</v>
      </c>
      <c r="CL267" s="5">
        <v>1</v>
      </c>
    </row>
    <row r="268" spans="1:91" x14ac:dyDescent="0.2">
      <c r="A268" t="s">
        <v>631</v>
      </c>
      <c r="B268" t="s">
        <v>604</v>
      </c>
      <c r="C268" t="s">
        <v>192</v>
      </c>
      <c r="D268">
        <v>2.5</v>
      </c>
      <c r="E268" t="s">
        <v>632</v>
      </c>
      <c r="F268" t="s">
        <v>633</v>
      </c>
      <c r="G268" t="s">
        <v>606</v>
      </c>
      <c r="H268" t="s">
        <v>607</v>
      </c>
      <c r="I268">
        <v>5.3939000000000001E-2</v>
      </c>
      <c r="J268">
        <v>3.0404E-3</v>
      </c>
      <c r="K268">
        <v>2.3733000000000001E-3</v>
      </c>
      <c r="L268">
        <v>1941.1</v>
      </c>
      <c r="M268">
        <v>81.47</v>
      </c>
      <c r="N268">
        <v>0.82091000000000003</v>
      </c>
      <c r="O268">
        <v>0.13350999999999999</v>
      </c>
      <c r="P268">
        <v>1420.6</v>
      </c>
      <c r="Q268">
        <v>-3.9683999999999999</v>
      </c>
      <c r="R268">
        <v>0.88331999999999999</v>
      </c>
      <c r="S268">
        <v>0.87602000000000002</v>
      </c>
      <c r="T268">
        <v>1.3738E-2</v>
      </c>
      <c r="U268">
        <v>1.0647E-2</v>
      </c>
      <c r="V268">
        <v>0.77124000000000004</v>
      </c>
      <c r="W268">
        <v>0.76190000000000002</v>
      </c>
      <c r="X268">
        <v>1.9236E-2</v>
      </c>
      <c r="Y268">
        <v>1.5408E-2</v>
      </c>
      <c r="Z268">
        <v>0.78435999999999995</v>
      </c>
      <c r="AA268">
        <v>0.77556000000000003</v>
      </c>
      <c r="AB268">
        <v>1.8676000000000002E-2</v>
      </c>
      <c r="AC268">
        <v>1.4878000000000001E-2</v>
      </c>
      <c r="AD268">
        <v>52</v>
      </c>
      <c r="AE268">
        <v>52</v>
      </c>
      <c r="AF268">
        <v>1.0044</v>
      </c>
      <c r="AG268">
        <v>0.82465999999999995</v>
      </c>
      <c r="AH268">
        <v>0.17974999999999999</v>
      </c>
      <c r="AI268">
        <v>52</v>
      </c>
      <c r="AJ268">
        <v>16</v>
      </c>
      <c r="AK268">
        <v>51</v>
      </c>
      <c r="AL268">
        <v>1</v>
      </c>
      <c r="AM268">
        <v>0</v>
      </c>
      <c r="AN268">
        <v>0</v>
      </c>
      <c r="AO268">
        <v>0.98219000000000001</v>
      </c>
      <c r="AP268">
        <v>1</v>
      </c>
      <c r="AQ268">
        <v>1</v>
      </c>
      <c r="AR268" t="s">
        <v>95</v>
      </c>
      <c r="AS268" t="s">
        <v>95</v>
      </c>
      <c r="AT268" t="s">
        <v>95</v>
      </c>
      <c r="AU268" t="s">
        <v>95</v>
      </c>
      <c r="AV268" t="s">
        <v>95</v>
      </c>
      <c r="AW268" t="s">
        <v>95</v>
      </c>
      <c r="AX268" t="s">
        <v>95</v>
      </c>
      <c r="AY268" t="s">
        <v>94</v>
      </c>
      <c r="AZ268" t="s">
        <v>95</v>
      </c>
      <c r="BA268" t="s">
        <v>94</v>
      </c>
      <c r="BB268" t="s">
        <v>95</v>
      </c>
      <c r="BC268" t="s">
        <v>94</v>
      </c>
      <c r="BD268" t="s">
        <v>95</v>
      </c>
      <c r="BE268">
        <v>1</v>
      </c>
      <c r="BI268">
        <v>0</v>
      </c>
      <c r="BL268">
        <v>1</v>
      </c>
      <c r="BM268">
        <v>1</v>
      </c>
      <c r="BN268">
        <v>0</v>
      </c>
      <c r="BO268">
        <v>0</v>
      </c>
      <c r="BP268">
        <v>0</v>
      </c>
      <c r="BQ268">
        <v>0</v>
      </c>
      <c r="BS268">
        <v>1</v>
      </c>
      <c r="BT268">
        <v>1</v>
      </c>
      <c r="BU268">
        <v>0</v>
      </c>
      <c r="BV268">
        <v>0</v>
      </c>
      <c r="BW268">
        <v>0</v>
      </c>
      <c r="BX268">
        <v>0</v>
      </c>
      <c r="BY268">
        <v>255</v>
      </c>
      <c r="CG268" s="4">
        <v>1</v>
      </c>
      <c r="CH268" s="4">
        <v>1</v>
      </c>
      <c r="CI268" s="5">
        <v>0</v>
      </c>
      <c r="CJ268" s="5">
        <v>0</v>
      </c>
      <c r="CK268" s="5">
        <v>1</v>
      </c>
      <c r="CL268" s="5">
        <v>1</v>
      </c>
      <c r="CM268" s="12" t="s">
        <v>3457</v>
      </c>
    </row>
    <row r="269" spans="1:91" x14ac:dyDescent="0.2">
      <c r="A269" t="s">
        <v>634</v>
      </c>
      <c r="B269" t="s">
        <v>604</v>
      </c>
      <c r="C269" t="s">
        <v>192</v>
      </c>
      <c r="D269">
        <v>2.5</v>
      </c>
      <c r="E269" t="s">
        <v>632</v>
      </c>
      <c r="F269" t="s">
        <v>635</v>
      </c>
      <c r="G269" t="s">
        <v>636</v>
      </c>
      <c r="H269" t="s">
        <v>607</v>
      </c>
      <c r="I269">
        <v>-1.6670999999999998E-2</v>
      </c>
      <c r="J269">
        <v>-1.5487000000000001E-2</v>
      </c>
      <c r="K269">
        <v>-0.27021000000000001</v>
      </c>
      <c r="L269">
        <v>1836.7</v>
      </c>
      <c r="M269">
        <v>-263.58999999999997</v>
      </c>
      <c r="N269">
        <v>263.16000000000003</v>
      </c>
      <c r="O269">
        <v>29.297000000000001</v>
      </c>
      <c r="P269">
        <v>1961.8</v>
      </c>
      <c r="Q269">
        <v>557.07000000000005</v>
      </c>
      <c r="R269">
        <v>0.77941000000000005</v>
      </c>
      <c r="S269">
        <v>0.76561999999999997</v>
      </c>
      <c r="T269">
        <v>2.1865000000000001</v>
      </c>
      <c r="U269">
        <v>1.8671</v>
      </c>
      <c r="V269">
        <v>0.77934000000000003</v>
      </c>
      <c r="W269">
        <v>0.77034000000000002</v>
      </c>
      <c r="X269">
        <v>2.1867999999999999</v>
      </c>
      <c r="Y269">
        <v>1.8674999999999999</v>
      </c>
      <c r="Z269">
        <v>0.75887000000000004</v>
      </c>
      <c r="AA269">
        <v>0.74902999999999997</v>
      </c>
      <c r="AB269">
        <v>2.286</v>
      </c>
      <c r="AC269">
        <v>1.9144000000000001</v>
      </c>
      <c r="AD269">
        <v>52</v>
      </c>
      <c r="AE269">
        <v>52</v>
      </c>
      <c r="AF269">
        <v>9.0315000000000006E-2</v>
      </c>
      <c r="AG269">
        <v>4.0483999999999999E-2</v>
      </c>
      <c r="AH269">
        <v>4.9829999999999999E-2</v>
      </c>
      <c r="AI269">
        <v>52</v>
      </c>
      <c r="AJ269">
        <v>43</v>
      </c>
      <c r="AK269">
        <v>20</v>
      </c>
      <c r="AL269">
        <v>1</v>
      </c>
      <c r="AM269">
        <v>1</v>
      </c>
      <c r="AN269">
        <v>0</v>
      </c>
      <c r="AO269">
        <v>0.97772999999999999</v>
      </c>
      <c r="AP269">
        <v>0</v>
      </c>
      <c r="AQ269">
        <v>1</v>
      </c>
      <c r="AR269" t="s">
        <v>95</v>
      </c>
      <c r="AS269" t="s">
        <v>95</v>
      </c>
      <c r="AT269" t="s">
        <v>95</v>
      </c>
      <c r="AU269" t="s">
        <v>95</v>
      </c>
      <c r="AV269" t="s">
        <v>95</v>
      </c>
      <c r="AW269" t="s">
        <v>95</v>
      </c>
      <c r="AX269" t="s">
        <v>95</v>
      </c>
      <c r="AY269" t="s">
        <v>94</v>
      </c>
      <c r="AZ269" t="s">
        <v>95</v>
      </c>
      <c r="BA269" t="s">
        <v>94</v>
      </c>
      <c r="BB269" t="s">
        <v>95</v>
      </c>
      <c r="BC269" t="s">
        <v>94</v>
      </c>
      <c r="BD269" t="s">
        <v>95</v>
      </c>
      <c r="BE269">
        <v>2</v>
      </c>
      <c r="BH269" t="s">
        <v>276</v>
      </c>
      <c r="BI269">
        <v>0</v>
      </c>
      <c r="BL269">
        <v>1</v>
      </c>
      <c r="BM269">
        <v>1</v>
      </c>
      <c r="BN269">
        <v>0</v>
      </c>
      <c r="BO269">
        <v>0</v>
      </c>
      <c r="BP269">
        <v>0</v>
      </c>
      <c r="BQ269">
        <v>0</v>
      </c>
      <c r="BS269">
        <v>1</v>
      </c>
      <c r="BT269">
        <v>1</v>
      </c>
      <c r="BU269">
        <v>0</v>
      </c>
      <c r="BV269">
        <v>0</v>
      </c>
      <c r="BW269">
        <v>0</v>
      </c>
      <c r="BX269">
        <v>0</v>
      </c>
      <c r="BY269">
        <v>257</v>
      </c>
      <c r="CG269" s="4">
        <v>1</v>
      </c>
      <c r="CH269" s="4">
        <v>1</v>
      </c>
      <c r="CI269" s="5">
        <v>0</v>
      </c>
      <c r="CJ269" s="5">
        <v>0</v>
      </c>
      <c r="CK269" s="5">
        <v>0</v>
      </c>
      <c r="CL269" s="5">
        <v>0</v>
      </c>
    </row>
    <row r="270" spans="1:91" x14ac:dyDescent="0.2">
      <c r="A270" t="s">
        <v>637</v>
      </c>
      <c r="B270" t="s">
        <v>604</v>
      </c>
      <c r="C270" t="s">
        <v>192</v>
      </c>
      <c r="D270">
        <v>2.5</v>
      </c>
      <c r="E270" t="s">
        <v>632</v>
      </c>
      <c r="F270" t="s">
        <v>638</v>
      </c>
      <c r="G270" t="s">
        <v>610</v>
      </c>
      <c r="H270" t="s">
        <v>607</v>
      </c>
      <c r="I270">
        <v>7.6648999999999995E-2</v>
      </c>
      <c r="J270">
        <v>1.1900000000000001E-2</v>
      </c>
      <c r="K270">
        <v>2.3740000000000001E-2</v>
      </c>
      <c r="L270">
        <v>1976.7</v>
      </c>
      <c r="M270">
        <v>57.332000000000001</v>
      </c>
      <c r="N270">
        <v>2.3138999999999998</v>
      </c>
      <c r="O270">
        <v>2.077</v>
      </c>
      <c r="P270">
        <v>2010.8</v>
      </c>
      <c r="Q270">
        <v>-45.618000000000002</v>
      </c>
      <c r="R270">
        <v>0.22412000000000001</v>
      </c>
      <c r="S270">
        <v>0.17563000000000001</v>
      </c>
      <c r="T270">
        <v>0.73970999999999998</v>
      </c>
      <c r="U270">
        <v>0.52229000000000003</v>
      </c>
      <c r="V270">
        <v>0.15947</v>
      </c>
      <c r="W270">
        <v>0.12517</v>
      </c>
      <c r="X270">
        <v>0.76990999999999998</v>
      </c>
      <c r="Y270">
        <v>0.52207000000000003</v>
      </c>
      <c r="Z270">
        <v>0.18001</v>
      </c>
      <c r="AA270">
        <v>0.14654</v>
      </c>
      <c r="AB270">
        <v>0.76044</v>
      </c>
      <c r="AC270">
        <v>0.50661999999999996</v>
      </c>
      <c r="AD270">
        <v>52</v>
      </c>
      <c r="AE270">
        <v>52</v>
      </c>
      <c r="AF270">
        <v>2.0649999999999999</v>
      </c>
      <c r="AG270">
        <v>0.33709</v>
      </c>
      <c r="AH270">
        <v>1.7279</v>
      </c>
      <c r="AI270">
        <v>52</v>
      </c>
      <c r="AJ270">
        <v>20</v>
      </c>
      <c r="AK270">
        <v>2</v>
      </c>
      <c r="AL270">
        <v>1</v>
      </c>
      <c r="AM270">
        <v>0</v>
      </c>
      <c r="AN270">
        <v>1</v>
      </c>
      <c r="AO270">
        <v>0.95479000000000003</v>
      </c>
      <c r="AP270">
        <v>0</v>
      </c>
      <c r="AQ270">
        <v>1</v>
      </c>
      <c r="AR270" t="s">
        <v>96</v>
      </c>
      <c r="AS270" t="s">
        <v>95</v>
      </c>
      <c r="AT270" t="s">
        <v>95</v>
      </c>
      <c r="AU270" t="s">
        <v>95</v>
      </c>
      <c r="AV270" t="s">
        <v>95</v>
      </c>
      <c r="AW270" t="s">
        <v>95</v>
      </c>
      <c r="AX270" t="s">
        <v>95</v>
      </c>
      <c r="AY270" t="s">
        <v>95</v>
      </c>
      <c r="AZ270" t="s">
        <v>94</v>
      </c>
      <c r="BA270" t="s">
        <v>96</v>
      </c>
      <c r="BB270" t="s">
        <v>94</v>
      </c>
      <c r="BC270" t="s">
        <v>96</v>
      </c>
      <c r="BD270" t="s">
        <v>94</v>
      </c>
      <c r="BE270">
        <v>4</v>
      </c>
      <c r="BG270" t="s">
        <v>639</v>
      </c>
      <c r="BH270" t="s">
        <v>276</v>
      </c>
      <c r="BI270">
        <v>0</v>
      </c>
      <c r="BL270">
        <v>1</v>
      </c>
      <c r="BM270">
        <v>1</v>
      </c>
      <c r="BN270">
        <v>0</v>
      </c>
      <c r="BO270">
        <v>0</v>
      </c>
      <c r="BP270">
        <v>0</v>
      </c>
      <c r="BQ270">
        <v>0</v>
      </c>
      <c r="BS270">
        <v>0</v>
      </c>
      <c r="BT270">
        <v>1</v>
      </c>
      <c r="BU270">
        <v>0</v>
      </c>
      <c r="BV270">
        <v>0</v>
      </c>
      <c r="BW270">
        <v>0</v>
      </c>
      <c r="BX270">
        <v>0</v>
      </c>
      <c r="BY270">
        <v>258</v>
      </c>
      <c r="BZ270" t="s">
        <v>123</v>
      </c>
      <c r="CG270" s="4">
        <v>1</v>
      </c>
      <c r="CH270" s="4">
        <v>1</v>
      </c>
      <c r="CI270" s="5">
        <v>0</v>
      </c>
      <c r="CJ270" s="5">
        <v>0</v>
      </c>
      <c r="CK270" s="5">
        <v>0</v>
      </c>
      <c r="CL270" s="5">
        <v>0</v>
      </c>
    </row>
    <row r="271" spans="1:91" x14ac:dyDescent="0.2">
      <c r="A271" t="s">
        <v>640</v>
      </c>
      <c r="B271" t="s">
        <v>604</v>
      </c>
      <c r="C271" t="s">
        <v>192</v>
      </c>
      <c r="D271">
        <v>2.5</v>
      </c>
      <c r="E271" t="s">
        <v>632</v>
      </c>
      <c r="F271" t="s">
        <v>641</v>
      </c>
      <c r="G271" t="s">
        <v>636</v>
      </c>
      <c r="H271" t="s">
        <v>607</v>
      </c>
      <c r="I271">
        <v>-0.15753</v>
      </c>
      <c r="J271">
        <v>-2.6266000000000002E-3</v>
      </c>
      <c r="K271">
        <v>-0.15112</v>
      </c>
      <c r="L271">
        <v>2027.8</v>
      </c>
      <c r="M271">
        <v>-27.896999999999998</v>
      </c>
      <c r="N271">
        <v>56.515999999999998</v>
      </c>
      <c r="O271">
        <v>95.866</v>
      </c>
      <c r="P271">
        <v>1779.2</v>
      </c>
      <c r="Q271">
        <v>355.92</v>
      </c>
      <c r="R271">
        <v>0.44762000000000002</v>
      </c>
      <c r="S271">
        <v>0.41310000000000002</v>
      </c>
      <c r="T271">
        <v>3.9354</v>
      </c>
      <c r="U271">
        <v>3.0242</v>
      </c>
      <c r="V271">
        <v>0.17335999999999999</v>
      </c>
      <c r="W271">
        <v>0.13961999999999999</v>
      </c>
      <c r="X271">
        <v>4.8143000000000002</v>
      </c>
      <c r="Y271">
        <v>3.7923</v>
      </c>
      <c r="Z271">
        <v>0.18348</v>
      </c>
      <c r="AA271">
        <v>0.15015000000000001</v>
      </c>
      <c r="AB271">
        <v>4.7847</v>
      </c>
      <c r="AC271">
        <v>3.7803</v>
      </c>
      <c r="AD271">
        <v>52</v>
      </c>
      <c r="AE271">
        <v>52</v>
      </c>
      <c r="AF271">
        <v>1.1345000000000001</v>
      </c>
      <c r="AG271">
        <v>0.76544999999999996</v>
      </c>
      <c r="AH271">
        <v>0.36903999999999998</v>
      </c>
      <c r="AI271">
        <v>52</v>
      </c>
      <c r="AJ271">
        <v>34</v>
      </c>
      <c r="AK271">
        <v>0</v>
      </c>
      <c r="AL271">
        <v>1</v>
      </c>
      <c r="AM271">
        <v>0</v>
      </c>
      <c r="AN271">
        <v>0</v>
      </c>
      <c r="AO271">
        <v>0.98670999999999998</v>
      </c>
      <c r="AP271">
        <v>0</v>
      </c>
      <c r="AQ271">
        <v>1</v>
      </c>
      <c r="AR271" t="s">
        <v>94</v>
      </c>
      <c r="AS271" t="s">
        <v>95</v>
      </c>
      <c r="AT271" t="s">
        <v>95</v>
      </c>
      <c r="AU271" t="s">
        <v>95</v>
      </c>
      <c r="AV271" t="s">
        <v>95</v>
      </c>
      <c r="AW271" t="s">
        <v>95</v>
      </c>
      <c r="AX271" t="s">
        <v>95</v>
      </c>
      <c r="AY271" t="s">
        <v>95</v>
      </c>
      <c r="AZ271" t="s">
        <v>94</v>
      </c>
      <c r="BA271" t="s">
        <v>94</v>
      </c>
      <c r="BB271" t="s">
        <v>94</v>
      </c>
      <c r="BC271" t="s">
        <v>94</v>
      </c>
      <c r="BD271" t="s">
        <v>94</v>
      </c>
      <c r="BE271">
        <v>2</v>
      </c>
      <c r="BH271" t="s">
        <v>276</v>
      </c>
      <c r="BI271">
        <v>0</v>
      </c>
      <c r="BL271">
        <v>1</v>
      </c>
      <c r="BM271">
        <v>1</v>
      </c>
      <c r="BN271">
        <v>0</v>
      </c>
      <c r="BO271">
        <v>0</v>
      </c>
      <c r="BP271">
        <v>0</v>
      </c>
      <c r="BQ271">
        <v>0</v>
      </c>
      <c r="BS271">
        <v>1</v>
      </c>
      <c r="BT271">
        <v>1</v>
      </c>
      <c r="BU271">
        <v>0</v>
      </c>
      <c r="BV271">
        <v>0</v>
      </c>
      <c r="BW271">
        <v>0</v>
      </c>
      <c r="BX271">
        <v>0</v>
      </c>
      <c r="BY271">
        <v>259</v>
      </c>
      <c r="CG271" s="4">
        <v>1</v>
      </c>
      <c r="CH271" s="4">
        <v>1</v>
      </c>
      <c r="CI271" s="5">
        <v>0</v>
      </c>
      <c r="CJ271" s="5">
        <v>0</v>
      </c>
      <c r="CK271" s="5">
        <v>0</v>
      </c>
      <c r="CL271" s="5">
        <v>0</v>
      </c>
    </row>
    <row r="272" spans="1:91" x14ac:dyDescent="0.2">
      <c r="A272" t="s">
        <v>642</v>
      </c>
      <c r="B272" t="s">
        <v>604</v>
      </c>
      <c r="C272" t="s">
        <v>192</v>
      </c>
      <c r="D272">
        <v>2.5</v>
      </c>
      <c r="E272" t="s">
        <v>632</v>
      </c>
      <c r="F272" t="s">
        <v>643</v>
      </c>
      <c r="G272" t="s">
        <v>610</v>
      </c>
      <c r="H272" t="s">
        <v>607</v>
      </c>
      <c r="I272">
        <v>2.9422E-2</v>
      </c>
      <c r="J272">
        <v>1.7507999999999999E-2</v>
      </c>
      <c r="K272">
        <v>0.22725000000000001</v>
      </c>
      <c r="L272">
        <v>2012.5</v>
      </c>
      <c r="M272">
        <v>149.36000000000001</v>
      </c>
      <c r="N272">
        <v>33.807000000000002</v>
      </c>
      <c r="O272">
        <v>8.2314000000000007</v>
      </c>
      <c r="P272">
        <v>1971.5</v>
      </c>
      <c r="Q272">
        <v>-440.53</v>
      </c>
      <c r="R272">
        <v>0.96294999999999997</v>
      </c>
      <c r="S272">
        <v>0.96064000000000005</v>
      </c>
      <c r="T272">
        <v>0.67096</v>
      </c>
      <c r="U272">
        <v>0.53752</v>
      </c>
      <c r="V272">
        <v>0.95682999999999996</v>
      </c>
      <c r="W272">
        <v>0.95506000000000002</v>
      </c>
      <c r="X272">
        <v>0.72433999999999998</v>
      </c>
      <c r="Y272">
        <v>0.54522999999999999</v>
      </c>
      <c r="Z272">
        <v>0.95726</v>
      </c>
      <c r="AA272">
        <v>0.95550999999999997</v>
      </c>
      <c r="AB272">
        <v>0.72072999999999998</v>
      </c>
      <c r="AC272">
        <v>0.60202</v>
      </c>
      <c r="AD272">
        <v>52</v>
      </c>
      <c r="AE272">
        <v>52</v>
      </c>
      <c r="AF272">
        <v>0.53864000000000001</v>
      </c>
      <c r="AG272">
        <v>0.22286</v>
      </c>
      <c r="AH272">
        <v>0.31578000000000001</v>
      </c>
      <c r="AI272">
        <v>52</v>
      </c>
      <c r="AJ272">
        <v>3</v>
      </c>
      <c r="AK272">
        <v>51</v>
      </c>
      <c r="AL272">
        <v>0</v>
      </c>
      <c r="AM272">
        <v>0</v>
      </c>
      <c r="AN272">
        <v>0</v>
      </c>
      <c r="AO272">
        <v>0.97924</v>
      </c>
      <c r="AP272">
        <v>0</v>
      </c>
      <c r="AQ272">
        <v>1</v>
      </c>
      <c r="AR272" t="s">
        <v>95</v>
      </c>
      <c r="AS272" t="s">
        <v>95</v>
      </c>
      <c r="AT272" t="s">
        <v>95</v>
      </c>
      <c r="AU272" t="s">
        <v>95</v>
      </c>
      <c r="AV272" t="s">
        <v>95</v>
      </c>
      <c r="AW272" t="s">
        <v>95</v>
      </c>
      <c r="AX272" t="s">
        <v>95</v>
      </c>
      <c r="AY272" t="s">
        <v>95</v>
      </c>
      <c r="AZ272" t="s">
        <v>95</v>
      </c>
      <c r="BA272" t="s">
        <v>95</v>
      </c>
      <c r="BB272" t="s">
        <v>95</v>
      </c>
      <c r="BC272" t="s">
        <v>95</v>
      </c>
      <c r="BD272" t="s">
        <v>95</v>
      </c>
      <c r="BE272">
        <v>1</v>
      </c>
      <c r="BH272" t="s">
        <v>276</v>
      </c>
      <c r="BI272">
        <v>0</v>
      </c>
      <c r="BL272">
        <v>1</v>
      </c>
      <c r="BM272">
        <v>1</v>
      </c>
      <c r="BN272">
        <v>0</v>
      </c>
      <c r="BO272">
        <v>0</v>
      </c>
      <c r="BP272">
        <v>0</v>
      </c>
      <c r="BQ272">
        <v>0</v>
      </c>
      <c r="BS272">
        <v>1</v>
      </c>
      <c r="BT272">
        <v>1</v>
      </c>
      <c r="BU272">
        <v>0</v>
      </c>
      <c r="BV272">
        <v>0</v>
      </c>
      <c r="BW272">
        <v>0</v>
      </c>
      <c r="BX272">
        <v>0</v>
      </c>
      <c r="BY272">
        <v>260</v>
      </c>
      <c r="CG272" s="4">
        <v>1</v>
      </c>
      <c r="CH272" s="4">
        <v>1</v>
      </c>
      <c r="CI272" s="5">
        <v>0</v>
      </c>
      <c r="CJ272" s="5">
        <v>0</v>
      </c>
      <c r="CK272" s="5">
        <v>0</v>
      </c>
      <c r="CL272" s="5">
        <v>0</v>
      </c>
    </row>
    <row r="273" spans="1:90" x14ac:dyDescent="0.2">
      <c r="A273" t="s">
        <v>644</v>
      </c>
      <c r="B273" t="s">
        <v>604</v>
      </c>
      <c r="C273" t="s">
        <v>192</v>
      </c>
      <c r="D273">
        <v>2.5</v>
      </c>
      <c r="E273" t="s">
        <v>632</v>
      </c>
      <c r="F273" t="s">
        <v>645</v>
      </c>
      <c r="G273" t="s">
        <v>636</v>
      </c>
      <c r="H273" t="s">
        <v>607</v>
      </c>
      <c r="I273">
        <v>0.34938000000000002</v>
      </c>
      <c r="J273">
        <v>3.8059999999999999E-3</v>
      </c>
      <c r="K273">
        <v>3.6170999999999998E-3</v>
      </c>
      <c r="L273">
        <v>1971.6</v>
      </c>
      <c r="M273">
        <v>12.577999999999999</v>
      </c>
      <c r="N273">
        <v>0.90246999999999999</v>
      </c>
      <c r="O273">
        <v>0.41448000000000002</v>
      </c>
      <c r="P273">
        <v>1808.1</v>
      </c>
      <c r="Q273">
        <v>-6.3711000000000002</v>
      </c>
      <c r="R273">
        <v>0.71443000000000001</v>
      </c>
      <c r="S273">
        <v>0.69657999999999998</v>
      </c>
      <c r="T273">
        <v>8.0963999999999994E-2</v>
      </c>
      <c r="U273">
        <v>6.5322000000000005E-2</v>
      </c>
      <c r="V273">
        <v>0.11439000000000001</v>
      </c>
      <c r="W273">
        <v>7.8240000000000004E-2</v>
      </c>
      <c r="X273">
        <v>0.14258000000000001</v>
      </c>
      <c r="Y273">
        <v>0.11498</v>
      </c>
      <c r="Z273">
        <v>0.12839</v>
      </c>
      <c r="AA273">
        <v>9.2813000000000007E-2</v>
      </c>
      <c r="AB273">
        <v>0.14144999999999999</v>
      </c>
      <c r="AC273">
        <v>0.11522</v>
      </c>
      <c r="AD273">
        <v>52</v>
      </c>
      <c r="AE273">
        <v>52</v>
      </c>
      <c r="AF273">
        <v>1.1934</v>
      </c>
      <c r="AG273">
        <v>0.44905</v>
      </c>
      <c r="AH273">
        <v>0.74429999999999996</v>
      </c>
      <c r="AI273">
        <v>52</v>
      </c>
      <c r="AJ273">
        <v>25</v>
      </c>
      <c r="AK273">
        <v>50</v>
      </c>
      <c r="AL273">
        <v>1</v>
      </c>
      <c r="AM273">
        <v>0</v>
      </c>
      <c r="AN273">
        <v>0</v>
      </c>
      <c r="AO273">
        <v>0.98726999999999998</v>
      </c>
      <c r="AP273">
        <v>0</v>
      </c>
      <c r="AQ273">
        <v>1</v>
      </c>
      <c r="AR273" t="s">
        <v>95</v>
      </c>
      <c r="AS273" t="s">
        <v>95</v>
      </c>
      <c r="AT273" t="s">
        <v>95</v>
      </c>
      <c r="AU273" t="s">
        <v>95</v>
      </c>
      <c r="AV273" t="s">
        <v>95</v>
      </c>
      <c r="AW273" t="s">
        <v>95</v>
      </c>
      <c r="AX273" t="s">
        <v>95</v>
      </c>
      <c r="AY273" t="s">
        <v>95</v>
      </c>
      <c r="AZ273" t="s">
        <v>94</v>
      </c>
      <c r="BA273" t="s">
        <v>95</v>
      </c>
      <c r="BB273" t="s">
        <v>94</v>
      </c>
      <c r="BC273" t="s">
        <v>95</v>
      </c>
      <c r="BD273" t="s">
        <v>94</v>
      </c>
      <c r="BE273">
        <v>1</v>
      </c>
      <c r="BH273" t="s">
        <v>276</v>
      </c>
      <c r="BI273">
        <v>0</v>
      </c>
      <c r="BL273">
        <v>1</v>
      </c>
      <c r="BM273">
        <v>1</v>
      </c>
      <c r="BN273">
        <v>0</v>
      </c>
      <c r="BO273">
        <v>0</v>
      </c>
      <c r="BP273">
        <v>0</v>
      </c>
      <c r="BQ273">
        <v>0</v>
      </c>
      <c r="BS273">
        <v>1</v>
      </c>
      <c r="BT273">
        <v>1</v>
      </c>
      <c r="BU273">
        <v>0</v>
      </c>
      <c r="BV273">
        <v>0</v>
      </c>
      <c r="BW273">
        <v>0</v>
      </c>
      <c r="BX273">
        <v>0</v>
      </c>
      <c r="BY273">
        <v>261</v>
      </c>
      <c r="CG273" s="4">
        <v>1</v>
      </c>
      <c r="CH273" s="4">
        <v>1</v>
      </c>
      <c r="CI273" s="5">
        <v>0</v>
      </c>
      <c r="CJ273" s="5">
        <v>0</v>
      </c>
      <c r="CK273" s="5">
        <v>0</v>
      </c>
      <c r="CL273" s="5">
        <v>0</v>
      </c>
    </row>
    <row r="274" spans="1:90" x14ac:dyDescent="0.2">
      <c r="A274" t="s">
        <v>646</v>
      </c>
      <c r="B274" t="s">
        <v>604</v>
      </c>
      <c r="C274" t="s">
        <v>192</v>
      </c>
      <c r="D274">
        <v>3.5</v>
      </c>
      <c r="E274" t="s">
        <v>317</v>
      </c>
      <c r="F274" t="s">
        <v>647</v>
      </c>
      <c r="G274" t="s">
        <v>319</v>
      </c>
      <c r="H274" t="s">
        <v>607</v>
      </c>
      <c r="I274">
        <v>0.57913999999999999</v>
      </c>
      <c r="J274">
        <v>2.6564000000000001E-2</v>
      </c>
      <c r="K274">
        <v>0.26929999999999998</v>
      </c>
      <c r="L274">
        <v>2017.7</v>
      </c>
      <c r="M274">
        <v>7.5879000000000003</v>
      </c>
      <c r="N274">
        <v>16.042999999999999</v>
      </c>
      <c r="O274">
        <v>1549.6</v>
      </c>
      <c r="P274" s="1">
        <v>158000</v>
      </c>
      <c r="Q274">
        <v>-536.63</v>
      </c>
      <c r="R274">
        <v>0.99048000000000003</v>
      </c>
      <c r="S274">
        <v>0.98977999999999999</v>
      </c>
      <c r="T274">
        <v>0.47125</v>
      </c>
      <c r="U274">
        <v>0.23491000000000001</v>
      </c>
      <c r="V274">
        <v>-0.27044000000000001</v>
      </c>
      <c r="W274">
        <v>-0.33094000000000001</v>
      </c>
      <c r="X274">
        <v>5.4425999999999997</v>
      </c>
      <c r="Y274">
        <v>2.5110999999999999</v>
      </c>
      <c r="Z274">
        <v>0.52461999999999998</v>
      </c>
      <c r="AA274">
        <v>0.50197999999999998</v>
      </c>
      <c r="AB274">
        <v>3.3292999999999999</v>
      </c>
      <c r="AC274">
        <v>2.7545000000000002</v>
      </c>
      <c r="AD274">
        <v>45</v>
      </c>
      <c r="AE274">
        <v>16</v>
      </c>
      <c r="AF274">
        <v>0.93500000000000005</v>
      </c>
      <c r="AG274">
        <v>6.2334000000000001E-2</v>
      </c>
      <c r="AH274">
        <v>0.87266999999999995</v>
      </c>
      <c r="AI274">
        <v>16</v>
      </c>
      <c r="AJ274">
        <v>2</v>
      </c>
      <c r="AK274">
        <v>15</v>
      </c>
      <c r="AL274">
        <v>1</v>
      </c>
      <c r="AM274">
        <v>0</v>
      </c>
      <c r="AN274">
        <v>0</v>
      </c>
      <c r="AO274">
        <v>0.90098</v>
      </c>
      <c r="AP274">
        <v>0</v>
      </c>
      <c r="AQ274">
        <v>1</v>
      </c>
      <c r="AR274" t="s">
        <v>95</v>
      </c>
      <c r="AS274" t="s">
        <v>95</v>
      </c>
      <c r="AT274" t="s">
        <v>95</v>
      </c>
      <c r="AU274" t="s">
        <v>95</v>
      </c>
      <c r="AV274" t="s">
        <v>95</v>
      </c>
      <c r="AW274" t="s">
        <v>95</v>
      </c>
      <c r="AX274" t="s">
        <v>95</v>
      </c>
      <c r="AY274" t="s">
        <v>95</v>
      </c>
      <c r="AZ274" t="s">
        <v>95</v>
      </c>
      <c r="BA274" t="s">
        <v>95</v>
      </c>
      <c r="BB274" t="s">
        <v>95</v>
      </c>
      <c r="BC274" t="s">
        <v>95</v>
      </c>
      <c r="BD274" t="s">
        <v>95</v>
      </c>
      <c r="BI274">
        <v>0</v>
      </c>
      <c r="BJ274" t="s">
        <v>137</v>
      </c>
      <c r="BK274" t="s">
        <v>133</v>
      </c>
      <c r="BL274">
        <v>1</v>
      </c>
      <c r="BM274">
        <v>1</v>
      </c>
      <c r="BN274">
        <v>0</v>
      </c>
      <c r="BO274">
        <v>0</v>
      </c>
      <c r="BP274">
        <v>1</v>
      </c>
      <c r="BQ274">
        <v>1</v>
      </c>
      <c r="BS274">
        <v>1</v>
      </c>
      <c r="BT274">
        <v>1</v>
      </c>
      <c r="BU274">
        <v>0</v>
      </c>
      <c r="BV274">
        <v>0</v>
      </c>
      <c r="BW274">
        <v>1</v>
      </c>
      <c r="BX274">
        <v>1</v>
      </c>
      <c r="BY274">
        <v>281</v>
      </c>
      <c r="CG274" s="4">
        <v>1</v>
      </c>
      <c r="CH274" s="4">
        <v>1</v>
      </c>
      <c r="CI274" s="5">
        <v>0</v>
      </c>
      <c r="CJ274" s="5">
        <v>0</v>
      </c>
      <c r="CK274" s="5">
        <v>1</v>
      </c>
      <c r="CL274" s="5">
        <v>1</v>
      </c>
    </row>
    <row r="275" spans="1:90" x14ac:dyDescent="0.2">
      <c r="A275" t="s">
        <v>648</v>
      </c>
      <c r="B275" t="s">
        <v>604</v>
      </c>
      <c r="C275" t="s">
        <v>192</v>
      </c>
      <c r="D275">
        <v>3.5</v>
      </c>
      <c r="E275" t="s">
        <v>317</v>
      </c>
      <c r="F275" t="s">
        <v>649</v>
      </c>
      <c r="G275" t="s">
        <v>322</v>
      </c>
      <c r="H275" t="s">
        <v>607</v>
      </c>
      <c r="I275">
        <v>1.1628000000000001</v>
      </c>
      <c r="J275">
        <v>3.8847999999999999E-3</v>
      </c>
      <c r="K275">
        <v>3.0567E-2</v>
      </c>
      <c r="L275">
        <v>2014.3</v>
      </c>
      <c r="M275">
        <v>3.7793999999999999</v>
      </c>
      <c r="N275">
        <v>1.3507</v>
      </c>
      <c r="O275">
        <v>1554.5</v>
      </c>
      <c r="P275" s="1">
        <v>157520</v>
      </c>
      <c r="Q275">
        <v>-60.860999999999997</v>
      </c>
      <c r="R275">
        <v>0.35558000000000001</v>
      </c>
      <c r="S275">
        <v>0.30842000000000003</v>
      </c>
      <c r="T275">
        <v>0.69777999999999996</v>
      </c>
      <c r="U275">
        <v>0.27635999999999999</v>
      </c>
      <c r="V275">
        <v>-0.14706</v>
      </c>
      <c r="W275">
        <v>-0.20168</v>
      </c>
      <c r="X275">
        <v>0.93095000000000006</v>
      </c>
      <c r="Y275">
        <v>0.33333000000000002</v>
      </c>
      <c r="Z275">
        <v>0.20857000000000001</v>
      </c>
      <c r="AA275">
        <v>0.17088</v>
      </c>
      <c r="AB275">
        <v>0.77327999999999997</v>
      </c>
      <c r="AC275">
        <v>0.44657999999999998</v>
      </c>
      <c r="AD275">
        <v>45</v>
      </c>
      <c r="AE275">
        <v>9</v>
      </c>
      <c r="AF275">
        <v>3.7017000000000002</v>
      </c>
      <c r="AG275">
        <v>0.74034999999999995</v>
      </c>
      <c r="AH275">
        <v>2.9613999999999998</v>
      </c>
      <c r="AI275">
        <v>14</v>
      </c>
      <c r="AJ275">
        <v>3</v>
      </c>
      <c r="AK275">
        <v>13</v>
      </c>
      <c r="AL275">
        <v>1</v>
      </c>
      <c r="AM275">
        <v>0</v>
      </c>
      <c r="AN275">
        <v>1</v>
      </c>
      <c r="AO275">
        <v>0.51282000000000005</v>
      </c>
      <c r="AP275">
        <v>0</v>
      </c>
      <c r="AQ275">
        <v>1</v>
      </c>
      <c r="AR275" t="s">
        <v>94</v>
      </c>
      <c r="AS275" t="s">
        <v>95</v>
      </c>
      <c r="AT275" t="s">
        <v>95</v>
      </c>
      <c r="AU275" t="s">
        <v>94</v>
      </c>
      <c r="AV275" t="s">
        <v>94</v>
      </c>
      <c r="AW275" t="s">
        <v>94</v>
      </c>
      <c r="AX275" t="s">
        <v>94</v>
      </c>
      <c r="AY275" t="s">
        <v>95</v>
      </c>
      <c r="AZ275" t="s">
        <v>94</v>
      </c>
      <c r="BA275" t="s">
        <v>94</v>
      </c>
      <c r="BB275" t="s">
        <v>94</v>
      </c>
      <c r="BC275" t="s">
        <v>94</v>
      </c>
      <c r="BD275" t="s">
        <v>94</v>
      </c>
      <c r="BI275">
        <v>0</v>
      </c>
      <c r="BJ275" t="s">
        <v>132</v>
      </c>
      <c r="BK275" t="s">
        <v>133</v>
      </c>
      <c r="BL275">
        <v>1</v>
      </c>
      <c r="BM275">
        <v>1</v>
      </c>
      <c r="BN275">
        <v>0</v>
      </c>
      <c r="BO275">
        <v>0</v>
      </c>
      <c r="BP275">
        <v>0</v>
      </c>
      <c r="BQ275">
        <v>0</v>
      </c>
      <c r="BS275">
        <v>0</v>
      </c>
      <c r="BT275">
        <v>1</v>
      </c>
      <c r="BU275">
        <v>0</v>
      </c>
      <c r="BV275">
        <v>0</v>
      </c>
      <c r="BW275">
        <v>0</v>
      </c>
      <c r="BX275">
        <v>0</v>
      </c>
      <c r="BY275">
        <v>282</v>
      </c>
      <c r="BZ275" t="s">
        <v>123</v>
      </c>
      <c r="CG275" s="4">
        <v>1</v>
      </c>
      <c r="CH275" s="4">
        <v>1</v>
      </c>
      <c r="CI275" s="5">
        <v>0</v>
      </c>
      <c r="CJ275" s="5">
        <v>0</v>
      </c>
      <c r="CK275" s="5">
        <v>0</v>
      </c>
      <c r="CL275" s="5">
        <v>0</v>
      </c>
    </row>
    <row r="276" spans="1:90" x14ac:dyDescent="0.2">
      <c r="A276" t="s">
        <v>650</v>
      </c>
      <c r="B276" t="s">
        <v>604</v>
      </c>
      <c r="C276" t="s">
        <v>192</v>
      </c>
      <c r="D276">
        <v>3.5</v>
      </c>
      <c r="E276" t="s">
        <v>317</v>
      </c>
      <c r="F276" t="s">
        <v>651</v>
      </c>
      <c r="G276" t="s">
        <v>326</v>
      </c>
      <c r="H276" t="s">
        <v>607</v>
      </c>
      <c r="I276">
        <v>16.719000000000001</v>
      </c>
      <c r="J276">
        <v>0.30939</v>
      </c>
      <c r="K276">
        <v>3.6759E-2</v>
      </c>
      <c r="L276">
        <v>2020</v>
      </c>
      <c r="M276">
        <v>0.26284999999999997</v>
      </c>
      <c r="N276">
        <v>3</v>
      </c>
      <c r="O276">
        <v>1.2615E-3</v>
      </c>
      <c r="P276">
        <v>1998</v>
      </c>
      <c r="Q276">
        <v>-73.28</v>
      </c>
      <c r="R276">
        <v>0.91583999999999999</v>
      </c>
      <c r="S276">
        <v>0.90968000000000004</v>
      </c>
      <c r="T276">
        <v>0.25819999999999999</v>
      </c>
      <c r="U276">
        <v>6.6667000000000004E-2</v>
      </c>
      <c r="V276">
        <v>0.84492999999999996</v>
      </c>
      <c r="W276">
        <v>0.83753999999999995</v>
      </c>
      <c r="X276">
        <v>0.35048000000000001</v>
      </c>
      <c r="Y276">
        <v>0.15312999999999999</v>
      </c>
      <c r="Z276">
        <v>0.28771999999999998</v>
      </c>
      <c r="AA276">
        <v>0.25380999999999998</v>
      </c>
      <c r="AB276">
        <v>0.75112999999999996</v>
      </c>
      <c r="AC276">
        <v>0.51395000000000002</v>
      </c>
      <c r="AD276">
        <v>45</v>
      </c>
      <c r="AE276">
        <v>6</v>
      </c>
      <c r="AF276">
        <v>1.3332999999999999</v>
      </c>
      <c r="AG276">
        <v>0.33333000000000002</v>
      </c>
      <c r="AH276">
        <v>1</v>
      </c>
      <c r="AI276">
        <v>9</v>
      </c>
      <c r="AJ276">
        <v>0</v>
      </c>
      <c r="AK276">
        <v>8</v>
      </c>
      <c r="AL276">
        <v>0</v>
      </c>
      <c r="AM276">
        <v>0</v>
      </c>
      <c r="AN276">
        <v>1</v>
      </c>
      <c r="AO276">
        <v>0.65</v>
      </c>
      <c r="AP276">
        <v>0</v>
      </c>
      <c r="AQ276">
        <v>1</v>
      </c>
      <c r="AR276" t="s">
        <v>95</v>
      </c>
      <c r="AS276" t="s">
        <v>95</v>
      </c>
      <c r="AT276" t="s">
        <v>95</v>
      </c>
      <c r="AU276" t="s">
        <v>95</v>
      </c>
      <c r="AV276" t="s">
        <v>95</v>
      </c>
      <c r="AW276" t="s">
        <v>95</v>
      </c>
      <c r="AX276" t="s">
        <v>94</v>
      </c>
      <c r="AY276" t="s">
        <v>95</v>
      </c>
      <c r="AZ276" t="s">
        <v>94</v>
      </c>
      <c r="BA276" t="s">
        <v>94</v>
      </c>
      <c r="BB276" t="s">
        <v>94</v>
      </c>
      <c r="BC276" t="s">
        <v>94</v>
      </c>
      <c r="BD276" t="s">
        <v>94</v>
      </c>
      <c r="BI276">
        <v>0</v>
      </c>
      <c r="BJ276" t="s">
        <v>132</v>
      </c>
      <c r="BK276" t="s">
        <v>133</v>
      </c>
      <c r="BL276">
        <v>0</v>
      </c>
      <c r="BM276">
        <v>1</v>
      </c>
      <c r="BN276">
        <v>0</v>
      </c>
      <c r="BO276">
        <v>0</v>
      </c>
      <c r="BP276">
        <v>0</v>
      </c>
      <c r="BQ276">
        <v>0</v>
      </c>
      <c r="BS276">
        <v>0</v>
      </c>
      <c r="BT276">
        <v>1</v>
      </c>
      <c r="BU276">
        <v>0</v>
      </c>
      <c r="BV276">
        <v>0</v>
      </c>
      <c r="BW276">
        <v>0</v>
      </c>
      <c r="BX276">
        <v>0</v>
      </c>
      <c r="BY276">
        <v>283</v>
      </c>
      <c r="CG276" s="4">
        <v>0</v>
      </c>
      <c r="CH276" s="4">
        <v>1</v>
      </c>
      <c r="CI276" s="5">
        <v>0</v>
      </c>
      <c r="CJ276" s="5">
        <v>0</v>
      </c>
      <c r="CK276" s="5">
        <v>0</v>
      </c>
      <c r="CL276" s="5">
        <v>0</v>
      </c>
    </row>
    <row r="277" spans="1:90" x14ac:dyDescent="0.2">
      <c r="A277" t="s">
        <v>652</v>
      </c>
      <c r="B277" t="s">
        <v>604</v>
      </c>
      <c r="C277" t="s">
        <v>192</v>
      </c>
      <c r="D277">
        <v>3.5</v>
      </c>
      <c r="E277" t="s">
        <v>317</v>
      </c>
      <c r="F277" t="s">
        <v>653</v>
      </c>
      <c r="G277" t="s">
        <v>329</v>
      </c>
      <c r="H277" t="s">
        <v>607</v>
      </c>
      <c r="I277">
        <v>1.2811999999999999</v>
      </c>
      <c r="J277">
        <v>1.2811999999999999</v>
      </c>
      <c r="K277">
        <v>9.3165999999999999E-2</v>
      </c>
      <c r="L277">
        <v>2033.2</v>
      </c>
      <c r="M277">
        <v>3.4298999999999999</v>
      </c>
      <c r="N277" s="1">
        <v>2726000</v>
      </c>
      <c r="O277">
        <v>5.8586999999999998</v>
      </c>
      <c r="P277">
        <v>2023</v>
      </c>
      <c r="Q277">
        <v>-185.78</v>
      </c>
      <c r="R277">
        <v>0.97062999999999999</v>
      </c>
      <c r="S277">
        <v>0.96848999999999996</v>
      </c>
      <c r="T277">
        <v>0.57081999999999999</v>
      </c>
      <c r="U277">
        <v>0.15425</v>
      </c>
      <c r="V277">
        <v>0.97062999999999999</v>
      </c>
      <c r="W277">
        <v>0.96923999999999999</v>
      </c>
      <c r="X277">
        <v>0.57081999999999999</v>
      </c>
      <c r="Y277">
        <v>0.15425</v>
      </c>
      <c r="Z277">
        <v>0.13194</v>
      </c>
      <c r="AA277">
        <v>9.0605000000000005E-2</v>
      </c>
      <c r="AB277">
        <v>3.1034999999999999</v>
      </c>
      <c r="AC277">
        <v>1.4422999999999999</v>
      </c>
      <c r="AD277">
        <v>45</v>
      </c>
      <c r="AE277">
        <v>4</v>
      </c>
      <c r="AF277" s="1">
        <v>8.0499000000000006E-6</v>
      </c>
      <c r="AG277" s="1">
        <v>1.172E-6</v>
      </c>
      <c r="AH277" s="1">
        <v>6.8777999999999996E-6</v>
      </c>
      <c r="AI277">
        <v>4</v>
      </c>
      <c r="AJ277">
        <v>0</v>
      </c>
      <c r="AK277">
        <v>3</v>
      </c>
      <c r="AL277">
        <v>0</v>
      </c>
      <c r="AM277">
        <v>0</v>
      </c>
      <c r="AN277">
        <v>1</v>
      </c>
      <c r="AO277">
        <v>0.23191000000000001</v>
      </c>
      <c r="AP277">
        <v>0</v>
      </c>
      <c r="AQ277">
        <v>1</v>
      </c>
      <c r="AR277" t="s">
        <v>95</v>
      </c>
      <c r="AS277" t="s">
        <v>96</v>
      </c>
      <c r="AT277" t="s">
        <v>94</v>
      </c>
      <c r="AU277" t="s">
        <v>94</v>
      </c>
      <c r="AV277" t="s">
        <v>95</v>
      </c>
      <c r="AW277" t="s">
        <v>94</v>
      </c>
      <c r="AX277" t="s">
        <v>94</v>
      </c>
      <c r="AY277" t="s">
        <v>94</v>
      </c>
      <c r="AZ277" t="s">
        <v>94</v>
      </c>
      <c r="BA277" t="s">
        <v>96</v>
      </c>
      <c r="BB277" t="s">
        <v>96</v>
      </c>
      <c r="BC277" t="s">
        <v>96</v>
      </c>
      <c r="BD277" t="s">
        <v>96</v>
      </c>
      <c r="BI277">
        <v>0</v>
      </c>
      <c r="BJ277" t="s">
        <v>132</v>
      </c>
      <c r="BK277" t="s">
        <v>133</v>
      </c>
      <c r="BL277">
        <v>0</v>
      </c>
      <c r="BM277">
        <v>1</v>
      </c>
      <c r="BN277">
        <v>0</v>
      </c>
      <c r="BO277">
        <v>0</v>
      </c>
      <c r="BP277">
        <v>0</v>
      </c>
      <c r="BQ277">
        <v>0</v>
      </c>
      <c r="BS277">
        <v>0</v>
      </c>
      <c r="BT277">
        <v>1</v>
      </c>
      <c r="BU277">
        <v>0</v>
      </c>
      <c r="BV277">
        <v>0</v>
      </c>
      <c r="BW277">
        <v>0</v>
      </c>
      <c r="BX277">
        <v>0</v>
      </c>
      <c r="BY277">
        <v>284</v>
      </c>
      <c r="CG277" s="4">
        <v>0</v>
      </c>
      <c r="CH277" s="4">
        <v>1</v>
      </c>
      <c r="CI277" s="5">
        <v>0</v>
      </c>
      <c r="CJ277" s="5">
        <v>0</v>
      </c>
      <c r="CK277" s="5">
        <v>0</v>
      </c>
      <c r="CL277" s="5">
        <v>0</v>
      </c>
    </row>
    <row r="278" spans="1:90" x14ac:dyDescent="0.2">
      <c r="A278" t="s">
        <v>654</v>
      </c>
      <c r="B278" t="s">
        <v>604</v>
      </c>
      <c r="C278" t="s">
        <v>192</v>
      </c>
      <c r="D278">
        <v>3.5</v>
      </c>
      <c r="E278" t="s">
        <v>317</v>
      </c>
      <c r="F278" t="s">
        <v>655</v>
      </c>
      <c r="G278" t="s">
        <v>329</v>
      </c>
      <c r="H278" t="s">
        <v>607</v>
      </c>
      <c r="I278">
        <v>1.1308</v>
      </c>
      <c r="J278">
        <v>1.1296999999999999</v>
      </c>
      <c r="K278">
        <v>0.13778000000000001</v>
      </c>
      <c r="L278">
        <v>2032.5</v>
      </c>
      <c r="M278">
        <v>3.8862999999999999</v>
      </c>
      <c r="N278" s="1">
        <v>331990</v>
      </c>
      <c r="O278">
        <v>6.4450000000000003</v>
      </c>
      <c r="P278">
        <v>2022.9</v>
      </c>
      <c r="Q278">
        <v>-274.63</v>
      </c>
      <c r="R278">
        <v>0.51463999999999999</v>
      </c>
      <c r="S278">
        <v>0.47911999999999999</v>
      </c>
      <c r="T278">
        <v>3.0767000000000002</v>
      </c>
      <c r="U278">
        <v>0.60499000000000003</v>
      </c>
      <c r="V278">
        <v>0.51463999999999999</v>
      </c>
      <c r="W278">
        <v>0.49152000000000001</v>
      </c>
      <c r="X278">
        <v>3.0767000000000002</v>
      </c>
      <c r="Y278">
        <v>0.60506000000000004</v>
      </c>
      <c r="Z278">
        <v>0.16416</v>
      </c>
      <c r="AA278">
        <v>0.12436</v>
      </c>
      <c r="AB278">
        <v>4.0374999999999996</v>
      </c>
      <c r="AC278">
        <v>2.1522000000000001</v>
      </c>
      <c r="AD278">
        <v>45</v>
      </c>
      <c r="AE278">
        <v>5</v>
      </c>
      <c r="AF278" s="1">
        <v>6.6099000000000005E-5</v>
      </c>
      <c r="AG278" s="1">
        <v>9.9535000000000005E-6</v>
      </c>
      <c r="AH278" s="1">
        <v>5.6146000000000001E-5</v>
      </c>
      <c r="AI278">
        <v>7</v>
      </c>
      <c r="AJ278">
        <v>0</v>
      </c>
      <c r="AK278">
        <v>3</v>
      </c>
      <c r="AL278">
        <v>0</v>
      </c>
      <c r="AM278">
        <v>1</v>
      </c>
      <c r="AN278">
        <v>1</v>
      </c>
      <c r="AO278">
        <v>0.14376</v>
      </c>
      <c r="AP278">
        <v>0</v>
      </c>
      <c r="AQ278">
        <v>1</v>
      </c>
      <c r="AR278" t="s">
        <v>94</v>
      </c>
      <c r="AS278" t="s">
        <v>96</v>
      </c>
      <c r="AT278" t="s">
        <v>95</v>
      </c>
      <c r="AU278" t="s">
        <v>94</v>
      </c>
      <c r="AV278" t="s">
        <v>95</v>
      </c>
      <c r="AW278" t="s">
        <v>94</v>
      </c>
      <c r="AX278" t="s">
        <v>94</v>
      </c>
      <c r="AY278" t="s">
        <v>94</v>
      </c>
      <c r="AZ278" t="s">
        <v>94</v>
      </c>
      <c r="BA278" t="s">
        <v>96</v>
      </c>
      <c r="BB278" t="s">
        <v>96</v>
      </c>
      <c r="BC278" t="s">
        <v>96</v>
      </c>
      <c r="BD278" t="s">
        <v>96</v>
      </c>
      <c r="BI278">
        <v>0</v>
      </c>
      <c r="BJ278" t="s">
        <v>132</v>
      </c>
      <c r="BK278" t="s">
        <v>133</v>
      </c>
      <c r="BL278">
        <v>0</v>
      </c>
      <c r="BM278">
        <v>1</v>
      </c>
      <c r="BN278">
        <v>0</v>
      </c>
      <c r="BO278">
        <v>0</v>
      </c>
      <c r="BP278">
        <v>0</v>
      </c>
      <c r="BQ278">
        <v>0</v>
      </c>
      <c r="BS278">
        <v>0</v>
      </c>
      <c r="BT278">
        <v>1</v>
      </c>
      <c r="BU278">
        <v>0</v>
      </c>
      <c r="BV278">
        <v>0</v>
      </c>
      <c r="BW278">
        <v>0</v>
      </c>
      <c r="BX278">
        <v>0</v>
      </c>
      <c r="BY278">
        <v>285</v>
      </c>
      <c r="CG278" s="4">
        <v>0</v>
      </c>
      <c r="CH278" s="4">
        <v>1</v>
      </c>
      <c r="CI278" s="5">
        <v>0</v>
      </c>
      <c r="CJ278" s="5">
        <v>0</v>
      </c>
      <c r="CK278" s="5">
        <v>0</v>
      </c>
      <c r="CL278" s="5">
        <v>0</v>
      </c>
    </row>
    <row r="279" spans="1:90" x14ac:dyDescent="0.2">
      <c r="A279" t="s">
        <v>656</v>
      </c>
      <c r="B279" t="s">
        <v>604</v>
      </c>
      <c r="C279" t="s">
        <v>192</v>
      </c>
      <c r="D279">
        <v>3.5</v>
      </c>
      <c r="E279" t="s">
        <v>317</v>
      </c>
      <c r="F279" t="s">
        <v>657</v>
      </c>
      <c r="G279" t="s">
        <v>326</v>
      </c>
      <c r="H279" t="s">
        <v>607</v>
      </c>
      <c r="I279">
        <v>22.178000000000001</v>
      </c>
      <c r="J279">
        <v>0.19841</v>
      </c>
      <c r="K279">
        <v>6.2318999999999999E-2</v>
      </c>
      <c r="L279">
        <v>2020</v>
      </c>
      <c r="M279">
        <v>0.19814000000000001</v>
      </c>
      <c r="N279">
        <v>4.25</v>
      </c>
      <c r="O279">
        <v>6.3512000000000004</v>
      </c>
      <c r="P279">
        <v>2025.2</v>
      </c>
      <c r="Q279">
        <v>-124.21</v>
      </c>
      <c r="R279">
        <v>0.83048</v>
      </c>
      <c r="S279">
        <v>0.81808000000000003</v>
      </c>
      <c r="T279">
        <v>0.55276999999999998</v>
      </c>
      <c r="U279">
        <v>0.18889</v>
      </c>
      <c r="V279">
        <v>0.75532999999999995</v>
      </c>
      <c r="W279">
        <v>0.74367000000000005</v>
      </c>
      <c r="X279">
        <v>0.66408999999999996</v>
      </c>
      <c r="Y279">
        <v>0.30880000000000002</v>
      </c>
      <c r="Z279">
        <v>0.36341000000000001</v>
      </c>
      <c r="AA279">
        <v>0.33310000000000001</v>
      </c>
      <c r="AB279">
        <v>1.0711999999999999</v>
      </c>
      <c r="AC279">
        <v>0.78910999999999998</v>
      </c>
      <c r="AD279">
        <v>45</v>
      </c>
      <c r="AE279">
        <v>8</v>
      </c>
      <c r="AF279">
        <v>1.4117999999999999</v>
      </c>
      <c r="AG279">
        <v>0.23529</v>
      </c>
      <c r="AH279">
        <v>1.1765000000000001</v>
      </c>
      <c r="AI279">
        <v>10</v>
      </c>
      <c r="AJ279">
        <v>3</v>
      </c>
      <c r="AK279">
        <v>9</v>
      </c>
      <c r="AL279">
        <v>1</v>
      </c>
      <c r="AM279">
        <v>0</v>
      </c>
      <c r="AN279">
        <v>1</v>
      </c>
      <c r="AO279">
        <v>0.69474000000000002</v>
      </c>
      <c r="AP279">
        <v>0</v>
      </c>
      <c r="AQ279">
        <v>1</v>
      </c>
      <c r="AR279" t="s">
        <v>95</v>
      </c>
      <c r="AS279" t="s">
        <v>95</v>
      </c>
      <c r="AT279" t="s">
        <v>95</v>
      </c>
      <c r="AU279" t="s">
        <v>94</v>
      </c>
      <c r="AV279" t="s">
        <v>95</v>
      </c>
      <c r="AW279" t="s">
        <v>94</v>
      </c>
      <c r="AX279" t="s">
        <v>94</v>
      </c>
      <c r="AY279" t="s">
        <v>95</v>
      </c>
      <c r="AZ279" t="s">
        <v>95</v>
      </c>
      <c r="BA279" t="s">
        <v>94</v>
      </c>
      <c r="BB279" t="s">
        <v>94</v>
      </c>
      <c r="BC279" t="s">
        <v>94</v>
      </c>
      <c r="BD279" t="s">
        <v>94</v>
      </c>
      <c r="BI279">
        <v>0</v>
      </c>
      <c r="BJ279" t="s">
        <v>132</v>
      </c>
      <c r="BK279" t="s">
        <v>133</v>
      </c>
      <c r="BL279">
        <v>1</v>
      </c>
      <c r="BM279">
        <v>1</v>
      </c>
      <c r="BN279">
        <v>0</v>
      </c>
      <c r="BO279">
        <v>0</v>
      </c>
      <c r="BP279">
        <v>0</v>
      </c>
      <c r="BQ279">
        <v>0</v>
      </c>
      <c r="BS279">
        <v>0</v>
      </c>
      <c r="BT279">
        <v>1</v>
      </c>
      <c r="BU279">
        <v>0</v>
      </c>
      <c r="BV279">
        <v>0</v>
      </c>
      <c r="BW279">
        <v>0</v>
      </c>
      <c r="BX279">
        <v>0</v>
      </c>
      <c r="BY279">
        <v>286</v>
      </c>
      <c r="BZ279" t="s">
        <v>123</v>
      </c>
      <c r="CG279" s="4">
        <v>0</v>
      </c>
      <c r="CH279" s="4">
        <v>1</v>
      </c>
      <c r="CI279" s="5">
        <v>0</v>
      </c>
      <c r="CJ279" s="5">
        <v>0</v>
      </c>
      <c r="CK279" s="5">
        <v>0</v>
      </c>
      <c r="CL279" s="5">
        <v>0</v>
      </c>
    </row>
    <row r="280" spans="1:90" x14ac:dyDescent="0.2">
      <c r="A280" t="s">
        <v>658</v>
      </c>
      <c r="B280" t="s">
        <v>604</v>
      </c>
      <c r="C280" t="s">
        <v>192</v>
      </c>
      <c r="D280">
        <v>3.5</v>
      </c>
      <c r="E280" t="s">
        <v>317</v>
      </c>
      <c r="F280" t="s">
        <v>659</v>
      </c>
      <c r="G280" t="s">
        <v>336</v>
      </c>
      <c r="H280" t="s">
        <v>607</v>
      </c>
      <c r="I280">
        <v>0.38590999999999998</v>
      </c>
      <c r="J280">
        <v>0.23268</v>
      </c>
      <c r="K280">
        <v>1.3855</v>
      </c>
      <c r="L280">
        <v>2021.9</v>
      </c>
      <c r="M280">
        <v>11.387</v>
      </c>
      <c r="N280">
        <v>162.85</v>
      </c>
      <c r="O280">
        <v>1.2797000000000001</v>
      </c>
      <c r="P280">
        <v>2004.4</v>
      </c>
      <c r="Q280">
        <v>-2761.5</v>
      </c>
      <c r="R280">
        <v>0.99977000000000005</v>
      </c>
      <c r="S280">
        <v>0.99975000000000003</v>
      </c>
      <c r="T280">
        <v>0.41622999999999999</v>
      </c>
      <c r="U280">
        <v>0.23563999999999999</v>
      </c>
      <c r="V280">
        <v>0.98960000000000004</v>
      </c>
      <c r="W280">
        <v>0.98909999999999998</v>
      </c>
      <c r="X280">
        <v>2.7730000000000001</v>
      </c>
      <c r="Y280">
        <v>1.7430000000000001</v>
      </c>
      <c r="Z280">
        <v>0.43808999999999998</v>
      </c>
      <c r="AA280">
        <v>0.41132999999999997</v>
      </c>
      <c r="AB280">
        <v>20.379000000000001</v>
      </c>
      <c r="AC280">
        <v>15.462</v>
      </c>
      <c r="AD280">
        <v>45</v>
      </c>
      <c r="AE280">
        <v>16</v>
      </c>
      <c r="AF280">
        <v>0.69386999999999999</v>
      </c>
      <c r="AG280">
        <v>6.1403999999999999E-3</v>
      </c>
      <c r="AH280">
        <v>0.68772999999999995</v>
      </c>
      <c r="AI280">
        <v>16</v>
      </c>
      <c r="AJ280">
        <v>0</v>
      </c>
      <c r="AK280">
        <v>15</v>
      </c>
      <c r="AL280">
        <v>0</v>
      </c>
      <c r="AM280">
        <v>0</v>
      </c>
      <c r="AN280">
        <v>0</v>
      </c>
      <c r="AO280">
        <v>0.82418000000000002</v>
      </c>
      <c r="AP280">
        <v>0</v>
      </c>
      <c r="AQ280">
        <v>0</v>
      </c>
      <c r="AR280" t="s">
        <v>95</v>
      </c>
      <c r="AS280" t="s">
        <v>95</v>
      </c>
      <c r="AT280" t="s">
        <v>95</v>
      </c>
      <c r="AU280" t="s">
        <v>95</v>
      </c>
      <c r="AV280" t="s">
        <v>95</v>
      </c>
      <c r="AW280" t="s">
        <v>95</v>
      </c>
      <c r="AX280" t="s">
        <v>95</v>
      </c>
      <c r="AY280" t="s">
        <v>95</v>
      </c>
      <c r="AZ280" t="s">
        <v>95</v>
      </c>
      <c r="BA280" t="s">
        <v>95</v>
      </c>
      <c r="BB280" t="s">
        <v>95</v>
      </c>
      <c r="BC280" t="s">
        <v>95</v>
      </c>
      <c r="BD280" t="s">
        <v>95</v>
      </c>
      <c r="BH280" t="s">
        <v>389</v>
      </c>
      <c r="BI280">
        <v>1</v>
      </c>
      <c r="BJ280" t="s">
        <v>97</v>
      </c>
      <c r="BK280" t="s">
        <v>337</v>
      </c>
      <c r="BL280">
        <v>0</v>
      </c>
      <c r="BM280">
        <v>0</v>
      </c>
      <c r="BN280">
        <v>0</v>
      </c>
      <c r="BO280">
        <v>0</v>
      </c>
      <c r="BP280">
        <v>0</v>
      </c>
      <c r="BQ280">
        <v>0</v>
      </c>
      <c r="BS280">
        <v>1</v>
      </c>
      <c r="BT280">
        <v>1</v>
      </c>
      <c r="BU280">
        <v>0</v>
      </c>
      <c r="BV280">
        <v>0</v>
      </c>
      <c r="BW280">
        <v>0</v>
      </c>
      <c r="BX280">
        <v>0</v>
      </c>
      <c r="BY280">
        <v>287</v>
      </c>
      <c r="BZ280" t="s">
        <v>123</v>
      </c>
      <c r="CA280" t="s">
        <v>123</v>
      </c>
      <c r="CG280" s="4">
        <v>1</v>
      </c>
      <c r="CH280" s="4">
        <v>1</v>
      </c>
      <c r="CI280" s="5">
        <v>0</v>
      </c>
      <c r="CJ280" s="5">
        <v>0</v>
      </c>
      <c r="CK280" s="5">
        <v>0</v>
      </c>
      <c r="CL280" s="5">
        <v>0</v>
      </c>
    </row>
    <row r="281" spans="1:90" x14ac:dyDescent="0.2">
      <c r="A281" t="s">
        <v>660</v>
      </c>
      <c r="B281" t="s">
        <v>604</v>
      </c>
      <c r="C281" t="s">
        <v>192</v>
      </c>
      <c r="D281">
        <v>3.5</v>
      </c>
      <c r="E281" t="s">
        <v>317</v>
      </c>
      <c r="F281" t="s">
        <v>661</v>
      </c>
      <c r="G281" t="s">
        <v>340</v>
      </c>
      <c r="H281" t="s">
        <v>607</v>
      </c>
      <c r="I281">
        <v>0.50951999999999997</v>
      </c>
      <c r="J281">
        <v>2.2289E-2</v>
      </c>
      <c r="K281">
        <v>0.2238</v>
      </c>
      <c r="L281">
        <v>2018.2</v>
      </c>
      <c r="M281">
        <v>8.6247000000000007</v>
      </c>
      <c r="N281">
        <v>17.768000000000001</v>
      </c>
      <c r="O281">
        <v>1550.5</v>
      </c>
      <c r="P281" s="1">
        <v>157910</v>
      </c>
      <c r="Q281">
        <v>-445.89</v>
      </c>
      <c r="R281">
        <v>0.98834999999999995</v>
      </c>
      <c r="S281">
        <v>0.98746</v>
      </c>
      <c r="T281">
        <v>0.44244</v>
      </c>
      <c r="U281">
        <v>0.21573999999999999</v>
      </c>
      <c r="V281">
        <v>-0.22165000000000001</v>
      </c>
      <c r="W281">
        <v>-0.28273999999999999</v>
      </c>
      <c r="X281">
        <v>4.5315000000000003</v>
      </c>
      <c r="Y281">
        <v>1.9301999999999999</v>
      </c>
      <c r="Z281">
        <v>0.45888000000000001</v>
      </c>
      <c r="AA281">
        <v>0.43181999999999998</v>
      </c>
      <c r="AB281">
        <v>3.0158999999999998</v>
      </c>
      <c r="AC281">
        <v>2.3313999999999999</v>
      </c>
      <c r="AD281">
        <v>43</v>
      </c>
      <c r="AE281">
        <v>14</v>
      </c>
      <c r="AF281">
        <v>0.84423000000000004</v>
      </c>
      <c r="AG281">
        <v>5.6281999999999999E-2</v>
      </c>
      <c r="AH281">
        <v>0.78795000000000004</v>
      </c>
      <c r="AI281">
        <v>14</v>
      </c>
      <c r="AJ281">
        <v>0</v>
      </c>
      <c r="AK281">
        <v>13</v>
      </c>
      <c r="AL281">
        <v>0</v>
      </c>
      <c r="AM281">
        <v>0</v>
      </c>
      <c r="AN281">
        <v>0</v>
      </c>
      <c r="AO281">
        <v>0.85050999999999999</v>
      </c>
      <c r="AP281">
        <v>0</v>
      </c>
      <c r="AQ281">
        <v>1</v>
      </c>
      <c r="AR281" t="s">
        <v>95</v>
      </c>
      <c r="AS281" t="s">
        <v>95</v>
      </c>
      <c r="AT281" t="s">
        <v>95</v>
      </c>
      <c r="AU281" t="s">
        <v>95</v>
      </c>
      <c r="AV281" t="s">
        <v>95</v>
      </c>
      <c r="AW281" t="s">
        <v>95</v>
      </c>
      <c r="AX281" t="s">
        <v>95</v>
      </c>
      <c r="AY281" t="s">
        <v>95</v>
      </c>
      <c r="AZ281" t="s">
        <v>95</v>
      </c>
      <c r="BA281" t="s">
        <v>95</v>
      </c>
      <c r="BB281" t="s">
        <v>95</v>
      </c>
      <c r="BC281" t="s">
        <v>95</v>
      </c>
      <c r="BD281" t="s">
        <v>95</v>
      </c>
      <c r="BH281" t="s">
        <v>341</v>
      </c>
      <c r="BI281">
        <v>1</v>
      </c>
      <c r="BJ281" t="s">
        <v>97</v>
      </c>
      <c r="BK281" t="s">
        <v>138</v>
      </c>
      <c r="BL281">
        <v>0</v>
      </c>
      <c r="BM281">
        <v>0</v>
      </c>
      <c r="BN281">
        <v>0</v>
      </c>
      <c r="BO281">
        <v>0</v>
      </c>
      <c r="BP281">
        <v>0</v>
      </c>
      <c r="BQ281">
        <v>0</v>
      </c>
      <c r="BS281">
        <v>1</v>
      </c>
      <c r="BT281">
        <v>1</v>
      </c>
      <c r="BU281">
        <v>0</v>
      </c>
      <c r="BV281">
        <v>0</v>
      </c>
      <c r="BW281">
        <v>0</v>
      </c>
      <c r="BX281">
        <v>0</v>
      </c>
      <c r="BY281">
        <v>288</v>
      </c>
      <c r="BZ281" t="s">
        <v>123</v>
      </c>
      <c r="CA281" t="s">
        <v>123</v>
      </c>
      <c r="CG281" s="4">
        <v>1</v>
      </c>
      <c r="CH281" s="4">
        <v>1</v>
      </c>
      <c r="CI281" s="5">
        <v>0</v>
      </c>
      <c r="CJ281" s="5">
        <v>0</v>
      </c>
      <c r="CK281" s="5">
        <v>0</v>
      </c>
      <c r="CL281" s="5">
        <v>0</v>
      </c>
    </row>
    <row r="282" spans="1:90" x14ac:dyDescent="0.2">
      <c r="A282" t="s">
        <v>662</v>
      </c>
      <c r="B282" t="s">
        <v>604</v>
      </c>
      <c r="C282" t="s">
        <v>192</v>
      </c>
      <c r="D282">
        <v>3.5</v>
      </c>
      <c r="E282" t="s">
        <v>317</v>
      </c>
      <c r="F282" t="s">
        <v>663</v>
      </c>
      <c r="G282" t="s">
        <v>344</v>
      </c>
      <c r="H282" t="s">
        <v>607</v>
      </c>
      <c r="I282">
        <v>0.57913999999999999</v>
      </c>
      <c r="J282">
        <v>2.6564000000000001E-2</v>
      </c>
      <c r="K282">
        <v>0.26929999999999998</v>
      </c>
      <c r="L282">
        <v>2017.7</v>
      </c>
      <c r="M282">
        <v>7.5879000000000003</v>
      </c>
      <c r="N282">
        <v>16.042999999999999</v>
      </c>
      <c r="O282">
        <v>1549.6</v>
      </c>
      <c r="P282" s="1">
        <v>158000</v>
      </c>
      <c r="Q282">
        <v>-536.63</v>
      </c>
      <c r="R282">
        <v>0.99048000000000003</v>
      </c>
      <c r="S282">
        <v>0.98977999999999999</v>
      </c>
      <c r="T282">
        <v>0.47125</v>
      </c>
      <c r="U282">
        <v>0.23491000000000001</v>
      </c>
      <c r="V282">
        <v>-0.27044000000000001</v>
      </c>
      <c r="W282">
        <v>-0.33094000000000001</v>
      </c>
      <c r="X282">
        <v>5.4425999999999997</v>
      </c>
      <c r="Y282">
        <v>2.5110999999999999</v>
      </c>
      <c r="Z282">
        <v>0.52461999999999998</v>
      </c>
      <c r="AA282">
        <v>0.50197999999999998</v>
      </c>
      <c r="AB282">
        <v>3.3292999999999999</v>
      </c>
      <c r="AC282">
        <v>2.7545000000000002</v>
      </c>
      <c r="AD282">
        <v>45</v>
      </c>
      <c r="AE282">
        <v>16</v>
      </c>
      <c r="AF282">
        <v>0.93500000000000005</v>
      </c>
      <c r="AG282">
        <v>6.2334000000000001E-2</v>
      </c>
      <c r="AH282">
        <v>0.87266999999999995</v>
      </c>
      <c r="AI282">
        <v>16</v>
      </c>
      <c r="AJ282">
        <v>2</v>
      </c>
      <c r="AK282">
        <v>15</v>
      </c>
      <c r="AL282">
        <v>1</v>
      </c>
      <c r="AM282">
        <v>0</v>
      </c>
      <c r="AN282">
        <v>0</v>
      </c>
      <c r="AO282">
        <v>0.90098</v>
      </c>
      <c r="AP282">
        <v>0</v>
      </c>
      <c r="AQ282">
        <v>1</v>
      </c>
      <c r="AR282" t="s">
        <v>95</v>
      </c>
      <c r="AS282" t="s">
        <v>95</v>
      </c>
      <c r="AT282" t="s">
        <v>95</v>
      </c>
      <c r="AU282" t="s">
        <v>95</v>
      </c>
      <c r="AV282" t="s">
        <v>95</v>
      </c>
      <c r="AW282" t="s">
        <v>95</v>
      </c>
      <c r="AX282" t="s">
        <v>95</v>
      </c>
      <c r="AY282" t="s">
        <v>95</v>
      </c>
      <c r="AZ282" t="s">
        <v>95</v>
      </c>
      <c r="BA282" t="s">
        <v>95</v>
      </c>
      <c r="BB282" t="s">
        <v>95</v>
      </c>
      <c r="BC282" t="s">
        <v>95</v>
      </c>
      <c r="BD282" t="s">
        <v>95</v>
      </c>
      <c r="BH282" t="s">
        <v>345</v>
      </c>
      <c r="BI282">
        <v>1</v>
      </c>
      <c r="BJ282" t="s">
        <v>97</v>
      </c>
      <c r="BK282" t="s">
        <v>180</v>
      </c>
      <c r="BL282">
        <v>0</v>
      </c>
      <c r="BM282">
        <v>0</v>
      </c>
      <c r="BN282">
        <v>0</v>
      </c>
      <c r="BO282">
        <v>0</v>
      </c>
      <c r="BP282">
        <v>0</v>
      </c>
      <c r="BQ282">
        <v>0</v>
      </c>
      <c r="BS282">
        <v>1</v>
      </c>
      <c r="BT282">
        <v>1</v>
      </c>
      <c r="BU282">
        <v>0</v>
      </c>
      <c r="BV282">
        <v>0</v>
      </c>
      <c r="BW282">
        <v>0</v>
      </c>
      <c r="BX282">
        <v>0</v>
      </c>
      <c r="BY282">
        <v>289</v>
      </c>
      <c r="BZ282" t="s">
        <v>123</v>
      </c>
      <c r="CA282" t="s">
        <v>123</v>
      </c>
      <c r="CG282" s="4">
        <v>1</v>
      </c>
      <c r="CH282" s="4">
        <v>1</v>
      </c>
      <c r="CI282" s="5">
        <v>0</v>
      </c>
      <c r="CJ282" s="5">
        <v>0</v>
      </c>
      <c r="CK282" s="5">
        <v>0</v>
      </c>
      <c r="CL282" s="5">
        <v>0</v>
      </c>
    </row>
    <row r="283" spans="1:90" x14ac:dyDescent="0.2">
      <c r="A283" t="s">
        <v>664</v>
      </c>
      <c r="B283" t="s">
        <v>604</v>
      </c>
      <c r="C283" t="s">
        <v>192</v>
      </c>
      <c r="D283">
        <v>3.5</v>
      </c>
      <c r="E283" t="s">
        <v>317</v>
      </c>
      <c r="F283" t="s">
        <v>665</v>
      </c>
      <c r="G283" t="s">
        <v>348</v>
      </c>
      <c r="H283" t="s">
        <v>607</v>
      </c>
      <c r="I283">
        <v>0.58743000000000001</v>
      </c>
      <c r="J283">
        <v>4.6860000000000001E-3</v>
      </c>
      <c r="K283">
        <v>3.8649000000000003E-2</v>
      </c>
      <c r="L283">
        <v>2038.8</v>
      </c>
      <c r="M283">
        <v>7.4808000000000003</v>
      </c>
      <c r="N283" s="1">
        <v>499050</v>
      </c>
      <c r="O283">
        <v>1554.2</v>
      </c>
      <c r="P283" s="1">
        <v>157530</v>
      </c>
      <c r="Q283">
        <v>-76.978999999999999</v>
      </c>
      <c r="R283">
        <v>0.83409999999999995</v>
      </c>
      <c r="S283">
        <v>0.82028000000000001</v>
      </c>
      <c r="T283">
        <v>0.35508000000000001</v>
      </c>
      <c r="U283">
        <v>0.14202999999999999</v>
      </c>
      <c r="V283">
        <v>-0.11842</v>
      </c>
      <c r="W283">
        <v>-0.17888000000000001</v>
      </c>
      <c r="X283">
        <v>0.92195000000000005</v>
      </c>
      <c r="Y283">
        <v>0.3</v>
      </c>
      <c r="Z283">
        <v>0.26190000000000002</v>
      </c>
      <c r="AA283">
        <v>0.222</v>
      </c>
      <c r="AB283">
        <v>0.74897000000000002</v>
      </c>
      <c r="AC283">
        <v>0.42687000000000003</v>
      </c>
      <c r="AD283">
        <v>40</v>
      </c>
      <c r="AE283">
        <v>7</v>
      </c>
      <c r="AF283" s="1">
        <v>1.0019E-5</v>
      </c>
      <c r="AG283" s="1">
        <v>2.0038000000000002E-6</v>
      </c>
      <c r="AH283" s="1">
        <v>8.0152000000000008E-6</v>
      </c>
      <c r="AI283">
        <v>11</v>
      </c>
      <c r="AJ283">
        <v>0</v>
      </c>
      <c r="AK283">
        <v>10</v>
      </c>
      <c r="AL283">
        <v>0</v>
      </c>
      <c r="AM283">
        <v>0</v>
      </c>
      <c r="AN283">
        <v>1</v>
      </c>
      <c r="AO283">
        <v>0.29411999999999999</v>
      </c>
      <c r="AP283">
        <v>0</v>
      </c>
      <c r="AQ283">
        <v>1</v>
      </c>
      <c r="AR283" t="s">
        <v>95</v>
      </c>
      <c r="AS283" t="s">
        <v>95</v>
      </c>
      <c r="AT283" t="s">
        <v>95</v>
      </c>
      <c r="AU283" t="s">
        <v>94</v>
      </c>
      <c r="AV283" t="s">
        <v>95</v>
      </c>
      <c r="AW283" t="s">
        <v>94</v>
      </c>
      <c r="AX283" t="s">
        <v>94</v>
      </c>
      <c r="AY283" t="s">
        <v>94</v>
      </c>
      <c r="AZ283" t="s">
        <v>94</v>
      </c>
      <c r="BA283" t="s">
        <v>94</v>
      </c>
      <c r="BB283" t="s">
        <v>94</v>
      </c>
      <c r="BC283" t="s">
        <v>94</v>
      </c>
      <c r="BD283" t="s">
        <v>94</v>
      </c>
      <c r="BH283" t="s">
        <v>341</v>
      </c>
      <c r="BI283">
        <v>1</v>
      </c>
      <c r="BJ283" t="s">
        <v>97</v>
      </c>
      <c r="BK283" t="s">
        <v>138</v>
      </c>
      <c r="BL283">
        <v>0</v>
      </c>
      <c r="BM283">
        <v>0</v>
      </c>
      <c r="BN283">
        <v>0</v>
      </c>
      <c r="BO283">
        <v>0</v>
      </c>
      <c r="BP283">
        <v>0</v>
      </c>
      <c r="BQ283">
        <v>0</v>
      </c>
      <c r="BS283">
        <v>1</v>
      </c>
      <c r="BT283">
        <v>1</v>
      </c>
      <c r="BU283">
        <v>0</v>
      </c>
      <c r="BV283">
        <v>0</v>
      </c>
      <c r="BW283">
        <v>0</v>
      </c>
      <c r="BX283">
        <v>0</v>
      </c>
      <c r="BY283">
        <v>290</v>
      </c>
      <c r="BZ283" t="s">
        <v>123</v>
      </c>
      <c r="CA283" t="s">
        <v>123</v>
      </c>
      <c r="CG283" s="4">
        <v>0</v>
      </c>
      <c r="CH283" s="4">
        <v>1</v>
      </c>
      <c r="CI283" s="5">
        <v>0</v>
      </c>
      <c r="CJ283" s="5">
        <v>0</v>
      </c>
      <c r="CK283" s="5">
        <v>0</v>
      </c>
      <c r="CL283" s="5">
        <v>0</v>
      </c>
    </row>
    <row r="284" spans="1:90" x14ac:dyDescent="0.2">
      <c r="A284" t="s">
        <v>666</v>
      </c>
      <c r="B284" t="s">
        <v>604</v>
      </c>
      <c r="C284" t="s">
        <v>192</v>
      </c>
      <c r="D284">
        <v>3.5</v>
      </c>
      <c r="E284" t="s">
        <v>317</v>
      </c>
      <c r="F284" t="s">
        <v>667</v>
      </c>
      <c r="G284" t="s">
        <v>351</v>
      </c>
      <c r="H284" t="s">
        <v>607</v>
      </c>
      <c r="I284">
        <v>0.65161999999999998</v>
      </c>
      <c r="J284">
        <v>0.39228000000000002</v>
      </c>
      <c r="K284">
        <v>0.11476</v>
      </c>
      <c r="L284">
        <v>2022.9</v>
      </c>
      <c r="M284">
        <v>6.7439</v>
      </c>
      <c r="N284">
        <v>20.486999999999998</v>
      </c>
      <c r="O284">
        <v>6.5719000000000003</v>
      </c>
      <c r="P284">
        <v>2022</v>
      </c>
      <c r="Q284">
        <v>-228.79</v>
      </c>
      <c r="R284">
        <v>0.99234</v>
      </c>
      <c r="S284">
        <v>0.99177999999999999</v>
      </c>
      <c r="T284">
        <v>0.24471999999999999</v>
      </c>
      <c r="U284">
        <v>0.10667</v>
      </c>
      <c r="V284">
        <v>0.98516000000000004</v>
      </c>
      <c r="W284">
        <v>0.98445000000000005</v>
      </c>
      <c r="X284">
        <v>0.34068999999999999</v>
      </c>
      <c r="Y284">
        <v>0.15121000000000001</v>
      </c>
      <c r="Z284">
        <v>0.28403</v>
      </c>
      <c r="AA284">
        <v>0.24993000000000001</v>
      </c>
      <c r="AB284">
        <v>2.3662000000000001</v>
      </c>
      <c r="AC284">
        <v>1.5685</v>
      </c>
      <c r="AD284">
        <v>45</v>
      </c>
      <c r="AE284">
        <v>9</v>
      </c>
      <c r="AF284">
        <v>0.68335000000000001</v>
      </c>
      <c r="AG284">
        <v>4.8811E-2</v>
      </c>
      <c r="AH284">
        <v>0.63453999999999999</v>
      </c>
      <c r="AI284">
        <v>9</v>
      </c>
      <c r="AJ284">
        <v>0</v>
      </c>
      <c r="AK284">
        <v>8</v>
      </c>
      <c r="AL284">
        <v>0</v>
      </c>
      <c r="AM284">
        <v>0</v>
      </c>
      <c r="AN284">
        <v>1</v>
      </c>
      <c r="AO284">
        <v>0.69974999999999998</v>
      </c>
      <c r="AP284">
        <v>0</v>
      </c>
      <c r="AQ284">
        <v>1</v>
      </c>
      <c r="AR284" t="s">
        <v>95</v>
      </c>
      <c r="AS284" t="s">
        <v>95</v>
      </c>
      <c r="AT284" t="s">
        <v>95</v>
      </c>
      <c r="AU284" t="s">
        <v>95</v>
      </c>
      <c r="AV284" t="s">
        <v>95</v>
      </c>
      <c r="AW284" t="s">
        <v>95</v>
      </c>
      <c r="AX284" t="s">
        <v>94</v>
      </c>
      <c r="AY284" t="s">
        <v>95</v>
      </c>
      <c r="AZ284" t="s">
        <v>94</v>
      </c>
      <c r="BA284" t="s">
        <v>94</v>
      </c>
      <c r="BB284" t="s">
        <v>94</v>
      </c>
      <c r="BC284" t="s">
        <v>94</v>
      </c>
      <c r="BD284" t="s">
        <v>94</v>
      </c>
      <c r="BI284">
        <v>0</v>
      </c>
      <c r="BJ284" t="s">
        <v>137</v>
      </c>
      <c r="BK284" t="s">
        <v>180</v>
      </c>
      <c r="BL284">
        <v>1</v>
      </c>
      <c r="BM284">
        <v>1</v>
      </c>
      <c r="BN284">
        <v>0</v>
      </c>
      <c r="BO284">
        <v>0</v>
      </c>
      <c r="BP284">
        <v>0</v>
      </c>
      <c r="BQ284">
        <v>0</v>
      </c>
      <c r="BS284">
        <v>1</v>
      </c>
      <c r="BT284">
        <v>1</v>
      </c>
      <c r="BU284">
        <v>0</v>
      </c>
      <c r="BV284">
        <v>0</v>
      </c>
      <c r="BW284">
        <v>0</v>
      </c>
      <c r="BX284">
        <v>0</v>
      </c>
      <c r="BY284">
        <v>291</v>
      </c>
      <c r="CG284" s="4">
        <v>1</v>
      </c>
      <c r="CH284" s="4">
        <v>1</v>
      </c>
      <c r="CI284" s="5">
        <v>0</v>
      </c>
      <c r="CJ284" s="5">
        <v>0</v>
      </c>
      <c r="CK284" s="5">
        <v>0</v>
      </c>
      <c r="CL284" s="5">
        <v>0</v>
      </c>
    </row>
    <row r="285" spans="1:90" x14ac:dyDescent="0.2">
      <c r="A285" t="s">
        <v>668</v>
      </c>
      <c r="B285" t="s">
        <v>604</v>
      </c>
      <c r="C285" t="s">
        <v>192</v>
      </c>
      <c r="D285">
        <v>3.5</v>
      </c>
      <c r="E285" t="s">
        <v>317</v>
      </c>
      <c r="F285" t="s">
        <v>669</v>
      </c>
      <c r="G285" t="s">
        <v>354</v>
      </c>
      <c r="H285" t="s">
        <v>607</v>
      </c>
      <c r="I285">
        <v>16.719000000000001</v>
      </c>
      <c r="J285">
        <v>0.30939</v>
      </c>
      <c r="K285">
        <v>3.6759E-2</v>
      </c>
      <c r="L285">
        <v>2020</v>
      </c>
      <c r="M285">
        <v>0.26284999999999997</v>
      </c>
      <c r="N285">
        <v>3</v>
      </c>
      <c r="O285">
        <v>1.2615E-3</v>
      </c>
      <c r="P285">
        <v>1998</v>
      </c>
      <c r="Q285">
        <v>-73.28</v>
      </c>
      <c r="R285">
        <v>0.91583999999999999</v>
      </c>
      <c r="S285">
        <v>0.90968000000000004</v>
      </c>
      <c r="T285">
        <v>0.25819999999999999</v>
      </c>
      <c r="U285">
        <v>6.6667000000000004E-2</v>
      </c>
      <c r="V285">
        <v>0.84492999999999996</v>
      </c>
      <c r="W285">
        <v>0.83753999999999995</v>
      </c>
      <c r="X285">
        <v>0.35048000000000001</v>
      </c>
      <c r="Y285">
        <v>0.15312999999999999</v>
      </c>
      <c r="Z285">
        <v>0.28771999999999998</v>
      </c>
      <c r="AA285">
        <v>0.25380999999999998</v>
      </c>
      <c r="AB285">
        <v>0.75112999999999996</v>
      </c>
      <c r="AC285">
        <v>0.51395000000000002</v>
      </c>
      <c r="AD285">
        <v>45</v>
      </c>
      <c r="AE285">
        <v>6</v>
      </c>
      <c r="AF285">
        <v>1.3332999999999999</v>
      </c>
      <c r="AG285">
        <v>0.33333000000000002</v>
      </c>
      <c r="AH285">
        <v>1</v>
      </c>
      <c r="AI285">
        <v>9</v>
      </c>
      <c r="AJ285">
        <v>0</v>
      </c>
      <c r="AK285">
        <v>8</v>
      </c>
      <c r="AL285">
        <v>0</v>
      </c>
      <c r="AM285">
        <v>0</v>
      </c>
      <c r="AN285">
        <v>1</v>
      </c>
      <c r="AO285">
        <v>0.65</v>
      </c>
      <c r="AP285">
        <v>0</v>
      </c>
      <c r="AQ285">
        <v>1</v>
      </c>
      <c r="AR285" t="s">
        <v>95</v>
      </c>
      <c r="AS285" t="s">
        <v>95</v>
      </c>
      <c r="AT285" t="s">
        <v>95</v>
      </c>
      <c r="AU285" t="s">
        <v>95</v>
      </c>
      <c r="AV285" t="s">
        <v>95</v>
      </c>
      <c r="AW285" t="s">
        <v>95</v>
      </c>
      <c r="AX285" t="s">
        <v>94</v>
      </c>
      <c r="AY285" t="s">
        <v>95</v>
      </c>
      <c r="AZ285" t="s">
        <v>94</v>
      </c>
      <c r="BA285" t="s">
        <v>94</v>
      </c>
      <c r="BB285" t="s">
        <v>94</v>
      </c>
      <c r="BC285" t="s">
        <v>94</v>
      </c>
      <c r="BD285" t="s">
        <v>94</v>
      </c>
      <c r="BH285" t="s">
        <v>341</v>
      </c>
      <c r="BI285">
        <v>1</v>
      </c>
      <c r="BJ285" t="s">
        <v>97</v>
      </c>
      <c r="BK285" t="s">
        <v>138</v>
      </c>
      <c r="BL285">
        <v>0</v>
      </c>
      <c r="BM285">
        <v>0</v>
      </c>
      <c r="BN285">
        <v>0</v>
      </c>
      <c r="BO285">
        <v>0</v>
      </c>
      <c r="BP285">
        <v>0</v>
      </c>
      <c r="BQ285">
        <v>0</v>
      </c>
      <c r="BS285">
        <v>0</v>
      </c>
      <c r="BT285">
        <v>1</v>
      </c>
      <c r="BU285">
        <v>0</v>
      </c>
      <c r="BV285">
        <v>0</v>
      </c>
      <c r="BW285">
        <v>0</v>
      </c>
      <c r="BX285">
        <v>0</v>
      </c>
      <c r="BY285">
        <v>292</v>
      </c>
      <c r="CA285" t="s">
        <v>123</v>
      </c>
      <c r="CG285" s="4">
        <v>0</v>
      </c>
      <c r="CH285" s="4">
        <v>1</v>
      </c>
      <c r="CI285" s="5">
        <v>0</v>
      </c>
      <c r="CJ285" s="5">
        <v>0</v>
      </c>
      <c r="CK285" s="5">
        <v>0</v>
      </c>
      <c r="CL285" s="5">
        <v>0</v>
      </c>
    </row>
    <row r="286" spans="1:90" x14ac:dyDescent="0.2">
      <c r="A286" t="s">
        <v>670</v>
      </c>
      <c r="B286" t="s">
        <v>604</v>
      </c>
      <c r="C286" t="s">
        <v>192</v>
      </c>
      <c r="D286">
        <v>3.5</v>
      </c>
      <c r="E286" t="s">
        <v>317</v>
      </c>
      <c r="F286" t="s">
        <v>671</v>
      </c>
      <c r="G286" t="s">
        <v>357</v>
      </c>
      <c r="H286" t="s">
        <v>607</v>
      </c>
      <c r="I286">
        <v>0.93164000000000002</v>
      </c>
      <c r="J286">
        <v>0.93162</v>
      </c>
      <c r="K286">
        <v>0.153</v>
      </c>
      <c r="L286">
        <v>2037.1</v>
      </c>
      <c r="M286">
        <v>4.7168999999999999</v>
      </c>
      <c r="N286" s="1">
        <v>6426300</v>
      </c>
      <c r="O286">
        <v>2.0377000000000001</v>
      </c>
      <c r="P286">
        <v>2021</v>
      </c>
      <c r="Q286">
        <v>-305.08999999999997</v>
      </c>
      <c r="R286">
        <v>0.99294000000000004</v>
      </c>
      <c r="S286">
        <v>0.99241999999999997</v>
      </c>
      <c r="T286">
        <v>0.43619000000000002</v>
      </c>
      <c r="U286">
        <v>0.14202000000000001</v>
      </c>
      <c r="V286">
        <v>0.99294000000000004</v>
      </c>
      <c r="W286">
        <v>0.99260000000000004</v>
      </c>
      <c r="X286">
        <v>0.43619000000000002</v>
      </c>
      <c r="Y286">
        <v>0.14202000000000001</v>
      </c>
      <c r="Z286">
        <v>0.14649999999999999</v>
      </c>
      <c r="AA286">
        <v>0.10586</v>
      </c>
      <c r="AB286">
        <v>4.7960000000000003</v>
      </c>
      <c r="AC286">
        <v>2.4089999999999998</v>
      </c>
      <c r="AD286">
        <v>45</v>
      </c>
      <c r="AE286">
        <v>4</v>
      </c>
      <c r="AF286" s="1">
        <v>5.1518999999999998E-6</v>
      </c>
      <c r="AG286" s="1">
        <v>4.9717E-7</v>
      </c>
      <c r="AH286" s="1">
        <v>4.6547999999999999E-6</v>
      </c>
      <c r="AI286">
        <v>4</v>
      </c>
      <c r="AJ286">
        <v>0</v>
      </c>
      <c r="AK286">
        <v>3</v>
      </c>
      <c r="AL286">
        <v>0</v>
      </c>
      <c r="AM286">
        <v>0</v>
      </c>
      <c r="AN286">
        <v>1</v>
      </c>
      <c r="AO286">
        <v>0.36647000000000002</v>
      </c>
      <c r="AP286">
        <v>0</v>
      </c>
      <c r="AQ286">
        <v>1</v>
      </c>
      <c r="AR286" t="s">
        <v>95</v>
      </c>
      <c r="AS286" t="s">
        <v>96</v>
      </c>
      <c r="AT286" t="s">
        <v>94</v>
      </c>
      <c r="AU286" t="s">
        <v>95</v>
      </c>
      <c r="AV286" t="s">
        <v>95</v>
      </c>
      <c r="AW286" t="s">
        <v>95</v>
      </c>
      <c r="AX286" t="s">
        <v>94</v>
      </c>
      <c r="AY286" t="s">
        <v>94</v>
      </c>
      <c r="AZ286" t="s">
        <v>94</v>
      </c>
      <c r="BA286" t="s">
        <v>96</v>
      </c>
      <c r="BB286" t="s">
        <v>96</v>
      </c>
      <c r="BC286" t="s">
        <v>96</v>
      </c>
      <c r="BD286" t="s">
        <v>96</v>
      </c>
      <c r="BI286">
        <v>0</v>
      </c>
      <c r="BJ286" t="s">
        <v>137</v>
      </c>
      <c r="BK286" t="s">
        <v>180</v>
      </c>
      <c r="BL286">
        <v>1</v>
      </c>
      <c r="BM286">
        <v>1</v>
      </c>
      <c r="BN286">
        <v>0</v>
      </c>
      <c r="BO286">
        <v>0</v>
      </c>
      <c r="BP286">
        <v>0</v>
      </c>
      <c r="BQ286">
        <v>0</v>
      </c>
      <c r="BS286">
        <v>1</v>
      </c>
      <c r="BT286">
        <v>1</v>
      </c>
      <c r="BU286">
        <v>0</v>
      </c>
      <c r="BV286">
        <v>0</v>
      </c>
      <c r="BW286">
        <v>0</v>
      </c>
      <c r="BX286">
        <v>0</v>
      </c>
      <c r="BY286">
        <v>293</v>
      </c>
      <c r="CG286" s="4">
        <v>0</v>
      </c>
      <c r="CH286" s="4">
        <v>1</v>
      </c>
      <c r="CI286" s="5">
        <v>0</v>
      </c>
      <c r="CJ286" s="5">
        <v>0</v>
      </c>
      <c r="CK286" s="5">
        <v>0</v>
      </c>
      <c r="CL286" s="5">
        <v>0</v>
      </c>
    </row>
    <row r="287" spans="1:90" x14ac:dyDescent="0.2">
      <c r="A287" t="s">
        <v>672</v>
      </c>
      <c r="B287" t="s">
        <v>604</v>
      </c>
      <c r="C287" t="s">
        <v>192</v>
      </c>
      <c r="D287">
        <v>3.5</v>
      </c>
      <c r="E287" t="s">
        <v>317</v>
      </c>
      <c r="F287" t="s">
        <v>673</v>
      </c>
      <c r="G287" t="s">
        <v>360</v>
      </c>
      <c r="H287" t="s">
        <v>607</v>
      </c>
      <c r="I287">
        <v>1.2811999999999999</v>
      </c>
      <c r="J287">
        <v>1.2811999999999999</v>
      </c>
      <c r="K287">
        <v>9.3165999999999999E-2</v>
      </c>
      <c r="L287">
        <v>2033.2</v>
      </c>
      <c r="M287">
        <v>3.4298999999999999</v>
      </c>
      <c r="N287" s="1">
        <v>2726000</v>
      </c>
      <c r="O287">
        <v>5.8586999999999998</v>
      </c>
      <c r="P287">
        <v>2023</v>
      </c>
      <c r="Q287">
        <v>-185.78</v>
      </c>
      <c r="R287">
        <v>0.97062999999999999</v>
      </c>
      <c r="S287">
        <v>0.96848999999999996</v>
      </c>
      <c r="T287">
        <v>0.57081999999999999</v>
      </c>
      <c r="U287">
        <v>0.15425</v>
      </c>
      <c r="V287">
        <v>0.97062999999999999</v>
      </c>
      <c r="W287">
        <v>0.96923999999999999</v>
      </c>
      <c r="X287">
        <v>0.57081999999999999</v>
      </c>
      <c r="Y287">
        <v>0.15425</v>
      </c>
      <c r="Z287">
        <v>0.13194</v>
      </c>
      <c r="AA287">
        <v>9.0605000000000005E-2</v>
      </c>
      <c r="AB287">
        <v>3.1034999999999999</v>
      </c>
      <c r="AC287">
        <v>1.4422999999999999</v>
      </c>
      <c r="AD287">
        <v>45</v>
      </c>
      <c r="AE287">
        <v>4</v>
      </c>
      <c r="AF287" s="1">
        <v>8.0499000000000006E-6</v>
      </c>
      <c r="AG287" s="1">
        <v>1.172E-6</v>
      </c>
      <c r="AH287" s="1">
        <v>6.8777999999999996E-6</v>
      </c>
      <c r="AI287">
        <v>4</v>
      </c>
      <c r="AJ287">
        <v>0</v>
      </c>
      <c r="AK287">
        <v>3</v>
      </c>
      <c r="AL287">
        <v>0</v>
      </c>
      <c r="AM287">
        <v>0</v>
      </c>
      <c r="AN287">
        <v>1</v>
      </c>
      <c r="AO287">
        <v>0.23191000000000001</v>
      </c>
      <c r="AP287">
        <v>0</v>
      </c>
      <c r="AQ287">
        <v>1</v>
      </c>
      <c r="AR287" t="s">
        <v>95</v>
      </c>
      <c r="AS287" t="s">
        <v>96</v>
      </c>
      <c r="AT287" t="s">
        <v>94</v>
      </c>
      <c r="AU287" t="s">
        <v>94</v>
      </c>
      <c r="AV287" t="s">
        <v>95</v>
      </c>
      <c r="AW287" t="s">
        <v>94</v>
      </c>
      <c r="AX287" t="s">
        <v>94</v>
      </c>
      <c r="AY287" t="s">
        <v>94</v>
      </c>
      <c r="AZ287" t="s">
        <v>94</v>
      </c>
      <c r="BA287" t="s">
        <v>96</v>
      </c>
      <c r="BB287" t="s">
        <v>96</v>
      </c>
      <c r="BC287" t="s">
        <v>96</v>
      </c>
      <c r="BD287" t="s">
        <v>96</v>
      </c>
      <c r="BH287" t="s">
        <v>341</v>
      </c>
      <c r="BI287">
        <v>1</v>
      </c>
      <c r="BJ287" t="s">
        <v>97</v>
      </c>
      <c r="BK287" t="s">
        <v>138</v>
      </c>
      <c r="BL287">
        <v>0</v>
      </c>
      <c r="BM287">
        <v>0</v>
      </c>
      <c r="BN287">
        <v>0</v>
      </c>
      <c r="BO287">
        <v>0</v>
      </c>
      <c r="BP287">
        <v>0</v>
      </c>
      <c r="BQ287">
        <v>0</v>
      </c>
      <c r="BS287">
        <v>1</v>
      </c>
      <c r="BT287">
        <v>1</v>
      </c>
      <c r="BU287">
        <v>0</v>
      </c>
      <c r="BV287">
        <v>0</v>
      </c>
      <c r="BW287">
        <v>0</v>
      </c>
      <c r="BX287">
        <v>0</v>
      </c>
      <c r="BY287">
        <v>294</v>
      </c>
      <c r="BZ287" t="s">
        <v>123</v>
      </c>
      <c r="CA287" t="s">
        <v>123</v>
      </c>
      <c r="CG287" s="4">
        <v>0</v>
      </c>
      <c r="CH287" s="4">
        <v>1</v>
      </c>
      <c r="CI287" s="5">
        <v>0</v>
      </c>
      <c r="CJ287" s="5">
        <v>0</v>
      </c>
      <c r="CK287" s="5">
        <v>0</v>
      </c>
      <c r="CL287" s="5">
        <v>0</v>
      </c>
    </row>
    <row r="288" spans="1:90" x14ac:dyDescent="0.2">
      <c r="A288" t="s">
        <v>674</v>
      </c>
      <c r="B288" t="s">
        <v>604</v>
      </c>
      <c r="C288" t="s">
        <v>192</v>
      </c>
      <c r="D288">
        <v>3.5</v>
      </c>
      <c r="E288" t="s">
        <v>317</v>
      </c>
      <c r="F288" t="s">
        <v>675</v>
      </c>
      <c r="G288" t="s">
        <v>357</v>
      </c>
      <c r="H288" t="s">
        <v>607</v>
      </c>
      <c r="I288">
        <v>0.31929999999999997</v>
      </c>
      <c r="J288">
        <v>0.27734999999999999</v>
      </c>
      <c r="K288">
        <v>0.51348000000000005</v>
      </c>
      <c r="L288">
        <v>2026.9</v>
      </c>
      <c r="M288">
        <v>13.763</v>
      </c>
      <c r="N288">
        <v>174.33</v>
      </c>
      <c r="O288">
        <v>1.2806</v>
      </c>
      <c r="P288">
        <v>2010.7</v>
      </c>
      <c r="Q288">
        <v>-1023.6</v>
      </c>
      <c r="R288">
        <v>0.93550999999999995</v>
      </c>
      <c r="S288">
        <v>0.93079000000000001</v>
      </c>
      <c r="T288">
        <v>2.8407</v>
      </c>
      <c r="U288">
        <v>1.3848</v>
      </c>
      <c r="V288">
        <v>0.93474999999999997</v>
      </c>
      <c r="W288">
        <v>0.93164000000000002</v>
      </c>
      <c r="X288">
        <v>2.8574999999999999</v>
      </c>
      <c r="Y288">
        <v>1.4434</v>
      </c>
      <c r="Z288">
        <v>0.35541</v>
      </c>
      <c r="AA288">
        <v>0.32471</v>
      </c>
      <c r="AB288">
        <v>8.9808000000000003</v>
      </c>
      <c r="AC288">
        <v>6.6146000000000003</v>
      </c>
      <c r="AD288">
        <v>45</v>
      </c>
      <c r="AE288">
        <v>7</v>
      </c>
      <c r="AF288">
        <v>0.31023000000000001</v>
      </c>
      <c r="AG288">
        <v>0.11663</v>
      </c>
      <c r="AH288">
        <v>0.19359999999999999</v>
      </c>
      <c r="AI288">
        <v>7</v>
      </c>
      <c r="AJ288">
        <v>0</v>
      </c>
      <c r="AK288">
        <v>6</v>
      </c>
      <c r="AL288">
        <v>0</v>
      </c>
      <c r="AM288">
        <v>0</v>
      </c>
      <c r="AN288">
        <v>0</v>
      </c>
      <c r="AO288">
        <v>0.70265999999999995</v>
      </c>
      <c r="AP288">
        <v>0</v>
      </c>
      <c r="AQ288">
        <v>1</v>
      </c>
      <c r="AR288" t="s">
        <v>95</v>
      </c>
      <c r="AS288" t="s">
        <v>95</v>
      </c>
      <c r="AT288" t="s">
        <v>95</v>
      </c>
      <c r="AU288" t="s">
        <v>95</v>
      </c>
      <c r="AV288" t="s">
        <v>95</v>
      </c>
      <c r="AW288" t="s">
        <v>95</v>
      </c>
      <c r="AX288" t="s">
        <v>95</v>
      </c>
      <c r="AY288" t="s">
        <v>94</v>
      </c>
      <c r="AZ288" t="s">
        <v>95</v>
      </c>
      <c r="BA288" t="s">
        <v>94</v>
      </c>
      <c r="BB288" t="s">
        <v>95</v>
      </c>
      <c r="BC288" t="s">
        <v>94</v>
      </c>
      <c r="BD288" t="s">
        <v>95</v>
      </c>
      <c r="BI288">
        <v>0</v>
      </c>
      <c r="BJ288" t="s">
        <v>137</v>
      </c>
      <c r="BK288" t="s">
        <v>180</v>
      </c>
      <c r="BL288">
        <v>1</v>
      </c>
      <c r="BM288">
        <v>1</v>
      </c>
      <c r="BN288">
        <v>0</v>
      </c>
      <c r="BO288">
        <v>0</v>
      </c>
      <c r="BP288">
        <v>0</v>
      </c>
      <c r="BQ288">
        <v>0</v>
      </c>
      <c r="BS288">
        <v>1</v>
      </c>
      <c r="BT288">
        <v>1</v>
      </c>
      <c r="BU288">
        <v>0</v>
      </c>
      <c r="BV288">
        <v>0</v>
      </c>
      <c r="BW288">
        <v>0</v>
      </c>
      <c r="BX288">
        <v>0</v>
      </c>
      <c r="BY288">
        <v>295</v>
      </c>
      <c r="CG288" s="4">
        <v>1</v>
      </c>
      <c r="CH288" s="4">
        <v>1</v>
      </c>
      <c r="CI288" s="5">
        <v>0</v>
      </c>
      <c r="CJ288" s="5">
        <v>0</v>
      </c>
      <c r="CK288" s="5">
        <v>0</v>
      </c>
      <c r="CL288" s="5">
        <v>0</v>
      </c>
    </row>
    <row r="289" spans="1:90" x14ac:dyDescent="0.2">
      <c r="A289" t="s">
        <v>676</v>
      </c>
      <c r="B289" t="s">
        <v>604</v>
      </c>
      <c r="C289" t="s">
        <v>192</v>
      </c>
      <c r="D289">
        <v>3.5</v>
      </c>
      <c r="E289" t="s">
        <v>317</v>
      </c>
      <c r="F289" t="s">
        <v>677</v>
      </c>
      <c r="G289" t="s">
        <v>360</v>
      </c>
      <c r="H289" t="s">
        <v>607</v>
      </c>
      <c r="I289">
        <v>1.1308</v>
      </c>
      <c r="J289">
        <v>1.1296999999999999</v>
      </c>
      <c r="K289">
        <v>0.13778000000000001</v>
      </c>
      <c r="L289">
        <v>2032.5</v>
      </c>
      <c r="M289">
        <v>3.8862999999999999</v>
      </c>
      <c r="N289" s="1">
        <v>331990</v>
      </c>
      <c r="O289">
        <v>6.4450000000000003</v>
      </c>
      <c r="P289">
        <v>2022.9</v>
      </c>
      <c r="Q289">
        <v>-274.63</v>
      </c>
      <c r="R289">
        <v>0.51463999999999999</v>
      </c>
      <c r="S289">
        <v>0.47911999999999999</v>
      </c>
      <c r="T289">
        <v>3.0767000000000002</v>
      </c>
      <c r="U289">
        <v>0.60499000000000003</v>
      </c>
      <c r="V289">
        <v>0.51463999999999999</v>
      </c>
      <c r="W289">
        <v>0.49152000000000001</v>
      </c>
      <c r="X289">
        <v>3.0767000000000002</v>
      </c>
      <c r="Y289">
        <v>0.60506000000000004</v>
      </c>
      <c r="Z289">
        <v>0.16416</v>
      </c>
      <c r="AA289">
        <v>0.12436</v>
      </c>
      <c r="AB289">
        <v>4.0374999999999996</v>
      </c>
      <c r="AC289">
        <v>2.1522000000000001</v>
      </c>
      <c r="AD289">
        <v>45</v>
      </c>
      <c r="AE289">
        <v>5</v>
      </c>
      <c r="AF289" s="1">
        <v>6.6099000000000005E-5</v>
      </c>
      <c r="AG289" s="1">
        <v>9.9535000000000005E-6</v>
      </c>
      <c r="AH289" s="1">
        <v>5.6146000000000001E-5</v>
      </c>
      <c r="AI289">
        <v>7</v>
      </c>
      <c r="AJ289">
        <v>0</v>
      </c>
      <c r="AK289">
        <v>3</v>
      </c>
      <c r="AL289">
        <v>0</v>
      </c>
      <c r="AM289">
        <v>1</v>
      </c>
      <c r="AN289">
        <v>1</v>
      </c>
      <c r="AO289">
        <v>0.14376</v>
      </c>
      <c r="AP289">
        <v>0</v>
      </c>
      <c r="AQ289">
        <v>1</v>
      </c>
      <c r="AR289" t="s">
        <v>94</v>
      </c>
      <c r="AS289" t="s">
        <v>96</v>
      </c>
      <c r="AT289" t="s">
        <v>95</v>
      </c>
      <c r="AU289" t="s">
        <v>94</v>
      </c>
      <c r="AV289" t="s">
        <v>95</v>
      </c>
      <c r="AW289" t="s">
        <v>94</v>
      </c>
      <c r="AX289" t="s">
        <v>94</v>
      </c>
      <c r="AY289" t="s">
        <v>94</v>
      </c>
      <c r="AZ289" t="s">
        <v>94</v>
      </c>
      <c r="BA289" t="s">
        <v>96</v>
      </c>
      <c r="BB289" t="s">
        <v>96</v>
      </c>
      <c r="BC289" t="s">
        <v>96</v>
      </c>
      <c r="BD289" t="s">
        <v>96</v>
      </c>
      <c r="BH289" t="s">
        <v>341</v>
      </c>
      <c r="BI289">
        <v>1</v>
      </c>
      <c r="BJ289" t="s">
        <v>97</v>
      </c>
      <c r="BK289" t="s">
        <v>138</v>
      </c>
      <c r="BL289">
        <v>0</v>
      </c>
      <c r="BM289">
        <v>0</v>
      </c>
      <c r="BN289">
        <v>0</v>
      </c>
      <c r="BO289">
        <v>0</v>
      </c>
      <c r="BP289">
        <v>0</v>
      </c>
      <c r="BQ289">
        <v>0</v>
      </c>
      <c r="BS289">
        <v>1</v>
      </c>
      <c r="BT289">
        <v>1</v>
      </c>
      <c r="BU289">
        <v>0</v>
      </c>
      <c r="BV289">
        <v>0</v>
      </c>
      <c r="BW289">
        <v>0</v>
      </c>
      <c r="BX289">
        <v>0</v>
      </c>
      <c r="BY289">
        <v>296</v>
      </c>
      <c r="BZ289" t="s">
        <v>123</v>
      </c>
      <c r="CA289" t="s">
        <v>123</v>
      </c>
      <c r="CG289" s="4">
        <v>1</v>
      </c>
      <c r="CH289" s="4">
        <v>1</v>
      </c>
      <c r="CI289" s="5">
        <v>0</v>
      </c>
      <c r="CJ289" s="5">
        <v>0</v>
      </c>
      <c r="CK289" s="5">
        <v>0</v>
      </c>
      <c r="CL289" s="5">
        <v>0</v>
      </c>
    </row>
    <row r="290" spans="1:90" x14ac:dyDescent="0.2">
      <c r="A290" t="s">
        <v>678</v>
      </c>
      <c r="B290" t="s">
        <v>604</v>
      </c>
      <c r="C290" t="s">
        <v>192</v>
      </c>
      <c r="D290">
        <v>3.5</v>
      </c>
      <c r="E290" t="s">
        <v>317</v>
      </c>
      <c r="F290" t="s">
        <v>679</v>
      </c>
      <c r="G290" t="s">
        <v>351</v>
      </c>
      <c r="H290" t="s">
        <v>607</v>
      </c>
      <c r="I290">
        <v>0.48492000000000002</v>
      </c>
      <c r="J290">
        <v>4.8987000000000003E-2</v>
      </c>
      <c r="K290">
        <v>0.26429999999999998</v>
      </c>
      <c r="L290">
        <v>2022.2</v>
      </c>
      <c r="M290">
        <v>9.0622000000000007</v>
      </c>
      <c r="N290">
        <v>35.326999999999998</v>
      </c>
      <c r="O290">
        <v>-3.4407000000000001</v>
      </c>
      <c r="P290">
        <v>6571.7</v>
      </c>
      <c r="Q290">
        <v>-526.85</v>
      </c>
      <c r="R290">
        <v>0.99470999999999998</v>
      </c>
      <c r="S290">
        <v>0.99431999999999998</v>
      </c>
      <c r="T290">
        <v>0.41327000000000003</v>
      </c>
      <c r="U290">
        <v>0.18173</v>
      </c>
      <c r="V290">
        <v>-0.15914</v>
      </c>
      <c r="W290">
        <v>-0.21434</v>
      </c>
      <c r="X290">
        <v>6.1173999999999999</v>
      </c>
      <c r="Y290">
        <v>2.2667000000000002</v>
      </c>
      <c r="Z290">
        <v>0.36492999999999998</v>
      </c>
      <c r="AA290">
        <v>0.33468999999999999</v>
      </c>
      <c r="AB290">
        <v>4.5279999999999996</v>
      </c>
      <c r="AC290">
        <v>3.238</v>
      </c>
      <c r="AD290">
        <v>45</v>
      </c>
      <c r="AE290">
        <v>10</v>
      </c>
      <c r="AF290">
        <v>0.70767000000000002</v>
      </c>
      <c r="AG290">
        <v>2.8306999999999999E-2</v>
      </c>
      <c r="AH290">
        <v>0.67935999999999996</v>
      </c>
      <c r="AI290">
        <v>10</v>
      </c>
      <c r="AJ290">
        <v>0</v>
      </c>
      <c r="AK290">
        <v>9</v>
      </c>
      <c r="AL290">
        <v>0</v>
      </c>
      <c r="AM290">
        <v>0</v>
      </c>
      <c r="AN290">
        <v>1</v>
      </c>
      <c r="AO290">
        <v>0.78622000000000003</v>
      </c>
      <c r="AP290">
        <v>0</v>
      </c>
      <c r="AQ290">
        <v>1</v>
      </c>
      <c r="AR290" t="s">
        <v>95</v>
      </c>
      <c r="AS290" t="s">
        <v>95</v>
      </c>
      <c r="AT290" t="s">
        <v>95</v>
      </c>
      <c r="AU290" t="s">
        <v>95</v>
      </c>
      <c r="AV290" t="s">
        <v>95</v>
      </c>
      <c r="AW290" t="s">
        <v>95</v>
      </c>
      <c r="AX290" t="s">
        <v>95</v>
      </c>
      <c r="AY290" t="s">
        <v>95</v>
      </c>
      <c r="AZ290" t="s">
        <v>95</v>
      </c>
      <c r="BA290" t="s">
        <v>95</v>
      </c>
      <c r="BB290" t="s">
        <v>95</v>
      </c>
      <c r="BC290" t="s">
        <v>95</v>
      </c>
      <c r="BD290" t="s">
        <v>95</v>
      </c>
      <c r="BI290">
        <v>0</v>
      </c>
      <c r="BJ290" t="s">
        <v>137</v>
      </c>
      <c r="BK290" t="s">
        <v>180</v>
      </c>
      <c r="BL290">
        <v>1</v>
      </c>
      <c r="BM290">
        <v>1</v>
      </c>
      <c r="BN290">
        <v>0</v>
      </c>
      <c r="BO290">
        <v>0</v>
      </c>
      <c r="BP290">
        <v>0</v>
      </c>
      <c r="BQ290">
        <v>0</v>
      </c>
      <c r="BS290">
        <v>1</v>
      </c>
      <c r="BT290">
        <v>1</v>
      </c>
      <c r="BU290">
        <v>0</v>
      </c>
      <c r="BV290">
        <v>0</v>
      </c>
      <c r="BW290">
        <v>0</v>
      </c>
      <c r="BX290">
        <v>0</v>
      </c>
      <c r="BY290">
        <v>297</v>
      </c>
      <c r="CG290" s="4">
        <v>1</v>
      </c>
      <c r="CH290" s="4">
        <v>1</v>
      </c>
      <c r="CI290" s="5">
        <v>0</v>
      </c>
      <c r="CJ290" s="5">
        <v>0</v>
      </c>
      <c r="CK290" s="5">
        <v>0</v>
      </c>
      <c r="CL290" s="5">
        <v>0</v>
      </c>
    </row>
    <row r="291" spans="1:90" x14ac:dyDescent="0.2">
      <c r="A291" t="s">
        <v>680</v>
      </c>
      <c r="B291" t="s">
        <v>604</v>
      </c>
      <c r="C291" t="s">
        <v>192</v>
      </c>
      <c r="D291">
        <v>3.5</v>
      </c>
      <c r="E291" t="s">
        <v>317</v>
      </c>
      <c r="F291" t="s">
        <v>681</v>
      </c>
      <c r="G291" t="s">
        <v>354</v>
      </c>
      <c r="H291" t="s">
        <v>607</v>
      </c>
      <c r="I291">
        <v>0.67074</v>
      </c>
      <c r="J291">
        <v>0.67069000000000001</v>
      </c>
      <c r="K291">
        <v>4.2459999999999998E-2</v>
      </c>
      <c r="L291">
        <v>2037.5</v>
      </c>
      <c r="M291">
        <v>6.5515999999999996</v>
      </c>
      <c r="N291" s="1">
        <v>370540</v>
      </c>
      <c r="O291">
        <v>6.3068</v>
      </c>
      <c r="P291">
        <v>2021.1</v>
      </c>
      <c r="Q291">
        <v>-84.608000000000004</v>
      </c>
      <c r="R291">
        <v>0.83714999999999995</v>
      </c>
      <c r="S291">
        <v>0.82428999999999997</v>
      </c>
      <c r="T291">
        <v>0.43736000000000003</v>
      </c>
      <c r="U291">
        <v>0.14615</v>
      </c>
      <c r="V291">
        <v>0.83714999999999995</v>
      </c>
      <c r="W291">
        <v>0.82879999999999998</v>
      </c>
      <c r="X291">
        <v>0.43736000000000003</v>
      </c>
      <c r="Y291">
        <v>0.14615</v>
      </c>
      <c r="Z291">
        <v>0.22550000000000001</v>
      </c>
      <c r="AA291">
        <v>0.18578</v>
      </c>
      <c r="AB291">
        <v>0.95379999999999998</v>
      </c>
      <c r="AC291">
        <v>0.58516999999999997</v>
      </c>
      <c r="AD291">
        <v>42</v>
      </c>
      <c r="AE291">
        <v>5</v>
      </c>
      <c r="AF291" s="1">
        <v>1.6192999999999999E-5</v>
      </c>
      <c r="AG291" s="1">
        <v>2.6987999999999999E-6</v>
      </c>
      <c r="AH291" s="1">
        <v>1.3494E-5</v>
      </c>
      <c r="AI291">
        <v>7</v>
      </c>
      <c r="AJ291">
        <v>0</v>
      </c>
      <c r="AK291">
        <v>6</v>
      </c>
      <c r="AL291">
        <v>0</v>
      </c>
      <c r="AM291">
        <v>0</v>
      </c>
      <c r="AN291">
        <v>1</v>
      </c>
      <c r="AO291">
        <v>0.37036999999999998</v>
      </c>
      <c r="AP291">
        <v>0</v>
      </c>
      <c r="AQ291">
        <v>1</v>
      </c>
      <c r="AR291" t="s">
        <v>95</v>
      </c>
      <c r="AS291" t="s">
        <v>96</v>
      </c>
      <c r="AT291" t="s">
        <v>95</v>
      </c>
      <c r="AU291" t="s">
        <v>94</v>
      </c>
      <c r="AV291" t="s">
        <v>94</v>
      </c>
      <c r="AW291" t="s">
        <v>94</v>
      </c>
      <c r="AX291" t="s">
        <v>94</v>
      </c>
      <c r="AY291" t="s">
        <v>94</v>
      </c>
      <c r="AZ291" t="s">
        <v>94</v>
      </c>
      <c r="BA291" t="s">
        <v>96</v>
      </c>
      <c r="BB291" t="s">
        <v>96</v>
      </c>
      <c r="BC291" t="s">
        <v>94</v>
      </c>
      <c r="BD291" t="s">
        <v>94</v>
      </c>
      <c r="BH291" t="s">
        <v>341</v>
      </c>
      <c r="BI291">
        <v>1</v>
      </c>
      <c r="BJ291" t="s">
        <v>97</v>
      </c>
      <c r="BK291" t="s">
        <v>138</v>
      </c>
      <c r="BL291">
        <v>0</v>
      </c>
      <c r="BM291">
        <v>0</v>
      </c>
      <c r="BN291">
        <v>0</v>
      </c>
      <c r="BO291">
        <v>0</v>
      </c>
      <c r="BP291">
        <v>0</v>
      </c>
      <c r="BQ291">
        <v>0</v>
      </c>
      <c r="BS291">
        <v>1</v>
      </c>
      <c r="BT291">
        <v>1</v>
      </c>
      <c r="BU291">
        <v>0</v>
      </c>
      <c r="BV291">
        <v>0</v>
      </c>
      <c r="BW291">
        <v>0</v>
      </c>
      <c r="BX291">
        <v>0</v>
      </c>
      <c r="BY291">
        <v>298</v>
      </c>
      <c r="BZ291" t="s">
        <v>123</v>
      </c>
      <c r="CA291" t="s">
        <v>123</v>
      </c>
      <c r="CG291" s="4">
        <v>1</v>
      </c>
      <c r="CH291" s="4">
        <v>1</v>
      </c>
      <c r="CI291" s="5">
        <v>0</v>
      </c>
      <c r="CJ291" s="5">
        <v>0</v>
      </c>
      <c r="CK291" s="5">
        <v>0</v>
      </c>
      <c r="CL291" s="5">
        <v>0</v>
      </c>
    </row>
    <row r="292" spans="1:90" x14ac:dyDescent="0.2">
      <c r="A292" t="s">
        <v>682</v>
      </c>
      <c r="B292" t="s">
        <v>604</v>
      </c>
      <c r="C292" t="s">
        <v>192</v>
      </c>
      <c r="D292">
        <v>4.0999999999999996</v>
      </c>
      <c r="E292" t="s">
        <v>129</v>
      </c>
      <c r="F292" t="s">
        <v>130</v>
      </c>
      <c r="G292" t="s">
        <v>131</v>
      </c>
      <c r="H292" t="s">
        <v>607</v>
      </c>
      <c r="I292">
        <v>0.30284</v>
      </c>
      <c r="J292">
        <v>0.12179</v>
      </c>
      <c r="K292">
        <v>5.3234000000000004</v>
      </c>
      <c r="L292">
        <v>2016.4</v>
      </c>
      <c r="M292">
        <v>14.510999999999999</v>
      </c>
      <c r="N292">
        <v>103.74</v>
      </c>
      <c r="O292">
        <v>0.14459</v>
      </c>
      <c r="P292">
        <v>1969.5</v>
      </c>
      <c r="Q292">
        <v>-10681</v>
      </c>
      <c r="R292">
        <v>0.96967999999999999</v>
      </c>
      <c r="S292">
        <v>0.96431999999999995</v>
      </c>
      <c r="T292">
        <v>5.7925000000000004</v>
      </c>
      <c r="U292">
        <v>4.1013999999999999</v>
      </c>
      <c r="V292">
        <v>0.91234999999999999</v>
      </c>
      <c r="W292">
        <v>0.90261000000000002</v>
      </c>
      <c r="X292">
        <v>9.8477999999999994</v>
      </c>
      <c r="Y292">
        <v>8.5208999999999993</v>
      </c>
      <c r="Z292">
        <v>0.93911</v>
      </c>
      <c r="AA292">
        <v>0.93235000000000001</v>
      </c>
      <c r="AB292">
        <v>8.2078000000000007</v>
      </c>
      <c r="AC292">
        <v>6.4576000000000002</v>
      </c>
      <c r="AD292">
        <v>21</v>
      </c>
      <c r="AE292">
        <v>20</v>
      </c>
      <c r="AF292">
        <v>0.96392</v>
      </c>
      <c r="AG292">
        <v>1.0800000000000001E-2</v>
      </c>
      <c r="AH292">
        <v>0.95311999999999997</v>
      </c>
      <c r="AI292">
        <v>21</v>
      </c>
      <c r="AJ292">
        <v>2</v>
      </c>
      <c r="AK292">
        <v>17</v>
      </c>
      <c r="AL292">
        <v>0</v>
      </c>
      <c r="AM292">
        <v>1</v>
      </c>
      <c r="AN292">
        <v>1</v>
      </c>
      <c r="AO292">
        <v>0.90742999999999996</v>
      </c>
      <c r="AP292">
        <v>0</v>
      </c>
      <c r="AQ292">
        <v>1</v>
      </c>
      <c r="AR292" t="s">
        <v>95</v>
      </c>
      <c r="AS292" t="s">
        <v>95</v>
      </c>
      <c r="AT292" t="s">
        <v>95</v>
      </c>
      <c r="AU292" t="s">
        <v>95</v>
      </c>
      <c r="AV292" t="s">
        <v>95</v>
      </c>
      <c r="AW292" t="s">
        <v>95</v>
      </c>
      <c r="AX292" t="s">
        <v>95</v>
      </c>
      <c r="AY292" t="s">
        <v>95</v>
      </c>
      <c r="AZ292" t="s">
        <v>95</v>
      </c>
      <c r="BA292" t="s">
        <v>95</v>
      </c>
      <c r="BB292" t="s">
        <v>95</v>
      </c>
      <c r="BC292" t="s">
        <v>95</v>
      </c>
      <c r="BD292" t="s">
        <v>95</v>
      </c>
      <c r="BI292">
        <v>0</v>
      </c>
      <c r="BJ292" t="s">
        <v>132</v>
      </c>
      <c r="BK292" t="s">
        <v>133</v>
      </c>
      <c r="BL292">
        <v>1</v>
      </c>
      <c r="BM292">
        <v>1</v>
      </c>
      <c r="BN292">
        <v>0</v>
      </c>
      <c r="BO292">
        <v>0</v>
      </c>
      <c r="BP292">
        <v>0</v>
      </c>
      <c r="BQ292">
        <v>0</v>
      </c>
      <c r="BS292">
        <v>1</v>
      </c>
      <c r="BT292">
        <v>1</v>
      </c>
      <c r="BU292">
        <v>0</v>
      </c>
      <c r="BV292">
        <v>0</v>
      </c>
      <c r="BW292">
        <v>0</v>
      </c>
      <c r="BX292">
        <v>0</v>
      </c>
      <c r="BY292">
        <v>299</v>
      </c>
      <c r="CG292" s="4">
        <v>1</v>
      </c>
      <c r="CH292" s="4">
        <v>1</v>
      </c>
      <c r="CI292" s="5">
        <v>0</v>
      </c>
      <c r="CJ292" s="5">
        <v>0</v>
      </c>
      <c r="CK292" s="5">
        <v>0</v>
      </c>
      <c r="CL292" s="5">
        <v>0</v>
      </c>
    </row>
    <row r="293" spans="1:90" x14ac:dyDescent="0.2">
      <c r="A293" t="s">
        <v>683</v>
      </c>
      <c r="B293" t="s">
        <v>604</v>
      </c>
      <c r="C293" t="s">
        <v>192</v>
      </c>
      <c r="D293">
        <v>4.0999999999999996</v>
      </c>
      <c r="E293" t="s">
        <v>129</v>
      </c>
      <c r="F293" t="s">
        <v>135</v>
      </c>
      <c r="G293" t="s">
        <v>136</v>
      </c>
      <c r="H293" t="s">
        <v>607</v>
      </c>
      <c r="I293">
        <v>0.31147000000000002</v>
      </c>
      <c r="J293">
        <v>0.14410000000000001</v>
      </c>
      <c r="K293">
        <v>5.2343999999999999</v>
      </c>
      <c r="L293">
        <v>2016.1</v>
      </c>
      <c r="M293">
        <v>14.109</v>
      </c>
      <c r="N293">
        <v>100.23</v>
      </c>
      <c r="O293">
        <v>0.11665</v>
      </c>
      <c r="P293">
        <v>1975.2</v>
      </c>
      <c r="Q293">
        <v>-10502</v>
      </c>
      <c r="R293">
        <v>0.96016999999999997</v>
      </c>
      <c r="S293">
        <v>0.95220000000000005</v>
      </c>
      <c r="T293">
        <v>5.9646999999999997</v>
      </c>
      <c r="U293">
        <v>4.1961000000000004</v>
      </c>
      <c r="V293">
        <v>0.92457</v>
      </c>
      <c r="W293">
        <v>0.91513999999999995</v>
      </c>
      <c r="X293">
        <v>8.2082999999999995</v>
      </c>
      <c r="Y293">
        <v>6.6196999999999999</v>
      </c>
      <c r="Z293">
        <v>0.92027999999999999</v>
      </c>
      <c r="AA293">
        <v>0.91030999999999995</v>
      </c>
      <c r="AB293">
        <v>8.4383999999999997</v>
      </c>
      <c r="AC293">
        <v>6.5945</v>
      </c>
      <c r="AD293">
        <v>19</v>
      </c>
      <c r="AE293">
        <v>18</v>
      </c>
      <c r="AF293">
        <v>0.99773999999999996</v>
      </c>
      <c r="AG293">
        <v>1.1179E-2</v>
      </c>
      <c r="AH293">
        <v>0.98656999999999995</v>
      </c>
      <c r="AI293">
        <v>19</v>
      </c>
      <c r="AJ293">
        <v>0</v>
      </c>
      <c r="AK293">
        <v>15</v>
      </c>
      <c r="AL293">
        <v>0</v>
      </c>
      <c r="AM293">
        <v>1</v>
      </c>
      <c r="AN293">
        <v>1</v>
      </c>
      <c r="AO293">
        <v>0.84870999999999996</v>
      </c>
      <c r="AP293">
        <v>0</v>
      </c>
      <c r="AQ293">
        <v>1</v>
      </c>
      <c r="AR293" t="s">
        <v>95</v>
      </c>
      <c r="AS293" t="s">
        <v>95</v>
      </c>
      <c r="AT293" t="s">
        <v>95</v>
      </c>
      <c r="AU293" t="s">
        <v>95</v>
      </c>
      <c r="AV293" t="s">
        <v>95</v>
      </c>
      <c r="AW293" t="s">
        <v>95</v>
      </c>
      <c r="AX293" t="s">
        <v>95</v>
      </c>
      <c r="AY293" t="s">
        <v>95</v>
      </c>
      <c r="AZ293" t="s">
        <v>95</v>
      </c>
      <c r="BA293" t="s">
        <v>95</v>
      </c>
      <c r="BB293" t="s">
        <v>95</v>
      </c>
      <c r="BC293" t="s">
        <v>95</v>
      </c>
      <c r="BD293" t="s">
        <v>95</v>
      </c>
      <c r="BI293">
        <v>0</v>
      </c>
      <c r="BJ293" t="s">
        <v>137</v>
      </c>
      <c r="BK293" t="s">
        <v>138</v>
      </c>
      <c r="BL293">
        <v>1</v>
      </c>
      <c r="BM293">
        <v>1</v>
      </c>
      <c r="BN293">
        <v>0</v>
      </c>
      <c r="BO293">
        <v>0</v>
      </c>
      <c r="BP293">
        <v>1</v>
      </c>
      <c r="BQ293">
        <v>1</v>
      </c>
      <c r="BS293">
        <v>1</v>
      </c>
      <c r="BT293">
        <v>1</v>
      </c>
      <c r="BU293">
        <v>0</v>
      </c>
      <c r="BV293">
        <v>0</v>
      </c>
      <c r="BW293">
        <v>1</v>
      </c>
      <c r="BX293">
        <v>1</v>
      </c>
      <c r="BY293">
        <v>300</v>
      </c>
      <c r="CG293" s="4">
        <v>1</v>
      </c>
      <c r="CH293" s="4">
        <v>1</v>
      </c>
      <c r="CI293" s="5">
        <v>0</v>
      </c>
      <c r="CJ293" s="5">
        <v>0</v>
      </c>
      <c r="CK293" s="5">
        <v>1</v>
      </c>
      <c r="CL293" s="5">
        <v>1</v>
      </c>
    </row>
    <row r="294" spans="1:90" x14ac:dyDescent="0.2">
      <c r="A294" t="s">
        <v>684</v>
      </c>
      <c r="B294" t="s">
        <v>604</v>
      </c>
      <c r="C294" t="s">
        <v>192</v>
      </c>
      <c r="D294">
        <v>4.5</v>
      </c>
      <c r="E294" t="s">
        <v>685</v>
      </c>
      <c r="F294" t="s">
        <v>686</v>
      </c>
      <c r="G294" t="s">
        <v>630</v>
      </c>
      <c r="H294" t="s">
        <v>607</v>
      </c>
      <c r="I294">
        <v>-9.7436999999999996E-2</v>
      </c>
      <c r="J294">
        <v>-1.8462999999999999E-3</v>
      </c>
      <c r="K294">
        <v>-0.16671</v>
      </c>
      <c r="L294">
        <v>2040.2</v>
      </c>
      <c r="M294">
        <v>-45.1</v>
      </c>
      <c r="N294">
        <v>90.438999999999993</v>
      </c>
      <c r="O294">
        <v>149.59</v>
      </c>
      <c r="P294">
        <v>1706.6</v>
      </c>
      <c r="Q294">
        <v>420.45</v>
      </c>
      <c r="R294">
        <v>0.30365999999999999</v>
      </c>
      <c r="S294">
        <v>0.26013999999999998</v>
      </c>
      <c r="T294">
        <v>4.8446999999999996</v>
      </c>
      <c r="U294">
        <v>3.9842</v>
      </c>
      <c r="V294">
        <v>0.18057000000000001</v>
      </c>
      <c r="W294">
        <v>0.14712</v>
      </c>
      <c r="X294">
        <v>5.2554999999999996</v>
      </c>
      <c r="Y294">
        <v>4.2721999999999998</v>
      </c>
      <c r="Z294">
        <v>0.18573000000000001</v>
      </c>
      <c r="AA294">
        <v>0.15248999999999999</v>
      </c>
      <c r="AB294">
        <v>5.2389999999999999</v>
      </c>
      <c r="AC294">
        <v>4.2568000000000001</v>
      </c>
      <c r="AD294">
        <v>52</v>
      </c>
      <c r="AE294">
        <v>52</v>
      </c>
      <c r="AF294">
        <v>1.1022000000000001</v>
      </c>
      <c r="AG294">
        <v>0.84687000000000001</v>
      </c>
      <c r="AH294">
        <v>0.25530000000000003</v>
      </c>
      <c r="AI294">
        <v>52</v>
      </c>
      <c r="AJ294">
        <v>34</v>
      </c>
      <c r="AK294">
        <v>0</v>
      </c>
      <c r="AL294">
        <v>1</v>
      </c>
      <c r="AM294">
        <v>0</v>
      </c>
      <c r="AN294">
        <v>0</v>
      </c>
      <c r="AO294">
        <v>0.98477999999999999</v>
      </c>
      <c r="AP294">
        <v>0</v>
      </c>
      <c r="AQ294">
        <v>1</v>
      </c>
      <c r="AR294" t="s">
        <v>94</v>
      </c>
      <c r="AS294" t="s">
        <v>95</v>
      </c>
      <c r="AT294" t="s">
        <v>95</v>
      </c>
      <c r="AU294" t="s">
        <v>95</v>
      </c>
      <c r="AV294" t="s">
        <v>95</v>
      </c>
      <c r="AW294" t="s">
        <v>95</v>
      </c>
      <c r="AX294" t="s">
        <v>95</v>
      </c>
      <c r="AY294" t="s">
        <v>95</v>
      </c>
      <c r="AZ294" t="s">
        <v>94</v>
      </c>
      <c r="BA294" t="s">
        <v>94</v>
      </c>
      <c r="BB294" t="s">
        <v>94</v>
      </c>
      <c r="BC294" t="s">
        <v>94</v>
      </c>
      <c r="BD294" t="s">
        <v>94</v>
      </c>
      <c r="BE294">
        <v>2</v>
      </c>
      <c r="BI294">
        <v>0</v>
      </c>
      <c r="BS294">
        <v>1</v>
      </c>
      <c r="BT294">
        <v>1</v>
      </c>
      <c r="BU294">
        <v>0</v>
      </c>
      <c r="BV294">
        <v>0</v>
      </c>
      <c r="BW294">
        <v>1</v>
      </c>
      <c r="BX294">
        <v>1</v>
      </c>
      <c r="BY294">
        <v>301</v>
      </c>
      <c r="CG294" s="4">
        <v>1</v>
      </c>
      <c r="CH294" s="4">
        <v>1</v>
      </c>
      <c r="CI294" s="5">
        <v>0</v>
      </c>
      <c r="CJ294" s="5">
        <v>0</v>
      </c>
      <c r="CK294" s="5">
        <v>1</v>
      </c>
      <c r="CL294" s="5">
        <v>1</v>
      </c>
    </row>
    <row r="295" spans="1:90" x14ac:dyDescent="0.2">
      <c r="A295" t="s">
        <v>687</v>
      </c>
      <c r="B295" t="s">
        <v>604</v>
      </c>
      <c r="C295" t="s">
        <v>147</v>
      </c>
      <c r="D295">
        <v>3.3</v>
      </c>
      <c r="E295" t="s">
        <v>148</v>
      </c>
      <c r="F295" t="s">
        <v>149</v>
      </c>
      <c r="G295" t="s">
        <v>150</v>
      </c>
      <c r="H295" t="s">
        <v>607</v>
      </c>
      <c r="I295">
        <v>9.3658000000000005E-2</v>
      </c>
      <c r="J295">
        <v>6.1616999999999998E-2</v>
      </c>
      <c r="K295">
        <v>756.3</v>
      </c>
      <c r="L295">
        <v>2018.9</v>
      </c>
      <c r="M295">
        <v>46.92</v>
      </c>
      <c r="N295">
        <v>70541</v>
      </c>
      <c r="O295">
        <v>2.8310999999999999E-2</v>
      </c>
      <c r="P295">
        <v>1791.5</v>
      </c>
      <c r="Q295" s="1">
        <v>-1496800</v>
      </c>
      <c r="R295">
        <v>0.98294000000000004</v>
      </c>
      <c r="S295">
        <v>0.98192999999999997</v>
      </c>
      <c r="T295">
        <v>1695.9</v>
      </c>
      <c r="U295">
        <v>993.84</v>
      </c>
      <c r="V295">
        <v>0.97162000000000004</v>
      </c>
      <c r="W295">
        <v>0.97053</v>
      </c>
      <c r="X295">
        <v>2187.1</v>
      </c>
      <c r="Y295">
        <v>1384.2</v>
      </c>
      <c r="Z295">
        <v>0.85519999999999996</v>
      </c>
      <c r="AA295">
        <v>0.84963999999999995</v>
      </c>
      <c r="AB295">
        <v>4940.1000000000004</v>
      </c>
      <c r="AC295">
        <v>4151.5</v>
      </c>
      <c r="AD295">
        <v>55</v>
      </c>
      <c r="AE295">
        <v>55</v>
      </c>
      <c r="AF295">
        <v>0.62075999999999998</v>
      </c>
      <c r="AG295">
        <v>5.7555999999999996E-3</v>
      </c>
      <c r="AH295">
        <v>0.61500999999999995</v>
      </c>
      <c r="AI295">
        <v>55</v>
      </c>
      <c r="AJ295">
        <v>2</v>
      </c>
      <c r="AK295">
        <v>54</v>
      </c>
      <c r="AL295">
        <v>0</v>
      </c>
      <c r="AM295">
        <v>0</v>
      </c>
      <c r="AN295">
        <v>0</v>
      </c>
      <c r="AO295">
        <v>0.96492999999999995</v>
      </c>
      <c r="AP295">
        <v>0</v>
      </c>
      <c r="AQ295">
        <v>0</v>
      </c>
      <c r="AR295" t="s">
        <v>95</v>
      </c>
      <c r="AS295" t="s">
        <v>95</v>
      </c>
      <c r="AT295" t="s">
        <v>95</v>
      </c>
      <c r="AU295" t="s">
        <v>95</v>
      </c>
      <c r="AV295" t="s">
        <v>95</v>
      </c>
      <c r="AW295" t="s">
        <v>95</v>
      </c>
      <c r="AX295" t="s">
        <v>95</v>
      </c>
      <c r="AY295" t="s">
        <v>95</v>
      </c>
      <c r="AZ295" t="s">
        <v>95</v>
      </c>
      <c r="BA295" t="s">
        <v>95</v>
      </c>
      <c r="BB295" t="s">
        <v>95</v>
      </c>
      <c r="BC295" t="s">
        <v>95</v>
      </c>
      <c r="BD295" t="s">
        <v>95</v>
      </c>
      <c r="BE295">
        <v>1</v>
      </c>
      <c r="BF295" t="s">
        <v>688</v>
      </c>
      <c r="BG295" t="s">
        <v>689</v>
      </c>
      <c r="BH295" t="s">
        <v>151</v>
      </c>
      <c r="BI295">
        <v>0</v>
      </c>
      <c r="BL295">
        <v>1</v>
      </c>
      <c r="BM295">
        <v>1</v>
      </c>
      <c r="BN295">
        <v>0</v>
      </c>
      <c r="BO295">
        <v>0</v>
      </c>
      <c r="BP295">
        <v>1</v>
      </c>
      <c r="BQ295">
        <v>1</v>
      </c>
      <c r="BS295">
        <v>1</v>
      </c>
      <c r="BT295">
        <v>1</v>
      </c>
      <c r="BU295">
        <v>0</v>
      </c>
      <c r="BV295">
        <v>0</v>
      </c>
      <c r="BW295">
        <v>1</v>
      </c>
      <c r="BX295">
        <v>1</v>
      </c>
      <c r="BY295">
        <v>302</v>
      </c>
      <c r="CG295" s="4">
        <v>1</v>
      </c>
      <c r="CH295" s="4">
        <v>1</v>
      </c>
      <c r="CI295" s="5">
        <v>0</v>
      </c>
      <c r="CJ295" s="5">
        <v>0</v>
      </c>
      <c r="CK295" s="5">
        <v>1</v>
      </c>
      <c r="CL295" s="5">
        <v>1</v>
      </c>
    </row>
    <row r="296" spans="1:90" x14ac:dyDescent="0.2">
      <c r="A296" t="s">
        <v>690</v>
      </c>
      <c r="B296" t="s">
        <v>604</v>
      </c>
      <c r="C296" t="s">
        <v>147</v>
      </c>
      <c r="D296">
        <v>3.5</v>
      </c>
      <c r="E296" t="s">
        <v>317</v>
      </c>
      <c r="F296" t="s">
        <v>647</v>
      </c>
      <c r="G296" t="s">
        <v>319</v>
      </c>
      <c r="H296" t="s">
        <v>607</v>
      </c>
      <c r="I296">
        <v>0.32242999999999999</v>
      </c>
      <c r="J296">
        <v>0.15475</v>
      </c>
      <c r="K296">
        <v>5.4667000000000003</v>
      </c>
      <c r="L296">
        <v>2019.6</v>
      </c>
      <c r="M296">
        <v>13.629</v>
      </c>
      <c r="N296">
        <v>433.41</v>
      </c>
      <c r="O296">
        <v>8.1601999999999994E-3</v>
      </c>
      <c r="P296">
        <v>1954.5</v>
      </c>
      <c r="Q296">
        <v>-10884</v>
      </c>
      <c r="R296">
        <v>0.97802</v>
      </c>
      <c r="S296">
        <v>0.97641</v>
      </c>
      <c r="T296">
        <v>13.929</v>
      </c>
      <c r="U296">
        <v>11.882</v>
      </c>
      <c r="V296">
        <v>0.9637</v>
      </c>
      <c r="W296">
        <v>0.96196999999999999</v>
      </c>
      <c r="X296">
        <v>17.899000000000001</v>
      </c>
      <c r="Y296">
        <v>11.574999999999999</v>
      </c>
      <c r="Z296">
        <v>0.57108000000000003</v>
      </c>
      <c r="AA296">
        <v>0.55066000000000004</v>
      </c>
      <c r="AB296">
        <v>61.529000000000003</v>
      </c>
      <c r="AC296">
        <v>49.616</v>
      </c>
      <c r="AD296">
        <v>45</v>
      </c>
      <c r="AE296">
        <v>43</v>
      </c>
      <c r="AF296">
        <v>0.74756</v>
      </c>
      <c r="AG296">
        <v>2.3073E-3</v>
      </c>
      <c r="AH296">
        <v>0.74524999999999997</v>
      </c>
      <c r="AI296">
        <v>43</v>
      </c>
      <c r="AJ296">
        <v>1</v>
      </c>
      <c r="AK296">
        <v>42</v>
      </c>
      <c r="AL296">
        <v>0</v>
      </c>
      <c r="AM296">
        <v>0</v>
      </c>
      <c r="AN296">
        <v>0</v>
      </c>
      <c r="AO296">
        <v>0.89685000000000004</v>
      </c>
      <c r="AP296">
        <v>0</v>
      </c>
      <c r="AQ296">
        <v>0</v>
      </c>
      <c r="AR296" t="s">
        <v>95</v>
      </c>
      <c r="AS296" t="s">
        <v>95</v>
      </c>
      <c r="AT296" t="s">
        <v>95</v>
      </c>
      <c r="AU296" t="s">
        <v>95</v>
      </c>
      <c r="AV296" t="s">
        <v>95</v>
      </c>
      <c r="AW296" t="s">
        <v>95</v>
      </c>
      <c r="AX296" t="s">
        <v>95</v>
      </c>
      <c r="AY296" t="s">
        <v>95</v>
      </c>
      <c r="AZ296" t="s">
        <v>95</v>
      </c>
      <c r="BA296" t="s">
        <v>95</v>
      </c>
      <c r="BB296" t="s">
        <v>95</v>
      </c>
      <c r="BC296" t="s">
        <v>95</v>
      </c>
      <c r="BD296" t="s">
        <v>95</v>
      </c>
      <c r="BE296">
        <v>1</v>
      </c>
      <c r="BI296">
        <v>0</v>
      </c>
      <c r="BJ296" t="s">
        <v>137</v>
      </c>
      <c r="BK296" t="s">
        <v>133</v>
      </c>
      <c r="BL296">
        <v>1</v>
      </c>
      <c r="BM296">
        <v>1</v>
      </c>
      <c r="BN296">
        <v>0</v>
      </c>
      <c r="BO296">
        <v>0</v>
      </c>
      <c r="BP296">
        <v>0</v>
      </c>
      <c r="BQ296">
        <v>1</v>
      </c>
      <c r="BS296">
        <v>1</v>
      </c>
      <c r="BT296">
        <v>1</v>
      </c>
      <c r="BU296">
        <v>0</v>
      </c>
      <c r="BV296">
        <v>0</v>
      </c>
      <c r="BW296">
        <v>0</v>
      </c>
      <c r="BX296">
        <v>1</v>
      </c>
      <c r="BY296">
        <v>303</v>
      </c>
      <c r="CG296" s="4">
        <v>1</v>
      </c>
      <c r="CH296" s="4">
        <v>1</v>
      </c>
      <c r="CI296" s="5">
        <v>0</v>
      </c>
      <c r="CJ296" s="5">
        <v>0</v>
      </c>
      <c r="CK296" s="5">
        <v>0</v>
      </c>
      <c r="CL296" s="5">
        <v>1</v>
      </c>
    </row>
    <row r="297" spans="1:90" x14ac:dyDescent="0.2">
      <c r="A297" t="s">
        <v>691</v>
      </c>
      <c r="B297" t="s">
        <v>604</v>
      </c>
      <c r="C297" t="s">
        <v>147</v>
      </c>
      <c r="D297">
        <v>3.5</v>
      </c>
      <c r="E297" t="s">
        <v>317</v>
      </c>
      <c r="F297" t="s">
        <v>649</v>
      </c>
      <c r="G297" t="s">
        <v>322</v>
      </c>
      <c r="H297" t="s">
        <v>607</v>
      </c>
      <c r="I297">
        <v>1.2906</v>
      </c>
      <c r="J297">
        <v>8.8696999999999998E-2</v>
      </c>
      <c r="K297">
        <v>0.62543000000000004</v>
      </c>
      <c r="L297">
        <v>2015.5</v>
      </c>
      <c r="M297">
        <v>3.4049</v>
      </c>
      <c r="N297">
        <v>30.513000000000002</v>
      </c>
      <c r="O297">
        <v>10.215999999999999</v>
      </c>
      <c r="P297">
        <v>2011.5</v>
      </c>
      <c r="Q297">
        <v>-1244.9000000000001</v>
      </c>
      <c r="R297">
        <v>0.64766999999999997</v>
      </c>
      <c r="S297">
        <v>0.62189000000000005</v>
      </c>
      <c r="T297">
        <v>8.0005000000000006</v>
      </c>
      <c r="U297">
        <v>4.1761999999999997</v>
      </c>
      <c r="V297">
        <v>0.43768000000000001</v>
      </c>
      <c r="W297">
        <v>0.41091</v>
      </c>
      <c r="X297">
        <v>10.106999999999999</v>
      </c>
      <c r="Y297">
        <v>5.7453000000000003</v>
      </c>
      <c r="Z297">
        <v>0.36315999999999998</v>
      </c>
      <c r="AA297">
        <v>0.33283000000000001</v>
      </c>
      <c r="AB297">
        <v>10.756</v>
      </c>
      <c r="AC297">
        <v>7.4917999999999996</v>
      </c>
      <c r="AD297">
        <v>45</v>
      </c>
      <c r="AE297">
        <v>31</v>
      </c>
      <c r="AF297">
        <v>1.8025</v>
      </c>
      <c r="AG297">
        <v>3.2772999999999997E-2</v>
      </c>
      <c r="AH297">
        <v>1.7698</v>
      </c>
      <c r="AI297">
        <v>42</v>
      </c>
      <c r="AJ297">
        <v>4</v>
      </c>
      <c r="AK297">
        <v>41</v>
      </c>
      <c r="AL297">
        <v>0</v>
      </c>
      <c r="AM297">
        <v>0</v>
      </c>
      <c r="AN297">
        <v>1</v>
      </c>
      <c r="AO297">
        <v>0.92976999999999999</v>
      </c>
      <c r="AP297">
        <v>0</v>
      </c>
      <c r="AQ297">
        <v>1</v>
      </c>
      <c r="AR297" t="s">
        <v>94</v>
      </c>
      <c r="AS297" t="s">
        <v>95</v>
      </c>
      <c r="AT297" t="s">
        <v>95</v>
      </c>
      <c r="AU297" t="s">
        <v>94</v>
      </c>
      <c r="AV297" t="s">
        <v>94</v>
      </c>
      <c r="AW297" t="s">
        <v>94</v>
      </c>
      <c r="AX297" t="s">
        <v>95</v>
      </c>
      <c r="AY297" t="s">
        <v>95</v>
      </c>
      <c r="AZ297" t="s">
        <v>95</v>
      </c>
      <c r="BA297" t="s">
        <v>94</v>
      </c>
      <c r="BB297" t="s">
        <v>94</v>
      </c>
      <c r="BC297" t="s">
        <v>94</v>
      </c>
      <c r="BD297" t="s">
        <v>94</v>
      </c>
      <c r="BE297">
        <v>4</v>
      </c>
      <c r="BG297" t="s">
        <v>173</v>
      </c>
      <c r="BI297">
        <v>0</v>
      </c>
      <c r="BJ297" t="s">
        <v>132</v>
      </c>
      <c r="BK297" t="s">
        <v>133</v>
      </c>
      <c r="BL297">
        <v>1</v>
      </c>
      <c r="BM297">
        <v>1</v>
      </c>
      <c r="BN297">
        <v>0</v>
      </c>
      <c r="BO297">
        <v>0</v>
      </c>
      <c r="BP297">
        <v>0</v>
      </c>
      <c r="BQ297">
        <v>0</v>
      </c>
      <c r="BS297">
        <v>0</v>
      </c>
      <c r="BT297">
        <v>1</v>
      </c>
      <c r="BU297">
        <v>0</v>
      </c>
      <c r="BV297">
        <v>0</v>
      </c>
      <c r="BW297">
        <v>0</v>
      </c>
      <c r="BX297">
        <v>0</v>
      </c>
      <c r="BY297">
        <v>304</v>
      </c>
      <c r="BZ297" t="s">
        <v>123</v>
      </c>
      <c r="CG297" s="4">
        <v>1</v>
      </c>
      <c r="CH297" s="4">
        <v>1</v>
      </c>
      <c r="CI297" s="5">
        <v>0</v>
      </c>
      <c r="CJ297" s="5">
        <v>0</v>
      </c>
      <c r="CK297" s="5">
        <v>0</v>
      </c>
      <c r="CL297" s="5">
        <v>0</v>
      </c>
    </row>
    <row r="298" spans="1:90" x14ac:dyDescent="0.2">
      <c r="A298" t="s">
        <v>692</v>
      </c>
      <c r="B298" t="s">
        <v>604</v>
      </c>
      <c r="C298" t="s">
        <v>147</v>
      </c>
      <c r="D298">
        <v>3.5</v>
      </c>
      <c r="E298" t="s">
        <v>317</v>
      </c>
      <c r="F298" t="s">
        <v>651</v>
      </c>
      <c r="G298" t="s">
        <v>326</v>
      </c>
      <c r="H298" t="s">
        <v>607</v>
      </c>
      <c r="I298">
        <v>1.343</v>
      </c>
      <c r="J298">
        <v>0.15690999999999999</v>
      </c>
      <c r="K298">
        <v>1.2393000000000001</v>
      </c>
      <c r="L298">
        <v>2018.3</v>
      </c>
      <c r="M298">
        <v>3.2719999999999998</v>
      </c>
      <c r="N298">
        <v>77.14</v>
      </c>
      <c r="O298">
        <v>3.7385999999999999</v>
      </c>
      <c r="P298">
        <v>2004.1</v>
      </c>
      <c r="Q298">
        <v>-2469.8000000000002</v>
      </c>
      <c r="R298">
        <v>0.80213000000000001</v>
      </c>
      <c r="S298">
        <v>0.78764999999999996</v>
      </c>
      <c r="T298">
        <v>12.105</v>
      </c>
      <c r="U298">
        <v>4.2163000000000004</v>
      </c>
      <c r="V298">
        <v>0.62766</v>
      </c>
      <c r="W298">
        <v>0.60992999999999997</v>
      </c>
      <c r="X298">
        <v>16.605</v>
      </c>
      <c r="Y298">
        <v>7.8075000000000001</v>
      </c>
      <c r="Z298">
        <v>0.34978999999999999</v>
      </c>
      <c r="AA298">
        <v>0.31883</v>
      </c>
      <c r="AB298">
        <v>21.943000000000001</v>
      </c>
      <c r="AC298">
        <v>15.27</v>
      </c>
      <c r="AD298">
        <v>45</v>
      </c>
      <c r="AE298">
        <v>15</v>
      </c>
      <c r="AF298">
        <v>1.6204000000000001</v>
      </c>
      <c r="AG298">
        <v>1.2963000000000001E-2</v>
      </c>
      <c r="AH298">
        <v>1.6074999999999999</v>
      </c>
      <c r="AI298">
        <v>15</v>
      </c>
      <c r="AJ298">
        <v>3</v>
      </c>
      <c r="AK298">
        <v>14</v>
      </c>
      <c r="AL298">
        <v>1</v>
      </c>
      <c r="AM298">
        <v>0</v>
      </c>
      <c r="AN298">
        <v>1</v>
      </c>
      <c r="AO298">
        <v>0.87102000000000002</v>
      </c>
      <c r="AP298">
        <v>0</v>
      </c>
      <c r="AQ298">
        <v>0</v>
      </c>
      <c r="AR298" t="s">
        <v>95</v>
      </c>
      <c r="AS298" t="s">
        <v>95</v>
      </c>
      <c r="AT298" t="s">
        <v>95</v>
      </c>
      <c r="AU298" t="s">
        <v>95</v>
      </c>
      <c r="AV298" t="s">
        <v>95</v>
      </c>
      <c r="AW298" t="s">
        <v>95</v>
      </c>
      <c r="AX298" t="s">
        <v>95</v>
      </c>
      <c r="AY298" t="s">
        <v>95</v>
      </c>
      <c r="AZ298" t="s">
        <v>95</v>
      </c>
      <c r="BA298" t="s">
        <v>95</v>
      </c>
      <c r="BB298" t="s">
        <v>95</v>
      </c>
      <c r="BC298" t="s">
        <v>95</v>
      </c>
      <c r="BD298" t="s">
        <v>95</v>
      </c>
      <c r="BE298">
        <v>4</v>
      </c>
      <c r="BG298" t="s">
        <v>173</v>
      </c>
      <c r="BI298">
        <v>0</v>
      </c>
      <c r="BJ298" t="s">
        <v>132</v>
      </c>
      <c r="BK298" t="s">
        <v>133</v>
      </c>
      <c r="BL298">
        <v>0</v>
      </c>
      <c r="BM298">
        <v>1</v>
      </c>
      <c r="BN298">
        <v>0</v>
      </c>
      <c r="BO298">
        <v>0</v>
      </c>
      <c r="BP298">
        <v>0</v>
      </c>
      <c r="BQ298">
        <v>0</v>
      </c>
      <c r="BS298">
        <v>0</v>
      </c>
      <c r="BT298">
        <v>1</v>
      </c>
      <c r="BU298">
        <v>0</v>
      </c>
      <c r="BV298">
        <v>0</v>
      </c>
      <c r="BW298">
        <v>0</v>
      </c>
      <c r="BX298">
        <v>0</v>
      </c>
      <c r="BY298">
        <v>305</v>
      </c>
      <c r="CG298" s="4">
        <v>0</v>
      </c>
      <c r="CH298" s="4">
        <v>1</v>
      </c>
      <c r="CI298" s="5">
        <v>0</v>
      </c>
      <c r="CJ298" s="5">
        <v>0</v>
      </c>
      <c r="CK298" s="5">
        <v>0</v>
      </c>
      <c r="CL298" s="5">
        <v>0</v>
      </c>
    </row>
    <row r="299" spans="1:90" x14ac:dyDescent="0.2">
      <c r="A299" t="s">
        <v>693</v>
      </c>
      <c r="B299" t="s">
        <v>604</v>
      </c>
      <c r="C299" t="s">
        <v>147</v>
      </c>
      <c r="D299">
        <v>3.5</v>
      </c>
      <c r="E299" t="s">
        <v>317</v>
      </c>
      <c r="F299" t="s">
        <v>653</v>
      </c>
      <c r="G299" t="s">
        <v>329</v>
      </c>
      <c r="H299" t="s">
        <v>607</v>
      </c>
      <c r="I299">
        <v>2.3485</v>
      </c>
      <c r="J299">
        <v>0.14341000000000001</v>
      </c>
      <c r="K299">
        <v>16.609000000000002</v>
      </c>
      <c r="L299">
        <v>2018.7</v>
      </c>
      <c r="M299">
        <v>1.8711</v>
      </c>
      <c r="N299">
        <v>1098.4000000000001</v>
      </c>
      <c r="O299">
        <v>5.7111000000000002E-3</v>
      </c>
      <c r="P299">
        <v>1939.4</v>
      </c>
      <c r="Q299">
        <v>-33100</v>
      </c>
      <c r="R299">
        <v>0.64115999999999995</v>
      </c>
      <c r="S299">
        <v>0.61490999999999996</v>
      </c>
      <c r="T299">
        <v>259.26</v>
      </c>
      <c r="U299">
        <v>90.625</v>
      </c>
      <c r="V299">
        <v>0.42131000000000002</v>
      </c>
      <c r="W299">
        <v>0.39374999999999999</v>
      </c>
      <c r="X299">
        <v>329.24</v>
      </c>
      <c r="Y299">
        <v>153.09</v>
      </c>
      <c r="Z299">
        <v>0.24839</v>
      </c>
      <c r="AA299">
        <v>0.21260000000000001</v>
      </c>
      <c r="AB299">
        <v>375.22</v>
      </c>
      <c r="AC299">
        <v>225.93</v>
      </c>
      <c r="AD299">
        <v>45</v>
      </c>
      <c r="AE299">
        <v>15</v>
      </c>
      <c r="AF299">
        <v>2.105</v>
      </c>
      <c r="AG299">
        <v>1.7355999999999999E-3</v>
      </c>
      <c r="AH299">
        <v>2.1032999999999999</v>
      </c>
      <c r="AI299">
        <v>15</v>
      </c>
      <c r="AJ299">
        <v>3</v>
      </c>
      <c r="AK299">
        <v>14</v>
      </c>
      <c r="AL299">
        <v>1</v>
      </c>
      <c r="AM299">
        <v>0</v>
      </c>
      <c r="AN299">
        <v>1</v>
      </c>
      <c r="AO299">
        <v>0.80044999999999999</v>
      </c>
      <c r="AP299">
        <v>0</v>
      </c>
      <c r="AQ299">
        <v>0</v>
      </c>
      <c r="AR299" t="s">
        <v>94</v>
      </c>
      <c r="AS299" t="s">
        <v>95</v>
      </c>
      <c r="AT299" t="s">
        <v>95</v>
      </c>
      <c r="AU299" t="s">
        <v>94</v>
      </c>
      <c r="AV299" t="s">
        <v>95</v>
      </c>
      <c r="AW299" t="s">
        <v>94</v>
      </c>
      <c r="AX299" t="s">
        <v>95</v>
      </c>
      <c r="AY299" t="s">
        <v>95</v>
      </c>
      <c r="AZ299" t="s">
        <v>94</v>
      </c>
      <c r="BA299" t="s">
        <v>94</v>
      </c>
      <c r="BB299" t="s">
        <v>94</v>
      </c>
      <c r="BC299" t="s">
        <v>94</v>
      </c>
      <c r="BD299" t="s">
        <v>94</v>
      </c>
      <c r="BE299">
        <v>4</v>
      </c>
      <c r="BG299" t="s">
        <v>173</v>
      </c>
      <c r="BI299">
        <v>0</v>
      </c>
      <c r="BJ299" t="s">
        <v>132</v>
      </c>
      <c r="BK299" t="s">
        <v>133</v>
      </c>
      <c r="BL299">
        <v>0</v>
      </c>
      <c r="BM299">
        <v>1</v>
      </c>
      <c r="BN299">
        <v>0</v>
      </c>
      <c r="BO299">
        <v>0</v>
      </c>
      <c r="BP299">
        <v>0</v>
      </c>
      <c r="BQ299">
        <v>0</v>
      </c>
      <c r="BS299">
        <v>0</v>
      </c>
      <c r="BT299">
        <v>1</v>
      </c>
      <c r="BU299">
        <v>0</v>
      </c>
      <c r="BV299">
        <v>0</v>
      </c>
      <c r="BW299">
        <v>0</v>
      </c>
      <c r="BX299">
        <v>0</v>
      </c>
      <c r="BY299">
        <v>306</v>
      </c>
      <c r="CG299" s="4">
        <v>0</v>
      </c>
      <c r="CH299" s="4">
        <v>1</v>
      </c>
      <c r="CI299" s="5">
        <v>0</v>
      </c>
      <c r="CJ299" s="5">
        <v>0</v>
      </c>
      <c r="CK299" s="5">
        <v>0</v>
      </c>
      <c r="CL299" s="5">
        <v>0</v>
      </c>
    </row>
    <row r="300" spans="1:90" x14ac:dyDescent="0.2">
      <c r="A300" t="s">
        <v>694</v>
      </c>
      <c r="B300" t="s">
        <v>604</v>
      </c>
      <c r="C300" t="s">
        <v>147</v>
      </c>
      <c r="D300">
        <v>3.5</v>
      </c>
      <c r="E300" t="s">
        <v>317</v>
      </c>
      <c r="F300" t="s">
        <v>655</v>
      </c>
      <c r="G300" t="s">
        <v>329</v>
      </c>
      <c r="H300" t="s">
        <v>607</v>
      </c>
      <c r="I300">
        <v>0.43554999999999999</v>
      </c>
      <c r="J300">
        <v>0.10196</v>
      </c>
      <c r="K300">
        <v>27.56</v>
      </c>
      <c r="L300">
        <v>2014.6</v>
      </c>
      <c r="M300">
        <v>10.089</v>
      </c>
      <c r="N300">
        <v>1277.5999999999999</v>
      </c>
      <c r="O300">
        <v>1.0442E-2</v>
      </c>
      <c r="P300">
        <v>1908.1</v>
      </c>
      <c r="Q300">
        <v>-54894</v>
      </c>
      <c r="R300">
        <v>0.52615000000000001</v>
      </c>
      <c r="S300">
        <v>0.49147999999999997</v>
      </c>
      <c r="T300">
        <v>422.52</v>
      </c>
      <c r="U300">
        <v>210.07</v>
      </c>
      <c r="V300">
        <v>0.43059999999999998</v>
      </c>
      <c r="W300">
        <v>0.40349000000000002</v>
      </c>
      <c r="X300">
        <v>463.17</v>
      </c>
      <c r="Y300">
        <v>288.76</v>
      </c>
      <c r="Z300">
        <v>0.34005000000000002</v>
      </c>
      <c r="AA300">
        <v>0.30862000000000001</v>
      </c>
      <c r="AB300">
        <v>498.64</v>
      </c>
      <c r="AC300">
        <v>369.31</v>
      </c>
      <c r="AD300">
        <v>45</v>
      </c>
      <c r="AE300">
        <v>18</v>
      </c>
      <c r="AF300">
        <v>2.1970000000000001</v>
      </c>
      <c r="AG300">
        <v>1.4920999999999999E-3</v>
      </c>
      <c r="AH300">
        <v>2.1955</v>
      </c>
      <c r="AI300">
        <v>31</v>
      </c>
      <c r="AJ300">
        <v>3</v>
      </c>
      <c r="AK300">
        <v>14</v>
      </c>
      <c r="AL300">
        <v>0</v>
      </c>
      <c r="AM300">
        <v>1</v>
      </c>
      <c r="AN300">
        <v>1</v>
      </c>
      <c r="AO300">
        <v>0.68545</v>
      </c>
      <c r="AP300">
        <v>0</v>
      </c>
      <c r="AQ300">
        <v>0</v>
      </c>
      <c r="AR300" t="s">
        <v>94</v>
      </c>
      <c r="AS300" t="s">
        <v>95</v>
      </c>
      <c r="AT300" t="s">
        <v>95</v>
      </c>
      <c r="AU300" t="s">
        <v>94</v>
      </c>
      <c r="AV300" t="s">
        <v>94</v>
      </c>
      <c r="AW300" t="s">
        <v>94</v>
      </c>
      <c r="AX300" t="s">
        <v>94</v>
      </c>
      <c r="AY300" t="s">
        <v>95</v>
      </c>
      <c r="AZ300" t="s">
        <v>95</v>
      </c>
      <c r="BA300" t="s">
        <v>94</v>
      </c>
      <c r="BB300" t="s">
        <v>94</v>
      </c>
      <c r="BC300" t="s">
        <v>94</v>
      </c>
      <c r="BD300" t="s">
        <v>94</v>
      </c>
      <c r="BE300">
        <v>2</v>
      </c>
      <c r="BI300">
        <v>0</v>
      </c>
      <c r="BJ300" t="s">
        <v>132</v>
      </c>
      <c r="BK300" t="s">
        <v>133</v>
      </c>
      <c r="BL300">
        <v>0</v>
      </c>
      <c r="BM300">
        <v>1</v>
      </c>
      <c r="BN300">
        <v>0</v>
      </c>
      <c r="BO300">
        <v>0</v>
      </c>
      <c r="BP300">
        <v>0</v>
      </c>
      <c r="BQ300">
        <v>0</v>
      </c>
      <c r="BS300">
        <v>0</v>
      </c>
      <c r="BT300">
        <v>1</v>
      </c>
      <c r="BU300">
        <v>0</v>
      </c>
      <c r="BV300">
        <v>0</v>
      </c>
      <c r="BW300">
        <v>0</v>
      </c>
      <c r="BX300">
        <v>0</v>
      </c>
      <c r="BY300">
        <v>307</v>
      </c>
      <c r="CG300" s="4">
        <v>0</v>
      </c>
      <c r="CH300" s="4">
        <v>1</v>
      </c>
      <c r="CI300" s="5">
        <v>0</v>
      </c>
      <c r="CJ300" s="5">
        <v>0</v>
      </c>
      <c r="CK300" s="5">
        <v>0</v>
      </c>
      <c r="CL300" s="5">
        <v>0</v>
      </c>
    </row>
    <row r="301" spans="1:90" x14ac:dyDescent="0.2">
      <c r="A301" t="s">
        <v>695</v>
      </c>
      <c r="B301" t="s">
        <v>604</v>
      </c>
      <c r="C301" t="s">
        <v>147</v>
      </c>
      <c r="D301">
        <v>3.5</v>
      </c>
      <c r="E301" t="s">
        <v>317</v>
      </c>
      <c r="F301" t="s">
        <v>657</v>
      </c>
      <c r="G301" t="s">
        <v>326</v>
      </c>
      <c r="H301" t="s">
        <v>607</v>
      </c>
      <c r="I301">
        <v>1.2659</v>
      </c>
      <c r="J301">
        <v>0.15021999999999999</v>
      </c>
      <c r="K301">
        <v>1.6888000000000001</v>
      </c>
      <c r="L301">
        <v>2018</v>
      </c>
      <c r="M301">
        <v>3.4714</v>
      </c>
      <c r="N301">
        <v>101.75</v>
      </c>
      <c r="O301">
        <v>0.62775999999999998</v>
      </c>
      <c r="P301">
        <v>1989.5</v>
      </c>
      <c r="Q301">
        <v>-3365.3</v>
      </c>
      <c r="R301">
        <v>0.80967</v>
      </c>
      <c r="S301">
        <v>0.79574</v>
      </c>
      <c r="T301">
        <v>15.846</v>
      </c>
      <c r="U301">
        <v>5.7569999999999997</v>
      </c>
      <c r="V301">
        <v>0.63388999999999995</v>
      </c>
      <c r="W301">
        <v>0.61645000000000005</v>
      </c>
      <c r="X301">
        <v>21.978000000000002</v>
      </c>
      <c r="Y301">
        <v>10.878</v>
      </c>
      <c r="Z301">
        <v>0.36460999999999999</v>
      </c>
      <c r="AA301">
        <v>0.33435999999999999</v>
      </c>
      <c r="AB301">
        <v>28.952999999999999</v>
      </c>
      <c r="AC301">
        <v>20.498999999999999</v>
      </c>
      <c r="AD301">
        <v>45</v>
      </c>
      <c r="AE301">
        <v>22</v>
      </c>
      <c r="AF301">
        <v>1.6215999999999999</v>
      </c>
      <c r="AG301">
        <v>9.8277999999999994E-3</v>
      </c>
      <c r="AH301">
        <v>1.6117999999999999</v>
      </c>
      <c r="AI301">
        <v>44</v>
      </c>
      <c r="AJ301">
        <v>3</v>
      </c>
      <c r="AK301">
        <v>43</v>
      </c>
      <c r="AL301">
        <v>0</v>
      </c>
      <c r="AM301">
        <v>0</v>
      </c>
      <c r="AN301">
        <v>1</v>
      </c>
      <c r="AO301">
        <v>0.88739000000000001</v>
      </c>
      <c r="AP301">
        <v>0</v>
      </c>
      <c r="AQ301">
        <v>0</v>
      </c>
      <c r="AR301" t="s">
        <v>95</v>
      </c>
      <c r="AS301" t="s">
        <v>95</v>
      </c>
      <c r="AT301" t="s">
        <v>95</v>
      </c>
      <c r="AU301" t="s">
        <v>94</v>
      </c>
      <c r="AV301" t="s">
        <v>94</v>
      </c>
      <c r="AW301" t="s">
        <v>94</v>
      </c>
      <c r="AX301" t="s">
        <v>95</v>
      </c>
      <c r="AY301" t="s">
        <v>95</v>
      </c>
      <c r="AZ301" t="s">
        <v>95</v>
      </c>
      <c r="BA301" t="s">
        <v>94</v>
      </c>
      <c r="BB301" t="s">
        <v>94</v>
      </c>
      <c r="BC301" t="s">
        <v>94</v>
      </c>
      <c r="BD301" t="s">
        <v>94</v>
      </c>
      <c r="BE301">
        <v>4</v>
      </c>
      <c r="BG301" t="s">
        <v>173</v>
      </c>
      <c r="BI301">
        <v>0</v>
      </c>
      <c r="BJ301" t="s">
        <v>132</v>
      </c>
      <c r="BK301" t="s">
        <v>133</v>
      </c>
      <c r="BL301">
        <v>1</v>
      </c>
      <c r="BM301">
        <v>1</v>
      </c>
      <c r="BN301">
        <v>0</v>
      </c>
      <c r="BO301">
        <v>0</v>
      </c>
      <c r="BP301">
        <v>0</v>
      </c>
      <c r="BQ301">
        <v>0</v>
      </c>
      <c r="BS301">
        <v>0</v>
      </c>
      <c r="BT301">
        <v>1</v>
      </c>
      <c r="BU301">
        <v>0</v>
      </c>
      <c r="BV301">
        <v>0</v>
      </c>
      <c r="BW301">
        <v>0</v>
      </c>
      <c r="BX301">
        <v>0</v>
      </c>
      <c r="BY301">
        <v>308</v>
      </c>
      <c r="BZ301" t="s">
        <v>123</v>
      </c>
      <c r="CG301" s="4">
        <v>1</v>
      </c>
      <c r="CH301" s="4">
        <v>1</v>
      </c>
      <c r="CI301" s="5">
        <v>0</v>
      </c>
      <c r="CJ301" s="5">
        <v>0</v>
      </c>
      <c r="CK301" s="5">
        <v>0</v>
      </c>
      <c r="CL301" s="5">
        <v>0</v>
      </c>
    </row>
    <row r="302" spans="1:90" x14ac:dyDescent="0.2">
      <c r="A302" t="s">
        <v>696</v>
      </c>
      <c r="B302" t="s">
        <v>604</v>
      </c>
      <c r="C302" t="s">
        <v>147</v>
      </c>
      <c r="D302">
        <v>3.5</v>
      </c>
      <c r="E302" t="s">
        <v>317</v>
      </c>
      <c r="F302" t="s">
        <v>659</v>
      </c>
      <c r="G302" t="s">
        <v>336</v>
      </c>
      <c r="H302" t="s">
        <v>607</v>
      </c>
      <c r="I302">
        <v>0.14373</v>
      </c>
      <c r="J302">
        <v>0.14373</v>
      </c>
      <c r="K302">
        <v>40.164000000000001</v>
      </c>
      <c r="L302">
        <v>2112</v>
      </c>
      <c r="M302">
        <v>30.574000000000002</v>
      </c>
      <c r="N302" s="1">
        <v>828280000</v>
      </c>
      <c r="O302" s="1">
        <v>8.7165999999999999E-5</v>
      </c>
      <c r="P302">
        <v>1904.1</v>
      </c>
      <c r="Q302">
        <v>-79947</v>
      </c>
      <c r="R302">
        <v>0.99151</v>
      </c>
      <c r="S302">
        <v>0.99089000000000005</v>
      </c>
      <c r="T302">
        <v>59.823</v>
      </c>
      <c r="U302">
        <v>48.265000000000001</v>
      </c>
      <c r="V302">
        <v>0.99151</v>
      </c>
      <c r="W302">
        <v>0.99111000000000005</v>
      </c>
      <c r="X302">
        <v>59.823</v>
      </c>
      <c r="Y302">
        <v>48.265000000000001</v>
      </c>
      <c r="Z302">
        <v>0.64532999999999996</v>
      </c>
      <c r="AA302">
        <v>0.62844</v>
      </c>
      <c r="AB302">
        <v>386.7</v>
      </c>
      <c r="AC302">
        <v>295.91000000000003</v>
      </c>
      <c r="AD302">
        <v>45</v>
      </c>
      <c r="AE302">
        <v>43</v>
      </c>
      <c r="AF302" s="1">
        <v>3.2658000000000001E-6</v>
      </c>
      <c r="AG302" s="1">
        <v>1.2073E-9</v>
      </c>
      <c r="AH302" s="1">
        <v>3.2646E-6</v>
      </c>
      <c r="AI302">
        <v>43</v>
      </c>
      <c r="AJ302">
        <v>0</v>
      </c>
      <c r="AK302">
        <v>42</v>
      </c>
      <c r="AL302">
        <v>0</v>
      </c>
      <c r="AM302">
        <v>0</v>
      </c>
      <c r="AN302">
        <v>0</v>
      </c>
      <c r="AO302">
        <v>0.86189000000000004</v>
      </c>
      <c r="AP302">
        <v>0</v>
      </c>
      <c r="AQ302">
        <v>0</v>
      </c>
      <c r="AR302" t="s">
        <v>95</v>
      </c>
      <c r="AS302" t="s">
        <v>95</v>
      </c>
      <c r="AT302" t="s">
        <v>95</v>
      </c>
      <c r="AU302" t="s">
        <v>95</v>
      </c>
      <c r="AV302" t="s">
        <v>95</v>
      </c>
      <c r="AW302" t="s">
        <v>95</v>
      </c>
      <c r="AX302" t="s">
        <v>95</v>
      </c>
      <c r="AY302" t="s">
        <v>94</v>
      </c>
      <c r="AZ302" t="s">
        <v>95</v>
      </c>
      <c r="BA302" t="s">
        <v>94</v>
      </c>
      <c r="BB302" t="s">
        <v>95</v>
      </c>
      <c r="BC302" t="s">
        <v>94</v>
      </c>
      <c r="BD302" t="s">
        <v>95</v>
      </c>
      <c r="BH302" t="s">
        <v>389</v>
      </c>
      <c r="BI302">
        <v>1</v>
      </c>
      <c r="BJ302" t="s">
        <v>97</v>
      </c>
      <c r="BK302" t="s">
        <v>337</v>
      </c>
      <c r="BL302">
        <v>0</v>
      </c>
      <c r="BM302">
        <v>0</v>
      </c>
      <c r="BN302">
        <v>0</v>
      </c>
      <c r="BO302">
        <v>0</v>
      </c>
      <c r="BP302">
        <v>0</v>
      </c>
      <c r="BQ302">
        <v>0</v>
      </c>
      <c r="BS302">
        <v>1</v>
      </c>
      <c r="BT302">
        <v>1</v>
      </c>
      <c r="BU302">
        <v>0</v>
      </c>
      <c r="BV302">
        <v>0</v>
      </c>
      <c r="BW302">
        <v>0</v>
      </c>
      <c r="BX302">
        <v>0</v>
      </c>
      <c r="BY302">
        <v>309</v>
      </c>
      <c r="BZ302" t="s">
        <v>123</v>
      </c>
      <c r="CA302" t="s">
        <v>123</v>
      </c>
      <c r="CG302" s="4">
        <v>1</v>
      </c>
      <c r="CH302" s="4">
        <v>1</v>
      </c>
      <c r="CI302" s="5">
        <v>0</v>
      </c>
      <c r="CJ302" s="5">
        <v>0</v>
      </c>
      <c r="CK302" s="5">
        <v>0</v>
      </c>
      <c r="CL302" s="5">
        <v>0</v>
      </c>
    </row>
    <row r="303" spans="1:90" x14ac:dyDescent="0.2">
      <c r="A303" t="s">
        <v>697</v>
      </c>
      <c r="B303" t="s">
        <v>604</v>
      </c>
      <c r="C303" t="s">
        <v>147</v>
      </c>
      <c r="D303">
        <v>3.5</v>
      </c>
      <c r="E303" t="s">
        <v>317</v>
      </c>
      <c r="F303" t="s">
        <v>661</v>
      </c>
      <c r="G303" t="s">
        <v>340</v>
      </c>
      <c r="H303" t="s">
        <v>607</v>
      </c>
      <c r="I303">
        <v>0.25942999999999999</v>
      </c>
      <c r="J303">
        <v>0.17501</v>
      </c>
      <c r="K303">
        <v>5.0111999999999997</v>
      </c>
      <c r="L303">
        <v>2022.2</v>
      </c>
      <c r="M303">
        <v>16.939</v>
      </c>
      <c r="N303">
        <v>634.91</v>
      </c>
      <c r="O303">
        <v>6.4203000000000003E-3</v>
      </c>
      <c r="P303">
        <v>1960.5</v>
      </c>
      <c r="Q303">
        <v>-9975.7999999999993</v>
      </c>
      <c r="R303">
        <v>0.97806999999999999</v>
      </c>
      <c r="S303">
        <v>0.97641999999999995</v>
      </c>
      <c r="T303">
        <v>12.747</v>
      </c>
      <c r="U303">
        <v>10.772</v>
      </c>
      <c r="V303">
        <v>0.97441999999999995</v>
      </c>
      <c r="W303">
        <v>0.97318000000000005</v>
      </c>
      <c r="X303">
        <v>13.765000000000001</v>
      </c>
      <c r="Y303">
        <v>9.9848999999999997</v>
      </c>
      <c r="Z303">
        <v>0.54659999999999997</v>
      </c>
      <c r="AA303">
        <v>0.52447999999999995</v>
      </c>
      <c r="AB303">
        <v>57.956000000000003</v>
      </c>
      <c r="AC303">
        <v>45.195999999999998</v>
      </c>
      <c r="AD303">
        <v>44</v>
      </c>
      <c r="AE303">
        <v>42</v>
      </c>
      <c r="AF303">
        <v>0.51031000000000004</v>
      </c>
      <c r="AG303">
        <v>1.575E-3</v>
      </c>
      <c r="AH303">
        <v>0.50873000000000002</v>
      </c>
      <c r="AI303">
        <v>42</v>
      </c>
      <c r="AJ303">
        <v>0</v>
      </c>
      <c r="AK303">
        <v>41</v>
      </c>
      <c r="AL303">
        <v>0</v>
      </c>
      <c r="AM303">
        <v>0</v>
      </c>
      <c r="AN303">
        <v>0</v>
      </c>
      <c r="AO303">
        <v>0.87304000000000004</v>
      </c>
      <c r="AP303">
        <v>0</v>
      </c>
      <c r="AQ303">
        <v>0</v>
      </c>
      <c r="AR303" t="s">
        <v>95</v>
      </c>
      <c r="AS303" t="s">
        <v>95</v>
      </c>
      <c r="AT303" t="s">
        <v>95</v>
      </c>
      <c r="AU303" t="s">
        <v>95</v>
      </c>
      <c r="AV303" t="s">
        <v>95</v>
      </c>
      <c r="AW303" t="s">
        <v>95</v>
      </c>
      <c r="AX303" t="s">
        <v>95</v>
      </c>
      <c r="AY303" t="s">
        <v>95</v>
      </c>
      <c r="AZ303" t="s">
        <v>95</v>
      </c>
      <c r="BA303" t="s">
        <v>95</v>
      </c>
      <c r="BB303" t="s">
        <v>95</v>
      </c>
      <c r="BC303" t="s">
        <v>95</v>
      </c>
      <c r="BD303" t="s">
        <v>95</v>
      </c>
      <c r="BH303" t="s">
        <v>341</v>
      </c>
      <c r="BI303">
        <v>1</v>
      </c>
      <c r="BJ303" t="s">
        <v>97</v>
      </c>
      <c r="BK303" t="s">
        <v>138</v>
      </c>
      <c r="BL303">
        <v>0</v>
      </c>
      <c r="BM303">
        <v>0</v>
      </c>
      <c r="BN303">
        <v>0</v>
      </c>
      <c r="BO303">
        <v>0</v>
      </c>
      <c r="BP303">
        <v>0</v>
      </c>
      <c r="BQ303">
        <v>0</v>
      </c>
      <c r="BS303">
        <v>1</v>
      </c>
      <c r="BT303">
        <v>1</v>
      </c>
      <c r="BU303">
        <v>0</v>
      </c>
      <c r="BV303">
        <v>0</v>
      </c>
      <c r="BW303">
        <v>0</v>
      </c>
      <c r="BX303">
        <v>0</v>
      </c>
      <c r="BY303">
        <v>310</v>
      </c>
      <c r="BZ303" t="s">
        <v>123</v>
      </c>
      <c r="CA303" t="s">
        <v>123</v>
      </c>
      <c r="CG303" s="4">
        <v>1</v>
      </c>
      <c r="CH303" s="4">
        <v>1</v>
      </c>
      <c r="CI303" s="5">
        <v>0</v>
      </c>
      <c r="CJ303" s="5">
        <v>0</v>
      </c>
      <c r="CK303" s="5">
        <v>0</v>
      </c>
      <c r="CL303" s="5">
        <v>0</v>
      </c>
    </row>
    <row r="304" spans="1:90" x14ac:dyDescent="0.2">
      <c r="A304" t="s">
        <v>698</v>
      </c>
      <c r="B304" t="s">
        <v>604</v>
      </c>
      <c r="C304" t="s">
        <v>147</v>
      </c>
      <c r="D304">
        <v>3.5</v>
      </c>
      <c r="E304" t="s">
        <v>317</v>
      </c>
      <c r="F304" t="s">
        <v>663</v>
      </c>
      <c r="G304" t="s">
        <v>344</v>
      </c>
      <c r="H304" t="s">
        <v>607</v>
      </c>
      <c r="I304">
        <v>0.32242999999999999</v>
      </c>
      <c r="J304">
        <v>0.15475</v>
      </c>
      <c r="K304">
        <v>5.4667000000000003</v>
      </c>
      <c r="L304">
        <v>2019.6</v>
      </c>
      <c r="M304">
        <v>13.629</v>
      </c>
      <c r="N304">
        <v>433.41</v>
      </c>
      <c r="O304">
        <v>8.1601999999999994E-3</v>
      </c>
      <c r="P304">
        <v>1954.5</v>
      </c>
      <c r="Q304">
        <v>-10884</v>
      </c>
      <c r="R304">
        <v>0.97802</v>
      </c>
      <c r="S304">
        <v>0.97641</v>
      </c>
      <c r="T304">
        <v>13.929</v>
      </c>
      <c r="U304">
        <v>11.882</v>
      </c>
      <c r="V304">
        <v>0.9637</v>
      </c>
      <c r="W304">
        <v>0.96196999999999999</v>
      </c>
      <c r="X304">
        <v>17.899000000000001</v>
      </c>
      <c r="Y304">
        <v>11.574999999999999</v>
      </c>
      <c r="Z304">
        <v>0.57108000000000003</v>
      </c>
      <c r="AA304">
        <v>0.55066000000000004</v>
      </c>
      <c r="AB304">
        <v>61.529000000000003</v>
      </c>
      <c r="AC304">
        <v>49.616</v>
      </c>
      <c r="AD304">
        <v>45</v>
      </c>
      <c r="AE304">
        <v>43</v>
      </c>
      <c r="AF304">
        <v>0.74756</v>
      </c>
      <c r="AG304">
        <v>2.3073E-3</v>
      </c>
      <c r="AH304">
        <v>0.74524999999999997</v>
      </c>
      <c r="AI304">
        <v>43</v>
      </c>
      <c r="AJ304">
        <v>1</v>
      </c>
      <c r="AK304">
        <v>42</v>
      </c>
      <c r="AL304">
        <v>0</v>
      </c>
      <c r="AM304">
        <v>0</v>
      </c>
      <c r="AN304">
        <v>0</v>
      </c>
      <c r="AO304">
        <v>0.89685000000000004</v>
      </c>
      <c r="AP304">
        <v>0</v>
      </c>
      <c r="AQ304">
        <v>0</v>
      </c>
      <c r="AR304" t="s">
        <v>95</v>
      </c>
      <c r="AS304" t="s">
        <v>95</v>
      </c>
      <c r="AT304" t="s">
        <v>95</v>
      </c>
      <c r="AU304" t="s">
        <v>95</v>
      </c>
      <c r="AV304" t="s">
        <v>95</v>
      </c>
      <c r="AW304" t="s">
        <v>95</v>
      </c>
      <c r="AX304" t="s">
        <v>95</v>
      </c>
      <c r="AY304" t="s">
        <v>95</v>
      </c>
      <c r="AZ304" t="s">
        <v>95</v>
      </c>
      <c r="BA304" t="s">
        <v>95</v>
      </c>
      <c r="BB304" t="s">
        <v>95</v>
      </c>
      <c r="BC304" t="s">
        <v>95</v>
      </c>
      <c r="BD304" t="s">
        <v>95</v>
      </c>
      <c r="BH304" t="s">
        <v>345</v>
      </c>
      <c r="BI304">
        <v>1</v>
      </c>
      <c r="BJ304" t="s">
        <v>97</v>
      </c>
      <c r="BK304" t="s">
        <v>180</v>
      </c>
      <c r="BL304">
        <v>0</v>
      </c>
      <c r="BM304">
        <v>0</v>
      </c>
      <c r="BN304">
        <v>0</v>
      </c>
      <c r="BO304">
        <v>0</v>
      </c>
      <c r="BP304">
        <v>0</v>
      </c>
      <c r="BQ304">
        <v>0</v>
      </c>
      <c r="BS304">
        <v>1</v>
      </c>
      <c r="BT304">
        <v>1</v>
      </c>
      <c r="BU304">
        <v>0</v>
      </c>
      <c r="BV304">
        <v>0</v>
      </c>
      <c r="BW304">
        <v>0</v>
      </c>
      <c r="BX304">
        <v>0</v>
      </c>
      <c r="BY304">
        <v>311</v>
      </c>
      <c r="BZ304" t="s">
        <v>123</v>
      </c>
      <c r="CA304" t="s">
        <v>123</v>
      </c>
      <c r="CG304" s="4">
        <v>1</v>
      </c>
      <c r="CH304" s="4">
        <v>1</v>
      </c>
      <c r="CI304" s="5">
        <v>0</v>
      </c>
      <c r="CJ304" s="5">
        <v>0</v>
      </c>
      <c r="CK304" s="5">
        <v>0</v>
      </c>
      <c r="CL304" s="5">
        <v>0</v>
      </c>
    </row>
    <row r="305" spans="1:91" x14ac:dyDescent="0.2">
      <c r="A305" t="s">
        <v>699</v>
      </c>
      <c r="B305" t="s">
        <v>604</v>
      </c>
      <c r="C305" t="s">
        <v>147</v>
      </c>
      <c r="D305">
        <v>3.5</v>
      </c>
      <c r="E305" t="s">
        <v>317</v>
      </c>
      <c r="F305" t="s">
        <v>665</v>
      </c>
      <c r="G305" t="s">
        <v>348</v>
      </c>
      <c r="H305" t="s">
        <v>607</v>
      </c>
      <c r="I305">
        <v>0.38967000000000002</v>
      </c>
      <c r="J305">
        <v>0.38967000000000002</v>
      </c>
      <c r="K305">
        <v>0.55196999999999996</v>
      </c>
      <c r="L305">
        <v>2047.3</v>
      </c>
      <c r="M305">
        <v>11.276999999999999</v>
      </c>
      <c r="N305" s="1">
        <v>3418200</v>
      </c>
      <c r="O305">
        <v>0.92447000000000001</v>
      </c>
      <c r="P305">
        <v>2008.5</v>
      </c>
      <c r="Q305">
        <v>-1098.5999999999999</v>
      </c>
      <c r="R305">
        <v>0.97858000000000001</v>
      </c>
      <c r="S305">
        <v>0.9768</v>
      </c>
      <c r="T305">
        <v>1.6002000000000001</v>
      </c>
      <c r="U305">
        <v>1.1949000000000001</v>
      </c>
      <c r="V305">
        <v>0.97858000000000001</v>
      </c>
      <c r="W305">
        <v>0.97741999999999996</v>
      </c>
      <c r="X305">
        <v>1.6002000000000001</v>
      </c>
      <c r="Y305">
        <v>1.1949000000000001</v>
      </c>
      <c r="Z305">
        <v>0.33959</v>
      </c>
      <c r="AA305">
        <v>0.30388999999999999</v>
      </c>
      <c r="AB305">
        <v>8.8854000000000006</v>
      </c>
      <c r="AC305">
        <v>5.7595000000000001</v>
      </c>
      <c r="AD305">
        <v>40</v>
      </c>
      <c r="AE305">
        <v>27</v>
      </c>
      <c r="AF305" s="1">
        <v>1.6090999999999999E-5</v>
      </c>
      <c r="AG305" s="1">
        <v>2.9256000000000002E-7</v>
      </c>
      <c r="AH305" s="1">
        <v>1.5798E-5</v>
      </c>
      <c r="AI305">
        <v>38</v>
      </c>
      <c r="AJ305">
        <v>0</v>
      </c>
      <c r="AK305">
        <v>37</v>
      </c>
      <c r="AL305">
        <v>0</v>
      </c>
      <c r="AM305">
        <v>0</v>
      </c>
      <c r="AN305">
        <v>1</v>
      </c>
      <c r="AO305">
        <v>0.67649000000000004</v>
      </c>
      <c r="AP305">
        <v>0</v>
      </c>
      <c r="AQ305">
        <v>1</v>
      </c>
      <c r="AR305" t="s">
        <v>95</v>
      </c>
      <c r="AS305" t="s">
        <v>95</v>
      </c>
      <c r="AT305" t="s">
        <v>95</v>
      </c>
      <c r="AU305" t="s">
        <v>94</v>
      </c>
      <c r="AV305" t="s">
        <v>94</v>
      </c>
      <c r="AW305" t="s">
        <v>94</v>
      </c>
      <c r="AX305" t="s">
        <v>94</v>
      </c>
      <c r="AY305" t="s">
        <v>94</v>
      </c>
      <c r="AZ305" t="s">
        <v>95</v>
      </c>
      <c r="BA305" t="s">
        <v>94</v>
      </c>
      <c r="BB305" t="s">
        <v>94</v>
      </c>
      <c r="BC305" t="s">
        <v>94</v>
      </c>
      <c r="BD305" t="s">
        <v>94</v>
      </c>
      <c r="BH305" t="s">
        <v>341</v>
      </c>
      <c r="BI305">
        <v>1</v>
      </c>
      <c r="BJ305" t="s">
        <v>97</v>
      </c>
      <c r="BK305" t="s">
        <v>138</v>
      </c>
      <c r="BL305">
        <v>0</v>
      </c>
      <c r="BM305">
        <v>0</v>
      </c>
      <c r="BN305">
        <v>0</v>
      </c>
      <c r="BO305">
        <v>0</v>
      </c>
      <c r="BP305">
        <v>0</v>
      </c>
      <c r="BQ305">
        <v>0</v>
      </c>
      <c r="BS305">
        <v>1</v>
      </c>
      <c r="BT305">
        <v>1</v>
      </c>
      <c r="BU305">
        <v>0</v>
      </c>
      <c r="BV305">
        <v>0</v>
      </c>
      <c r="BW305">
        <v>0</v>
      </c>
      <c r="BX305">
        <v>0</v>
      </c>
      <c r="BY305">
        <v>312</v>
      </c>
      <c r="BZ305" t="s">
        <v>123</v>
      </c>
      <c r="CA305" t="s">
        <v>123</v>
      </c>
      <c r="CG305" s="4">
        <v>1</v>
      </c>
      <c r="CH305" s="4">
        <v>1</v>
      </c>
      <c r="CI305" s="5">
        <v>0</v>
      </c>
      <c r="CJ305" s="5">
        <v>0</v>
      </c>
      <c r="CK305" s="5">
        <v>0</v>
      </c>
      <c r="CL305" s="5">
        <v>0</v>
      </c>
    </row>
    <row r="306" spans="1:91" x14ac:dyDescent="0.2">
      <c r="A306" t="s">
        <v>700</v>
      </c>
      <c r="B306" t="s">
        <v>604</v>
      </c>
      <c r="C306" t="s">
        <v>147</v>
      </c>
      <c r="D306">
        <v>3.5</v>
      </c>
      <c r="E306" t="s">
        <v>317</v>
      </c>
      <c r="F306" t="s">
        <v>667</v>
      </c>
      <c r="G306" t="s">
        <v>351</v>
      </c>
      <c r="H306" t="s">
        <v>607</v>
      </c>
      <c r="I306">
        <v>0.68811999999999995</v>
      </c>
      <c r="J306">
        <v>0.27715000000000001</v>
      </c>
      <c r="K306">
        <v>5.7809999999999997</v>
      </c>
      <c r="L306">
        <v>2020.8</v>
      </c>
      <c r="M306">
        <v>6.3861999999999997</v>
      </c>
      <c r="N306">
        <v>578.58000000000004</v>
      </c>
      <c r="O306">
        <v>7.8748000000000002E-4</v>
      </c>
      <c r="P306">
        <v>1975.3</v>
      </c>
      <c r="Q306">
        <v>-11524</v>
      </c>
      <c r="R306">
        <v>0.99761</v>
      </c>
      <c r="S306">
        <v>0.99743000000000004</v>
      </c>
      <c r="T306">
        <v>6.1102999999999996</v>
      </c>
      <c r="U306">
        <v>2.8342000000000001</v>
      </c>
      <c r="V306">
        <v>0.96777000000000002</v>
      </c>
      <c r="W306">
        <v>0.96623000000000003</v>
      </c>
      <c r="X306">
        <v>22.439</v>
      </c>
      <c r="Y306">
        <v>11.544</v>
      </c>
      <c r="Z306">
        <v>0.36087999999999998</v>
      </c>
      <c r="AA306">
        <v>0.33044000000000001</v>
      </c>
      <c r="AB306">
        <v>99.915999999999997</v>
      </c>
      <c r="AC306">
        <v>72.266000000000005</v>
      </c>
      <c r="AD306">
        <v>45</v>
      </c>
      <c r="AE306">
        <v>15</v>
      </c>
      <c r="AF306">
        <v>0.87455000000000005</v>
      </c>
      <c r="AG306">
        <v>1.7283999999999999E-3</v>
      </c>
      <c r="AH306">
        <v>0.87282000000000004</v>
      </c>
      <c r="AI306">
        <v>15</v>
      </c>
      <c r="AJ306">
        <v>0</v>
      </c>
      <c r="AK306">
        <v>14</v>
      </c>
      <c r="AL306">
        <v>0</v>
      </c>
      <c r="AM306">
        <v>0</v>
      </c>
      <c r="AN306">
        <v>1</v>
      </c>
      <c r="AO306">
        <v>0.81867999999999996</v>
      </c>
      <c r="AP306">
        <v>0</v>
      </c>
      <c r="AQ306">
        <v>0</v>
      </c>
      <c r="AR306" t="s">
        <v>95</v>
      </c>
      <c r="AS306" t="s">
        <v>95</v>
      </c>
      <c r="AT306" t="s">
        <v>95</v>
      </c>
      <c r="AU306" t="s">
        <v>95</v>
      </c>
      <c r="AV306" t="s">
        <v>95</v>
      </c>
      <c r="AW306" t="s">
        <v>95</v>
      </c>
      <c r="AX306" t="s">
        <v>95</v>
      </c>
      <c r="AY306" t="s">
        <v>95</v>
      </c>
      <c r="AZ306" t="s">
        <v>95</v>
      </c>
      <c r="BA306" t="s">
        <v>95</v>
      </c>
      <c r="BB306" t="s">
        <v>95</v>
      </c>
      <c r="BC306" t="s">
        <v>95</v>
      </c>
      <c r="BD306" t="s">
        <v>95</v>
      </c>
      <c r="BI306">
        <v>0</v>
      </c>
      <c r="BJ306" t="s">
        <v>137</v>
      </c>
      <c r="BK306" t="s">
        <v>180</v>
      </c>
      <c r="BL306">
        <v>1</v>
      </c>
      <c r="BM306">
        <v>1</v>
      </c>
      <c r="BN306">
        <v>0</v>
      </c>
      <c r="BO306">
        <v>0</v>
      </c>
      <c r="BP306">
        <v>0</v>
      </c>
      <c r="BQ306">
        <v>0</v>
      </c>
      <c r="BS306">
        <v>1</v>
      </c>
      <c r="BT306">
        <v>1</v>
      </c>
      <c r="BU306">
        <v>0</v>
      </c>
      <c r="BV306">
        <v>0</v>
      </c>
      <c r="BW306">
        <v>0</v>
      </c>
      <c r="BX306">
        <v>0</v>
      </c>
      <c r="BY306">
        <v>313</v>
      </c>
      <c r="CG306" s="4">
        <v>1</v>
      </c>
      <c r="CH306" s="4">
        <v>1</v>
      </c>
      <c r="CI306" s="5">
        <v>0</v>
      </c>
      <c r="CJ306" s="5">
        <v>0</v>
      </c>
      <c r="CK306" s="5">
        <v>0</v>
      </c>
      <c r="CL306" s="5">
        <v>0</v>
      </c>
    </row>
    <row r="307" spans="1:91" x14ac:dyDescent="0.2">
      <c r="A307" t="s">
        <v>701</v>
      </c>
      <c r="B307" t="s">
        <v>604</v>
      </c>
      <c r="C307" t="s">
        <v>147</v>
      </c>
      <c r="D307">
        <v>3.5</v>
      </c>
      <c r="E307" t="s">
        <v>317</v>
      </c>
      <c r="F307" t="s">
        <v>669</v>
      </c>
      <c r="G307" t="s">
        <v>354</v>
      </c>
      <c r="H307" t="s">
        <v>607</v>
      </c>
      <c r="I307">
        <v>0.51043000000000005</v>
      </c>
      <c r="J307">
        <v>0.51041999999999998</v>
      </c>
      <c r="K307">
        <v>0.9385</v>
      </c>
      <c r="L307">
        <v>2044.5</v>
      </c>
      <c r="M307">
        <v>8.6092999999999993</v>
      </c>
      <c r="N307" s="1">
        <v>18940000</v>
      </c>
      <c r="O307">
        <v>1.4094</v>
      </c>
      <c r="P307">
        <v>2012.3</v>
      </c>
      <c r="Q307">
        <v>-1870.1</v>
      </c>
      <c r="R307">
        <v>0.97758</v>
      </c>
      <c r="S307">
        <v>0.97580999999999996</v>
      </c>
      <c r="T307">
        <v>3.2991000000000001</v>
      </c>
      <c r="U307">
        <v>1.2767999999999999</v>
      </c>
      <c r="V307">
        <v>0.97758</v>
      </c>
      <c r="W307">
        <v>0.97643999999999997</v>
      </c>
      <c r="X307">
        <v>3.2991000000000001</v>
      </c>
      <c r="Y307">
        <v>1.2767999999999999</v>
      </c>
      <c r="Z307">
        <v>0.26650000000000001</v>
      </c>
      <c r="AA307">
        <v>0.22889000000000001</v>
      </c>
      <c r="AB307">
        <v>18.872</v>
      </c>
      <c r="AC307">
        <v>11.615</v>
      </c>
      <c r="AD307">
        <v>42</v>
      </c>
      <c r="AE307">
        <v>12</v>
      </c>
      <c r="AF307" s="1">
        <v>6.5999000000000001E-6</v>
      </c>
      <c r="AG307" s="1">
        <v>5.2799000000000002E-8</v>
      </c>
      <c r="AH307" s="1">
        <v>6.5471000000000004E-6</v>
      </c>
      <c r="AI307">
        <v>12</v>
      </c>
      <c r="AJ307">
        <v>0</v>
      </c>
      <c r="AK307">
        <v>11</v>
      </c>
      <c r="AL307">
        <v>0</v>
      </c>
      <c r="AM307">
        <v>0</v>
      </c>
      <c r="AN307">
        <v>1</v>
      </c>
      <c r="AO307">
        <v>0.52781</v>
      </c>
      <c r="AP307">
        <v>0</v>
      </c>
      <c r="AQ307">
        <v>0</v>
      </c>
      <c r="AR307" t="s">
        <v>95</v>
      </c>
      <c r="AS307" t="s">
        <v>95</v>
      </c>
      <c r="AT307" t="s">
        <v>95</v>
      </c>
      <c r="AU307" t="s">
        <v>95</v>
      </c>
      <c r="AV307" t="s">
        <v>95</v>
      </c>
      <c r="AW307" t="s">
        <v>95</v>
      </c>
      <c r="AX307" t="s">
        <v>94</v>
      </c>
      <c r="AY307" t="s">
        <v>94</v>
      </c>
      <c r="AZ307" t="s">
        <v>94</v>
      </c>
      <c r="BA307" t="s">
        <v>94</v>
      </c>
      <c r="BB307" t="s">
        <v>94</v>
      </c>
      <c r="BC307" t="s">
        <v>95</v>
      </c>
      <c r="BD307" t="s">
        <v>95</v>
      </c>
      <c r="BH307" t="s">
        <v>341</v>
      </c>
      <c r="BI307">
        <v>1</v>
      </c>
      <c r="BJ307" t="s">
        <v>97</v>
      </c>
      <c r="BK307" t="s">
        <v>138</v>
      </c>
      <c r="BL307">
        <v>0</v>
      </c>
      <c r="BM307">
        <v>0</v>
      </c>
      <c r="BN307">
        <v>0</v>
      </c>
      <c r="BO307">
        <v>0</v>
      </c>
      <c r="BP307">
        <v>0</v>
      </c>
      <c r="BQ307">
        <v>0</v>
      </c>
      <c r="BS307">
        <v>1</v>
      </c>
      <c r="BT307">
        <v>1</v>
      </c>
      <c r="BU307">
        <v>0</v>
      </c>
      <c r="BV307">
        <v>0</v>
      </c>
      <c r="BW307">
        <v>0</v>
      </c>
      <c r="BX307">
        <v>0</v>
      </c>
      <c r="BY307">
        <v>314</v>
      </c>
      <c r="BZ307" t="s">
        <v>123</v>
      </c>
      <c r="CA307" t="s">
        <v>123</v>
      </c>
      <c r="CG307" s="4">
        <v>1</v>
      </c>
      <c r="CH307" s="4">
        <v>1</v>
      </c>
      <c r="CI307" s="5">
        <v>0</v>
      </c>
      <c r="CJ307" s="5">
        <v>0</v>
      </c>
      <c r="CK307" s="5">
        <v>0</v>
      </c>
      <c r="CL307" s="5">
        <v>0</v>
      </c>
    </row>
    <row r="308" spans="1:91" x14ac:dyDescent="0.2">
      <c r="A308" t="s">
        <v>702</v>
      </c>
      <c r="B308" t="s">
        <v>604</v>
      </c>
      <c r="C308" t="s">
        <v>147</v>
      </c>
      <c r="D308">
        <v>3.5</v>
      </c>
      <c r="E308" t="s">
        <v>317</v>
      </c>
      <c r="F308" t="s">
        <v>671</v>
      </c>
      <c r="G308" t="s">
        <v>357</v>
      </c>
      <c r="H308" t="s">
        <v>607</v>
      </c>
      <c r="I308">
        <v>1.1357999999999999</v>
      </c>
      <c r="J308">
        <v>0.28005999999999998</v>
      </c>
      <c r="K308">
        <v>78.950999999999993</v>
      </c>
      <c r="L308">
        <v>2020.3</v>
      </c>
      <c r="M308">
        <v>3.8690000000000002</v>
      </c>
      <c r="N308">
        <v>6945.2</v>
      </c>
      <c r="O308" s="1">
        <v>5.7325000000000002E-9</v>
      </c>
      <c r="P308">
        <v>1924.1</v>
      </c>
      <c r="Q308" s="1">
        <v>-157390</v>
      </c>
      <c r="R308">
        <v>0.99758000000000002</v>
      </c>
      <c r="S308">
        <v>0.99739999999999995</v>
      </c>
      <c r="T308">
        <v>87.117000000000004</v>
      </c>
      <c r="U308">
        <v>40.033999999999999</v>
      </c>
      <c r="V308">
        <v>0.93515000000000004</v>
      </c>
      <c r="W308">
        <v>0.93206</v>
      </c>
      <c r="X308">
        <v>450.51</v>
      </c>
      <c r="Y308">
        <v>220.06</v>
      </c>
      <c r="Z308">
        <v>0.33592</v>
      </c>
      <c r="AA308">
        <v>0.30430000000000001</v>
      </c>
      <c r="AB308">
        <v>1441.7</v>
      </c>
      <c r="AC308">
        <v>1050.0999999999999</v>
      </c>
      <c r="AD308">
        <v>45</v>
      </c>
      <c r="AE308">
        <v>15</v>
      </c>
      <c r="AF308">
        <v>0.97779000000000005</v>
      </c>
      <c r="AG308">
        <v>2.7448000000000001E-4</v>
      </c>
      <c r="AH308">
        <v>0.97751999999999994</v>
      </c>
      <c r="AI308">
        <v>15</v>
      </c>
      <c r="AJ308">
        <v>0</v>
      </c>
      <c r="AK308">
        <v>14</v>
      </c>
      <c r="AL308">
        <v>0</v>
      </c>
      <c r="AM308">
        <v>0</v>
      </c>
      <c r="AN308">
        <v>1</v>
      </c>
      <c r="AO308">
        <v>0.82743</v>
      </c>
      <c r="AP308">
        <v>0</v>
      </c>
      <c r="AQ308">
        <v>0</v>
      </c>
      <c r="AR308" t="s">
        <v>95</v>
      </c>
      <c r="AS308" t="s">
        <v>95</v>
      </c>
      <c r="AT308" t="s">
        <v>95</v>
      </c>
      <c r="AU308" t="s">
        <v>95</v>
      </c>
      <c r="AV308" t="s">
        <v>95</v>
      </c>
      <c r="AW308" t="s">
        <v>95</v>
      </c>
      <c r="AX308" t="s">
        <v>95</v>
      </c>
      <c r="AY308" t="s">
        <v>95</v>
      </c>
      <c r="AZ308" t="s">
        <v>95</v>
      </c>
      <c r="BA308" t="s">
        <v>95</v>
      </c>
      <c r="BB308" t="s">
        <v>95</v>
      </c>
      <c r="BC308" t="s">
        <v>95</v>
      </c>
      <c r="BD308" t="s">
        <v>95</v>
      </c>
      <c r="BI308">
        <v>0</v>
      </c>
      <c r="BJ308" t="s">
        <v>137</v>
      </c>
      <c r="BK308" t="s">
        <v>180</v>
      </c>
      <c r="BL308">
        <v>1</v>
      </c>
      <c r="BM308">
        <v>1</v>
      </c>
      <c r="BN308">
        <v>0</v>
      </c>
      <c r="BO308">
        <v>0</v>
      </c>
      <c r="BP308">
        <v>0</v>
      </c>
      <c r="BQ308">
        <v>0</v>
      </c>
      <c r="BS308">
        <v>1</v>
      </c>
      <c r="BT308">
        <v>1</v>
      </c>
      <c r="BU308">
        <v>0</v>
      </c>
      <c r="BV308">
        <v>0</v>
      </c>
      <c r="BW308">
        <v>0</v>
      </c>
      <c r="BX308">
        <v>0</v>
      </c>
      <c r="BY308">
        <v>315</v>
      </c>
      <c r="CG308" s="4">
        <v>1</v>
      </c>
      <c r="CH308" s="4">
        <v>1</v>
      </c>
      <c r="CI308" s="5">
        <v>0</v>
      </c>
      <c r="CJ308" s="5">
        <v>0</v>
      </c>
      <c r="CK308" s="5">
        <v>0</v>
      </c>
      <c r="CL308" s="5">
        <v>0</v>
      </c>
    </row>
    <row r="309" spans="1:91" x14ac:dyDescent="0.2">
      <c r="A309" t="s">
        <v>703</v>
      </c>
      <c r="B309" t="s">
        <v>604</v>
      </c>
      <c r="C309" t="s">
        <v>147</v>
      </c>
      <c r="D309">
        <v>3.5</v>
      </c>
      <c r="E309" t="s">
        <v>317</v>
      </c>
      <c r="F309" t="s">
        <v>673</v>
      </c>
      <c r="G309" t="s">
        <v>360</v>
      </c>
      <c r="H309" t="s">
        <v>607</v>
      </c>
      <c r="I309">
        <v>1.0096000000000001</v>
      </c>
      <c r="J309">
        <v>0.64917999999999998</v>
      </c>
      <c r="K309">
        <v>15.539</v>
      </c>
      <c r="L309">
        <v>2020.7</v>
      </c>
      <c r="M309">
        <v>4.3528000000000002</v>
      </c>
      <c r="N309">
        <v>3969.6</v>
      </c>
      <c r="O309" s="1">
        <v>5.9685000000000003E-13</v>
      </c>
      <c r="P309">
        <v>1965.7</v>
      </c>
      <c r="Q309">
        <v>-30968</v>
      </c>
      <c r="R309">
        <v>0.99075999999999997</v>
      </c>
      <c r="S309">
        <v>0.99002999999999997</v>
      </c>
      <c r="T309">
        <v>39.771000000000001</v>
      </c>
      <c r="U309">
        <v>14.824</v>
      </c>
      <c r="V309">
        <v>0.98719999999999997</v>
      </c>
      <c r="W309">
        <v>0.98653999999999997</v>
      </c>
      <c r="X309">
        <v>46.817999999999998</v>
      </c>
      <c r="Y309">
        <v>18.13</v>
      </c>
      <c r="Z309">
        <v>0.20723</v>
      </c>
      <c r="AA309">
        <v>0.16657</v>
      </c>
      <c r="AB309">
        <v>368.39</v>
      </c>
      <c r="AC309">
        <v>206.82</v>
      </c>
      <c r="AD309">
        <v>42</v>
      </c>
      <c r="AE309">
        <v>12</v>
      </c>
      <c r="AF309">
        <v>0.58245999999999998</v>
      </c>
      <c r="AG309">
        <v>4.8023E-4</v>
      </c>
      <c r="AH309">
        <v>0.58198000000000005</v>
      </c>
      <c r="AI309">
        <v>12</v>
      </c>
      <c r="AJ309">
        <v>0</v>
      </c>
      <c r="AK309">
        <v>11</v>
      </c>
      <c r="AL309">
        <v>0</v>
      </c>
      <c r="AM309">
        <v>0</v>
      </c>
      <c r="AN309">
        <v>1</v>
      </c>
      <c r="AO309">
        <v>0.53947999999999996</v>
      </c>
      <c r="AP309">
        <v>0</v>
      </c>
      <c r="AQ309">
        <v>0</v>
      </c>
      <c r="AR309" t="s">
        <v>95</v>
      </c>
      <c r="AS309" t="s">
        <v>95</v>
      </c>
      <c r="AT309" t="s">
        <v>95</v>
      </c>
      <c r="AU309" t="s">
        <v>94</v>
      </c>
      <c r="AV309" t="s">
        <v>95</v>
      </c>
      <c r="AW309" t="s">
        <v>94</v>
      </c>
      <c r="AX309" t="s">
        <v>94</v>
      </c>
      <c r="AY309" t="s">
        <v>95</v>
      </c>
      <c r="AZ309" t="s">
        <v>94</v>
      </c>
      <c r="BA309" t="s">
        <v>94</v>
      </c>
      <c r="BB309" t="s">
        <v>94</v>
      </c>
      <c r="BC309" t="s">
        <v>94</v>
      </c>
      <c r="BD309" t="s">
        <v>94</v>
      </c>
      <c r="BH309" t="s">
        <v>341</v>
      </c>
      <c r="BI309">
        <v>1</v>
      </c>
      <c r="BJ309" t="s">
        <v>97</v>
      </c>
      <c r="BK309" t="s">
        <v>138</v>
      </c>
      <c r="BL309">
        <v>0</v>
      </c>
      <c r="BM309">
        <v>0</v>
      </c>
      <c r="BN309">
        <v>0</v>
      </c>
      <c r="BO309">
        <v>0</v>
      </c>
      <c r="BP309">
        <v>0</v>
      </c>
      <c r="BQ309">
        <v>0</v>
      </c>
      <c r="BS309">
        <v>1</v>
      </c>
      <c r="BT309">
        <v>1</v>
      </c>
      <c r="BU309">
        <v>0</v>
      </c>
      <c r="BV309">
        <v>0</v>
      </c>
      <c r="BW309">
        <v>0</v>
      </c>
      <c r="BX309">
        <v>0</v>
      </c>
      <c r="BY309">
        <v>316</v>
      </c>
      <c r="BZ309" t="s">
        <v>123</v>
      </c>
      <c r="CA309" t="s">
        <v>123</v>
      </c>
      <c r="CG309" s="4">
        <v>1</v>
      </c>
      <c r="CH309" s="4">
        <v>1</v>
      </c>
      <c r="CI309" s="5">
        <v>0</v>
      </c>
      <c r="CJ309" s="5">
        <v>0</v>
      </c>
      <c r="CK309" s="5">
        <v>0</v>
      </c>
      <c r="CL309" s="5">
        <v>0</v>
      </c>
    </row>
    <row r="310" spans="1:91" x14ac:dyDescent="0.2">
      <c r="A310" t="s">
        <v>704</v>
      </c>
      <c r="B310" t="s">
        <v>604</v>
      </c>
      <c r="C310" t="s">
        <v>147</v>
      </c>
      <c r="D310">
        <v>3.5</v>
      </c>
      <c r="E310" t="s">
        <v>317</v>
      </c>
      <c r="F310" t="s">
        <v>675</v>
      </c>
      <c r="G310" t="s">
        <v>357</v>
      </c>
      <c r="H310" t="s">
        <v>607</v>
      </c>
      <c r="I310">
        <v>0.3574</v>
      </c>
      <c r="J310">
        <v>0.18357000000000001</v>
      </c>
      <c r="K310">
        <v>198.69</v>
      </c>
      <c r="L310">
        <v>2020.1</v>
      </c>
      <c r="M310">
        <v>12.295</v>
      </c>
      <c r="N310">
        <v>16737</v>
      </c>
      <c r="O310" s="1">
        <v>6.7815999999999996E-6</v>
      </c>
      <c r="P310">
        <v>1906.8</v>
      </c>
      <c r="Q310" s="1">
        <v>-395930</v>
      </c>
      <c r="R310">
        <v>0.98958000000000002</v>
      </c>
      <c r="S310">
        <v>0.98882000000000003</v>
      </c>
      <c r="T310">
        <v>368.55</v>
      </c>
      <c r="U310">
        <v>206.13</v>
      </c>
      <c r="V310">
        <v>0.96853</v>
      </c>
      <c r="W310">
        <v>0.96702999999999995</v>
      </c>
      <c r="X310">
        <v>640.47</v>
      </c>
      <c r="Y310">
        <v>363.59</v>
      </c>
      <c r="Z310">
        <v>0.51087000000000005</v>
      </c>
      <c r="AA310">
        <v>0.48757</v>
      </c>
      <c r="AB310">
        <v>2524.9</v>
      </c>
      <c r="AC310">
        <v>1996.5</v>
      </c>
      <c r="AD310">
        <v>45</v>
      </c>
      <c r="AE310">
        <v>31</v>
      </c>
      <c r="AF310">
        <v>0.75870000000000004</v>
      </c>
      <c r="AG310">
        <v>1.3144999999999999E-3</v>
      </c>
      <c r="AH310">
        <v>0.75738000000000005</v>
      </c>
      <c r="AI310">
        <v>31</v>
      </c>
      <c r="AJ310">
        <v>0</v>
      </c>
      <c r="AK310">
        <v>30</v>
      </c>
      <c r="AL310">
        <v>0</v>
      </c>
      <c r="AM310">
        <v>0</v>
      </c>
      <c r="AN310">
        <v>1</v>
      </c>
      <c r="AO310">
        <v>0.87702999999999998</v>
      </c>
      <c r="AP310">
        <v>0</v>
      </c>
      <c r="AQ310">
        <v>0</v>
      </c>
      <c r="AR310" t="s">
        <v>95</v>
      </c>
      <c r="AS310" t="s">
        <v>95</v>
      </c>
      <c r="AT310" t="s">
        <v>95</v>
      </c>
      <c r="AU310" t="s">
        <v>94</v>
      </c>
      <c r="AV310" t="s">
        <v>95</v>
      </c>
      <c r="AW310" t="s">
        <v>94</v>
      </c>
      <c r="AX310" t="s">
        <v>95</v>
      </c>
      <c r="AY310" t="s">
        <v>95</v>
      </c>
      <c r="AZ310" t="s">
        <v>95</v>
      </c>
      <c r="BA310" t="s">
        <v>94</v>
      </c>
      <c r="BB310" t="s">
        <v>94</v>
      </c>
      <c r="BC310" t="s">
        <v>94</v>
      </c>
      <c r="BD310" t="s">
        <v>94</v>
      </c>
      <c r="BI310">
        <v>0</v>
      </c>
      <c r="BJ310" t="s">
        <v>137</v>
      </c>
      <c r="BK310" t="s">
        <v>180</v>
      </c>
      <c r="BL310">
        <v>1</v>
      </c>
      <c r="BM310">
        <v>1</v>
      </c>
      <c r="BN310">
        <v>0</v>
      </c>
      <c r="BO310">
        <v>0</v>
      </c>
      <c r="BP310">
        <v>0</v>
      </c>
      <c r="BQ310">
        <v>0</v>
      </c>
      <c r="BS310">
        <v>1</v>
      </c>
      <c r="BT310">
        <v>1</v>
      </c>
      <c r="BU310">
        <v>0</v>
      </c>
      <c r="BV310">
        <v>0</v>
      </c>
      <c r="BW310">
        <v>0</v>
      </c>
      <c r="BX310">
        <v>0</v>
      </c>
      <c r="BY310">
        <v>317</v>
      </c>
      <c r="CG310" s="4">
        <v>1</v>
      </c>
      <c r="CH310" s="4">
        <v>1</v>
      </c>
      <c r="CI310" s="5">
        <v>0</v>
      </c>
      <c r="CJ310" s="5">
        <v>0</v>
      </c>
      <c r="CK310" s="5">
        <v>0</v>
      </c>
      <c r="CL310" s="5">
        <v>0</v>
      </c>
    </row>
    <row r="311" spans="1:91" x14ac:dyDescent="0.2">
      <c r="A311" t="s">
        <v>705</v>
      </c>
      <c r="B311" t="s">
        <v>604</v>
      </c>
      <c r="C311" t="s">
        <v>147</v>
      </c>
      <c r="D311">
        <v>3.5</v>
      </c>
      <c r="E311" t="s">
        <v>317</v>
      </c>
      <c r="F311" t="s">
        <v>677</v>
      </c>
      <c r="G311" t="s">
        <v>360</v>
      </c>
      <c r="H311" t="s">
        <v>607</v>
      </c>
      <c r="I311">
        <v>0.28506999999999999</v>
      </c>
      <c r="J311">
        <v>0.28505999999999998</v>
      </c>
      <c r="K311">
        <v>29.436</v>
      </c>
      <c r="L311">
        <v>2058.4</v>
      </c>
      <c r="M311">
        <v>15.414999999999999</v>
      </c>
      <c r="N311" s="1">
        <v>108900000</v>
      </c>
      <c r="O311" s="1">
        <v>6.0365999999999999E-6</v>
      </c>
      <c r="P311">
        <v>1951.4</v>
      </c>
      <c r="Q311">
        <v>-58635</v>
      </c>
      <c r="R311">
        <v>0.76973000000000003</v>
      </c>
      <c r="S311">
        <v>0.75156000000000001</v>
      </c>
      <c r="T311">
        <v>291.27999999999997</v>
      </c>
      <c r="U311">
        <v>127.02</v>
      </c>
      <c r="V311">
        <v>0.76973999999999998</v>
      </c>
      <c r="W311">
        <v>0.75792999999999999</v>
      </c>
      <c r="X311">
        <v>291.27999999999997</v>
      </c>
      <c r="Y311">
        <v>127.02</v>
      </c>
      <c r="Z311">
        <v>0.34549000000000002</v>
      </c>
      <c r="AA311">
        <v>0.31191999999999998</v>
      </c>
      <c r="AB311">
        <v>491.09</v>
      </c>
      <c r="AC311">
        <v>362.86</v>
      </c>
      <c r="AD311">
        <v>42</v>
      </c>
      <c r="AE311">
        <v>15</v>
      </c>
      <c r="AF311" s="1">
        <v>2.5775E-5</v>
      </c>
      <c r="AG311" s="1">
        <v>1.7505E-8</v>
      </c>
      <c r="AH311" s="1">
        <v>2.5757000000000001E-5</v>
      </c>
      <c r="AI311">
        <v>28</v>
      </c>
      <c r="AJ311">
        <v>0</v>
      </c>
      <c r="AK311">
        <v>11</v>
      </c>
      <c r="AL311">
        <v>0</v>
      </c>
      <c r="AM311">
        <v>1</v>
      </c>
      <c r="AN311">
        <v>1</v>
      </c>
      <c r="AO311">
        <v>0.50946000000000002</v>
      </c>
      <c r="AP311">
        <v>0</v>
      </c>
      <c r="AQ311">
        <v>0</v>
      </c>
      <c r="AR311" t="s">
        <v>95</v>
      </c>
      <c r="AS311" t="s">
        <v>95</v>
      </c>
      <c r="AT311" t="s">
        <v>95</v>
      </c>
      <c r="AU311" t="s">
        <v>94</v>
      </c>
      <c r="AV311" t="s">
        <v>94</v>
      </c>
      <c r="AW311" t="s">
        <v>94</v>
      </c>
      <c r="AX311" t="s">
        <v>94</v>
      </c>
      <c r="AY311" t="s">
        <v>94</v>
      </c>
      <c r="AZ311" t="s">
        <v>95</v>
      </c>
      <c r="BA311" t="s">
        <v>94</v>
      </c>
      <c r="BB311" t="s">
        <v>94</v>
      </c>
      <c r="BC311" t="s">
        <v>94</v>
      </c>
      <c r="BD311" t="s">
        <v>94</v>
      </c>
      <c r="BH311" t="s">
        <v>341</v>
      </c>
      <c r="BI311">
        <v>1</v>
      </c>
      <c r="BJ311" t="s">
        <v>97</v>
      </c>
      <c r="BK311" t="s">
        <v>138</v>
      </c>
      <c r="BL311">
        <v>0</v>
      </c>
      <c r="BM311">
        <v>0</v>
      </c>
      <c r="BN311">
        <v>0</v>
      </c>
      <c r="BO311">
        <v>0</v>
      </c>
      <c r="BP311">
        <v>0</v>
      </c>
      <c r="BQ311">
        <v>0</v>
      </c>
      <c r="BS311">
        <v>1</v>
      </c>
      <c r="BT311">
        <v>1</v>
      </c>
      <c r="BU311">
        <v>0</v>
      </c>
      <c r="BV311">
        <v>0</v>
      </c>
      <c r="BW311">
        <v>0</v>
      </c>
      <c r="BX311">
        <v>0</v>
      </c>
      <c r="BY311">
        <v>318</v>
      </c>
      <c r="BZ311" t="s">
        <v>123</v>
      </c>
      <c r="CA311" t="s">
        <v>123</v>
      </c>
      <c r="CG311" s="4">
        <v>1</v>
      </c>
      <c r="CH311" s="4">
        <v>1</v>
      </c>
      <c r="CI311" s="5">
        <v>0</v>
      </c>
      <c r="CJ311" s="5">
        <v>0</v>
      </c>
      <c r="CK311" s="5">
        <v>0</v>
      </c>
      <c r="CL311" s="5">
        <v>0</v>
      </c>
    </row>
    <row r="312" spans="1:91" x14ac:dyDescent="0.2">
      <c r="A312" t="s">
        <v>706</v>
      </c>
      <c r="B312" t="s">
        <v>604</v>
      </c>
      <c r="C312" t="s">
        <v>147</v>
      </c>
      <c r="D312">
        <v>3.5</v>
      </c>
      <c r="E312" t="s">
        <v>317</v>
      </c>
      <c r="F312" t="s">
        <v>679</v>
      </c>
      <c r="G312" t="s">
        <v>351</v>
      </c>
      <c r="H312" t="s">
        <v>607</v>
      </c>
      <c r="I312">
        <v>0.61658000000000002</v>
      </c>
      <c r="J312">
        <v>0.25942999999999999</v>
      </c>
      <c r="K312">
        <v>8.4158000000000008</v>
      </c>
      <c r="L312">
        <v>2020.8</v>
      </c>
      <c r="M312">
        <v>7.1271000000000004</v>
      </c>
      <c r="N312">
        <v>825.96</v>
      </c>
      <c r="O312" s="1">
        <v>3.9439999999999998E-6</v>
      </c>
      <c r="P312">
        <v>1950.2</v>
      </c>
      <c r="Q312">
        <v>-16772</v>
      </c>
      <c r="R312">
        <v>0.99661999999999995</v>
      </c>
      <c r="S312">
        <v>0.99636999999999998</v>
      </c>
      <c r="T312">
        <v>10.228999999999999</v>
      </c>
      <c r="U312">
        <v>7.3158000000000003</v>
      </c>
      <c r="V312">
        <v>0.97055999999999998</v>
      </c>
      <c r="W312">
        <v>0.96916000000000002</v>
      </c>
      <c r="X312">
        <v>30.178000000000001</v>
      </c>
      <c r="Y312">
        <v>15.644</v>
      </c>
      <c r="Z312">
        <v>0.38613999999999998</v>
      </c>
      <c r="AA312">
        <v>0.35691000000000001</v>
      </c>
      <c r="AB312">
        <v>137.81</v>
      </c>
      <c r="AC312">
        <v>100.61</v>
      </c>
      <c r="AD312">
        <v>45</v>
      </c>
      <c r="AE312">
        <v>44</v>
      </c>
      <c r="AF312">
        <v>0.85477000000000003</v>
      </c>
      <c r="AG312">
        <v>1.2107000000000001E-3</v>
      </c>
      <c r="AH312">
        <v>0.85355999999999999</v>
      </c>
      <c r="AI312">
        <v>44</v>
      </c>
      <c r="AJ312">
        <v>0</v>
      </c>
      <c r="AK312">
        <v>43</v>
      </c>
      <c r="AL312">
        <v>0</v>
      </c>
      <c r="AM312">
        <v>0</v>
      </c>
      <c r="AN312">
        <v>0</v>
      </c>
      <c r="AO312">
        <v>0.82782999999999995</v>
      </c>
      <c r="AP312">
        <v>0</v>
      </c>
      <c r="AQ312">
        <v>0</v>
      </c>
      <c r="AR312" t="s">
        <v>95</v>
      </c>
      <c r="AS312" t="s">
        <v>95</v>
      </c>
      <c r="AT312" t="s">
        <v>95</v>
      </c>
      <c r="AU312" t="s">
        <v>95</v>
      </c>
      <c r="AV312" t="s">
        <v>95</v>
      </c>
      <c r="AW312" t="s">
        <v>95</v>
      </c>
      <c r="AX312" t="s">
        <v>95</v>
      </c>
      <c r="AY312" t="s">
        <v>95</v>
      </c>
      <c r="AZ312" t="s">
        <v>95</v>
      </c>
      <c r="BA312" t="s">
        <v>95</v>
      </c>
      <c r="BB312" t="s">
        <v>95</v>
      </c>
      <c r="BC312" t="s">
        <v>95</v>
      </c>
      <c r="BD312" t="s">
        <v>95</v>
      </c>
      <c r="BI312">
        <v>0</v>
      </c>
      <c r="BJ312" t="s">
        <v>137</v>
      </c>
      <c r="BK312" t="s">
        <v>180</v>
      </c>
      <c r="BL312">
        <v>1</v>
      </c>
      <c r="BM312">
        <v>1</v>
      </c>
      <c r="BN312">
        <v>0</v>
      </c>
      <c r="BO312">
        <v>0</v>
      </c>
      <c r="BP312">
        <v>0</v>
      </c>
      <c r="BQ312">
        <v>0</v>
      </c>
      <c r="BS312">
        <v>1</v>
      </c>
      <c r="BT312">
        <v>1</v>
      </c>
      <c r="BU312">
        <v>0</v>
      </c>
      <c r="BV312">
        <v>0</v>
      </c>
      <c r="BW312">
        <v>0</v>
      </c>
      <c r="BX312">
        <v>0</v>
      </c>
      <c r="BY312">
        <v>319</v>
      </c>
      <c r="CG312" s="4">
        <v>1</v>
      </c>
      <c r="CH312" s="4">
        <v>1</v>
      </c>
      <c r="CI312" s="5">
        <v>0</v>
      </c>
      <c r="CJ312" s="5">
        <v>0</v>
      </c>
      <c r="CK312" s="5">
        <v>0</v>
      </c>
      <c r="CL312" s="5">
        <v>0</v>
      </c>
    </row>
    <row r="313" spans="1:91" x14ac:dyDescent="0.2">
      <c r="A313" t="s">
        <v>707</v>
      </c>
      <c r="B313" t="s">
        <v>604</v>
      </c>
      <c r="C313" t="s">
        <v>147</v>
      </c>
      <c r="D313">
        <v>3.5</v>
      </c>
      <c r="E313" t="s">
        <v>317</v>
      </c>
      <c r="F313" t="s">
        <v>681</v>
      </c>
      <c r="G313" t="s">
        <v>354</v>
      </c>
      <c r="H313" t="s">
        <v>607</v>
      </c>
      <c r="I313">
        <v>0.45134999999999997</v>
      </c>
      <c r="J313">
        <v>0.45134999999999997</v>
      </c>
      <c r="K313">
        <v>1.3290999999999999</v>
      </c>
      <c r="L313">
        <v>2047.1</v>
      </c>
      <c r="M313">
        <v>9.7362000000000002</v>
      </c>
      <c r="N313" s="1">
        <v>21131000</v>
      </c>
      <c r="O313">
        <v>0.75190999999999997</v>
      </c>
      <c r="P313">
        <v>2009.1</v>
      </c>
      <c r="Q313">
        <v>-2648.3</v>
      </c>
      <c r="R313">
        <v>0.98463000000000001</v>
      </c>
      <c r="S313">
        <v>0.98341000000000001</v>
      </c>
      <c r="T313">
        <v>3.7246999999999999</v>
      </c>
      <c r="U313">
        <v>1.5461</v>
      </c>
      <c r="V313">
        <v>0.98463000000000001</v>
      </c>
      <c r="W313">
        <v>0.98384000000000005</v>
      </c>
      <c r="X313">
        <v>3.7246999999999999</v>
      </c>
      <c r="Y313">
        <v>1.5461</v>
      </c>
      <c r="Z313">
        <v>0.28761999999999999</v>
      </c>
      <c r="AA313">
        <v>0.25108999999999998</v>
      </c>
      <c r="AB313">
        <v>25.355</v>
      </c>
      <c r="AC313">
        <v>16.146000000000001</v>
      </c>
      <c r="AD313">
        <v>42</v>
      </c>
      <c r="AE313">
        <v>19</v>
      </c>
      <c r="AF313" s="1">
        <v>7.8084999999999999E-6</v>
      </c>
      <c r="AG313" s="1">
        <v>4.7324000000000001E-8</v>
      </c>
      <c r="AH313" s="1">
        <v>7.7611999999999995E-6</v>
      </c>
      <c r="AI313">
        <v>41</v>
      </c>
      <c r="AJ313">
        <v>0</v>
      </c>
      <c r="AK313">
        <v>40</v>
      </c>
      <c r="AL313">
        <v>0</v>
      </c>
      <c r="AM313">
        <v>0</v>
      </c>
      <c r="AN313">
        <v>1</v>
      </c>
      <c r="AO313">
        <v>0.58267999999999998</v>
      </c>
      <c r="AP313">
        <v>0</v>
      </c>
      <c r="AQ313">
        <v>0</v>
      </c>
      <c r="AR313" t="s">
        <v>95</v>
      </c>
      <c r="AS313" t="s">
        <v>95</v>
      </c>
      <c r="AT313" t="s">
        <v>95</v>
      </c>
      <c r="AU313" t="s">
        <v>94</v>
      </c>
      <c r="AV313" t="s">
        <v>94</v>
      </c>
      <c r="AW313" t="s">
        <v>94</v>
      </c>
      <c r="AX313" t="s">
        <v>94</v>
      </c>
      <c r="AY313" t="s">
        <v>94</v>
      </c>
      <c r="AZ313" t="s">
        <v>94</v>
      </c>
      <c r="BA313" t="s">
        <v>94</v>
      </c>
      <c r="BB313" t="s">
        <v>94</v>
      </c>
      <c r="BC313" t="s">
        <v>94</v>
      </c>
      <c r="BD313" t="s">
        <v>94</v>
      </c>
      <c r="BH313" t="s">
        <v>341</v>
      </c>
      <c r="BI313">
        <v>1</v>
      </c>
      <c r="BJ313" t="s">
        <v>97</v>
      </c>
      <c r="BK313" t="s">
        <v>138</v>
      </c>
      <c r="BL313">
        <v>0</v>
      </c>
      <c r="BM313">
        <v>0</v>
      </c>
      <c r="BN313">
        <v>0</v>
      </c>
      <c r="BO313">
        <v>0</v>
      </c>
      <c r="BP313">
        <v>0</v>
      </c>
      <c r="BQ313">
        <v>0</v>
      </c>
      <c r="BS313">
        <v>1</v>
      </c>
      <c r="BT313">
        <v>1</v>
      </c>
      <c r="BU313">
        <v>0</v>
      </c>
      <c r="BV313">
        <v>0</v>
      </c>
      <c r="BW313">
        <v>0</v>
      </c>
      <c r="BX313">
        <v>0</v>
      </c>
      <c r="BY313">
        <v>320</v>
      </c>
      <c r="BZ313" t="s">
        <v>123</v>
      </c>
      <c r="CA313" t="s">
        <v>123</v>
      </c>
      <c r="CG313" s="4">
        <v>1</v>
      </c>
      <c r="CH313" s="4">
        <v>1</v>
      </c>
      <c r="CI313" s="5">
        <v>0</v>
      </c>
      <c r="CJ313" s="5">
        <v>0</v>
      </c>
      <c r="CK313" s="5">
        <v>0</v>
      </c>
      <c r="CL313" s="5">
        <v>0</v>
      </c>
    </row>
    <row r="314" spans="1:91" x14ac:dyDescent="0.2">
      <c r="A314" t="s">
        <v>708</v>
      </c>
      <c r="B314" t="s">
        <v>604</v>
      </c>
      <c r="C314" t="s">
        <v>208</v>
      </c>
      <c r="D314">
        <v>1.1000000000000001</v>
      </c>
      <c r="E314" t="s">
        <v>90</v>
      </c>
      <c r="F314" t="s">
        <v>605</v>
      </c>
      <c r="G314" t="s">
        <v>606</v>
      </c>
      <c r="H314" t="s">
        <v>607</v>
      </c>
      <c r="I314">
        <v>-7.7646999999999994E-2</v>
      </c>
      <c r="J314">
        <v>-3.6061999999999997E-2</v>
      </c>
      <c r="K314">
        <v>-1.1395000000000001E-2</v>
      </c>
      <c r="L314">
        <v>2012.3</v>
      </c>
      <c r="M314">
        <v>-56.595999999999997</v>
      </c>
      <c r="N314">
        <v>0.91215000000000002</v>
      </c>
      <c r="O314">
        <v>-1544.4</v>
      </c>
      <c r="P314" s="1">
        <v>-152610</v>
      </c>
      <c r="Q314">
        <v>23.408000000000001</v>
      </c>
      <c r="R314">
        <v>0.95416000000000001</v>
      </c>
      <c r="S314">
        <v>0.95130000000000003</v>
      </c>
      <c r="T314">
        <v>3.8580000000000003E-2</v>
      </c>
      <c r="U314">
        <v>2.2405000000000001E-2</v>
      </c>
      <c r="V314">
        <v>-13.81</v>
      </c>
      <c r="W314">
        <v>-14.414999999999999</v>
      </c>
      <c r="X314">
        <v>0.69347999999999999</v>
      </c>
      <c r="Y314">
        <v>0.66966000000000003</v>
      </c>
      <c r="Z314">
        <v>0.90068000000000004</v>
      </c>
      <c r="AA314">
        <v>0.89663000000000004</v>
      </c>
      <c r="AB314">
        <v>5.6788999999999999E-2</v>
      </c>
      <c r="AC314">
        <v>4.913E-2</v>
      </c>
      <c r="AD314">
        <v>52</v>
      </c>
      <c r="AE314">
        <v>52</v>
      </c>
      <c r="AF314">
        <v>0.95054000000000005</v>
      </c>
      <c r="AG314">
        <v>0.34517999999999999</v>
      </c>
      <c r="AH314">
        <v>0.60536000000000001</v>
      </c>
      <c r="AI314">
        <v>52</v>
      </c>
      <c r="AJ314">
        <v>51</v>
      </c>
      <c r="AK314">
        <v>4</v>
      </c>
      <c r="AL314">
        <v>0</v>
      </c>
      <c r="AM314">
        <v>0</v>
      </c>
      <c r="AN314">
        <v>0</v>
      </c>
      <c r="AO314">
        <v>0.97941</v>
      </c>
      <c r="AP314">
        <v>1</v>
      </c>
      <c r="AQ314">
        <v>1</v>
      </c>
      <c r="AR314" t="s">
        <v>95</v>
      </c>
      <c r="AS314" t="s">
        <v>95</v>
      </c>
      <c r="AT314" t="s">
        <v>95</v>
      </c>
      <c r="AU314" t="s">
        <v>95</v>
      </c>
      <c r="AV314" t="s">
        <v>95</v>
      </c>
      <c r="AW314" t="s">
        <v>95</v>
      </c>
      <c r="AX314" t="s">
        <v>95</v>
      </c>
      <c r="AY314" t="s">
        <v>95</v>
      </c>
      <c r="AZ314" t="s">
        <v>95</v>
      </c>
      <c r="BA314" t="s">
        <v>95</v>
      </c>
      <c r="BB314" t="s">
        <v>95</v>
      </c>
      <c r="BC314" t="s">
        <v>95</v>
      </c>
      <c r="BD314" t="s">
        <v>95</v>
      </c>
      <c r="BE314">
        <v>1</v>
      </c>
      <c r="BH314" t="s">
        <v>276</v>
      </c>
      <c r="BI314">
        <v>0</v>
      </c>
      <c r="BL314">
        <v>1</v>
      </c>
      <c r="BM314">
        <v>1</v>
      </c>
      <c r="BP314">
        <v>0</v>
      </c>
      <c r="BQ314">
        <v>0</v>
      </c>
      <c r="BS314">
        <v>1</v>
      </c>
      <c r="BT314">
        <v>1</v>
      </c>
      <c r="BU314">
        <v>0</v>
      </c>
      <c r="BV314">
        <v>1</v>
      </c>
      <c r="BW314">
        <v>0</v>
      </c>
      <c r="BX314">
        <v>0</v>
      </c>
      <c r="BY314">
        <v>322</v>
      </c>
      <c r="CG314" s="4">
        <v>1</v>
      </c>
      <c r="CH314" s="4">
        <v>1</v>
      </c>
      <c r="CI314" s="5">
        <v>0</v>
      </c>
      <c r="CJ314" s="5">
        <v>0</v>
      </c>
      <c r="CK314" s="5">
        <v>0</v>
      </c>
      <c r="CL314" s="5">
        <v>0</v>
      </c>
    </row>
    <row r="315" spans="1:91" x14ac:dyDescent="0.2">
      <c r="A315" t="s">
        <v>709</v>
      </c>
      <c r="B315" t="s">
        <v>604</v>
      </c>
      <c r="C315" t="s">
        <v>208</v>
      </c>
      <c r="D315">
        <v>1.1000000000000001</v>
      </c>
      <c r="E315" t="s">
        <v>90</v>
      </c>
      <c r="F315" t="s">
        <v>609</v>
      </c>
      <c r="G315" t="s">
        <v>610</v>
      </c>
      <c r="H315" t="s">
        <v>607</v>
      </c>
      <c r="I315">
        <v>5.5924E-3</v>
      </c>
      <c r="J315">
        <v>2.7449000000000002E-3</v>
      </c>
      <c r="K315">
        <v>2.2242000000000001E-2</v>
      </c>
      <c r="L315">
        <v>3524.4</v>
      </c>
      <c r="M315">
        <v>785.79</v>
      </c>
      <c r="N315">
        <v>20994</v>
      </c>
      <c r="O315">
        <v>1556.5</v>
      </c>
      <c r="P315" s="1">
        <v>157290</v>
      </c>
      <c r="Q315">
        <v>-40.308999999999997</v>
      </c>
      <c r="R315">
        <v>0.50793999999999995</v>
      </c>
      <c r="S315">
        <v>0.47717999999999999</v>
      </c>
      <c r="T315">
        <v>0.33245000000000002</v>
      </c>
      <c r="U315">
        <v>0.21637999999999999</v>
      </c>
      <c r="V315">
        <v>-73.944999999999993</v>
      </c>
      <c r="W315">
        <v>-77.004000000000005</v>
      </c>
      <c r="X315">
        <v>4.1028000000000002</v>
      </c>
      <c r="Y315">
        <v>4.0754000000000001</v>
      </c>
      <c r="Z315">
        <v>0.49613000000000002</v>
      </c>
      <c r="AA315">
        <v>0.47555999999999998</v>
      </c>
      <c r="AB315">
        <v>0.33640999999999999</v>
      </c>
      <c r="AC315">
        <v>0.21617</v>
      </c>
      <c r="AD315">
        <v>52</v>
      </c>
      <c r="AE315">
        <v>52</v>
      </c>
      <c r="AF315">
        <v>2.8913000000000002E-4</v>
      </c>
      <c r="AG315">
        <v>1.7039999999999999E-4</v>
      </c>
      <c r="AH315">
        <v>1.1873E-4</v>
      </c>
      <c r="AI315">
        <v>52</v>
      </c>
      <c r="AJ315">
        <v>1</v>
      </c>
      <c r="AK315">
        <v>49</v>
      </c>
      <c r="AL315">
        <v>0</v>
      </c>
      <c r="AM315">
        <v>0</v>
      </c>
      <c r="AN315">
        <v>0</v>
      </c>
      <c r="AO315">
        <v>0.97307999999999995</v>
      </c>
      <c r="AP315">
        <v>0</v>
      </c>
      <c r="AQ315">
        <v>1</v>
      </c>
      <c r="AR315" t="s">
        <v>94</v>
      </c>
      <c r="AS315" t="s">
        <v>95</v>
      </c>
      <c r="AT315" t="s">
        <v>95</v>
      </c>
      <c r="AU315" t="s">
        <v>95</v>
      </c>
      <c r="AV315" t="s">
        <v>95</v>
      </c>
      <c r="AW315" t="s">
        <v>95</v>
      </c>
      <c r="AX315" t="s">
        <v>95</v>
      </c>
      <c r="AY315" t="s">
        <v>94</v>
      </c>
      <c r="AZ315" t="s">
        <v>95</v>
      </c>
      <c r="BA315" t="s">
        <v>94</v>
      </c>
      <c r="BB315" t="s">
        <v>95</v>
      </c>
      <c r="BC315" t="s">
        <v>94</v>
      </c>
      <c r="BD315" t="s">
        <v>95</v>
      </c>
      <c r="BE315">
        <v>1</v>
      </c>
      <c r="BH315" t="s">
        <v>276</v>
      </c>
      <c r="BI315">
        <v>0</v>
      </c>
      <c r="BM315">
        <v>1</v>
      </c>
      <c r="BP315">
        <v>0</v>
      </c>
      <c r="BQ315">
        <v>0</v>
      </c>
      <c r="BS315">
        <v>1</v>
      </c>
      <c r="BT315">
        <v>1</v>
      </c>
      <c r="BU315">
        <v>0</v>
      </c>
      <c r="BV315">
        <v>0</v>
      </c>
      <c r="BW315">
        <v>0</v>
      </c>
      <c r="BX315">
        <v>0</v>
      </c>
      <c r="BY315">
        <v>328</v>
      </c>
      <c r="CG315" s="4">
        <v>1</v>
      </c>
      <c r="CH315" s="4">
        <v>1</v>
      </c>
      <c r="CI315" s="5">
        <v>0</v>
      </c>
      <c r="CJ315" s="5">
        <v>0</v>
      </c>
      <c r="CK315" s="5">
        <v>0</v>
      </c>
      <c r="CL315" s="5">
        <v>0</v>
      </c>
    </row>
    <row r="316" spans="1:91" x14ac:dyDescent="0.2">
      <c r="A316" t="s">
        <v>710</v>
      </c>
      <c r="B316" t="s">
        <v>604</v>
      </c>
      <c r="C316" t="s">
        <v>208</v>
      </c>
      <c r="D316">
        <v>1.1000000000000001</v>
      </c>
      <c r="E316" t="s">
        <v>90</v>
      </c>
      <c r="F316" t="s">
        <v>612</v>
      </c>
      <c r="G316" t="s">
        <v>613</v>
      </c>
      <c r="H316" t="s">
        <v>607</v>
      </c>
      <c r="AD316">
        <v>1</v>
      </c>
      <c r="AE316">
        <v>1</v>
      </c>
      <c r="AI316">
        <v>1</v>
      </c>
      <c r="AJ316">
        <v>0</v>
      </c>
      <c r="AK316">
        <v>0</v>
      </c>
      <c r="AL316">
        <v>0</v>
      </c>
      <c r="AM316">
        <v>0</v>
      </c>
      <c r="AP316">
        <v>1</v>
      </c>
      <c r="AQ316">
        <v>1</v>
      </c>
      <c r="AR316" t="s">
        <v>96</v>
      </c>
      <c r="AS316" t="s">
        <v>96</v>
      </c>
      <c r="AT316" t="s">
        <v>95</v>
      </c>
      <c r="AU316" t="s">
        <v>94</v>
      </c>
      <c r="AV316" t="s">
        <v>94</v>
      </c>
      <c r="AW316" t="s">
        <v>94</v>
      </c>
      <c r="AX316" t="s">
        <v>94</v>
      </c>
      <c r="AY316" t="s">
        <v>94</v>
      </c>
      <c r="AZ316" t="s">
        <v>94</v>
      </c>
      <c r="BA316" t="s">
        <v>96</v>
      </c>
      <c r="BB316" t="s">
        <v>96</v>
      </c>
      <c r="BC316" t="s">
        <v>96</v>
      </c>
      <c r="BD316" t="s">
        <v>96</v>
      </c>
      <c r="BI316">
        <v>0</v>
      </c>
      <c r="BK316" t="s">
        <v>138</v>
      </c>
      <c r="BP316">
        <v>0</v>
      </c>
      <c r="BQ316">
        <v>0</v>
      </c>
      <c r="BS316">
        <v>1</v>
      </c>
      <c r="BT316">
        <v>1</v>
      </c>
      <c r="BU316">
        <v>0</v>
      </c>
      <c r="BV316">
        <v>0</v>
      </c>
      <c r="BW316">
        <v>0</v>
      </c>
      <c r="BX316">
        <v>0</v>
      </c>
      <c r="BY316">
        <v>331</v>
      </c>
      <c r="CG316" s="4">
        <v>0</v>
      </c>
      <c r="CH316" s="4">
        <v>1</v>
      </c>
      <c r="CI316" s="5">
        <v>0</v>
      </c>
      <c r="CJ316" s="5">
        <v>0</v>
      </c>
      <c r="CK316" s="5">
        <v>0</v>
      </c>
      <c r="CL316" s="5">
        <v>0</v>
      </c>
      <c r="CM316" s="12" t="s">
        <v>3431</v>
      </c>
    </row>
    <row r="317" spans="1:91" x14ac:dyDescent="0.2">
      <c r="A317" t="s">
        <v>711</v>
      </c>
      <c r="B317" t="s">
        <v>604</v>
      </c>
      <c r="C317" t="s">
        <v>208</v>
      </c>
      <c r="D317">
        <v>1.1000000000000001</v>
      </c>
      <c r="E317" t="s">
        <v>90</v>
      </c>
      <c r="F317" t="s">
        <v>615</v>
      </c>
      <c r="G317" t="s">
        <v>616</v>
      </c>
      <c r="H317" t="s">
        <v>607</v>
      </c>
      <c r="I317">
        <v>-7.7646999999999994E-2</v>
      </c>
      <c r="J317">
        <v>-3.6061999999999997E-2</v>
      </c>
      <c r="K317">
        <v>-1.1395000000000001E-2</v>
      </c>
      <c r="L317">
        <v>2012.3</v>
      </c>
      <c r="M317">
        <v>-56.595999999999997</v>
      </c>
      <c r="N317">
        <v>0.91215000000000002</v>
      </c>
      <c r="O317">
        <v>-1544.4</v>
      </c>
      <c r="P317" s="1">
        <v>-152610</v>
      </c>
      <c r="Q317">
        <v>23.408000000000001</v>
      </c>
      <c r="R317">
        <v>0.95416000000000001</v>
      </c>
      <c r="S317">
        <v>0.95130000000000003</v>
      </c>
      <c r="T317">
        <v>3.8580000000000003E-2</v>
      </c>
      <c r="U317">
        <v>2.2405000000000001E-2</v>
      </c>
      <c r="V317">
        <v>-13.81</v>
      </c>
      <c r="W317">
        <v>-14.414999999999999</v>
      </c>
      <c r="X317">
        <v>0.69347999999999999</v>
      </c>
      <c r="Y317">
        <v>0.66966000000000003</v>
      </c>
      <c r="Z317">
        <v>0.90068000000000004</v>
      </c>
      <c r="AA317">
        <v>0.89663000000000004</v>
      </c>
      <c r="AB317">
        <v>5.6788999999999999E-2</v>
      </c>
      <c r="AC317">
        <v>4.913E-2</v>
      </c>
      <c r="AD317">
        <v>52</v>
      </c>
      <c r="AE317">
        <v>52</v>
      </c>
      <c r="AF317">
        <v>0.95054000000000005</v>
      </c>
      <c r="AG317">
        <v>0.34517999999999999</v>
      </c>
      <c r="AH317">
        <v>0.60536000000000001</v>
      </c>
      <c r="AI317">
        <v>52</v>
      </c>
      <c r="AJ317">
        <v>51</v>
      </c>
      <c r="AK317">
        <v>4</v>
      </c>
      <c r="AL317">
        <v>0</v>
      </c>
      <c r="AM317">
        <v>0</v>
      </c>
      <c r="AN317">
        <v>0</v>
      </c>
      <c r="AO317">
        <v>0.97941</v>
      </c>
      <c r="AP317">
        <v>1</v>
      </c>
      <c r="AQ317">
        <v>1</v>
      </c>
      <c r="AR317" t="s">
        <v>95</v>
      </c>
      <c r="AS317" t="s">
        <v>95</v>
      </c>
      <c r="AT317" t="s">
        <v>95</v>
      </c>
      <c r="AU317" t="s">
        <v>95</v>
      </c>
      <c r="AV317" t="s">
        <v>95</v>
      </c>
      <c r="AW317" t="s">
        <v>95</v>
      </c>
      <c r="AX317" t="s">
        <v>95</v>
      </c>
      <c r="AY317" t="s">
        <v>95</v>
      </c>
      <c r="AZ317" t="s">
        <v>95</v>
      </c>
      <c r="BA317" t="s">
        <v>95</v>
      </c>
      <c r="BB317" t="s">
        <v>95</v>
      </c>
      <c r="BC317" t="s">
        <v>95</v>
      </c>
      <c r="BD317" t="s">
        <v>95</v>
      </c>
      <c r="BI317">
        <v>0</v>
      </c>
      <c r="BK317" t="s">
        <v>138</v>
      </c>
      <c r="BL317">
        <v>1</v>
      </c>
      <c r="BM317">
        <v>1</v>
      </c>
      <c r="BP317">
        <v>0</v>
      </c>
      <c r="BQ317">
        <v>0</v>
      </c>
      <c r="BS317">
        <v>1</v>
      </c>
      <c r="BT317">
        <v>1</v>
      </c>
      <c r="BU317">
        <v>0</v>
      </c>
      <c r="BV317">
        <v>0</v>
      </c>
      <c r="BW317">
        <v>0</v>
      </c>
      <c r="BX317">
        <v>0</v>
      </c>
      <c r="BY317">
        <v>332</v>
      </c>
      <c r="CG317" s="4">
        <v>1</v>
      </c>
      <c r="CH317" s="4">
        <v>1</v>
      </c>
      <c r="CI317" s="5">
        <v>0</v>
      </c>
      <c r="CJ317" s="5">
        <v>0</v>
      </c>
      <c r="CK317" s="5">
        <v>0</v>
      </c>
      <c r="CL317" s="5">
        <v>0</v>
      </c>
    </row>
    <row r="318" spans="1:91" x14ac:dyDescent="0.2">
      <c r="A318" t="s">
        <v>712</v>
      </c>
      <c r="B318" t="s">
        <v>604</v>
      </c>
      <c r="C318" t="s">
        <v>208</v>
      </c>
      <c r="D318">
        <v>1.1000000000000001</v>
      </c>
      <c r="E318" t="s">
        <v>90</v>
      </c>
      <c r="F318" t="s">
        <v>619</v>
      </c>
      <c r="G318" t="s">
        <v>620</v>
      </c>
      <c r="H318" t="s">
        <v>607</v>
      </c>
      <c r="I318">
        <v>4.9652000000000003E-3</v>
      </c>
      <c r="J318">
        <v>2.5095E-3</v>
      </c>
      <c r="K318">
        <v>1.9776999999999999E-2</v>
      </c>
      <c r="L318">
        <v>3592.1</v>
      </c>
      <c r="M318">
        <v>885.06</v>
      </c>
      <c r="N318">
        <v>11210</v>
      </c>
      <c r="O318">
        <v>1556.6</v>
      </c>
      <c r="P318" s="1">
        <v>157290</v>
      </c>
      <c r="Q318">
        <v>-35.411999999999999</v>
      </c>
      <c r="R318">
        <v>0.48597000000000001</v>
      </c>
      <c r="S318">
        <v>0.45316000000000001</v>
      </c>
      <c r="T318">
        <v>0.30153999999999997</v>
      </c>
      <c r="U318">
        <v>0.18820999999999999</v>
      </c>
      <c r="V318">
        <v>-92.438999999999993</v>
      </c>
      <c r="W318">
        <v>-96.331999999999994</v>
      </c>
      <c r="X318">
        <v>4.0655000000000001</v>
      </c>
      <c r="Y318">
        <v>4.0437000000000003</v>
      </c>
      <c r="Z318">
        <v>0.47910000000000003</v>
      </c>
      <c r="AA318">
        <v>0.45739999999999997</v>
      </c>
      <c r="AB318">
        <v>0.30354999999999999</v>
      </c>
      <c r="AC318">
        <v>0.18767</v>
      </c>
      <c r="AD318">
        <v>51</v>
      </c>
      <c r="AE318">
        <v>51</v>
      </c>
      <c r="AF318">
        <v>5.4149000000000005E-4</v>
      </c>
      <c r="AG318">
        <v>3.1912999999999999E-4</v>
      </c>
      <c r="AH318">
        <v>2.2235000000000001E-4</v>
      </c>
      <c r="AI318">
        <v>51</v>
      </c>
      <c r="AJ318">
        <v>0</v>
      </c>
      <c r="AK318">
        <v>48</v>
      </c>
      <c r="AL318">
        <v>0</v>
      </c>
      <c r="AM318">
        <v>0</v>
      </c>
      <c r="AN318">
        <v>0</v>
      </c>
      <c r="AO318">
        <v>0.96948000000000001</v>
      </c>
      <c r="AP318">
        <v>0</v>
      </c>
      <c r="AQ318">
        <v>1</v>
      </c>
      <c r="AR318" t="s">
        <v>94</v>
      </c>
      <c r="AS318" t="s">
        <v>95</v>
      </c>
      <c r="AT318" t="s">
        <v>95</v>
      </c>
      <c r="AU318" t="s">
        <v>95</v>
      </c>
      <c r="AV318" t="s">
        <v>95</v>
      </c>
      <c r="AW318" t="s">
        <v>95</v>
      </c>
      <c r="AX318" t="s">
        <v>95</v>
      </c>
      <c r="AY318" t="s">
        <v>94</v>
      </c>
      <c r="AZ318" t="s">
        <v>95</v>
      </c>
      <c r="BA318" t="s">
        <v>94</v>
      </c>
      <c r="BB318" t="s">
        <v>95</v>
      </c>
      <c r="BC318" t="s">
        <v>94</v>
      </c>
      <c r="BD318" t="s">
        <v>95</v>
      </c>
      <c r="BH318" t="s">
        <v>276</v>
      </c>
      <c r="BI318">
        <v>0</v>
      </c>
      <c r="BJ318" t="s">
        <v>137</v>
      </c>
      <c r="BK318" t="s">
        <v>138</v>
      </c>
      <c r="BL318">
        <v>1</v>
      </c>
      <c r="BM318">
        <v>1</v>
      </c>
      <c r="BN318">
        <v>0</v>
      </c>
      <c r="BO318">
        <v>2</v>
      </c>
      <c r="BP318">
        <v>0</v>
      </c>
      <c r="BQ318">
        <v>0</v>
      </c>
      <c r="BS318">
        <v>1</v>
      </c>
      <c r="BT318">
        <v>1</v>
      </c>
      <c r="BU318">
        <v>0</v>
      </c>
      <c r="BV318">
        <v>0</v>
      </c>
      <c r="BW318">
        <v>0</v>
      </c>
      <c r="BX318">
        <v>0</v>
      </c>
      <c r="BY318">
        <v>343</v>
      </c>
      <c r="CG318" s="4">
        <v>1</v>
      </c>
      <c r="CH318" s="4">
        <v>1</v>
      </c>
      <c r="CI318" s="5">
        <v>0</v>
      </c>
      <c r="CJ318" s="5">
        <v>0</v>
      </c>
      <c r="CK318" s="5">
        <v>0</v>
      </c>
      <c r="CL318" s="5">
        <v>0</v>
      </c>
    </row>
    <row r="319" spans="1:91" x14ac:dyDescent="0.2">
      <c r="A319" t="s">
        <v>713</v>
      </c>
      <c r="B319" t="s">
        <v>604</v>
      </c>
      <c r="C319" t="s">
        <v>208</v>
      </c>
      <c r="D319">
        <v>1.1000000000000001</v>
      </c>
      <c r="E319" t="s">
        <v>90</v>
      </c>
      <c r="F319" t="s">
        <v>623</v>
      </c>
      <c r="G319" t="s">
        <v>624</v>
      </c>
      <c r="H319" t="s">
        <v>607</v>
      </c>
      <c r="K319">
        <v>-0.38</v>
      </c>
      <c r="Q319">
        <v>773.67</v>
      </c>
      <c r="Z319">
        <v>1</v>
      </c>
      <c r="AA319">
        <v>1</v>
      </c>
      <c r="AB319" s="1">
        <v>6.6218000000000001E-14</v>
      </c>
      <c r="AC319" s="1">
        <v>6.5280999999999997E-14</v>
      </c>
      <c r="AD319">
        <v>2</v>
      </c>
      <c r="AE319">
        <v>2</v>
      </c>
      <c r="AI319">
        <v>2</v>
      </c>
      <c r="AJ319">
        <v>1</v>
      </c>
      <c r="AK319">
        <v>0</v>
      </c>
      <c r="AL319">
        <v>0</v>
      </c>
      <c r="AM319">
        <v>0</v>
      </c>
      <c r="AN319">
        <v>0</v>
      </c>
      <c r="AO319">
        <v>0.49896000000000001</v>
      </c>
      <c r="AP319">
        <v>0</v>
      </c>
      <c r="AQ319">
        <v>1</v>
      </c>
      <c r="AR319" t="s">
        <v>96</v>
      </c>
      <c r="AS319" t="s">
        <v>96</v>
      </c>
      <c r="AT319" t="s">
        <v>95</v>
      </c>
      <c r="AU319" t="s">
        <v>95</v>
      </c>
      <c r="AV319" t="s">
        <v>95</v>
      </c>
      <c r="AW319" t="s">
        <v>95</v>
      </c>
      <c r="AX319" t="s">
        <v>94</v>
      </c>
      <c r="AY319" t="s">
        <v>94</v>
      </c>
      <c r="AZ319" t="s">
        <v>95</v>
      </c>
      <c r="BA319" t="s">
        <v>96</v>
      </c>
      <c r="BB319" t="s">
        <v>96</v>
      </c>
      <c r="BC319" t="s">
        <v>96</v>
      </c>
      <c r="BD319" t="s">
        <v>96</v>
      </c>
      <c r="BH319" t="s">
        <v>189</v>
      </c>
      <c r="BI319">
        <v>0</v>
      </c>
      <c r="BJ319" t="s">
        <v>132</v>
      </c>
      <c r="BK319" t="s">
        <v>138</v>
      </c>
      <c r="BL319">
        <v>0</v>
      </c>
      <c r="BM319">
        <v>0</v>
      </c>
      <c r="BP319">
        <v>0</v>
      </c>
      <c r="BQ319">
        <v>0</v>
      </c>
      <c r="BS319">
        <v>1</v>
      </c>
      <c r="BT319">
        <v>1</v>
      </c>
      <c r="BU319">
        <v>0</v>
      </c>
      <c r="BV319">
        <v>0</v>
      </c>
      <c r="BW319">
        <v>0</v>
      </c>
      <c r="BX319">
        <v>0</v>
      </c>
      <c r="BY319">
        <v>344</v>
      </c>
      <c r="BZ319" t="s">
        <v>123</v>
      </c>
      <c r="CA319" t="s">
        <v>123</v>
      </c>
      <c r="CG319" s="4">
        <v>1</v>
      </c>
      <c r="CH319" s="4">
        <v>1</v>
      </c>
      <c r="CI319" s="5">
        <v>0</v>
      </c>
      <c r="CJ319" s="5">
        <v>0</v>
      </c>
      <c r="CK319" s="5">
        <v>0</v>
      </c>
      <c r="CL319" s="5">
        <v>0</v>
      </c>
    </row>
    <row r="320" spans="1:91" x14ac:dyDescent="0.2">
      <c r="A320" t="s">
        <v>714</v>
      </c>
      <c r="B320" t="s">
        <v>604</v>
      </c>
      <c r="C320" t="s">
        <v>208</v>
      </c>
      <c r="D320">
        <v>1.1000000000000001</v>
      </c>
      <c r="E320" t="s">
        <v>90</v>
      </c>
      <c r="F320" t="s">
        <v>626</v>
      </c>
      <c r="G320" t="s">
        <v>107</v>
      </c>
      <c r="H320" t="s">
        <v>607</v>
      </c>
      <c r="I320">
        <v>-7.7646999999999994E-2</v>
      </c>
      <c r="J320">
        <v>-3.6061999999999997E-2</v>
      </c>
      <c r="K320">
        <v>-1.1395000000000001E-2</v>
      </c>
      <c r="L320">
        <v>2012.3</v>
      </c>
      <c r="M320">
        <v>-56.595999999999997</v>
      </c>
      <c r="N320">
        <v>0.91215000000000002</v>
      </c>
      <c r="O320">
        <v>-1544.4</v>
      </c>
      <c r="P320" s="1">
        <v>-152610</v>
      </c>
      <c r="Q320">
        <v>23.408000000000001</v>
      </c>
      <c r="R320">
        <v>0.95416000000000001</v>
      </c>
      <c r="S320">
        <v>0.95130000000000003</v>
      </c>
      <c r="T320">
        <v>3.8580000000000003E-2</v>
      </c>
      <c r="U320">
        <v>2.2405000000000001E-2</v>
      </c>
      <c r="V320">
        <v>-13.81</v>
      </c>
      <c r="W320">
        <v>-14.414999999999999</v>
      </c>
      <c r="X320">
        <v>0.69347999999999999</v>
      </c>
      <c r="Y320">
        <v>0.66966000000000003</v>
      </c>
      <c r="Z320">
        <v>0.90068000000000004</v>
      </c>
      <c r="AA320">
        <v>0.89663000000000004</v>
      </c>
      <c r="AB320">
        <v>5.6788999999999999E-2</v>
      </c>
      <c r="AC320">
        <v>4.913E-2</v>
      </c>
      <c r="AD320">
        <v>52</v>
      </c>
      <c r="AE320">
        <v>52</v>
      </c>
      <c r="AF320">
        <v>0.95054000000000005</v>
      </c>
      <c r="AG320">
        <v>0.34517999999999999</v>
      </c>
      <c r="AH320">
        <v>0.60536000000000001</v>
      </c>
      <c r="AI320">
        <v>52</v>
      </c>
      <c r="AJ320">
        <v>51</v>
      </c>
      <c r="AK320">
        <v>4</v>
      </c>
      <c r="AL320">
        <v>0</v>
      </c>
      <c r="AM320">
        <v>0</v>
      </c>
      <c r="AN320">
        <v>0</v>
      </c>
      <c r="AO320">
        <v>0.97941</v>
      </c>
      <c r="AP320">
        <v>1</v>
      </c>
      <c r="AQ320">
        <v>1</v>
      </c>
      <c r="AR320" t="s">
        <v>95</v>
      </c>
      <c r="AS320" t="s">
        <v>95</v>
      </c>
      <c r="AT320" t="s">
        <v>95</v>
      </c>
      <c r="AU320" t="s">
        <v>95</v>
      </c>
      <c r="AV320" t="s">
        <v>95</v>
      </c>
      <c r="AW320" t="s">
        <v>95</v>
      </c>
      <c r="AX320" t="s">
        <v>95</v>
      </c>
      <c r="AY320" t="s">
        <v>95</v>
      </c>
      <c r="AZ320" t="s">
        <v>95</v>
      </c>
      <c r="BA320" t="s">
        <v>95</v>
      </c>
      <c r="BB320" t="s">
        <v>95</v>
      </c>
      <c r="BC320" t="s">
        <v>95</v>
      </c>
      <c r="BD320" t="s">
        <v>95</v>
      </c>
      <c r="BH320" t="s">
        <v>276</v>
      </c>
      <c r="BI320">
        <v>0</v>
      </c>
      <c r="BJ320" t="s">
        <v>108</v>
      </c>
      <c r="BK320" t="s">
        <v>109</v>
      </c>
      <c r="BL320">
        <v>1</v>
      </c>
      <c r="BM320">
        <v>1</v>
      </c>
      <c r="BN320">
        <v>0</v>
      </c>
      <c r="BO320">
        <v>1</v>
      </c>
      <c r="BP320">
        <v>0</v>
      </c>
      <c r="BQ320">
        <v>0</v>
      </c>
      <c r="BS320">
        <v>1</v>
      </c>
      <c r="BT320">
        <v>1</v>
      </c>
      <c r="BU320">
        <v>0</v>
      </c>
      <c r="BV320">
        <v>1</v>
      </c>
      <c r="BW320">
        <v>0</v>
      </c>
      <c r="BX320">
        <v>0</v>
      </c>
      <c r="BY320">
        <v>345</v>
      </c>
      <c r="CG320" s="4">
        <v>1</v>
      </c>
      <c r="CH320" s="4">
        <v>1</v>
      </c>
      <c r="CI320" s="5">
        <v>0</v>
      </c>
      <c r="CJ320" s="5">
        <v>1</v>
      </c>
      <c r="CK320" s="5">
        <v>0</v>
      </c>
      <c r="CL320" s="5">
        <v>0</v>
      </c>
    </row>
    <row r="321" spans="1:91" x14ac:dyDescent="0.2">
      <c r="A321" t="s">
        <v>715</v>
      </c>
      <c r="B321" t="s">
        <v>604</v>
      </c>
      <c r="C321" t="s">
        <v>208</v>
      </c>
      <c r="D321">
        <v>2.4</v>
      </c>
      <c r="E321" t="s">
        <v>628</v>
      </c>
      <c r="F321" t="s">
        <v>629</v>
      </c>
      <c r="G321" t="s">
        <v>630</v>
      </c>
      <c r="H321" t="s">
        <v>607</v>
      </c>
      <c r="I321">
        <v>1.6108999999999998E-2</v>
      </c>
      <c r="J321">
        <v>1.6108999999999998E-2</v>
      </c>
      <c r="K321">
        <v>0.92101999999999995</v>
      </c>
      <c r="L321">
        <v>2700.1</v>
      </c>
      <c r="M321">
        <v>272.79000000000002</v>
      </c>
      <c r="N321" s="1">
        <v>4994200</v>
      </c>
      <c r="O321">
        <v>5.3689999999999998</v>
      </c>
      <c r="P321">
        <v>1846.9</v>
      </c>
      <c r="Q321">
        <v>-1777.3</v>
      </c>
      <c r="R321">
        <v>0.90736000000000006</v>
      </c>
      <c r="S321">
        <v>0.90156999999999998</v>
      </c>
      <c r="T321">
        <v>4.5434000000000001</v>
      </c>
      <c r="U321">
        <v>3.6454</v>
      </c>
      <c r="V321">
        <v>0.90736000000000006</v>
      </c>
      <c r="W321">
        <v>0.90358000000000005</v>
      </c>
      <c r="X321">
        <v>4.5434000000000001</v>
      </c>
      <c r="Y321">
        <v>3.6454</v>
      </c>
      <c r="Z321">
        <v>0.85753000000000001</v>
      </c>
      <c r="AA321">
        <v>0.85170999999999997</v>
      </c>
      <c r="AB321">
        <v>5.6344000000000003</v>
      </c>
      <c r="AC321">
        <v>4.6361999999999997</v>
      </c>
      <c r="AD321">
        <v>52</v>
      </c>
      <c r="AE321">
        <v>52</v>
      </c>
      <c r="AF321" s="1">
        <v>1.8170999999999999E-5</v>
      </c>
      <c r="AG321" s="1">
        <v>8.5784000000000007E-6</v>
      </c>
      <c r="AH321" s="1">
        <v>9.5926000000000003E-6</v>
      </c>
      <c r="AI321">
        <v>52</v>
      </c>
      <c r="AJ321">
        <v>0</v>
      </c>
      <c r="AK321">
        <v>51</v>
      </c>
      <c r="AL321">
        <v>0</v>
      </c>
      <c r="AM321">
        <v>0</v>
      </c>
      <c r="AN321">
        <v>0</v>
      </c>
      <c r="AO321">
        <v>0.97363</v>
      </c>
      <c r="AP321">
        <v>0</v>
      </c>
      <c r="AQ321">
        <v>1</v>
      </c>
      <c r="AR321" t="s">
        <v>95</v>
      </c>
      <c r="AS321" t="s">
        <v>95</v>
      </c>
      <c r="AT321" t="s">
        <v>95</v>
      </c>
      <c r="AU321" t="s">
        <v>95</v>
      </c>
      <c r="AV321" t="s">
        <v>95</v>
      </c>
      <c r="AW321" t="s">
        <v>95</v>
      </c>
      <c r="AX321" t="s">
        <v>95</v>
      </c>
      <c r="AY321" t="s">
        <v>94</v>
      </c>
      <c r="AZ321" t="s">
        <v>95</v>
      </c>
      <c r="BA321" t="s">
        <v>94</v>
      </c>
      <c r="BB321" t="s">
        <v>95</v>
      </c>
      <c r="BC321" t="s">
        <v>94</v>
      </c>
      <c r="BD321" t="s">
        <v>95</v>
      </c>
      <c r="BE321">
        <v>1</v>
      </c>
      <c r="BI321">
        <v>0</v>
      </c>
      <c r="BM321">
        <v>1</v>
      </c>
      <c r="BS321">
        <v>1</v>
      </c>
      <c r="BT321">
        <v>1</v>
      </c>
      <c r="BU321">
        <v>0</v>
      </c>
      <c r="BV321">
        <v>0</v>
      </c>
      <c r="BW321">
        <v>0</v>
      </c>
      <c r="BX321">
        <v>1</v>
      </c>
      <c r="BY321">
        <v>346</v>
      </c>
      <c r="CG321" s="4">
        <v>1</v>
      </c>
      <c r="CH321" s="4">
        <v>1</v>
      </c>
      <c r="CI321" s="5">
        <v>0</v>
      </c>
      <c r="CJ321" s="5">
        <v>0</v>
      </c>
      <c r="CK321" s="5">
        <v>0</v>
      </c>
      <c r="CL321" s="5">
        <v>1</v>
      </c>
    </row>
    <row r="322" spans="1:91" x14ac:dyDescent="0.2">
      <c r="A322" t="s">
        <v>716</v>
      </c>
      <c r="B322" t="s">
        <v>604</v>
      </c>
      <c r="C322" t="s">
        <v>208</v>
      </c>
      <c r="D322">
        <v>2.5</v>
      </c>
      <c r="E322" t="s">
        <v>632</v>
      </c>
      <c r="F322" t="s">
        <v>633</v>
      </c>
      <c r="G322" t="s">
        <v>606</v>
      </c>
      <c r="H322" t="s">
        <v>607</v>
      </c>
      <c r="I322">
        <v>5.2471999999999998E-2</v>
      </c>
      <c r="J322">
        <v>2.0604E-3</v>
      </c>
      <c r="K322">
        <v>1.1395000000000001E-2</v>
      </c>
      <c r="L322">
        <v>2018.4</v>
      </c>
      <c r="M322">
        <v>83.748000000000005</v>
      </c>
      <c r="N322">
        <v>1.2774000000000001</v>
      </c>
      <c r="O322">
        <v>1554.9</v>
      </c>
      <c r="P322" s="1">
        <v>157460</v>
      </c>
      <c r="Q322">
        <v>-22.408000000000001</v>
      </c>
      <c r="R322">
        <v>0.94664999999999999</v>
      </c>
      <c r="S322">
        <v>0.94330999999999998</v>
      </c>
      <c r="T322">
        <v>4.1621999999999999E-2</v>
      </c>
      <c r="U322">
        <v>2.8549000000000001E-2</v>
      </c>
      <c r="V322">
        <v>-3.3607</v>
      </c>
      <c r="W322">
        <v>-3.5387</v>
      </c>
      <c r="X322">
        <v>0.37629000000000001</v>
      </c>
      <c r="Y322">
        <v>0.33034000000000002</v>
      </c>
      <c r="Z322">
        <v>0.90068000000000004</v>
      </c>
      <c r="AA322">
        <v>0.89663000000000004</v>
      </c>
      <c r="AB322">
        <v>5.6788999999999999E-2</v>
      </c>
      <c r="AC322">
        <v>4.913E-2</v>
      </c>
      <c r="AD322">
        <v>52</v>
      </c>
      <c r="AE322">
        <v>52</v>
      </c>
      <c r="AF322">
        <v>0.53635999999999995</v>
      </c>
      <c r="AG322">
        <v>0.10409</v>
      </c>
      <c r="AH322">
        <v>0.43226999999999999</v>
      </c>
      <c r="AI322">
        <v>52</v>
      </c>
      <c r="AJ322">
        <v>4</v>
      </c>
      <c r="AK322">
        <v>51</v>
      </c>
      <c r="AL322">
        <v>0</v>
      </c>
      <c r="AM322">
        <v>0</v>
      </c>
      <c r="AN322">
        <v>0</v>
      </c>
      <c r="AO322">
        <v>0.97957000000000005</v>
      </c>
      <c r="AP322">
        <v>1</v>
      </c>
      <c r="AQ322">
        <v>1</v>
      </c>
      <c r="AR322" t="s">
        <v>95</v>
      </c>
      <c r="AS322" t="s">
        <v>95</v>
      </c>
      <c r="AT322" t="s">
        <v>95</v>
      </c>
      <c r="AU322" t="s">
        <v>95</v>
      </c>
      <c r="AV322" t="s">
        <v>95</v>
      </c>
      <c r="AW322" t="s">
        <v>95</v>
      </c>
      <c r="AX322" t="s">
        <v>95</v>
      </c>
      <c r="AY322" t="s">
        <v>95</v>
      </c>
      <c r="AZ322" t="s">
        <v>95</v>
      </c>
      <c r="BA322" t="s">
        <v>95</v>
      </c>
      <c r="BB322" t="s">
        <v>95</v>
      </c>
      <c r="BC322" t="s">
        <v>95</v>
      </c>
      <c r="BD322" t="s">
        <v>95</v>
      </c>
      <c r="BE322">
        <v>1</v>
      </c>
      <c r="BH322" t="s">
        <v>276</v>
      </c>
      <c r="BI322">
        <v>0</v>
      </c>
      <c r="BL322">
        <v>1</v>
      </c>
      <c r="BM322">
        <v>1</v>
      </c>
      <c r="BP322">
        <v>0</v>
      </c>
      <c r="BQ322">
        <v>0</v>
      </c>
      <c r="BS322">
        <v>1</v>
      </c>
      <c r="BT322">
        <v>1</v>
      </c>
      <c r="BU322">
        <v>0</v>
      </c>
      <c r="BV322">
        <v>0</v>
      </c>
      <c r="BW322">
        <v>0</v>
      </c>
      <c r="BX322">
        <v>0</v>
      </c>
      <c r="BY322">
        <v>321</v>
      </c>
      <c r="CG322" s="4">
        <v>1</v>
      </c>
      <c r="CH322" s="4">
        <v>1</v>
      </c>
      <c r="CI322" s="5">
        <v>0</v>
      </c>
      <c r="CJ322" s="5">
        <v>0</v>
      </c>
      <c r="CK322" s="5">
        <v>0</v>
      </c>
      <c r="CL322" s="5">
        <v>1</v>
      </c>
      <c r="CM322" s="12" t="s">
        <v>3457</v>
      </c>
    </row>
    <row r="323" spans="1:91" x14ac:dyDescent="0.2">
      <c r="A323" t="s">
        <v>717</v>
      </c>
      <c r="B323" t="s">
        <v>604</v>
      </c>
      <c r="C323" t="s">
        <v>208</v>
      </c>
      <c r="D323">
        <v>2.5</v>
      </c>
      <c r="E323" t="s">
        <v>632</v>
      </c>
      <c r="F323" t="s">
        <v>635</v>
      </c>
      <c r="G323" t="s">
        <v>636</v>
      </c>
      <c r="H323" t="s">
        <v>607</v>
      </c>
      <c r="I323">
        <v>-6.8570000000000006E-2</v>
      </c>
      <c r="J323">
        <v>-1.8825999999999999E-3</v>
      </c>
      <c r="K323">
        <v>-2.8146000000000001E-2</v>
      </c>
      <c r="L323">
        <v>2014.5</v>
      </c>
      <c r="M323">
        <v>-64.087000000000003</v>
      </c>
      <c r="N323">
        <v>2.6030000000000002</v>
      </c>
      <c r="O323">
        <v>-1543.4</v>
      </c>
      <c r="P323" s="1">
        <v>-152710</v>
      </c>
      <c r="Q323">
        <v>58.101999999999997</v>
      </c>
      <c r="R323">
        <v>0.71884000000000003</v>
      </c>
      <c r="S323">
        <v>0.70125999999999999</v>
      </c>
      <c r="T323">
        <v>0.27424999999999999</v>
      </c>
      <c r="U323">
        <v>0.16952</v>
      </c>
      <c r="V323">
        <v>-14.012</v>
      </c>
      <c r="W323">
        <v>-14.625</v>
      </c>
      <c r="X323">
        <v>2.004</v>
      </c>
      <c r="Y323">
        <v>1.9360999999999999</v>
      </c>
      <c r="Z323">
        <v>0.66707000000000005</v>
      </c>
      <c r="AA323">
        <v>0.65347999999999995</v>
      </c>
      <c r="AB323">
        <v>0.29842999999999997</v>
      </c>
      <c r="AC323">
        <v>0.22672</v>
      </c>
      <c r="AD323">
        <v>52</v>
      </c>
      <c r="AE323">
        <v>52</v>
      </c>
      <c r="AF323">
        <v>0.95957000000000003</v>
      </c>
      <c r="AG323">
        <v>0.32271</v>
      </c>
      <c r="AH323">
        <v>0.63687000000000005</v>
      </c>
      <c r="AI323">
        <v>52</v>
      </c>
      <c r="AJ323">
        <v>39</v>
      </c>
      <c r="AK323">
        <v>8</v>
      </c>
      <c r="AL323">
        <v>1</v>
      </c>
      <c r="AM323">
        <v>1</v>
      </c>
      <c r="AN323">
        <v>0</v>
      </c>
      <c r="AO323">
        <v>0.97192999999999996</v>
      </c>
      <c r="AP323">
        <v>0</v>
      </c>
      <c r="AQ323">
        <v>1</v>
      </c>
      <c r="AR323" t="s">
        <v>95</v>
      </c>
      <c r="AS323" t="s">
        <v>95</v>
      </c>
      <c r="AT323" t="s">
        <v>95</v>
      </c>
      <c r="AU323" t="s">
        <v>95</v>
      </c>
      <c r="AV323" t="s">
        <v>95</v>
      </c>
      <c r="AW323" t="s">
        <v>95</v>
      </c>
      <c r="AX323" t="s">
        <v>95</v>
      </c>
      <c r="AY323" t="s">
        <v>95</v>
      </c>
      <c r="AZ323" t="s">
        <v>95</v>
      </c>
      <c r="BA323" t="s">
        <v>95</v>
      </c>
      <c r="BB323" t="s">
        <v>95</v>
      </c>
      <c r="BC323" t="s">
        <v>95</v>
      </c>
      <c r="BD323" t="s">
        <v>95</v>
      </c>
      <c r="BE323">
        <v>1</v>
      </c>
      <c r="BH323" t="s">
        <v>276</v>
      </c>
      <c r="BI323">
        <v>0</v>
      </c>
      <c r="BL323">
        <v>1</v>
      </c>
      <c r="BM323">
        <v>1</v>
      </c>
      <c r="BP323">
        <v>0</v>
      </c>
      <c r="BQ323">
        <v>0</v>
      </c>
      <c r="BS323">
        <v>1</v>
      </c>
      <c r="BT323">
        <v>1</v>
      </c>
      <c r="BU323">
        <v>0</v>
      </c>
      <c r="BV323">
        <v>0</v>
      </c>
      <c r="BW323">
        <v>0</v>
      </c>
      <c r="BX323">
        <v>0</v>
      </c>
      <c r="BY323">
        <v>323</v>
      </c>
      <c r="CG323" s="4">
        <v>1</v>
      </c>
      <c r="CH323" s="4">
        <v>1</v>
      </c>
      <c r="CI323" s="5">
        <v>0</v>
      </c>
      <c r="CJ323" s="5">
        <v>0</v>
      </c>
      <c r="CK323" s="5">
        <v>0</v>
      </c>
      <c r="CL323" s="5">
        <v>0</v>
      </c>
    </row>
    <row r="324" spans="1:91" x14ac:dyDescent="0.2">
      <c r="A324" t="s">
        <v>718</v>
      </c>
      <c r="B324" t="s">
        <v>604</v>
      </c>
      <c r="C324" t="s">
        <v>208</v>
      </c>
      <c r="D324">
        <v>2.5</v>
      </c>
      <c r="E324" t="s">
        <v>632</v>
      </c>
      <c r="F324" t="s">
        <v>638</v>
      </c>
      <c r="G324" t="s">
        <v>610</v>
      </c>
      <c r="H324" t="s">
        <v>607</v>
      </c>
      <c r="I324">
        <v>-10.224</v>
      </c>
      <c r="J324">
        <v>-2.0250000000000001E-2</v>
      </c>
      <c r="K324">
        <v>-2.7626E-3</v>
      </c>
      <c r="L324">
        <v>2009.2</v>
      </c>
      <c r="M324">
        <v>-0.42981000000000003</v>
      </c>
      <c r="N324">
        <v>0.13646</v>
      </c>
      <c r="O324" s="1">
        <v>4.7438000000000002E-6</v>
      </c>
      <c r="P324">
        <v>2487.9</v>
      </c>
      <c r="Q324">
        <v>5.6176000000000004</v>
      </c>
      <c r="R324">
        <v>0.98468999999999995</v>
      </c>
      <c r="S324">
        <v>0.98373999999999995</v>
      </c>
      <c r="T324">
        <v>7.1570999999999996E-3</v>
      </c>
      <c r="U324">
        <v>4.7079000000000001E-3</v>
      </c>
      <c r="V324">
        <v>0.39810000000000001</v>
      </c>
      <c r="W324">
        <v>0.37352999999999997</v>
      </c>
      <c r="X324">
        <v>4.4881999999999998E-2</v>
      </c>
      <c r="Y324">
        <v>4.0528000000000002E-2</v>
      </c>
      <c r="Z324">
        <v>0.51368000000000003</v>
      </c>
      <c r="AA324">
        <v>0.49382999999999999</v>
      </c>
      <c r="AB324">
        <v>4.0342999999999997E-2</v>
      </c>
      <c r="AC324">
        <v>3.6767000000000001E-2</v>
      </c>
      <c r="AD324">
        <v>52</v>
      </c>
      <c r="AE324">
        <v>40</v>
      </c>
      <c r="AF324">
        <v>1.1026</v>
      </c>
      <c r="AG324">
        <v>0.87572000000000005</v>
      </c>
      <c r="AH324">
        <v>0.22689999999999999</v>
      </c>
      <c r="AI324">
        <v>40</v>
      </c>
      <c r="AJ324">
        <v>27</v>
      </c>
      <c r="AK324">
        <v>39</v>
      </c>
      <c r="AL324">
        <v>1</v>
      </c>
      <c r="AM324">
        <v>0</v>
      </c>
      <c r="AN324">
        <v>0</v>
      </c>
      <c r="AO324">
        <v>0.97880999999999996</v>
      </c>
      <c r="AP324">
        <v>1</v>
      </c>
      <c r="AQ324">
        <v>1</v>
      </c>
      <c r="AR324" t="s">
        <v>95</v>
      </c>
      <c r="AS324" t="s">
        <v>95</v>
      </c>
      <c r="AT324" t="s">
        <v>95</v>
      </c>
      <c r="AU324" t="s">
        <v>95</v>
      </c>
      <c r="AV324" t="s">
        <v>95</v>
      </c>
      <c r="AW324" t="s">
        <v>95</v>
      </c>
      <c r="AX324" t="s">
        <v>95</v>
      </c>
      <c r="AY324" t="s">
        <v>95</v>
      </c>
      <c r="AZ324" t="s">
        <v>95</v>
      </c>
      <c r="BA324" t="s">
        <v>95</v>
      </c>
      <c r="BB324" t="s">
        <v>95</v>
      </c>
      <c r="BC324" t="s">
        <v>95</v>
      </c>
      <c r="BD324" t="s">
        <v>95</v>
      </c>
      <c r="BE324">
        <v>4</v>
      </c>
      <c r="BF324" t="s">
        <v>719</v>
      </c>
      <c r="BG324" t="s">
        <v>639</v>
      </c>
      <c r="BH324" t="s">
        <v>276</v>
      </c>
      <c r="BI324">
        <v>0</v>
      </c>
      <c r="BL324">
        <v>1</v>
      </c>
      <c r="BM324">
        <v>1</v>
      </c>
      <c r="BP324">
        <v>0</v>
      </c>
      <c r="BQ324">
        <v>0</v>
      </c>
      <c r="BS324">
        <v>0</v>
      </c>
      <c r="BT324">
        <v>1</v>
      </c>
      <c r="BU324">
        <v>0</v>
      </c>
      <c r="BV324">
        <v>0</v>
      </c>
      <c r="BW324">
        <v>0</v>
      </c>
      <c r="BX324">
        <v>0</v>
      </c>
      <c r="BY324">
        <v>324</v>
      </c>
      <c r="BZ324" t="s">
        <v>123</v>
      </c>
      <c r="CG324" s="4">
        <v>0</v>
      </c>
      <c r="CH324" s="4">
        <v>1</v>
      </c>
      <c r="CI324" s="5">
        <v>0</v>
      </c>
      <c r="CJ324" s="5">
        <v>0</v>
      </c>
      <c r="CK324" s="5">
        <v>0</v>
      </c>
      <c r="CL324" s="5">
        <v>0</v>
      </c>
    </row>
    <row r="325" spans="1:91" x14ac:dyDescent="0.2">
      <c r="A325" t="s">
        <v>720</v>
      </c>
      <c r="B325" t="s">
        <v>604</v>
      </c>
      <c r="C325" t="s">
        <v>208</v>
      </c>
      <c r="D325">
        <v>2.5</v>
      </c>
      <c r="E325" t="s">
        <v>632</v>
      </c>
      <c r="F325" t="s">
        <v>641</v>
      </c>
      <c r="G325" t="s">
        <v>636</v>
      </c>
      <c r="H325" t="s">
        <v>607</v>
      </c>
      <c r="I325">
        <v>-0.14971999999999999</v>
      </c>
      <c r="J325">
        <v>-5.2459000000000004E-3</v>
      </c>
      <c r="K325">
        <v>-2.2499E-3</v>
      </c>
      <c r="L325">
        <v>2020.5</v>
      </c>
      <c r="M325">
        <v>-29.352</v>
      </c>
      <c r="N325">
        <v>0.41359000000000001</v>
      </c>
      <c r="O325">
        <v>0.26071</v>
      </c>
      <c r="P325">
        <v>2063.1999999999998</v>
      </c>
      <c r="Q325">
        <v>4.8625999999999996</v>
      </c>
      <c r="R325">
        <v>0.55064000000000002</v>
      </c>
      <c r="S325">
        <v>0.52256000000000002</v>
      </c>
      <c r="T325">
        <v>5.1532000000000001E-2</v>
      </c>
      <c r="U325">
        <v>4.5939000000000001E-2</v>
      </c>
      <c r="V325">
        <v>0.16783999999999999</v>
      </c>
      <c r="W325">
        <v>0.13386999999999999</v>
      </c>
      <c r="X325">
        <v>7.0126999999999995E-2</v>
      </c>
      <c r="Y325">
        <v>6.3672000000000006E-2</v>
      </c>
      <c r="Z325">
        <v>0.19295000000000001</v>
      </c>
      <c r="AA325">
        <v>0.16001000000000001</v>
      </c>
      <c r="AB325">
        <v>6.9060999999999997E-2</v>
      </c>
      <c r="AC325">
        <v>6.2365999999999998E-2</v>
      </c>
      <c r="AD325">
        <v>52</v>
      </c>
      <c r="AE325">
        <v>52</v>
      </c>
      <c r="AF325">
        <v>1.1798</v>
      </c>
      <c r="AG325">
        <v>0.55610999999999999</v>
      </c>
      <c r="AH325">
        <v>0.62365000000000004</v>
      </c>
      <c r="AI325">
        <v>52</v>
      </c>
      <c r="AJ325">
        <v>29</v>
      </c>
      <c r="AK325">
        <v>0</v>
      </c>
      <c r="AL325">
        <v>1</v>
      </c>
      <c r="AM325">
        <v>0</v>
      </c>
      <c r="AN325">
        <v>0</v>
      </c>
      <c r="AO325">
        <v>0.98928000000000005</v>
      </c>
      <c r="AP325">
        <v>1</v>
      </c>
      <c r="AQ325">
        <v>1</v>
      </c>
      <c r="AR325" t="s">
        <v>94</v>
      </c>
      <c r="AS325" t="s">
        <v>95</v>
      </c>
      <c r="AT325" t="s">
        <v>95</v>
      </c>
      <c r="AU325" t="s">
        <v>95</v>
      </c>
      <c r="AV325" t="s">
        <v>95</v>
      </c>
      <c r="AW325" t="s">
        <v>95</v>
      </c>
      <c r="AX325" t="s">
        <v>95</v>
      </c>
      <c r="AY325" t="s">
        <v>95</v>
      </c>
      <c r="AZ325" t="s">
        <v>94</v>
      </c>
      <c r="BA325" t="s">
        <v>94</v>
      </c>
      <c r="BB325" t="s">
        <v>94</v>
      </c>
      <c r="BC325" t="s">
        <v>96</v>
      </c>
      <c r="BD325" t="s">
        <v>94</v>
      </c>
      <c r="BE325">
        <v>4</v>
      </c>
      <c r="BF325" t="s">
        <v>382</v>
      </c>
      <c r="BG325" t="s">
        <v>639</v>
      </c>
      <c r="BH325" t="s">
        <v>276</v>
      </c>
      <c r="BI325">
        <v>0</v>
      </c>
      <c r="BP325">
        <v>0</v>
      </c>
      <c r="BQ325">
        <v>0</v>
      </c>
      <c r="BS325">
        <v>0</v>
      </c>
      <c r="BT325">
        <v>1</v>
      </c>
      <c r="BU325">
        <v>0</v>
      </c>
      <c r="BV325">
        <v>0</v>
      </c>
      <c r="BW325">
        <v>0</v>
      </c>
      <c r="BX325">
        <v>0</v>
      </c>
      <c r="BY325">
        <v>325</v>
      </c>
      <c r="CG325" s="4">
        <v>0</v>
      </c>
      <c r="CH325" s="4">
        <v>1</v>
      </c>
      <c r="CI325" s="5">
        <v>0</v>
      </c>
      <c r="CJ325" s="5">
        <v>0</v>
      </c>
      <c r="CK325" s="5">
        <v>0</v>
      </c>
      <c r="CL325" s="5">
        <v>0</v>
      </c>
    </row>
    <row r="326" spans="1:91" x14ac:dyDescent="0.2">
      <c r="A326" t="s">
        <v>721</v>
      </c>
      <c r="B326" t="s">
        <v>604</v>
      </c>
      <c r="C326" t="s">
        <v>208</v>
      </c>
      <c r="D326">
        <v>2.5</v>
      </c>
      <c r="E326" t="s">
        <v>632</v>
      </c>
      <c r="F326" t="s">
        <v>643</v>
      </c>
      <c r="G326" t="s">
        <v>610</v>
      </c>
      <c r="H326" t="s">
        <v>607</v>
      </c>
      <c r="I326">
        <v>8.6579000000000003E-2</v>
      </c>
      <c r="J326">
        <v>6.4101999999999996E-3</v>
      </c>
      <c r="K326">
        <v>5.7362999999999997E-2</v>
      </c>
      <c r="L326">
        <v>2020.1</v>
      </c>
      <c r="M326">
        <v>50.756999999999998</v>
      </c>
      <c r="N326">
        <v>6.1501000000000001</v>
      </c>
      <c r="O326">
        <v>1554.2</v>
      </c>
      <c r="P326" s="1">
        <v>157520</v>
      </c>
      <c r="Q326">
        <v>-113.44</v>
      </c>
      <c r="R326">
        <v>0.98616000000000004</v>
      </c>
      <c r="S326">
        <v>0.98529999999999995</v>
      </c>
      <c r="T326">
        <v>0.10914</v>
      </c>
      <c r="U326">
        <v>6.7554000000000003E-2</v>
      </c>
      <c r="V326">
        <v>-1.2202</v>
      </c>
      <c r="W326">
        <v>-1.3108</v>
      </c>
      <c r="X326">
        <v>1.3825000000000001</v>
      </c>
      <c r="Y326">
        <v>1.0248999999999999</v>
      </c>
      <c r="Z326">
        <v>0.86090999999999995</v>
      </c>
      <c r="AA326">
        <v>0.85523000000000005</v>
      </c>
      <c r="AB326">
        <v>0.34604000000000001</v>
      </c>
      <c r="AC326">
        <v>0.28993000000000002</v>
      </c>
      <c r="AD326">
        <v>52</v>
      </c>
      <c r="AE326">
        <v>52</v>
      </c>
      <c r="AF326">
        <v>0.52519000000000005</v>
      </c>
      <c r="AG326">
        <v>2.5925E-2</v>
      </c>
      <c r="AH326">
        <v>0.49926999999999999</v>
      </c>
      <c r="AI326">
        <v>52</v>
      </c>
      <c r="AJ326">
        <v>1</v>
      </c>
      <c r="AK326">
        <v>49</v>
      </c>
      <c r="AL326">
        <v>0</v>
      </c>
      <c r="AM326">
        <v>0</v>
      </c>
      <c r="AN326">
        <v>0</v>
      </c>
      <c r="AO326">
        <v>0.96116999999999997</v>
      </c>
      <c r="AP326">
        <v>0</v>
      </c>
      <c r="AQ326">
        <v>1</v>
      </c>
      <c r="AR326" t="s">
        <v>95</v>
      </c>
      <c r="AS326" t="s">
        <v>95</v>
      </c>
      <c r="AT326" t="s">
        <v>95</v>
      </c>
      <c r="AU326" t="s">
        <v>95</v>
      </c>
      <c r="AV326" t="s">
        <v>95</v>
      </c>
      <c r="AW326" t="s">
        <v>95</v>
      </c>
      <c r="AX326" t="s">
        <v>95</v>
      </c>
      <c r="AY326" t="s">
        <v>95</v>
      </c>
      <c r="AZ326" t="s">
        <v>95</v>
      </c>
      <c r="BA326" t="s">
        <v>95</v>
      </c>
      <c r="BB326" t="s">
        <v>95</v>
      </c>
      <c r="BC326" t="s">
        <v>95</v>
      </c>
      <c r="BD326" t="s">
        <v>95</v>
      </c>
      <c r="BE326">
        <v>1</v>
      </c>
      <c r="BH326" t="s">
        <v>276</v>
      </c>
      <c r="BI326">
        <v>0</v>
      </c>
      <c r="BL326">
        <v>1</v>
      </c>
      <c r="BM326">
        <v>1</v>
      </c>
      <c r="BP326">
        <v>0</v>
      </c>
      <c r="BQ326">
        <v>0</v>
      </c>
      <c r="BS326">
        <v>1</v>
      </c>
      <c r="BT326">
        <v>1</v>
      </c>
      <c r="BU326">
        <v>0</v>
      </c>
      <c r="BV326">
        <v>0</v>
      </c>
      <c r="BW326">
        <v>0</v>
      </c>
      <c r="BX326">
        <v>0</v>
      </c>
      <c r="BY326">
        <v>326</v>
      </c>
      <c r="CG326" s="4">
        <v>1</v>
      </c>
      <c r="CH326" s="4">
        <v>1</v>
      </c>
      <c r="CI326" s="5">
        <v>0</v>
      </c>
      <c r="CJ326" s="5">
        <v>0</v>
      </c>
      <c r="CK326" s="5">
        <v>0</v>
      </c>
      <c r="CL326" s="5">
        <v>0</v>
      </c>
    </row>
    <row r="327" spans="1:91" x14ac:dyDescent="0.2">
      <c r="A327" t="s">
        <v>722</v>
      </c>
      <c r="B327" t="s">
        <v>604</v>
      </c>
      <c r="C327" t="s">
        <v>208</v>
      </c>
      <c r="D327">
        <v>2.5</v>
      </c>
      <c r="E327" t="s">
        <v>632</v>
      </c>
      <c r="F327" t="s">
        <v>645</v>
      </c>
      <c r="G327" t="s">
        <v>636</v>
      </c>
      <c r="H327" t="s">
        <v>607</v>
      </c>
      <c r="I327">
        <v>-7.9870999999999998E-2</v>
      </c>
      <c r="J327">
        <v>-2.9837000000000002E-3</v>
      </c>
      <c r="K327">
        <v>-1.9615000000000001E-3</v>
      </c>
      <c r="L327">
        <v>2039</v>
      </c>
      <c r="M327">
        <v>-55.018999999999998</v>
      </c>
      <c r="N327">
        <v>0.67193999999999998</v>
      </c>
      <c r="O327">
        <v>5.2897E-2</v>
      </c>
      <c r="P327">
        <v>2829</v>
      </c>
      <c r="Q327">
        <v>4.5510000000000002</v>
      </c>
      <c r="R327">
        <v>0.56940999999999997</v>
      </c>
      <c r="S327">
        <v>0.54249999999999998</v>
      </c>
      <c r="T327">
        <v>3.0355E-2</v>
      </c>
      <c r="U327">
        <v>2.4188999999999999E-2</v>
      </c>
      <c r="V327">
        <v>0.39229999999999998</v>
      </c>
      <c r="W327">
        <v>0.36748999999999998</v>
      </c>
      <c r="X327">
        <v>3.6061999999999997E-2</v>
      </c>
      <c r="Y327">
        <v>2.9829999999999999E-2</v>
      </c>
      <c r="Z327">
        <v>0.40500000000000003</v>
      </c>
      <c r="AA327">
        <v>0.38070999999999999</v>
      </c>
      <c r="AB327">
        <v>3.5682999999999999E-2</v>
      </c>
      <c r="AC327">
        <v>2.9385000000000001E-2</v>
      </c>
      <c r="AD327">
        <v>52</v>
      </c>
      <c r="AE327">
        <v>52</v>
      </c>
      <c r="AF327">
        <v>1.0573999999999999</v>
      </c>
      <c r="AG327">
        <v>0.75900000000000001</v>
      </c>
      <c r="AH327">
        <v>0.29843999999999998</v>
      </c>
      <c r="AI327">
        <v>52</v>
      </c>
      <c r="AJ327">
        <v>34</v>
      </c>
      <c r="AK327">
        <v>9</v>
      </c>
      <c r="AL327">
        <v>1</v>
      </c>
      <c r="AM327">
        <v>1</v>
      </c>
      <c r="AN327">
        <v>0</v>
      </c>
      <c r="AO327">
        <v>0.98045000000000004</v>
      </c>
      <c r="AP327">
        <v>1</v>
      </c>
      <c r="AQ327">
        <v>1</v>
      </c>
      <c r="AR327" t="s">
        <v>94</v>
      </c>
      <c r="AS327" t="s">
        <v>95</v>
      </c>
      <c r="AT327" t="s">
        <v>95</v>
      </c>
      <c r="AU327" t="s">
        <v>95</v>
      </c>
      <c r="AV327" t="s">
        <v>95</v>
      </c>
      <c r="AW327" t="s">
        <v>95</v>
      </c>
      <c r="AX327" t="s">
        <v>95</v>
      </c>
      <c r="AY327" t="s">
        <v>95</v>
      </c>
      <c r="AZ327" t="s">
        <v>95</v>
      </c>
      <c r="BA327" t="s">
        <v>94</v>
      </c>
      <c r="BB327" t="s">
        <v>95</v>
      </c>
      <c r="BC327" t="s">
        <v>94</v>
      </c>
      <c r="BD327" t="s">
        <v>95</v>
      </c>
      <c r="BE327">
        <v>1</v>
      </c>
      <c r="BH327" t="s">
        <v>276</v>
      </c>
      <c r="BI327">
        <v>0</v>
      </c>
      <c r="BM327">
        <v>1</v>
      </c>
      <c r="BP327">
        <v>0</v>
      </c>
      <c r="BQ327">
        <v>0</v>
      </c>
      <c r="BS327">
        <v>1</v>
      </c>
      <c r="BT327">
        <v>1</v>
      </c>
      <c r="BU327">
        <v>0</v>
      </c>
      <c r="BV327">
        <v>0</v>
      </c>
      <c r="BW327">
        <v>0</v>
      </c>
      <c r="BX327">
        <v>0</v>
      </c>
      <c r="BY327">
        <v>327</v>
      </c>
      <c r="CG327" s="4">
        <v>1</v>
      </c>
      <c r="CH327" s="4">
        <v>1</v>
      </c>
      <c r="CI327" s="5">
        <v>0</v>
      </c>
      <c r="CJ327" s="5">
        <v>0</v>
      </c>
      <c r="CK327" s="5">
        <v>0</v>
      </c>
      <c r="CL327" s="5">
        <v>0</v>
      </c>
    </row>
    <row r="328" spans="1:91" x14ac:dyDescent="0.2">
      <c r="A328" t="s">
        <v>723</v>
      </c>
      <c r="B328" t="s">
        <v>604</v>
      </c>
      <c r="C328" t="s">
        <v>208</v>
      </c>
      <c r="D328">
        <v>3.5</v>
      </c>
      <c r="E328" t="s">
        <v>317</v>
      </c>
      <c r="F328" t="s">
        <v>647</v>
      </c>
      <c r="G328" t="s">
        <v>319</v>
      </c>
      <c r="H328" t="s">
        <v>607</v>
      </c>
      <c r="I328">
        <v>0.61794000000000004</v>
      </c>
      <c r="J328">
        <v>1.9222E-2</v>
      </c>
      <c r="K328">
        <v>0.19183</v>
      </c>
      <c r="L328">
        <v>2018.4</v>
      </c>
      <c r="M328">
        <v>7.1113999999999997</v>
      </c>
      <c r="N328">
        <v>12.375999999999999</v>
      </c>
      <c r="O328">
        <v>1551.1</v>
      </c>
      <c r="P328" s="1">
        <v>157850</v>
      </c>
      <c r="Q328">
        <v>-382.29</v>
      </c>
      <c r="R328">
        <v>0.99260000000000004</v>
      </c>
      <c r="S328">
        <v>0.99204999999999999</v>
      </c>
      <c r="T328">
        <v>0.30632999999999999</v>
      </c>
      <c r="U328">
        <v>0.15365999999999999</v>
      </c>
      <c r="V328">
        <v>-0.24318000000000001</v>
      </c>
      <c r="W328">
        <v>-0.30237999999999998</v>
      </c>
      <c r="X328">
        <v>3.9693000000000001</v>
      </c>
      <c r="Y328">
        <v>1.7556</v>
      </c>
      <c r="Z328">
        <v>0.48974000000000001</v>
      </c>
      <c r="AA328">
        <v>0.46544999999999997</v>
      </c>
      <c r="AB328">
        <v>2.5430000000000001</v>
      </c>
      <c r="AC328">
        <v>2.1012</v>
      </c>
      <c r="AD328">
        <v>45</v>
      </c>
      <c r="AE328">
        <v>15</v>
      </c>
      <c r="AF328">
        <v>0.96960999999999997</v>
      </c>
      <c r="AG328">
        <v>8.0800999999999998E-2</v>
      </c>
      <c r="AH328">
        <v>0.88880999999999999</v>
      </c>
      <c r="AI328">
        <v>15</v>
      </c>
      <c r="AJ328">
        <v>1</v>
      </c>
      <c r="AK328">
        <v>14</v>
      </c>
      <c r="AL328">
        <v>0</v>
      </c>
      <c r="AM328">
        <v>0</v>
      </c>
      <c r="AN328">
        <v>0</v>
      </c>
      <c r="AO328">
        <v>0.88434000000000001</v>
      </c>
      <c r="AP328">
        <v>0</v>
      </c>
      <c r="AQ328">
        <v>1</v>
      </c>
      <c r="AR328" t="s">
        <v>95</v>
      </c>
      <c r="AS328" t="s">
        <v>95</v>
      </c>
      <c r="AT328" t="s">
        <v>95</v>
      </c>
      <c r="AU328" t="s">
        <v>95</v>
      </c>
      <c r="AV328" t="s">
        <v>95</v>
      </c>
      <c r="AW328" t="s">
        <v>95</v>
      </c>
      <c r="AX328" t="s">
        <v>95</v>
      </c>
      <c r="AY328" t="s">
        <v>95</v>
      </c>
      <c r="AZ328" t="s">
        <v>95</v>
      </c>
      <c r="BA328" t="s">
        <v>95</v>
      </c>
      <c r="BB328" t="s">
        <v>95</v>
      </c>
      <c r="BC328" t="s">
        <v>95</v>
      </c>
      <c r="BD328" t="s">
        <v>95</v>
      </c>
      <c r="BI328">
        <v>0</v>
      </c>
      <c r="BJ328" t="s">
        <v>137</v>
      </c>
      <c r="BK328" t="s">
        <v>133</v>
      </c>
      <c r="BL328">
        <v>1</v>
      </c>
      <c r="BM328">
        <v>1</v>
      </c>
      <c r="BN328">
        <v>0</v>
      </c>
      <c r="BO328">
        <v>0</v>
      </c>
      <c r="BP328">
        <v>0</v>
      </c>
      <c r="BQ328">
        <v>1</v>
      </c>
      <c r="BS328">
        <v>1</v>
      </c>
      <c r="BT328">
        <v>1</v>
      </c>
      <c r="BU328">
        <v>0</v>
      </c>
      <c r="BV328">
        <v>0</v>
      </c>
      <c r="BW328">
        <v>0</v>
      </c>
      <c r="BX328">
        <v>1</v>
      </c>
      <c r="BY328">
        <v>347</v>
      </c>
      <c r="CG328" s="4">
        <v>1</v>
      </c>
      <c r="CH328" s="4">
        <v>1</v>
      </c>
      <c r="CI328" s="5">
        <v>0</v>
      </c>
      <c r="CJ328" s="5">
        <v>0</v>
      </c>
      <c r="CK328" s="5">
        <v>0</v>
      </c>
      <c r="CL328" s="5">
        <v>1</v>
      </c>
    </row>
    <row r="329" spans="1:91" x14ac:dyDescent="0.2">
      <c r="A329" t="s">
        <v>724</v>
      </c>
      <c r="B329" t="s">
        <v>604</v>
      </c>
      <c r="C329" t="s">
        <v>208</v>
      </c>
      <c r="D329">
        <v>3.5</v>
      </c>
      <c r="E329" t="s">
        <v>317</v>
      </c>
      <c r="F329" t="s">
        <v>649</v>
      </c>
      <c r="G329" t="s">
        <v>322</v>
      </c>
      <c r="H329" t="s">
        <v>607</v>
      </c>
      <c r="I329">
        <v>5.7401</v>
      </c>
      <c r="J329">
        <v>3.4551E-3</v>
      </c>
      <c r="K329">
        <v>2.5954999999999999E-2</v>
      </c>
      <c r="L329">
        <v>2015.8</v>
      </c>
      <c r="M329">
        <v>0.76556999999999997</v>
      </c>
      <c r="N329">
        <v>1.2504</v>
      </c>
      <c r="O329">
        <v>1554.6</v>
      </c>
      <c r="P329" s="1">
        <v>157510</v>
      </c>
      <c r="Q329">
        <v>-51.695999999999998</v>
      </c>
      <c r="R329">
        <v>0.61311000000000004</v>
      </c>
      <c r="S329">
        <v>0.58479999999999999</v>
      </c>
      <c r="T329">
        <v>0.38005</v>
      </c>
      <c r="U329">
        <v>0.13375000000000001</v>
      </c>
      <c r="V329">
        <v>-0.19048000000000001</v>
      </c>
      <c r="W329">
        <v>-0.24717</v>
      </c>
      <c r="X329">
        <v>0.66666999999999998</v>
      </c>
      <c r="Y329">
        <v>0.26667000000000002</v>
      </c>
      <c r="Z329">
        <v>0.30436000000000002</v>
      </c>
      <c r="AA329">
        <v>0.27123000000000003</v>
      </c>
      <c r="AB329">
        <v>0.50961000000000001</v>
      </c>
      <c r="AC329">
        <v>0.34211999999999998</v>
      </c>
      <c r="AD329">
        <v>45</v>
      </c>
      <c r="AE329">
        <v>9</v>
      </c>
      <c r="AF329">
        <v>2.3993000000000002</v>
      </c>
      <c r="AG329">
        <v>0.79976000000000003</v>
      </c>
      <c r="AH329">
        <v>1.5994999999999999</v>
      </c>
      <c r="AI329">
        <v>14</v>
      </c>
      <c r="AJ329">
        <v>5</v>
      </c>
      <c r="AK329">
        <v>13</v>
      </c>
      <c r="AL329">
        <v>1</v>
      </c>
      <c r="AM329">
        <v>0</v>
      </c>
      <c r="AN329">
        <v>1</v>
      </c>
      <c r="AO329">
        <v>0.75</v>
      </c>
      <c r="AP329">
        <v>0</v>
      </c>
      <c r="AQ329">
        <v>1</v>
      </c>
      <c r="AR329" t="s">
        <v>94</v>
      </c>
      <c r="AS329" t="s">
        <v>95</v>
      </c>
      <c r="AT329" t="s">
        <v>95</v>
      </c>
      <c r="AU329" t="s">
        <v>95</v>
      </c>
      <c r="AV329" t="s">
        <v>95</v>
      </c>
      <c r="AW329" t="s">
        <v>95</v>
      </c>
      <c r="AX329" t="s">
        <v>95</v>
      </c>
      <c r="AY329" t="s">
        <v>95</v>
      </c>
      <c r="AZ329" t="s">
        <v>95</v>
      </c>
      <c r="BA329" t="s">
        <v>94</v>
      </c>
      <c r="BB329" t="s">
        <v>95</v>
      </c>
      <c r="BC329" t="s">
        <v>94</v>
      </c>
      <c r="BD329" t="s">
        <v>95</v>
      </c>
      <c r="BI329">
        <v>0</v>
      </c>
      <c r="BJ329" t="s">
        <v>132</v>
      </c>
      <c r="BK329" t="s">
        <v>133</v>
      </c>
      <c r="BL329">
        <v>1</v>
      </c>
      <c r="BM329">
        <v>1</v>
      </c>
      <c r="BN329">
        <v>0</v>
      </c>
      <c r="BO329">
        <v>0</v>
      </c>
      <c r="BP329">
        <v>0</v>
      </c>
      <c r="BQ329">
        <v>0</v>
      </c>
      <c r="BS329">
        <v>0</v>
      </c>
      <c r="BT329">
        <v>1</v>
      </c>
      <c r="BU329">
        <v>0</v>
      </c>
      <c r="BV329">
        <v>0</v>
      </c>
      <c r="BW329">
        <v>0</v>
      </c>
      <c r="BX329">
        <v>0</v>
      </c>
      <c r="BY329">
        <v>348</v>
      </c>
      <c r="BZ329" t="s">
        <v>123</v>
      </c>
      <c r="CG329" s="4">
        <v>0</v>
      </c>
      <c r="CH329" s="4">
        <v>1</v>
      </c>
      <c r="CI329" s="5">
        <v>0</v>
      </c>
      <c r="CJ329" s="5">
        <v>0</v>
      </c>
      <c r="CK329" s="5">
        <v>0</v>
      </c>
      <c r="CL329" s="5">
        <v>0</v>
      </c>
    </row>
    <row r="330" spans="1:91" x14ac:dyDescent="0.2">
      <c r="A330" t="s">
        <v>725</v>
      </c>
      <c r="B330" t="s">
        <v>604</v>
      </c>
      <c r="C330" t="s">
        <v>208</v>
      </c>
      <c r="D330">
        <v>3.5</v>
      </c>
      <c r="E330" t="s">
        <v>317</v>
      </c>
      <c r="F330" t="s">
        <v>651</v>
      </c>
      <c r="G330" t="s">
        <v>326</v>
      </c>
      <c r="H330" t="s">
        <v>607</v>
      </c>
      <c r="I330">
        <v>1.6796</v>
      </c>
      <c r="J330">
        <v>3.7000000000000002E-3</v>
      </c>
      <c r="K330">
        <v>2.8458000000000001E-2</v>
      </c>
      <c r="L330">
        <v>2016.6</v>
      </c>
      <c r="M330">
        <v>2.6162999999999998</v>
      </c>
      <c r="N330">
        <v>1.4988999999999999</v>
      </c>
      <c r="O330">
        <v>1554.5</v>
      </c>
      <c r="P330" s="1">
        <v>157510</v>
      </c>
      <c r="Q330">
        <v>-56.707000000000001</v>
      </c>
      <c r="R330">
        <v>0.58411999999999997</v>
      </c>
      <c r="S330">
        <v>0.55369000000000002</v>
      </c>
      <c r="T330">
        <v>0.45904</v>
      </c>
      <c r="U330">
        <v>0.18476000000000001</v>
      </c>
      <c r="V330">
        <v>-0.14035</v>
      </c>
      <c r="W330">
        <v>-0.19464999999999999</v>
      </c>
      <c r="X330">
        <v>0.76012000000000002</v>
      </c>
      <c r="Y330">
        <v>0.26667000000000002</v>
      </c>
      <c r="Z330">
        <v>0.26961000000000002</v>
      </c>
      <c r="AA330">
        <v>0.23483000000000001</v>
      </c>
      <c r="AB330">
        <v>0.60833000000000004</v>
      </c>
      <c r="AC330">
        <v>0.40128000000000003</v>
      </c>
      <c r="AD330">
        <v>45</v>
      </c>
      <c r="AE330">
        <v>7</v>
      </c>
      <c r="AF330">
        <v>2.0015000000000001</v>
      </c>
      <c r="AG330">
        <v>0.66717000000000004</v>
      </c>
      <c r="AH330">
        <v>1.3343</v>
      </c>
      <c r="AI330">
        <v>8</v>
      </c>
      <c r="AJ330">
        <v>5</v>
      </c>
      <c r="AK330">
        <v>7</v>
      </c>
      <c r="AL330">
        <v>1</v>
      </c>
      <c r="AM330">
        <v>0</v>
      </c>
      <c r="AN330">
        <v>1</v>
      </c>
      <c r="AO330">
        <v>0.57691999999999999</v>
      </c>
      <c r="AP330">
        <v>0</v>
      </c>
      <c r="AQ330">
        <v>1</v>
      </c>
      <c r="AR330" t="s">
        <v>94</v>
      </c>
      <c r="AS330" t="s">
        <v>95</v>
      </c>
      <c r="AT330" t="s">
        <v>95</v>
      </c>
      <c r="AU330" t="s">
        <v>95</v>
      </c>
      <c r="AV330" t="s">
        <v>95</v>
      </c>
      <c r="AW330" t="s">
        <v>95</v>
      </c>
      <c r="AX330" t="s">
        <v>94</v>
      </c>
      <c r="AY330" t="s">
        <v>95</v>
      </c>
      <c r="AZ330" t="s">
        <v>94</v>
      </c>
      <c r="BA330" t="s">
        <v>94</v>
      </c>
      <c r="BB330" t="s">
        <v>94</v>
      </c>
      <c r="BC330" t="s">
        <v>94</v>
      </c>
      <c r="BD330" t="s">
        <v>94</v>
      </c>
      <c r="BI330">
        <v>0</v>
      </c>
      <c r="BJ330" t="s">
        <v>132</v>
      </c>
      <c r="BK330" t="s">
        <v>133</v>
      </c>
      <c r="BL330">
        <v>1</v>
      </c>
      <c r="BM330">
        <v>1</v>
      </c>
      <c r="BN330">
        <v>0</v>
      </c>
      <c r="BO330">
        <v>0</v>
      </c>
      <c r="BP330">
        <v>0</v>
      </c>
      <c r="BQ330">
        <v>0</v>
      </c>
      <c r="BS330">
        <v>1</v>
      </c>
      <c r="BT330">
        <v>1</v>
      </c>
      <c r="BU330">
        <v>0</v>
      </c>
      <c r="BV330">
        <v>0</v>
      </c>
      <c r="BW330">
        <v>0</v>
      </c>
      <c r="BX330">
        <v>0</v>
      </c>
      <c r="BY330">
        <v>349</v>
      </c>
      <c r="CG330" s="4">
        <v>0</v>
      </c>
      <c r="CH330" s="4">
        <v>1</v>
      </c>
      <c r="CI330" s="5">
        <v>0</v>
      </c>
      <c r="CJ330" s="5">
        <v>0</v>
      </c>
      <c r="CK330" s="5">
        <v>0</v>
      </c>
      <c r="CL330" s="5">
        <v>0</v>
      </c>
    </row>
    <row r="331" spans="1:91" x14ac:dyDescent="0.2">
      <c r="A331" t="s">
        <v>726</v>
      </c>
      <c r="B331" t="s">
        <v>604</v>
      </c>
      <c r="C331" t="s">
        <v>208</v>
      </c>
      <c r="D331">
        <v>3.5</v>
      </c>
      <c r="E331" t="s">
        <v>317</v>
      </c>
      <c r="F331" t="s">
        <v>653</v>
      </c>
      <c r="G331" t="s">
        <v>329</v>
      </c>
      <c r="H331" t="s">
        <v>607</v>
      </c>
      <c r="I331">
        <v>21.187000000000001</v>
      </c>
      <c r="J331">
        <v>0.17859</v>
      </c>
      <c r="K331">
        <v>2.4204E-2</v>
      </c>
      <c r="L331">
        <v>2020.1</v>
      </c>
      <c r="M331">
        <v>0.20741000000000001</v>
      </c>
      <c r="N331">
        <v>2.1587999999999998</v>
      </c>
      <c r="O331">
        <v>8.8591999999999994E-3</v>
      </c>
      <c r="P331">
        <v>1994.1</v>
      </c>
      <c r="Q331">
        <v>-48.247</v>
      </c>
      <c r="R331">
        <v>0.60351999999999995</v>
      </c>
      <c r="S331">
        <v>0.57450000000000001</v>
      </c>
      <c r="T331">
        <v>0.49571999999999999</v>
      </c>
      <c r="U331">
        <v>0.11926</v>
      </c>
      <c r="V331">
        <v>0.33168999999999998</v>
      </c>
      <c r="W331">
        <v>0.29986000000000002</v>
      </c>
      <c r="X331">
        <v>0.64359999999999995</v>
      </c>
      <c r="Y331">
        <v>0.25034000000000001</v>
      </c>
      <c r="Z331">
        <v>0.15942999999999999</v>
      </c>
      <c r="AA331">
        <v>0.11940000000000001</v>
      </c>
      <c r="AB331">
        <v>0.72179000000000004</v>
      </c>
      <c r="AC331">
        <v>0.39419999999999999</v>
      </c>
      <c r="AD331">
        <v>45</v>
      </c>
      <c r="AE331">
        <v>5</v>
      </c>
      <c r="AF331">
        <v>2.1524000000000001</v>
      </c>
      <c r="AG331">
        <v>0.18114</v>
      </c>
      <c r="AH331">
        <v>1.9712000000000001</v>
      </c>
      <c r="AI331">
        <v>6</v>
      </c>
      <c r="AJ331">
        <v>2</v>
      </c>
      <c r="AK331">
        <v>5</v>
      </c>
      <c r="AL331">
        <v>1</v>
      </c>
      <c r="AM331">
        <v>0</v>
      </c>
      <c r="AN331">
        <v>1</v>
      </c>
      <c r="AO331">
        <v>0.51187000000000005</v>
      </c>
      <c r="AP331">
        <v>0</v>
      </c>
      <c r="AQ331">
        <v>1</v>
      </c>
      <c r="AR331" t="s">
        <v>94</v>
      </c>
      <c r="AS331" t="s">
        <v>96</v>
      </c>
      <c r="AT331" t="s">
        <v>95</v>
      </c>
      <c r="AU331" t="s">
        <v>94</v>
      </c>
      <c r="AV331" t="s">
        <v>95</v>
      </c>
      <c r="AW331" t="s">
        <v>94</v>
      </c>
      <c r="AX331" t="s">
        <v>94</v>
      </c>
      <c r="AY331" t="s">
        <v>95</v>
      </c>
      <c r="AZ331" t="s">
        <v>94</v>
      </c>
      <c r="BA331" t="s">
        <v>96</v>
      </c>
      <c r="BB331" t="s">
        <v>96</v>
      </c>
      <c r="BC331" t="s">
        <v>96</v>
      </c>
      <c r="BD331" t="s">
        <v>96</v>
      </c>
      <c r="BI331">
        <v>0</v>
      </c>
      <c r="BJ331" t="s">
        <v>132</v>
      </c>
      <c r="BK331" t="s">
        <v>133</v>
      </c>
      <c r="BL331">
        <v>0</v>
      </c>
      <c r="BM331">
        <v>1</v>
      </c>
      <c r="BN331">
        <v>0</v>
      </c>
      <c r="BO331">
        <v>0</v>
      </c>
      <c r="BP331">
        <v>0</v>
      </c>
      <c r="BQ331">
        <v>0</v>
      </c>
      <c r="BS331">
        <v>1</v>
      </c>
      <c r="BT331">
        <v>1</v>
      </c>
      <c r="BU331">
        <v>0</v>
      </c>
      <c r="BV331">
        <v>0</v>
      </c>
      <c r="BW331">
        <v>0</v>
      </c>
      <c r="BX331">
        <v>0</v>
      </c>
      <c r="BY331">
        <v>350</v>
      </c>
      <c r="BZ331" t="s">
        <v>123</v>
      </c>
      <c r="CG331" s="4">
        <v>0</v>
      </c>
      <c r="CH331" s="4">
        <v>1</v>
      </c>
      <c r="CI331" s="5">
        <v>0</v>
      </c>
      <c r="CJ331" s="5">
        <v>0</v>
      </c>
      <c r="CK331" s="5">
        <v>0</v>
      </c>
      <c r="CL331" s="5">
        <v>0</v>
      </c>
    </row>
    <row r="332" spans="1:91" x14ac:dyDescent="0.2">
      <c r="A332" t="s">
        <v>727</v>
      </c>
      <c r="B332" t="s">
        <v>604</v>
      </c>
      <c r="C332" t="s">
        <v>208</v>
      </c>
      <c r="D332">
        <v>3.5</v>
      </c>
      <c r="E332" t="s">
        <v>317</v>
      </c>
      <c r="F332" t="s">
        <v>655</v>
      </c>
      <c r="G332" t="s">
        <v>329</v>
      </c>
      <c r="H332" t="s">
        <v>607</v>
      </c>
      <c r="I332">
        <v>34.762999999999998</v>
      </c>
      <c r="J332">
        <v>0.17154</v>
      </c>
      <c r="K332">
        <v>3.5617000000000003E-2</v>
      </c>
      <c r="L332">
        <v>2020.1</v>
      </c>
      <c r="M332">
        <v>0.12640999999999999</v>
      </c>
      <c r="N332">
        <v>3.2816000000000001</v>
      </c>
      <c r="O332">
        <v>1.3124E-2</v>
      </c>
      <c r="P332">
        <v>1993.1</v>
      </c>
      <c r="Q332">
        <v>-70.995000000000005</v>
      </c>
      <c r="R332">
        <v>0.53747999999999996</v>
      </c>
      <c r="S332">
        <v>0.50363999999999998</v>
      </c>
      <c r="T332">
        <v>0.86285999999999996</v>
      </c>
      <c r="U332">
        <v>0.21299999999999999</v>
      </c>
      <c r="V332">
        <v>0.26848</v>
      </c>
      <c r="W332">
        <v>0.23365</v>
      </c>
      <c r="X332">
        <v>1.0851</v>
      </c>
      <c r="Y332">
        <v>0.40395999999999999</v>
      </c>
      <c r="Z332">
        <v>0.13292000000000001</v>
      </c>
      <c r="AA332">
        <v>9.1631000000000004E-2</v>
      </c>
      <c r="AB332">
        <v>1.1814</v>
      </c>
      <c r="AC332">
        <v>0.59804000000000002</v>
      </c>
      <c r="AD332">
        <v>45</v>
      </c>
      <c r="AE332">
        <v>5</v>
      </c>
      <c r="AF332">
        <v>2.3915000000000002</v>
      </c>
      <c r="AG332">
        <v>0.11916</v>
      </c>
      <c r="AH332">
        <v>2.2723</v>
      </c>
      <c r="AI332">
        <v>6</v>
      </c>
      <c r="AJ332">
        <v>2</v>
      </c>
      <c r="AK332">
        <v>5</v>
      </c>
      <c r="AL332">
        <v>1</v>
      </c>
      <c r="AM332">
        <v>0</v>
      </c>
      <c r="AN332">
        <v>1</v>
      </c>
      <c r="AO332">
        <v>0.46572000000000002</v>
      </c>
      <c r="AP332">
        <v>0</v>
      </c>
      <c r="AQ332">
        <v>1</v>
      </c>
      <c r="AR332" t="s">
        <v>94</v>
      </c>
      <c r="AS332" t="s">
        <v>96</v>
      </c>
      <c r="AT332" t="s">
        <v>95</v>
      </c>
      <c r="AU332" t="s">
        <v>94</v>
      </c>
      <c r="AV332" t="s">
        <v>95</v>
      </c>
      <c r="AW332" t="s">
        <v>94</v>
      </c>
      <c r="AX332" t="s">
        <v>94</v>
      </c>
      <c r="AY332" t="s">
        <v>95</v>
      </c>
      <c r="AZ332" t="s">
        <v>94</v>
      </c>
      <c r="BA332" t="s">
        <v>96</v>
      </c>
      <c r="BB332" t="s">
        <v>96</v>
      </c>
      <c r="BC332" t="s">
        <v>96</v>
      </c>
      <c r="BD332" t="s">
        <v>96</v>
      </c>
      <c r="BI332">
        <v>0</v>
      </c>
      <c r="BJ332" t="s">
        <v>132</v>
      </c>
      <c r="BK332" t="s">
        <v>133</v>
      </c>
      <c r="BL332">
        <v>0</v>
      </c>
      <c r="BM332">
        <v>1</v>
      </c>
      <c r="BN332">
        <v>0</v>
      </c>
      <c r="BO332">
        <v>0</v>
      </c>
      <c r="BP332">
        <v>0</v>
      </c>
      <c r="BQ332">
        <v>0</v>
      </c>
      <c r="BS332">
        <v>1</v>
      </c>
      <c r="BT332">
        <v>1</v>
      </c>
      <c r="BU332">
        <v>0</v>
      </c>
      <c r="BV332">
        <v>0</v>
      </c>
      <c r="BW332">
        <v>0</v>
      </c>
      <c r="BX332">
        <v>0</v>
      </c>
      <c r="BY332">
        <v>351</v>
      </c>
      <c r="BZ332" t="s">
        <v>123</v>
      </c>
      <c r="CG332" s="4">
        <v>0</v>
      </c>
      <c r="CH332" s="4">
        <v>1</v>
      </c>
      <c r="CI332" s="5">
        <v>0</v>
      </c>
      <c r="CJ332" s="5">
        <v>0</v>
      </c>
      <c r="CK332" s="5">
        <v>0</v>
      </c>
      <c r="CL332" s="5">
        <v>0</v>
      </c>
    </row>
    <row r="333" spans="1:91" x14ac:dyDescent="0.2">
      <c r="A333" t="s">
        <v>728</v>
      </c>
      <c r="B333" t="s">
        <v>604</v>
      </c>
      <c r="C333" t="s">
        <v>208</v>
      </c>
      <c r="D333">
        <v>3.5</v>
      </c>
      <c r="E333" t="s">
        <v>317</v>
      </c>
      <c r="F333" t="s">
        <v>657</v>
      </c>
      <c r="G333" t="s">
        <v>326</v>
      </c>
      <c r="H333" t="s">
        <v>607</v>
      </c>
      <c r="I333">
        <v>49.847000000000001</v>
      </c>
      <c r="J333">
        <v>0.13403000000000001</v>
      </c>
      <c r="K333">
        <v>3.8602999999999998E-2</v>
      </c>
      <c r="L333">
        <v>2017.2</v>
      </c>
      <c r="M333">
        <v>8.8160000000000002E-2</v>
      </c>
      <c r="N333">
        <v>2.1429</v>
      </c>
      <c r="O333">
        <v>6.1492000000000004</v>
      </c>
      <c r="P333">
        <v>2031.1</v>
      </c>
      <c r="Q333">
        <v>-76.929000000000002</v>
      </c>
      <c r="R333">
        <v>0.54757999999999996</v>
      </c>
      <c r="S333">
        <v>0.51446999999999998</v>
      </c>
      <c r="T333">
        <v>0.69693000000000005</v>
      </c>
      <c r="U333">
        <v>0.26984999999999998</v>
      </c>
      <c r="V333">
        <v>0.37480999999999998</v>
      </c>
      <c r="W333">
        <v>0.34504000000000001</v>
      </c>
      <c r="X333">
        <v>0.81925999999999999</v>
      </c>
      <c r="Y333">
        <v>0.40651999999999999</v>
      </c>
      <c r="Z333">
        <v>0.23411999999999999</v>
      </c>
      <c r="AA333">
        <v>0.19764999999999999</v>
      </c>
      <c r="AB333">
        <v>0.90676999999999996</v>
      </c>
      <c r="AC333">
        <v>0.54762</v>
      </c>
      <c r="AD333">
        <v>45</v>
      </c>
      <c r="AE333">
        <v>7</v>
      </c>
      <c r="AF333">
        <v>2.3332999999999999</v>
      </c>
      <c r="AG333">
        <v>0.46666999999999997</v>
      </c>
      <c r="AH333">
        <v>1.8667</v>
      </c>
      <c r="AI333">
        <v>8</v>
      </c>
      <c r="AJ333">
        <v>2</v>
      </c>
      <c r="AK333">
        <v>7</v>
      </c>
      <c r="AL333">
        <v>1</v>
      </c>
      <c r="AM333">
        <v>0</v>
      </c>
      <c r="AN333">
        <v>1</v>
      </c>
      <c r="AO333">
        <v>0.61111000000000004</v>
      </c>
      <c r="AP333">
        <v>0</v>
      </c>
      <c r="AQ333">
        <v>1</v>
      </c>
      <c r="AR333" t="s">
        <v>94</v>
      </c>
      <c r="AS333" t="s">
        <v>95</v>
      </c>
      <c r="AT333" t="s">
        <v>95</v>
      </c>
      <c r="AU333" t="s">
        <v>94</v>
      </c>
      <c r="AV333" t="s">
        <v>95</v>
      </c>
      <c r="AW333" t="s">
        <v>94</v>
      </c>
      <c r="AX333" t="s">
        <v>94</v>
      </c>
      <c r="AY333" t="s">
        <v>95</v>
      </c>
      <c r="AZ333" t="s">
        <v>94</v>
      </c>
      <c r="BA333" t="s">
        <v>94</v>
      </c>
      <c r="BB333" t="s">
        <v>94</v>
      </c>
      <c r="BC333" t="s">
        <v>94</v>
      </c>
      <c r="BD333" t="s">
        <v>94</v>
      </c>
      <c r="BI333">
        <v>0</v>
      </c>
      <c r="BJ333" t="s">
        <v>132</v>
      </c>
      <c r="BK333" t="s">
        <v>133</v>
      </c>
      <c r="BL333">
        <v>1</v>
      </c>
      <c r="BM333">
        <v>1</v>
      </c>
      <c r="BN333">
        <v>0</v>
      </c>
      <c r="BO333">
        <v>0</v>
      </c>
      <c r="BP333">
        <v>0</v>
      </c>
      <c r="BQ333">
        <v>0</v>
      </c>
      <c r="BS333">
        <v>1</v>
      </c>
      <c r="BT333">
        <v>1</v>
      </c>
      <c r="BU333">
        <v>0</v>
      </c>
      <c r="BV333">
        <v>0</v>
      </c>
      <c r="BW333">
        <v>0</v>
      </c>
      <c r="BX333">
        <v>0</v>
      </c>
      <c r="BY333">
        <v>352</v>
      </c>
      <c r="CG333" s="4">
        <v>0</v>
      </c>
      <c r="CH333" s="4">
        <v>1</v>
      </c>
      <c r="CI333" s="5">
        <v>0</v>
      </c>
      <c r="CJ333" s="5">
        <v>0</v>
      </c>
      <c r="CK333" s="5">
        <v>0</v>
      </c>
      <c r="CL333" s="5">
        <v>0</v>
      </c>
    </row>
    <row r="334" spans="1:91" x14ac:dyDescent="0.2">
      <c r="A334" t="s">
        <v>729</v>
      </c>
      <c r="B334" t="s">
        <v>604</v>
      </c>
      <c r="C334" t="s">
        <v>208</v>
      </c>
      <c r="D334">
        <v>3.5</v>
      </c>
      <c r="E334" t="s">
        <v>317</v>
      </c>
      <c r="F334" t="s">
        <v>659</v>
      </c>
      <c r="G334" t="s">
        <v>336</v>
      </c>
      <c r="H334" t="s">
        <v>607</v>
      </c>
      <c r="I334">
        <v>0.39765</v>
      </c>
      <c r="J334">
        <v>0.25118000000000001</v>
      </c>
      <c r="K334">
        <v>0.90974999999999995</v>
      </c>
      <c r="L334">
        <v>2022.5</v>
      </c>
      <c r="M334">
        <v>11.051</v>
      </c>
      <c r="N334">
        <v>121.41</v>
      </c>
      <c r="O334">
        <v>3.0632999999999999</v>
      </c>
      <c r="P334">
        <v>2010.8</v>
      </c>
      <c r="Q334">
        <v>-1813.3</v>
      </c>
      <c r="R334">
        <v>0.99941000000000002</v>
      </c>
      <c r="S334">
        <v>0.99936999999999998</v>
      </c>
      <c r="T334">
        <v>0.44531999999999999</v>
      </c>
      <c r="U334">
        <v>0.24518999999999999</v>
      </c>
      <c r="V334">
        <v>0.99146999999999996</v>
      </c>
      <c r="W334">
        <v>0.99107000000000001</v>
      </c>
      <c r="X334">
        <v>1.6939</v>
      </c>
      <c r="Y334">
        <v>1.0299</v>
      </c>
      <c r="Z334">
        <v>0.41488999999999998</v>
      </c>
      <c r="AA334">
        <v>0.38702999999999999</v>
      </c>
      <c r="AB334">
        <v>14.031000000000001</v>
      </c>
      <c r="AC334">
        <v>10.423999999999999</v>
      </c>
      <c r="AD334">
        <v>45</v>
      </c>
      <c r="AE334">
        <v>15</v>
      </c>
      <c r="AF334">
        <v>0.65069999999999995</v>
      </c>
      <c r="AG334">
        <v>8.2366999999999996E-3</v>
      </c>
      <c r="AH334">
        <v>0.64246000000000003</v>
      </c>
      <c r="AI334">
        <v>15</v>
      </c>
      <c r="AJ334">
        <v>0</v>
      </c>
      <c r="AK334">
        <v>14</v>
      </c>
      <c r="AL334">
        <v>0</v>
      </c>
      <c r="AM334">
        <v>0</v>
      </c>
      <c r="AN334">
        <v>0</v>
      </c>
      <c r="AO334">
        <v>0.80733999999999995</v>
      </c>
      <c r="AP334">
        <v>0</v>
      </c>
      <c r="AQ334">
        <v>1</v>
      </c>
      <c r="AR334" t="s">
        <v>95</v>
      </c>
      <c r="AS334" t="s">
        <v>95</v>
      </c>
      <c r="AT334" t="s">
        <v>95</v>
      </c>
      <c r="AU334" t="s">
        <v>95</v>
      </c>
      <c r="AV334" t="s">
        <v>95</v>
      </c>
      <c r="AW334" t="s">
        <v>95</v>
      </c>
      <c r="AX334" t="s">
        <v>95</v>
      </c>
      <c r="AY334" t="s">
        <v>95</v>
      </c>
      <c r="AZ334" t="s">
        <v>95</v>
      </c>
      <c r="BA334" t="s">
        <v>95</v>
      </c>
      <c r="BB334" t="s">
        <v>95</v>
      </c>
      <c r="BC334" t="s">
        <v>95</v>
      </c>
      <c r="BD334" t="s">
        <v>95</v>
      </c>
      <c r="BH334" t="s">
        <v>389</v>
      </c>
      <c r="BI334">
        <v>1</v>
      </c>
      <c r="BJ334" t="s">
        <v>97</v>
      </c>
      <c r="BK334" t="s">
        <v>337</v>
      </c>
      <c r="BL334">
        <v>0</v>
      </c>
      <c r="BM334">
        <v>0</v>
      </c>
      <c r="BN334">
        <v>0</v>
      </c>
      <c r="BO334">
        <v>0</v>
      </c>
      <c r="BP334">
        <v>0</v>
      </c>
      <c r="BQ334">
        <v>0</v>
      </c>
      <c r="BS334">
        <v>1</v>
      </c>
      <c r="BT334">
        <v>1</v>
      </c>
      <c r="BU334">
        <v>0</v>
      </c>
      <c r="BV334">
        <v>0</v>
      </c>
      <c r="BW334">
        <v>0</v>
      </c>
      <c r="BX334">
        <v>0</v>
      </c>
      <c r="BY334">
        <v>353</v>
      </c>
      <c r="BZ334" t="s">
        <v>123</v>
      </c>
      <c r="CA334" t="s">
        <v>123</v>
      </c>
      <c r="CG334" s="4">
        <v>1</v>
      </c>
      <c r="CH334" s="4">
        <v>1</v>
      </c>
      <c r="CI334" s="5">
        <v>0</v>
      </c>
      <c r="CJ334" s="5">
        <v>0</v>
      </c>
      <c r="CK334" s="5">
        <v>0</v>
      </c>
      <c r="CL334" s="5">
        <v>0</v>
      </c>
    </row>
    <row r="335" spans="1:91" x14ac:dyDescent="0.2">
      <c r="A335" t="s">
        <v>730</v>
      </c>
      <c r="B335" t="s">
        <v>604</v>
      </c>
      <c r="C335" t="s">
        <v>208</v>
      </c>
      <c r="D335">
        <v>3.5</v>
      </c>
      <c r="E335" t="s">
        <v>317</v>
      </c>
      <c r="F335" t="s">
        <v>661</v>
      </c>
      <c r="G335" t="s">
        <v>340</v>
      </c>
      <c r="H335" t="s">
        <v>607</v>
      </c>
      <c r="I335">
        <v>0.61673</v>
      </c>
      <c r="J335">
        <v>1.7423000000000001E-2</v>
      </c>
      <c r="K335">
        <v>0.17272999999999999</v>
      </c>
      <c r="L335">
        <v>2018.4</v>
      </c>
      <c r="M335">
        <v>7.1254</v>
      </c>
      <c r="N335">
        <v>12.39</v>
      </c>
      <c r="O335">
        <v>1551.5</v>
      </c>
      <c r="P335" s="1">
        <v>157810</v>
      </c>
      <c r="Q335">
        <v>-344.19</v>
      </c>
      <c r="R335">
        <v>0.99087999999999998</v>
      </c>
      <c r="S335">
        <v>0.99019999999999997</v>
      </c>
      <c r="T335">
        <v>0.30979000000000001</v>
      </c>
      <c r="U335">
        <v>0.15692</v>
      </c>
      <c r="V335">
        <v>-0.22036</v>
      </c>
      <c r="W335">
        <v>-0.27989000000000003</v>
      </c>
      <c r="X335">
        <v>3.5834000000000001</v>
      </c>
      <c r="Y335">
        <v>1.5226999999999999</v>
      </c>
      <c r="Z335">
        <v>0.45721000000000001</v>
      </c>
      <c r="AA335">
        <v>0.43073</v>
      </c>
      <c r="AB335">
        <v>2.3898000000000001</v>
      </c>
      <c r="AC335">
        <v>1.9174</v>
      </c>
      <c r="AD335">
        <v>44</v>
      </c>
      <c r="AE335">
        <v>14</v>
      </c>
      <c r="AF335">
        <v>0.96850999999999998</v>
      </c>
      <c r="AG335">
        <v>8.0709000000000003E-2</v>
      </c>
      <c r="AH335">
        <v>0.88780000000000003</v>
      </c>
      <c r="AI335">
        <v>14</v>
      </c>
      <c r="AJ335">
        <v>0</v>
      </c>
      <c r="AK335">
        <v>13</v>
      </c>
      <c r="AL335">
        <v>0</v>
      </c>
      <c r="AM335">
        <v>0</v>
      </c>
      <c r="AN335">
        <v>0</v>
      </c>
      <c r="AO335">
        <v>0.85487000000000002</v>
      </c>
      <c r="AP335">
        <v>0</v>
      </c>
      <c r="AQ335">
        <v>1</v>
      </c>
      <c r="AR335" t="s">
        <v>95</v>
      </c>
      <c r="AS335" t="s">
        <v>95</v>
      </c>
      <c r="AT335" t="s">
        <v>95</v>
      </c>
      <c r="AU335" t="s">
        <v>95</v>
      </c>
      <c r="AV335" t="s">
        <v>95</v>
      </c>
      <c r="AW335" t="s">
        <v>95</v>
      </c>
      <c r="AX335" t="s">
        <v>95</v>
      </c>
      <c r="AY335" t="s">
        <v>95</v>
      </c>
      <c r="AZ335" t="s">
        <v>95</v>
      </c>
      <c r="BA335" t="s">
        <v>95</v>
      </c>
      <c r="BB335" t="s">
        <v>95</v>
      </c>
      <c r="BC335" t="s">
        <v>95</v>
      </c>
      <c r="BD335" t="s">
        <v>95</v>
      </c>
      <c r="BH335" t="s">
        <v>341</v>
      </c>
      <c r="BI335">
        <v>1</v>
      </c>
      <c r="BJ335" t="s">
        <v>97</v>
      </c>
      <c r="BK335" t="s">
        <v>138</v>
      </c>
      <c r="BL335">
        <v>0</v>
      </c>
      <c r="BM335">
        <v>0</v>
      </c>
      <c r="BN335">
        <v>0</v>
      </c>
      <c r="BO335">
        <v>0</v>
      </c>
      <c r="BP335">
        <v>0</v>
      </c>
      <c r="BQ335">
        <v>0</v>
      </c>
      <c r="BS335">
        <v>1</v>
      </c>
      <c r="BT335">
        <v>1</v>
      </c>
      <c r="BU335">
        <v>0</v>
      </c>
      <c r="BV335">
        <v>0</v>
      </c>
      <c r="BW335">
        <v>0</v>
      </c>
      <c r="BX335">
        <v>0</v>
      </c>
      <c r="BY335">
        <v>354</v>
      </c>
      <c r="BZ335" t="s">
        <v>123</v>
      </c>
      <c r="CA335" t="s">
        <v>123</v>
      </c>
      <c r="CG335" s="4">
        <v>1</v>
      </c>
      <c r="CH335" s="4">
        <v>1</v>
      </c>
      <c r="CI335" s="5">
        <v>0</v>
      </c>
      <c r="CJ335" s="5">
        <v>0</v>
      </c>
      <c r="CK335" s="5">
        <v>0</v>
      </c>
      <c r="CL335" s="5">
        <v>0</v>
      </c>
    </row>
    <row r="336" spans="1:91" x14ac:dyDescent="0.2">
      <c r="A336" t="s">
        <v>731</v>
      </c>
      <c r="B336" t="s">
        <v>604</v>
      </c>
      <c r="C336" t="s">
        <v>208</v>
      </c>
      <c r="D336">
        <v>3.5</v>
      </c>
      <c r="E336" t="s">
        <v>317</v>
      </c>
      <c r="F336" t="s">
        <v>663</v>
      </c>
      <c r="G336" t="s">
        <v>344</v>
      </c>
      <c r="H336" t="s">
        <v>607</v>
      </c>
      <c r="I336">
        <v>0.61794000000000004</v>
      </c>
      <c r="J336">
        <v>1.9222E-2</v>
      </c>
      <c r="K336">
        <v>0.19183</v>
      </c>
      <c r="L336">
        <v>2018.4</v>
      </c>
      <c r="M336">
        <v>7.1113999999999997</v>
      </c>
      <c r="N336">
        <v>12.375999999999999</v>
      </c>
      <c r="O336">
        <v>1551.1</v>
      </c>
      <c r="P336" s="1">
        <v>157850</v>
      </c>
      <c r="Q336">
        <v>-382.29</v>
      </c>
      <c r="R336">
        <v>0.99260000000000004</v>
      </c>
      <c r="S336">
        <v>0.99204999999999999</v>
      </c>
      <c r="T336">
        <v>0.30632999999999999</v>
      </c>
      <c r="U336">
        <v>0.15365999999999999</v>
      </c>
      <c r="V336">
        <v>-0.24318000000000001</v>
      </c>
      <c r="W336">
        <v>-0.30237999999999998</v>
      </c>
      <c r="X336">
        <v>3.9693000000000001</v>
      </c>
      <c r="Y336">
        <v>1.7556</v>
      </c>
      <c r="Z336">
        <v>0.48974000000000001</v>
      </c>
      <c r="AA336">
        <v>0.46544999999999997</v>
      </c>
      <c r="AB336">
        <v>2.5430000000000001</v>
      </c>
      <c r="AC336">
        <v>2.1012</v>
      </c>
      <c r="AD336">
        <v>45</v>
      </c>
      <c r="AE336">
        <v>15</v>
      </c>
      <c r="AF336">
        <v>0.96960999999999997</v>
      </c>
      <c r="AG336">
        <v>8.0800999999999998E-2</v>
      </c>
      <c r="AH336">
        <v>0.88880999999999999</v>
      </c>
      <c r="AI336">
        <v>15</v>
      </c>
      <c r="AJ336">
        <v>1</v>
      </c>
      <c r="AK336">
        <v>14</v>
      </c>
      <c r="AL336">
        <v>0</v>
      </c>
      <c r="AM336">
        <v>0</v>
      </c>
      <c r="AN336">
        <v>0</v>
      </c>
      <c r="AO336">
        <v>0.88434000000000001</v>
      </c>
      <c r="AP336">
        <v>0</v>
      </c>
      <c r="AQ336">
        <v>1</v>
      </c>
      <c r="AR336" t="s">
        <v>95</v>
      </c>
      <c r="AS336" t="s">
        <v>95</v>
      </c>
      <c r="AT336" t="s">
        <v>95</v>
      </c>
      <c r="AU336" t="s">
        <v>95</v>
      </c>
      <c r="AV336" t="s">
        <v>95</v>
      </c>
      <c r="AW336" t="s">
        <v>95</v>
      </c>
      <c r="AX336" t="s">
        <v>95</v>
      </c>
      <c r="AY336" t="s">
        <v>95</v>
      </c>
      <c r="AZ336" t="s">
        <v>95</v>
      </c>
      <c r="BA336" t="s">
        <v>95</v>
      </c>
      <c r="BB336" t="s">
        <v>95</v>
      </c>
      <c r="BC336" t="s">
        <v>95</v>
      </c>
      <c r="BD336" t="s">
        <v>95</v>
      </c>
      <c r="BH336" t="s">
        <v>345</v>
      </c>
      <c r="BI336">
        <v>1</v>
      </c>
      <c r="BJ336" t="s">
        <v>97</v>
      </c>
      <c r="BK336" t="s">
        <v>180</v>
      </c>
      <c r="BL336">
        <v>0</v>
      </c>
      <c r="BM336">
        <v>0</v>
      </c>
      <c r="BN336">
        <v>0</v>
      </c>
      <c r="BO336">
        <v>0</v>
      </c>
      <c r="BP336">
        <v>0</v>
      </c>
      <c r="BQ336">
        <v>0</v>
      </c>
      <c r="BS336">
        <v>1</v>
      </c>
      <c r="BT336">
        <v>1</v>
      </c>
      <c r="BU336">
        <v>0</v>
      </c>
      <c r="BV336">
        <v>0</v>
      </c>
      <c r="BW336">
        <v>0</v>
      </c>
      <c r="BX336">
        <v>0</v>
      </c>
      <c r="BY336">
        <v>355</v>
      </c>
      <c r="BZ336" t="s">
        <v>123</v>
      </c>
      <c r="CA336" t="s">
        <v>123</v>
      </c>
      <c r="CG336" s="4">
        <v>1</v>
      </c>
      <c r="CH336" s="4">
        <v>1</v>
      </c>
      <c r="CI336" s="5">
        <v>0</v>
      </c>
      <c r="CJ336" s="5">
        <v>0</v>
      </c>
      <c r="CK336" s="5">
        <v>0</v>
      </c>
      <c r="CL336" s="5">
        <v>0</v>
      </c>
    </row>
    <row r="337" spans="1:90" x14ac:dyDescent="0.2">
      <c r="A337" t="s">
        <v>732</v>
      </c>
      <c r="B337" t="s">
        <v>604</v>
      </c>
      <c r="C337" t="s">
        <v>208</v>
      </c>
      <c r="D337">
        <v>3.5</v>
      </c>
      <c r="E337" t="s">
        <v>317</v>
      </c>
      <c r="F337" t="s">
        <v>665</v>
      </c>
      <c r="G337" t="s">
        <v>348</v>
      </c>
      <c r="H337" t="s">
        <v>607</v>
      </c>
      <c r="I337">
        <v>0.85602</v>
      </c>
      <c r="J337">
        <v>0.85597000000000001</v>
      </c>
      <c r="K337">
        <v>2.085E-2</v>
      </c>
      <c r="L337">
        <v>2029.7</v>
      </c>
      <c r="M337">
        <v>5.1336000000000004</v>
      </c>
      <c r="N337">
        <v>65130</v>
      </c>
      <c r="O337">
        <v>9.9847000000000005E-2</v>
      </c>
      <c r="P337">
        <v>2014</v>
      </c>
      <c r="Q337">
        <v>-41.526000000000003</v>
      </c>
      <c r="R337">
        <v>0.87890000000000001</v>
      </c>
      <c r="S337">
        <v>0.86851999999999996</v>
      </c>
      <c r="T337">
        <v>0.18546000000000001</v>
      </c>
      <c r="U337">
        <v>5.5245000000000002E-2</v>
      </c>
      <c r="V337">
        <v>0.87890000000000001</v>
      </c>
      <c r="W337">
        <v>0.87217</v>
      </c>
      <c r="X337">
        <v>0.18546000000000001</v>
      </c>
      <c r="Y337">
        <v>5.5246000000000003E-2</v>
      </c>
      <c r="Z337">
        <v>0.19388</v>
      </c>
      <c r="AA337">
        <v>0.14909</v>
      </c>
      <c r="AB337">
        <v>0.47849999999999998</v>
      </c>
      <c r="AC337">
        <v>0.28517999999999999</v>
      </c>
      <c r="AD337">
        <v>39</v>
      </c>
      <c r="AE337">
        <v>4</v>
      </c>
      <c r="AF337" s="1">
        <v>4.6062E-5</v>
      </c>
      <c r="AG337" s="1">
        <v>1.5353999999999999E-5</v>
      </c>
      <c r="AH337" s="1">
        <v>3.0707999999999998E-5</v>
      </c>
      <c r="AI337">
        <v>9</v>
      </c>
      <c r="AJ337">
        <v>0</v>
      </c>
      <c r="AK337">
        <v>8</v>
      </c>
      <c r="AL337">
        <v>0</v>
      </c>
      <c r="AM337">
        <v>0</v>
      </c>
      <c r="AN337">
        <v>1</v>
      </c>
      <c r="AO337">
        <v>0.33333000000000002</v>
      </c>
      <c r="AP337">
        <v>0</v>
      </c>
      <c r="AQ337">
        <v>1</v>
      </c>
      <c r="AR337" t="s">
        <v>95</v>
      </c>
      <c r="AS337" t="s">
        <v>96</v>
      </c>
      <c r="AT337" t="s">
        <v>95</v>
      </c>
      <c r="AU337" t="s">
        <v>94</v>
      </c>
      <c r="AV337" t="s">
        <v>94</v>
      </c>
      <c r="AW337" t="s">
        <v>94</v>
      </c>
      <c r="AX337" t="s">
        <v>94</v>
      </c>
      <c r="AY337" t="s">
        <v>94</v>
      </c>
      <c r="AZ337" t="s">
        <v>94</v>
      </c>
      <c r="BA337" t="s">
        <v>96</v>
      </c>
      <c r="BB337" t="s">
        <v>96</v>
      </c>
      <c r="BC337" t="s">
        <v>96</v>
      </c>
      <c r="BD337" t="s">
        <v>96</v>
      </c>
      <c r="BH337" t="s">
        <v>341</v>
      </c>
      <c r="BI337">
        <v>1</v>
      </c>
      <c r="BJ337" t="s">
        <v>97</v>
      </c>
      <c r="BK337" t="s">
        <v>138</v>
      </c>
      <c r="BL337">
        <v>0</v>
      </c>
      <c r="BM337">
        <v>0</v>
      </c>
      <c r="BN337">
        <v>0</v>
      </c>
      <c r="BO337">
        <v>0</v>
      </c>
      <c r="BP337">
        <v>0</v>
      </c>
      <c r="BQ337">
        <v>0</v>
      </c>
      <c r="BS337">
        <v>1</v>
      </c>
      <c r="BT337">
        <v>1</v>
      </c>
      <c r="BU337">
        <v>0</v>
      </c>
      <c r="BV337">
        <v>0</v>
      </c>
      <c r="BW337">
        <v>0</v>
      </c>
      <c r="BX337">
        <v>0</v>
      </c>
      <c r="BY337">
        <v>356</v>
      </c>
      <c r="BZ337" t="s">
        <v>123</v>
      </c>
      <c r="CA337" t="s">
        <v>123</v>
      </c>
      <c r="CG337" s="4">
        <v>0</v>
      </c>
      <c r="CH337" s="4">
        <v>1</v>
      </c>
      <c r="CI337" s="5">
        <v>0</v>
      </c>
      <c r="CJ337" s="5">
        <v>0</v>
      </c>
      <c r="CK337" s="5">
        <v>0</v>
      </c>
      <c r="CL337" s="5">
        <v>0</v>
      </c>
    </row>
    <row r="338" spans="1:90" x14ac:dyDescent="0.2">
      <c r="A338" t="s">
        <v>733</v>
      </c>
      <c r="B338" t="s">
        <v>604</v>
      </c>
      <c r="C338" t="s">
        <v>208</v>
      </c>
      <c r="D338">
        <v>3.5</v>
      </c>
      <c r="E338" t="s">
        <v>317</v>
      </c>
      <c r="F338" t="s">
        <v>667</v>
      </c>
      <c r="G338" t="s">
        <v>351</v>
      </c>
      <c r="H338" t="s">
        <v>607</v>
      </c>
      <c r="I338">
        <v>0.63271999999999995</v>
      </c>
      <c r="J338">
        <v>0.24384</v>
      </c>
      <c r="K338">
        <v>0.15468000000000001</v>
      </c>
      <c r="L338">
        <v>2020</v>
      </c>
      <c r="M338">
        <v>6.9452999999999996</v>
      </c>
      <c r="N338">
        <v>13.39</v>
      </c>
      <c r="O338">
        <v>0.72740000000000005</v>
      </c>
      <c r="P338">
        <v>2011.8</v>
      </c>
      <c r="Q338">
        <v>-308.33</v>
      </c>
      <c r="R338">
        <v>0.99192000000000002</v>
      </c>
      <c r="S338">
        <v>0.99133000000000004</v>
      </c>
      <c r="T338">
        <v>0.29115000000000002</v>
      </c>
      <c r="U338">
        <v>0.13552</v>
      </c>
      <c r="V338">
        <v>0.94972999999999996</v>
      </c>
      <c r="W338">
        <v>0.94733999999999996</v>
      </c>
      <c r="X338">
        <v>0.72614000000000001</v>
      </c>
      <c r="Y338">
        <v>0.41141</v>
      </c>
      <c r="Z338">
        <v>0.38473000000000002</v>
      </c>
      <c r="AA338">
        <v>0.35543000000000002</v>
      </c>
      <c r="AB338">
        <v>2.5404</v>
      </c>
      <c r="AC338">
        <v>1.9108000000000001</v>
      </c>
      <c r="AD338">
        <v>45</v>
      </c>
      <c r="AE338">
        <v>9</v>
      </c>
      <c r="AF338">
        <v>0.89617000000000002</v>
      </c>
      <c r="AG338">
        <v>7.4680999999999997E-2</v>
      </c>
      <c r="AH338">
        <v>0.82149000000000005</v>
      </c>
      <c r="AI338">
        <v>9</v>
      </c>
      <c r="AJ338">
        <v>1</v>
      </c>
      <c r="AK338">
        <v>8</v>
      </c>
      <c r="AL338">
        <v>1</v>
      </c>
      <c r="AM338">
        <v>0</v>
      </c>
      <c r="AN338">
        <v>1</v>
      </c>
      <c r="AO338">
        <v>0.84601000000000004</v>
      </c>
      <c r="AP338">
        <v>0</v>
      </c>
      <c r="AQ338">
        <v>1</v>
      </c>
      <c r="AR338" t="s">
        <v>95</v>
      </c>
      <c r="AS338" t="s">
        <v>95</v>
      </c>
      <c r="AT338" t="s">
        <v>95</v>
      </c>
      <c r="AU338" t="s">
        <v>95</v>
      </c>
      <c r="AV338" t="s">
        <v>95</v>
      </c>
      <c r="AW338" t="s">
        <v>95</v>
      </c>
      <c r="AX338" t="s">
        <v>95</v>
      </c>
      <c r="AY338" t="s">
        <v>95</v>
      </c>
      <c r="AZ338" t="s">
        <v>95</v>
      </c>
      <c r="BA338" t="s">
        <v>95</v>
      </c>
      <c r="BB338" t="s">
        <v>95</v>
      </c>
      <c r="BC338" t="s">
        <v>95</v>
      </c>
      <c r="BD338" t="s">
        <v>95</v>
      </c>
      <c r="BI338">
        <v>0</v>
      </c>
      <c r="BJ338" t="s">
        <v>137</v>
      </c>
      <c r="BK338" t="s">
        <v>180</v>
      </c>
      <c r="BL338">
        <v>1</v>
      </c>
      <c r="BM338">
        <v>1</v>
      </c>
      <c r="BN338">
        <v>0</v>
      </c>
      <c r="BO338">
        <v>0</v>
      </c>
      <c r="BP338">
        <v>0</v>
      </c>
      <c r="BQ338">
        <v>0</v>
      </c>
      <c r="BS338">
        <v>1</v>
      </c>
      <c r="BT338">
        <v>1</v>
      </c>
      <c r="BU338">
        <v>0</v>
      </c>
      <c r="BV338">
        <v>0</v>
      </c>
      <c r="BW338">
        <v>0</v>
      </c>
      <c r="BX338">
        <v>0</v>
      </c>
      <c r="BY338">
        <v>357</v>
      </c>
      <c r="CG338" s="4">
        <v>1</v>
      </c>
      <c r="CH338" s="4">
        <v>1</v>
      </c>
      <c r="CI338" s="5">
        <v>0</v>
      </c>
      <c r="CJ338" s="5">
        <v>0</v>
      </c>
      <c r="CK338" s="5">
        <v>0</v>
      </c>
      <c r="CL338" s="5">
        <v>0</v>
      </c>
    </row>
    <row r="339" spans="1:90" x14ac:dyDescent="0.2">
      <c r="A339" t="s">
        <v>734</v>
      </c>
      <c r="B339" t="s">
        <v>604</v>
      </c>
      <c r="C339" t="s">
        <v>208</v>
      </c>
      <c r="D339">
        <v>3.5</v>
      </c>
      <c r="E339" t="s">
        <v>317</v>
      </c>
      <c r="F339" t="s">
        <v>669</v>
      </c>
      <c r="G339" t="s">
        <v>354</v>
      </c>
      <c r="H339" t="s">
        <v>607</v>
      </c>
      <c r="I339">
        <v>8.9474999999999998</v>
      </c>
      <c r="J339">
        <v>2.4331999999999999E-3</v>
      </c>
      <c r="K339">
        <v>1.498E-2</v>
      </c>
      <c r="L339">
        <v>2018.2</v>
      </c>
      <c r="M339">
        <v>0.49114000000000002</v>
      </c>
      <c r="N339">
        <v>14.962999999999999</v>
      </c>
      <c r="O339">
        <v>1554.7</v>
      </c>
      <c r="P339" s="1">
        <v>157480</v>
      </c>
      <c r="Q339">
        <v>-29.841999999999999</v>
      </c>
      <c r="R339">
        <v>0.89571999999999996</v>
      </c>
      <c r="S339">
        <v>0.88678000000000001</v>
      </c>
      <c r="T339">
        <v>0.16012999999999999</v>
      </c>
      <c r="U339">
        <v>2.5656000000000002E-2</v>
      </c>
      <c r="V339">
        <v>-4.2781E-2</v>
      </c>
      <c r="W339">
        <v>-0.10070999999999999</v>
      </c>
      <c r="X339">
        <v>0.50636999999999999</v>
      </c>
      <c r="Y339">
        <v>0.10256</v>
      </c>
      <c r="Z339">
        <v>0.11559</v>
      </c>
      <c r="AA339">
        <v>6.6459000000000004E-2</v>
      </c>
      <c r="AB339">
        <v>0.46633000000000002</v>
      </c>
      <c r="AC339">
        <v>0.22839999999999999</v>
      </c>
      <c r="AD339">
        <v>39</v>
      </c>
      <c r="AE339">
        <v>2</v>
      </c>
      <c r="AF339">
        <v>0.20049</v>
      </c>
      <c r="AG339">
        <v>6.6830000000000001E-2</v>
      </c>
      <c r="AH339">
        <v>0.13366</v>
      </c>
      <c r="AI339">
        <v>3</v>
      </c>
      <c r="AJ339">
        <v>0</v>
      </c>
      <c r="AK339">
        <v>2</v>
      </c>
      <c r="AL339">
        <v>0</v>
      </c>
      <c r="AM339">
        <v>0</v>
      </c>
      <c r="AN339">
        <v>1</v>
      </c>
      <c r="AO339">
        <v>0</v>
      </c>
      <c r="AP339">
        <v>0</v>
      </c>
      <c r="AQ339">
        <v>1</v>
      </c>
      <c r="AR339" t="s">
        <v>95</v>
      </c>
      <c r="AS339" t="s">
        <v>96</v>
      </c>
      <c r="AT339" t="s">
        <v>94</v>
      </c>
      <c r="AU339" t="s">
        <v>94</v>
      </c>
      <c r="AV339" t="s">
        <v>95</v>
      </c>
      <c r="AW339" t="s">
        <v>94</v>
      </c>
      <c r="AX339" t="s">
        <v>94</v>
      </c>
      <c r="AY339" t="s">
        <v>94</v>
      </c>
      <c r="AZ339" t="s">
        <v>94</v>
      </c>
      <c r="BA339" t="s">
        <v>96</v>
      </c>
      <c r="BB339" t="s">
        <v>96</v>
      </c>
      <c r="BC339" t="s">
        <v>96</v>
      </c>
      <c r="BD339" t="s">
        <v>96</v>
      </c>
      <c r="BH339" t="s">
        <v>341</v>
      </c>
      <c r="BI339">
        <v>1</v>
      </c>
      <c r="BJ339" t="s">
        <v>97</v>
      </c>
      <c r="BK339" t="s">
        <v>138</v>
      </c>
      <c r="BL339">
        <v>0</v>
      </c>
      <c r="BM339">
        <v>0</v>
      </c>
      <c r="BN339">
        <v>0</v>
      </c>
      <c r="BO339">
        <v>0</v>
      </c>
      <c r="BP339">
        <v>0</v>
      </c>
      <c r="BQ339">
        <v>0</v>
      </c>
      <c r="BS339">
        <v>0</v>
      </c>
      <c r="BT339">
        <v>1</v>
      </c>
      <c r="BU339">
        <v>0</v>
      </c>
      <c r="BV339">
        <v>0</v>
      </c>
      <c r="BW339">
        <v>0</v>
      </c>
      <c r="BX339">
        <v>0</v>
      </c>
      <c r="BY339">
        <v>358</v>
      </c>
      <c r="CA339" t="s">
        <v>123</v>
      </c>
      <c r="CG339" s="4">
        <v>0</v>
      </c>
      <c r="CH339" s="4">
        <v>1</v>
      </c>
      <c r="CI339" s="5">
        <v>0</v>
      </c>
      <c r="CJ339" s="5">
        <v>0</v>
      </c>
      <c r="CK339" s="5">
        <v>0</v>
      </c>
      <c r="CL339" s="5">
        <v>0</v>
      </c>
    </row>
    <row r="340" spans="1:90" x14ac:dyDescent="0.2">
      <c r="A340" t="s">
        <v>735</v>
      </c>
      <c r="B340" t="s">
        <v>604</v>
      </c>
      <c r="C340" t="s">
        <v>208</v>
      </c>
      <c r="D340">
        <v>3.5</v>
      </c>
      <c r="E340" t="s">
        <v>317</v>
      </c>
      <c r="F340" t="s">
        <v>671</v>
      </c>
      <c r="G340" t="s">
        <v>357</v>
      </c>
      <c r="H340" t="s">
        <v>607</v>
      </c>
      <c r="I340">
        <v>1.8312999999999999</v>
      </c>
      <c r="J340">
        <v>0.35855999999999999</v>
      </c>
      <c r="K340">
        <v>9.0415999999999996E-2</v>
      </c>
      <c r="L340">
        <v>2021</v>
      </c>
      <c r="M340">
        <v>2.3997000000000002</v>
      </c>
      <c r="N340">
        <v>9.3634000000000004</v>
      </c>
      <c r="O340">
        <v>6.6208</v>
      </c>
      <c r="P340">
        <v>2022.5</v>
      </c>
      <c r="Q340">
        <v>-180.27</v>
      </c>
      <c r="R340">
        <v>0.99424000000000001</v>
      </c>
      <c r="S340">
        <v>0.99380999999999997</v>
      </c>
      <c r="T340">
        <v>0.17530000000000001</v>
      </c>
      <c r="U340">
        <v>6.0895999999999999E-2</v>
      </c>
      <c r="V340">
        <v>0.91461999999999999</v>
      </c>
      <c r="W340">
        <v>0.91054999999999997</v>
      </c>
      <c r="X340">
        <v>0.67469000000000001</v>
      </c>
      <c r="Y340">
        <v>0.31725999999999999</v>
      </c>
      <c r="Z340">
        <v>0.25863000000000003</v>
      </c>
      <c r="AA340">
        <v>0.22331999999999999</v>
      </c>
      <c r="AB340">
        <v>1.9881</v>
      </c>
      <c r="AC340">
        <v>1.3623000000000001</v>
      </c>
      <c r="AD340">
        <v>45</v>
      </c>
      <c r="AE340">
        <v>7</v>
      </c>
      <c r="AF340">
        <v>1.0081</v>
      </c>
      <c r="AG340">
        <v>4.1764000000000003E-2</v>
      </c>
      <c r="AH340">
        <v>0.96631</v>
      </c>
      <c r="AI340">
        <v>7</v>
      </c>
      <c r="AJ340">
        <v>1</v>
      </c>
      <c r="AK340">
        <v>6</v>
      </c>
      <c r="AL340">
        <v>1</v>
      </c>
      <c r="AM340">
        <v>0</v>
      </c>
      <c r="AN340">
        <v>1</v>
      </c>
      <c r="AO340">
        <v>0.77527000000000001</v>
      </c>
      <c r="AP340">
        <v>0</v>
      </c>
      <c r="AQ340">
        <v>1</v>
      </c>
      <c r="AR340" t="s">
        <v>95</v>
      </c>
      <c r="AS340" t="s">
        <v>95</v>
      </c>
      <c r="AT340" t="s">
        <v>95</v>
      </c>
      <c r="AU340" t="s">
        <v>95</v>
      </c>
      <c r="AV340" t="s">
        <v>95</v>
      </c>
      <c r="AW340" t="s">
        <v>95</v>
      </c>
      <c r="AX340" t="s">
        <v>95</v>
      </c>
      <c r="AY340" t="s">
        <v>95</v>
      </c>
      <c r="AZ340" t="s">
        <v>94</v>
      </c>
      <c r="BA340" t="s">
        <v>95</v>
      </c>
      <c r="BB340" t="s">
        <v>94</v>
      </c>
      <c r="BC340" t="s">
        <v>95</v>
      </c>
      <c r="BD340" t="s">
        <v>94</v>
      </c>
      <c r="BI340">
        <v>0</v>
      </c>
      <c r="BJ340" t="s">
        <v>137</v>
      </c>
      <c r="BK340" t="s">
        <v>180</v>
      </c>
      <c r="BL340">
        <v>1</v>
      </c>
      <c r="BM340">
        <v>1</v>
      </c>
      <c r="BN340">
        <v>0</v>
      </c>
      <c r="BO340">
        <v>0</v>
      </c>
      <c r="BP340">
        <v>0</v>
      </c>
      <c r="BQ340">
        <v>0</v>
      </c>
      <c r="BS340">
        <v>1</v>
      </c>
      <c r="BT340">
        <v>1</v>
      </c>
      <c r="BU340">
        <v>0</v>
      </c>
      <c r="BV340">
        <v>0</v>
      </c>
      <c r="BW340">
        <v>0</v>
      </c>
      <c r="BX340">
        <v>0</v>
      </c>
      <c r="BY340">
        <v>359</v>
      </c>
      <c r="CG340" s="4">
        <v>0</v>
      </c>
      <c r="CH340" s="4">
        <v>1</v>
      </c>
      <c r="CI340" s="5">
        <v>0</v>
      </c>
      <c r="CJ340" s="5">
        <v>0</v>
      </c>
      <c r="CK340" s="5">
        <v>0</v>
      </c>
      <c r="CL340" s="5">
        <v>0</v>
      </c>
    </row>
    <row r="341" spans="1:90" x14ac:dyDescent="0.2">
      <c r="A341" t="s">
        <v>736</v>
      </c>
      <c r="B341" t="s">
        <v>604</v>
      </c>
      <c r="C341" t="s">
        <v>208</v>
      </c>
      <c r="D341">
        <v>3.5</v>
      </c>
      <c r="E341" t="s">
        <v>317</v>
      </c>
      <c r="F341" t="s">
        <v>673</v>
      </c>
      <c r="G341" t="s">
        <v>360</v>
      </c>
      <c r="H341" t="s">
        <v>607</v>
      </c>
      <c r="I341">
        <v>2.4150999999999998</v>
      </c>
      <c r="J341">
        <v>2.4148000000000001</v>
      </c>
      <c r="K341">
        <v>1.7850999999999999E-2</v>
      </c>
      <c r="L341">
        <v>2024.3</v>
      </c>
      <c r="M341">
        <v>1.8196000000000001</v>
      </c>
      <c r="N341">
        <v>13080</v>
      </c>
      <c r="O341">
        <v>4.8423999999999996</v>
      </c>
      <c r="P341">
        <v>2021</v>
      </c>
      <c r="Q341">
        <v>-35.58</v>
      </c>
      <c r="R341">
        <v>0.99285000000000001</v>
      </c>
      <c r="S341">
        <v>0.99228000000000005</v>
      </c>
      <c r="T341">
        <v>6.0102999999999997E-2</v>
      </c>
      <c r="U341">
        <v>1.0193000000000001E-2</v>
      </c>
      <c r="V341">
        <v>0.99285000000000001</v>
      </c>
      <c r="W341">
        <v>0.99248000000000003</v>
      </c>
      <c r="X341">
        <v>6.0102999999999997E-2</v>
      </c>
      <c r="Y341">
        <v>1.0193000000000001E-2</v>
      </c>
      <c r="Z341">
        <v>9.2713000000000004E-2</v>
      </c>
      <c r="AA341">
        <v>4.6184999999999997E-2</v>
      </c>
      <c r="AB341">
        <v>0.67684999999999995</v>
      </c>
      <c r="AC341">
        <v>0.27775</v>
      </c>
      <c r="AD341">
        <v>42</v>
      </c>
      <c r="AE341">
        <v>3</v>
      </c>
      <c r="AF341">
        <v>3.5523999999999999E-4</v>
      </c>
      <c r="AG341" s="1">
        <v>2.9896E-5</v>
      </c>
      <c r="AH341">
        <v>3.2535000000000002E-4</v>
      </c>
      <c r="AI341">
        <v>4</v>
      </c>
      <c r="AJ341">
        <v>0</v>
      </c>
      <c r="AK341">
        <v>3</v>
      </c>
      <c r="AL341">
        <v>0</v>
      </c>
      <c r="AM341">
        <v>0</v>
      </c>
      <c r="AN341">
        <v>1</v>
      </c>
      <c r="AO341">
        <v>8.7500999999999995E-2</v>
      </c>
      <c r="AP341">
        <v>0</v>
      </c>
      <c r="AQ341">
        <v>1</v>
      </c>
      <c r="AR341" t="s">
        <v>95</v>
      </c>
      <c r="AS341" t="s">
        <v>96</v>
      </c>
      <c r="AT341" t="s">
        <v>94</v>
      </c>
      <c r="AU341" t="s">
        <v>94</v>
      </c>
      <c r="AV341" t="s">
        <v>95</v>
      </c>
      <c r="AW341" t="s">
        <v>94</v>
      </c>
      <c r="AX341" t="s">
        <v>94</v>
      </c>
      <c r="AY341" t="s">
        <v>94</v>
      </c>
      <c r="AZ341" t="s">
        <v>94</v>
      </c>
      <c r="BA341" t="s">
        <v>96</v>
      </c>
      <c r="BB341" t="s">
        <v>96</v>
      </c>
      <c r="BC341" t="s">
        <v>96</v>
      </c>
      <c r="BD341" t="s">
        <v>96</v>
      </c>
      <c r="BH341" t="s">
        <v>341</v>
      </c>
      <c r="BI341">
        <v>1</v>
      </c>
      <c r="BJ341" t="s">
        <v>97</v>
      </c>
      <c r="BK341" t="s">
        <v>138</v>
      </c>
      <c r="BL341">
        <v>0</v>
      </c>
      <c r="BM341">
        <v>0</v>
      </c>
      <c r="BN341">
        <v>0</v>
      </c>
      <c r="BO341">
        <v>0</v>
      </c>
      <c r="BP341">
        <v>0</v>
      </c>
      <c r="BQ341">
        <v>0</v>
      </c>
      <c r="BS341">
        <v>0</v>
      </c>
      <c r="BT341">
        <v>1</v>
      </c>
      <c r="BU341">
        <v>0</v>
      </c>
      <c r="BV341">
        <v>0</v>
      </c>
      <c r="BW341">
        <v>0</v>
      </c>
      <c r="BX341">
        <v>0</v>
      </c>
      <c r="BY341">
        <v>360</v>
      </c>
      <c r="CA341" t="s">
        <v>123</v>
      </c>
      <c r="CG341" s="4">
        <v>0</v>
      </c>
      <c r="CH341" s="4">
        <v>1</v>
      </c>
      <c r="CI341" s="5">
        <v>0</v>
      </c>
      <c r="CJ341" s="5">
        <v>0</v>
      </c>
      <c r="CK341" s="5">
        <v>0</v>
      </c>
      <c r="CL341" s="5">
        <v>0</v>
      </c>
    </row>
    <row r="342" spans="1:90" x14ac:dyDescent="0.2">
      <c r="A342" t="s">
        <v>737</v>
      </c>
      <c r="B342" t="s">
        <v>604</v>
      </c>
      <c r="C342" t="s">
        <v>208</v>
      </c>
      <c r="D342">
        <v>3.5</v>
      </c>
      <c r="E342" t="s">
        <v>317</v>
      </c>
      <c r="F342" t="s">
        <v>675</v>
      </c>
      <c r="G342" t="s">
        <v>357</v>
      </c>
      <c r="H342" t="s">
        <v>607</v>
      </c>
      <c r="I342">
        <v>2.7271999999999998</v>
      </c>
      <c r="J342">
        <v>0.35414000000000001</v>
      </c>
      <c r="K342">
        <v>0.13571</v>
      </c>
      <c r="L342">
        <v>2020.8</v>
      </c>
      <c r="M342">
        <v>1.6113</v>
      </c>
      <c r="N342">
        <v>13.53</v>
      </c>
      <c r="O342">
        <v>7.24</v>
      </c>
      <c r="P342">
        <v>2021.6</v>
      </c>
      <c r="Q342">
        <v>-270.57</v>
      </c>
      <c r="R342">
        <v>0.99638000000000004</v>
      </c>
      <c r="S342">
        <v>0.99612000000000001</v>
      </c>
      <c r="T342">
        <v>0.21060000000000001</v>
      </c>
      <c r="U342">
        <v>7.4699000000000002E-2</v>
      </c>
      <c r="V342">
        <v>0.89512999999999998</v>
      </c>
      <c r="W342">
        <v>0.89014000000000004</v>
      </c>
      <c r="X342">
        <v>1.1335</v>
      </c>
      <c r="Y342">
        <v>0.52432000000000001</v>
      </c>
      <c r="Z342">
        <v>0.25352999999999998</v>
      </c>
      <c r="AA342">
        <v>0.21798999999999999</v>
      </c>
      <c r="AB342">
        <v>3.0242</v>
      </c>
      <c r="AC342">
        <v>2.0787</v>
      </c>
      <c r="AD342">
        <v>45</v>
      </c>
      <c r="AE342">
        <v>7</v>
      </c>
      <c r="AF342">
        <v>1.0296000000000001</v>
      </c>
      <c r="AG342">
        <v>2.8903000000000002E-2</v>
      </c>
      <c r="AH342">
        <v>1.0006999999999999</v>
      </c>
      <c r="AI342">
        <v>7</v>
      </c>
      <c r="AJ342">
        <v>1</v>
      </c>
      <c r="AK342">
        <v>6</v>
      </c>
      <c r="AL342">
        <v>1</v>
      </c>
      <c r="AM342">
        <v>0</v>
      </c>
      <c r="AN342">
        <v>1</v>
      </c>
      <c r="AO342">
        <v>0.77695000000000003</v>
      </c>
      <c r="AP342">
        <v>0</v>
      </c>
      <c r="AQ342">
        <v>1</v>
      </c>
      <c r="AR342" t="s">
        <v>95</v>
      </c>
      <c r="AS342" t="s">
        <v>95</v>
      </c>
      <c r="AT342" t="s">
        <v>95</v>
      </c>
      <c r="AU342" t="s">
        <v>95</v>
      </c>
      <c r="AV342" t="s">
        <v>95</v>
      </c>
      <c r="AW342" t="s">
        <v>95</v>
      </c>
      <c r="AX342" t="s">
        <v>95</v>
      </c>
      <c r="AY342" t="s">
        <v>95</v>
      </c>
      <c r="AZ342" t="s">
        <v>94</v>
      </c>
      <c r="BA342" t="s">
        <v>95</v>
      </c>
      <c r="BB342" t="s">
        <v>94</v>
      </c>
      <c r="BC342" t="s">
        <v>95</v>
      </c>
      <c r="BD342" t="s">
        <v>94</v>
      </c>
      <c r="BI342">
        <v>0</v>
      </c>
      <c r="BJ342" t="s">
        <v>137</v>
      </c>
      <c r="BK342" t="s">
        <v>180</v>
      </c>
      <c r="BL342">
        <v>1</v>
      </c>
      <c r="BM342">
        <v>1</v>
      </c>
      <c r="BN342">
        <v>0</v>
      </c>
      <c r="BO342">
        <v>0</v>
      </c>
      <c r="BP342">
        <v>0</v>
      </c>
      <c r="BQ342">
        <v>0</v>
      </c>
      <c r="BS342">
        <v>1</v>
      </c>
      <c r="BT342">
        <v>1</v>
      </c>
      <c r="BU342">
        <v>0</v>
      </c>
      <c r="BV342">
        <v>0</v>
      </c>
      <c r="BW342">
        <v>0</v>
      </c>
      <c r="BX342">
        <v>0</v>
      </c>
      <c r="BY342">
        <v>361</v>
      </c>
      <c r="CG342" s="4">
        <v>0</v>
      </c>
      <c r="CH342" s="4">
        <v>1</v>
      </c>
      <c r="CI342" s="5">
        <v>0</v>
      </c>
      <c r="CJ342" s="5">
        <v>0</v>
      </c>
      <c r="CK342" s="5">
        <v>0</v>
      </c>
      <c r="CL342" s="5">
        <v>0</v>
      </c>
    </row>
    <row r="343" spans="1:90" x14ac:dyDescent="0.2">
      <c r="A343" t="s">
        <v>738</v>
      </c>
      <c r="B343" t="s">
        <v>604</v>
      </c>
      <c r="C343" t="s">
        <v>208</v>
      </c>
      <c r="D343">
        <v>3.5</v>
      </c>
      <c r="E343" t="s">
        <v>317</v>
      </c>
      <c r="F343" t="s">
        <v>677</v>
      </c>
      <c r="G343" t="s">
        <v>360</v>
      </c>
      <c r="H343" t="s">
        <v>607</v>
      </c>
      <c r="I343">
        <v>2.9443000000000001</v>
      </c>
      <c r="J343">
        <v>2.9428999999999998</v>
      </c>
      <c r="K343">
        <v>2.8486000000000001E-2</v>
      </c>
      <c r="L343">
        <v>2023.3</v>
      </c>
      <c r="M343">
        <v>1.4925999999999999</v>
      </c>
      <c r="N343">
        <v>6185.6</v>
      </c>
      <c r="O343" s="1">
        <v>6.9383000000000007E-8</v>
      </c>
      <c r="P343">
        <v>2014.7</v>
      </c>
      <c r="Q343">
        <v>-56.78</v>
      </c>
      <c r="R343">
        <v>0.99746000000000001</v>
      </c>
      <c r="S343">
        <v>0.99726000000000004</v>
      </c>
      <c r="T343">
        <v>6.0256999999999998E-2</v>
      </c>
      <c r="U343">
        <v>9.8274E-3</v>
      </c>
      <c r="V343">
        <v>0.99746000000000001</v>
      </c>
      <c r="W343">
        <v>0.99733000000000005</v>
      </c>
      <c r="X343">
        <v>6.0256999999999998E-2</v>
      </c>
      <c r="Y343">
        <v>9.8294000000000003E-3</v>
      </c>
      <c r="Z343">
        <v>8.3268999999999996E-2</v>
      </c>
      <c r="AA343">
        <v>3.6257999999999999E-2</v>
      </c>
      <c r="AB343">
        <v>1.1456</v>
      </c>
      <c r="AC343">
        <v>0.46464</v>
      </c>
      <c r="AD343">
        <v>42</v>
      </c>
      <c r="AE343">
        <v>3</v>
      </c>
      <c r="AF343">
        <v>1.2687E-3</v>
      </c>
      <c r="AG343" s="1">
        <v>6.3219999999999994E-5</v>
      </c>
      <c r="AH343">
        <v>1.2055E-3</v>
      </c>
      <c r="AI343">
        <v>4</v>
      </c>
      <c r="AJ343">
        <v>0</v>
      </c>
      <c r="AK343">
        <v>3</v>
      </c>
      <c r="AL343">
        <v>0</v>
      </c>
      <c r="AM343">
        <v>0</v>
      </c>
      <c r="AN343">
        <v>1</v>
      </c>
      <c r="AO343">
        <v>5.2309000000000001E-2</v>
      </c>
      <c r="AP343">
        <v>0</v>
      </c>
      <c r="AQ343">
        <v>1</v>
      </c>
      <c r="AR343" t="s">
        <v>95</v>
      </c>
      <c r="AS343" t="s">
        <v>96</v>
      </c>
      <c r="AT343" t="s">
        <v>94</v>
      </c>
      <c r="AU343" t="s">
        <v>94</v>
      </c>
      <c r="AV343" t="s">
        <v>95</v>
      </c>
      <c r="AW343" t="s">
        <v>94</v>
      </c>
      <c r="AX343" t="s">
        <v>94</v>
      </c>
      <c r="AY343" t="s">
        <v>94</v>
      </c>
      <c r="AZ343" t="s">
        <v>94</v>
      </c>
      <c r="BA343" t="s">
        <v>96</v>
      </c>
      <c r="BB343" t="s">
        <v>96</v>
      </c>
      <c r="BC343" t="s">
        <v>96</v>
      </c>
      <c r="BD343" t="s">
        <v>96</v>
      </c>
      <c r="BH343" t="s">
        <v>341</v>
      </c>
      <c r="BI343">
        <v>1</v>
      </c>
      <c r="BJ343" t="s">
        <v>97</v>
      </c>
      <c r="BK343" t="s">
        <v>138</v>
      </c>
      <c r="BL343">
        <v>0</v>
      </c>
      <c r="BM343">
        <v>0</v>
      </c>
      <c r="BN343">
        <v>0</v>
      </c>
      <c r="BO343">
        <v>0</v>
      </c>
      <c r="BP343">
        <v>0</v>
      </c>
      <c r="BQ343">
        <v>0</v>
      </c>
      <c r="BS343">
        <v>0</v>
      </c>
      <c r="BT343">
        <v>1</v>
      </c>
      <c r="BU343">
        <v>0</v>
      </c>
      <c r="BV343">
        <v>0</v>
      </c>
      <c r="BW343">
        <v>0</v>
      </c>
      <c r="BX343">
        <v>0</v>
      </c>
      <c r="BY343">
        <v>362</v>
      </c>
      <c r="CA343" t="s">
        <v>123</v>
      </c>
      <c r="CG343" s="4">
        <v>0</v>
      </c>
      <c r="CH343" s="4">
        <v>1</v>
      </c>
      <c r="CI343" s="5">
        <v>0</v>
      </c>
      <c r="CJ343" s="5">
        <v>0</v>
      </c>
      <c r="CK343" s="5">
        <v>0</v>
      </c>
      <c r="CL343" s="5">
        <v>0</v>
      </c>
    </row>
    <row r="344" spans="1:90" x14ac:dyDescent="0.2">
      <c r="A344" t="s">
        <v>739</v>
      </c>
      <c r="B344" t="s">
        <v>604</v>
      </c>
      <c r="C344" t="s">
        <v>208</v>
      </c>
      <c r="D344">
        <v>3.5</v>
      </c>
      <c r="E344" t="s">
        <v>317</v>
      </c>
      <c r="F344" t="s">
        <v>679</v>
      </c>
      <c r="G344" t="s">
        <v>351</v>
      </c>
      <c r="H344" t="s">
        <v>607</v>
      </c>
      <c r="I344">
        <v>0.74568999999999996</v>
      </c>
      <c r="J344">
        <v>0.26447999999999999</v>
      </c>
      <c r="K344">
        <v>0.19539000000000001</v>
      </c>
      <c r="L344">
        <v>2020.4</v>
      </c>
      <c r="M344">
        <v>5.8932000000000002</v>
      </c>
      <c r="N344">
        <v>17.917999999999999</v>
      </c>
      <c r="O344">
        <v>2.5392999999999999</v>
      </c>
      <c r="P344">
        <v>2016.4</v>
      </c>
      <c r="Q344">
        <v>-389.5</v>
      </c>
      <c r="R344">
        <v>0.99082000000000003</v>
      </c>
      <c r="S344">
        <v>0.99014000000000002</v>
      </c>
      <c r="T344">
        <v>0.40708</v>
      </c>
      <c r="U344">
        <v>0.15517</v>
      </c>
      <c r="V344">
        <v>0.94493000000000005</v>
      </c>
      <c r="W344">
        <v>0.94230999999999998</v>
      </c>
      <c r="X344">
        <v>0.99682000000000004</v>
      </c>
      <c r="Y344">
        <v>0.49504999999999999</v>
      </c>
      <c r="Z344">
        <v>0.35685</v>
      </c>
      <c r="AA344">
        <v>0.32622000000000001</v>
      </c>
      <c r="AB344">
        <v>3.4066999999999998</v>
      </c>
      <c r="AC344">
        <v>2.4535999999999998</v>
      </c>
      <c r="AD344">
        <v>45</v>
      </c>
      <c r="AE344">
        <v>9</v>
      </c>
      <c r="AF344">
        <v>0.89297000000000004</v>
      </c>
      <c r="AG344">
        <v>5.5809999999999998E-2</v>
      </c>
      <c r="AH344">
        <v>0.83716000000000002</v>
      </c>
      <c r="AI344">
        <v>9</v>
      </c>
      <c r="AJ344">
        <v>1</v>
      </c>
      <c r="AK344">
        <v>8</v>
      </c>
      <c r="AL344">
        <v>1</v>
      </c>
      <c r="AM344">
        <v>0</v>
      </c>
      <c r="AN344">
        <v>1</v>
      </c>
      <c r="AO344">
        <v>0.83457999999999999</v>
      </c>
      <c r="AP344">
        <v>0</v>
      </c>
      <c r="AQ344">
        <v>1</v>
      </c>
      <c r="AR344" t="s">
        <v>95</v>
      </c>
      <c r="AS344" t="s">
        <v>95</v>
      </c>
      <c r="AT344" t="s">
        <v>95</v>
      </c>
      <c r="AU344" t="s">
        <v>95</v>
      </c>
      <c r="AV344" t="s">
        <v>95</v>
      </c>
      <c r="AW344" t="s">
        <v>95</v>
      </c>
      <c r="AX344" t="s">
        <v>95</v>
      </c>
      <c r="AY344" t="s">
        <v>95</v>
      </c>
      <c r="AZ344" t="s">
        <v>95</v>
      </c>
      <c r="BA344" t="s">
        <v>95</v>
      </c>
      <c r="BB344" t="s">
        <v>95</v>
      </c>
      <c r="BC344" t="s">
        <v>95</v>
      </c>
      <c r="BD344" t="s">
        <v>95</v>
      </c>
      <c r="BI344">
        <v>0</v>
      </c>
      <c r="BJ344" t="s">
        <v>137</v>
      </c>
      <c r="BK344" t="s">
        <v>180</v>
      </c>
      <c r="BL344">
        <v>1</v>
      </c>
      <c r="BM344">
        <v>1</v>
      </c>
      <c r="BN344">
        <v>0</v>
      </c>
      <c r="BO344">
        <v>0</v>
      </c>
      <c r="BP344">
        <v>0</v>
      </c>
      <c r="BQ344">
        <v>0</v>
      </c>
      <c r="BS344">
        <v>1</v>
      </c>
      <c r="BT344">
        <v>1</v>
      </c>
      <c r="BU344">
        <v>0</v>
      </c>
      <c r="BV344">
        <v>0</v>
      </c>
      <c r="BW344">
        <v>0</v>
      </c>
      <c r="BX344">
        <v>0</v>
      </c>
      <c r="BY344">
        <v>363</v>
      </c>
      <c r="CG344" s="4">
        <v>1</v>
      </c>
      <c r="CH344" s="4">
        <v>1</v>
      </c>
      <c r="CI344" s="5">
        <v>0</v>
      </c>
      <c r="CJ344" s="5">
        <v>0</v>
      </c>
      <c r="CK344" s="5">
        <v>0</v>
      </c>
      <c r="CL344" s="5">
        <v>0</v>
      </c>
    </row>
    <row r="345" spans="1:90" x14ac:dyDescent="0.2">
      <c r="A345" t="s">
        <v>740</v>
      </c>
      <c r="B345" t="s">
        <v>604</v>
      </c>
      <c r="C345" t="s">
        <v>208</v>
      </c>
      <c r="D345">
        <v>3.5</v>
      </c>
      <c r="E345" t="s">
        <v>317</v>
      </c>
      <c r="F345" t="s">
        <v>681</v>
      </c>
      <c r="G345" t="s">
        <v>354</v>
      </c>
      <c r="H345" t="s">
        <v>607</v>
      </c>
      <c r="I345">
        <v>0.54207000000000005</v>
      </c>
      <c r="J345">
        <v>0.54196</v>
      </c>
      <c r="K345">
        <v>3.3790000000000001E-2</v>
      </c>
      <c r="L345">
        <v>2041.9</v>
      </c>
      <c r="M345">
        <v>8.1067</v>
      </c>
      <c r="N345" s="1">
        <v>361920</v>
      </c>
      <c r="O345">
        <v>1.4742E-2</v>
      </c>
      <c r="P345">
        <v>2010.5</v>
      </c>
      <c r="Q345">
        <v>-67.334999999999994</v>
      </c>
      <c r="R345">
        <v>0.75443000000000005</v>
      </c>
      <c r="S345">
        <v>0.73504000000000003</v>
      </c>
      <c r="T345">
        <v>0.44663999999999998</v>
      </c>
      <c r="U345">
        <v>0.15251000000000001</v>
      </c>
      <c r="V345">
        <v>0.75443000000000005</v>
      </c>
      <c r="W345">
        <v>0.74184000000000005</v>
      </c>
      <c r="X345">
        <v>0.44663999999999998</v>
      </c>
      <c r="Y345">
        <v>0.15253</v>
      </c>
      <c r="Z345">
        <v>0.20649000000000001</v>
      </c>
      <c r="AA345">
        <v>0.1658</v>
      </c>
      <c r="AB345">
        <v>0.80288000000000004</v>
      </c>
      <c r="AC345">
        <v>0.45540000000000003</v>
      </c>
      <c r="AD345">
        <v>42</v>
      </c>
      <c r="AE345">
        <v>5</v>
      </c>
      <c r="AF345" s="1">
        <v>1.3815000000000001E-5</v>
      </c>
      <c r="AG345" s="1">
        <v>2.7630000000000001E-6</v>
      </c>
      <c r="AH345" s="1">
        <v>1.1052E-5</v>
      </c>
      <c r="AI345">
        <v>6</v>
      </c>
      <c r="AJ345">
        <v>0</v>
      </c>
      <c r="AK345">
        <v>5</v>
      </c>
      <c r="AL345">
        <v>0</v>
      </c>
      <c r="AM345">
        <v>0</v>
      </c>
      <c r="AN345">
        <v>1</v>
      </c>
      <c r="AO345">
        <v>0.24324000000000001</v>
      </c>
      <c r="AP345">
        <v>0</v>
      </c>
      <c r="AQ345">
        <v>1</v>
      </c>
      <c r="AR345" t="s">
        <v>95</v>
      </c>
      <c r="AS345" t="s">
        <v>96</v>
      </c>
      <c r="AT345" t="s">
        <v>95</v>
      </c>
      <c r="AU345" t="s">
        <v>94</v>
      </c>
      <c r="AV345" t="s">
        <v>95</v>
      </c>
      <c r="AW345" t="s">
        <v>94</v>
      </c>
      <c r="AX345" t="s">
        <v>94</v>
      </c>
      <c r="AY345" t="s">
        <v>94</v>
      </c>
      <c r="AZ345" t="s">
        <v>94</v>
      </c>
      <c r="BA345" t="s">
        <v>96</v>
      </c>
      <c r="BB345" t="s">
        <v>96</v>
      </c>
      <c r="BC345" t="s">
        <v>94</v>
      </c>
      <c r="BD345" t="s">
        <v>94</v>
      </c>
      <c r="BH345" t="s">
        <v>341</v>
      </c>
      <c r="BI345">
        <v>1</v>
      </c>
      <c r="BJ345" t="s">
        <v>97</v>
      </c>
      <c r="BK345" t="s">
        <v>138</v>
      </c>
      <c r="BL345">
        <v>0</v>
      </c>
      <c r="BM345">
        <v>0</v>
      </c>
      <c r="BN345">
        <v>0</v>
      </c>
      <c r="BO345">
        <v>0</v>
      </c>
      <c r="BP345">
        <v>0</v>
      </c>
      <c r="BQ345">
        <v>0</v>
      </c>
      <c r="BS345">
        <v>1</v>
      </c>
      <c r="BT345">
        <v>1</v>
      </c>
      <c r="BU345">
        <v>0</v>
      </c>
      <c r="BV345">
        <v>0</v>
      </c>
      <c r="BW345">
        <v>0</v>
      </c>
      <c r="BX345">
        <v>0</v>
      </c>
      <c r="BY345">
        <v>364</v>
      </c>
      <c r="BZ345" t="s">
        <v>123</v>
      </c>
      <c r="CA345" t="s">
        <v>123</v>
      </c>
      <c r="CG345" s="4">
        <v>0</v>
      </c>
      <c r="CH345" s="4">
        <v>1</v>
      </c>
      <c r="CI345" s="5">
        <v>0</v>
      </c>
      <c r="CJ345" s="5">
        <v>0</v>
      </c>
      <c r="CK345" s="5">
        <v>0</v>
      </c>
      <c r="CL345" s="5">
        <v>0</v>
      </c>
    </row>
    <row r="346" spans="1:90" x14ac:dyDescent="0.2">
      <c r="A346" t="s">
        <v>741</v>
      </c>
      <c r="B346" t="s">
        <v>604</v>
      </c>
      <c r="C346" t="s">
        <v>208</v>
      </c>
      <c r="D346">
        <v>4.0999999999999996</v>
      </c>
      <c r="E346" t="s">
        <v>129</v>
      </c>
      <c r="F346" t="s">
        <v>130</v>
      </c>
      <c r="G346" t="s">
        <v>131</v>
      </c>
      <c r="H346" t="s">
        <v>607</v>
      </c>
      <c r="I346">
        <v>-0.32571</v>
      </c>
      <c r="J346">
        <v>-8.5055000000000006E-2</v>
      </c>
      <c r="K346">
        <v>-3.0034000000000001</v>
      </c>
      <c r="L346">
        <v>2014.6</v>
      </c>
      <c r="M346">
        <v>-13.492000000000001</v>
      </c>
      <c r="N346">
        <v>62.744</v>
      </c>
      <c r="O346">
        <v>62.1</v>
      </c>
      <c r="P346">
        <v>2005.6</v>
      </c>
      <c r="Q346">
        <v>6083.2</v>
      </c>
      <c r="R346">
        <v>0.59316000000000002</v>
      </c>
      <c r="S346">
        <v>0.52136000000000005</v>
      </c>
      <c r="T346">
        <v>15.598000000000001</v>
      </c>
      <c r="U346">
        <v>11.625999999999999</v>
      </c>
      <c r="V346">
        <v>0.54696</v>
      </c>
      <c r="W346">
        <v>0.49663000000000002</v>
      </c>
      <c r="X346">
        <v>16.46</v>
      </c>
      <c r="Y346">
        <v>11.282999999999999</v>
      </c>
      <c r="Z346">
        <v>0.55308000000000002</v>
      </c>
      <c r="AA346">
        <v>0.50341999999999998</v>
      </c>
      <c r="AB346">
        <v>16.347999999999999</v>
      </c>
      <c r="AC346">
        <v>12.122999999999999</v>
      </c>
      <c r="AD346">
        <v>21</v>
      </c>
      <c r="AE346">
        <v>20</v>
      </c>
      <c r="AF346">
        <v>1.5938000000000001</v>
      </c>
      <c r="AG346">
        <v>4.2744999999999998E-2</v>
      </c>
      <c r="AH346">
        <v>1.5509999999999999</v>
      </c>
      <c r="AI346">
        <v>21</v>
      </c>
      <c r="AJ346">
        <v>14</v>
      </c>
      <c r="AK346">
        <v>6</v>
      </c>
      <c r="AL346">
        <v>1</v>
      </c>
      <c r="AM346">
        <v>1</v>
      </c>
      <c r="AN346">
        <v>1</v>
      </c>
      <c r="AO346">
        <v>0.83760000000000001</v>
      </c>
      <c r="AP346">
        <v>0</v>
      </c>
      <c r="AQ346">
        <v>1</v>
      </c>
      <c r="AR346" t="s">
        <v>94</v>
      </c>
      <c r="AS346" t="s">
        <v>95</v>
      </c>
      <c r="AT346" t="s">
        <v>95</v>
      </c>
      <c r="AU346" t="s">
        <v>94</v>
      </c>
      <c r="AV346" t="s">
        <v>94</v>
      </c>
      <c r="AW346" t="s">
        <v>94</v>
      </c>
      <c r="AX346" t="s">
        <v>95</v>
      </c>
      <c r="AY346" t="s">
        <v>95</v>
      </c>
      <c r="AZ346" t="s">
        <v>95</v>
      </c>
      <c r="BA346" t="s">
        <v>94</v>
      </c>
      <c r="BB346" t="s">
        <v>94</v>
      </c>
      <c r="BC346" t="s">
        <v>94</v>
      </c>
      <c r="BD346" t="s">
        <v>94</v>
      </c>
      <c r="BH346" t="s">
        <v>263</v>
      </c>
      <c r="BI346">
        <v>0</v>
      </c>
      <c r="BJ346" t="s">
        <v>132</v>
      </c>
      <c r="BK346" t="s">
        <v>133</v>
      </c>
      <c r="BL346">
        <v>1</v>
      </c>
      <c r="BM346">
        <v>1</v>
      </c>
      <c r="BN346">
        <v>0</v>
      </c>
      <c r="BO346">
        <v>0</v>
      </c>
      <c r="BP346">
        <v>0</v>
      </c>
      <c r="BQ346">
        <v>0</v>
      </c>
      <c r="BS346">
        <v>1</v>
      </c>
      <c r="BT346">
        <v>1</v>
      </c>
      <c r="BU346">
        <v>0</v>
      </c>
      <c r="BV346">
        <v>0</v>
      </c>
      <c r="BW346">
        <v>0</v>
      </c>
      <c r="BX346">
        <v>0</v>
      </c>
      <c r="BY346">
        <v>365</v>
      </c>
      <c r="CG346" s="4">
        <v>1</v>
      </c>
      <c r="CH346" s="4">
        <v>1</v>
      </c>
      <c r="CI346" s="5">
        <v>0</v>
      </c>
      <c r="CJ346" s="5">
        <v>0</v>
      </c>
      <c r="CK346" s="5">
        <v>0</v>
      </c>
      <c r="CL346" s="5">
        <v>0</v>
      </c>
    </row>
    <row r="347" spans="1:90" x14ac:dyDescent="0.2">
      <c r="A347" t="s">
        <v>742</v>
      </c>
      <c r="B347" t="s">
        <v>604</v>
      </c>
      <c r="C347" t="s">
        <v>208</v>
      </c>
      <c r="D347">
        <v>4.0999999999999996</v>
      </c>
      <c r="E347" t="s">
        <v>129</v>
      </c>
      <c r="F347" t="s">
        <v>135</v>
      </c>
      <c r="G347" t="s">
        <v>136</v>
      </c>
      <c r="H347" t="s">
        <v>607</v>
      </c>
      <c r="I347">
        <v>5.0070999999999997E-2</v>
      </c>
      <c r="J347">
        <v>5.0063999999999997E-2</v>
      </c>
      <c r="K347">
        <v>2.1141000000000001</v>
      </c>
      <c r="L347">
        <v>2190.1</v>
      </c>
      <c r="M347">
        <v>87.763999999999996</v>
      </c>
      <c r="N347" s="1">
        <v>564440</v>
      </c>
      <c r="O347">
        <v>0.70086999999999999</v>
      </c>
      <c r="P347">
        <v>1918.5</v>
      </c>
      <c r="Q347">
        <v>-4183.8</v>
      </c>
      <c r="R347">
        <v>5.6057000000000003E-2</v>
      </c>
      <c r="S347">
        <v>-0.88788999999999996</v>
      </c>
      <c r="T347">
        <v>20.507000000000001</v>
      </c>
      <c r="U347">
        <v>17.5</v>
      </c>
      <c r="V347">
        <v>5.6058999999999998E-2</v>
      </c>
      <c r="W347">
        <v>-0.41591</v>
      </c>
      <c r="X347">
        <v>20.507000000000001</v>
      </c>
      <c r="Y347">
        <v>17.5</v>
      </c>
      <c r="Z347">
        <v>4.0127999999999997E-2</v>
      </c>
      <c r="AA347">
        <v>-0.43980999999999998</v>
      </c>
      <c r="AB347">
        <v>20.68</v>
      </c>
      <c r="AC347">
        <v>17.245000000000001</v>
      </c>
      <c r="AD347">
        <v>7</v>
      </c>
      <c r="AE347">
        <v>7</v>
      </c>
      <c r="AF347">
        <v>1.7717000000000001E-4</v>
      </c>
      <c r="AG347" s="1">
        <v>6.1092000000000004E-5</v>
      </c>
      <c r="AH347">
        <v>1.1607000000000001E-4</v>
      </c>
      <c r="AI347">
        <v>7</v>
      </c>
      <c r="AJ347">
        <v>0</v>
      </c>
      <c r="AK347">
        <v>3</v>
      </c>
      <c r="AL347">
        <v>0</v>
      </c>
      <c r="AM347">
        <v>1</v>
      </c>
      <c r="AN347">
        <v>0</v>
      </c>
      <c r="AO347">
        <v>0.66964000000000001</v>
      </c>
      <c r="AP347">
        <v>0</v>
      </c>
      <c r="AQ347">
        <v>1</v>
      </c>
      <c r="AR347" t="s">
        <v>96</v>
      </c>
      <c r="AS347" t="s">
        <v>95</v>
      </c>
      <c r="AT347" t="s">
        <v>95</v>
      </c>
      <c r="AU347" t="s">
        <v>95</v>
      </c>
      <c r="AV347" t="s">
        <v>95</v>
      </c>
      <c r="AW347" t="s">
        <v>95</v>
      </c>
      <c r="AX347" t="s">
        <v>94</v>
      </c>
      <c r="AY347" t="s">
        <v>94</v>
      </c>
      <c r="AZ347" t="s">
        <v>94</v>
      </c>
      <c r="BA347" t="s">
        <v>96</v>
      </c>
      <c r="BB347" t="s">
        <v>94</v>
      </c>
      <c r="BC347" t="s">
        <v>96</v>
      </c>
      <c r="BD347" t="s">
        <v>94</v>
      </c>
      <c r="BH347" t="s">
        <v>323</v>
      </c>
      <c r="BI347">
        <v>0</v>
      </c>
      <c r="BJ347" t="s">
        <v>137</v>
      </c>
      <c r="BK347" t="s">
        <v>138</v>
      </c>
      <c r="BL347">
        <v>0</v>
      </c>
      <c r="BM347">
        <v>0</v>
      </c>
      <c r="BN347">
        <v>0</v>
      </c>
      <c r="BO347">
        <v>0</v>
      </c>
      <c r="BP347">
        <v>0</v>
      </c>
      <c r="BQ347">
        <v>1</v>
      </c>
      <c r="BS347">
        <v>0</v>
      </c>
      <c r="BT347">
        <v>1</v>
      </c>
      <c r="BU347">
        <v>0</v>
      </c>
      <c r="BV347">
        <v>0</v>
      </c>
      <c r="BW347">
        <v>0</v>
      </c>
      <c r="BX347">
        <v>1</v>
      </c>
      <c r="BY347">
        <v>366</v>
      </c>
      <c r="CA347" t="s">
        <v>123</v>
      </c>
      <c r="CG347" s="4">
        <v>0</v>
      </c>
      <c r="CH347" s="4">
        <v>1</v>
      </c>
      <c r="CI347" s="5">
        <v>0</v>
      </c>
      <c r="CJ347" s="5">
        <v>0</v>
      </c>
      <c r="CK347" s="5">
        <v>0</v>
      </c>
      <c r="CL347" s="5">
        <v>1</v>
      </c>
    </row>
    <row r="348" spans="1:90" x14ac:dyDescent="0.2">
      <c r="A348" t="s">
        <v>743</v>
      </c>
      <c r="B348" t="s">
        <v>604</v>
      </c>
      <c r="C348" t="s">
        <v>208</v>
      </c>
      <c r="D348">
        <v>4.5</v>
      </c>
      <c r="E348" t="s">
        <v>685</v>
      </c>
      <c r="F348" t="s">
        <v>686</v>
      </c>
      <c r="G348" t="s">
        <v>630</v>
      </c>
      <c r="H348" t="s">
        <v>607</v>
      </c>
      <c r="I348">
        <v>5.5861000000000001E-3</v>
      </c>
      <c r="J348">
        <v>2.7422000000000002E-3</v>
      </c>
      <c r="K348">
        <v>2.2213E-2</v>
      </c>
      <c r="L348">
        <v>3526.9</v>
      </c>
      <c r="M348">
        <v>786.68</v>
      </c>
      <c r="N348">
        <v>21083</v>
      </c>
      <c r="O348">
        <v>1556.5</v>
      </c>
      <c r="P348" s="1">
        <v>157290</v>
      </c>
      <c r="Q348">
        <v>-40.250999999999998</v>
      </c>
      <c r="R348">
        <v>0.50631000000000004</v>
      </c>
      <c r="S348">
        <v>0.47544999999999998</v>
      </c>
      <c r="T348">
        <v>0.33317000000000002</v>
      </c>
      <c r="U348">
        <v>0.21664</v>
      </c>
      <c r="V348">
        <v>-73.903999999999996</v>
      </c>
      <c r="W348">
        <v>-76.962000000000003</v>
      </c>
      <c r="X348">
        <v>4.1037999999999997</v>
      </c>
      <c r="Y348">
        <v>4.0762999999999998</v>
      </c>
      <c r="Z348">
        <v>0.49434</v>
      </c>
      <c r="AA348">
        <v>0.47371000000000002</v>
      </c>
      <c r="AB348">
        <v>0.33717999999999998</v>
      </c>
      <c r="AC348">
        <v>0.21637000000000001</v>
      </c>
      <c r="AD348">
        <v>52</v>
      </c>
      <c r="AE348">
        <v>52</v>
      </c>
      <c r="AF348">
        <v>2.8837999999999997E-4</v>
      </c>
      <c r="AG348">
        <v>1.7014999999999999E-4</v>
      </c>
      <c r="AH348">
        <v>1.1823E-4</v>
      </c>
      <c r="AI348">
        <v>52</v>
      </c>
      <c r="AJ348">
        <v>1</v>
      </c>
      <c r="AK348">
        <v>49</v>
      </c>
      <c r="AL348">
        <v>0</v>
      </c>
      <c r="AM348">
        <v>0</v>
      </c>
      <c r="AN348">
        <v>0</v>
      </c>
      <c r="AO348">
        <v>0.97304000000000002</v>
      </c>
      <c r="AP348">
        <v>0</v>
      </c>
      <c r="AQ348">
        <v>1</v>
      </c>
      <c r="AR348" t="s">
        <v>94</v>
      </c>
      <c r="AS348" t="s">
        <v>95</v>
      </c>
      <c r="AT348" t="s">
        <v>95</v>
      </c>
      <c r="AU348" t="s">
        <v>95</v>
      </c>
      <c r="AV348" t="s">
        <v>95</v>
      </c>
      <c r="AW348" t="s">
        <v>95</v>
      </c>
      <c r="AX348" t="s">
        <v>95</v>
      </c>
      <c r="AY348" t="s">
        <v>94</v>
      </c>
      <c r="AZ348" t="s">
        <v>95</v>
      </c>
      <c r="BA348" t="s">
        <v>94</v>
      </c>
      <c r="BB348" t="s">
        <v>95</v>
      </c>
      <c r="BC348" t="s">
        <v>94</v>
      </c>
      <c r="BD348" t="s">
        <v>95</v>
      </c>
      <c r="BE348">
        <v>1</v>
      </c>
      <c r="BI348">
        <v>0</v>
      </c>
      <c r="BM348">
        <v>1</v>
      </c>
      <c r="BS348">
        <v>1</v>
      </c>
      <c r="BT348">
        <v>1</v>
      </c>
      <c r="BU348">
        <v>0</v>
      </c>
      <c r="BV348">
        <v>0</v>
      </c>
      <c r="BW348">
        <v>0</v>
      </c>
      <c r="BX348">
        <v>1</v>
      </c>
      <c r="BY348">
        <v>367</v>
      </c>
      <c r="CG348" s="4">
        <v>1</v>
      </c>
      <c r="CH348" s="4">
        <v>1</v>
      </c>
      <c r="CI348" s="5">
        <v>0</v>
      </c>
      <c r="CJ348" s="5">
        <v>0</v>
      </c>
      <c r="CK348" s="5">
        <v>0</v>
      </c>
      <c r="CL348" s="5">
        <v>1</v>
      </c>
    </row>
    <row r="349" spans="1:90" x14ac:dyDescent="0.2">
      <c r="A349" t="s">
        <v>744</v>
      </c>
      <c r="B349" t="s">
        <v>604</v>
      </c>
      <c r="C349" t="s">
        <v>745</v>
      </c>
      <c r="D349">
        <v>1.1000000000000001</v>
      </c>
      <c r="E349" t="s">
        <v>90</v>
      </c>
      <c r="F349" t="s">
        <v>605</v>
      </c>
      <c r="G349" t="s">
        <v>606</v>
      </c>
      <c r="H349" t="s">
        <v>607</v>
      </c>
      <c r="I349">
        <v>-1.9384999999999999E-2</v>
      </c>
      <c r="J349">
        <v>-8.3265000000000006E-3</v>
      </c>
      <c r="K349">
        <v>-1.9323999999999999E-3</v>
      </c>
      <c r="L349">
        <v>2009.3</v>
      </c>
      <c r="M349">
        <v>-226.7</v>
      </c>
      <c r="N349">
        <v>0.40900999999999998</v>
      </c>
      <c r="O349">
        <v>0.11348</v>
      </c>
      <c r="P349">
        <v>2080</v>
      </c>
      <c r="Q349">
        <v>4.0872999999999999</v>
      </c>
      <c r="R349">
        <v>0.60172000000000003</v>
      </c>
      <c r="S349">
        <v>0.57682999999999995</v>
      </c>
      <c r="T349">
        <v>2.3566E-2</v>
      </c>
      <c r="U349">
        <v>1.9127999999999999E-2</v>
      </c>
      <c r="V349">
        <v>0.60040000000000004</v>
      </c>
      <c r="W349">
        <v>0.58409</v>
      </c>
      <c r="X349">
        <v>2.3605000000000001E-2</v>
      </c>
      <c r="Y349">
        <v>1.9369000000000001E-2</v>
      </c>
      <c r="Z349">
        <v>0.60324</v>
      </c>
      <c r="AA349">
        <v>0.58704999999999996</v>
      </c>
      <c r="AB349">
        <v>2.3521E-2</v>
      </c>
      <c r="AC349">
        <v>1.9140000000000001E-2</v>
      </c>
      <c r="AD349">
        <v>52</v>
      </c>
      <c r="AE349">
        <v>52</v>
      </c>
      <c r="AF349">
        <v>0.79686999999999997</v>
      </c>
      <c r="AG349">
        <v>0.41739999999999999</v>
      </c>
      <c r="AH349">
        <v>0.37946999999999997</v>
      </c>
      <c r="AI349">
        <v>52</v>
      </c>
      <c r="AJ349">
        <v>51</v>
      </c>
      <c r="AK349">
        <v>0</v>
      </c>
      <c r="AL349">
        <v>0</v>
      </c>
      <c r="AM349">
        <v>0</v>
      </c>
      <c r="AN349">
        <v>0</v>
      </c>
      <c r="AO349">
        <v>0.97507999999999995</v>
      </c>
      <c r="AP349">
        <v>1</v>
      </c>
      <c r="AQ349">
        <v>1</v>
      </c>
      <c r="AR349" t="s">
        <v>94</v>
      </c>
      <c r="AS349" t="s">
        <v>95</v>
      </c>
      <c r="AT349" t="s">
        <v>95</v>
      </c>
      <c r="AU349" t="s">
        <v>95</v>
      </c>
      <c r="AV349" t="s">
        <v>95</v>
      </c>
      <c r="AW349" t="s">
        <v>95</v>
      </c>
      <c r="AX349" t="s">
        <v>95</v>
      </c>
      <c r="AY349" t="s">
        <v>95</v>
      </c>
      <c r="AZ349" t="s">
        <v>95</v>
      </c>
      <c r="BA349" t="s">
        <v>94</v>
      </c>
      <c r="BB349" t="s">
        <v>95</v>
      </c>
      <c r="BC349" t="s">
        <v>94</v>
      </c>
      <c r="BD349" t="s">
        <v>95</v>
      </c>
      <c r="BE349">
        <v>1</v>
      </c>
      <c r="BH349" t="s">
        <v>276</v>
      </c>
      <c r="BI349">
        <v>0</v>
      </c>
      <c r="BM349">
        <v>1</v>
      </c>
      <c r="BP349">
        <v>0</v>
      </c>
      <c r="BQ349">
        <v>0</v>
      </c>
      <c r="BS349">
        <v>1</v>
      </c>
      <c r="BT349">
        <v>1</v>
      </c>
      <c r="BU349">
        <v>0</v>
      </c>
      <c r="BV349">
        <v>0</v>
      </c>
      <c r="BW349">
        <v>0</v>
      </c>
      <c r="BX349">
        <v>0</v>
      </c>
      <c r="BY349">
        <v>369</v>
      </c>
      <c r="CG349" s="4">
        <v>1</v>
      </c>
      <c r="CH349" s="4">
        <v>1</v>
      </c>
      <c r="CI349" s="5">
        <v>0</v>
      </c>
      <c r="CJ349" s="5">
        <v>0</v>
      </c>
      <c r="CK349" s="5">
        <v>0</v>
      </c>
      <c r="CL349" s="5">
        <v>0</v>
      </c>
    </row>
    <row r="350" spans="1:90" x14ac:dyDescent="0.2">
      <c r="A350" t="s">
        <v>746</v>
      </c>
      <c r="B350" t="s">
        <v>604</v>
      </c>
      <c r="C350" t="s">
        <v>745</v>
      </c>
      <c r="D350">
        <v>1.1000000000000001</v>
      </c>
      <c r="E350" t="s">
        <v>90</v>
      </c>
      <c r="F350" t="s">
        <v>609</v>
      </c>
      <c r="G350" t="s">
        <v>610</v>
      </c>
      <c r="H350" t="s">
        <v>607</v>
      </c>
      <c r="I350">
        <v>7.1994000000000002E-2</v>
      </c>
      <c r="J350">
        <v>1.5427E-2</v>
      </c>
      <c r="K350">
        <v>0.63307999999999998</v>
      </c>
      <c r="L350">
        <v>1977.5</v>
      </c>
      <c r="M350">
        <v>61.039000000000001</v>
      </c>
      <c r="N350">
        <v>52.862000000000002</v>
      </c>
      <c r="O350">
        <v>6.3403</v>
      </c>
      <c r="P350">
        <v>1879.4</v>
      </c>
      <c r="Q350">
        <v>-1224.3</v>
      </c>
      <c r="R350">
        <v>0.97336999999999996</v>
      </c>
      <c r="S350">
        <v>0.97170000000000001</v>
      </c>
      <c r="T350">
        <v>1.5994999999999999</v>
      </c>
      <c r="U350">
        <v>1.1362000000000001</v>
      </c>
      <c r="V350">
        <v>0.89383999999999997</v>
      </c>
      <c r="W350">
        <v>0.88951000000000002</v>
      </c>
      <c r="X350">
        <v>3.1932999999999998</v>
      </c>
      <c r="Y350">
        <v>2.6034000000000002</v>
      </c>
      <c r="Z350">
        <v>0.93979000000000001</v>
      </c>
      <c r="AA350">
        <v>0.93733</v>
      </c>
      <c r="AB350">
        <v>2.4049999999999998</v>
      </c>
      <c r="AC350">
        <v>2.0110999999999999</v>
      </c>
      <c r="AD350">
        <v>52</v>
      </c>
      <c r="AE350">
        <v>52</v>
      </c>
      <c r="AF350">
        <v>1.0814999999999999</v>
      </c>
      <c r="AG350">
        <v>0.32661000000000001</v>
      </c>
      <c r="AH350">
        <v>0.75488</v>
      </c>
      <c r="AI350">
        <v>52</v>
      </c>
      <c r="AJ350">
        <v>0</v>
      </c>
      <c r="AK350">
        <v>51</v>
      </c>
      <c r="AL350">
        <v>0</v>
      </c>
      <c r="AM350">
        <v>0</v>
      </c>
      <c r="AN350">
        <v>0</v>
      </c>
      <c r="AO350">
        <v>0.97826000000000002</v>
      </c>
      <c r="AP350">
        <v>0</v>
      </c>
      <c r="AQ350">
        <v>1</v>
      </c>
      <c r="AR350" t="s">
        <v>95</v>
      </c>
      <c r="AS350" t="s">
        <v>95</v>
      </c>
      <c r="AT350" t="s">
        <v>95</v>
      </c>
      <c r="AU350" t="s">
        <v>95</v>
      </c>
      <c r="AV350" t="s">
        <v>95</v>
      </c>
      <c r="AW350" t="s">
        <v>95</v>
      </c>
      <c r="AX350" t="s">
        <v>95</v>
      </c>
      <c r="AY350" t="s">
        <v>95</v>
      </c>
      <c r="AZ350" t="s">
        <v>95</v>
      </c>
      <c r="BA350" t="s">
        <v>95</v>
      </c>
      <c r="BB350" t="s">
        <v>95</v>
      </c>
      <c r="BC350" t="s">
        <v>95</v>
      </c>
      <c r="BD350" t="s">
        <v>95</v>
      </c>
      <c r="BE350">
        <v>1</v>
      </c>
      <c r="BH350" t="s">
        <v>276</v>
      </c>
      <c r="BI350">
        <v>0</v>
      </c>
      <c r="BL350">
        <v>1</v>
      </c>
      <c r="BM350">
        <v>1</v>
      </c>
      <c r="BP350">
        <v>0</v>
      </c>
      <c r="BQ350">
        <v>0</v>
      </c>
      <c r="BS350">
        <v>1</v>
      </c>
      <c r="BT350">
        <v>1</v>
      </c>
      <c r="BU350">
        <v>0</v>
      </c>
      <c r="BV350">
        <v>0</v>
      </c>
      <c r="BW350">
        <v>0</v>
      </c>
      <c r="BX350">
        <v>0</v>
      </c>
      <c r="BY350">
        <v>375</v>
      </c>
      <c r="CG350" s="4">
        <v>1</v>
      </c>
      <c r="CH350" s="4">
        <v>1</v>
      </c>
      <c r="CI350" s="5">
        <v>0</v>
      </c>
      <c r="CJ350" s="5">
        <v>0</v>
      </c>
      <c r="CK350" s="5">
        <v>0</v>
      </c>
      <c r="CL350" s="5">
        <v>0</v>
      </c>
    </row>
    <row r="351" spans="1:90" x14ac:dyDescent="0.2">
      <c r="A351" t="s">
        <v>747</v>
      </c>
      <c r="B351" t="s">
        <v>604</v>
      </c>
      <c r="C351" t="s">
        <v>745</v>
      </c>
      <c r="D351">
        <v>1.1000000000000001</v>
      </c>
      <c r="E351" t="s">
        <v>90</v>
      </c>
      <c r="F351" t="s">
        <v>612</v>
      </c>
      <c r="G351" t="s">
        <v>613</v>
      </c>
      <c r="H351" t="s">
        <v>607</v>
      </c>
      <c r="AD351">
        <v>1</v>
      </c>
      <c r="AE351">
        <v>1</v>
      </c>
      <c r="AI351">
        <v>1</v>
      </c>
      <c r="AJ351">
        <v>0</v>
      </c>
      <c r="AK351">
        <v>0</v>
      </c>
      <c r="AL351">
        <v>0</v>
      </c>
      <c r="AM351">
        <v>0</v>
      </c>
      <c r="AP351">
        <v>1</v>
      </c>
      <c r="AQ351">
        <v>1</v>
      </c>
      <c r="AR351" t="s">
        <v>96</v>
      </c>
      <c r="AS351" t="s">
        <v>96</v>
      </c>
      <c r="AT351" t="s">
        <v>95</v>
      </c>
      <c r="AU351" t="s">
        <v>94</v>
      </c>
      <c r="AV351" t="s">
        <v>94</v>
      </c>
      <c r="AW351" t="s">
        <v>94</v>
      </c>
      <c r="AX351" t="s">
        <v>94</v>
      </c>
      <c r="AY351" t="s">
        <v>94</v>
      </c>
      <c r="AZ351" t="s">
        <v>94</v>
      </c>
      <c r="BA351" t="s">
        <v>96</v>
      </c>
      <c r="BB351" t="s">
        <v>96</v>
      </c>
      <c r="BC351" t="s">
        <v>96</v>
      </c>
      <c r="BD351" t="s">
        <v>96</v>
      </c>
      <c r="BI351">
        <v>0</v>
      </c>
      <c r="BP351">
        <v>0</v>
      </c>
      <c r="BQ351">
        <v>0</v>
      </c>
      <c r="BS351">
        <v>0</v>
      </c>
      <c r="BT351">
        <v>1</v>
      </c>
      <c r="BU351">
        <v>0</v>
      </c>
      <c r="BV351">
        <v>0</v>
      </c>
      <c r="BW351">
        <v>0</v>
      </c>
      <c r="BX351">
        <v>0</v>
      </c>
      <c r="BY351">
        <v>378</v>
      </c>
      <c r="CG351" s="4">
        <v>0</v>
      </c>
      <c r="CH351" s="4">
        <v>1</v>
      </c>
      <c r="CI351" s="5">
        <v>0</v>
      </c>
      <c r="CJ351" s="5">
        <v>0</v>
      </c>
      <c r="CK351" s="5">
        <v>0</v>
      </c>
      <c r="CL351" s="5">
        <v>0</v>
      </c>
    </row>
    <row r="352" spans="1:90" x14ac:dyDescent="0.2">
      <c r="A352" t="s">
        <v>748</v>
      </c>
      <c r="B352" t="s">
        <v>604</v>
      </c>
      <c r="C352" t="s">
        <v>745</v>
      </c>
      <c r="D352">
        <v>1.1000000000000001</v>
      </c>
      <c r="E352" t="s">
        <v>90</v>
      </c>
      <c r="F352" t="s">
        <v>615</v>
      </c>
      <c r="G352" t="s">
        <v>616</v>
      </c>
      <c r="H352" t="s">
        <v>607</v>
      </c>
      <c r="I352">
        <v>-1.9384999999999999E-2</v>
      </c>
      <c r="J352">
        <v>-8.3265000000000006E-3</v>
      </c>
      <c r="K352">
        <v>-1.9323999999999999E-3</v>
      </c>
      <c r="L352">
        <v>2009.3</v>
      </c>
      <c r="M352">
        <v>-226.7</v>
      </c>
      <c r="N352">
        <v>0.40900999999999998</v>
      </c>
      <c r="O352">
        <v>0.11348</v>
      </c>
      <c r="P352">
        <v>2080</v>
      </c>
      <c r="Q352">
        <v>4.0872999999999999</v>
      </c>
      <c r="R352">
        <v>0.60172000000000003</v>
      </c>
      <c r="S352">
        <v>0.57682999999999995</v>
      </c>
      <c r="T352">
        <v>2.3566E-2</v>
      </c>
      <c r="U352">
        <v>1.9127999999999999E-2</v>
      </c>
      <c r="V352">
        <v>0.60040000000000004</v>
      </c>
      <c r="W352">
        <v>0.58409</v>
      </c>
      <c r="X352">
        <v>2.3605000000000001E-2</v>
      </c>
      <c r="Y352">
        <v>1.9369000000000001E-2</v>
      </c>
      <c r="Z352">
        <v>0.60324</v>
      </c>
      <c r="AA352">
        <v>0.58704999999999996</v>
      </c>
      <c r="AB352">
        <v>2.3521E-2</v>
      </c>
      <c r="AC352">
        <v>1.9140000000000001E-2</v>
      </c>
      <c r="AD352">
        <v>52</v>
      </c>
      <c r="AE352">
        <v>52</v>
      </c>
      <c r="AF352">
        <v>0.79686999999999997</v>
      </c>
      <c r="AG352">
        <v>0.41739999999999999</v>
      </c>
      <c r="AH352">
        <v>0.37946999999999997</v>
      </c>
      <c r="AI352">
        <v>52</v>
      </c>
      <c r="AJ352">
        <v>51</v>
      </c>
      <c r="AK352">
        <v>0</v>
      </c>
      <c r="AL352">
        <v>0</v>
      </c>
      <c r="AM352">
        <v>0</v>
      </c>
      <c r="AN352">
        <v>0</v>
      </c>
      <c r="AO352">
        <v>0.97507999999999995</v>
      </c>
      <c r="AP352">
        <v>1</v>
      </c>
      <c r="AQ352">
        <v>1</v>
      </c>
      <c r="AR352" t="s">
        <v>94</v>
      </c>
      <c r="AS352" t="s">
        <v>95</v>
      </c>
      <c r="AT352" t="s">
        <v>95</v>
      </c>
      <c r="AU352" t="s">
        <v>95</v>
      </c>
      <c r="AV352" t="s">
        <v>95</v>
      </c>
      <c r="AW352" t="s">
        <v>95</v>
      </c>
      <c r="AX352" t="s">
        <v>95</v>
      </c>
      <c r="AY352" t="s">
        <v>95</v>
      </c>
      <c r="AZ352" t="s">
        <v>95</v>
      </c>
      <c r="BA352" t="s">
        <v>94</v>
      </c>
      <c r="BB352" t="s">
        <v>95</v>
      </c>
      <c r="BC352" t="s">
        <v>94</v>
      </c>
      <c r="BD352" t="s">
        <v>95</v>
      </c>
      <c r="BI352">
        <v>0</v>
      </c>
      <c r="BM352">
        <v>1</v>
      </c>
      <c r="BP352">
        <v>0</v>
      </c>
      <c r="BQ352">
        <v>0</v>
      </c>
      <c r="BS352">
        <v>1</v>
      </c>
      <c r="BT352">
        <v>1</v>
      </c>
      <c r="BU352">
        <v>0</v>
      </c>
      <c r="BV352">
        <v>0</v>
      </c>
      <c r="BW352">
        <v>0</v>
      </c>
      <c r="BX352">
        <v>0</v>
      </c>
      <c r="BY352">
        <v>379</v>
      </c>
      <c r="CG352" s="4">
        <v>1</v>
      </c>
      <c r="CH352" s="4">
        <v>1</v>
      </c>
      <c r="CI352" s="5">
        <v>0</v>
      </c>
      <c r="CJ352" s="5">
        <v>0</v>
      </c>
      <c r="CK352" s="5">
        <v>0</v>
      </c>
      <c r="CL352" s="5">
        <v>0</v>
      </c>
    </row>
    <row r="353" spans="1:91" x14ac:dyDescent="0.2">
      <c r="A353" t="s">
        <v>749</v>
      </c>
      <c r="B353" t="s">
        <v>604</v>
      </c>
      <c r="C353" t="s">
        <v>745</v>
      </c>
      <c r="D353">
        <v>1.1000000000000001</v>
      </c>
      <c r="E353" t="s">
        <v>90</v>
      </c>
      <c r="F353" t="s">
        <v>619</v>
      </c>
      <c r="G353" t="s">
        <v>620</v>
      </c>
      <c r="H353" t="s">
        <v>607</v>
      </c>
      <c r="I353">
        <v>7.1994000000000002E-2</v>
      </c>
      <c r="J353">
        <v>1.5427E-2</v>
      </c>
      <c r="K353">
        <v>0.63307999999999998</v>
      </c>
      <c r="L353">
        <v>1977.5</v>
      </c>
      <c r="M353">
        <v>61.039000000000001</v>
      </c>
      <c r="N353">
        <v>52.862000000000002</v>
      </c>
      <c r="O353">
        <v>6.3403</v>
      </c>
      <c r="P353">
        <v>1879.4</v>
      </c>
      <c r="Q353">
        <v>-1224.3</v>
      </c>
      <c r="R353">
        <v>0.97336999999999996</v>
      </c>
      <c r="S353">
        <v>0.97170000000000001</v>
      </c>
      <c r="T353">
        <v>1.5994999999999999</v>
      </c>
      <c r="U353">
        <v>1.1362000000000001</v>
      </c>
      <c r="V353">
        <v>0.89383999999999997</v>
      </c>
      <c r="W353">
        <v>0.88951000000000002</v>
      </c>
      <c r="X353">
        <v>3.1932999999999998</v>
      </c>
      <c r="Y353">
        <v>2.6034000000000002</v>
      </c>
      <c r="Z353">
        <v>0.93979000000000001</v>
      </c>
      <c r="AA353">
        <v>0.93733</v>
      </c>
      <c r="AB353">
        <v>2.4049999999999998</v>
      </c>
      <c r="AC353">
        <v>2.0110999999999999</v>
      </c>
      <c r="AD353">
        <v>52</v>
      </c>
      <c r="AE353">
        <v>52</v>
      </c>
      <c r="AF353">
        <v>1.0814999999999999</v>
      </c>
      <c r="AG353">
        <v>0.32661000000000001</v>
      </c>
      <c r="AH353">
        <v>0.75488</v>
      </c>
      <c r="AI353">
        <v>52</v>
      </c>
      <c r="AJ353">
        <v>0</v>
      </c>
      <c r="AK353">
        <v>51</v>
      </c>
      <c r="AL353">
        <v>0</v>
      </c>
      <c r="AM353">
        <v>0</v>
      </c>
      <c r="AN353">
        <v>0</v>
      </c>
      <c r="AO353">
        <v>0.97826000000000002</v>
      </c>
      <c r="AP353">
        <v>0</v>
      </c>
      <c r="AQ353">
        <v>1</v>
      </c>
      <c r="AR353" t="s">
        <v>95</v>
      </c>
      <c r="AS353" t="s">
        <v>95</v>
      </c>
      <c r="AT353" t="s">
        <v>95</v>
      </c>
      <c r="AU353" t="s">
        <v>95</v>
      </c>
      <c r="AV353" t="s">
        <v>95</v>
      </c>
      <c r="AW353" t="s">
        <v>95</v>
      </c>
      <c r="AX353" t="s">
        <v>95</v>
      </c>
      <c r="AY353" t="s">
        <v>95</v>
      </c>
      <c r="AZ353" t="s">
        <v>95</v>
      </c>
      <c r="BA353" t="s">
        <v>95</v>
      </c>
      <c r="BB353" t="s">
        <v>95</v>
      </c>
      <c r="BC353" t="s">
        <v>95</v>
      </c>
      <c r="BD353" t="s">
        <v>95</v>
      </c>
      <c r="BI353">
        <v>0</v>
      </c>
      <c r="BL353">
        <v>1</v>
      </c>
      <c r="BM353">
        <v>1</v>
      </c>
      <c r="BP353">
        <v>0</v>
      </c>
      <c r="BQ353">
        <v>0</v>
      </c>
      <c r="BS353">
        <v>1</v>
      </c>
      <c r="BT353">
        <v>1</v>
      </c>
      <c r="BU353">
        <v>0</v>
      </c>
      <c r="BV353">
        <v>0</v>
      </c>
      <c r="BW353">
        <v>0</v>
      </c>
      <c r="BX353">
        <v>0</v>
      </c>
      <c r="BY353">
        <v>390</v>
      </c>
      <c r="CG353" s="4">
        <v>1</v>
      </c>
      <c r="CH353" s="4">
        <v>1</v>
      </c>
      <c r="CI353" s="5">
        <v>0</v>
      </c>
      <c r="CJ353" s="5">
        <v>0</v>
      </c>
      <c r="CK353" s="5">
        <v>0</v>
      </c>
      <c r="CL353" s="5">
        <v>0</v>
      </c>
    </row>
    <row r="354" spans="1:91" x14ac:dyDescent="0.2">
      <c r="A354" t="s">
        <v>750</v>
      </c>
      <c r="B354" t="s">
        <v>604</v>
      </c>
      <c r="C354" t="s">
        <v>745</v>
      </c>
      <c r="D354">
        <v>1.1000000000000001</v>
      </c>
      <c r="E354" t="s">
        <v>90</v>
      </c>
      <c r="F354" t="s">
        <v>623</v>
      </c>
      <c r="G354" t="s">
        <v>624</v>
      </c>
      <c r="H354" t="s">
        <v>607</v>
      </c>
      <c r="AD354">
        <v>1</v>
      </c>
      <c r="AE354">
        <v>1</v>
      </c>
      <c r="AI354">
        <v>1</v>
      </c>
      <c r="AJ354">
        <v>0</v>
      </c>
      <c r="AK354">
        <v>0</v>
      </c>
      <c r="AL354">
        <v>0</v>
      </c>
      <c r="AM354">
        <v>0</v>
      </c>
      <c r="AP354">
        <v>0</v>
      </c>
      <c r="AQ354">
        <v>1</v>
      </c>
      <c r="AR354" t="s">
        <v>96</v>
      </c>
      <c r="AS354" t="s">
        <v>96</v>
      </c>
      <c r="AT354" t="s">
        <v>95</v>
      </c>
      <c r="AU354" t="s">
        <v>94</v>
      </c>
      <c r="AV354" t="s">
        <v>94</v>
      </c>
      <c r="AW354" t="s">
        <v>94</v>
      </c>
      <c r="AX354" t="s">
        <v>94</v>
      </c>
      <c r="AY354" t="s">
        <v>94</v>
      </c>
      <c r="AZ354" t="s">
        <v>94</v>
      </c>
      <c r="BA354" t="s">
        <v>96</v>
      </c>
      <c r="BB354" t="s">
        <v>96</v>
      </c>
      <c r="BC354" t="s">
        <v>96</v>
      </c>
      <c r="BD354" t="s">
        <v>96</v>
      </c>
      <c r="BI354">
        <v>0</v>
      </c>
      <c r="BP354">
        <v>0</v>
      </c>
      <c r="BQ354">
        <v>0</v>
      </c>
      <c r="BS354">
        <v>0</v>
      </c>
      <c r="BT354">
        <v>0</v>
      </c>
      <c r="BU354">
        <v>0</v>
      </c>
      <c r="BV354">
        <v>0</v>
      </c>
      <c r="BW354">
        <v>0</v>
      </c>
      <c r="BX354">
        <v>0</v>
      </c>
      <c r="BY354">
        <v>391</v>
      </c>
      <c r="CG354" s="4">
        <v>0</v>
      </c>
      <c r="CH354" s="4">
        <v>0</v>
      </c>
      <c r="CI354" s="5">
        <v>0</v>
      </c>
      <c r="CJ354" s="5">
        <v>0</v>
      </c>
      <c r="CK354" s="5">
        <v>0</v>
      </c>
      <c r="CL354" s="5">
        <v>0</v>
      </c>
    </row>
    <row r="355" spans="1:91" x14ac:dyDescent="0.2">
      <c r="A355" t="s">
        <v>751</v>
      </c>
      <c r="B355" t="s">
        <v>604</v>
      </c>
      <c r="C355" t="s">
        <v>745</v>
      </c>
      <c r="D355">
        <v>1.1000000000000001</v>
      </c>
      <c r="E355" t="s">
        <v>90</v>
      </c>
      <c r="F355" t="s">
        <v>626</v>
      </c>
      <c r="G355" t="s">
        <v>107</v>
      </c>
      <c r="H355" t="s">
        <v>607</v>
      </c>
      <c r="I355">
        <v>-1.9384999999999999E-2</v>
      </c>
      <c r="J355">
        <v>-8.3265000000000006E-3</v>
      </c>
      <c r="K355">
        <v>-1.9323999999999999E-3</v>
      </c>
      <c r="L355">
        <v>2009.3</v>
      </c>
      <c r="M355">
        <v>-226.7</v>
      </c>
      <c r="N355">
        <v>0.40900999999999998</v>
      </c>
      <c r="O355">
        <v>0.11348</v>
      </c>
      <c r="P355">
        <v>2080</v>
      </c>
      <c r="Q355">
        <v>4.0872999999999999</v>
      </c>
      <c r="R355">
        <v>0.60172000000000003</v>
      </c>
      <c r="S355">
        <v>0.57682999999999995</v>
      </c>
      <c r="T355">
        <v>2.3566E-2</v>
      </c>
      <c r="U355">
        <v>1.9127999999999999E-2</v>
      </c>
      <c r="V355">
        <v>0.60040000000000004</v>
      </c>
      <c r="W355">
        <v>0.58409</v>
      </c>
      <c r="X355">
        <v>2.3605000000000001E-2</v>
      </c>
      <c r="Y355">
        <v>1.9369000000000001E-2</v>
      </c>
      <c r="Z355">
        <v>0.60324</v>
      </c>
      <c r="AA355">
        <v>0.58704999999999996</v>
      </c>
      <c r="AB355">
        <v>2.3521E-2</v>
      </c>
      <c r="AC355">
        <v>1.9140000000000001E-2</v>
      </c>
      <c r="AD355">
        <v>52</v>
      </c>
      <c r="AE355">
        <v>52</v>
      </c>
      <c r="AF355">
        <v>0.79686999999999997</v>
      </c>
      <c r="AG355">
        <v>0.41739999999999999</v>
      </c>
      <c r="AH355">
        <v>0.37946999999999997</v>
      </c>
      <c r="AI355">
        <v>52</v>
      </c>
      <c r="AJ355">
        <v>51</v>
      </c>
      <c r="AK355">
        <v>0</v>
      </c>
      <c r="AL355">
        <v>0</v>
      </c>
      <c r="AM355">
        <v>0</v>
      </c>
      <c r="AN355">
        <v>0</v>
      </c>
      <c r="AO355">
        <v>0.97507999999999995</v>
      </c>
      <c r="AP355">
        <v>1</v>
      </c>
      <c r="AQ355">
        <v>1</v>
      </c>
      <c r="AR355" t="s">
        <v>94</v>
      </c>
      <c r="AS355" t="s">
        <v>95</v>
      </c>
      <c r="AT355" t="s">
        <v>95</v>
      </c>
      <c r="AU355" t="s">
        <v>95</v>
      </c>
      <c r="AV355" t="s">
        <v>95</v>
      </c>
      <c r="AW355" t="s">
        <v>95</v>
      </c>
      <c r="AX355" t="s">
        <v>95</v>
      </c>
      <c r="AY355" t="s">
        <v>95</v>
      </c>
      <c r="AZ355" t="s">
        <v>95</v>
      </c>
      <c r="BA355" t="s">
        <v>94</v>
      </c>
      <c r="BB355" t="s">
        <v>95</v>
      </c>
      <c r="BC355" t="s">
        <v>94</v>
      </c>
      <c r="BD355" t="s">
        <v>95</v>
      </c>
      <c r="BH355" t="s">
        <v>276</v>
      </c>
      <c r="BI355">
        <v>0</v>
      </c>
      <c r="BJ355" t="s">
        <v>108</v>
      </c>
      <c r="BK355" t="s">
        <v>109</v>
      </c>
      <c r="BL355">
        <v>1</v>
      </c>
      <c r="BM355">
        <v>1</v>
      </c>
      <c r="BN355">
        <v>0</v>
      </c>
      <c r="BO355">
        <v>1</v>
      </c>
      <c r="BP355">
        <v>0</v>
      </c>
      <c r="BQ355">
        <v>0</v>
      </c>
      <c r="BS355">
        <v>1</v>
      </c>
      <c r="BT355">
        <v>1</v>
      </c>
      <c r="BU355">
        <v>0</v>
      </c>
      <c r="BV355">
        <v>1</v>
      </c>
      <c r="BW355">
        <v>0</v>
      </c>
      <c r="BX355">
        <v>0</v>
      </c>
      <c r="BY355">
        <v>392</v>
      </c>
      <c r="CG355" s="4">
        <v>1</v>
      </c>
      <c r="CH355" s="4">
        <v>1</v>
      </c>
      <c r="CI355" s="5">
        <v>0</v>
      </c>
      <c r="CJ355" s="5">
        <v>1</v>
      </c>
      <c r="CK355" s="5">
        <v>0</v>
      </c>
      <c r="CL355" s="5">
        <v>0</v>
      </c>
    </row>
    <row r="356" spans="1:91" x14ac:dyDescent="0.2">
      <c r="A356" t="s">
        <v>752</v>
      </c>
      <c r="B356" t="s">
        <v>604</v>
      </c>
      <c r="C356" t="s">
        <v>745</v>
      </c>
      <c r="D356">
        <v>2.4</v>
      </c>
      <c r="E356" t="s">
        <v>628</v>
      </c>
      <c r="F356" t="s">
        <v>629</v>
      </c>
      <c r="G356" t="s">
        <v>630</v>
      </c>
      <c r="H356" t="s">
        <v>607</v>
      </c>
      <c r="I356">
        <v>-2.3219E-3</v>
      </c>
      <c r="J356">
        <v>-2.3208E-3</v>
      </c>
      <c r="K356">
        <v>-0.26280999999999999</v>
      </c>
      <c r="L356">
        <v>-1268.3</v>
      </c>
      <c r="M356">
        <v>-1892.6</v>
      </c>
      <c r="N356" s="1">
        <v>226450</v>
      </c>
      <c r="O356">
        <v>207.8</v>
      </c>
      <c r="P356">
        <v>1743.4</v>
      </c>
      <c r="Q356">
        <v>640.27</v>
      </c>
      <c r="R356">
        <v>0.38839000000000001</v>
      </c>
      <c r="S356">
        <v>0.35016000000000003</v>
      </c>
      <c r="T356">
        <v>5.0061</v>
      </c>
      <c r="U356">
        <v>4.0772000000000004</v>
      </c>
      <c r="V356">
        <v>0.38839000000000001</v>
      </c>
      <c r="W356">
        <v>0.36342999999999998</v>
      </c>
      <c r="X356">
        <v>5.0061</v>
      </c>
      <c r="Y356">
        <v>4.0772000000000004</v>
      </c>
      <c r="Z356">
        <v>0.37969000000000003</v>
      </c>
      <c r="AA356">
        <v>0.35437000000000002</v>
      </c>
      <c r="AB356">
        <v>5.0415999999999999</v>
      </c>
      <c r="AC356">
        <v>4.1132999999999997</v>
      </c>
      <c r="AD356">
        <v>52</v>
      </c>
      <c r="AE356">
        <v>52</v>
      </c>
      <c r="AF356">
        <v>5.6800999999999998E-4</v>
      </c>
      <c r="AG356">
        <v>4.4169000000000001E-4</v>
      </c>
      <c r="AH356">
        <v>1.2632E-4</v>
      </c>
      <c r="AI356">
        <v>52</v>
      </c>
      <c r="AJ356">
        <v>50</v>
      </c>
      <c r="AK356">
        <v>12</v>
      </c>
      <c r="AL356">
        <v>0</v>
      </c>
      <c r="AM356">
        <v>1</v>
      </c>
      <c r="AN356">
        <v>0</v>
      </c>
      <c r="AO356">
        <v>0.97896000000000005</v>
      </c>
      <c r="AP356">
        <v>0</v>
      </c>
      <c r="AQ356">
        <v>0</v>
      </c>
      <c r="AR356" t="s">
        <v>94</v>
      </c>
      <c r="AS356" t="s">
        <v>95</v>
      </c>
      <c r="AT356" t="s">
        <v>95</v>
      </c>
      <c r="AU356" t="s">
        <v>95</v>
      </c>
      <c r="AV356" t="s">
        <v>95</v>
      </c>
      <c r="AW356" t="s">
        <v>95</v>
      </c>
      <c r="AX356" t="s">
        <v>95</v>
      </c>
      <c r="AY356" t="s">
        <v>94</v>
      </c>
      <c r="AZ356" t="s">
        <v>95</v>
      </c>
      <c r="BA356" t="s">
        <v>94</v>
      </c>
      <c r="BB356" t="s">
        <v>95</v>
      </c>
      <c r="BC356" t="s">
        <v>94</v>
      </c>
      <c r="BD356" t="s">
        <v>95</v>
      </c>
      <c r="BE356">
        <v>1</v>
      </c>
      <c r="BH356" t="s">
        <v>276</v>
      </c>
      <c r="BI356">
        <v>0</v>
      </c>
      <c r="BM356">
        <v>1</v>
      </c>
      <c r="BS356">
        <v>1</v>
      </c>
      <c r="BT356">
        <v>1</v>
      </c>
      <c r="BU356">
        <v>0</v>
      </c>
      <c r="BV356">
        <v>0</v>
      </c>
      <c r="BW356">
        <v>0</v>
      </c>
      <c r="BX356">
        <v>1</v>
      </c>
      <c r="BY356">
        <v>393</v>
      </c>
      <c r="CG356" s="4">
        <v>1</v>
      </c>
      <c r="CH356" s="4">
        <v>1</v>
      </c>
      <c r="CI356" s="5">
        <v>0</v>
      </c>
      <c r="CJ356" s="5">
        <v>0</v>
      </c>
      <c r="CK356" s="5">
        <v>0</v>
      </c>
      <c r="CL356" s="5">
        <v>1</v>
      </c>
    </row>
    <row r="357" spans="1:91" x14ac:dyDescent="0.2">
      <c r="A357" t="s">
        <v>753</v>
      </c>
      <c r="B357" t="s">
        <v>604</v>
      </c>
      <c r="C357" t="s">
        <v>745</v>
      </c>
      <c r="D357">
        <v>2.5</v>
      </c>
      <c r="E357" t="s">
        <v>632</v>
      </c>
      <c r="F357" t="s">
        <v>633</v>
      </c>
      <c r="G357" t="s">
        <v>606</v>
      </c>
      <c r="H357" t="s">
        <v>607</v>
      </c>
      <c r="I357">
        <v>2.5333999999999999E-3</v>
      </c>
      <c r="J357">
        <v>1.1111999999999999E-3</v>
      </c>
      <c r="K357">
        <v>1.9323999999999999E-3</v>
      </c>
      <c r="L357">
        <v>3943.2</v>
      </c>
      <c r="M357">
        <v>1734.6</v>
      </c>
      <c r="N357">
        <v>107.56</v>
      </c>
      <c r="O357">
        <v>1555.3</v>
      </c>
      <c r="P357" s="1">
        <v>157410</v>
      </c>
      <c r="Q357">
        <v>-3.0872999999999999</v>
      </c>
      <c r="R357">
        <v>0.60367999999999999</v>
      </c>
      <c r="S357">
        <v>0.57891000000000004</v>
      </c>
      <c r="T357">
        <v>2.3508000000000001E-2</v>
      </c>
      <c r="U357">
        <v>1.9094E-2</v>
      </c>
      <c r="V357">
        <v>-423.95</v>
      </c>
      <c r="W357">
        <v>-441.3</v>
      </c>
      <c r="X357">
        <v>0.76976</v>
      </c>
      <c r="Y357">
        <v>0.76885999999999999</v>
      </c>
      <c r="Z357">
        <v>0.60324</v>
      </c>
      <c r="AA357">
        <v>0.58704999999999996</v>
      </c>
      <c r="AB357">
        <v>2.3521E-2</v>
      </c>
      <c r="AC357">
        <v>1.9140000000000001E-2</v>
      </c>
      <c r="AD357">
        <v>52</v>
      </c>
      <c r="AE357">
        <v>52</v>
      </c>
      <c r="AF357">
        <v>7.7098000000000002E-3</v>
      </c>
      <c r="AG357">
        <v>6.2668000000000003E-3</v>
      </c>
      <c r="AH357">
        <v>1.4430000000000001E-3</v>
      </c>
      <c r="AI357">
        <v>52</v>
      </c>
      <c r="AJ357">
        <v>0</v>
      </c>
      <c r="AK357">
        <v>51</v>
      </c>
      <c r="AL357">
        <v>0</v>
      </c>
      <c r="AM357">
        <v>0</v>
      </c>
      <c r="AN357">
        <v>0</v>
      </c>
      <c r="AO357">
        <v>0.98136000000000001</v>
      </c>
      <c r="AP357">
        <v>1</v>
      </c>
      <c r="AQ357">
        <v>1</v>
      </c>
      <c r="AR357" t="s">
        <v>94</v>
      </c>
      <c r="AS357" t="s">
        <v>95</v>
      </c>
      <c r="AT357" t="s">
        <v>95</v>
      </c>
      <c r="AU357" t="s">
        <v>95</v>
      </c>
      <c r="AV357" t="s">
        <v>95</v>
      </c>
      <c r="AW357" t="s">
        <v>95</v>
      </c>
      <c r="AX357" t="s">
        <v>95</v>
      </c>
      <c r="AY357" t="s">
        <v>94</v>
      </c>
      <c r="AZ357" t="s">
        <v>95</v>
      </c>
      <c r="BA357" t="s">
        <v>94</v>
      </c>
      <c r="BB357" t="s">
        <v>95</v>
      </c>
      <c r="BC357" t="s">
        <v>94</v>
      </c>
      <c r="BD357" t="s">
        <v>95</v>
      </c>
      <c r="BE357">
        <v>1</v>
      </c>
      <c r="BH357" t="s">
        <v>276</v>
      </c>
      <c r="BI357">
        <v>0</v>
      </c>
      <c r="BM357">
        <v>1</v>
      </c>
      <c r="BP357">
        <v>0</v>
      </c>
      <c r="BQ357">
        <v>0</v>
      </c>
      <c r="BS357">
        <v>1</v>
      </c>
      <c r="BT357">
        <v>1</v>
      </c>
      <c r="BU357">
        <v>0</v>
      </c>
      <c r="BV357">
        <v>0</v>
      </c>
      <c r="BW357">
        <v>0</v>
      </c>
      <c r="BX357">
        <v>0</v>
      </c>
      <c r="BY357">
        <v>368</v>
      </c>
      <c r="CG357" s="4">
        <v>1</v>
      </c>
      <c r="CH357" s="4">
        <v>1</v>
      </c>
      <c r="CI357" s="5">
        <v>0</v>
      </c>
      <c r="CJ357" s="5">
        <v>0</v>
      </c>
      <c r="CK357" s="5">
        <v>0</v>
      </c>
      <c r="CL357" s="5">
        <v>1</v>
      </c>
      <c r="CM357" s="12" t="s">
        <v>3457</v>
      </c>
    </row>
    <row r="358" spans="1:91" x14ac:dyDescent="0.2">
      <c r="A358" t="s">
        <v>754</v>
      </c>
      <c r="B358" t="s">
        <v>604</v>
      </c>
      <c r="C358" t="s">
        <v>745</v>
      </c>
      <c r="D358">
        <v>2.5</v>
      </c>
      <c r="E358" t="s">
        <v>632</v>
      </c>
      <c r="F358" t="s">
        <v>635</v>
      </c>
      <c r="G358" t="s">
        <v>636</v>
      </c>
      <c r="H358" t="s">
        <v>607</v>
      </c>
      <c r="I358">
        <v>0.15640000000000001</v>
      </c>
      <c r="J358">
        <v>1.4529E-2</v>
      </c>
      <c r="K358">
        <v>0.12886</v>
      </c>
      <c r="L358">
        <v>1978.4</v>
      </c>
      <c r="M358">
        <v>28.097000000000001</v>
      </c>
      <c r="N358">
        <v>9.6035000000000004</v>
      </c>
      <c r="O358">
        <v>10.432</v>
      </c>
      <c r="P358">
        <v>2017.6</v>
      </c>
      <c r="Q358">
        <v>-249.42</v>
      </c>
      <c r="R358">
        <v>0.85775000000000001</v>
      </c>
      <c r="S358">
        <v>0.84885999999999995</v>
      </c>
      <c r="T358">
        <v>0.92835999999999996</v>
      </c>
      <c r="U358">
        <v>0.74248000000000003</v>
      </c>
      <c r="V358">
        <v>0.53895000000000004</v>
      </c>
      <c r="W358">
        <v>0.52012999999999998</v>
      </c>
      <c r="X358">
        <v>1.6714</v>
      </c>
      <c r="Y358">
        <v>1.3798999999999999</v>
      </c>
      <c r="Z358">
        <v>0.61731000000000003</v>
      </c>
      <c r="AA358">
        <v>0.60168999999999995</v>
      </c>
      <c r="AB358">
        <v>1.5226999999999999</v>
      </c>
      <c r="AC358">
        <v>1.2704</v>
      </c>
      <c r="AD358">
        <v>52</v>
      </c>
      <c r="AE358">
        <v>52</v>
      </c>
      <c r="AF358">
        <v>1.1789000000000001</v>
      </c>
      <c r="AG358">
        <v>0.29809999999999998</v>
      </c>
      <c r="AH358">
        <v>0.88083999999999996</v>
      </c>
      <c r="AI358">
        <v>52</v>
      </c>
      <c r="AJ358">
        <v>21</v>
      </c>
      <c r="AK358">
        <v>51</v>
      </c>
      <c r="AL358">
        <v>1</v>
      </c>
      <c r="AM358">
        <v>0</v>
      </c>
      <c r="AN358">
        <v>0</v>
      </c>
      <c r="AO358">
        <v>0.98385</v>
      </c>
      <c r="AP358">
        <v>0</v>
      </c>
      <c r="AQ358">
        <v>1</v>
      </c>
      <c r="AR358" t="s">
        <v>95</v>
      </c>
      <c r="AS358" t="s">
        <v>95</v>
      </c>
      <c r="AT358" t="s">
        <v>95</v>
      </c>
      <c r="AU358" t="s">
        <v>95</v>
      </c>
      <c r="AV358" t="s">
        <v>95</v>
      </c>
      <c r="AW358" t="s">
        <v>95</v>
      </c>
      <c r="AX358" t="s">
        <v>95</v>
      </c>
      <c r="AY358" t="s">
        <v>95</v>
      </c>
      <c r="AZ358" t="s">
        <v>95</v>
      </c>
      <c r="BA358" t="s">
        <v>95</v>
      </c>
      <c r="BB358" t="s">
        <v>95</v>
      </c>
      <c r="BC358" t="s">
        <v>95</v>
      </c>
      <c r="BD358" t="s">
        <v>95</v>
      </c>
      <c r="BE358">
        <v>1</v>
      </c>
      <c r="BH358" t="s">
        <v>276</v>
      </c>
      <c r="BI358">
        <v>0</v>
      </c>
      <c r="BL358">
        <v>1</v>
      </c>
      <c r="BM358">
        <v>1</v>
      </c>
      <c r="BP358">
        <v>0</v>
      </c>
      <c r="BQ358">
        <v>0</v>
      </c>
      <c r="BS358">
        <v>1</v>
      </c>
      <c r="BT358">
        <v>1</v>
      </c>
      <c r="BU358">
        <v>0</v>
      </c>
      <c r="BV358">
        <v>0</v>
      </c>
      <c r="BW358">
        <v>0</v>
      </c>
      <c r="BX358">
        <v>0</v>
      </c>
      <c r="BY358">
        <v>370</v>
      </c>
      <c r="CG358" s="4">
        <v>1</v>
      </c>
      <c r="CH358" s="4">
        <v>1</v>
      </c>
      <c r="CI358" s="5">
        <v>0</v>
      </c>
      <c r="CJ358" s="5">
        <v>0</v>
      </c>
      <c r="CK358" s="5">
        <v>0</v>
      </c>
      <c r="CL358" s="5">
        <v>0</v>
      </c>
    </row>
    <row r="359" spans="1:91" x14ac:dyDescent="0.2">
      <c r="A359" t="s">
        <v>755</v>
      </c>
      <c r="B359" t="s">
        <v>604</v>
      </c>
      <c r="C359" t="s">
        <v>745</v>
      </c>
      <c r="D359">
        <v>2.5</v>
      </c>
      <c r="E359" t="s">
        <v>632</v>
      </c>
      <c r="F359" t="s">
        <v>638</v>
      </c>
      <c r="G359" t="s">
        <v>610</v>
      </c>
      <c r="H359" t="s">
        <v>607</v>
      </c>
      <c r="I359">
        <v>-9.3813999999999995E-2</v>
      </c>
      <c r="J359">
        <v>-7.1676000000000004E-2</v>
      </c>
      <c r="K359">
        <v>-3.1119000000000001E-2</v>
      </c>
      <c r="L359">
        <v>1967.6</v>
      </c>
      <c r="M359">
        <v>-46.841999999999999</v>
      </c>
      <c r="N359">
        <v>4.2039</v>
      </c>
      <c r="O359">
        <v>0.72638999999999998</v>
      </c>
      <c r="P359">
        <v>1983.8</v>
      </c>
      <c r="Q359">
        <v>62.628</v>
      </c>
      <c r="R359">
        <v>0.98497999999999997</v>
      </c>
      <c r="S359">
        <v>0.98404000000000003</v>
      </c>
      <c r="T359">
        <v>6.4265000000000003E-2</v>
      </c>
      <c r="U359">
        <v>5.1651000000000002E-2</v>
      </c>
      <c r="V359">
        <v>0.98123000000000005</v>
      </c>
      <c r="W359">
        <v>0.98046999999999995</v>
      </c>
      <c r="X359">
        <v>7.1822999999999998E-2</v>
      </c>
      <c r="Y359">
        <v>5.3247000000000003E-2</v>
      </c>
      <c r="Z359">
        <v>0.79349000000000003</v>
      </c>
      <c r="AA359">
        <v>0.78505999999999998</v>
      </c>
      <c r="AB359">
        <v>0.23826</v>
      </c>
      <c r="AC359">
        <v>0.19858000000000001</v>
      </c>
      <c r="AD359">
        <v>52</v>
      </c>
      <c r="AE359">
        <v>52</v>
      </c>
      <c r="AF359">
        <v>0.41726000000000002</v>
      </c>
      <c r="AG359">
        <v>2.1408E-2</v>
      </c>
      <c r="AH359">
        <v>0.39584999999999998</v>
      </c>
      <c r="AI359">
        <v>52</v>
      </c>
      <c r="AJ359">
        <v>48</v>
      </c>
      <c r="AK359">
        <v>8</v>
      </c>
      <c r="AL359">
        <v>0</v>
      </c>
      <c r="AM359">
        <v>1</v>
      </c>
      <c r="AN359">
        <v>0</v>
      </c>
      <c r="AO359">
        <v>0.94540999999999997</v>
      </c>
      <c r="AP359">
        <v>0</v>
      </c>
      <c r="AQ359">
        <v>1</v>
      </c>
      <c r="AR359" t="s">
        <v>95</v>
      </c>
      <c r="AS359" t="s">
        <v>95</v>
      </c>
      <c r="AT359" t="s">
        <v>95</v>
      </c>
      <c r="AU359" t="s">
        <v>95</v>
      </c>
      <c r="AV359" t="s">
        <v>95</v>
      </c>
      <c r="AW359" t="s">
        <v>95</v>
      </c>
      <c r="AX359" t="s">
        <v>95</v>
      </c>
      <c r="AY359" t="s">
        <v>95</v>
      </c>
      <c r="AZ359" t="s">
        <v>95</v>
      </c>
      <c r="BA359" t="s">
        <v>95</v>
      </c>
      <c r="BB359" t="s">
        <v>95</v>
      </c>
      <c r="BC359" t="s">
        <v>95</v>
      </c>
      <c r="BD359" t="s">
        <v>95</v>
      </c>
      <c r="BE359">
        <v>1</v>
      </c>
      <c r="BH359" t="s">
        <v>276</v>
      </c>
      <c r="BI359">
        <v>0</v>
      </c>
      <c r="BL359">
        <v>1</v>
      </c>
      <c r="BM359">
        <v>1</v>
      </c>
      <c r="BP359">
        <v>0</v>
      </c>
      <c r="BQ359">
        <v>0</v>
      </c>
      <c r="BS359">
        <v>1</v>
      </c>
      <c r="BT359">
        <v>1</v>
      </c>
      <c r="BU359">
        <v>0</v>
      </c>
      <c r="BV359">
        <v>0</v>
      </c>
      <c r="BW359">
        <v>0</v>
      </c>
      <c r="BX359">
        <v>0</v>
      </c>
      <c r="BY359">
        <v>371</v>
      </c>
      <c r="CG359" s="4">
        <v>1</v>
      </c>
      <c r="CH359" s="4">
        <v>1</v>
      </c>
      <c r="CI359" s="5">
        <v>0</v>
      </c>
      <c r="CJ359" s="5">
        <v>0</v>
      </c>
      <c r="CK359" s="5">
        <v>0</v>
      </c>
      <c r="CL359" s="5">
        <v>0</v>
      </c>
    </row>
    <row r="360" spans="1:91" x14ac:dyDescent="0.2">
      <c r="A360" t="s">
        <v>756</v>
      </c>
      <c r="B360" t="s">
        <v>604</v>
      </c>
      <c r="C360" t="s">
        <v>745</v>
      </c>
      <c r="D360">
        <v>2.5</v>
      </c>
      <c r="E360" t="s">
        <v>632</v>
      </c>
      <c r="F360" t="s">
        <v>641</v>
      </c>
      <c r="G360" t="s">
        <v>636</v>
      </c>
      <c r="H360" t="s">
        <v>607</v>
      </c>
      <c r="I360">
        <v>5.8756000000000003E-2</v>
      </c>
      <c r="J360">
        <v>1.5572000000000001E-2</v>
      </c>
      <c r="K360">
        <v>0.26497999999999999</v>
      </c>
      <c r="L360">
        <v>1979.2</v>
      </c>
      <c r="M360">
        <v>74.792000000000002</v>
      </c>
      <c r="N360">
        <v>23.521999999999998</v>
      </c>
      <c r="O360">
        <v>6.8305999999999996</v>
      </c>
      <c r="P360">
        <v>1941.3</v>
      </c>
      <c r="Q360">
        <v>-512.48</v>
      </c>
      <c r="R360">
        <v>0.97011000000000003</v>
      </c>
      <c r="S360">
        <v>0.96823999999999999</v>
      </c>
      <c r="T360">
        <v>0.70470999999999995</v>
      </c>
      <c r="U360">
        <v>0.55940999999999996</v>
      </c>
      <c r="V360">
        <v>0.91251000000000004</v>
      </c>
      <c r="W360">
        <v>0.90893999999999997</v>
      </c>
      <c r="X360">
        <v>1.2056</v>
      </c>
      <c r="Y360">
        <v>0.93567999999999996</v>
      </c>
      <c r="Z360">
        <v>0.95204</v>
      </c>
      <c r="AA360">
        <v>0.95008999999999999</v>
      </c>
      <c r="AB360">
        <v>0.89258000000000004</v>
      </c>
      <c r="AC360">
        <v>0.70752999999999999</v>
      </c>
      <c r="AD360">
        <v>52</v>
      </c>
      <c r="AE360">
        <v>52</v>
      </c>
      <c r="AF360">
        <v>0.94250999999999996</v>
      </c>
      <c r="AG360">
        <v>0.29694999999999999</v>
      </c>
      <c r="AH360">
        <v>0.64556000000000002</v>
      </c>
      <c r="AI360">
        <v>52</v>
      </c>
      <c r="AJ360">
        <v>2</v>
      </c>
      <c r="AK360">
        <v>51</v>
      </c>
      <c r="AL360">
        <v>0</v>
      </c>
      <c r="AM360">
        <v>0</v>
      </c>
      <c r="AN360">
        <v>0</v>
      </c>
      <c r="AO360">
        <v>0.98109999999999997</v>
      </c>
      <c r="AP360">
        <v>0</v>
      </c>
      <c r="AQ360">
        <v>1</v>
      </c>
      <c r="AR360" t="s">
        <v>95</v>
      </c>
      <c r="AS360" t="s">
        <v>95</v>
      </c>
      <c r="AT360" t="s">
        <v>95</v>
      </c>
      <c r="AU360" t="s">
        <v>95</v>
      </c>
      <c r="AV360" t="s">
        <v>95</v>
      </c>
      <c r="AW360" t="s">
        <v>95</v>
      </c>
      <c r="AX360" t="s">
        <v>95</v>
      </c>
      <c r="AY360" t="s">
        <v>95</v>
      </c>
      <c r="AZ360" t="s">
        <v>95</v>
      </c>
      <c r="BA360" t="s">
        <v>95</v>
      </c>
      <c r="BB360" t="s">
        <v>95</v>
      </c>
      <c r="BC360" t="s">
        <v>95</v>
      </c>
      <c r="BD360" t="s">
        <v>95</v>
      </c>
      <c r="BE360">
        <v>1</v>
      </c>
      <c r="BH360" t="s">
        <v>276</v>
      </c>
      <c r="BI360">
        <v>0</v>
      </c>
      <c r="BL360">
        <v>1</v>
      </c>
      <c r="BM360">
        <v>1</v>
      </c>
      <c r="BP360">
        <v>0</v>
      </c>
      <c r="BQ360">
        <v>0</v>
      </c>
      <c r="BS360">
        <v>1</v>
      </c>
      <c r="BT360">
        <v>1</v>
      </c>
      <c r="BU360">
        <v>0</v>
      </c>
      <c r="BV360">
        <v>0</v>
      </c>
      <c r="BW360">
        <v>0</v>
      </c>
      <c r="BX360">
        <v>0</v>
      </c>
      <c r="BY360">
        <v>372</v>
      </c>
      <c r="CG360" s="4">
        <v>1</v>
      </c>
      <c r="CH360" s="4">
        <v>1</v>
      </c>
      <c r="CI360" s="5">
        <v>0</v>
      </c>
      <c r="CJ360" s="5">
        <v>0</v>
      </c>
      <c r="CK360" s="5">
        <v>0</v>
      </c>
      <c r="CL360" s="5">
        <v>0</v>
      </c>
    </row>
    <row r="361" spans="1:91" x14ac:dyDescent="0.2">
      <c r="A361" t="s">
        <v>757</v>
      </c>
      <c r="B361" t="s">
        <v>604</v>
      </c>
      <c r="C361" t="s">
        <v>745</v>
      </c>
      <c r="D361">
        <v>2.5</v>
      </c>
      <c r="E361" t="s">
        <v>632</v>
      </c>
      <c r="F361" t="s">
        <v>643</v>
      </c>
      <c r="G361" t="s">
        <v>610</v>
      </c>
      <c r="H361" t="s">
        <v>607</v>
      </c>
      <c r="I361">
        <v>5.8180000000000003E-2</v>
      </c>
      <c r="J361">
        <v>2.0181999999999999E-2</v>
      </c>
      <c r="K361">
        <v>0.29304000000000002</v>
      </c>
      <c r="L361">
        <v>1986.6</v>
      </c>
      <c r="M361">
        <v>75.531999999999996</v>
      </c>
      <c r="N361">
        <v>22.997</v>
      </c>
      <c r="O361">
        <v>7.9850000000000003</v>
      </c>
      <c r="P361">
        <v>1969.9</v>
      </c>
      <c r="Q361">
        <v>-570.79</v>
      </c>
      <c r="R361">
        <v>0.93133999999999995</v>
      </c>
      <c r="S361">
        <v>0.92705000000000004</v>
      </c>
      <c r="T361">
        <v>1.1910000000000001</v>
      </c>
      <c r="U361">
        <v>0.88831000000000004</v>
      </c>
      <c r="V361">
        <v>0.90054000000000001</v>
      </c>
      <c r="W361">
        <v>0.89648000000000005</v>
      </c>
      <c r="X361">
        <v>1.4334</v>
      </c>
      <c r="Y361">
        <v>1.1896</v>
      </c>
      <c r="Z361">
        <v>0.93627000000000005</v>
      </c>
      <c r="AA361">
        <v>0.93367</v>
      </c>
      <c r="AB361">
        <v>1.1474</v>
      </c>
      <c r="AC361">
        <v>0.91425999999999996</v>
      </c>
      <c r="AD361">
        <v>52</v>
      </c>
      <c r="AE361">
        <v>52</v>
      </c>
      <c r="AF361">
        <v>1.1074999999999999</v>
      </c>
      <c r="AG361">
        <v>0.20233999999999999</v>
      </c>
      <c r="AH361">
        <v>0.90519000000000005</v>
      </c>
      <c r="AI361">
        <v>52</v>
      </c>
      <c r="AJ361">
        <v>0</v>
      </c>
      <c r="AK361">
        <v>51</v>
      </c>
      <c r="AL361">
        <v>0</v>
      </c>
      <c r="AM361">
        <v>0</v>
      </c>
      <c r="AN361">
        <v>0</v>
      </c>
      <c r="AO361">
        <v>0.96855000000000002</v>
      </c>
      <c r="AP361">
        <v>0</v>
      </c>
      <c r="AQ361">
        <v>1</v>
      </c>
      <c r="AR361" t="s">
        <v>95</v>
      </c>
      <c r="AS361" t="s">
        <v>95</v>
      </c>
      <c r="AT361" t="s">
        <v>95</v>
      </c>
      <c r="AU361" t="s">
        <v>95</v>
      </c>
      <c r="AV361" t="s">
        <v>95</v>
      </c>
      <c r="AW361" t="s">
        <v>95</v>
      </c>
      <c r="AX361" t="s">
        <v>95</v>
      </c>
      <c r="AY361" t="s">
        <v>95</v>
      </c>
      <c r="AZ361" t="s">
        <v>95</v>
      </c>
      <c r="BA361" t="s">
        <v>95</v>
      </c>
      <c r="BB361" t="s">
        <v>95</v>
      </c>
      <c r="BC361" t="s">
        <v>95</v>
      </c>
      <c r="BD361" t="s">
        <v>95</v>
      </c>
      <c r="BE361">
        <v>1</v>
      </c>
      <c r="BH361" t="s">
        <v>276</v>
      </c>
      <c r="BI361">
        <v>0</v>
      </c>
      <c r="BL361">
        <v>1</v>
      </c>
      <c r="BM361">
        <v>1</v>
      </c>
      <c r="BP361">
        <v>0</v>
      </c>
      <c r="BQ361">
        <v>0</v>
      </c>
      <c r="BS361">
        <v>1</v>
      </c>
      <c r="BT361">
        <v>1</v>
      </c>
      <c r="BU361">
        <v>0</v>
      </c>
      <c r="BV361">
        <v>0</v>
      </c>
      <c r="BW361">
        <v>0</v>
      </c>
      <c r="BX361">
        <v>0</v>
      </c>
      <c r="BY361">
        <v>373</v>
      </c>
      <c r="CG361" s="4">
        <v>1</v>
      </c>
      <c r="CH361" s="4">
        <v>1</v>
      </c>
      <c r="CI361" s="5">
        <v>0</v>
      </c>
      <c r="CJ361" s="5">
        <v>0</v>
      </c>
      <c r="CK361" s="5">
        <v>0</v>
      </c>
      <c r="CL361" s="5">
        <v>0</v>
      </c>
    </row>
    <row r="362" spans="1:91" x14ac:dyDescent="0.2">
      <c r="A362" t="s">
        <v>758</v>
      </c>
      <c r="B362" t="s">
        <v>604</v>
      </c>
      <c r="C362" t="s">
        <v>745</v>
      </c>
      <c r="D362">
        <v>2.5</v>
      </c>
      <c r="E362" t="s">
        <v>632</v>
      </c>
      <c r="F362" t="s">
        <v>645</v>
      </c>
      <c r="G362" t="s">
        <v>636</v>
      </c>
      <c r="H362" t="s">
        <v>607</v>
      </c>
      <c r="I362">
        <v>-7.1998999999999994E-2</v>
      </c>
      <c r="J362">
        <v>-4.9943000000000001E-2</v>
      </c>
      <c r="K362">
        <v>-2.2682999999999998E-2</v>
      </c>
      <c r="L362">
        <v>1972.5</v>
      </c>
      <c r="M362">
        <v>-61.034999999999997</v>
      </c>
      <c r="N362">
        <v>2.3372999999999999</v>
      </c>
      <c r="O362">
        <v>0.57940999999999998</v>
      </c>
      <c r="P362">
        <v>1987</v>
      </c>
      <c r="Q362">
        <v>45.755000000000003</v>
      </c>
      <c r="R362">
        <v>0.92940999999999996</v>
      </c>
      <c r="S362">
        <v>0.92498999999999998</v>
      </c>
      <c r="T362">
        <v>9.8659999999999998E-2</v>
      </c>
      <c r="U362">
        <v>6.7898E-2</v>
      </c>
      <c r="V362">
        <v>0.92156000000000005</v>
      </c>
      <c r="W362">
        <v>0.91835999999999995</v>
      </c>
      <c r="X362">
        <v>0.104</v>
      </c>
      <c r="Y362">
        <v>6.8641999999999995E-2</v>
      </c>
      <c r="Z362">
        <v>0.84052000000000004</v>
      </c>
      <c r="AA362">
        <v>0.83401000000000003</v>
      </c>
      <c r="AB362">
        <v>0.14829000000000001</v>
      </c>
      <c r="AC362">
        <v>0.12429999999999999</v>
      </c>
      <c r="AD362">
        <v>52</v>
      </c>
      <c r="AE362">
        <v>52</v>
      </c>
      <c r="AF362">
        <v>0.59011000000000002</v>
      </c>
      <c r="AG362">
        <v>5.1341999999999999E-2</v>
      </c>
      <c r="AH362">
        <v>0.53876999999999997</v>
      </c>
      <c r="AI362">
        <v>52</v>
      </c>
      <c r="AJ362">
        <v>49</v>
      </c>
      <c r="AK362">
        <v>0</v>
      </c>
      <c r="AL362">
        <v>0</v>
      </c>
      <c r="AM362">
        <v>0</v>
      </c>
      <c r="AN362">
        <v>0</v>
      </c>
      <c r="AO362">
        <v>0.95720000000000005</v>
      </c>
      <c r="AP362">
        <v>0</v>
      </c>
      <c r="AQ362">
        <v>1</v>
      </c>
      <c r="AR362" t="s">
        <v>95</v>
      </c>
      <c r="AS362" t="s">
        <v>95</v>
      </c>
      <c r="AT362" t="s">
        <v>95</v>
      </c>
      <c r="AU362" t="s">
        <v>95</v>
      </c>
      <c r="AV362" t="s">
        <v>95</v>
      </c>
      <c r="AW362" t="s">
        <v>95</v>
      </c>
      <c r="AX362" t="s">
        <v>95</v>
      </c>
      <c r="AY362" t="s">
        <v>95</v>
      </c>
      <c r="AZ362" t="s">
        <v>95</v>
      </c>
      <c r="BA362" t="s">
        <v>95</v>
      </c>
      <c r="BB362" t="s">
        <v>95</v>
      </c>
      <c r="BC362" t="s">
        <v>95</v>
      </c>
      <c r="BD362" t="s">
        <v>95</v>
      </c>
      <c r="BE362">
        <v>1</v>
      </c>
      <c r="BH362" t="s">
        <v>276</v>
      </c>
      <c r="BI362">
        <v>0</v>
      </c>
      <c r="BL362">
        <v>1</v>
      </c>
      <c r="BM362">
        <v>1</v>
      </c>
      <c r="BP362">
        <v>0</v>
      </c>
      <c r="BQ362">
        <v>0</v>
      </c>
      <c r="BS362">
        <v>1</v>
      </c>
      <c r="BT362">
        <v>1</v>
      </c>
      <c r="BU362">
        <v>0</v>
      </c>
      <c r="BV362">
        <v>0</v>
      </c>
      <c r="BW362">
        <v>0</v>
      </c>
      <c r="BX362">
        <v>0</v>
      </c>
      <c r="BY362">
        <v>374</v>
      </c>
      <c r="CG362" s="4">
        <v>1</v>
      </c>
      <c r="CH362" s="4">
        <v>1</v>
      </c>
      <c r="CI362" s="5">
        <v>0</v>
      </c>
      <c r="CJ362" s="5">
        <v>0</v>
      </c>
      <c r="CK362" s="5">
        <v>0</v>
      </c>
      <c r="CL362" s="5">
        <v>0</v>
      </c>
    </row>
    <row r="363" spans="1:91" x14ac:dyDescent="0.2">
      <c r="A363" t="s">
        <v>759</v>
      </c>
      <c r="B363" t="s">
        <v>604</v>
      </c>
      <c r="C363" t="s">
        <v>745</v>
      </c>
      <c r="D363">
        <v>3.5</v>
      </c>
      <c r="E363" t="s">
        <v>317</v>
      </c>
      <c r="F363" t="s">
        <v>647</v>
      </c>
      <c r="G363" t="s">
        <v>319</v>
      </c>
      <c r="H363" t="s">
        <v>607</v>
      </c>
      <c r="I363">
        <v>0.84614</v>
      </c>
      <c r="J363">
        <v>0.24837999999999999</v>
      </c>
      <c r="K363">
        <v>5.2041999999999998E-2</v>
      </c>
      <c r="L363">
        <v>2019.7</v>
      </c>
      <c r="M363">
        <v>5.1935000000000002</v>
      </c>
      <c r="N363">
        <v>4.2115</v>
      </c>
      <c r="O363">
        <v>6.3303000000000003</v>
      </c>
      <c r="P363">
        <v>2025</v>
      </c>
      <c r="Q363">
        <v>-103.74</v>
      </c>
      <c r="R363">
        <v>0.98685999999999996</v>
      </c>
      <c r="S363">
        <v>0.9859</v>
      </c>
      <c r="T363">
        <v>0.12912999999999999</v>
      </c>
      <c r="U363">
        <v>5.2914000000000003E-2</v>
      </c>
      <c r="V363">
        <v>0.91920000000000002</v>
      </c>
      <c r="W363">
        <v>0.91535</v>
      </c>
      <c r="X363">
        <v>0.32023000000000001</v>
      </c>
      <c r="Y363">
        <v>0.16797999999999999</v>
      </c>
      <c r="Z363">
        <v>0.35993999999999998</v>
      </c>
      <c r="AA363">
        <v>0.32945999999999998</v>
      </c>
      <c r="AB363">
        <v>0.90129000000000004</v>
      </c>
      <c r="AC363">
        <v>0.68067999999999995</v>
      </c>
      <c r="AD363">
        <v>45</v>
      </c>
      <c r="AE363">
        <v>7</v>
      </c>
      <c r="AF363">
        <v>0.94979000000000002</v>
      </c>
      <c r="AG363">
        <v>0.23744999999999999</v>
      </c>
      <c r="AH363">
        <v>0.71233999999999997</v>
      </c>
      <c r="AI363">
        <v>7</v>
      </c>
      <c r="AJ363">
        <v>2</v>
      </c>
      <c r="AK363">
        <v>6</v>
      </c>
      <c r="AL363">
        <v>1</v>
      </c>
      <c r="AM363">
        <v>0</v>
      </c>
      <c r="AN363">
        <v>0</v>
      </c>
      <c r="AO363">
        <v>0.84848000000000001</v>
      </c>
      <c r="AP363">
        <v>0</v>
      </c>
      <c r="AQ363">
        <v>1</v>
      </c>
      <c r="AR363" t="s">
        <v>95</v>
      </c>
      <c r="AS363" t="s">
        <v>95</v>
      </c>
      <c r="AT363" t="s">
        <v>95</v>
      </c>
      <c r="AU363" t="s">
        <v>95</v>
      </c>
      <c r="AV363" t="s">
        <v>95</v>
      </c>
      <c r="AW363" t="s">
        <v>95</v>
      </c>
      <c r="AX363" t="s">
        <v>95</v>
      </c>
      <c r="AY363" t="s">
        <v>95</v>
      </c>
      <c r="AZ363" t="s">
        <v>95</v>
      </c>
      <c r="BA363" t="s">
        <v>95</v>
      </c>
      <c r="BB363" t="s">
        <v>95</v>
      </c>
      <c r="BC363" t="s">
        <v>95</v>
      </c>
      <c r="BD363" t="s">
        <v>95</v>
      </c>
      <c r="BI363">
        <v>0</v>
      </c>
      <c r="BJ363" t="s">
        <v>137</v>
      </c>
      <c r="BK363" t="s">
        <v>133</v>
      </c>
      <c r="BL363">
        <v>1</v>
      </c>
      <c r="BM363">
        <v>1</v>
      </c>
      <c r="BN363">
        <v>0</v>
      </c>
      <c r="BO363">
        <v>0</v>
      </c>
      <c r="BP363">
        <v>0</v>
      </c>
      <c r="BQ363">
        <v>1</v>
      </c>
      <c r="BS363">
        <v>1</v>
      </c>
      <c r="BT363">
        <v>1</v>
      </c>
      <c r="BU363">
        <v>0</v>
      </c>
      <c r="BV363">
        <v>0</v>
      </c>
      <c r="BW363">
        <v>0</v>
      </c>
      <c r="BX363">
        <v>1</v>
      </c>
      <c r="BY363">
        <v>394</v>
      </c>
      <c r="CG363" s="4">
        <v>1</v>
      </c>
      <c r="CH363" s="4">
        <v>1</v>
      </c>
      <c r="CI363" s="5">
        <v>0</v>
      </c>
      <c r="CJ363" s="5">
        <v>0</v>
      </c>
      <c r="CK363" s="5">
        <v>0</v>
      </c>
      <c r="CL363" s="5">
        <v>1</v>
      </c>
    </row>
    <row r="364" spans="1:91" x14ac:dyDescent="0.2">
      <c r="A364" t="s">
        <v>760</v>
      </c>
      <c r="B364" t="s">
        <v>604</v>
      </c>
      <c r="C364" t="s">
        <v>745</v>
      </c>
      <c r="D364">
        <v>3.5</v>
      </c>
      <c r="E364" t="s">
        <v>317</v>
      </c>
      <c r="F364" t="s">
        <v>649</v>
      </c>
      <c r="G364" t="s">
        <v>322</v>
      </c>
      <c r="H364" t="s">
        <v>607</v>
      </c>
      <c r="I364">
        <v>51.933999999999997</v>
      </c>
      <c r="J364">
        <v>0.11948</v>
      </c>
      <c r="K364">
        <v>9.4862000000000002E-3</v>
      </c>
      <c r="L364">
        <v>2017.2</v>
      </c>
      <c r="M364">
        <v>8.4614999999999996E-2</v>
      </c>
      <c r="N364">
        <v>0.57142999999999999</v>
      </c>
      <c r="O364">
        <v>5.6626000000000003</v>
      </c>
      <c r="P364">
        <v>2043.7</v>
      </c>
      <c r="Q364">
        <v>-18.902000000000001</v>
      </c>
      <c r="R364">
        <v>0.52961999999999998</v>
      </c>
      <c r="S364">
        <v>0.49519999999999997</v>
      </c>
      <c r="T364">
        <v>0.19517999999999999</v>
      </c>
      <c r="U364">
        <v>7.6191999999999996E-2</v>
      </c>
      <c r="V364">
        <v>0.27421000000000001</v>
      </c>
      <c r="W364">
        <v>0.23965</v>
      </c>
      <c r="X364">
        <v>0.24245</v>
      </c>
      <c r="Y364">
        <v>0.13406999999999999</v>
      </c>
      <c r="Z364">
        <v>0.18740999999999999</v>
      </c>
      <c r="AA364">
        <v>0.14871000000000001</v>
      </c>
      <c r="AB364">
        <v>0.25652999999999998</v>
      </c>
      <c r="AC364">
        <v>0.16796</v>
      </c>
      <c r="AD364">
        <v>45</v>
      </c>
      <c r="AE364">
        <v>4</v>
      </c>
      <c r="AF364">
        <v>1.75</v>
      </c>
      <c r="AG364">
        <v>1.75</v>
      </c>
      <c r="AH364">
        <v>0</v>
      </c>
      <c r="AI364">
        <v>5</v>
      </c>
      <c r="AJ364">
        <v>4</v>
      </c>
      <c r="AK364">
        <v>4</v>
      </c>
      <c r="AL364">
        <v>0</v>
      </c>
      <c r="AM364">
        <v>0</v>
      </c>
      <c r="AN364">
        <v>1</v>
      </c>
      <c r="AO364">
        <v>0.5</v>
      </c>
      <c r="AP364">
        <v>1</v>
      </c>
      <c r="AQ364">
        <v>1</v>
      </c>
      <c r="AR364" t="s">
        <v>94</v>
      </c>
      <c r="AS364" t="s">
        <v>96</v>
      </c>
      <c r="AT364" t="s">
        <v>94</v>
      </c>
      <c r="AU364" t="s">
        <v>94</v>
      </c>
      <c r="AV364" t="s">
        <v>95</v>
      </c>
      <c r="AW364" t="s">
        <v>94</v>
      </c>
      <c r="AX364" t="s">
        <v>94</v>
      </c>
      <c r="AY364" t="s">
        <v>94</v>
      </c>
      <c r="AZ364" t="s">
        <v>94</v>
      </c>
      <c r="BA364" t="s">
        <v>96</v>
      </c>
      <c r="BB364" t="s">
        <v>96</v>
      </c>
      <c r="BC364" t="s">
        <v>96</v>
      </c>
      <c r="BD364" t="s">
        <v>96</v>
      </c>
      <c r="BI364">
        <v>0</v>
      </c>
      <c r="BJ364" t="s">
        <v>132</v>
      </c>
      <c r="BK364" t="s">
        <v>133</v>
      </c>
      <c r="BL364">
        <v>0</v>
      </c>
      <c r="BM364">
        <v>1</v>
      </c>
      <c r="BN364">
        <v>0</v>
      </c>
      <c r="BO364">
        <v>0</v>
      </c>
      <c r="BP364">
        <v>0</v>
      </c>
      <c r="BQ364">
        <v>0</v>
      </c>
      <c r="BS364">
        <v>0</v>
      </c>
      <c r="BT364">
        <v>0</v>
      </c>
      <c r="BU364">
        <v>0</v>
      </c>
      <c r="BV364">
        <v>0</v>
      </c>
      <c r="BW364">
        <v>0</v>
      </c>
      <c r="BX364">
        <v>0</v>
      </c>
      <c r="BY364">
        <v>395</v>
      </c>
      <c r="CA364" t="s">
        <v>123</v>
      </c>
      <c r="CG364" s="4">
        <v>0</v>
      </c>
      <c r="CH364" s="4">
        <v>1</v>
      </c>
      <c r="CI364" s="5">
        <v>0</v>
      </c>
      <c r="CJ364" s="5">
        <v>0</v>
      </c>
      <c r="CK364" s="5">
        <v>0</v>
      </c>
      <c r="CL364" s="5">
        <v>0</v>
      </c>
    </row>
    <row r="365" spans="1:91" x14ac:dyDescent="0.2">
      <c r="A365" t="s">
        <v>761</v>
      </c>
      <c r="B365" t="s">
        <v>604</v>
      </c>
      <c r="C365" t="s">
        <v>745</v>
      </c>
      <c r="D365">
        <v>3.5</v>
      </c>
      <c r="E365" t="s">
        <v>317</v>
      </c>
      <c r="F365" t="s">
        <v>651</v>
      </c>
      <c r="G365" t="s">
        <v>326</v>
      </c>
      <c r="H365" t="s">
        <v>607</v>
      </c>
      <c r="I365">
        <v>48.698</v>
      </c>
      <c r="J365">
        <v>1.5149E-3</v>
      </c>
      <c r="K365">
        <v>5.4018E-3</v>
      </c>
      <c r="L365">
        <v>2021.2</v>
      </c>
      <c r="M365">
        <v>9.0240000000000001E-2</v>
      </c>
      <c r="N365">
        <v>0.66666999999999998</v>
      </c>
      <c r="O365">
        <v>1555</v>
      </c>
      <c r="P365" s="1">
        <v>157470</v>
      </c>
      <c r="Q365">
        <v>-10.77</v>
      </c>
      <c r="R365">
        <v>0.65115999999999996</v>
      </c>
      <c r="S365">
        <v>0.62563999999999997</v>
      </c>
      <c r="T365">
        <v>0.12171999999999999</v>
      </c>
      <c r="U365">
        <v>2.963E-2</v>
      </c>
      <c r="V365">
        <v>-4.6511999999999998E-2</v>
      </c>
      <c r="W365">
        <v>-9.6346000000000001E-2</v>
      </c>
      <c r="X365">
        <v>0.21082000000000001</v>
      </c>
      <c r="Y365">
        <v>4.4443999999999997E-2</v>
      </c>
      <c r="Z365">
        <v>0.11589000000000001</v>
      </c>
      <c r="AA365">
        <v>7.3788000000000006E-2</v>
      </c>
      <c r="AB365">
        <v>0.19377</v>
      </c>
      <c r="AC365">
        <v>9.9538000000000001E-2</v>
      </c>
      <c r="AD365">
        <v>45</v>
      </c>
      <c r="AE365">
        <v>2</v>
      </c>
      <c r="AF365">
        <v>1.5</v>
      </c>
      <c r="AG365">
        <v>1.5</v>
      </c>
      <c r="AH365">
        <v>0</v>
      </c>
      <c r="AI365">
        <v>2</v>
      </c>
      <c r="AJ365">
        <v>1</v>
      </c>
      <c r="AK365">
        <v>1</v>
      </c>
      <c r="AL365">
        <v>0</v>
      </c>
      <c r="AM365">
        <v>0</v>
      </c>
      <c r="AN365">
        <v>0</v>
      </c>
      <c r="AO365">
        <v>0.5</v>
      </c>
      <c r="AP365">
        <v>1</v>
      </c>
      <c r="AQ365">
        <v>1</v>
      </c>
      <c r="AR365" t="s">
        <v>94</v>
      </c>
      <c r="AS365" t="s">
        <v>96</v>
      </c>
      <c r="AT365" t="s">
        <v>94</v>
      </c>
      <c r="AU365" t="s">
        <v>95</v>
      </c>
      <c r="AV365" t="s">
        <v>95</v>
      </c>
      <c r="AW365" t="s">
        <v>95</v>
      </c>
      <c r="AX365" t="s">
        <v>94</v>
      </c>
      <c r="AY365" t="s">
        <v>94</v>
      </c>
      <c r="AZ365" t="s">
        <v>94</v>
      </c>
      <c r="BA365" t="s">
        <v>96</v>
      </c>
      <c r="BB365" t="s">
        <v>96</v>
      </c>
      <c r="BC365" t="s">
        <v>96</v>
      </c>
      <c r="BD365" t="s">
        <v>96</v>
      </c>
      <c r="BI365">
        <v>0</v>
      </c>
      <c r="BJ365" t="s">
        <v>132</v>
      </c>
      <c r="BK365" t="s">
        <v>133</v>
      </c>
      <c r="BL365">
        <v>0</v>
      </c>
      <c r="BM365">
        <v>1</v>
      </c>
      <c r="BN365">
        <v>0</v>
      </c>
      <c r="BO365">
        <v>0</v>
      </c>
      <c r="BP365">
        <v>0</v>
      </c>
      <c r="BQ365">
        <v>0</v>
      </c>
      <c r="BS365">
        <v>0</v>
      </c>
      <c r="BT365">
        <v>0</v>
      </c>
      <c r="BU365">
        <v>0</v>
      </c>
      <c r="BV365">
        <v>0</v>
      </c>
      <c r="BW365">
        <v>0</v>
      </c>
      <c r="BX365">
        <v>0</v>
      </c>
      <c r="BY365">
        <v>396</v>
      </c>
      <c r="CA365" t="s">
        <v>123</v>
      </c>
      <c r="CG365" s="4">
        <v>0</v>
      </c>
      <c r="CH365" s="4">
        <v>1</v>
      </c>
      <c r="CI365" s="5">
        <v>0</v>
      </c>
      <c r="CJ365" s="5">
        <v>0</v>
      </c>
      <c r="CK365" s="5">
        <v>0</v>
      </c>
      <c r="CL365" s="5">
        <v>0</v>
      </c>
    </row>
    <row r="366" spans="1:91" x14ac:dyDescent="0.2">
      <c r="A366" t="s">
        <v>762</v>
      </c>
      <c r="B366" t="s">
        <v>604</v>
      </c>
      <c r="C366" t="s">
        <v>745</v>
      </c>
      <c r="D366">
        <v>3.5</v>
      </c>
      <c r="E366" t="s">
        <v>317</v>
      </c>
      <c r="F366" t="s">
        <v>653</v>
      </c>
      <c r="G366" t="s">
        <v>329</v>
      </c>
      <c r="H366" t="s">
        <v>607</v>
      </c>
      <c r="I366">
        <v>27.335000000000001</v>
      </c>
      <c r="J366">
        <v>1.5908000000000001E-3</v>
      </c>
      <c r="K366">
        <v>6.1954000000000002E-3</v>
      </c>
      <c r="L366">
        <v>2022</v>
      </c>
      <c r="M366">
        <v>0.16075999999999999</v>
      </c>
      <c r="N366">
        <v>0.91113999999999995</v>
      </c>
      <c r="O366">
        <v>1554.9</v>
      </c>
      <c r="P366" s="1">
        <v>157470</v>
      </c>
      <c r="Q366">
        <v>-12.353</v>
      </c>
      <c r="R366">
        <v>0.51149</v>
      </c>
      <c r="S366">
        <v>0.47575000000000001</v>
      </c>
      <c r="T366">
        <v>0.19209000000000001</v>
      </c>
      <c r="U366">
        <v>4.0495000000000003E-2</v>
      </c>
      <c r="V366">
        <v>-3.3396000000000002E-2</v>
      </c>
      <c r="W366">
        <v>-8.2604999999999998E-2</v>
      </c>
      <c r="X366">
        <v>0.27938000000000002</v>
      </c>
      <c r="Y366">
        <v>5.0222999999999997E-2</v>
      </c>
      <c r="Z366">
        <v>8.5713999999999999E-2</v>
      </c>
      <c r="AA366">
        <v>4.2175999999999998E-2</v>
      </c>
      <c r="AB366">
        <v>0.26279000000000002</v>
      </c>
      <c r="AC366">
        <v>0.11319</v>
      </c>
      <c r="AD366">
        <v>45</v>
      </c>
      <c r="AE366">
        <v>2</v>
      </c>
      <c r="AF366">
        <v>2</v>
      </c>
      <c r="AG366">
        <v>0.48044999999999999</v>
      </c>
      <c r="AH366">
        <v>1.5195000000000001</v>
      </c>
      <c r="AI366">
        <v>2</v>
      </c>
      <c r="AJ366">
        <v>0</v>
      </c>
      <c r="AK366">
        <v>1</v>
      </c>
      <c r="AL366">
        <v>0</v>
      </c>
      <c r="AM366">
        <v>0</v>
      </c>
      <c r="AN366">
        <v>1</v>
      </c>
      <c r="AO366">
        <v>0.22711999999999999</v>
      </c>
      <c r="AP366">
        <v>0</v>
      </c>
      <c r="AQ366">
        <v>1</v>
      </c>
      <c r="AR366" t="s">
        <v>94</v>
      </c>
      <c r="AS366" t="s">
        <v>96</v>
      </c>
      <c r="AT366" t="s">
        <v>94</v>
      </c>
      <c r="AU366" t="s">
        <v>94</v>
      </c>
      <c r="AV366" t="s">
        <v>95</v>
      </c>
      <c r="AW366" t="s">
        <v>94</v>
      </c>
      <c r="AX366" t="s">
        <v>94</v>
      </c>
      <c r="AY366" t="s">
        <v>95</v>
      </c>
      <c r="AZ366" t="s">
        <v>94</v>
      </c>
      <c r="BA366" t="s">
        <v>96</v>
      </c>
      <c r="BB366" t="s">
        <v>96</v>
      </c>
      <c r="BC366" t="s">
        <v>96</v>
      </c>
      <c r="BD366" t="s">
        <v>96</v>
      </c>
      <c r="BI366">
        <v>0</v>
      </c>
      <c r="BJ366" t="s">
        <v>132</v>
      </c>
      <c r="BK366" t="s">
        <v>133</v>
      </c>
      <c r="BL366">
        <v>0</v>
      </c>
      <c r="BM366">
        <v>1</v>
      </c>
      <c r="BN366">
        <v>0</v>
      </c>
      <c r="BO366">
        <v>0</v>
      </c>
      <c r="BP366">
        <v>0</v>
      </c>
      <c r="BQ366">
        <v>0</v>
      </c>
      <c r="BS366">
        <v>0</v>
      </c>
      <c r="BT366">
        <v>0</v>
      </c>
      <c r="BU366">
        <v>0</v>
      </c>
      <c r="BV366">
        <v>0</v>
      </c>
      <c r="BW366">
        <v>0</v>
      </c>
      <c r="BX366">
        <v>0</v>
      </c>
      <c r="BY366">
        <v>397</v>
      </c>
      <c r="CA366" t="s">
        <v>123</v>
      </c>
      <c r="CG366" s="4">
        <v>0</v>
      </c>
      <c r="CH366" s="4">
        <v>1</v>
      </c>
      <c r="CI366" s="5">
        <v>0</v>
      </c>
      <c r="CJ366" s="5">
        <v>0</v>
      </c>
      <c r="CK366" s="5">
        <v>0</v>
      </c>
      <c r="CL366" s="5">
        <v>0</v>
      </c>
    </row>
    <row r="367" spans="1:91" x14ac:dyDescent="0.2">
      <c r="A367" t="s">
        <v>763</v>
      </c>
      <c r="B367" t="s">
        <v>604</v>
      </c>
      <c r="C367" t="s">
        <v>745</v>
      </c>
      <c r="D367">
        <v>3.5</v>
      </c>
      <c r="E367" t="s">
        <v>317</v>
      </c>
      <c r="F367" t="s">
        <v>655</v>
      </c>
      <c r="G367" t="s">
        <v>329</v>
      </c>
      <c r="H367" t="s">
        <v>607</v>
      </c>
      <c r="I367">
        <v>27.335000000000001</v>
      </c>
      <c r="J367">
        <v>1.5908000000000001E-3</v>
      </c>
      <c r="K367">
        <v>6.1954000000000002E-3</v>
      </c>
      <c r="L367">
        <v>2022</v>
      </c>
      <c r="M367">
        <v>0.16075999999999999</v>
      </c>
      <c r="N367">
        <v>0.91113999999999995</v>
      </c>
      <c r="O367">
        <v>1554.9</v>
      </c>
      <c r="P367" s="1">
        <v>157470</v>
      </c>
      <c r="Q367">
        <v>-12.353</v>
      </c>
      <c r="R367">
        <v>0.51149</v>
      </c>
      <c r="S367">
        <v>0.47575000000000001</v>
      </c>
      <c r="T367">
        <v>0.19209000000000001</v>
      </c>
      <c r="U367">
        <v>4.0495000000000003E-2</v>
      </c>
      <c r="V367">
        <v>-3.3396000000000002E-2</v>
      </c>
      <c r="W367">
        <v>-8.2604999999999998E-2</v>
      </c>
      <c r="X367">
        <v>0.27938000000000002</v>
      </c>
      <c r="Y367">
        <v>5.0222999999999997E-2</v>
      </c>
      <c r="Z367">
        <v>8.5713999999999999E-2</v>
      </c>
      <c r="AA367">
        <v>4.2175999999999998E-2</v>
      </c>
      <c r="AB367">
        <v>0.26279000000000002</v>
      </c>
      <c r="AC367">
        <v>0.11319</v>
      </c>
      <c r="AD367">
        <v>45</v>
      </c>
      <c r="AE367">
        <v>2</v>
      </c>
      <c r="AF367">
        <v>2</v>
      </c>
      <c r="AG367">
        <v>0.48044999999999999</v>
      </c>
      <c r="AH367">
        <v>1.5195000000000001</v>
      </c>
      <c r="AI367">
        <v>2</v>
      </c>
      <c r="AJ367">
        <v>0</v>
      </c>
      <c r="AK367">
        <v>1</v>
      </c>
      <c r="AL367">
        <v>0</v>
      </c>
      <c r="AM367">
        <v>0</v>
      </c>
      <c r="AN367">
        <v>1</v>
      </c>
      <c r="AO367">
        <v>0.22711999999999999</v>
      </c>
      <c r="AP367">
        <v>0</v>
      </c>
      <c r="AQ367">
        <v>1</v>
      </c>
      <c r="AR367" t="s">
        <v>94</v>
      </c>
      <c r="AS367" t="s">
        <v>96</v>
      </c>
      <c r="AT367" t="s">
        <v>94</v>
      </c>
      <c r="AU367" t="s">
        <v>94</v>
      </c>
      <c r="AV367" t="s">
        <v>95</v>
      </c>
      <c r="AW367" t="s">
        <v>94</v>
      </c>
      <c r="AX367" t="s">
        <v>94</v>
      </c>
      <c r="AY367" t="s">
        <v>95</v>
      </c>
      <c r="AZ367" t="s">
        <v>94</v>
      </c>
      <c r="BA367" t="s">
        <v>96</v>
      </c>
      <c r="BB367" t="s">
        <v>96</v>
      </c>
      <c r="BC367" t="s">
        <v>96</v>
      </c>
      <c r="BD367" t="s">
        <v>96</v>
      </c>
      <c r="BI367">
        <v>0</v>
      </c>
      <c r="BJ367" t="s">
        <v>132</v>
      </c>
      <c r="BK367" t="s">
        <v>133</v>
      </c>
      <c r="BL367">
        <v>0</v>
      </c>
      <c r="BM367">
        <v>1</v>
      </c>
      <c r="BN367">
        <v>0</v>
      </c>
      <c r="BO367">
        <v>0</v>
      </c>
      <c r="BP367">
        <v>0</v>
      </c>
      <c r="BQ367">
        <v>0</v>
      </c>
      <c r="BS367">
        <v>0</v>
      </c>
      <c r="BT367">
        <v>0</v>
      </c>
      <c r="BU367">
        <v>0</v>
      </c>
      <c r="BV367">
        <v>0</v>
      </c>
      <c r="BW367">
        <v>0</v>
      </c>
      <c r="BX367">
        <v>0</v>
      </c>
      <c r="BY367">
        <v>398</v>
      </c>
      <c r="CA367" t="s">
        <v>123</v>
      </c>
      <c r="CG367" s="4">
        <v>0</v>
      </c>
      <c r="CH367" s="4">
        <v>1</v>
      </c>
      <c r="CI367" s="5">
        <v>0</v>
      </c>
      <c r="CJ367" s="5">
        <v>0</v>
      </c>
      <c r="CK367" s="5">
        <v>0</v>
      </c>
      <c r="CL367" s="5">
        <v>0</v>
      </c>
    </row>
    <row r="368" spans="1:91" x14ac:dyDescent="0.2">
      <c r="A368" t="s">
        <v>764</v>
      </c>
      <c r="B368" t="s">
        <v>604</v>
      </c>
      <c r="C368" t="s">
        <v>745</v>
      </c>
      <c r="D368">
        <v>3.5</v>
      </c>
      <c r="E368" t="s">
        <v>317</v>
      </c>
      <c r="F368" t="s">
        <v>657</v>
      </c>
      <c r="G368" t="s">
        <v>326</v>
      </c>
      <c r="H368" t="s">
        <v>607</v>
      </c>
      <c r="I368">
        <v>63.756999999999998</v>
      </c>
      <c r="J368">
        <v>0.43619999999999998</v>
      </c>
      <c r="K368">
        <v>8.3003999999999994E-3</v>
      </c>
      <c r="L368">
        <v>2021.5</v>
      </c>
      <c r="M368">
        <v>6.8925E-2</v>
      </c>
      <c r="N368">
        <v>1</v>
      </c>
      <c r="O368">
        <v>3.2478E-2</v>
      </c>
      <c r="P368">
        <v>2015.7</v>
      </c>
      <c r="Q368">
        <v>-16.550999999999998</v>
      </c>
      <c r="R368">
        <v>1</v>
      </c>
      <c r="S368">
        <v>1</v>
      </c>
      <c r="T368" s="1">
        <v>3.2905999999999999E-15</v>
      </c>
      <c r="U368" s="1">
        <v>9.1147999999999997E-16</v>
      </c>
      <c r="V368">
        <v>0.81452000000000002</v>
      </c>
      <c r="W368">
        <v>0.80567999999999995</v>
      </c>
      <c r="X368">
        <v>0.10743</v>
      </c>
      <c r="Y368">
        <v>4.0911000000000003E-2</v>
      </c>
      <c r="Z368">
        <v>0.18676000000000001</v>
      </c>
      <c r="AA368">
        <v>0.14802999999999999</v>
      </c>
      <c r="AB368">
        <v>0.22495000000000001</v>
      </c>
      <c r="AC368">
        <v>0.13977000000000001</v>
      </c>
      <c r="AD368">
        <v>45</v>
      </c>
      <c r="AE368">
        <v>3</v>
      </c>
      <c r="AF368">
        <v>1</v>
      </c>
      <c r="AG368">
        <v>1</v>
      </c>
      <c r="AH368">
        <v>0</v>
      </c>
      <c r="AI368">
        <v>3</v>
      </c>
      <c r="AJ368">
        <v>2</v>
      </c>
      <c r="AK368">
        <v>2</v>
      </c>
      <c r="AL368">
        <v>0</v>
      </c>
      <c r="AM368">
        <v>0</v>
      </c>
      <c r="AN368">
        <v>0</v>
      </c>
      <c r="AO368">
        <v>0.66666999999999998</v>
      </c>
      <c r="AP368">
        <v>1</v>
      </c>
      <c r="AQ368">
        <v>1</v>
      </c>
      <c r="AR368" t="s">
        <v>95</v>
      </c>
      <c r="AS368" t="s">
        <v>96</v>
      </c>
      <c r="AT368" t="s">
        <v>94</v>
      </c>
      <c r="AU368" t="s">
        <v>95</v>
      </c>
      <c r="AV368" t="s">
        <v>95</v>
      </c>
      <c r="AW368" t="s">
        <v>95</v>
      </c>
      <c r="AX368" t="s">
        <v>94</v>
      </c>
      <c r="AY368" t="s">
        <v>94</v>
      </c>
      <c r="AZ368" t="s">
        <v>94</v>
      </c>
      <c r="BA368" t="s">
        <v>96</v>
      </c>
      <c r="BB368" t="s">
        <v>96</v>
      </c>
      <c r="BC368" t="s">
        <v>96</v>
      </c>
      <c r="BD368" t="s">
        <v>96</v>
      </c>
      <c r="BI368">
        <v>0</v>
      </c>
      <c r="BJ368" t="s">
        <v>132</v>
      </c>
      <c r="BK368" t="s">
        <v>133</v>
      </c>
      <c r="BL368">
        <v>0</v>
      </c>
      <c r="BM368">
        <v>1</v>
      </c>
      <c r="BN368">
        <v>0</v>
      </c>
      <c r="BO368">
        <v>0</v>
      </c>
      <c r="BP368">
        <v>0</v>
      </c>
      <c r="BQ368">
        <v>0</v>
      </c>
      <c r="BS368">
        <v>0</v>
      </c>
      <c r="BT368">
        <v>0</v>
      </c>
      <c r="BU368">
        <v>0</v>
      </c>
      <c r="BV368">
        <v>0</v>
      </c>
      <c r="BW368">
        <v>0</v>
      </c>
      <c r="BX368">
        <v>0</v>
      </c>
      <c r="BY368">
        <v>399</v>
      </c>
      <c r="CA368" t="s">
        <v>123</v>
      </c>
      <c r="CG368" s="4">
        <v>0</v>
      </c>
      <c r="CH368" s="4">
        <v>1</v>
      </c>
      <c r="CI368" s="5">
        <v>0</v>
      </c>
      <c r="CJ368" s="5">
        <v>0</v>
      </c>
      <c r="CK368" s="5">
        <v>0</v>
      </c>
      <c r="CL368" s="5">
        <v>0</v>
      </c>
    </row>
    <row r="369" spans="1:90" x14ac:dyDescent="0.2">
      <c r="A369" t="s">
        <v>765</v>
      </c>
      <c r="B369" t="s">
        <v>604</v>
      </c>
      <c r="C369" t="s">
        <v>745</v>
      </c>
      <c r="D369">
        <v>3.5</v>
      </c>
      <c r="E369" t="s">
        <v>317</v>
      </c>
      <c r="F369" t="s">
        <v>659</v>
      </c>
      <c r="G369" t="s">
        <v>336</v>
      </c>
      <c r="H369" t="s">
        <v>607</v>
      </c>
      <c r="I369">
        <v>0.69105000000000005</v>
      </c>
      <c r="J369">
        <v>0.36501</v>
      </c>
      <c r="K369">
        <v>0.17457</v>
      </c>
      <c r="L369">
        <v>2022.1</v>
      </c>
      <c r="M369">
        <v>6.3590999999999998</v>
      </c>
      <c r="N369">
        <v>25.245000000000001</v>
      </c>
      <c r="O369">
        <v>1.1228</v>
      </c>
      <c r="P369">
        <v>2015.9</v>
      </c>
      <c r="Q369">
        <v>-348.05</v>
      </c>
      <c r="R369">
        <v>0.99851000000000001</v>
      </c>
      <c r="S369">
        <v>0.99841000000000002</v>
      </c>
      <c r="T369">
        <v>0.16303999999999999</v>
      </c>
      <c r="U369">
        <v>6.9334999999999994E-2</v>
      </c>
      <c r="V369">
        <v>0.98223000000000005</v>
      </c>
      <c r="W369">
        <v>0.98138000000000003</v>
      </c>
      <c r="X369">
        <v>0.56386999999999998</v>
      </c>
      <c r="Y369">
        <v>0.27516000000000002</v>
      </c>
      <c r="Z369">
        <v>0.2873</v>
      </c>
      <c r="AA369">
        <v>0.25335999999999997</v>
      </c>
      <c r="AB369">
        <v>3.5709</v>
      </c>
      <c r="AC369">
        <v>2.3990999999999998</v>
      </c>
      <c r="AD369">
        <v>45</v>
      </c>
      <c r="AE369">
        <v>7</v>
      </c>
      <c r="AF369">
        <v>0.79225000000000001</v>
      </c>
      <c r="AG369">
        <v>3.9612000000000001E-2</v>
      </c>
      <c r="AH369">
        <v>0.75263999999999998</v>
      </c>
      <c r="AI369">
        <v>7</v>
      </c>
      <c r="AJ369">
        <v>0</v>
      </c>
      <c r="AK369">
        <v>6</v>
      </c>
      <c r="AL369">
        <v>0</v>
      </c>
      <c r="AM369">
        <v>0</v>
      </c>
      <c r="AN369">
        <v>1</v>
      </c>
      <c r="AO369">
        <v>0.74082000000000003</v>
      </c>
      <c r="AP369">
        <v>0</v>
      </c>
      <c r="AQ369">
        <v>1</v>
      </c>
      <c r="AR369" t="s">
        <v>95</v>
      </c>
      <c r="AS369" t="s">
        <v>95</v>
      </c>
      <c r="AT369" t="s">
        <v>95</v>
      </c>
      <c r="AU369" t="s">
        <v>95</v>
      </c>
      <c r="AV369" t="s">
        <v>95</v>
      </c>
      <c r="AW369" t="s">
        <v>95</v>
      </c>
      <c r="AX369" t="s">
        <v>95</v>
      </c>
      <c r="AY369" t="s">
        <v>95</v>
      </c>
      <c r="AZ369" t="s">
        <v>94</v>
      </c>
      <c r="BA369" t="s">
        <v>95</v>
      </c>
      <c r="BB369" t="s">
        <v>94</v>
      </c>
      <c r="BC369" t="s">
        <v>95</v>
      </c>
      <c r="BD369" t="s">
        <v>94</v>
      </c>
      <c r="BH369" t="s">
        <v>389</v>
      </c>
      <c r="BI369">
        <v>1</v>
      </c>
      <c r="BJ369" t="s">
        <v>97</v>
      </c>
      <c r="BK369" t="s">
        <v>337</v>
      </c>
      <c r="BL369">
        <v>0</v>
      </c>
      <c r="BM369">
        <v>0</v>
      </c>
      <c r="BN369">
        <v>0</v>
      </c>
      <c r="BO369">
        <v>0</v>
      </c>
      <c r="BP369">
        <v>0</v>
      </c>
      <c r="BQ369">
        <v>0</v>
      </c>
      <c r="BS369">
        <v>1</v>
      </c>
      <c r="BT369">
        <v>1</v>
      </c>
      <c r="BU369">
        <v>0</v>
      </c>
      <c r="BV369">
        <v>0</v>
      </c>
      <c r="BW369">
        <v>0</v>
      </c>
      <c r="BX369">
        <v>0</v>
      </c>
      <c r="BY369">
        <v>400</v>
      </c>
      <c r="BZ369" t="s">
        <v>123</v>
      </c>
      <c r="CA369" t="s">
        <v>123</v>
      </c>
      <c r="CG369" s="4">
        <v>1</v>
      </c>
      <c r="CH369" s="4">
        <v>1</v>
      </c>
      <c r="CI369" s="5">
        <v>0</v>
      </c>
      <c r="CJ369" s="5">
        <v>0</v>
      </c>
      <c r="CK369" s="5">
        <v>0</v>
      </c>
      <c r="CL369" s="5">
        <v>0</v>
      </c>
    </row>
    <row r="370" spans="1:90" x14ac:dyDescent="0.2">
      <c r="A370" t="s">
        <v>766</v>
      </c>
      <c r="B370" t="s">
        <v>604</v>
      </c>
      <c r="C370" t="s">
        <v>745</v>
      </c>
      <c r="D370">
        <v>3.5</v>
      </c>
      <c r="E370" t="s">
        <v>317</v>
      </c>
      <c r="F370" t="s">
        <v>661</v>
      </c>
      <c r="G370" t="s">
        <v>340</v>
      </c>
      <c r="H370" t="s">
        <v>607</v>
      </c>
      <c r="I370">
        <v>0.74941999999999998</v>
      </c>
      <c r="J370">
        <v>4.3854999999999996E-3</v>
      </c>
      <c r="K370">
        <v>3.5487999999999999E-2</v>
      </c>
      <c r="L370">
        <v>2020.1</v>
      </c>
      <c r="M370">
        <v>5.8638000000000003</v>
      </c>
      <c r="N370">
        <v>4.7732999999999999</v>
      </c>
      <c r="O370">
        <v>1554.3</v>
      </c>
      <c r="P370" s="1">
        <v>157530</v>
      </c>
      <c r="Q370">
        <v>-70.731999999999999</v>
      </c>
      <c r="R370">
        <v>0.97694000000000003</v>
      </c>
      <c r="S370">
        <v>0.97516999999999998</v>
      </c>
      <c r="T370">
        <v>0.12820999999999999</v>
      </c>
      <c r="U370">
        <v>5.0588000000000001E-2</v>
      </c>
      <c r="V370">
        <v>-0.10926</v>
      </c>
      <c r="W370">
        <v>-0.16472000000000001</v>
      </c>
      <c r="X370">
        <v>0.88920999999999994</v>
      </c>
      <c r="Y370">
        <v>0.27906999999999998</v>
      </c>
      <c r="Z370">
        <v>0.27207999999999999</v>
      </c>
      <c r="AA370">
        <v>0.23569000000000001</v>
      </c>
      <c r="AB370">
        <v>0.72033000000000003</v>
      </c>
      <c r="AC370">
        <v>0.48977999999999999</v>
      </c>
      <c r="AD370">
        <v>43</v>
      </c>
      <c r="AE370">
        <v>5</v>
      </c>
      <c r="AF370">
        <v>0.83799000000000001</v>
      </c>
      <c r="AG370">
        <v>0.20949999999999999</v>
      </c>
      <c r="AH370">
        <v>0.62848999999999999</v>
      </c>
      <c r="AI370">
        <v>5</v>
      </c>
      <c r="AJ370">
        <v>0</v>
      </c>
      <c r="AK370">
        <v>4</v>
      </c>
      <c r="AL370">
        <v>0</v>
      </c>
      <c r="AM370">
        <v>0</v>
      </c>
      <c r="AN370">
        <v>0</v>
      </c>
      <c r="AO370">
        <v>0.70587999999999995</v>
      </c>
      <c r="AP370">
        <v>0</v>
      </c>
      <c r="AQ370">
        <v>1</v>
      </c>
      <c r="AR370" t="s">
        <v>95</v>
      </c>
      <c r="AS370" t="s">
        <v>96</v>
      </c>
      <c r="AT370" t="s">
        <v>95</v>
      </c>
      <c r="AU370" t="s">
        <v>95</v>
      </c>
      <c r="AV370" t="s">
        <v>95</v>
      </c>
      <c r="AW370" t="s">
        <v>95</v>
      </c>
      <c r="AX370" t="s">
        <v>95</v>
      </c>
      <c r="AY370" t="s">
        <v>95</v>
      </c>
      <c r="AZ370" t="s">
        <v>94</v>
      </c>
      <c r="BA370" t="s">
        <v>96</v>
      </c>
      <c r="BB370" t="s">
        <v>96</v>
      </c>
      <c r="BC370" t="s">
        <v>95</v>
      </c>
      <c r="BD370" t="s">
        <v>95</v>
      </c>
      <c r="BH370" t="s">
        <v>341</v>
      </c>
      <c r="BI370">
        <v>1</v>
      </c>
      <c r="BJ370" t="s">
        <v>97</v>
      </c>
      <c r="BK370" t="s">
        <v>138</v>
      </c>
      <c r="BL370">
        <v>0</v>
      </c>
      <c r="BM370">
        <v>0</v>
      </c>
      <c r="BN370">
        <v>0</v>
      </c>
      <c r="BO370">
        <v>0</v>
      </c>
      <c r="BP370">
        <v>0</v>
      </c>
      <c r="BQ370">
        <v>0</v>
      </c>
      <c r="BS370">
        <v>1</v>
      </c>
      <c r="BT370">
        <v>1</v>
      </c>
      <c r="BU370">
        <v>0</v>
      </c>
      <c r="BV370">
        <v>0</v>
      </c>
      <c r="BW370">
        <v>0</v>
      </c>
      <c r="BX370">
        <v>0</v>
      </c>
      <c r="BY370">
        <v>401</v>
      </c>
      <c r="BZ370" t="s">
        <v>123</v>
      </c>
      <c r="CA370" t="s">
        <v>123</v>
      </c>
      <c r="CG370" s="4">
        <v>1</v>
      </c>
      <c r="CH370" s="4">
        <v>1</v>
      </c>
      <c r="CI370" s="5">
        <v>0</v>
      </c>
      <c r="CJ370" s="5">
        <v>0</v>
      </c>
      <c r="CK370" s="5">
        <v>0</v>
      </c>
      <c r="CL370" s="5">
        <v>0</v>
      </c>
    </row>
    <row r="371" spans="1:90" x14ac:dyDescent="0.2">
      <c r="A371" t="s">
        <v>767</v>
      </c>
      <c r="B371" t="s">
        <v>604</v>
      </c>
      <c r="C371" t="s">
        <v>745</v>
      </c>
      <c r="D371">
        <v>3.5</v>
      </c>
      <c r="E371" t="s">
        <v>317</v>
      </c>
      <c r="F371" t="s">
        <v>663</v>
      </c>
      <c r="G371" t="s">
        <v>344</v>
      </c>
      <c r="H371" t="s">
        <v>607</v>
      </c>
      <c r="I371">
        <v>0.84614</v>
      </c>
      <c r="J371">
        <v>0.24837999999999999</v>
      </c>
      <c r="K371">
        <v>5.2041999999999998E-2</v>
      </c>
      <c r="L371">
        <v>2019.7</v>
      </c>
      <c r="M371">
        <v>5.1935000000000002</v>
      </c>
      <c r="N371">
        <v>4.2115</v>
      </c>
      <c r="O371">
        <v>6.3303000000000003</v>
      </c>
      <c r="P371">
        <v>2025</v>
      </c>
      <c r="Q371">
        <v>-103.74</v>
      </c>
      <c r="R371">
        <v>0.98685999999999996</v>
      </c>
      <c r="S371">
        <v>0.9859</v>
      </c>
      <c r="T371">
        <v>0.12912999999999999</v>
      </c>
      <c r="U371">
        <v>5.2914000000000003E-2</v>
      </c>
      <c r="V371">
        <v>0.91920000000000002</v>
      </c>
      <c r="W371">
        <v>0.91535</v>
      </c>
      <c r="X371">
        <v>0.32023000000000001</v>
      </c>
      <c r="Y371">
        <v>0.16797999999999999</v>
      </c>
      <c r="Z371">
        <v>0.35993999999999998</v>
      </c>
      <c r="AA371">
        <v>0.32945999999999998</v>
      </c>
      <c r="AB371">
        <v>0.90129000000000004</v>
      </c>
      <c r="AC371">
        <v>0.68067999999999995</v>
      </c>
      <c r="AD371">
        <v>45</v>
      </c>
      <c r="AE371">
        <v>7</v>
      </c>
      <c r="AF371">
        <v>0.94979000000000002</v>
      </c>
      <c r="AG371">
        <v>0.23744999999999999</v>
      </c>
      <c r="AH371">
        <v>0.71233999999999997</v>
      </c>
      <c r="AI371">
        <v>7</v>
      </c>
      <c r="AJ371">
        <v>2</v>
      </c>
      <c r="AK371">
        <v>6</v>
      </c>
      <c r="AL371">
        <v>1</v>
      </c>
      <c r="AM371">
        <v>0</v>
      </c>
      <c r="AN371">
        <v>0</v>
      </c>
      <c r="AO371">
        <v>0.84848000000000001</v>
      </c>
      <c r="AP371">
        <v>0</v>
      </c>
      <c r="AQ371">
        <v>1</v>
      </c>
      <c r="AR371" t="s">
        <v>95</v>
      </c>
      <c r="AS371" t="s">
        <v>95</v>
      </c>
      <c r="AT371" t="s">
        <v>95</v>
      </c>
      <c r="AU371" t="s">
        <v>95</v>
      </c>
      <c r="AV371" t="s">
        <v>95</v>
      </c>
      <c r="AW371" t="s">
        <v>95</v>
      </c>
      <c r="AX371" t="s">
        <v>95</v>
      </c>
      <c r="AY371" t="s">
        <v>95</v>
      </c>
      <c r="AZ371" t="s">
        <v>95</v>
      </c>
      <c r="BA371" t="s">
        <v>95</v>
      </c>
      <c r="BB371" t="s">
        <v>95</v>
      </c>
      <c r="BC371" t="s">
        <v>95</v>
      </c>
      <c r="BD371" t="s">
        <v>95</v>
      </c>
      <c r="BH371" t="s">
        <v>345</v>
      </c>
      <c r="BI371">
        <v>1</v>
      </c>
      <c r="BJ371" t="s">
        <v>97</v>
      </c>
      <c r="BK371" t="s">
        <v>180</v>
      </c>
      <c r="BL371">
        <v>0</v>
      </c>
      <c r="BM371">
        <v>0</v>
      </c>
      <c r="BN371">
        <v>0</v>
      </c>
      <c r="BO371">
        <v>0</v>
      </c>
      <c r="BP371">
        <v>0</v>
      </c>
      <c r="BQ371">
        <v>0</v>
      </c>
      <c r="BS371">
        <v>1</v>
      </c>
      <c r="BT371">
        <v>1</v>
      </c>
      <c r="BU371">
        <v>0</v>
      </c>
      <c r="BV371">
        <v>0</v>
      </c>
      <c r="BW371">
        <v>0</v>
      </c>
      <c r="BX371">
        <v>0</v>
      </c>
      <c r="BY371">
        <v>402</v>
      </c>
      <c r="BZ371" t="s">
        <v>123</v>
      </c>
      <c r="CA371" t="s">
        <v>123</v>
      </c>
      <c r="CG371" s="4">
        <v>1</v>
      </c>
      <c r="CH371" s="4">
        <v>1</v>
      </c>
      <c r="CI371" s="5">
        <v>0</v>
      </c>
      <c r="CJ371" s="5">
        <v>0</v>
      </c>
      <c r="CK371" s="5">
        <v>0</v>
      </c>
      <c r="CL371" s="5">
        <v>0</v>
      </c>
    </row>
    <row r="372" spans="1:90" x14ac:dyDescent="0.2">
      <c r="A372" t="s">
        <v>768</v>
      </c>
      <c r="B372" t="s">
        <v>604</v>
      </c>
      <c r="C372" t="s">
        <v>745</v>
      </c>
      <c r="D372">
        <v>3.5</v>
      </c>
      <c r="E372" t="s">
        <v>317</v>
      </c>
      <c r="F372" t="s">
        <v>665</v>
      </c>
      <c r="G372" t="s">
        <v>348</v>
      </c>
      <c r="H372" t="s">
        <v>607</v>
      </c>
      <c r="I372">
        <v>16.510999999999999</v>
      </c>
      <c r="J372">
        <v>1.3683E-3</v>
      </c>
      <c r="K372">
        <v>3.8462000000000001E-3</v>
      </c>
      <c r="L372">
        <v>2018</v>
      </c>
      <c r="M372">
        <v>0.26615</v>
      </c>
      <c r="N372">
        <v>3.0331999999999999</v>
      </c>
      <c r="O372">
        <v>1554.9</v>
      </c>
      <c r="P372" s="1">
        <v>157460</v>
      </c>
      <c r="Q372">
        <v>-7.6627999999999998</v>
      </c>
      <c r="R372">
        <v>1</v>
      </c>
      <c r="S372">
        <v>1</v>
      </c>
      <c r="T372" s="1">
        <v>1.6140999999999999E-8</v>
      </c>
      <c r="U372" s="1">
        <v>2.6955E-9</v>
      </c>
      <c r="V372">
        <v>-2.6315999999999999E-2</v>
      </c>
      <c r="W372">
        <v>-8.3333000000000004E-2</v>
      </c>
      <c r="X372">
        <v>0.16012999999999999</v>
      </c>
      <c r="Y372">
        <v>2.5641000000000001E-2</v>
      </c>
      <c r="Z372">
        <v>7.4999999999999997E-2</v>
      </c>
      <c r="AA372">
        <v>2.3611E-2</v>
      </c>
      <c r="AB372">
        <v>0.15201999999999999</v>
      </c>
      <c r="AC372">
        <v>6.2459000000000001E-2</v>
      </c>
      <c r="AD372">
        <v>39</v>
      </c>
      <c r="AE372">
        <v>1</v>
      </c>
      <c r="AF372">
        <v>0.32968999999999998</v>
      </c>
      <c r="AG372">
        <v>0.32968999999999998</v>
      </c>
      <c r="AH372">
        <v>0</v>
      </c>
      <c r="AI372">
        <v>1</v>
      </c>
      <c r="AJ372">
        <v>0</v>
      </c>
      <c r="AK372">
        <v>0</v>
      </c>
      <c r="AL372">
        <v>0</v>
      </c>
      <c r="AM372">
        <v>0</v>
      </c>
      <c r="AP372">
        <v>1</v>
      </c>
      <c r="AQ372">
        <v>1</v>
      </c>
      <c r="AR372" t="s">
        <v>95</v>
      </c>
      <c r="AS372" t="s">
        <v>96</v>
      </c>
      <c r="AT372" t="s">
        <v>94</v>
      </c>
      <c r="AU372" t="s">
        <v>94</v>
      </c>
      <c r="AV372" t="s">
        <v>94</v>
      </c>
      <c r="AW372" t="s">
        <v>94</v>
      </c>
      <c r="AX372" t="s">
        <v>94</v>
      </c>
      <c r="AY372" t="s">
        <v>94</v>
      </c>
      <c r="AZ372" t="s">
        <v>94</v>
      </c>
      <c r="BA372" t="s">
        <v>96</v>
      </c>
      <c r="BB372" t="s">
        <v>96</v>
      </c>
      <c r="BC372" t="s">
        <v>96</v>
      </c>
      <c r="BD372" t="s">
        <v>96</v>
      </c>
      <c r="BH372" t="s">
        <v>341</v>
      </c>
      <c r="BI372">
        <v>1</v>
      </c>
      <c r="BJ372" t="s">
        <v>97</v>
      </c>
      <c r="BK372" t="s">
        <v>138</v>
      </c>
      <c r="BL372">
        <v>0</v>
      </c>
      <c r="BM372">
        <v>0</v>
      </c>
      <c r="BN372">
        <v>0</v>
      </c>
      <c r="BO372">
        <v>0</v>
      </c>
      <c r="BP372">
        <v>0</v>
      </c>
      <c r="BQ372">
        <v>0</v>
      </c>
      <c r="BS372">
        <v>0</v>
      </c>
      <c r="BT372">
        <v>1</v>
      </c>
      <c r="BU372">
        <v>0</v>
      </c>
      <c r="BV372">
        <v>0</v>
      </c>
      <c r="BW372">
        <v>0</v>
      </c>
      <c r="BX372">
        <v>0</v>
      </c>
      <c r="BY372">
        <v>403</v>
      </c>
      <c r="CA372" t="s">
        <v>123</v>
      </c>
      <c r="CG372" s="4">
        <v>0</v>
      </c>
      <c r="CH372" s="4">
        <v>1</v>
      </c>
      <c r="CI372" s="5">
        <v>0</v>
      </c>
      <c r="CJ372" s="5">
        <v>0</v>
      </c>
      <c r="CK372" s="5">
        <v>0</v>
      </c>
      <c r="CL372" s="5">
        <v>0</v>
      </c>
    </row>
    <row r="373" spans="1:90" x14ac:dyDescent="0.2">
      <c r="A373" t="s">
        <v>769</v>
      </c>
      <c r="B373" t="s">
        <v>604</v>
      </c>
      <c r="C373" t="s">
        <v>745</v>
      </c>
      <c r="D373">
        <v>3.5</v>
      </c>
      <c r="E373" t="s">
        <v>317</v>
      </c>
      <c r="F373" t="s">
        <v>667</v>
      </c>
      <c r="G373" t="s">
        <v>351</v>
      </c>
      <c r="H373" t="s">
        <v>607</v>
      </c>
      <c r="I373">
        <v>710.31</v>
      </c>
      <c r="J373">
        <v>0.52947999999999995</v>
      </c>
      <c r="K373">
        <v>1.3965999999999999E-2</v>
      </c>
      <c r="L373">
        <v>2022</v>
      </c>
      <c r="M373">
        <v>6.1866999999999998E-3</v>
      </c>
      <c r="N373">
        <v>2</v>
      </c>
      <c r="O373">
        <v>3.8087</v>
      </c>
      <c r="P373">
        <v>2025</v>
      </c>
      <c r="Q373">
        <v>-27.847999999999999</v>
      </c>
      <c r="R373">
        <v>1</v>
      </c>
      <c r="S373">
        <v>1</v>
      </c>
      <c r="T373">
        <v>0</v>
      </c>
      <c r="U373">
        <v>0</v>
      </c>
      <c r="V373">
        <v>0.89514000000000005</v>
      </c>
      <c r="W373">
        <v>0.89015</v>
      </c>
      <c r="X373">
        <v>0.14027000000000001</v>
      </c>
      <c r="Y373">
        <v>5.0929000000000002E-2</v>
      </c>
      <c r="Z373">
        <v>0.17530999999999999</v>
      </c>
      <c r="AA373">
        <v>0.13603999999999999</v>
      </c>
      <c r="AB373">
        <v>0.39339000000000002</v>
      </c>
      <c r="AC373">
        <v>0.23388999999999999</v>
      </c>
      <c r="AD373">
        <v>45</v>
      </c>
      <c r="AE373">
        <v>3</v>
      </c>
      <c r="AF373">
        <v>1</v>
      </c>
      <c r="AG373">
        <v>0.5</v>
      </c>
      <c r="AH373">
        <v>0.5</v>
      </c>
      <c r="AI373">
        <v>3</v>
      </c>
      <c r="AJ373">
        <v>1</v>
      </c>
      <c r="AK373">
        <v>2</v>
      </c>
      <c r="AL373">
        <v>1</v>
      </c>
      <c r="AM373">
        <v>0</v>
      </c>
      <c r="AN373">
        <v>0</v>
      </c>
      <c r="AO373">
        <v>0.66666999999999998</v>
      </c>
      <c r="AP373">
        <v>0</v>
      </c>
      <c r="AQ373">
        <v>1</v>
      </c>
      <c r="AR373" t="s">
        <v>95</v>
      </c>
      <c r="AS373" t="s">
        <v>96</v>
      </c>
      <c r="AT373" t="s">
        <v>94</v>
      </c>
      <c r="AU373" t="s">
        <v>95</v>
      </c>
      <c r="AV373" t="s">
        <v>95</v>
      </c>
      <c r="AW373" t="s">
        <v>95</v>
      </c>
      <c r="AX373" t="s">
        <v>94</v>
      </c>
      <c r="AY373" t="s">
        <v>95</v>
      </c>
      <c r="AZ373" t="s">
        <v>94</v>
      </c>
      <c r="BA373" t="s">
        <v>96</v>
      </c>
      <c r="BB373" t="s">
        <v>96</v>
      </c>
      <c r="BC373" t="s">
        <v>96</v>
      </c>
      <c r="BD373" t="s">
        <v>96</v>
      </c>
      <c r="BI373">
        <v>0</v>
      </c>
      <c r="BJ373" t="s">
        <v>137</v>
      </c>
      <c r="BK373" t="s">
        <v>180</v>
      </c>
      <c r="BL373">
        <v>1</v>
      </c>
      <c r="BM373">
        <v>1</v>
      </c>
      <c r="BN373">
        <v>0</v>
      </c>
      <c r="BO373">
        <v>0</v>
      </c>
      <c r="BP373">
        <v>0</v>
      </c>
      <c r="BQ373">
        <v>0</v>
      </c>
      <c r="BS373">
        <v>0</v>
      </c>
      <c r="BT373">
        <v>0</v>
      </c>
      <c r="BU373">
        <v>0</v>
      </c>
      <c r="BV373">
        <v>0</v>
      </c>
      <c r="BW373">
        <v>0</v>
      </c>
      <c r="BX373">
        <v>0</v>
      </c>
      <c r="BY373">
        <v>404</v>
      </c>
      <c r="BZ373" t="s">
        <v>123</v>
      </c>
      <c r="CA373" t="s">
        <v>123</v>
      </c>
      <c r="CG373" s="4">
        <v>1</v>
      </c>
      <c r="CH373" s="4">
        <v>1</v>
      </c>
      <c r="CI373" s="5">
        <v>0</v>
      </c>
      <c r="CJ373" s="5">
        <v>0</v>
      </c>
      <c r="CK373" s="5">
        <v>0</v>
      </c>
      <c r="CL373" s="5">
        <v>0</v>
      </c>
    </row>
    <row r="374" spans="1:90" x14ac:dyDescent="0.2">
      <c r="A374" t="s">
        <v>770</v>
      </c>
      <c r="B374" t="s">
        <v>604</v>
      </c>
      <c r="C374" t="s">
        <v>745</v>
      </c>
      <c r="D374">
        <v>3.5</v>
      </c>
      <c r="E374" t="s">
        <v>317</v>
      </c>
      <c r="F374" t="s">
        <v>669</v>
      </c>
      <c r="G374" t="s">
        <v>354</v>
      </c>
      <c r="H374" t="s">
        <v>607</v>
      </c>
      <c r="I374">
        <v>17.936</v>
      </c>
      <c r="J374">
        <v>1.3033000000000001E-3</v>
      </c>
      <c r="K374">
        <v>3.1711999999999999E-3</v>
      </c>
      <c r="L374">
        <v>2022</v>
      </c>
      <c r="M374">
        <v>0.24501000000000001</v>
      </c>
      <c r="N374">
        <v>1.6276999999999999</v>
      </c>
      <c r="O374">
        <v>1555</v>
      </c>
      <c r="P374" s="1">
        <v>157460</v>
      </c>
      <c r="Q374">
        <v>-6.3224</v>
      </c>
      <c r="R374">
        <v>1</v>
      </c>
      <c r="S374">
        <v>1</v>
      </c>
      <c r="T374" s="1">
        <v>6.4262E-9</v>
      </c>
      <c r="U374" s="1">
        <v>1.0108000000000001E-9</v>
      </c>
      <c r="V374">
        <v>-2.3810000000000001E-2</v>
      </c>
      <c r="W374">
        <v>-7.4999999999999997E-2</v>
      </c>
      <c r="X374">
        <v>0.1525</v>
      </c>
      <c r="Y374">
        <v>2.3255999999999999E-2</v>
      </c>
      <c r="Z374">
        <v>6.8182000000000006E-2</v>
      </c>
      <c r="AA374">
        <v>2.1590999999999999E-2</v>
      </c>
      <c r="AB374">
        <v>0.14549000000000001</v>
      </c>
      <c r="AC374">
        <v>5.7132000000000002E-2</v>
      </c>
      <c r="AD374">
        <v>43</v>
      </c>
      <c r="AE374">
        <v>1</v>
      </c>
      <c r="AF374">
        <v>0.61434999999999995</v>
      </c>
      <c r="AG374">
        <v>0.61434999999999995</v>
      </c>
      <c r="AH374">
        <v>0</v>
      </c>
      <c r="AI374">
        <v>1</v>
      </c>
      <c r="AJ374">
        <v>0</v>
      </c>
      <c r="AK374">
        <v>0</v>
      </c>
      <c r="AL374">
        <v>0</v>
      </c>
      <c r="AM374">
        <v>0</v>
      </c>
      <c r="AP374">
        <v>1</v>
      </c>
      <c r="AQ374">
        <v>1</v>
      </c>
      <c r="AR374" t="s">
        <v>95</v>
      </c>
      <c r="AS374" t="s">
        <v>96</v>
      </c>
      <c r="AT374" t="s">
        <v>94</v>
      </c>
      <c r="AU374" t="s">
        <v>94</v>
      </c>
      <c r="AV374" t="s">
        <v>94</v>
      </c>
      <c r="AW374" t="s">
        <v>94</v>
      </c>
      <c r="AX374" t="s">
        <v>94</v>
      </c>
      <c r="AY374" t="s">
        <v>94</v>
      </c>
      <c r="AZ374" t="s">
        <v>94</v>
      </c>
      <c r="BA374" t="s">
        <v>96</v>
      </c>
      <c r="BB374" t="s">
        <v>96</v>
      </c>
      <c r="BC374" t="s">
        <v>96</v>
      </c>
      <c r="BD374" t="s">
        <v>96</v>
      </c>
      <c r="BH374" t="s">
        <v>341</v>
      </c>
      <c r="BI374">
        <v>1</v>
      </c>
      <c r="BJ374" t="s">
        <v>97</v>
      </c>
      <c r="BK374" t="s">
        <v>138</v>
      </c>
      <c r="BL374">
        <v>0</v>
      </c>
      <c r="BM374">
        <v>0</v>
      </c>
      <c r="BN374">
        <v>0</v>
      </c>
      <c r="BO374">
        <v>0</v>
      </c>
      <c r="BP374">
        <v>0</v>
      </c>
      <c r="BQ374">
        <v>0</v>
      </c>
      <c r="BS374">
        <v>0</v>
      </c>
      <c r="BT374">
        <v>0</v>
      </c>
      <c r="BU374">
        <v>0</v>
      </c>
      <c r="BV374">
        <v>0</v>
      </c>
      <c r="BW374">
        <v>0</v>
      </c>
      <c r="BX374">
        <v>0</v>
      </c>
      <c r="BY374">
        <v>405</v>
      </c>
      <c r="CG374" s="4">
        <v>0</v>
      </c>
      <c r="CH374" s="4">
        <v>0</v>
      </c>
      <c r="CI374" s="5">
        <v>0</v>
      </c>
      <c r="CJ374" s="5">
        <v>0</v>
      </c>
      <c r="CK374" s="5">
        <v>0</v>
      </c>
      <c r="CL374" s="5">
        <v>0</v>
      </c>
    </row>
    <row r="375" spans="1:90" x14ac:dyDescent="0.2">
      <c r="A375" t="s">
        <v>771</v>
      </c>
      <c r="B375" t="s">
        <v>604</v>
      </c>
      <c r="C375" t="s">
        <v>745</v>
      </c>
      <c r="D375">
        <v>3.5</v>
      </c>
      <c r="E375" t="s">
        <v>317</v>
      </c>
      <c r="F375" t="s">
        <v>671</v>
      </c>
      <c r="G375" t="s">
        <v>357</v>
      </c>
      <c r="H375" t="s">
        <v>607</v>
      </c>
      <c r="J375">
        <v>0.61929999999999996</v>
      </c>
      <c r="K375">
        <v>1.3957000000000001E-2</v>
      </c>
      <c r="O375">
        <v>3.7841</v>
      </c>
      <c r="P375">
        <v>2024.6</v>
      </c>
      <c r="Q375">
        <v>-27.832999999999998</v>
      </c>
      <c r="V375">
        <v>0.87985000000000002</v>
      </c>
      <c r="W375">
        <v>0.87412000000000001</v>
      </c>
      <c r="X375">
        <v>0.16225999999999999</v>
      </c>
      <c r="Y375">
        <v>5.2227000000000003E-2</v>
      </c>
      <c r="Z375">
        <v>0.14995</v>
      </c>
      <c r="AA375">
        <v>0.10947</v>
      </c>
      <c r="AB375">
        <v>0.43159999999999998</v>
      </c>
      <c r="AC375">
        <v>0.23269999999999999</v>
      </c>
      <c r="AD375">
        <v>45</v>
      </c>
      <c r="AE375">
        <v>3</v>
      </c>
      <c r="AI375">
        <v>3</v>
      </c>
      <c r="AJ375">
        <v>1</v>
      </c>
      <c r="AK375">
        <v>2</v>
      </c>
      <c r="AL375">
        <v>1</v>
      </c>
      <c r="AM375">
        <v>0</v>
      </c>
      <c r="AN375">
        <v>1</v>
      </c>
      <c r="AO375">
        <v>0.58586000000000005</v>
      </c>
      <c r="AP375">
        <v>0</v>
      </c>
      <c r="AQ375">
        <v>1</v>
      </c>
      <c r="AR375" t="s">
        <v>96</v>
      </c>
      <c r="AS375" t="s">
        <v>96</v>
      </c>
      <c r="AT375" t="s">
        <v>94</v>
      </c>
      <c r="AU375" t="s">
        <v>95</v>
      </c>
      <c r="AV375" t="s">
        <v>95</v>
      </c>
      <c r="AW375" t="s">
        <v>95</v>
      </c>
      <c r="AX375" t="s">
        <v>94</v>
      </c>
      <c r="AY375" t="s">
        <v>94</v>
      </c>
      <c r="AZ375" t="s">
        <v>94</v>
      </c>
      <c r="BA375" t="s">
        <v>96</v>
      </c>
      <c r="BB375" t="s">
        <v>96</v>
      </c>
      <c r="BC375" t="s">
        <v>96</v>
      </c>
      <c r="BD375" t="s">
        <v>96</v>
      </c>
      <c r="BI375">
        <v>0</v>
      </c>
      <c r="BJ375" t="s">
        <v>137</v>
      </c>
      <c r="BK375" t="s">
        <v>180</v>
      </c>
      <c r="BL375">
        <v>1</v>
      </c>
      <c r="BM375">
        <v>1</v>
      </c>
      <c r="BN375">
        <v>0</v>
      </c>
      <c r="BO375">
        <v>0</v>
      </c>
      <c r="BP375">
        <v>0</v>
      </c>
      <c r="BQ375">
        <v>0</v>
      </c>
      <c r="BS375">
        <v>0</v>
      </c>
      <c r="BT375">
        <v>0</v>
      </c>
      <c r="BU375">
        <v>0</v>
      </c>
      <c r="BV375">
        <v>0</v>
      </c>
      <c r="BW375">
        <v>0</v>
      </c>
      <c r="BX375">
        <v>0</v>
      </c>
      <c r="BY375">
        <v>406</v>
      </c>
      <c r="BZ375" t="s">
        <v>123</v>
      </c>
      <c r="CA375" t="s">
        <v>123</v>
      </c>
      <c r="CG375" s="4">
        <v>1</v>
      </c>
      <c r="CH375" s="4">
        <v>1</v>
      </c>
      <c r="CI375" s="5">
        <v>0</v>
      </c>
      <c r="CJ375" s="5">
        <v>0</v>
      </c>
      <c r="CK375" s="5">
        <v>0</v>
      </c>
      <c r="CL375" s="5">
        <v>0</v>
      </c>
    </row>
    <row r="376" spans="1:90" x14ac:dyDescent="0.2">
      <c r="A376" t="s">
        <v>772</v>
      </c>
      <c r="B376" t="s">
        <v>604</v>
      </c>
      <c r="C376" t="s">
        <v>745</v>
      </c>
      <c r="D376">
        <v>3.5</v>
      </c>
      <c r="E376" t="s">
        <v>317</v>
      </c>
      <c r="F376" t="s">
        <v>673</v>
      </c>
      <c r="G376" t="s">
        <v>360</v>
      </c>
      <c r="H376" t="s">
        <v>607</v>
      </c>
      <c r="J376">
        <v>1.6486000000000001E-3</v>
      </c>
      <c r="K376">
        <v>6.7869000000000002E-3</v>
      </c>
      <c r="O376">
        <v>1554.9</v>
      </c>
      <c r="P376" s="1">
        <v>157470</v>
      </c>
      <c r="Q376">
        <v>-13.532999999999999</v>
      </c>
      <c r="V376">
        <v>-3.4181000000000003E-2</v>
      </c>
      <c r="W376">
        <v>-8.4627999999999995E-2</v>
      </c>
      <c r="X376">
        <v>0.28254000000000001</v>
      </c>
      <c r="Y376">
        <v>5.1365000000000001E-2</v>
      </c>
      <c r="Z376">
        <v>9.6226999999999993E-2</v>
      </c>
      <c r="AA376">
        <v>5.2139999999999999E-2</v>
      </c>
      <c r="AB376">
        <v>0.26412000000000002</v>
      </c>
      <c r="AC376">
        <v>0.1172</v>
      </c>
      <c r="AD376">
        <v>44</v>
      </c>
      <c r="AE376">
        <v>2</v>
      </c>
      <c r="AI376">
        <v>2</v>
      </c>
      <c r="AJ376">
        <v>0</v>
      </c>
      <c r="AK376">
        <v>1</v>
      </c>
      <c r="AL376">
        <v>0</v>
      </c>
      <c r="AM376">
        <v>0</v>
      </c>
      <c r="AN376">
        <v>1</v>
      </c>
      <c r="AO376">
        <v>0.22711999999999999</v>
      </c>
      <c r="AP376">
        <v>0</v>
      </c>
      <c r="AQ376">
        <v>1</v>
      </c>
      <c r="AR376" t="s">
        <v>96</v>
      </c>
      <c r="AS376" t="s">
        <v>96</v>
      </c>
      <c r="AT376" t="s">
        <v>94</v>
      </c>
      <c r="AU376" t="s">
        <v>94</v>
      </c>
      <c r="AV376" t="s">
        <v>95</v>
      </c>
      <c r="AW376" t="s">
        <v>94</v>
      </c>
      <c r="AX376" t="s">
        <v>94</v>
      </c>
      <c r="AY376" t="s">
        <v>94</v>
      </c>
      <c r="AZ376" t="s">
        <v>94</v>
      </c>
      <c r="BA376" t="s">
        <v>96</v>
      </c>
      <c r="BB376" t="s">
        <v>96</v>
      </c>
      <c r="BC376" t="s">
        <v>96</v>
      </c>
      <c r="BD376" t="s">
        <v>96</v>
      </c>
      <c r="BH376" t="s">
        <v>341</v>
      </c>
      <c r="BI376">
        <v>1</v>
      </c>
      <c r="BJ376" t="s">
        <v>97</v>
      </c>
      <c r="BK376" t="s">
        <v>138</v>
      </c>
      <c r="BL376">
        <v>0</v>
      </c>
      <c r="BM376">
        <v>0</v>
      </c>
      <c r="BN376">
        <v>0</v>
      </c>
      <c r="BO376">
        <v>0</v>
      </c>
      <c r="BP376">
        <v>0</v>
      </c>
      <c r="BQ376">
        <v>0</v>
      </c>
      <c r="BS376">
        <v>0</v>
      </c>
      <c r="BT376">
        <v>0</v>
      </c>
      <c r="BU376">
        <v>0</v>
      </c>
      <c r="BV376">
        <v>0</v>
      </c>
      <c r="BW376">
        <v>0</v>
      </c>
      <c r="BX376">
        <v>0</v>
      </c>
      <c r="BY376">
        <v>407</v>
      </c>
      <c r="CG376" s="4">
        <v>0</v>
      </c>
      <c r="CH376" s="4">
        <v>0</v>
      </c>
      <c r="CI376" s="5">
        <v>0</v>
      </c>
      <c r="CJ376" s="5">
        <v>0</v>
      </c>
      <c r="CK376" s="5">
        <v>0</v>
      </c>
      <c r="CL376" s="5">
        <v>0</v>
      </c>
    </row>
    <row r="377" spans="1:90" x14ac:dyDescent="0.2">
      <c r="A377" t="s">
        <v>773</v>
      </c>
      <c r="B377" t="s">
        <v>604</v>
      </c>
      <c r="C377" t="s">
        <v>745</v>
      </c>
      <c r="D377">
        <v>3.5</v>
      </c>
      <c r="E377" t="s">
        <v>317</v>
      </c>
      <c r="F377" t="s">
        <v>675</v>
      </c>
      <c r="G377" t="s">
        <v>357</v>
      </c>
      <c r="H377" t="s">
        <v>607</v>
      </c>
      <c r="J377">
        <v>0.61929999999999996</v>
      </c>
      <c r="K377">
        <v>1.3957000000000001E-2</v>
      </c>
      <c r="O377">
        <v>3.7841</v>
      </c>
      <c r="P377">
        <v>2024.6</v>
      </c>
      <c r="Q377">
        <v>-27.832999999999998</v>
      </c>
      <c r="V377">
        <v>0.87985000000000002</v>
      </c>
      <c r="W377">
        <v>0.87412000000000001</v>
      </c>
      <c r="X377">
        <v>0.16225999999999999</v>
      </c>
      <c r="Y377">
        <v>5.2227000000000003E-2</v>
      </c>
      <c r="Z377">
        <v>0.14995</v>
      </c>
      <c r="AA377">
        <v>0.10947</v>
      </c>
      <c r="AB377">
        <v>0.43159999999999998</v>
      </c>
      <c r="AC377">
        <v>0.23269999999999999</v>
      </c>
      <c r="AD377">
        <v>45</v>
      </c>
      <c r="AE377">
        <v>3</v>
      </c>
      <c r="AI377">
        <v>3</v>
      </c>
      <c r="AJ377">
        <v>1</v>
      </c>
      <c r="AK377">
        <v>2</v>
      </c>
      <c r="AL377">
        <v>1</v>
      </c>
      <c r="AM377">
        <v>0</v>
      </c>
      <c r="AN377">
        <v>1</v>
      </c>
      <c r="AO377">
        <v>0.58586000000000005</v>
      </c>
      <c r="AP377">
        <v>0</v>
      </c>
      <c r="AQ377">
        <v>1</v>
      </c>
      <c r="AR377" t="s">
        <v>96</v>
      </c>
      <c r="AS377" t="s">
        <v>96</v>
      </c>
      <c r="AT377" t="s">
        <v>94</v>
      </c>
      <c r="AU377" t="s">
        <v>95</v>
      </c>
      <c r="AV377" t="s">
        <v>95</v>
      </c>
      <c r="AW377" t="s">
        <v>95</v>
      </c>
      <c r="AX377" t="s">
        <v>94</v>
      </c>
      <c r="AY377" t="s">
        <v>94</v>
      </c>
      <c r="AZ377" t="s">
        <v>94</v>
      </c>
      <c r="BA377" t="s">
        <v>96</v>
      </c>
      <c r="BB377" t="s">
        <v>96</v>
      </c>
      <c r="BC377" t="s">
        <v>96</v>
      </c>
      <c r="BD377" t="s">
        <v>96</v>
      </c>
      <c r="BI377">
        <v>0</v>
      </c>
      <c r="BJ377" t="s">
        <v>137</v>
      </c>
      <c r="BK377" t="s">
        <v>180</v>
      </c>
      <c r="BL377">
        <v>1</v>
      </c>
      <c r="BM377">
        <v>1</v>
      </c>
      <c r="BN377">
        <v>0</v>
      </c>
      <c r="BO377">
        <v>0</v>
      </c>
      <c r="BP377">
        <v>0</v>
      </c>
      <c r="BQ377">
        <v>0</v>
      </c>
      <c r="BS377">
        <v>0</v>
      </c>
      <c r="BT377">
        <v>0</v>
      </c>
      <c r="BU377">
        <v>0</v>
      </c>
      <c r="BV377">
        <v>0</v>
      </c>
      <c r="BW377">
        <v>0</v>
      </c>
      <c r="BX377">
        <v>0</v>
      </c>
      <c r="BY377">
        <v>408</v>
      </c>
      <c r="BZ377" t="s">
        <v>123</v>
      </c>
      <c r="CA377" t="s">
        <v>123</v>
      </c>
      <c r="CG377" s="4">
        <v>1</v>
      </c>
      <c r="CH377" s="4">
        <v>1</v>
      </c>
      <c r="CI377" s="5">
        <v>0</v>
      </c>
      <c r="CJ377" s="5">
        <v>0</v>
      </c>
      <c r="CK377" s="5">
        <v>0</v>
      </c>
      <c r="CL377" s="5">
        <v>0</v>
      </c>
    </row>
    <row r="378" spans="1:90" x14ac:dyDescent="0.2">
      <c r="A378" t="s">
        <v>774</v>
      </c>
      <c r="B378" t="s">
        <v>604</v>
      </c>
      <c r="C378" t="s">
        <v>745</v>
      </c>
      <c r="D378">
        <v>3.5</v>
      </c>
      <c r="E378" t="s">
        <v>317</v>
      </c>
      <c r="F378" t="s">
        <v>677</v>
      </c>
      <c r="G378" t="s">
        <v>360</v>
      </c>
      <c r="H378" t="s">
        <v>607</v>
      </c>
      <c r="J378">
        <v>1.6486000000000001E-3</v>
      </c>
      <c r="K378">
        <v>6.7869000000000002E-3</v>
      </c>
      <c r="O378">
        <v>1554.9</v>
      </c>
      <c r="P378" s="1">
        <v>157470</v>
      </c>
      <c r="Q378">
        <v>-13.532999999999999</v>
      </c>
      <c r="V378">
        <v>-3.4181000000000003E-2</v>
      </c>
      <c r="W378">
        <v>-8.4627999999999995E-2</v>
      </c>
      <c r="X378">
        <v>0.28254000000000001</v>
      </c>
      <c r="Y378">
        <v>5.1365000000000001E-2</v>
      </c>
      <c r="Z378">
        <v>9.6226999999999993E-2</v>
      </c>
      <c r="AA378">
        <v>5.2139999999999999E-2</v>
      </c>
      <c r="AB378">
        <v>0.26412000000000002</v>
      </c>
      <c r="AC378">
        <v>0.1172</v>
      </c>
      <c r="AD378">
        <v>44</v>
      </c>
      <c r="AE378">
        <v>2</v>
      </c>
      <c r="AI378">
        <v>2</v>
      </c>
      <c r="AJ378">
        <v>0</v>
      </c>
      <c r="AK378">
        <v>1</v>
      </c>
      <c r="AL378">
        <v>0</v>
      </c>
      <c r="AM378">
        <v>0</v>
      </c>
      <c r="AN378">
        <v>1</v>
      </c>
      <c r="AO378">
        <v>0.22711999999999999</v>
      </c>
      <c r="AP378">
        <v>0</v>
      </c>
      <c r="AQ378">
        <v>1</v>
      </c>
      <c r="AR378" t="s">
        <v>96</v>
      </c>
      <c r="AS378" t="s">
        <v>96</v>
      </c>
      <c r="AT378" t="s">
        <v>94</v>
      </c>
      <c r="AU378" t="s">
        <v>94</v>
      </c>
      <c r="AV378" t="s">
        <v>95</v>
      </c>
      <c r="AW378" t="s">
        <v>94</v>
      </c>
      <c r="AX378" t="s">
        <v>94</v>
      </c>
      <c r="AY378" t="s">
        <v>94</v>
      </c>
      <c r="AZ378" t="s">
        <v>94</v>
      </c>
      <c r="BA378" t="s">
        <v>96</v>
      </c>
      <c r="BB378" t="s">
        <v>96</v>
      </c>
      <c r="BC378" t="s">
        <v>96</v>
      </c>
      <c r="BD378" t="s">
        <v>96</v>
      </c>
      <c r="BH378" t="s">
        <v>341</v>
      </c>
      <c r="BI378">
        <v>1</v>
      </c>
      <c r="BJ378" t="s">
        <v>97</v>
      </c>
      <c r="BK378" t="s">
        <v>138</v>
      </c>
      <c r="BL378">
        <v>0</v>
      </c>
      <c r="BM378">
        <v>0</v>
      </c>
      <c r="BN378">
        <v>0</v>
      </c>
      <c r="BO378">
        <v>0</v>
      </c>
      <c r="BP378">
        <v>0</v>
      </c>
      <c r="BQ378">
        <v>0</v>
      </c>
      <c r="BS378">
        <v>0</v>
      </c>
      <c r="BT378">
        <v>0</v>
      </c>
      <c r="BU378">
        <v>0</v>
      </c>
      <c r="BV378">
        <v>0</v>
      </c>
      <c r="BW378">
        <v>0</v>
      </c>
      <c r="BX378">
        <v>0</v>
      </c>
      <c r="BY378">
        <v>409</v>
      </c>
      <c r="CG378" s="4">
        <v>0</v>
      </c>
      <c r="CH378" s="4">
        <v>0</v>
      </c>
      <c r="CI378" s="5">
        <v>0</v>
      </c>
      <c r="CJ378" s="5">
        <v>0</v>
      </c>
      <c r="CK378" s="5">
        <v>0</v>
      </c>
      <c r="CL378" s="5">
        <v>0</v>
      </c>
    </row>
    <row r="379" spans="1:90" x14ac:dyDescent="0.2">
      <c r="A379" t="s">
        <v>775</v>
      </c>
      <c r="B379" t="s">
        <v>604</v>
      </c>
      <c r="C379" t="s">
        <v>745</v>
      </c>
      <c r="D379">
        <v>3.5</v>
      </c>
      <c r="E379" t="s">
        <v>317</v>
      </c>
      <c r="F379" t="s">
        <v>679</v>
      </c>
      <c r="G379" t="s">
        <v>351</v>
      </c>
      <c r="H379" t="s">
        <v>607</v>
      </c>
      <c r="I379">
        <v>1.6011</v>
      </c>
      <c r="J379">
        <v>0.65988000000000002</v>
      </c>
      <c r="K379">
        <v>1.6864000000000001E-2</v>
      </c>
      <c r="L379">
        <v>2022.7</v>
      </c>
      <c r="M379">
        <v>2.7446999999999999</v>
      </c>
      <c r="N379">
        <v>3.3279000000000001</v>
      </c>
      <c r="O379" s="1">
        <v>6.8632000000000002E-7</v>
      </c>
      <c r="P379">
        <v>2000.8</v>
      </c>
      <c r="Q379">
        <v>-33.628999999999998</v>
      </c>
      <c r="R379">
        <v>0.99390000000000001</v>
      </c>
      <c r="S379">
        <v>0.99345000000000006</v>
      </c>
      <c r="T379">
        <v>4.2318000000000001E-2</v>
      </c>
      <c r="U379">
        <v>1.2047E-2</v>
      </c>
      <c r="V379">
        <v>0.96636</v>
      </c>
      <c r="W379">
        <v>0.96475999999999995</v>
      </c>
      <c r="X379">
        <v>9.9336999999999995E-2</v>
      </c>
      <c r="Y379">
        <v>3.5145999999999997E-2</v>
      </c>
      <c r="Z379">
        <v>0.16353000000000001</v>
      </c>
      <c r="AA379">
        <v>0.1237</v>
      </c>
      <c r="AB379">
        <v>0.49534</v>
      </c>
      <c r="AC379">
        <v>0.28142</v>
      </c>
      <c r="AD379">
        <v>45</v>
      </c>
      <c r="AE379">
        <v>3</v>
      </c>
      <c r="AF379">
        <v>0.90146000000000004</v>
      </c>
      <c r="AG379">
        <v>0.30048999999999998</v>
      </c>
      <c r="AH379">
        <v>0.60097</v>
      </c>
      <c r="AI379">
        <v>3</v>
      </c>
      <c r="AJ379">
        <v>0</v>
      </c>
      <c r="AK379">
        <v>2</v>
      </c>
      <c r="AL379">
        <v>0</v>
      </c>
      <c r="AM379">
        <v>0</v>
      </c>
      <c r="AN379">
        <v>0</v>
      </c>
      <c r="AO379">
        <v>0.57142999999999999</v>
      </c>
      <c r="AP379">
        <v>0</v>
      </c>
      <c r="AQ379">
        <v>1</v>
      </c>
      <c r="AR379" t="s">
        <v>95</v>
      </c>
      <c r="AS379" t="s">
        <v>96</v>
      </c>
      <c r="AT379" t="s">
        <v>94</v>
      </c>
      <c r="AU379" t="s">
        <v>95</v>
      </c>
      <c r="AV379" t="s">
        <v>95</v>
      </c>
      <c r="AW379" t="s">
        <v>95</v>
      </c>
      <c r="AX379" t="s">
        <v>94</v>
      </c>
      <c r="AY379" t="s">
        <v>95</v>
      </c>
      <c r="AZ379" t="s">
        <v>94</v>
      </c>
      <c r="BA379" t="s">
        <v>96</v>
      </c>
      <c r="BB379" t="s">
        <v>96</v>
      </c>
      <c r="BC379" t="s">
        <v>96</v>
      </c>
      <c r="BD379" t="s">
        <v>96</v>
      </c>
      <c r="BI379">
        <v>0</v>
      </c>
      <c r="BJ379" t="s">
        <v>137</v>
      </c>
      <c r="BK379" t="s">
        <v>180</v>
      </c>
      <c r="BL379">
        <v>1</v>
      </c>
      <c r="BM379">
        <v>1</v>
      </c>
      <c r="BN379">
        <v>0</v>
      </c>
      <c r="BO379">
        <v>0</v>
      </c>
      <c r="BP379">
        <v>0</v>
      </c>
      <c r="BQ379">
        <v>0</v>
      </c>
      <c r="BS379">
        <v>1</v>
      </c>
      <c r="BT379">
        <v>1</v>
      </c>
      <c r="BU379">
        <v>0</v>
      </c>
      <c r="BV379">
        <v>0</v>
      </c>
      <c r="BW379">
        <v>0</v>
      </c>
      <c r="BX379">
        <v>0</v>
      </c>
      <c r="BY379">
        <v>410</v>
      </c>
      <c r="CG379" s="4">
        <v>1</v>
      </c>
      <c r="CH379" s="4">
        <v>1</v>
      </c>
      <c r="CI379" s="5">
        <v>0</v>
      </c>
      <c r="CJ379" s="5">
        <v>0</v>
      </c>
      <c r="CK379" s="5">
        <v>0</v>
      </c>
      <c r="CL379" s="5">
        <v>0</v>
      </c>
    </row>
    <row r="380" spans="1:90" x14ac:dyDescent="0.2">
      <c r="A380" t="s">
        <v>776</v>
      </c>
      <c r="B380" t="s">
        <v>604</v>
      </c>
      <c r="C380" t="s">
        <v>745</v>
      </c>
      <c r="D380">
        <v>3.5</v>
      </c>
      <c r="E380" t="s">
        <v>317</v>
      </c>
      <c r="F380" t="s">
        <v>681</v>
      </c>
      <c r="G380" t="s">
        <v>354</v>
      </c>
      <c r="H380" t="s">
        <v>607</v>
      </c>
      <c r="I380">
        <v>17.936</v>
      </c>
      <c r="J380">
        <v>1.3033000000000001E-3</v>
      </c>
      <c r="K380">
        <v>3.1711999999999999E-3</v>
      </c>
      <c r="L380">
        <v>2022</v>
      </c>
      <c r="M380">
        <v>0.24501000000000001</v>
      </c>
      <c r="N380">
        <v>1.6276999999999999</v>
      </c>
      <c r="O380">
        <v>1555</v>
      </c>
      <c r="P380" s="1">
        <v>157460</v>
      </c>
      <c r="Q380">
        <v>-6.3224</v>
      </c>
      <c r="R380">
        <v>1</v>
      </c>
      <c r="S380">
        <v>1</v>
      </c>
      <c r="T380" s="1">
        <v>6.4262E-9</v>
      </c>
      <c r="U380" s="1">
        <v>1.0108000000000001E-9</v>
      </c>
      <c r="V380">
        <v>-2.3810000000000001E-2</v>
      </c>
      <c r="W380">
        <v>-7.4999999999999997E-2</v>
      </c>
      <c r="X380">
        <v>0.1525</v>
      </c>
      <c r="Y380">
        <v>2.3255999999999999E-2</v>
      </c>
      <c r="Z380">
        <v>6.8182000000000006E-2</v>
      </c>
      <c r="AA380">
        <v>2.1590999999999999E-2</v>
      </c>
      <c r="AB380">
        <v>0.14549000000000001</v>
      </c>
      <c r="AC380">
        <v>5.7132000000000002E-2</v>
      </c>
      <c r="AD380">
        <v>43</v>
      </c>
      <c r="AE380">
        <v>1</v>
      </c>
      <c r="AF380">
        <v>0.61434999999999995</v>
      </c>
      <c r="AG380">
        <v>0.61434999999999995</v>
      </c>
      <c r="AH380">
        <v>0</v>
      </c>
      <c r="AI380">
        <v>1</v>
      </c>
      <c r="AJ380">
        <v>0</v>
      </c>
      <c r="AK380">
        <v>0</v>
      </c>
      <c r="AL380">
        <v>0</v>
      </c>
      <c r="AM380">
        <v>0</v>
      </c>
      <c r="AP380">
        <v>1</v>
      </c>
      <c r="AQ380">
        <v>1</v>
      </c>
      <c r="AR380" t="s">
        <v>95</v>
      </c>
      <c r="AS380" t="s">
        <v>96</v>
      </c>
      <c r="AT380" t="s">
        <v>94</v>
      </c>
      <c r="AU380" t="s">
        <v>94</v>
      </c>
      <c r="AV380" t="s">
        <v>94</v>
      </c>
      <c r="AW380" t="s">
        <v>94</v>
      </c>
      <c r="AX380" t="s">
        <v>94</v>
      </c>
      <c r="AY380" t="s">
        <v>94</v>
      </c>
      <c r="AZ380" t="s">
        <v>94</v>
      </c>
      <c r="BA380" t="s">
        <v>96</v>
      </c>
      <c r="BB380" t="s">
        <v>96</v>
      </c>
      <c r="BC380" t="s">
        <v>96</v>
      </c>
      <c r="BD380" t="s">
        <v>96</v>
      </c>
      <c r="BH380" t="s">
        <v>341</v>
      </c>
      <c r="BI380">
        <v>1</v>
      </c>
      <c r="BJ380" t="s">
        <v>97</v>
      </c>
      <c r="BK380" t="s">
        <v>138</v>
      </c>
      <c r="BL380">
        <v>0</v>
      </c>
      <c r="BM380">
        <v>0</v>
      </c>
      <c r="BN380">
        <v>0</v>
      </c>
      <c r="BO380">
        <v>0</v>
      </c>
      <c r="BP380">
        <v>0</v>
      </c>
      <c r="BQ380">
        <v>0</v>
      </c>
      <c r="BS380">
        <v>0</v>
      </c>
      <c r="BT380">
        <v>0</v>
      </c>
      <c r="BU380">
        <v>0</v>
      </c>
      <c r="BV380">
        <v>0</v>
      </c>
      <c r="BW380">
        <v>0</v>
      </c>
      <c r="BX380">
        <v>0</v>
      </c>
      <c r="BY380">
        <v>411</v>
      </c>
      <c r="CG380" s="4">
        <v>0</v>
      </c>
      <c r="CH380" s="4">
        <v>0</v>
      </c>
      <c r="CI380" s="5">
        <v>0</v>
      </c>
      <c r="CJ380" s="5">
        <v>0</v>
      </c>
      <c r="CK380" s="5">
        <v>0</v>
      </c>
      <c r="CL380" s="5">
        <v>0</v>
      </c>
    </row>
    <row r="381" spans="1:90" x14ac:dyDescent="0.2">
      <c r="A381" t="s">
        <v>777</v>
      </c>
      <c r="B381" t="s">
        <v>604</v>
      </c>
      <c r="C381" t="s">
        <v>745</v>
      </c>
      <c r="D381">
        <v>4.0999999999999996</v>
      </c>
      <c r="E381" t="s">
        <v>129</v>
      </c>
      <c r="F381" t="s">
        <v>130</v>
      </c>
      <c r="G381" t="s">
        <v>131</v>
      </c>
      <c r="H381" t="s">
        <v>607</v>
      </c>
      <c r="I381">
        <v>2.3746E-2</v>
      </c>
      <c r="J381">
        <v>2.3723000000000001E-2</v>
      </c>
      <c r="K381">
        <v>1.0299</v>
      </c>
      <c r="L381">
        <v>2306.1</v>
      </c>
      <c r="M381">
        <v>185.06</v>
      </c>
      <c r="N381">
        <v>45430</v>
      </c>
      <c r="O381">
        <v>3.1724000000000001</v>
      </c>
      <c r="P381">
        <v>1903</v>
      </c>
      <c r="Q381">
        <v>-2029.5</v>
      </c>
      <c r="R381">
        <v>5.2157000000000002E-2</v>
      </c>
      <c r="S381">
        <v>-0.11511</v>
      </c>
      <c r="T381">
        <v>26.923999999999999</v>
      </c>
      <c r="U381">
        <v>23.457000000000001</v>
      </c>
      <c r="V381">
        <v>5.2158999999999997E-2</v>
      </c>
      <c r="W381">
        <v>-5.3157000000000003E-2</v>
      </c>
      <c r="X381">
        <v>26.923999999999999</v>
      </c>
      <c r="Y381">
        <v>23.457000000000001</v>
      </c>
      <c r="Z381">
        <v>5.0849999999999999E-2</v>
      </c>
      <c r="AA381">
        <v>-5.4611E-2</v>
      </c>
      <c r="AB381">
        <v>26.942</v>
      </c>
      <c r="AC381">
        <v>23.51</v>
      </c>
      <c r="AD381">
        <v>21</v>
      </c>
      <c r="AE381">
        <v>20</v>
      </c>
      <c r="AF381">
        <v>2.2011999999999999E-3</v>
      </c>
      <c r="AG381">
        <v>2.3488E-4</v>
      </c>
      <c r="AH381">
        <v>1.9662999999999998E-3</v>
      </c>
      <c r="AI381">
        <v>21</v>
      </c>
      <c r="AJ381">
        <v>5</v>
      </c>
      <c r="AK381">
        <v>2</v>
      </c>
      <c r="AL381">
        <v>1</v>
      </c>
      <c r="AM381">
        <v>0</v>
      </c>
      <c r="AN381">
        <v>1</v>
      </c>
      <c r="AO381">
        <v>0.77932000000000001</v>
      </c>
      <c r="AP381">
        <v>0</v>
      </c>
      <c r="AQ381">
        <v>1</v>
      </c>
      <c r="AR381" t="s">
        <v>96</v>
      </c>
      <c r="AS381" t="s">
        <v>95</v>
      </c>
      <c r="AT381" t="s">
        <v>95</v>
      </c>
      <c r="AU381" t="s">
        <v>94</v>
      </c>
      <c r="AV381" t="s">
        <v>94</v>
      </c>
      <c r="AW381" t="s">
        <v>94</v>
      </c>
      <c r="AX381" t="s">
        <v>95</v>
      </c>
      <c r="AY381" t="s">
        <v>94</v>
      </c>
      <c r="AZ381" t="s">
        <v>94</v>
      </c>
      <c r="BA381" t="s">
        <v>96</v>
      </c>
      <c r="BB381" t="s">
        <v>94</v>
      </c>
      <c r="BC381" t="s">
        <v>96</v>
      </c>
      <c r="BD381" t="s">
        <v>94</v>
      </c>
      <c r="BH381" t="s">
        <v>323</v>
      </c>
      <c r="BI381">
        <v>0</v>
      </c>
      <c r="BJ381" t="s">
        <v>132</v>
      </c>
      <c r="BK381" t="s">
        <v>133</v>
      </c>
      <c r="BL381">
        <v>0</v>
      </c>
      <c r="BM381">
        <v>0</v>
      </c>
      <c r="BN381">
        <v>0</v>
      </c>
      <c r="BO381">
        <v>0</v>
      </c>
      <c r="BP381">
        <v>0</v>
      </c>
      <c r="BQ381">
        <v>0</v>
      </c>
      <c r="BS381">
        <v>0</v>
      </c>
      <c r="BT381">
        <v>0</v>
      </c>
      <c r="BU381">
        <v>0</v>
      </c>
      <c r="BV381">
        <v>0</v>
      </c>
      <c r="BW381">
        <v>0</v>
      </c>
      <c r="BX381">
        <v>0</v>
      </c>
      <c r="BY381">
        <v>412</v>
      </c>
      <c r="CG381" s="4">
        <v>0</v>
      </c>
      <c r="CH381" s="4">
        <v>0</v>
      </c>
      <c r="CI381" s="5">
        <v>0</v>
      </c>
      <c r="CJ381" s="5">
        <v>0</v>
      </c>
      <c r="CK381" s="5">
        <v>0</v>
      </c>
      <c r="CL381" s="5">
        <v>0</v>
      </c>
    </row>
    <row r="382" spans="1:90" x14ac:dyDescent="0.2">
      <c r="A382" t="s">
        <v>778</v>
      </c>
      <c r="B382" t="s">
        <v>604</v>
      </c>
      <c r="C382" t="s">
        <v>745</v>
      </c>
      <c r="D382">
        <v>4.0999999999999996</v>
      </c>
      <c r="E382" t="s">
        <v>129</v>
      </c>
      <c r="F382" t="s">
        <v>135</v>
      </c>
      <c r="G382" t="s">
        <v>136</v>
      </c>
      <c r="H382" t="s">
        <v>607</v>
      </c>
      <c r="I382">
        <v>7.1083999999999994E-2</v>
      </c>
      <c r="J382">
        <v>7.1080000000000004E-2</v>
      </c>
      <c r="K382">
        <v>2.6011000000000002</v>
      </c>
      <c r="L382">
        <v>2166.3000000000002</v>
      </c>
      <c r="M382">
        <v>61.82</v>
      </c>
      <c r="N382" s="1">
        <v>2628100</v>
      </c>
      <c r="O382">
        <v>0.40006000000000003</v>
      </c>
      <c r="P382">
        <v>1945.5</v>
      </c>
      <c r="Q382">
        <v>-5185.7</v>
      </c>
      <c r="R382">
        <v>0.30132999999999999</v>
      </c>
      <c r="S382">
        <v>0.12665999999999999</v>
      </c>
      <c r="T382">
        <v>20.302</v>
      </c>
      <c r="U382">
        <v>18.154</v>
      </c>
      <c r="V382">
        <v>0.30132999999999999</v>
      </c>
      <c r="W382">
        <v>0.19384000000000001</v>
      </c>
      <c r="X382">
        <v>20.302</v>
      </c>
      <c r="Y382">
        <v>18.154</v>
      </c>
      <c r="Z382">
        <v>0.2437</v>
      </c>
      <c r="AA382">
        <v>0.12734999999999999</v>
      </c>
      <c r="AB382">
        <v>21.123000000000001</v>
      </c>
      <c r="AC382">
        <v>18.949000000000002</v>
      </c>
      <c r="AD382">
        <v>16</v>
      </c>
      <c r="AE382">
        <v>16</v>
      </c>
      <c r="AF382" s="1">
        <v>3.8050000000000003E-5</v>
      </c>
      <c r="AG382" s="1">
        <v>5.5682000000000003E-6</v>
      </c>
      <c r="AH382" s="1">
        <v>3.2481000000000003E-5</v>
      </c>
      <c r="AI382">
        <v>16</v>
      </c>
      <c r="AJ382">
        <v>0</v>
      </c>
      <c r="AK382">
        <v>15</v>
      </c>
      <c r="AL382">
        <v>0</v>
      </c>
      <c r="AM382">
        <v>0</v>
      </c>
      <c r="AN382">
        <v>1</v>
      </c>
      <c r="AO382">
        <v>0.81516999999999995</v>
      </c>
      <c r="AP382">
        <v>0</v>
      </c>
      <c r="AQ382">
        <v>1</v>
      </c>
      <c r="AR382" t="s">
        <v>94</v>
      </c>
      <c r="AS382" t="s">
        <v>95</v>
      </c>
      <c r="AT382" t="s">
        <v>95</v>
      </c>
      <c r="AU382" t="s">
        <v>95</v>
      </c>
      <c r="AV382" t="s">
        <v>95</v>
      </c>
      <c r="AW382" t="s">
        <v>95</v>
      </c>
      <c r="AX382" t="s">
        <v>95</v>
      </c>
      <c r="AY382" t="s">
        <v>94</v>
      </c>
      <c r="AZ382" t="s">
        <v>94</v>
      </c>
      <c r="BA382" t="s">
        <v>94</v>
      </c>
      <c r="BB382" t="s">
        <v>94</v>
      </c>
      <c r="BC382" t="s">
        <v>96</v>
      </c>
      <c r="BD382" t="s">
        <v>94</v>
      </c>
      <c r="BH382" t="s">
        <v>323</v>
      </c>
      <c r="BI382">
        <v>0</v>
      </c>
      <c r="BJ382" t="s">
        <v>137</v>
      </c>
      <c r="BK382" t="s">
        <v>138</v>
      </c>
      <c r="BL382">
        <v>0</v>
      </c>
      <c r="BM382">
        <v>0</v>
      </c>
      <c r="BN382">
        <v>0</v>
      </c>
      <c r="BO382">
        <v>0</v>
      </c>
      <c r="BP382">
        <v>0</v>
      </c>
      <c r="BQ382">
        <v>1</v>
      </c>
      <c r="BS382">
        <v>0</v>
      </c>
      <c r="BT382">
        <v>0</v>
      </c>
      <c r="BU382">
        <v>0</v>
      </c>
      <c r="BV382">
        <v>0</v>
      </c>
      <c r="BW382">
        <v>0</v>
      </c>
      <c r="BX382">
        <v>1</v>
      </c>
      <c r="BY382">
        <v>413</v>
      </c>
      <c r="CG382" s="4">
        <v>0</v>
      </c>
      <c r="CH382" s="4">
        <v>0</v>
      </c>
      <c r="CI382" s="5">
        <v>0</v>
      </c>
      <c r="CJ382" s="5">
        <v>0</v>
      </c>
      <c r="CK382" s="5">
        <v>0</v>
      </c>
      <c r="CL382" s="5">
        <v>1</v>
      </c>
    </row>
    <row r="383" spans="1:90" x14ac:dyDescent="0.2">
      <c r="A383" t="s">
        <v>779</v>
      </c>
      <c r="B383" t="s">
        <v>604</v>
      </c>
      <c r="C383" t="s">
        <v>745</v>
      </c>
      <c r="D383">
        <v>4.5</v>
      </c>
      <c r="E383" t="s">
        <v>685</v>
      </c>
      <c r="F383" t="s">
        <v>686</v>
      </c>
      <c r="G383" t="s">
        <v>630</v>
      </c>
      <c r="H383" t="s">
        <v>607</v>
      </c>
      <c r="I383">
        <v>7.1994000000000002E-2</v>
      </c>
      <c r="J383">
        <v>1.5428000000000001E-2</v>
      </c>
      <c r="K383">
        <v>0.63312999999999997</v>
      </c>
      <c r="L383">
        <v>1977.5</v>
      </c>
      <c r="M383">
        <v>61.039000000000001</v>
      </c>
      <c r="N383">
        <v>52.865000000000002</v>
      </c>
      <c r="O383">
        <v>6.9457000000000004</v>
      </c>
      <c r="P383">
        <v>1885.3</v>
      </c>
      <c r="Q383">
        <v>-1224.4000000000001</v>
      </c>
      <c r="R383">
        <v>0.97336</v>
      </c>
      <c r="S383">
        <v>0.97170000000000001</v>
      </c>
      <c r="T383">
        <v>1.5998000000000001</v>
      </c>
      <c r="U383">
        <v>1.1375</v>
      </c>
      <c r="V383">
        <v>0.89383000000000001</v>
      </c>
      <c r="W383">
        <v>0.88949999999999996</v>
      </c>
      <c r="X383">
        <v>3.1938</v>
      </c>
      <c r="Y383">
        <v>2.6038000000000001</v>
      </c>
      <c r="Z383">
        <v>0.93977999999999995</v>
      </c>
      <c r="AA383">
        <v>0.93732000000000004</v>
      </c>
      <c r="AB383">
        <v>2.4054000000000002</v>
      </c>
      <c r="AC383">
        <v>2.0108000000000001</v>
      </c>
      <c r="AD383">
        <v>52</v>
      </c>
      <c r="AE383">
        <v>52</v>
      </c>
      <c r="AF383">
        <v>1.0813999999999999</v>
      </c>
      <c r="AG383">
        <v>0.3266</v>
      </c>
      <c r="AH383">
        <v>0.75483999999999996</v>
      </c>
      <c r="AI383">
        <v>52</v>
      </c>
      <c r="AJ383">
        <v>0</v>
      </c>
      <c r="AK383">
        <v>51</v>
      </c>
      <c r="AL383">
        <v>0</v>
      </c>
      <c r="AM383">
        <v>0</v>
      </c>
      <c r="AN383">
        <v>0</v>
      </c>
      <c r="AO383">
        <v>0.97826000000000002</v>
      </c>
      <c r="AP383">
        <v>0</v>
      </c>
      <c r="AQ383">
        <v>1</v>
      </c>
      <c r="AR383" t="s">
        <v>95</v>
      </c>
      <c r="AS383" t="s">
        <v>95</v>
      </c>
      <c r="AT383" t="s">
        <v>95</v>
      </c>
      <c r="AU383" t="s">
        <v>95</v>
      </c>
      <c r="AV383" t="s">
        <v>95</v>
      </c>
      <c r="AW383" t="s">
        <v>95</v>
      </c>
      <c r="AX383" t="s">
        <v>95</v>
      </c>
      <c r="AY383" t="s">
        <v>95</v>
      </c>
      <c r="AZ383" t="s">
        <v>95</v>
      </c>
      <c r="BA383" t="s">
        <v>95</v>
      </c>
      <c r="BB383" t="s">
        <v>95</v>
      </c>
      <c r="BC383" t="s">
        <v>95</v>
      </c>
      <c r="BD383" t="s">
        <v>95</v>
      </c>
      <c r="BE383">
        <v>1</v>
      </c>
      <c r="BI383">
        <v>0</v>
      </c>
      <c r="BL383">
        <v>1</v>
      </c>
      <c r="BM383">
        <v>1</v>
      </c>
      <c r="BS383">
        <v>1</v>
      </c>
      <c r="BT383">
        <v>1</v>
      </c>
      <c r="BU383">
        <v>0</v>
      </c>
      <c r="BV383">
        <v>0</v>
      </c>
      <c r="BW383">
        <v>0</v>
      </c>
      <c r="BX383">
        <v>1</v>
      </c>
      <c r="BY383">
        <v>414</v>
      </c>
      <c r="CG383" s="4">
        <v>1</v>
      </c>
      <c r="CH383" s="4">
        <v>1</v>
      </c>
      <c r="CI383" s="5">
        <v>0</v>
      </c>
      <c r="CJ383" s="5">
        <v>0</v>
      </c>
      <c r="CK383" s="5">
        <v>0</v>
      </c>
      <c r="CL383" s="5">
        <v>1</v>
      </c>
    </row>
    <row r="384" spans="1:90" x14ac:dyDescent="0.2">
      <c r="A384" t="s">
        <v>780</v>
      </c>
      <c r="B384" t="s">
        <v>604</v>
      </c>
      <c r="C384" t="s">
        <v>222</v>
      </c>
      <c r="D384">
        <v>1.1000000000000001</v>
      </c>
      <c r="E384" t="s">
        <v>90</v>
      </c>
      <c r="F384" t="s">
        <v>605</v>
      </c>
      <c r="G384" t="s">
        <v>606</v>
      </c>
      <c r="H384" t="s">
        <v>607</v>
      </c>
      <c r="I384">
        <v>-1.1039999999999999E-2</v>
      </c>
      <c r="J384">
        <v>5.9214000000000001E-4</v>
      </c>
      <c r="K384">
        <v>-3.9166000000000001E-3</v>
      </c>
      <c r="L384">
        <v>1088</v>
      </c>
      <c r="M384">
        <v>-398.04</v>
      </c>
      <c r="N384">
        <v>8040.8</v>
      </c>
      <c r="O384">
        <v>1555.2</v>
      </c>
      <c r="P384" s="1">
        <v>157420</v>
      </c>
      <c r="Q384">
        <v>8.1786999999999992</v>
      </c>
      <c r="R384">
        <v>0.90080000000000005</v>
      </c>
      <c r="S384">
        <v>0.89459999999999995</v>
      </c>
      <c r="T384">
        <v>1.9734000000000002E-2</v>
      </c>
      <c r="U384">
        <v>1.5046E-2</v>
      </c>
      <c r="V384">
        <v>-33.582000000000001</v>
      </c>
      <c r="W384">
        <v>-34.993000000000002</v>
      </c>
      <c r="X384">
        <v>0.36846000000000001</v>
      </c>
      <c r="Y384">
        <v>0.36309999999999998</v>
      </c>
      <c r="Z384">
        <v>0.88012000000000001</v>
      </c>
      <c r="AA384">
        <v>0.87522999999999995</v>
      </c>
      <c r="AB384">
        <v>2.1694000000000001E-2</v>
      </c>
      <c r="AC384">
        <v>1.6435999999999999E-2</v>
      </c>
      <c r="AD384">
        <v>52</v>
      </c>
      <c r="AE384">
        <v>52</v>
      </c>
      <c r="AF384" s="1">
        <v>6.0618000000000001E-5</v>
      </c>
      <c r="AG384" s="1">
        <v>3.3793E-5</v>
      </c>
      <c r="AH384" s="1">
        <v>2.6825000000000002E-5</v>
      </c>
      <c r="AI384">
        <v>52</v>
      </c>
      <c r="AJ384">
        <v>46</v>
      </c>
      <c r="AK384">
        <v>2</v>
      </c>
      <c r="AL384">
        <v>0</v>
      </c>
      <c r="AM384">
        <v>0</v>
      </c>
      <c r="AN384">
        <v>0</v>
      </c>
      <c r="AO384">
        <v>0.97774000000000005</v>
      </c>
      <c r="AP384">
        <v>1</v>
      </c>
      <c r="AQ384">
        <v>1</v>
      </c>
      <c r="AR384" t="s">
        <v>95</v>
      </c>
      <c r="AS384" t="s">
        <v>95</v>
      </c>
      <c r="AT384" t="s">
        <v>95</v>
      </c>
      <c r="AU384" t="s">
        <v>95</v>
      </c>
      <c r="AV384" t="s">
        <v>95</v>
      </c>
      <c r="AW384" t="s">
        <v>95</v>
      </c>
      <c r="AX384" t="s">
        <v>95</v>
      </c>
      <c r="AY384" t="s">
        <v>94</v>
      </c>
      <c r="AZ384" t="s">
        <v>95</v>
      </c>
      <c r="BA384" t="s">
        <v>94</v>
      </c>
      <c r="BB384" t="s">
        <v>95</v>
      </c>
      <c r="BC384" t="s">
        <v>94</v>
      </c>
      <c r="BD384" t="s">
        <v>95</v>
      </c>
      <c r="BH384" t="s">
        <v>276</v>
      </c>
      <c r="BI384">
        <v>0</v>
      </c>
      <c r="BM384">
        <v>1</v>
      </c>
      <c r="BP384">
        <v>0</v>
      </c>
      <c r="BQ384">
        <v>0</v>
      </c>
      <c r="BS384">
        <v>1</v>
      </c>
      <c r="BT384">
        <v>1</v>
      </c>
      <c r="BU384">
        <v>0</v>
      </c>
      <c r="BV384">
        <v>0</v>
      </c>
      <c r="BW384">
        <v>0</v>
      </c>
      <c r="BX384">
        <v>0</v>
      </c>
      <c r="BY384">
        <v>416</v>
      </c>
      <c r="CG384" s="4">
        <v>1</v>
      </c>
      <c r="CH384" s="4">
        <v>1</v>
      </c>
      <c r="CI384" s="5">
        <v>0</v>
      </c>
      <c r="CJ384" s="5">
        <v>0</v>
      </c>
      <c r="CK384" s="5">
        <v>0</v>
      </c>
      <c r="CL384" s="5">
        <v>0</v>
      </c>
    </row>
    <row r="385" spans="1:91" x14ac:dyDescent="0.2">
      <c r="A385" t="s">
        <v>781</v>
      </c>
      <c r="B385" t="s">
        <v>604</v>
      </c>
      <c r="C385" t="s">
        <v>222</v>
      </c>
      <c r="D385">
        <v>1.1000000000000001</v>
      </c>
      <c r="E385" t="s">
        <v>90</v>
      </c>
      <c r="F385" t="s">
        <v>609</v>
      </c>
      <c r="G385" t="s">
        <v>610</v>
      </c>
      <c r="H385" t="s">
        <v>607</v>
      </c>
      <c r="I385">
        <v>4.1352999999999997E-3</v>
      </c>
      <c r="J385">
        <v>4.1321999999999999E-3</v>
      </c>
      <c r="K385">
        <v>0.31308000000000002</v>
      </c>
      <c r="L385">
        <v>3739.9</v>
      </c>
      <c r="M385">
        <v>1062.7</v>
      </c>
      <c r="N385" s="1">
        <v>103290</v>
      </c>
      <c r="O385">
        <v>20.82</v>
      </c>
      <c r="P385">
        <v>1682.1</v>
      </c>
      <c r="Q385">
        <v>-548.59</v>
      </c>
      <c r="R385">
        <v>0.74768999999999997</v>
      </c>
      <c r="S385">
        <v>0.73192000000000002</v>
      </c>
      <c r="T385">
        <v>2.7368999999999999</v>
      </c>
      <c r="U385">
        <v>2.1484000000000001</v>
      </c>
      <c r="V385">
        <v>0.74770000000000003</v>
      </c>
      <c r="W385">
        <v>0.73740000000000006</v>
      </c>
      <c r="X385">
        <v>2.7368999999999999</v>
      </c>
      <c r="Y385">
        <v>2.1484000000000001</v>
      </c>
      <c r="Z385">
        <v>0.74368000000000001</v>
      </c>
      <c r="AA385">
        <v>0.73321000000000003</v>
      </c>
      <c r="AB385">
        <v>2.7585999999999999</v>
      </c>
      <c r="AC385">
        <v>2.1831999999999998</v>
      </c>
      <c r="AD385">
        <v>52</v>
      </c>
      <c r="AE385">
        <v>52</v>
      </c>
      <c r="AF385">
        <v>8.3054999999999999E-4</v>
      </c>
      <c r="AG385">
        <v>6.5145999999999997E-4</v>
      </c>
      <c r="AH385">
        <v>1.7909999999999999E-4</v>
      </c>
      <c r="AI385">
        <v>52</v>
      </c>
      <c r="AJ385">
        <v>15</v>
      </c>
      <c r="AK385">
        <v>45</v>
      </c>
      <c r="AL385">
        <v>1</v>
      </c>
      <c r="AM385">
        <v>1</v>
      </c>
      <c r="AN385">
        <v>0</v>
      </c>
      <c r="AO385">
        <v>0.9798</v>
      </c>
      <c r="AP385">
        <v>0</v>
      </c>
      <c r="AQ385">
        <v>1</v>
      </c>
      <c r="AR385" t="s">
        <v>95</v>
      </c>
      <c r="AS385" t="s">
        <v>95</v>
      </c>
      <c r="AT385" t="s">
        <v>95</v>
      </c>
      <c r="AU385" t="s">
        <v>95</v>
      </c>
      <c r="AV385" t="s">
        <v>95</v>
      </c>
      <c r="AW385" t="s">
        <v>95</v>
      </c>
      <c r="AX385" t="s">
        <v>95</v>
      </c>
      <c r="AY385" t="s">
        <v>94</v>
      </c>
      <c r="AZ385" t="s">
        <v>95</v>
      </c>
      <c r="BA385" t="s">
        <v>94</v>
      </c>
      <c r="BB385" t="s">
        <v>95</v>
      </c>
      <c r="BC385" t="s">
        <v>94</v>
      </c>
      <c r="BD385" t="s">
        <v>95</v>
      </c>
      <c r="BH385" t="s">
        <v>276</v>
      </c>
      <c r="BI385">
        <v>0</v>
      </c>
      <c r="BM385">
        <v>1</v>
      </c>
      <c r="BP385">
        <v>0</v>
      </c>
      <c r="BQ385">
        <v>0</v>
      </c>
      <c r="BS385">
        <v>1</v>
      </c>
      <c r="BT385">
        <v>1</v>
      </c>
      <c r="BU385">
        <v>0</v>
      </c>
      <c r="BV385">
        <v>0</v>
      </c>
      <c r="BW385">
        <v>0</v>
      </c>
      <c r="BX385">
        <v>0</v>
      </c>
      <c r="BY385">
        <v>422</v>
      </c>
      <c r="CG385" s="4">
        <v>1</v>
      </c>
      <c r="CH385" s="4">
        <v>1</v>
      </c>
      <c r="CI385" s="5">
        <v>0</v>
      </c>
      <c r="CJ385" s="5">
        <v>0</v>
      </c>
      <c r="CK385" s="5">
        <v>0</v>
      </c>
      <c r="CL385" s="5">
        <v>0</v>
      </c>
    </row>
    <row r="386" spans="1:91" x14ac:dyDescent="0.2">
      <c r="A386" t="s">
        <v>782</v>
      </c>
      <c r="B386" t="s">
        <v>604</v>
      </c>
      <c r="C386" t="s">
        <v>222</v>
      </c>
      <c r="D386">
        <v>1.1000000000000001</v>
      </c>
      <c r="E386" t="s">
        <v>90</v>
      </c>
      <c r="F386" t="s">
        <v>612</v>
      </c>
      <c r="G386" t="s">
        <v>613</v>
      </c>
      <c r="H386" t="s">
        <v>607</v>
      </c>
      <c r="I386">
        <v>1.7122999999999999E-3</v>
      </c>
      <c r="J386">
        <v>1.0283E-3</v>
      </c>
      <c r="K386">
        <v>7.3866000000000003E-4</v>
      </c>
      <c r="L386">
        <v>3827.9</v>
      </c>
      <c r="M386">
        <v>2566.3000000000002</v>
      </c>
      <c r="N386">
        <v>11.558</v>
      </c>
      <c r="O386">
        <v>1554.9</v>
      </c>
      <c r="P386" s="1">
        <v>157400</v>
      </c>
      <c r="Q386">
        <v>-0.99424999999999997</v>
      </c>
      <c r="R386">
        <v>6.0140999999999997E-3</v>
      </c>
      <c r="S386">
        <v>-1.4850000000000001</v>
      </c>
      <c r="T386">
        <v>1.6442999999999999E-2</v>
      </c>
      <c r="U386">
        <v>1.4023000000000001E-2</v>
      </c>
      <c r="V386">
        <v>-787.21</v>
      </c>
      <c r="W386">
        <v>-1312.7</v>
      </c>
      <c r="X386">
        <v>0.46304000000000001</v>
      </c>
      <c r="Y386">
        <v>0.46273999999999998</v>
      </c>
      <c r="Z386">
        <v>5.8503000000000001E-3</v>
      </c>
      <c r="AA386">
        <v>-0.65691999999999995</v>
      </c>
      <c r="AB386">
        <v>1.6445000000000001E-2</v>
      </c>
      <c r="AC386">
        <v>1.4012999999999999E-2</v>
      </c>
      <c r="AD386">
        <v>6</v>
      </c>
      <c r="AE386">
        <v>6</v>
      </c>
      <c r="AF386">
        <v>4.2169999999999999E-2</v>
      </c>
      <c r="AG386">
        <v>3.7802000000000002E-2</v>
      </c>
      <c r="AH386">
        <v>4.3679000000000001E-3</v>
      </c>
      <c r="AI386">
        <v>6</v>
      </c>
      <c r="AJ386">
        <v>0</v>
      </c>
      <c r="AK386">
        <v>2</v>
      </c>
      <c r="AL386">
        <v>0</v>
      </c>
      <c r="AM386">
        <v>1</v>
      </c>
      <c r="AN386">
        <v>0</v>
      </c>
      <c r="AO386">
        <v>0.81872</v>
      </c>
      <c r="AP386">
        <v>1</v>
      </c>
      <c r="AQ386">
        <v>1</v>
      </c>
      <c r="AR386" t="s">
        <v>96</v>
      </c>
      <c r="AS386" t="s">
        <v>95</v>
      </c>
      <c r="AT386" t="s">
        <v>95</v>
      </c>
      <c r="AU386" t="s">
        <v>95</v>
      </c>
      <c r="AV386" t="s">
        <v>95</v>
      </c>
      <c r="AW386" t="s">
        <v>95</v>
      </c>
      <c r="AX386" t="s">
        <v>95</v>
      </c>
      <c r="AY386" t="s">
        <v>94</v>
      </c>
      <c r="AZ386" t="s">
        <v>94</v>
      </c>
      <c r="BA386" t="s">
        <v>96</v>
      </c>
      <c r="BB386" t="s">
        <v>94</v>
      </c>
      <c r="BC386" t="s">
        <v>96</v>
      </c>
      <c r="BD386" t="s">
        <v>94</v>
      </c>
      <c r="BI386">
        <v>0</v>
      </c>
      <c r="BP386">
        <v>0</v>
      </c>
      <c r="BQ386">
        <v>0</v>
      </c>
      <c r="BS386">
        <v>1</v>
      </c>
      <c r="BT386">
        <v>1</v>
      </c>
      <c r="BU386">
        <v>0</v>
      </c>
      <c r="BV386">
        <v>0</v>
      </c>
      <c r="BW386">
        <v>0</v>
      </c>
      <c r="BX386">
        <v>0</v>
      </c>
      <c r="BY386">
        <v>425</v>
      </c>
      <c r="CG386" s="4">
        <v>1</v>
      </c>
      <c r="CH386" s="4">
        <v>1</v>
      </c>
      <c r="CI386" s="5">
        <v>0</v>
      </c>
      <c r="CJ386" s="5">
        <v>0</v>
      </c>
      <c r="CK386" s="5">
        <v>0</v>
      </c>
      <c r="CL386" s="5">
        <v>0</v>
      </c>
    </row>
    <row r="387" spans="1:91" x14ac:dyDescent="0.2">
      <c r="A387" t="s">
        <v>783</v>
      </c>
      <c r="B387" t="s">
        <v>604</v>
      </c>
      <c r="C387" t="s">
        <v>222</v>
      </c>
      <c r="D387">
        <v>1.1000000000000001</v>
      </c>
      <c r="E387" t="s">
        <v>90</v>
      </c>
      <c r="F387" t="s">
        <v>615</v>
      </c>
      <c r="G387" t="s">
        <v>616</v>
      </c>
      <c r="H387" t="s">
        <v>607</v>
      </c>
      <c r="I387">
        <v>-1.1357000000000001E-2</v>
      </c>
      <c r="J387">
        <v>5.9844E-4</v>
      </c>
      <c r="K387">
        <v>-3.8739E-3</v>
      </c>
      <c r="L387">
        <v>1080.5999999999999</v>
      </c>
      <c r="M387">
        <v>-386.94</v>
      </c>
      <c r="N387">
        <v>11675</v>
      </c>
      <c r="O387">
        <v>1555.3</v>
      </c>
      <c r="P387" s="1">
        <v>157420</v>
      </c>
      <c r="Q387">
        <v>8.0930999999999997</v>
      </c>
      <c r="R387">
        <v>0.87387999999999999</v>
      </c>
      <c r="S387">
        <v>0.86507999999999996</v>
      </c>
      <c r="T387">
        <v>2.0303000000000002E-2</v>
      </c>
      <c r="U387">
        <v>1.5379E-2</v>
      </c>
      <c r="V387">
        <v>-38.128</v>
      </c>
      <c r="W387">
        <v>-39.905999999999999</v>
      </c>
      <c r="X387">
        <v>0.35761999999999999</v>
      </c>
      <c r="Y387">
        <v>0.35302</v>
      </c>
      <c r="Z387">
        <v>0.84480999999999995</v>
      </c>
      <c r="AA387">
        <v>0.83774999999999999</v>
      </c>
      <c r="AB387">
        <v>2.2522E-2</v>
      </c>
      <c r="AC387">
        <v>1.7149999999999999E-2</v>
      </c>
      <c r="AD387">
        <v>47</v>
      </c>
      <c r="AE387">
        <v>47</v>
      </c>
      <c r="AF387" s="1">
        <v>4.1748000000000001E-5</v>
      </c>
      <c r="AG387" s="1">
        <v>2.3272999999999999E-5</v>
      </c>
      <c r="AH387" s="1">
        <v>1.8474999999999998E-5</v>
      </c>
      <c r="AI387">
        <v>47</v>
      </c>
      <c r="AJ387">
        <v>46</v>
      </c>
      <c r="AK387">
        <v>2</v>
      </c>
      <c r="AL387">
        <v>0</v>
      </c>
      <c r="AM387">
        <v>0</v>
      </c>
      <c r="AN387">
        <v>0</v>
      </c>
      <c r="AO387">
        <v>0.97313000000000005</v>
      </c>
      <c r="AP387">
        <v>1</v>
      </c>
      <c r="AQ387">
        <v>1</v>
      </c>
      <c r="AR387" t="s">
        <v>95</v>
      </c>
      <c r="AS387" t="s">
        <v>95</v>
      </c>
      <c r="AT387" t="s">
        <v>95</v>
      </c>
      <c r="AU387" t="s">
        <v>95</v>
      </c>
      <c r="AV387" t="s">
        <v>95</v>
      </c>
      <c r="AW387" t="s">
        <v>95</v>
      </c>
      <c r="AX387" t="s">
        <v>95</v>
      </c>
      <c r="AY387" t="s">
        <v>94</v>
      </c>
      <c r="AZ387" t="s">
        <v>95</v>
      </c>
      <c r="BA387" t="s">
        <v>94</v>
      </c>
      <c r="BB387" t="s">
        <v>95</v>
      </c>
      <c r="BC387" t="s">
        <v>94</v>
      </c>
      <c r="BD387" t="s">
        <v>95</v>
      </c>
      <c r="BI387">
        <v>0</v>
      </c>
      <c r="BM387">
        <v>1</v>
      </c>
      <c r="BP387">
        <v>0</v>
      </c>
      <c r="BQ387">
        <v>0</v>
      </c>
      <c r="BS387">
        <v>1</v>
      </c>
      <c r="BT387">
        <v>1</v>
      </c>
      <c r="BU387">
        <v>0</v>
      </c>
      <c r="BV387">
        <v>0</v>
      </c>
      <c r="BW387">
        <v>0</v>
      </c>
      <c r="BX387">
        <v>0</v>
      </c>
      <c r="BY387">
        <v>426</v>
      </c>
      <c r="CG387" s="4">
        <v>1</v>
      </c>
      <c r="CH387" s="4">
        <v>1</v>
      </c>
      <c r="CI387" s="5">
        <v>0</v>
      </c>
      <c r="CJ387" s="5">
        <v>0</v>
      </c>
      <c r="CK387" s="5">
        <v>0</v>
      </c>
      <c r="CL387" s="5">
        <v>0</v>
      </c>
    </row>
    <row r="388" spans="1:91" x14ac:dyDescent="0.2">
      <c r="A388" t="s">
        <v>784</v>
      </c>
      <c r="B388" t="s">
        <v>604</v>
      </c>
      <c r="C388" t="s">
        <v>222</v>
      </c>
      <c r="D388">
        <v>1.1000000000000001</v>
      </c>
      <c r="E388" t="s">
        <v>90</v>
      </c>
      <c r="F388" t="s">
        <v>619</v>
      </c>
      <c r="G388" t="s">
        <v>620</v>
      </c>
      <c r="H388" t="s">
        <v>607</v>
      </c>
      <c r="I388">
        <v>4.7657999999999997E-3</v>
      </c>
      <c r="J388">
        <v>4.7651000000000004E-3</v>
      </c>
      <c r="K388">
        <v>0.34176000000000001</v>
      </c>
      <c r="L388">
        <v>3828.8</v>
      </c>
      <c r="M388">
        <v>922.07</v>
      </c>
      <c r="N388" s="1">
        <v>476670</v>
      </c>
      <c r="O388">
        <v>19.57</v>
      </c>
      <c r="P388">
        <v>1709.4</v>
      </c>
      <c r="Q388">
        <v>-605.52</v>
      </c>
      <c r="R388">
        <v>0.62268999999999997</v>
      </c>
      <c r="S388">
        <v>0.58838999999999997</v>
      </c>
      <c r="T388">
        <v>2.8833000000000002</v>
      </c>
      <c r="U388">
        <v>2.3479999999999999</v>
      </c>
      <c r="V388">
        <v>0.62268999999999997</v>
      </c>
      <c r="W388">
        <v>0.60050000000000003</v>
      </c>
      <c r="X388">
        <v>2.8833000000000002</v>
      </c>
      <c r="Y388">
        <v>2.3479999999999999</v>
      </c>
      <c r="Z388">
        <v>0.60435000000000005</v>
      </c>
      <c r="AA388">
        <v>0.58106999999999998</v>
      </c>
      <c r="AB388">
        <v>2.9525000000000001</v>
      </c>
      <c r="AC388">
        <v>2.4093</v>
      </c>
      <c r="AD388">
        <v>37</v>
      </c>
      <c r="AE388">
        <v>37</v>
      </c>
      <c r="AF388">
        <v>1.7997E-4</v>
      </c>
      <c r="AG388">
        <v>1.4116000000000001E-4</v>
      </c>
      <c r="AH388" s="1">
        <v>3.8807000000000003E-5</v>
      </c>
      <c r="AI388">
        <v>37</v>
      </c>
      <c r="AJ388">
        <v>0</v>
      </c>
      <c r="AK388">
        <v>30</v>
      </c>
      <c r="AL388">
        <v>0</v>
      </c>
      <c r="AM388">
        <v>1</v>
      </c>
      <c r="AN388">
        <v>0</v>
      </c>
      <c r="AO388">
        <v>0.96850000000000003</v>
      </c>
      <c r="AP388">
        <v>0</v>
      </c>
      <c r="AQ388">
        <v>1</v>
      </c>
      <c r="AR388" t="s">
        <v>94</v>
      </c>
      <c r="AS388" t="s">
        <v>95</v>
      </c>
      <c r="AT388" t="s">
        <v>95</v>
      </c>
      <c r="AU388" t="s">
        <v>95</v>
      </c>
      <c r="AV388" t="s">
        <v>95</v>
      </c>
      <c r="AW388" t="s">
        <v>95</v>
      </c>
      <c r="AX388" t="s">
        <v>95</v>
      </c>
      <c r="AY388" t="s">
        <v>94</v>
      </c>
      <c r="AZ388" t="s">
        <v>95</v>
      </c>
      <c r="BA388" t="s">
        <v>94</v>
      </c>
      <c r="BB388" t="s">
        <v>95</v>
      </c>
      <c r="BC388" t="s">
        <v>94</v>
      </c>
      <c r="BD388" t="s">
        <v>95</v>
      </c>
      <c r="BI388">
        <v>0</v>
      </c>
      <c r="BM388">
        <v>1</v>
      </c>
      <c r="BP388">
        <v>0</v>
      </c>
      <c r="BQ388">
        <v>0</v>
      </c>
      <c r="BS388">
        <v>1</v>
      </c>
      <c r="BT388">
        <v>1</v>
      </c>
      <c r="BU388">
        <v>0</v>
      </c>
      <c r="BV388">
        <v>0</v>
      </c>
      <c r="BW388">
        <v>0</v>
      </c>
      <c r="BX388">
        <v>0</v>
      </c>
      <c r="BY388">
        <v>437</v>
      </c>
      <c r="CG388" s="4">
        <v>1</v>
      </c>
      <c r="CH388" s="4">
        <v>1</v>
      </c>
      <c r="CI388" s="5">
        <v>0</v>
      </c>
      <c r="CJ388" s="5">
        <v>0</v>
      </c>
      <c r="CK388" s="5">
        <v>0</v>
      </c>
      <c r="CL388" s="5">
        <v>0</v>
      </c>
    </row>
    <row r="389" spans="1:91" x14ac:dyDescent="0.2">
      <c r="A389" t="s">
        <v>785</v>
      </c>
      <c r="B389" t="s">
        <v>604</v>
      </c>
      <c r="C389" t="s">
        <v>222</v>
      </c>
      <c r="D389">
        <v>1.1000000000000001</v>
      </c>
      <c r="E389" t="s">
        <v>90</v>
      </c>
      <c r="F389" t="s">
        <v>623</v>
      </c>
      <c r="G389" t="s">
        <v>624</v>
      </c>
      <c r="H389" t="s">
        <v>607</v>
      </c>
      <c r="I389">
        <v>7.8175E-4</v>
      </c>
      <c r="J389">
        <v>7.5131000000000004E-4</v>
      </c>
      <c r="K389">
        <v>6.0649000000000002E-2</v>
      </c>
      <c r="L389">
        <v>6123.2</v>
      </c>
      <c r="M389">
        <v>5621.3</v>
      </c>
      <c r="N389">
        <v>2119.1999999999998</v>
      </c>
      <c r="O389">
        <v>50.262999999999998</v>
      </c>
      <c r="P389">
        <v>1362.2</v>
      </c>
      <c r="Q389">
        <v>-40.125</v>
      </c>
      <c r="R389">
        <v>1.4337000000000001E-2</v>
      </c>
      <c r="S389">
        <v>-0.23208000000000001</v>
      </c>
      <c r="T389">
        <v>2.3355000000000001</v>
      </c>
      <c r="U389">
        <v>1.9595</v>
      </c>
      <c r="V389">
        <v>1.4345999999999999E-2</v>
      </c>
      <c r="W389">
        <v>-0.13729</v>
      </c>
      <c r="X389">
        <v>2.3355000000000001</v>
      </c>
      <c r="Y389">
        <v>1.9596</v>
      </c>
      <c r="Z389">
        <v>1.4125E-2</v>
      </c>
      <c r="AA389">
        <v>-0.13755000000000001</v>
      </c>
      <c r="AB389">
        <v>2.3357000000000001</v>
      </c>
      <c r="AC389">
        <v>1.9601999999999999</v>
      </c>
      <c r="AD389">
        <v>16</v>
      </c>
      <c r="AE389">
        <v>16</v>
      </c>
      <c r="AF389">
        <v>4.0479000000000001E-2</v>
      </c>
      <c r="AG389">
        <v>3.7012999999999997E-2</v>
      </c>
      <c r="AH389">
        <v>3.4659000000000001E-3</v>
      </c>
      <c r="AI389">
        <v>16</v>
      </c>
      <c r="AJ389">
        <v>15</v>
      </c>
      <c r="AK389">
        <v>7</v>
      </c>
      <c r="AL389">
        <v>0</v>
      </c>
      <c r="AM389">
        <v>1</v>
      </c>
      <c r="AN389">
        <v>0</v>
      </c>
      <c r="AO389">
        <v>0.93411</v>
      </c>
      <c r="AP389">
        <v>0</v>
      </c>
      <c r="AQ389">
        <v>1</v>
      </c>
      <c r="AR389" t="s">
        <v>96</v>
      </c>
      <c r="AS389" t="s">
        <v>95</v>
      </c>
      <c r="AT389" t="s">
        <v>95</v>
      </c>
      <c r="AU389" t="s">
        <v>95</v>
      </c>
      <c r="AV389" t="s">
        <v>95</v>
      </c>
      <c r="AW389" t="s">
        <v>95</v>
      </c>
      <c r="AX389" t="s">
        <v>95</v>
      </c>
      <c r="AY389" t="s">
        <v>94</v>
      </c>
      <c r="AZ389" t="s">
        <v>94</v>
      </c>
      <c r="BA389" t="s">
        <v>96</v>
      </c>
      <c r="BB389" t="s">
        <v>94</v>
      </c>
      <c r="BC389" t="s">
        <v>96</v>
      </c>
      <c r="BD389" t="s">
        <v>94</v>
      </c>
      <c r="BI389">
        <v>0</v>
      </c>
      <c r="BP389">
        <v>0</v>
      </c>
      <c r="BQ389">
        <v>0</v>
      </c>
      <c r="BS389">
        <v>1</v>
      </c>
      <c r="BT389">
        <v>1</v>
      </c>
      <c r="BU389">
        <v>0</v>
      </c>
      <c r="BV389">
        <v>0</v>
      </c>
      <c r="BW389">
        <v>0</v>
      </c>
      <c r="BX389">
        <v>0</v>
      </c>
      <c r="BY389">
        <v>438</v>
      </c>
      <c r="CG389" s="4">
        <v>1</v>
      </c>
      <c r="CH389" s="4">
        <v>1</v>
      </c>
      <c r="CI389" s="5">
        <v>0</v>
      </c>
      <c r="CJ389" s="5">
        <v>0</v>
      </c>
      <c r="CK389" s="5">
        <v>0</v>
      </c>
      <c r="CL389" s="5">
        <v>0</v>
      </c>
    </row>
    <row r="390" spans="1:91" x14ac:dyDescent="0.2">
      <c r="A390" t="s">
        <v>786</v>
      </c>
      <c r="B390" t="s">
        <v>604</v>
      </c>
      <c r="C390" t="s">
        <v>222</v>
      </c>
      <c r="D390">
        <v>1.1000000000000001</v>
      </c>
      <c r="E390" t="s">
        <v>90</v>
      </c>
      <c r="F390" t="s">
        <v>626</v>
      </c>
      <c r="G390" t="s">
        <v>107</v>
      </c>
      <c r="H390" t="s">
        <v>607</v>
      </c>
      <c r="I390">
        <v>-1.7267999999999999E-2</v>
      </c>
      <c r="J390">
        <v>5.9214000000000001E-4</v>
      </c>
      <c r="K390">
        <v>-3.9166000000000001E-3</v>
      </c>
      <c r="L390">
        <v>1962.4</v>
      </c>
      <c r="M390">
        <v>-254.48</v>
      </c>
      <c r="N390">
        <v>1</v>
      </c>
      <c r="O390">
        <v>1555.2</v>
      </c>
      <c r="P390" s="1">
        <v>157420</v>
      </c>
      <c r="Q390">
        <v>8.1786999999999992</v>
      </c>
      <c r="R390">
        <v>0.89073000000000002</v>
      </c>
      <c r="S390">
        <v>0.88390000000000002</v>
      </c>
      <c r="T390">
        <v>2.0712000000000001E-2</v>
      </c>
      <c r="U390">
        <v>1.5744000000000001E-2</v>
      </c>
      <c r="V390">
        <v>-33.582000000000001</v>
      </c>
      <c r="W390">
        <v>-34.993000000000002</v>
      </c>
      <c r="X390">
        <v>0.36846000000000001</v>
      </c>
      <c r="Y390">
        <v>0.36309999999999998</v>
      </c>
      <c r="Z390">
        <v>0.88012000000000001</v>
      </c>
      <c r="AA390">
        <v>0.87522999999999995</v>
      </c>
      <c r="AB390">
        <v>2.1694000000000001E-2</v>
      </c>
      <c r="AC390">
        <v>1.6435999999999999E-2</v>
      </c>
      <c r="AD390">
        <v>52</v>
      </c>
      <c r="AE390">
        <v>52</v>
      </c>
      <c r="AF390">
        <v>0.48742000000000002</v>
      </c>
      <c r="AG390">
        <v>0.27172000000000002</v>
      </c>
      <c r="AH390">
        <v>0.2157</v>
      </c>
      <c r="AI390">
        <v>52</v>
      </c>
      <c r="AJ390">
        <v>46</v>
      </c>
      <c r="AK390">
        <v>2</v>
      </c>
      <c r="AL390">
        <v>0</v>
      </c>
      <c r="AM390">
        <v>0</v>
      </c>
      <c r="AN390">
        <v>0</v>
      </c>
      <c r="AO390">
        <v>0.97774000000000005</v>
      </c>
      <c r="AP390">
        <v>1</v>
      </c>
      <c r="AQ390">
        <v>1</v>
      </c>
      <c r="AR390" t="s">
        <v>95</v>
      </c>
      <c r="AS390" t="s">
        <v>95</v>
      </c>
      <c r="AT390" t="s">
        <v>95</v>
      </c>
      <c r="AU390" t="s">
        <v>95</v>
      </c>
      <c r="AV390" t="s">
        <v>95</v>
      </c>
      <c r="AW390" t="s">
        <v>95</v>
      </c>
      <c r="AX390" t="s">
        <v>95</v>
      </c>
      <c r="AY390" t="s">
        <v>95</v>
      </c>
      <c r="AZ390" t="s">
        <v>95</v>
      </c>
      <c r="BA390" t="s">
        <v>95</v>
      </c>
      <c r="BB390" t="s">
        <v>95</v>
      </c>
      <c r="BC390" t="s">
        <v>94</v>
      </c>
      <c r="BD390" t="s">
        <v>95</v>
      </c>
      <c r="BH390" t="s">
        <v>276</v>
      </c>
      <c r="BI390">
        <v>0</v>
      </c>
      <c r="BJ390" t="s">
        <v>108</v>
      </c>
      <c r="BK390" t="s">
        <v>109</v>
      </c>
      <c r="BL390">
        <v>1</v>
      </c>
      <c r="BM390">
        <v>1</v>
      </c>
      <c r="BN390">
        <v>0</v>
      </c>
      <c r="BO390">
        <v>1</v>
      </c>
      <c r="BP390">
        <v>0</v>
      </c>
      <c r="BQ390">
        <v>0</v>
      </c>
      <c r="BS390">
        <v>1</v>
      </c>
      <c r="BT390">
        <v>1</v>
      </c>
      <c r="BU390">
        <v>0</v>
      </c>
      <c r="BV390">
        <v>1</v>
      </c>
      <c r="BW390">
        <v>0</v>
      </c>
      <c r="BX390">
        <v>0</v>
      </c>
      <c r="BY390">
        <v>439</v>
      </c>
      <c r="CG390" s="4">
        <v>1</v>
      </c>
      <c r="CH390" s="4">
        <v>1</v>
      </c>
      <c r="CI390" s="5">
        <v>0</v>
      </c>
      <c r="CJ390" s="5">
        <v>1</v>
      </c>
      <c r="CK390" s="5">
        <v>0</v>
      </c>
      <c r="CL390" s="5">
        <v>0</v>
      </c>
    </row>
    <row r="391" spans="1:91" x14ac:dyDescent="0.2">
      <c r="A391" t="s">
        <v>787</v>
      </c>
      <c r="B391" t="s">
        <v>604</v>
      </c>
      <c r="C391" t="s">
        <v>222</v>
      </c>
      <c r="D391">
        <v>2.4</v>
      </c>
      <c r="E391" t="s">
        <v>628</v>
      </c>
      <c r="F391" t="s">
        <v>629</v>
      </c>
      <c r="G391" t="s">
        <v>630</v>
      </c>
      <c r="H391" t="s">
        <v>607</v>
      </c>
      <c r="I391">
        <v>1.4385999999999999E-2</v>
      </c>
      <c r="J391">
        <v>1.4385999999999999E-2</v>
      </c>
      <c r="K391">
        <v>1.2725</v>
      </c>
      <c r="L391">
        <v>2755.3</v>
      </c>
      <c r="M391">
        <v>305.47000000000003</v>
      </c>
      <c r="N391" s="1">
        <v>5231100</v>
      </c>
      <c r="O391">
        <v>7.6130000000000004</v>
      </c>
      <c r="P391">
        <v>1821.1</v>
      </c>
      <c r="Q391">
        <v>-2443.4</v>
      </c>
      <c r="R391">
        <v>0.75165999999999999</v>
      </c>
      <c r="S391">
        <v>0.73612999999999995</v>
      </c>
      <c r="T391">
        <v>11.419</v>
      </c>
      <c r="U391">
        <v>9.0465999999999998</v>
      </c>
      <c r="V391">
        <v>0.75165999999999999</v>
      </c>
      <c r="W391">
        <v>0.74151999999999996</v>
      </c>
      <c r="X391">
        <v>11.419</v>
      </c>
      <c r="Y391">
        <v>9.0465999999999998</v>
      </c>
      <c r="Z391">
        <v>0.69469999999999998</v>
      </c>
      <c r="AA391">
        <v>0.68223999999999996</v>
      </c>
      <c r="AB391">
        <v>12.661</v>
      </c>
      <c r="AC391">
        <v>9.9311000000000007</v>
      </c>
      <c r="AD391">
        <v>52</v>
      </c>
      <c r="AE391">
        <v>52</v>
      </c>
      <c r="AF391" s="1">
        <v>3.2518999999999998E-5</v>
      </c>
      <c r="AG391" s="1">
        <v>1.2564E-5</v>
      </c>
      <c r="AH391" s="1">
        <v>1.9955000000000001E-5</v>
      </c>
      <c r="AI391">
        <v>52</v>
      </c>
      <c r="AJ391">
        <v>0</v>
      </c>
      <c r="AK391">
        <v>45</v>
      </c>
      <c r="AL391">
        <v>0</v>
      </c>
      <c r="AM391">
        <v>1</v>
      </c>
      <c r="AN391">
        <v>0</v>
      </c>
      <c r="AO391">
        <v>0.96150999999999998</v>
      </c>
      <c r="AP391">
        <v>0</v>
      </c>
      <c r="AQ391">
        <v>0</v>
      </c>
      <c r="AR391" t="s">
        <v>95</v>
      </c>
      <c r="AS391" t="s">
        <v>95</v>
      </c>
      <c r="AT391" t="s">
        <v>95</v>
      </c>
      <c r="AU391" t="s">
        <v>95</v>
      </c>
      <c r="AV391" t="s">
        <v>95</v>
      </c>
      <c r="AW391" t="s">
        <v>95</v>
      </c>
      <c r="AX391" t="s">
        <v>95</v>
      </c>
      <c r="AY391" t="s">
        <v>94</v>
      </c>
      <c r="AZ391" t="s">
        <v>95</v>
      </c>
      <c r="BA391" t="s">
        <v>94</v>
      </c>
      <c r="BB391" t="s">
        <v>95</v>
      </c>
      <c r="BC391" t="s">
        <v>94</v>
      </c>
      <c r="BD391" t="s">
        <v>95</v>
      </c>
      <c r="BI391">
        <v>0</v>
      </c>
      <c r="BM391">
        <v>1</v>
      </c>
      <c r="BS391">
        <v>1</v>
      </c>
      <c r="BT391">
        <v>1</v>
      </c>
      <c r="BU391">
        <v>0</v>
      </c>
      <c r="BV391">
        <v>0</v>
      </c>
      <c r="BW391">
        <v>0</v>
      </c>
      <c r="BX391">
        <v>1</v>
      </c>
      <c r="BY391">
        <v>440</v>
      </c>
      <c r="CG391" s="4">
        <v>1</v>
      </c>
      <c r="CH391" s="4">
        <v>1</v>
      </c>
      <c r="CI391" s="5">
        <v>0</v>
      </c>
      <c r="CJ391" s="5">
        <v>0</v>
      </c>
      <c r="CK391" s="5">
        <v>0</v>
      </c>
      <c r="CL391" s="5">
        <v>1</v>
      </c>
    </row>
    <row r="392" spans="1:91" x14ac:dyDescent="0.2">
      <c r="A392" t="s">
        <v>788</v>
      </c>
      <c r="B392" t="s">
        <v>604</v>
      </c>
      <c r="C392" t="s">
        <v>222</v>
      </c>
      <c r="D392">
        <v>2.5</v>
      </c>
      <c r="E392" t="s">
        <v>632</v>
      </c>
      <c r="F392" t="s">
        <v>633</v>
      </c>
      <c r="G392" t="s">
        <v>606</v>
      </c>
      <c r="H392" t="s">
        <v>607</v>
      </c>
      <c r="I392">
        <v>4.1585999999999998E-2</v>
      </c>
      <c r="J392">
        <v>6.0388999999999998E-3</v>
      </c>
      <c r="K392">
        <v>3.9166000000000001E-3</v>
      </c>
      <c r="L392">
        <v>1952.2</v>
      </c>
      <c r="M392">
        <v>105.67</v>
      </c>
      <c r="N392">
        <v>0.75656000000000001</v>
      </c>
      <c r="O392">
        <v>0.1527</v>
      </c>
      <c r="P392">
        <v>1759.7</v>
      </c>
      <c r="Q392">
        <v>-7.1787000000000001</v>
      </c>
      <c r="R392">
        <v>0.91437999999999997</v>
      </c>
      <c r="S392">
        <v>0.90903</v>
      </c>
      <c r="T392">
        <v>1.8334E-2</v>
      </c>
      <c r="U392">
        <v>1.4826000000000001E-2</v>
      </c>
      <c r="V392">
        <v>0.86439999999999995</v>
      </c>
      <c r="W392">
        <v>0.85887000000000002</v>
      </c>
      <c r="X392">
        <v>2.3071999999999999E-2</v>
      </c>
      <c r="Y392">
        <v>1.7446E-2</v>
      </c>
      <c r="Z392">
        <v>0.88012000000000001</v>
      </c>
      <c r="AA392">
        <v>0.87522999999999995</v>
      </c>
      <c r="AB392">
        <v>2.1694000000000001E-2</v>
      </c>
      <c r="AC392">
        <v>1.6435999999999999E-2</v>
      </c>
      <c r="AD392">
        <v>52</v>
      </c>
      <c r="AE392">
        <v>52</v>
      </c>
      <c r="AF392">
        <v>0.96262000000000003</v>
      </c>
      <c r="AG392">
        <v>0.67752000000000001</v>
      </c>
      <c r="AH392">
        <v>0.28510000000000002</v>
      </c>
      <c r="AI392">
        <v>52</v>
      </c>
      <c r="AJ392">
        <v>2</v>
      </c>
      <c r="AK392">
        <v>46</v>
      </c>
      <c r="AL392">
        <v>0</v>
      </c>
      <c r="AM392">
        <v>0</v>
      </c>
      <c r="AN392">
        <v>0</v>
      </c>
      <c r="AO392">
        <v>0.98104999999999998</v>
      </c>
      <c r="AP392">
        <v>1</v>
      </c>
      <c r="AQ392">
        <v>1</v>
      </c>
      <c r="AR392" t="s">
        <v>95</v>
      </c>
      <c r="AS392" t="s">
        <v>95</v>
      </c>
      <c r="AT392" t="s">
        <v>95</v>
      </c>
      <c r="AU392" t="s">
        <v>95</v>
      </c>
      <c r="AV392" t="s">
        <v>95</v>
      </c>
      <c r="AW392" t="s">
        <v>95</v>
      </c>
      <c r="AX392" t="s">
        <v>95</v>
      </c>
      <c r="AY392" t="s">
        <v>95</v>
      </c>
      <c r="AZ392" t="s">
        <v>95</v>
      </c>
      <c r="BA392" t="s">
        <v>95</v>
      </c>
      <c r="BB392" t="s">
        <v>95</v>
      </c>
      <c r="BC392" t="s">
        <v>96</v>
      </c>
      <c r="BD392" t="s">
        <v>95</v>
      </c>
      <c r="BH392" t="s">
        <v>276</v>
      </c>
      <c r="BI392">
        <v>0</v>
      </c>
      <c r="BM392">
        <v>1</v>
      </c>
      <c r="BP392">
        <v>0</v>
      </c>
      <c r="BQ392">
        <v>0</v>
      </c>
      <c r="BS392">
        <v>1</v>
      </c>
      <c r="BT392">
        <v>1</v>
      </c>
      <c r="BU392">
        <v>0</v>
      </c>
      <c r="BV392">
        <v>0</v>
      </c>
      <c r="BW392">
        <v>0</v>
      </c>
      <c r="BX392">
        <v>0</v>
      </c>
      <c r="BY392">
        <v>415</v>
      </c>
      <c r="CG392" s="4">
        <v>1</v>
      </c>
      <c r="CH392" s="4">
        <v>1</v>
      </c>
      <c r="CI392" s="5">
        <v>0</v>
      </c>
      <c r="CJ392" s="5">
        <v>0</v>
      </c>
      <c r="CK392" s="5">
        <v>0</v>
      </c>
      <c r="CL392" s="5">
        <v>1</v>
      </c>
      <c r="CM392" s="12" t="s">
        <v>3457</v>
      </c>
    </row>
    <row r="393" spans="1:91" x14ac:dyDescent="0.2">
      <c r="A393" t="s">
        <v>789</v>
      </c>
      <c r="B393" t="s">
        <v>604</v>
      </c>
      <c r="C393" t="s">
        <v>222</v>
      </c>
      <c r="D393">
        <v>2.5</v>
      </c>
      <c r="E393" t="s">
        <v>632</v>
      </c>
      <c r="F393" t="s">
        <v>635</v>
      </c>
      <c r="G393" t="s">
        <v>636</v>
      </c>
      <c r="H393" t="s">
        <v>607</v>
      </c>
      <c r="I393">
        <v>-5.6965000000000002E-3</v>
      </c>
      <c r="J393">
        <v>-5.6956000000000003E-3</v>
      </c>
      <c r="K393">
        <v>-0.11265</v>
      </c>
      <c r="L393">
        <v>466.4</v>
      </c>
      <c r="M393">
        <v>-771.43</v>
      </c>
      <c r="N393" s="1">
        <v>123480</v>
      </c>
      <c r="O393">
        <v>28.655999999999999</v>
      </c>
      <c r="P393">
        <v>1935.4</v>
      </c>
      <c r="Q393">
        <v>245.23</v>
      </c>
      <c r="R393">
        <v>0.48021000000000003</v>
      </c>
      <c r="S393">
        <v>0.44772000000000001</v>
      </c>
      <c r="T393">
        <v>1.7876000000000001</v>
      </c>
      <c r="U393">
        <v>1.3374999999999999</v>
      </c>
      <c r="V393">
        <v>0.48021000000000003</v>
      </c>
      <c r="W393">
        <v>0.45899000000000001</v>
      </c>
      <c r="X393">
        <v>1.7876000000000001</v>
      </c>
      <c r="Y393">
        <v>1.3374999999999999</v>
      </c>
      <c r="Z393">
        <v>0.46498</v>
      </c>
      <c r="AA393">
        <v>0.44314999999999999</v>
      </c>
      <c r="AB393">
        <v>1.8136000000000001</v>
      </c>
      <c r="AC393">
        <v>1.3623000000000001</v>
      </c>
      <c r="AD393">
        <v>52</v>
      </c>
      <c r="AE393">
        <v>52</v>
      </c>
      <c r="AF393">
        <v>2.0113999999999999E-4</v>
      </c>
      <c r="AG393">
        <v>1.2439999999999999E-4</v>
      </c>
      <c r="AH393" s="1">
        <v>7.6747000000000002E-5</v>
      </c>
      <c r="AI393">
        <v>52</v>
      </c>
      <c r="AJ393">
        <v>46</v>
      </c>
      <c r="AK393">
        <v>25</v>
      </c>
      <c r="AL393">
        <v>0</v>
      </c>
      <c r="AM393">
        <v>1</v>
      </c>
      <c r="AN393">
        <v>0</v>
      </c>
      <c r="AO393">
        <v>0.97758</v>
      </c>
      <c r="AP393">
        <v>0</v>
      </c>
      <c r="AQ393">
        <v>1</v>
      </c>
      <c r="AR393" t="s">
        <v>94</v>
      </c>
      <c r="AS393" t="s">
        <v>95</v>
      </c>
      <c r="AT393" t="s">
        <v>95</v>
      </c>
      <c r="AU393" t="s">
        <v>95</v>
      </c>
      <c r="AV393" t="s">
        <v>95</v>
      </c>
      <c r="AW393" t="s">
        <v>95</v>
      </c>
      <c r="AX393" t="s">
        <v>95</v>
      </c>
      <c r="AY393" t="s">
        <v>94</v>
      </c>
      <c r="AZ393" t="s">
        <v>95</v>
      </c>
      <c r="BA393" t="s">
        <v>94</v>
      </c>
      <c r="BB393" t="s">
        <v>95</v>
      </c>
      <c r="BC393" t="s">
        <v>94</v>
      </c>
      <c r="BD393" t="s">
        <v>95</v>
      </c>
      <c r="BH393" t="s">
        <v>276</v>
      </c>
      <c r="BI393">
        <v>0</v>
      </c>
      <c r="BM393">
        <v>1</v>
      </c>
      <c r="BP393">
        <v>0</v>
      </c>
      <c r="BQ393">
        <v>0</v>
      </c>
      <c r="BS393">
        <v>1</v>
      </c>
      <c r="BT393">
        <v>1</v>
      </c>
      <c r="BU393">
        <v>0</v>
      </c>
      <c r="BV393">
        <v>0</v>
      </c>
      <c r="BW393">
        <v>0</v>
      </c>
      <c r="BX393">
        <v>0</v>
      </c>
      <c r="BY393">
        <v>417</v>
      </c>
      <c r="CG393" s="4">
        <v>1</v>
      </c>
      <c r="CH393" s="4">
        <v>1</v>
      </c>
      <c r="CI393" s="5">
        <v>0</v>
      </c>
      <c r="CJ393" s="5">
        <v>0</v>
      </c>
      <c r="CK393" s="5">
        <v>0</v>
      </c>
      <c r="CL393" s="5">
        <v>0</v>
      </c>
    </row>
    <row r="394" spans="1:91" x14ac:dyDescent="0.2">
      <c r="A394" t="s">
        <v>790</v>
      </c>
      <c r="B394" t="s">
        <v>604</v>
      </c>
      <c r="C394" t="s">
        <v>222</v>
      </c>
      <c r="D394">
        <v>2.5</v>
      </c>
      <c r="E394" t="s">
        <v>632</v>
      </c>
      <c r="F394" t="s">
        <v>638</v>
      </c>
      <c r="G394" t="s">
        <v>610</v>
      </c>
      <c r="H394" t="s">
        <v>607</v>
      </c>
      <c r="I394">
        <v>5.3531000000000002E-2</v>
      </c>
      <c r="J394">
        <v>2.8923E-3</v>
      </c>
      <c r="K394">
        <v>2.0178999999999999E-2</v>
      </c>
      <c r="L394">
        <v>2042.9</v>
      </c>
      <c r="M394">
        <v>82.090999999999994</v>
      </c>
      <c r="N394">
        <v>5.9009999999999998</v>
      </c>
      <c r="O394">
        <v>1554.8</v>
      </c>
      <c r="P394" s="1">
        <v>157460</v>
      </c>
      <c r="Q394">
        <v>-39.704000000000001</v>
      </c>
      <c r="R394">
        <v>0.61</v>
      </c>
      <c r="S394">
        <v>0.58562999999999998</v>
      </c>
      <c r="T394">
        <v>0.27534999999999998</v>
      </c>
      <c r="U394">
        <v>0.22242000000000001</v>
      </c>
      <c r="V394">
        <v>-1.6259999999999999</v>
      </c>
      <c r="W394">
        <v>-1.7332000000000001</v>
      </c>
      <c r="X394">
        <v>0.71448999999999996</v>
      </c>
      <c r="Y394">
        <v>0.56222000000000005</v>
      </c>
      <c r="Z394">
        <v>0.47178999999999999</v>
      </c>
      <c r="AA394">
        <v>0.45023000000000002</v>
      </c>
      <c r="AB394">
        <v>0.32045000000000001</v>
      </c>
      <c r="AC394">
        <v>0.25869999999999999</v>
      </c>
      <c r="AD394">
        <v>52</v>
      </c>
      <c r="AE394">
        <v>52</v>
      </c>
      <c r="AF394">
        <v>0.27453</v>
      </c>
      <c r="AG394">
        <v>2.0390999999999999E-2</v>
      </c>
      <c r="AH394">
        <v>0.25413999999999998</v>
      </c>
      <c r="AI394">
        <v>52</v>
      </c>
      <c r="AJ394">
        <v>9</v>
      </c>
      <c r="AK394">
        <v>33</v>
      </c>
      <c r="AL394">
        <v>1</v>
      </c>
      <c r="AM394">
        <v>1</v>
      </c>
      <c r="AN394">
        <v>1</v>
      </c>
      <c r="AO394">
        <v>0.93747000000000003</v>
      </c>
      <c r="AP394">
        <v>0</v>
      </c>
      <c r="AQ394">
        <v>1</v>
      </c>
      <c r="AR394" t="s">
        <v>94</v>
      </c>
      <c r="AS394" t="s">
        <v>95</v>
      </c>
      <c r="AT394" t="s">
        <v>95</v>
      </c>
      <c r="AU394" t="s">
        <v>95</v>
      </c>
      <c r="AV394" t="s">
        <v>95</v>
      </c>
      <c r="AW394" t="s">
        <v>95</v>
      </c>
      <c r="AX394" t="s">
        <v>95</v>
      </c>
      <c r="AY394" t="s">
        <v>95</v>
      </c>
      <c r="AZ394" t="s">
        <v>95</v>
      </c>
      <c r="BA394" t="s">
        <v>94</v>
      </c>
      <c r="BB394" t="s">
        <v>95</v>
      </c>
      <c r="BC394" t="s">
        <v>94</v>
      </c>
      <c r="BD394" t="s">
        <v>95</v>
      </c>
      <c r="BH394" t="s">
        <v>276</v>
      </c>
      <c r="BI394">
        <v>0</v>
      </c>
      <c r="BM394">
        <v>1</v>
      </c>
      <c r="BP394">
        <v>0</v>
      </c>
      <c r="BQ394">
        <v>0</v>
      </c>
      <c r="BS394">
        <v>1</v>
      </c>
      <c r="BT394">
        <v>1</v>
      </c>
      <c r="BU394">
        <v>0</v>
      </c>
      <c r="BV394">
        <v>0</v>
      </c>
      <c r="BW394">
        <v>0</v>
      </c>
      <c r="BX394">
        <v>0</v>
      </c>
      <c r="BY394">
        <v>418</v>
      </c>
      <c r="CG394" s="4">
        <v>1</v>
      </c>
      <c r="CH394" s="4">
        <v>1</v>
      </c>
      <c r="CI394" s="5">
        <v>0</v>
      </c>
      <c r="CJ394" s="5">
        <v>0</v>
      </c>
      <c r="CK394" s="5">
        <v>0</v>
      </c>
      <c r="CL394" s="5">
        <v>0</v>
      </c>
    </row>
    <row r="395" spans="1:91" x14ac:dyDescent="0.2">
      <c r="A395" t="s">
        <v>791</v>
      </c>
      <c r="B395" t="s">
        <v>604</v>
      </c>
      <c r="C395" t="s">
        <v>222</v>
      </c>
      <c r="D395">
        <v>2.5</v>
      </c>
      <c r="E395" t="s">
        <v>632</v>
      </c>
      <c r="F395" t="s">
        <v>641</v>
      </c>
      <c r="G395" t="s">
        <v>636</v>
      </c>
      <c r="H395" t="s">
        <v>607</v>
      </c>
      <c r="I395">
        <v>-8.0623000000000001E-4</v>
      </c>
      <c r="J395">
        <v>-8.0283999999999998E-4</v>
      </c>
      <c r="K395">
        <v>-2.0233000000000001E-2</v>
      </c>
      <c r="L395">
        <v>-4775.1000000000004</v>
      </c>
      <c r="M395">
        <v>-5450.6</v>
      </c>
      <c r="N395">
        <v>6048.8</v>
      </c>
      <c r="O395">
        <v>40.683</v>
      </c>
      <c r="P395">
        <v>1421.2</v>
      </c>
      <c r="Q395">
        <v>66.03</v>
      </c>
      <c r="R395">
        <v>7.8297000000000005E-2</v>
      </c>
      <c r="S395">
        <v>2.0691000000000001E-2</v>
      </c>
      <c r="T395">
        <v>1.0511999999999999</v>
      </c>
      <c r="U395">
        <v>0.82208999999999999</v>
      </c>
      <c r="V395">
        <v>7.8302999999999998E-2</v>
      </c>
      <c r="W395">
        <v>4.0682999999999997E-2</v>
      </c>
      <c r="X395">
        <v>1.0511999999999999</v>
      </c>
      <c r="Y395">
        <v>0.82208999999999999</v>
      </c>
      <c r="Z395">
        <v>7.6919000000000001E-2</v>
      </c>
      <c r="AA395">
        <v>3.9241999999999999E-2</v>
      </c>
      <c r="AB395">
        <v>1.0519000000000001</v>
      </c>
      <c r="AC395">
        <v>0.82189999999999996</v>
      </c>
      <c r="AD395">
        <v>52</v>
      </c>
      <c r="AE395">
        <v>52</v>
      </c>
      <c r="AF395">
        <v>4.8032999999999999E-3</v>
      </c>
      <c r="AG395">
        <v>3.9338000000000003E-3</v>
      </c>
      <c r="AH395">
        <v>8.6949E-4</v>
      </c>
      <c r="AI395">
        <v>52</v>
      </c>
      <c r="AJ395">
        <v>50</v>
      </c>
      <c r="AK395">
        <v>46</v>
      </c>
      <c r="AL395">
        <v>0</v>
      </c>
      <c r="AM395">
        <v>0</v>
      </c>
      <c r="AN395">
        <v>0</v>
      </c>
      <c r="AO395">
        <v>0.97902</v>
      </c>
      <c r="AP395">
        <v>0</v>
      </c>
      <c r="AQ395">
        <v>1</v>
      </c>
      <c r="AR395" t="s">
        <v>96</v>
      </c>
      <c r="AS395" t="s">
        <v>95</v>
      </c>
      <c r="AT395" t="s">
        <v>95</v>
      </c>
      <c r="AU395" t="s">
        <v>95</v>
      </c>
      <c r="AV395" t="s">
        <v>95</v>
      </c>
      <c r="AW395" t="s">
        <v>95</v>
      </c>
      <c r="AX395" t="s">
        <v>95</v>
      </c>
      <c r="AY395" t="s">
        <v>94</v>
      </c>
      <c r="AZ395" t="s">
        <v>94</v>
      </c>
      <c r="BA395" t="s">
        <v>96</v>
      </c>
      <c r="BB395" t="s">
        <v>94</v>
      </c>
      <c r="BC395" t="s">
        <v>96</v>
      </c>
      <c r="BD395" t="s">
        <v>94</v>
      </c>
      <c r="BH395" t="s">
        <v>276</v>
      </c>
      <c r="BI395">
        <v>0</v>
      </c>
      <c r="BP395">
        <v>0</v>
      </c>
      <c r="BQ395">
        <v>0</v>
      </c>
      <c r="BS395">
        <v>1</v>
      </c>
      <c r="BT395">
        <v>1</v>
      </c>
      <c r="BU395">
        <v>0</v>
      </c>
      <c r="BV395">
        <v>0</v>
      </c>
      <c r="BW395">
        <v>0</v>
      </c>
      <c r="BX395">
        <v>0</v>
      </c>
      <c r="BY395">
        <v>419</v>
      </c>
      <c r="CG395" s="4">
        <v>1</v>
      </c>
      <c r="CH395" s="4">
        <v>1</v>
      </c>
      <c r="CI395" s="5">
        <v>0</v>
      </c>
      <c r="CJ395" s="5">
        <v>0</v>
      </c>
      <c r="CK395" s="5">
        <v>0</v>
      </c>
      <c r="CL395" s="5">
        <v>0</v>
      </c>
    </row>
    <row r="396" spans="1:91" x14ac:dyDescent="0.2">
      <c r="A396" t="s">
        <v>792</v>
      </c>
      <c r="B396" t="s">
        <v>604</v>
      </c>
      <c r="C396" t="s">
        <v>222</v>
      </c>
      <c r="D396">
        <v>2.5</v>
      </c>
      <c r="E396" t="s">
        <v>632</v>
      </c>
      <c r="F396" t="s">
        <v>643</v>
      </c>
      <c r="G396" t="s">
        <v>610</v>
      </c>
      <c r="H396" t="s">
        <v>607</v>
      </c>
      <c r="I396">
        <v>7.4039999999999995E-2</v>
      </c>
      <c r="J396">
        <v>2.1026E-2</v>
      </c>
      <c r="K396">
        <v>0.51646999999999998</v>
      </c>
      <c r="L396">
        <v>1985.5</v>
      </c>
      <c r="M396">
        <v>59.353000000000002</v>
      </c>
      <c r="N396">
        <v>36.079000000000001</v>
      </c>
      <c r="O396">
        <v>5.8644999999999996</v>
      </c>
      <c r="P396">
        <v>1932.4</v>
      </c>
      <c r="Q396">
        <v>-1007.5</v>
      </c>
      <c r="R396">
        <v>0.96062000000000003</v>
      </c>
      <c r="S396">
        <v>0.95814999999999995</v>
      </c>
      <c r="T396">
        <v>1.5891</v>
      </c>
      <c r="U396">
        <v>1.4173</v>
      </c>
      <c r="V396">
        <v>0.88600999999999996</v>
      </c>
      <c r="W396">
        <v>0.88136000000000003</v>
      </c>
      <c r="X396">
        <v>2.7035</v>
      </c>
      <c r="Y396">
        <v>2.3784000000000001</v>
      </c>
      <c r="Z396">
        <v>0.93705000000000005</v>
      </c>
      <c r="AA396">
        <v>0.93447999999999998</v>
      </c>
      <c r="AB396">
        <v>2.0089999999999999</v>
      </c>
      <c r="AC396">
        <v>1.7471000000000001</v>
      </c>
      <c r="AD396">
        <v>52</v>
      </c>
      <c r="AE396">
        <v>52</v>
      </c>
      <c r="AF396">
        <v>0.95594999999999997</v>
      </c>
      <c r="AG396">
        <v>0.29221000000000003</v>
      </c>
      <c r="AH396">
        <v>0.66374</v>
      </c>
      <c r="AI396">
        <v>52</v>
      </c>
      <c r="AJ396">
        <v>3</v>
      </c>
      <c r="AK396">
        <v>51</v>
      </c>
      <c r="AL396">
        <v>0</v>
      </c>
      <c r="AM396">
        <v>0</v>
      </c>
      <c r="AN396">
        <v>0</v>
      </c>
      <c r="AO396">
        <v>0.97857000000000005</v>
      </c>
      <c r="AP396">
        <v>0</v>
      </c>
      <c r="AQ396">
        <v>1</v>
      </c>
      <c r="AR396" t="s">
        <v>95</v>
      </c>
      <c r="AS396" t="s">
        <v>95</v>
      </c>
      <c r="AT396" t="s">
        <v>95</v>
      </c>
      <c r="AU396" t="s">
        <v>95</v>
      </c>
      <c r="AV396" t="s">
        <v>95</v>
      </c>
      <c r="AW396" t="s">
        <v>95</v>
      </c>
      <c r="AX396" t="s">
        <v>95</v>
      </c>
      <c r="AY396" t="s">
        <v>95</v>
      </c>
      <c r="AZ396" t="s">
        <v>95</v>
      </c>
      <c r="BA396" t="s">
        <v>95</v>
      </c>
      <c r="BB396" t="s">
        <v>95</v>
      </c>
      <c r="BC396" t="s">
        <v>95</v>
      </c>
      <c r="BD396" t="s">
        <v>95</v>
      </c>
      <c r="BH396" t="s">
        <v>276</v>
      </c>
      <c r="BI396">
        <v>0</v>
      </c>
      <c r="BL396">
        <v>1</v>
      </c>
      <c r="BM396">
        <v>1</v>
      </c>
      <c r="BP396">
        <v>0</v>
      </c>
      <c r="BQ396">
        <v>0</v>
      </c>
      <c r="BS396">
        <v>1</v>
      </c>
      <c r="BT396">
        <v>1</v>
      </c>
      <c r="BU396">
        <v>0</v>
      </c>
      <c r="BV396">
        <v>0</v>
      </c>
      <c r="BW396">
        <v>0</v>
      </c>
      <c r="BX396">
        <v>0</v>
      </c>
      <c r="BY396">
        <v>420</v>
      </c>
      <c r="CG396" s="4">
        <v>1</v>
      </c>
      <c r="CH396" s="4">
        <v>1</v>
      </c>
      <c r="CI396" s="5">
        <v>0</v>
      </c>
      <c r="CJ396" s="5">
        <v>0</v>
      </c>
      <c r="CK396" s="5">
        <v>0</v>
      </c>
      <c r="CL396" s="5">
        <v>0</v>
      </c>
    </row>
    <row r="397" spans="1:91" x14ac:dyDescent="0.2">
      <c r="A397" t="s">
        <v>793</v>
      </c>
      <c r="B397" t="s">
        <v>604</v>
      </c>
      <c r="C397" t="s">
        <v>222</v>
      </c>
      <c r="D397">
        <v>2.5</v>
      </c>
      <c r="E397" t="s">
        <v>632</v>
      </c>
      <c r="F397" t="s">
        <v>645</v>
      </c>
      <c r="G397" t="s">
        <v>636</v>
      </c>
      <c r="H397" t="s">
        <v>607</v>
      </c>
      <c r="I397">
        <v>-3.0537999999999999E-2</v>
      </c>
      <c r="J397">
        <v>-1.4031E-2</v>
      </c>
      <c r="K397">
        <v>-9.0677999999999995E-2</v>
      </c>
      <c r="L397">
        <v>1999</v>
      </c>
      <c r="M397">
        <v>-143.9</v>
      </c>
      <c r="N397">
        <v>12.176</v>
      </c>
      <c r="O397">
        <v>5.2919999999999998</v>
      </c>
      <c r="P397">
        <v>2007.4</v>
      </c>
      <c r="Q397">
        <v>187.34</v>
      </c>
      <c r="R397">
        <v>0.86380000000000001</v>
      </c>
      <c r="S397">
        <v>0.85528999999999999</v>
      </c>
      <c r="T397">
        <v>0.53900000000000003</v>
      </c>
      <c r="U397">
        <v>0.42473</v>
      </c>
      <c r="V397">
        <v>0.85809000000000002</v>
      </c>
      <c r="W397">
        <v>0.85229999999999995</v>
      </c>
      <c r="X397">
        <v>0.55020000000000002</v>
      </c>
      <c r="Y397">
        <v>0.46012999999999998</v>
      </c>
      <c r="Z397">
        <v>0.86826000000000003</v>
      </c>
      <c r="AA397">
        <v>0.86289000000000005</v>
      </c>
      <c r="AB397">
        <v>0.53010999999999997</v>
      </c>
      <c r="AC397">
        <v>0.42048000000000002</v>
      </c>
      <c r="AD397">
        <v>52</v>
      </c>
      <c r="AE397">
        <v>52</v>
      </c>
      <c r="AF397">
        <v>0.83792999999999995</v>
      </c>
      <c r="AG397">
        <v>0.29894999999999999</v>
      </c>
      <c r="AH397">
        <v>0.53898000000000001</v>
      </c>
      <c r="AI397">
        <v>52</v>
      </c>
      <c r="AJ397">
        <v>50</v>
      </c>
      <c r="AK397">
        <v>0</v>
      </c>
      <c r="AL397">
        <v>0</v>
      </c>
      <c r="AM397">
        <v>0</v>
      </c>
      <c r="AN397">
        <v>0</v>
      </c>
      <c r="AO397">
        <v>0.97355000000000003</v>
      </c>
      <c r="AP397">
        <v>0</v>
      </c>
      <c r="AQ397">
        <v>1</v>
      </c>
      <c r="AR397" t="s">
        <v>95</v>
      </c>
      <c r="AS397" t="s">
        <v>95</v>
      </c>
      <c r="AT397" t="s">
        <v>95</v>
      </c>
      <c r="AU397" t="s">
        <v>95</v>
      </c>
      <c r="AV397" t="s">
        <v>95</v>
      </c>
      <c r="AW397" t="s">
        <v>95</v>
      </c>
      <c r="AX397" t="s">
        <v>95</v>
      </c>
      <c r="AY397" t="s">
        <v>95</v>
      </c>
      <c r="AZ397" t="s">
        <v>95</v>
      </c>
      <c r="BA397" t="s">
        <v>95</v>
      </c>
      <c r="BB397" t="s">
        <v>95</v>
      </c>
      <c r="BC397" t="s">
        <v>95</v>
      </c>
      <c r="BD397" t="s">
        <v>95</v>
      </c>
      <c r="BH397" t="s">
        <v>276</v>
      </c>
      <c r="BI397">
        <v>0</v>
      </c>
      <c r="BL397">
        <v>1</v>
      </c>
      <c r="BM397">
        <v>1</v>
      </c>
      <c r="BP397">
        <v>0</v>
      </c>
      <c r="BQ397">
        <v>0</v>
      </c>
      <c r="BS397">
        <v>1</v>
      </c>
      <c r="BT397">
        <v>1</v>
      </c>
      <c r="BU397">
        <v>0</v>
      </c>
      <c r="BV397">
        <v>0</v>
      </c>
      <c r="BW397">
        <v>0</v>
      </c>
      <c r="BX397">
        <v>0</v>
      </c>
      <c r="BY397">
        <v>421</v>
      </c>
      <c r="CG397" s="4">
        <v>1</v>
      </c>
      <c r="CH397" s="4">
        <v>1</v>
      </c>
      <c r="CI397" s="5">
        <v>0</v>
      </c>
      <c r="CJ397" s="5">
        <v>0</v>
      </c>
      <c r="CK397" s="5">
        <v>0</v>
      </c>
      <c r="CL397" s="5">
        <v>0</v>
      </c>
    </row>
    <row r="398" spans="1:91" x14ac:dyDescent="0.2">
      <c r="A398" t="s">
        <v>794</v>
      </c>
      <c r="B398" t="s">
        <v>604</v>
      </c>
      <c r="C398" t="s">
        <v>222</v>
      </c>
      <c r="D398">
        <v>3.5</v>
      </c>
      <c r="E398" t="s">
        <v>317</v>
      </c>
      <c r="F398" t="s">
        <v>647</v>
      </c>
      <c r="G398" t="s">
        <v>319</v>
      </c>
      <c r="H398" t="s">
        <v>607</v>
      </c>
      <c r="I398">
        <v>0.5323</v>
      </c>
      <c r="J398">
        <v>0.18013000000000001</v>
      </c>
      <c r="K398">
        <v>0.40777000000000002</v>
      </c>
      <c r="L398">
        <v>2018.5</v>
      </c>
      <c r="M398">
        <v>8.2555999999999994</v>
      </c>
      <c r="N398">
        <v>27.35</v>
      </c>
      <c r="O398">
        <v>8.3438999999999999E-2</v>
      </c>
      <c r="P398">
        <v>1991.3</v>
      </c>
      <c r="Q398">
        <v>-812.47</v>
      </c>
      <c r="R398">
        <v>0.99258000000000002</v>
      </c>
      <c r="S398">
        <v>0.99202999999999997</v>
      </c>
      <c r="T398">
        <v>0.64256000000000002</v>
      </c>
      <c r="U398">
        <v>0.44058999999999998</v>
      </c>
      <c r="V398">
        <v>0.94779999999999998</v>
      </c>
      <c r="W398">
        <v>0.94532000000000005</v>
      </c>
      <c r="X398">
        <v>1.7037</v>
      </c>
      <c r="Y398">
        <v>0.96540999999999999</v>
      </c>
      <c r="Z398">
        <v>0.50432999999999995</v>
      </c>
      <c r="AA398">
        <v>0.48072999999999999</v>
      </c>
      <c r="AB398">
        <v>5.2502000000000004</v>
      </c>
      <c r="AC398">
        <v>4.1691000000000003</v>
      </c>
      <c r="AD398">
        <v>45</v>
      </c>
      <c r="AE398">
        <v>25</v>
      </c>
      <c r="AF398">
        <v>0.91407000000000005</v>
      </c>
      <c r="AG398">
        <v>3.6562999999999998E-2</v>
      </c>
      <c r="AH398">
        <v>0.87751000000000001</v>
      </c>
      <c r="AI398">
        <v>25</v>
      </c>
      <c r="AJ398">
        <v>2</v>
      </c>
      <c r="AK398">
        <v>24</v>
      </c>
      <c r="AL398">
        <v>0</v>
      </c>
      <c r="AM398">
        <v>0</v>
      </c>
      <c r="AN398">
        <v>1</v>
      </c>
      <c r="AO398">
        <v>0.88941000000000003</v>
      </c>
      <c r="AP398">
        <v>0</v>
      </c>
      <c r="AQ398">
        <v>1</v>
      </c>
      <c r="AR398" t="s">
        <v>95</v>
      </c>
      <c r="AS398" t="s">
        <v>95</v>
      </c>
      <c r="AT398" t="s">
        <v>95</v>
      </c>
      <c r="AU398" t="s">
        <v>95</v>
      </c>
      <c r="AV398" t="s">
        <v>95</v>
      </c>
      <c r="AW398" t="s">
        <v>95</v>
      </c>
      <c r="AX398" t="s">
        <v>95</v>
      </c>
      <c r="AY398" t="s">
        <v>95</v>
      </c>
      <c r="AZ398" t="s">
        <v>95</v>
      </c>
      <c r="BA398" t="s">
        <v>95</v>
      </c>
      <c r="BB398" t="s">
        <v>95</v>
      </c>
      <c r="BC398" t="s">
        <v>95</v>
      </c>
      <c r="BD398" t="s">
        <v>95</v>
      </c>
      <c r="BI398">
        <v>0</v>
      </c>
      <c r="BJ398" t="s">
        <v>137</v>
      </c>
      <c r="BK398" t="s">
        <v>133</v>
      </c>
      <c r="BL398">
        <v>1</v>
      </c>
      <c r="BM398">
        <v>1</v>
      </c>
      <c r="BN398">
        <v>0</v>
      </c>
      <c r="BO398">
        <v>0</v>
      </c>
      <c r="BP398">
        <v>0</v>
      </c>
      <c r="BQ398">
        <v>1</v>
      </c>
      <c r="BS398">
        <v>1</v>
      </c>
      <c r="BT398">
        <v>1</v>
      </c>
      <c r="BU398">
        <v>0</v>
      </c>
      <c r="BV398">
        <v>0</v>
      </c>
      <c r="BW398">
        <v>0</v>
      </c>
      <c r="BX398">
        <v>1</v>
      </c>
      <c r="BY398">
        <v>441</v>
      </c>
      <c r="CG398" s="4">
        <v>1</v>
      </c>
      <c r="CH398" s="4">
        <v>1</v>
      </c>
      <c r="CI398" s="5">
        <v>0</v>
      </c>
      <c r="CJ398" s="5">
        <v>0</v>
      </c>
      <c r="CK398" s="5">
        <v>0</v>
      </c>
      <c r="CL398" s="5">
        <v>1</v>
      </c>
    </row>
    <row r="399" spans="1:91" x14ac:dyDescent="0.2">
      <c r="A399" t="s">
        <v>795</v>
      </c>
      <c r="B399" t="s">
        <v>604</v>
      </c>
      <c r="C399" t="s">
        <v>222</v>
      </c>
      <c r="D399">
        <v>3.5</v>
      </c>
      <c r="E399" t="s">
        <v>317</v>
      </c>
      <c r="F399" t="s">
        <v>649</v>
      </c>
      <c r="G399" t="s">
        <v>322</v>
      </c>
      <c r="H399" t="s">
        <v>607</v>
      </c>
      <c r="I399">
        <v>19.353000000000002</v>
      </c>
      <c r="J399">
        <v>5.9827999999999999E-3</v>
      </c>
      <c r="K399">
        <v>5.2700999999999998E-2</v>
      </c>
      <c r="L399">
        <v>2014.9</v>
      </c>
      <c r="M399">
        <v>0.22706000000000001</v>
      </c>
      <c r="N399">
        <v>2.4443999999999999</v>
      </c>
      <c r="O399">
        <v>1554</v>
      </c>
      <c r="P399" s="1">
        <v>157560</v>
      </c>
      <c r="Q399">
        <v>-104.95</v>
      </c>
      <c r="R399">
        <v>0.67405999999999999</v>
      </c>
      <c r="S399">
        <v>0.65020999999999995</v>
      </c>
      <c r="T399">
        <v>0.68672999999999995</v>
      </c>
      <c r="U399">
        <v>0.27900999999999998</v>
      </c>
      <c r="V399">
        <v>-0.21331</v>
      </c>
      <c r="W399">
        <v>-0.27109</v>
      </c>
      <c r="X399">
        <v>1.325</v>
      </c>
      <c r="Y399">
        <v>0.55556000000000005</v>
      </c>
      <c r="Z399">
        <v>0.32375999999999999</v>
      </c>
      <c r="AA399">
        <v>0.29155999999999999</v>
      </c>
      <c r="AB399">
        <v>0.98916999999999999</v>
      </c>
      <c r="AC399">
        <v>0.75187000000000004</v>
      </c>
      <c r="AD399">
        <v>45</v>
      </c>
      <c r="AE399">
        <v>9</v>
      </c>
      <c r="AF399">
        <v>1.6364000000000001</v>
      </c>
      <c r="AG399">
        <v>0.40909000000000001</v>
      </c>
      <c r="AH399">
        <v>1.2273000000000001</v>
      </c>
      <c r="AI399">
        <v>23</v>
      </c>
      <c r="AJ399">
        <v>6</v>
      </c>
      <c r="AK399">
        <v>22</v>
      </c>
      <c r="AL399">
        <v>1</v>
      </c>
      <c r="AM399">
        <v>0</v>
      </c>
      <c r="AN399">
        <v>1</v>
      </c>
      <c r="AO399">
        <v>0.81013000000000002</v>
      </c>
      <c r="AP399">
        <v>0</v>
      </c>
      <c r="AQ399">
        <v>1</v>
      </c>
      <c r="AR399" t="s">
        <v>94</v>
      </c>
      <c r="AS399" t="s">
        <v>95</v>
      </c>
      <c r="AT399" t="s">
        <v>95</v>
      </c>
      <c r="AU399" t="s">
        <v>94</v>
      </c>
      <c r="AV399" t="s">
        <v>94</v>
      </c>
      <c r="AW399" t="s">
        <v>94</v>
      </c>
      <c r="AX399" t="s">
        <v>95</v>
      </c>
      <c r="AY399" t="s">
        <v>95</v>
      </c>
      <c r="AZ399" t="s">
        <v>95</v>
      </c>
      <c r="BA399" t="s">
        <v>94</v>
      </c>
      <c r="BB399" t="s">
        <v>94</v>
      </c>
      <c r="BC399" t="s">
        <v>94</v>
      </c>
      <c r="BD399" t="s">
        <v>94</v>
      </c>
      <c r="BI399">
        <v>0</v>
      </c>
      <c r="BJ399" t="s">
        <v>132</v>
      </c>
      <c r="BK399" t="s">
        <v>133</v>
      </c>
      <c r="BL399">
        <v>0</v>
      </c>
      <c r="BM399">
        <v>1</v>
      </c>
      <c r="BN399">
        <v>0</v>
      </c>
      <c r="BO399">
        <v>0</v>
      </c>
      <c r="BP399">
        <v>0</v>
      </c>
      <c r="BQ399">
        <v>0</v>
      </c>
      <c r="BS399">
        <v>0</v>
      </c>
      <c r="BT399">
        <v>0</v>
      </c>
      <c r="BU399">
        <v>0</v>
      </c>
      <c r="BV399">
        <v>0</v>
      </c>
      <c r="BW399">
        <v>0</v>
      </c>
      <c r="BX399">
        <v>0</v>
      </c>
      <c r="BY399">
        <v>442</v>
      </c>
      <c r="CA399" t="s">
        <v>123</v>
      </c>
      <c r="CG399" s="4">
        <v>0</v>
      </c>
      <c r="CH399" s="4">
        <v>1</v>
      </c>
      <c r="CI399" s="5">
        <v>0</v>
      </c>
      <c r="CJ399" s="5">
        <v>0</v>
      </c>
      <c r="CK399" s="5">
        <v>0</v>
      </c>
      <c r="CL399" s="5">
        <v>0</v>
      </c>
    </row>
    <row r="400" spans="1:91" x14ac:dyDescent="0.2">
      <c r="A400" t="s">
        <v>796</v>
      </c>
      <c r="B400" t="s">
        <v>604</v>
      </c>
      <c r="C400" t="s">
        <v>222</v>
      </c>
      <c r="D400">
        <v>3.5</v>
      </c>
      <c r="E400" t="s">
        <v>317</v>
      </c>
      <c r="F400" t="s">
        <v>651</v>
      </c>
      <c r="G400" t="s">
        <v>326</v>
      </c>
      <c r="H400" t="s">
        <v>607</v>
      </c>
      <c r="I400">
        <v>0.72877999999999998</v>
      </c>
      <c r="J400">
        <v>1.2024999999999999E-2</v>
      </c>
      <c r="K400">
        <v>0.11594</v>
      </c>
      <c r="L400">
        <v>2019</v>
      </c>
      <c r="M400">
        <v>6.0298999999999996</v>
      </c>
      <c r="N400">
        <v>8.2873000000000001</v>
      </c>
      <c r="O400">
        <v>1552.7</v>
      </c>
      <c r="P400" s="1">
        <v>157700</v>
      </c>
      <c r="Q400">
        <v>-231.09</v>
      </c>
      <c r="R400">
        <v>0.80474999999999997</v>
      </c>
      <c r="S400">
        <v>0.79046000000000005</v>
      </c>
      <c r="T400">
        <v>1.139</v>
      </c>
      <c r="U400">
        <v>0.37709999999999999</v>
      </c>
      <c r="V400">
        <v>-0.15728</v>
      </c>
      <c r="W400">
        <v>-0.21239</v>
      </c>
      <c r="X400">
        <v>2.7728999999999999</v>
      </c>
      <c r="Y400">
        <v>1.0222</v>
      </c>
      <c r="Z400">
        <v>0.34126000000000001</v>
      </c>
      <c r="AA400">
        <v>0.30989</v>
      </c>
      <c r="AB400">
        <v>2.0920000000000001</v>
      </c>
      <c r="AC400">
        <v>1.3609</v>
      </c>
      <c r="AD400">
        <v>45</v>
      </c>
      <c r="AE400">
        <v>9</v>
      </c>
      <c r="AF400">
        <v>1.5687</v>
      </c>
      <c r="AG400">
        <v>0.12067</v>
      </c>
      <c r="AH400">
        <v>1.448</v>
      </c>
      <c r="AI400">
        <v>9</v>
      </c>
      <c r="AJ400">
        <v>2</v>
      </c>
      <c r="AK400">
        <v>8</v>
      </c>
      <c r="AL400">
        <v>1</v>
      </c>
      <c r="AM400">
        <v>0</v>
      </c>
      <c r="AN400">
        <v>1</v>
      </c>
      <c r="AO400">
        <v>0.82369999999999999</v>
      </c>
      <c r="AP400">
        <v>0</v>
      </c>
      <c r="AQ400">
        <v>1</v>
      </c>
      <c r="AR400" t="s">
        <v>95</v>
      </c>
      <c r="AS400" t="s">
        <v>95</v>
      </c>
      <c r="AT400" t="s">
        <v>95</v>
      </c>
      <c r="AU400" t="s">
        <v>95</v>
      </c>
      <c r="AV400" t="s">
        <v>95</v>
      </c>
      <c r="AW400" t="s">
        <v>95</v>
      </c>
      <c r="AX400" t="s">
        <v>95</v>
      </c>
      <c r="AY400" t="s">
        <v>95</v>
      </c>
      <c r="AZ400" t="s">
        <v>95</v>
      </c>
      <c r="BA400" t="s">
        <v>95</v>
      </c>
      <c r="BB400" t="s">
        <v>95</v>
      </c>
      <c r="BC400" t="s">
        <v>95</v>
      </c>
      <c r="BD400" t="s">
        <v>95</v>
      </c>
      <c r="BI400">
        <v>0</v>
      </c>
      <c r="BJ400" t="s">
        <v>132</v>
      </c>
      <c r="BK400" t="s">
        <v>133</v>
      </c>
      <c r="BL400">
        <v>1</v>
      </c>
      <c r="BM400">
        <v>1</v>
      </c>
      <c r="BN400">
        <v>0</v>
      </c>
      <c r="BO400">
        <v>0</v>
      </c>
      <c r="BP400">
        <v>0</v>
      </c>
      <c r="BQ400">
        <v>0</v>
      </c>
      <c r="BS400">
        <v>0</v>
      </c>
      <c r="BT400">
        <v>1</v>
      </c>
      <c r="BU400">
        <v>0</v>
      </c>
      <c r="BV400">
        <v>0</v>
      </c>
      <c r="BW400">
        <v>0</v>
      </c>
      <c r="BX400">
        <v>0</v>
      </c>
      <c r="BY400">
        <v>443</v>
      </c>
      <c r="BZ400" t="s">
        <v>123</v>
      </c>
      <c r="CG400" s="4">
        <v>1</v>
      </c>
      <c r="CH400" s="4">
        <v>1</v>
      </c>
      <c r="CI400" s="5">
        <v>0</v>
      </c>
      <c r="CJ400" s="5">
        <v>0</v>
      </c>
      <c r="CK400" s="5">
        <v>0</v>
      </c>
      <c r="CL400" s="5">
        <v>0</v>
      </c>
    </row>
    <row r="401" spans="1:90" x14ac:dyDescent="0.2">
      <c r="A401" t="s">
        <v>797</v>
      </c>
      <c r="B401" t="s">
        <v>604</v>
      </c>
      <c r="C401" t="s">
        <v>222</v>
      </c>
      <c r="D401">
        <v>3.5</v>
      </c>
      <c r="E401" t="s">
        <v>317</v>
      </c>
      <c r="F401" t="s">
        <v>653</v>
      </c>
      <c r="G401" t="s">
        <v>329</v>
      </c>
      <c r="H401" t="s">
        <v>607</v>
      </c>
      <c r="I401">
        <v>21.655999999999999</v>
      </c>
      <c r="J401">
        <v>0.22797999999999999</v>
      </c>
      <c r="K401">
        <v>0.80620000000000003</v>
      </c>
      <c r="L401">
        <v>2021</v>
      </c>
      <c r="M401">
        <v>0.20291999999999999</v>
      </c>
      <c r="N401">
        <v>83.210999999999999</v>
      </c>
      <c r="O401">
        <v>3.4152999999999998</v>
      </c>
      <c r="P401">
        <v>2010.5</v>
      </c>
      <c r="Q401">
        <v>-1607.2</v>
      </c>
      <c r="R401">
        <v>0.51553000000000004</v>
      </c>
      <c r="S401">
        <v>0.48008000000000001</v>
      </c>
      <c r="T401">
        <v>20.504000000000001</v>
      </c>
      <c r="U401">
        <v>5.3483000000000001</v>
      </c>
      <c r="V401">
        <v>0.32307000000000002</v>
      </c>
      <c r="W401">
        <v>0.29082999999999998</v>
      </c>
      <c r="X401">
        <v>24.236999999999998</v>
      </c>
      <c r="Y401">
        <v>7.8193999999999999</v>
      </c>
      <c r="Z401">
        <v>0.12633</v>
      </c>
      <c r="AA401">
        <v>8.4725999999999996E-2</v>
      </c>
      <c r="AB401">
        <v>27.533999999999999</v>
      </c>
      <c r="AC401">
        <v>12.438000000000001</v>
      </c>
      <c r="AD401">
        <v>45</v>
      </c>
      <c r="AE401">
        <v>9</v>
      </c>
      <c r="AF401">
        <v>2.3372999999999999</v>
      </c>
      <c r="AG401">
        <v>4.0499000000000004E-3</v>
      </c>
      <c r="AH401">
        <v>2.3332000000000002</v>
      </c>
      <c r="AI401">
        <v>9</v>
      </c>
      <c r="AJ401">
        <v>2</v>
      </c>
      <c r="AK401">
        <v>8</v>
      </c>
      <c r="AL401">
        <v>1</v>
      </c>
      <c r="AM401">
        <v>0</v>
      </c>
      <c r="AN401">
        <v>1</v>
      </c>
      <c r="AO401">
        <v>0.29215999999999998</v>
      </c>
      <c r="AP401">
        <v>0</v>
      </c>
      <c r="AQ401">
        <v>0</v>
      </c>
      <c r="AR401" t="s">
        <v>94</v>
      </c>
      <c r="AS401" t="s">
        <v>95</v>
      </c>
      <c r="AT401" t="s">
        <v>95</v>
      </c>
      <c r="AU401" t="s">
        <v>94</v>
      </c>
      <c r="AV401" t="s">
        <v>94</v>
      </c>
      <c r="AW401" t="s">
        <v>94</v>
      </c>
      <c r="AX401" t="s">
        <v>94</v>
      </c>
      <c r="AY401" t="s">
        <v>95</v>
      </c>
      <c r="AZ401" t="s">
        <v>94</v>
      </c>
      <c r="BA401" t="s">
        <v>94</v>
      </c>
      <c r="BB401" t="s">
        <v>94</v>
      </c>
      <c r="BC401" t="s">
        <v>94</v>
      </c>
      <c r="BD401" t="s">
        <v>94</v>
      </c>
      <c r="BI401">
        <v>0</v>
      </c>
      <c r="BJ401" t="s">
        <v>132</v>
      </c>
      <c r="BK401" t="s">
        <v>133</v>
      </c>
      <c r="BL401">
        <v>0</v>
      </c>
      <c r="BM401">
        <v>1</v>
      </c>
      <c r="BN401">
        <v>0</v>
      </c>
      <c r="BO401">
        <v>0</v>
      </c>
      <c r="BP401">
        <v>0</v>
      </c>
      <c r="BQ401">
        <v>0</v>
      </c>
      <c r="BS401">
        <v>0</v>
      </c>
      <c r="BT401">
        <v>1</v>
      </c>
      <c r="BU401">
        <v>0</v>
      </c>
      <c r="BV401">
        <v>0</v>
      </c>
      <c r="BW401">
        <v>0</v>
      </c>
      <c r="BX401">
        <v>0</v>
      </c>
      <c r="BY401">
        <v>444</v>
      </c>
      <c r="CG401" s="4">
        <v>0</v>
      </c>
      <c r="CH401" s="4">
        <v>1</v>
      </c>
      <c r="CI401" s="5">
        <v>0</v>
      </c>
      <c r="CJ401" s="5">
        <v>0</v>
      </c>
      <c r="CK401" s="5">
        <v>0</v>
      </c>
      <c r="CL401" s="5">
        <v>0</v>
      </c>
    </row>
    <row r="402" spans="1:90" x14ac:dyDescent="0.2">
      <c r="A402" t="s">
        <v>798</v>
      </c>
      <c r="B402" t="s">
        <v>604</v>
      </c>
      <c r="C402" t="s">
        <v>222</v>
      </c>
      <c r="D402">
        <v>3.5</v>
      </c>
      <c r="E402" t="s">
        <v>317</v>
      </c>
      <c r="F402" t="s">
        <v>655</v>
      </c>
      <c r="G402" t="s">
        <v>329</v>
      </c>
      <c r="H402" t="s">
        <v>607</v>
      </c>
      <c r="I402">
        <v>21.675999999999998</v>
      </c>
      <c r="J402">
        <v>0.22170999999999999</v>
      </c>
      <c r="K402">
        <v>0.84658999999999995</v>
      </c>
      <c r="L402">
        <v>2021</v>
      </c>
      <c r="M402">
        <v>0.20272999999999999</v>
      </c>
      <c r="N402">
        <v>84.733000000000004</v>
      </c>
      <c r="O402">
        <v>4.9599000000000002</v>
      </c>
      <c r="P402">
        <v>2011.7</v>
      </c>
      <c r="Q402">
        <v>-1687.7</v>
      </c>
      <c r="R402">
        <v>0.50749</v>
      </c>
      <c r="S402">
        <v>0.47145999999999999</v>
      </c>
      <c r="T402">
        <v>21.117000000000001</v>
      </c>
      <c r="U402">
        <v>5.7125000000000004</v>
      </c>
      <c r="V402">
        <v>0.33255000000000001</v>
      </c>
      <c r="W402">
        <v>0.30076000000000003</v>
      </c>
      <c r="X402">
        <v>24.582999999999998</v>
      </c>
      <c r="Y402">
        <v>7.9245000000000001</v>
      </c>
      <c r="Z402">
        <v>0.13350999999999999</v>
      </c>
      <c r="AA402">
        <v>9.2247999999999997E-2</v>
      </c>
      <c r="AB402">
        <v>28.01</v>
      </c>
      <c r="AC402">
        <v>12.654</v>
      </c>
      <c r="AD402">
        <v>45</v>
      </c>
      <c r="AE402">
        <v>9</v>
      </c>
      <c r="AF402">
        <v>2.3401000000000001</v>
      </c>
      <c r="AG402">
        <v>3.9772000000000002E-3</v>
      </c>
      <c r="AH402">
        <v>2.3361000000000001</v>
      </c>
      <c r="AI402">
        <v>9</v>
      </c>
      <c r="AJ402">
        <v>2</v>
      </c>
      <c r="AK402">
        <v>8</v>
      </c>
      <c r="AL402">
        <v>1</v>
      </c>
      <c r="AM402">
        <v>0</v>
      </c>
      <c r="AN402">
        <v>1</v>
      </c>
      <c r="AO402">
        <v>0.29948000000000002</v>
      </c>
      <c r="AP402">
        <v>0</v>
      </c>
      <c r="AQ402">
        <v>0</v>
      </c>
      <c r="AR402" t="s">
        <v>94</v>
      </c>
      <c r="AS402" t="s">
        <v>95</v>
      </c>
      <c r="AT402" t="s">
        <v>95</v>
      </c>
      <c r="AU402" t="s">
        <v>94</v>
      </c>
      <c r="AV402" t="s">
        <v>94</v>
      </c>
      <c r="AW402" t="s">
        <v>94</v>
      </c>
      <c r="AX402" t="s">
        <v>94</v>
      </c>
      <c r="AY402" t="s">
        <v>95</v>
      </c>
      <c r="AZ402" t="s">
        <v>94</v>
      </c>
      <c r="BA402" t="s">
        <v>94</v>
      </c>
      <c r="BB402" t="s">
        <v>94</v>
      </c>
      <c r="BC402" t="s">
        <v>94</v>
      </c>
      <c r="BD402" t="s">
        <v>94</v>
      </c>
      <c r="BI402">
        <v>0</v>
      </c>
      <c r="BJ402" t="s">
        <v>132</v>
      </c>
      <c r="BK402" t="s">
        <v>133</v>
      </c>
      <c r="BL402">
        <v>0</v>
      </c>
      <c r="BM402">
        <v>1</v>
      </c>
      <c r="BN402">
        <v>0</v>
      </c>
      <c r="BO402">
        <v>0</v>
      </c>
      <c r="BP402">
        <v>0</v>
      </c>
      <c r="BQ402">
        <v>0</v>
      </c>
      <c r="BS402">
        <v>0</v>
      </c>
      <c r="BT402">
        <v>1</v>
      </c>
      <c r="BU402">
        <v>0</v>
      </c>
      <c r="BV402">
        <v>0</v>
      </c>
      <c r="BW402">
        <v>0</v>
      </c>
      <c r="BX402">
        <v>0</v>
      </c>
      <c r="BY402">
        <v>445</v>
      </c>
      <c r="CG402" s="4">
        <v>0</v>
      </c>
      <c r="CH402" s="4">
        <v>1</v>
      </c>
      <c r="CI402" s="5">
        <v>0</v>
      </c>
      <c r="CJ402" s="5">
        <v>0</v>
      </c>
      <c r="CK402" s="5">
        <v>0</v>
      </c>
      <c r="CL402" s="5">
        <v>0</v>
      </c>
    </row>
    <row r="403" spans="1:90" x14ac:dyDescent="0.2">
      <c r="A403" t="s">
        <v>799</v>
      </c>
      <c r="B403" t="s">
        <v>604</v>
      </c>
      <c r="C403" t="s">
        <v>222</v>
      </c>
      <c r="D403">
        <v>3.5</v>
      </c>
      <c r="E403" t="s">
        <v>317</v>
      </c>
      <c r="F403" t="s">
        <v>657</v>
      </c>
      <c r="G403" t="s">
        <v>326</v>
      </c>
      <c r="H403" t="s">
        <v>607</v>
      </c>
      <c r="I403">
        <v>0.85475999999999996</v>
      </c>
      <c r="J403">
        <v>1.6268999999999999E-2</v>
      </c>
      <c r="K403">
        <v>0.16061</v>
      </c>
      <c r="L403">
        <v>2018.5</v>
      </c>
      <c r="M403">
        <v>5.1410999999999998</v>
      </c>
      <c r="N403">
        <v>10.742000000000001</v>
      </c>
      <c r="O403">
        <v>1551.8</v>
      </c>
      <c r="P403" s="1">
        <v>157790</v>
      </c>
      <c r="Q403">
        <v>-320.11</v>
      </c>
      <c r="R403">
        <v>0.79908000000000001</v>
      </c>
      <c r="S403">
        <v>0.78437999999999997</v>
      </c>
      <c r="T403">
        <v>1.6077999999999999</v>
      </c>
      <c r="U403">
        <v>0.49052000000000001</v>
      </c>
      <c r="V403">
        <v>-0.15720999999999999</v>
      </c>
      <c r="W403">
        <v>-0.21232000000000001</v>
      </c>
      <c r="X403">
        <v>3.8586</v>
      </c>
      <c r="Y403">
        <v>1.4221999999999999</v>
      </c>
      <c r="Z403">
        <v>0.33815000000000001</v>
      </c>
      <c r="AA403">
        <v>0.30663000000000001</v>
      </c>
      <c r="AB403">
        <v>2.9180999999999999</v>
      </c>
      <c r="AC403">
        <v>1.9443999999999999</v>
      </c>
      <c r="AD403">
        <v>45</v>
      </c>
      <c r="AE403">
        <v>9</v>
      </c>
      <c r="AF403">
        <v>1.6756</v>
      </c>
      <c r="AG403">
        <v>9.3089000000000005E-2</v>
      </c>
      <c r="AH403">
        <v>1.5825</v>
      </c>
      <c r="AI403">
        <v>9</v>
      </c>
      <c r="AJ403">
        <v>2</v>
      </c>
      <c r="AK403">
        <v>8</v>
      </c>
      <c r="AL403">
        <v>1</v>
      </c>
      <c r="AM403">
        <v>0</v>
      </c>
      <c r="AN403">
        <v>1</v>
      </c>
      <c r="AO403">
        <v>0.83582000000000001</v>
      </c>
      <c r="AP403">
        <v>0</v>
      </c>
      <c r="AQ403">
        <v>1</v>
      </c>
      <c r="AR403" t="s">
        <v>95</v>
      </c>
      <c r="AS403" t="s">
        <v>95</v>
      </c>
      <c r="AT403" t="s">
        <v>95</v>
      </c>
      <c r="AU403" t="s">
        <v>95</v>
      </c>
      <c r="AV403" t="s">
        <v>95</v>
      </c>
      <c r="AW403" t="s">
        <v>95</v>
      </c>
      <c r="AX403" t="s">
        <v>95</v>
      </c>
      <c r="AY403" t="s">
        <v>95</v>
      </c>
      <c r="AZ403" t="s">
        <v>95</v>
      </c>
      <c r="BA403" t="s">
        <v>95</v>
      </c>
      <c r="BB403" t="s">
        <v>95</v>
      </c>
      <c r="BC403" t="s">
        <v>95</v>
      </c>
      <c r="BD403" t="s">
        <v>95</v>
      </c>
      <c r="BI403">
        <v>0</v>
      </c>
      <c r="BJ403" t="s">
        <v>132</v>
      </c>
      <c r="BK403" t="s">
        <v>133</v>
      </c>
      <c r="BL403">
        <v>1</v>
      </c>
      <c r="BM403">
        <v>1</v>
      </c>
      <c r="BN403">
        <v>0</v>
      </c>
      <c r="BO403">
        <v>0</v>
      </c>
      <c r="BP403">
        <v>0</v>
      </c>
      <c r="BQ403">
        <v>0</v>
      </c>
      <c r="BS403">
        <v>0</v>
      </c>
      <c r="BT403">
        <v>1</v>
      </c>
      <c r="BU403">
        <v>0</v>
      </c>
      <c r="BV403">
        <v>0</v>
      </c>
      <c r="BW403">
        <v>0</v>
      </c>
      <c r="BX403">
        <v>0</v>
      </c>
      <c r="BY403">
        <v>446</v>
      </c>
      <c r="BZ403" t="s">
        <v>123</v>
      </c>
      <c r="CG403" s="4">
        <v>1</v>
      </c>
      <c r="CH403" s="4">
        <v>1</v>
      </c>
      <c r="CI403" s="5">
        <v>0</v>
      </c>
      <c r="CJ403" s="5">
        <v>0</v>
      </c>
      <c r="CK403" s="5">
        <v>0</v>
      </c>
      <c r="CL403" s="5">
        <v>0</v>
      </c>
    </row>
    <row r="404" spans="1:90" x14ac:dyDescent="0.2">
      <c r="A404" t="s">
        <v>800</v>
      </c>
      <c r="B404" t="s">
        <v>604</v>
      </c>
      <c r="C404" t="s">
        <v>222</v>
      </c>
      <c r="D404">
        <v>3.5</v>
      </c>
      <c r="E404" t="s">
        <v>317</v>
      </c>
      <c r="F404" t="s">
        <v>659</v>
      </c>
      <c r="G404" t="s">
        <v>336</v>
      </c>
      <c r="H404" t="s">
        <v>607</v>
      </c>
      <c r="I404">
        <v>0.27156999999999998</v>
      </c>
      <c r="J404">
        <v>0.22131000000000001</v>
      </c>
      <c r="K404">
        <v>2.1762999999999999</v>
      </c>
      <c r="L404">
        <v>2026.4</v>
      </c>
      <c r="M404">
        <v>16.181000000000001</v>
      </c>
      <c r="N404">
        <v>521.17999999999995</v>
      </c>
      <c r="O404">
        <v>0.17757000000000001</v>
      </c>
      <c r="P404">
        <v>1992.7</v>
      </c>
      <c r="Q404">
        <v>-4336.3</v>
      </c>
      <c r="R404">
        <v>0.99568000000000001</v>
      </c>
      <c r="S404">
        <v>0.99536999999999998</v>
      </c>
      <c r="T404">
        <v>2.6753</v>
      </c>
      <c r="U404">
        <v>1.8287</v>
      </c>
      <c r="V404">
        <v>0.99446000000000001</v>
      </c>
      <c r="W404">
        <v>0.99419999999999997</v>
      </c>
      <c r="X404">
        <v>3.0297999999999998</v>
      </c>
      <c r="Y404">
        <v>1.9937</v>
      </c>
      <c r="Z404">
        <v>0.48198000000000002</v>
      </c>
      <c r="AA404">
        <v>0.45730999999999999</v>
      </c>
      <c r="AB404">
        <v>29.302</v>
      </c>
      <c r="AC404">
        <v>21.928000000000001</v>
      </c>
      <c r="AD404">
        <v>45</v>
      </c>
      <c r="AE404">
        <v>25</v>
      </c>
      <c r="AF404">
        <v>0.33577000000000001</v>
      </c>
      <c r="AG404">
        <v>1.9187E-3</v>
      </c>
      <c r="AH404">
        <v>0.33384999999999998</v>
      </c>
      <c r="AI404">
        <v>25</v>
      </c>
      <c r="AJ404">
        <v>0</v>
      </c>
      <c r="AK404">
        <v>24</v>
      </c>
      <c r="AL404">
        <v>0</v>
      </c>
      <c r="AM404">
        <v>0</v>
      </c>
      <c r="AN404">
        <v>0</v>
      </c>
      <c r="AO404">
        <v>0.81979000000000002</v>
      </c>
      <c r="AP404">
        <v>0</v>
      </c>
      <c r="AQ404">
        <v>0</v>
      </c>
      <c r="AR404" t="s">
        <v>95</v>
      </c>
      <c r="AS404" t="s">
        <v>95</v>
      </c>
      <c r="AT404" t="s">
        <v>95</v>
      </c>
      <c r="AU404" t="s">
        <v>95</v>
      </c>
      <c r="AV404" t="s">
        <v>95</v>
      </c>
      <c r="AW404" t="s">
        <v>95</v>
      </c>
      <c r="AX404" t="s">
        <v>95</v>
      </c>
      <c r="AY404" t="s">
        <v>95</v>
      </c>
      <c r="AZ404" t="s">
        <v>95</v>
      </c>
      <c r="BA404" t="s">
        <v>95</v>
      </c>
      <c r="BB404" t="s">
        <v>95</v>
      </c>
      <c r="BC404" t="s">
        <v>95</v>
      </c>
      <c r="BD404" t="s">
        <v>95</v>
      </c>
      <c r="BH404" t="s">
        <v>389</v>
      </c>
      <c r="BI404">
        <v>1</v>
      </c>
      <c r="BJ404" t="s">
        <v>97</v>
      </c>
      <c r="BK404" t="s">
        <v>337</v>
      </c>
      <c r="BL404">
        <v>0</v>
      </c>
      <c r="BM404">
        <v>0</v>
      </c>
      <c r="BN404">
        <v>0</v>
      </c>
      <c r="BO404">
        <v>0</v>
      </c>
      <c r="BP404">
        <v>0</v>
      </c>
      <c r="BQ404">
        <v>0</v>
      </c>
      <c r="BS404">
        <v>1</v>
      </c>
      <c r="BT404">
        <v>1</v>
      </c>
      <c r="BU404">
        <v>0</v>
      </c>
      <c r="BV404">
        <v>0</v>
      </c>
      <c r="BW404">
        <v>0</v>
      </c>
      <c r="BX404">
        <v>0</v>
      </c>
      <c r="BY404">
        <v>447</v>
      </c>
      <c r="BZ404" t="s">
        <v>123</v>
      </c>
      <c r="CA404" t="s">
        <v>123</v>
      </c>
      <c r="CG404" s="4">
        <v>1</v>
      </c>
      <c r="CH404" s="4">
        <v>1</v>
      </c>
      <c r="CI404" s="5">
        <v>0</v>
      </c>
      <c r="CJ404" s="5">
        <v>0</v>
      </c>
      <c r="CK404" s="5">
        <v>0</v>
      </c>
      <c r="CL404" s="5">
        <v>0</v>
      </c>
    </row>
    <row r="405" spans="1:90" x14ac:dyDescent="0.2">
      <c r="A405" t="s">
        <v>801</v>
      </c>
      <c r="B405" t="s">
        <v>604</v>
      </c>
      <c r="C405" t="s">
        <v>222</v>
      </c>
      <c r="D405">
        <v>3.5</v>
      </c>
      <c r="E405" t="s">
        <v>317</v>
      </c>
      <c r="F405" t="s">
        <v>661</v>
      </c>
      <c r="G405" t="s">
        <v>340</v>
      </c>
      <c r="H405" t="s">
        <v>607</v>
      </c>
      <c r="I405">
        <v>0.45889999999999997</v>
      </c>
      <c r="J405">
        <v>3.1795999999999998E-2</v>
      </c>
      <c r="K405">
        <v>0.32391999999999999</v>
      </c>
      <c r="L405">
        <v>2019.3</v>
      </c>
      <c r="M405">
        <v>9.5760000000000005</v>
      </c>
      <c r="N405">
        <v>32.148000000000003</v>
      </c>
      <c r="O405">
        <v>1548.6</v>
      </c>
      <c r="P405" s="1">
        <v>158100</v>
      </c>
      <c r="Q405">
        <v>-645.26</v>
      </c>
      <c r="R405">
        <v>0.99021999999999999</v>
      </c>
      <c r="S405">
        <v>0.98946999999999996</v>
      </c>
      <c r="T405">
        <v>0.59750999999999999</v>
      </c>
      <c r="U405">
        <v>0.38496000000000002</v>
      </c>
      <c r="V405">
        <v>-0.23150000000000001</v>
      </c>
      <c r="W405">
        <v>-0.29308000000000001</v>
      </c>
      <c r="X405">
        <v>6.7046999999999999</v>
      </c>
      <c r="Y405">
        <v>2.907</v>
      </c>
      <c r="Z405">
        <v>0.44266</v>
      </c>
      <c r="AA405">
        <v>0.41478999999999999</v>
      </c>
      <c r="AB405">
        <v>4.5105000000000004</v>
      </c>
      <c r="AC405">
        <v>3.3477999999999999</v>
      </c>
      <c r="AD405">
        <v>43</v>
      </c>
      <c r="AE405">
        <v>23</v>
      </c>
      <c r="AF405">
        <v>0.77764</v>
      </c>
      <c r="AG405">
        <v>3.1106000000000002E-2</v>
      </c>
      <c r="AH405">
        <v>0.74653999999999998</v>
      </c>
      <c r="AI405">
        <v>23</v>
      </c>
      <c r="AJ405">
        <v>0</v>
      </c>
      <c r="AK405">
        <v>22</v>
      </c>
      <c r="AL405">
        <v>0</v>
      </c>
      <c r="AM405">
        <v>0</v>
      </c>
      <c r="AN405">
        <v>1</v>
      </c>
      <c r="AO405">
        <v>0.81789999999999996</v>
      </c>
      <c r="AP405">
        <v>0</v>
      </c>
      <c r="AQ405">
        <v>1</v>
      </c>
      <c r="AR405" t="s">
        <v>95</v>
      </c>
      <c r="AS405" t="s">
        <v>95</v>
      </c>
      <c r="AT405" t="s">
        <v>95</v>
      </c>
      <c r="AU405" t="s">
        <v>95</v>
      </c>
      <c r="AV405" t="s">
        <v>95</v>
      </c>
      <c r="AW405" t="s">
        <v>95</v>
      </c>
      <c r="AX405" t="s">
        <v>95</v>
      </c>
      <c r="AY405" t="s">
        <v>95</v>
      </c>
      <c r="AZ405" t="s">
        <v>95</v>
      </c>
      <c r="BA405" t="s">
        <v>95</v>
      </c>
      <c r="BB405" t="s">
        <v>95</v>
      </c>
      <c r="BC405" t="s">
        <v>95</v>
      </c>
      <c r="BD405" t="s">
        <v>95</v>
      </c>
      <c r="BH405" t="s">
        <v>341</v>
      </c>
      <c r="BI405">
        <v>1</v>
      </c>
      <c r="BJ405" t="s">
        <v>97</v>
      </c>
      <c r="BK405" t="s">
        <v>138</v>
      </c>
      <c r="BL405">
        <v>0</v>
      </c>
      <c r="BM405">
        <v>0</v>
      </c>
      <c r="BN405">
        <v>0</v>
      </c>
      <c r="BO405">
        <v>0</v>
      </c>
      <c r="BP405">
        <v>0</v>
      </c>
      <c r="BQ405">
        <v>0</v>
      </c>
      <c r="BS405">
        <v>1</v>
      </c>
      <c r="BT405">
        <v>1</v>
      </c>
      <c r="BU405">
        <v>0</v>
      </c>
      <c r="BV405">
        <v>0</v>
      </c>
      <c r="BW405">
        <v>0</v>
      </c>
      <c r="BX405">
        <v>0</v>
      </c>
      <c r="BY405">
        <v>448</v>
      </c>
      <c r="BZ405" t="s">
        <v>123</v>
      </c>
      <c r="CA405" t="s">
        <v>123</v>
      </c>
      <c r="CG405" s="4">
        <v>1</v>
      </c>
      <c r="CH405" s="4">
        <v>1</v>
      </c>
      <c r="CI405" s="5">
        <v>0</v>
      </c>
      <c r="CJ405" s="5">
        <v>0</v>
      </c>
      <c r="CK405" s="5">
        <v>0</v>
      </c>
      <c r="CL405" s="5">
        <v>0</v>
      </c>
    </row>
    <row r="406" spans="1:90" x14ac:dyDescent="0.2">
      <c r="A406" t="s">
        <v>802</v>
      </c>
      <c r="B406" t="s">
        <v>604</v>
      </c>
      <c r="C406" t="s">
        <v>222</v>
      </c>
      <c r="D406">
        <v>3.5</v>
      </c>
      <c r="E406" t="s">
        <v>317</v>
      </c>
      <c r="F406" t="s">
        <v>663</v>
      </c>
      <c r="G406" t="s">
        <v>344</v>
      </c>
      <c r="H406" t="s">
        <v>607</v>
      </c>
      <c r="I406">
        <v>0.5323</v>
      </c>
      <c r="J406">
        <v>0.18013000000000001</v>
      </c>
      <c r="K406">
        <v>0.40777000000000002</v>
      </c>
      <c r="L406">
        <v>2018.5</v>
      </c>
      <c r="M406">
        <v>8.2555999999999994</v>
      </c>
      <c r="N406">
        <v>27.35</v>
      </c>
      <c r="O406">
        <v>8.3438999999999999E-2</v>
      </c>
      <c r="P406">
        <v>1991.3</v>
      </c>
      <c r="Q406">
        <v>-812.47</v>
      </c>
      <c r="R406">
        <v>0.99258000000000002</v>
      </c>
      <c r="S406">
        <v>0.99202999999999997</v>
      </c>
      <c r="T406">
        <v>0.64256000000000002</v>
      </c>
      <c r="U406">
        <v>0.44058999999999998</v>
      </c>
      <c r="V406">
        <v>0.94779999999999998</v>
      </c>
      <c r="W406">
        <v>0.94532000000000005</v>
      </c>
      <c r="X406">
        <v>1.7037</v>
      </c>
      <c r="Y406">
        <v>0.96540999999999999</v>
      </c>
      <c r="Z406">
        <v>0.50432999999999995</v>
      </c>
      <c r="AA406">
        <v>0.48072999999999999</v>
      </c>
      <c r="AB406">
        <v>5.2502000000000004</v>
      </c>
      <c r="AC406">
        <v>4.1691000000000003</v>
      </c>
      <c r="AD406">
        <v>45</v>
      </c>
      <c r="AE406">
        <v>25</v>
      </c>
      <c r="AF406">
        <v>0.91407000000000005</v>
      </c>
      <c r="AG406">
        <v>3.6562999999999998E-2</v>
      </c>
      <c r="AH406">
        <v>0.87751000000000001</v>
      </c>
      <c r="AI406">
        <v>25</v>
      </c>
      <c r="AJ406">
        <v>2</v>
      </c>
      <c r="AK406">
        <v>24</v>
      </c>
      <c r="AL406">
        <v>0</v>
      </c>
      <c r="AM406">
        <v>0</v>
      </c>
      <c r="AN406">
        <v>1</v>
      </c>
      <c r="AO406">
        <v>0.88941000000000003</v>
      </c>
      <c r="AP406">
        <v>0</v>
      </c>
      <c r="AQ406">
        <v>1</v>
      </c>
      <c r="AR406" t="s">
        <v>95</v>
      </c>
      <c r="AS406" t="s">
        <v>95</v>
      </c>
      <c r="AT406" t="s">
        <v>95</v>
      </c>
      <c r="AU406" t="s">
        <v>95</v>
      </c>
      <c r="AV406" t="s">
        <v>95</v>
      </c>
      <c r="AW406" t="s">
        <v>95</v>
      </c>
      <c r="AX406" t="s">
        <v>95</v>
      </c>
      <c r="AY406" t="s">
        <v>95</v>
      </c>
      <c r="AZ406" t="s">
        <v>95</v>
      </c>
      <c r="BA406" t="s">
        <v>95</v>
      </c>
      <c r="BB406" t="s">
        <v>95</v>
      </c>
      <c r="BC406" t="s">
        <v>95</v>
      </c>
      <c r="BD406" t="s">
        <v>95</v>
      </c>
      <c r="BH406" t="s">
        <v>345</v>
      </c>
      <c r="BI406">
        <v>1</v>
      </c>
      <c r="BJ406" t="s">
        <v>97</v>
      </c>
      <c r="BK406" t="s">
        <v>180</v>
      </c>
      <c r="BL406">
        <v>0</v>
      </c>
      <c r="BM406">
        <v>0</v>
      </c>
      <c r="BN406">
        <v>0</v>
      </c>
      <c r="BO406">
        <v>0</v>
      </c>
      <c r="BP406">
        <v>0</v>
      </c>
      <c r="BQ406">
        <v>0</v>
      </c>
      <c r="BS406">
        <v>1</v>
      </c>
      <c r="BT406">
        <v>1</v>
      </c>
      <c r="BU406">
        <v>0</v>
      </c>
      <c r="BV406">
        <v>0</v>
      </c>
      <c r="BW406">
        <v>0</v>
      </c>
      <c r="BX406">
        <v>0</v>
      </c>
      <c r="BY406">
        <v>449</v>
      </c>
      <c r="BZ406" t="s">
        <v>123</v>
      </c>
      <c r="CA406" t="s">
        <v>123</v>
      </c>
      <c r="CG406" s="4">
        <v>1</v>
      </c>
      <c r="CH406" s="4">
        <v>1</v>
      </c>
      <c r="CI406" s="5">
        <v>0</v>
      </c>
      <c r="CJ406" s="5">
        <v>0</v>
      </c>
      <c r="CK406" s="5">
        <v>0</v>
      </c>
      <c r="CL406" s="5">
        <v>0</v>
      </c>
    </row>
    <row r="407" spans="1:90" x14ac:dyDescent="0.2">
      <c r="A407" t="s">
        <v>803</v>
      </c>
      <c r="B407" t="s">
        <v>604</v>
      </c>
      <c r="C407" t="s">
        <v>222</v>
      </c>
      <c r="D407">
        <v>3.5</v>
      </c>
      <c r="E407" t="s">
        <v>317</v>
      </c>
      <c r="F407" t="s">
        <v>665</v>
      </c>
      <c r="G407" t="s">
        <v>348</v>
      </c>
      <c r="H407" t="s">
        <v>607</v>
      </c>
      <c r="I407">
        <v>12.422000000000001</v>
      </c>
      <c r="J407">
        <v>1.0049999999999999</v>
      </c>
      <c r="K407">
        <v>2.5604999999999999E-2</v>
      </c>
      <c r="L407">
        <v>2015</v>
      </c>
      <c r="M407">
        <v>0.35376000000000002</v>
      </c>
      <c r="N407">
        <v>4</v>
      </c>
      <c r="O407">
        <v>6.6052</v>
      </c>
      <c r="P407">
        <v>2016.5</v>
      </c>
      <c r="Q407">
        <v>-50.969000000000001</v>
      </c>
      <c r="R407">
        <v>0.94918000000000002</v>
      </c>
      <c r="S407">
        <v>0.94455999999999996</v>
      </c>
      <c r="T407">
        <v>0.16439999999999999</v>
      </c>
      <c r="U407">
        <v>2.7028E-2</v>
      </c>
      <c r="V407">
        <v>0.91829000000000005</v>
      </c>
      <c r="W407">
        <v>0.91347999999999996</v>
      </c>
      <c r="X407">
        <v>0.20845</v>
      </c>
      <c r="Y407">
        <v>6.6598000000000004E-2</v>
      </c>
      <c r="Z407">
        <v>0.14054</v>
      </c>
      <c r="AA407">
        <v>8.9986999999999998E-2</v>
      </c>
      <c r="AB407">
        <v>0.67605000000000004</v>
      </c>
      <c r="AC407">
        <v>0.38191999999999998</v>
      </c>
      <c r="AD407">
        <v>37</v>
      </c>
      <c r="AE407">
        <v>3</v>
      </c>
      <c r="AF407">
        <v>1</v>
      </c>
      <c r="AG407">
        <v>0.25</v>
      </c>
      <c r="AH407">
        <v>0.75</v>
      </c>
      <c r="AI407">
        <v>17</v>
      </c>
      <c r="AJ407">
        <v>0</v>
      </c>
      <c r="AK407">
        <v>16</v>
      </c>
      <c r="AL407">
        <v>0</v>
      </c>
      <c r="AM407">
        <v>0</v>
      </c>
      <c r="AN407">
        <v>1</v>
      </c>
      <c r="AO407">
        <v>0.38095000000000001</v>
      </c>
      <c r="AP407">
        <v>0</v>
      </c>
      <c r="AQ407">
        <v>1</v>
      </c>
      <c r="AR407" t="s">
        <v>95</v>
      </c>
      <c r="AS407" t="s">
        <v>94</v>
      </c>
      <c r="AT407" t="s">
        <v>94</v>
      </c>
      <c r="AU407" t="s">
        <v>94</v>
      </c>
      <c r="AV407" t="s">
        <v>94</v>
      </c>
      <c r="AW407" t="s">
        <v>94</v>
      </c>
      <c r="AX407" t="s">
        <v>94</v>
      </c>
      <c r="AY407" t="s">
        <v>95</v>
      </c>
      <c r="AZ407" t="s">
        <v>94</v>
      </c>
      <c r="BA407" t="s">
        <v>94</v>
      </c>
      <c r="BB407" t="s">
        <v>94</v>
      </c>
      <c r="BC407" t="s">
        <v>94</v>
      </c>
      <c r="BD407" t="s">
        <v>94</v>
      </c>
      <c r="BH407" t="s">
        <v>341</v>
      </c>
      <c r="BI407">
        <v>1</v>
      </c>
      <c r="BJ407" t="s">
        <v>97</v>
      </c>
      <c r="BK407" t="s">
        <v>138</v>
      </c>
      <c r="BL407">
        <v>0</v>
      </c>
      <c r="BM407">
        <v>0</v>
      </c>
      <c r="BN407">
        <v>0</v>
      </c>
      <c r="BO407">
        <v>0</v>
      </c>
      <c r="BP407">
        <v>0</v>
      </c>
      <c r="BQ407">
        <v>0</v>
      </c>
      <c r="BS407">
        <v>0</v>
      </c>
      <c r="BT407">
        <v>1</v>
      </c>
      <c r="BU407">
        <v>0</v>
      </c>
      <c r="BV407">
        <v>0</v>
      </c>
      <c r="BW407">
        <v>0</v>
      </c>
      <c r="BX407">
        <v>0</v>
      </c>
      <c r="BY407">
        <v>450</v>
      </c>
      <c r="CA407" t="s">
        <v>123</v>
      </c>
      <c r="CG407" s="4">
        <v>0</v>
      </c>
      <c r="CH407" s="4">
        <v>1</v>
      </c>
      <c r="CI407" s="5">
        <v>0</v>
      </c>
      <c r="CJ407" s="5">
        <v>0</v>
      </c>
      <c r="CK407" s="5">
        <v>0</v>
      </c>
      <c r="CL407" s="5">
        <v>0</v>
      </c>
    </row>
    <row r="408" spans="1:90" x14ac:dyDescent="0.2">
      <c r="A408" t="s">
        <v>804</v>
      </c>
      <c r="B408" t="s">
        <v>604</v>
      </c>
      <c r="C408" t="s">
        <v>222</v>
      </c>
      <c r="D408">
        <v>3.5</v>
      </c>
      <c r="E408" t="s">
        <v>317</v>
      </c>
      <c r="F408" t="s">
        <v>667</v>
      </c>
      <c r="G408" t="s">
        <v>351</v>
      </c>
      <c r="H408" t="s">
        <v>607</v>
      </c>
      <c r="I408">
        <v>0.60050000000000003</v>
      </c>
      <c r="J408">
        <v>0.311</v>
      </c>
      <c r="K408">
        <v>0.46890999999999999</v>
      </c>
      <c r="L408">
        <v>2021.8</v>
      </c>
      <c r="M408">
        <v>7.3178999999999998</v>
      </c>
      <c r="N408">
        <v>59.920999999999999</v>
      </c>
      <c r="O408">
        <v>0.14266000000000001</v>
      </c>
      <c r="P408">
        <v>2005.1</v>
      </c>
      <c r="Q408">
        <v>-934.8</v>
      </c>
      <c r="R408">
        <v>0.99539999999999995</v>
      </c>
      <c r="S408">
        <v>0.99507000000000001</v>
      </c>
      <c r="T408">
        <v>0.71799000000000002</v>
      </c>
      <c r="U408">
        <v>0.33806000000000003</v>
      </c>
      <c r="V408">
        <v>0.97745000000000004</v>
      </c>
      <c r="W408">
        <v>0.97638000000000003</v>
      </c>
      <c r="X408">
        <v>1.5904</v>
      </c>
      <c r="Y408">
        <v>0.75212000000000001</v>
      </c>
      <c r="Z408">
        <v>0.3306</v>
      </c>
      <c r="AA408">
        <v>0.29871999999999999</v>
      </c>
      <c r="AB408">
        <v>8.6654999999999998</v>
      </c>
      <c r="AC408">
        <v>5.9870000000000001</v>
      </c>
      <c r="AD408">
        <v>45</v>
      </c>
      <c r="AE408">
        <v>9</v>
      </c>
      <c r="AF408">
        <v>0.76768000000000003</v>
      </c>
      <c r="AG408">
        <v>1.6688999999999999E-2</v>
      </c>
      <c r="AH408">
        <v>0.75099000000000005</v>
      </c>
      <c r="AI408">
        <v>9</v>
      </c>
      <c r="AJ408">
        <v>0</v>
      </c>
      <c r="AK408">
        <v>8</v>
      </c>
      <c r="AL408">
        <v>0</v>
      </c>
      <c r="AM408">
        <v>0</v>
      </c>
      <c r="AN408">
        <v>1</v>
      </c>
      <c r="AO408">
        <v>0.78598999999999997</v>
      </c>
      <c r="AP408">
        <v>0</v>
      </c>
      <c r="AQ408">
        <v>1</v>
      </c>
      <c r="AR408" t="s">
        <v>95</v>
      </c>
      <c r="AS408" t="s">
        <v>95</v>
      </c>
      <c r="AT408" t="s">
        <v>95</v>
      </c>
      <c r="AU408" t="s">
        <v>95</v>
      </c>
      <c r="AV408" t="s">
        <v>95</v>
      </c>
      <c r="AW408" t="s">
        <v>95</v>
      </c>
      <c r="AX408" t="s">
        <v>95</v>
      </c>
      <c r="AY408" t="s">
        <v>95</v>
      </c>
      <c r="AZ408" t="s">
        <v>95</v>
      </c>
      <c r="BA408" t="s">
        <v>95</v>
      </c>
      <c r="BB408" t="s">
        <v>95</v>
      </c>
      <c r="BC408" t="s">
        <v>95</v>
      </c>
      <c r="BD408" t="s">
        <v>95</v>
      </c>
      <c r="BI408">
        <v>0</v>
      </c>
      <c r="BJ408" t="s">
        <v>137</v>
      </c>
      <c r="BK408" t="s">
        <v>180</v>
      </c>
      <c r="BL408">
        <v>1</v>
      </c>
      <c r="BM408">
        <v>1</v>
      </c>
      <c r="BN408">
        <v>0</v>
      </c>
      <c r="BO408">
        <v>0</v>
      </c>
      <c r="BP408">
        <v>0</v>
      </c>
      <c r="BQ408">
        <v>0</v>
      </c>
      <c r="BS408">
        <v>1</v>
      </c>
      <c r="BT408">
        <v>1</v>
      </c>
      <c r="BU408">
        <v>0</v>
      </c>
      <c r="BV408">
        <v>0</v>
      </c>
      <c r="BW408">
        <v>0</v>
      </c>
      <c r="BX408">
        <v>0</v>
      </c>
      <c r="BY408">
        <v>451</v>
      </c>
      <c r="CG408" s="4">
        <v>1</v>
      </c>
      <c r="CH408" s="4">
        <v>1</v>
      </c>
      <c r="CI408" s="5">
        <v>0</v>
      </c>
      <c r="CJ408" s="5">
        <v>0</v>
      </c>
      <c r="CK408" s="5">
        <v>0</v>
      </c>
      <c r="CL408" s="5">
        <v>0</v>
      </c>
    </row>
    <row r="409" spans="1:90" x14ac:dyDescent="0.2">
      <c r="A409" t="s">
        <v>805</v>
      </c>
      <c r="B409" t="s">
        <v>604</v>
      </c>
      <c r="C409" t="s">
        <v>222</v>
      </c>
      <c r="D409">
        <v>3.5</v>
      </c>
      <c r="E409" t="s">
        <v>317</v>
      </c>
      <c r="F409" t="s">
        <v>669</v>
      </c>
      <c r="G409" t="s">
        <v>354</v>
      </c>
      <c r="H409" t="s">
        <v>607</v>
      </c>
      <c r="I409">
        <v>0.46916999999999998</v>
      </c>
      <c r="J409">
        <v>1.0158E-2</v>
      </c>
      <c r="K409">
        <v>9.6043000000000003E-2</v>
      </c>
      <c r="L409">
        <v>2047.6</v>
      </c>
      <c r="M409">
        <v>9.3665000000000003</v>
      </c>
      <c r="N409" s="1">
        <v>1981100</v>
      </c>
      <c r="O409">
        <v>1553.1</v>
      </c>
      <c r="P409" s="1">
        <v>157650</v>
      </c>
      <c r="Q409">
        <v>-191.42</v>
      </c>
      <c r="R409">
        <v>0.94428999999999996</v>
      </c>
      <c r="S409">
        <v>0.94</v>
      </c>
      <c r="T409">
        <v>0.53834000000000004</v>
      </c>
      <c r="U409">
        <v>0.22699</v>
      </c>
      <c r="V409">
        <v>-0.11323</v>
      </c>
      <c r="W409">
        <v>-0.16889000000000001</v>
      </c>
      <c r="X409">
        <v>2.4064000000000001</v>
      </c>
      <c r="Y409">
        <v>0.76744000000000001</v>
      </c>
      <c r="Z409">
        <v>0.27309</v>
      </c>
      <c r="AA409">
        <v>0.23674999999999999</v>
      </c>
      <c r="AB409">
        <v>1.9444999999999999</v>
      </c>
      <c r="AC409">
        <v>1.1854</v>
      </c>
      <c r="AD409">
        <v>43</v>
      </c>
      <c r="AE409">
        <v>7</v>
      </c>
      <c r="AF409" s="1">
        <v>6.562E-6</v>
      </c>
      <c r="AG409" s="1">
        <v>5.0477000000000004E-7</v>
      </c>
      <c r="AH409" s="1">
        <v>6.0572000000000002E-6</v>
      </c>
      <c r="AI409">
        <v>7</v>
      </c>
      <c r="AJ409">
        <v>0</v>
      </c>
      <c r="AK409">
        <v>6</v>
      </c>
      <c r="AL409">
        <v>0</v>
      </c>
      <c r="AM409">
        <v>0</v>
      </c>
      <c r="AN409">
        <v>1</v>
      </c>
      <c r="AO409">
        <v>0.53012000000000004</v>
      </c>
      <c r="AP409">
        <v>0</v>
      </c>
      <c r="AQ409">
        <v>1</v>
      </c>
      <c r="AR409" t="s">
        <v>95</v>
      </c>
      <c r="AS409" t="s">
        <v>95</v>
      </c>
      <c r="AT409" t="s">
        <v>95</v>
      </c>
      <c r="AU409" t="s">
        <v>95</v>
      </c>
      <c r="AV409" t="s">
        <v>95</v>
      </c>
      <c r="AW409" t="s">
        <v>95</v>
      </c>
      <c r="AX409" t="s">
        <v>94</v>
      </c>
      <c r="AY409" t="s">
        <v>94</v>
      </c>
      <c r="AZ409" t="s">
        <v>94</v>
      </c>
      <c r="BA409" t="s">
        <v>94</v>
      </c>
      <c r="BB409" t="s">
        <v>94</v>
      </c>
      <c r="BC409" t="s">
        <v>95</v>
      </c>
      <c r="BD409" t="s">
        <v>95</v>
      </c>
      <c r="BH409" t="s">
        <v>341</v>
      </c>
      <c r="BI409">
        <v>1</v>
      </c>
      <c r="BJ409" t="s">
        <v>97</v>
      </c>
      <c r="BK409" t="s">
        <v>138</v>
      </c>
      <c r="BL409">
        <v>0</v>
      </c>
      <c r="BM409">
        <v>0</v>
      </c>
      <c r="BN409">
        <v>0</v>
      </c>
      <c r="BO409">
        <v>0</v>
      </c>
      <c r="BP409">
        <v>0</v>
      </c>
      <c r="BQ409">
        <v>0</v>
      </c>
      <c r="BS409">
        <v>1</v>
      </c>
      <c r="BT409">
        <v>1</v>
      </c>
      <c r="BU409">
        <v>0</v>
      </c>
      <c r="BV409">
        <v>0</v>
      </c>
      <c r="BW409">
        <v>0</v>
      </c>
      <c r="BX409">
        <v>0</v>
      </c>
      <c r="BY409">
        <v>452</v>
      </c>
      <c r="BZ409" t="s">
        <v>123</v>
      </c>
      <c r="CA409" t="s">
        <v>123</v>
      </c>
      <c r="CG409" s="4">
        <v>1</v>
      </c>
      <c r="CH409" s="4">
        <v>1</v>
      </c>
      <c r="CI409" s="5">
        <v>0</v>
      </c>
      <c r="CJ409" s="5">
        <v>0</v>
      </c>
      <c r="CK409" s="5">
        <v>0</v>
      </c>
      <c r="CL409" s="5">
        <v>0</v>
      </c>
    </row>
    <row r="410" spans="1:90" x14ac:dyDescent="0.2">
      <c r="A410" t="s">
        <v>806</v>
      </c>
      <c r="B410" t="s">
        <v>604</v>
      </c>
      <c r="C410" t="s">
        <v>222</v>
      </c>
      <c r="D410">
        <v>3.5</v>
      </c>
      <c r="E410" t="s">
        <v>317</v>
      </c>
      <c r="F410" t="s">
        <v>671</v>
      </c>
      <c r="G410" t="s">
        <v>357</v>
      </c>
      <c r="H410" t="s">
        <v>607</v>
      </c>
      <c r="I410">
        <v>3.1255999999999999</v>
      </c>
      <c r="J410">
        <v>0.42332999999999998</v>
      </c>
      <c r="K410">
        <v>2.4971999999999999</v>
      </c>
      <c r="L410">
        <v>2021.4</v>
      </c>
      <c r="M410">
        <v>1.4059999999999999</v>
      </c>
      <c r="N410">
        <v>289.51</v>
      </c>
      <c r="O410">
        <v>7.0714000000000003E-3</v>
      </c>
      <c r="P410">
        <v>1998.5</v>
      </c>
      <c r="Q410">
        <v>-4979.1000000000004</v>
      </c>
      <c r="R410">
        <v>0.99570000000000003</v>
      </c>
      <c r="S410">
        <v>0.99539</v>
      </c>
      <c r="T410">
        <v>4.5126999999999997</v>
      </c>
      <c r="U410">
        <v>1.5112000000000001</v>
      </c>
      <c r="V410">
        <v>0.90680000000000005</v>
      </c>
      <c r="W410">
        <v>0.90236000000000005</v>
      </c>
      <c r="X410">
        <v>21.018999999999998</v>
      </c>
      <c r="Y410">
        <v>8.4738000000000007</v>
      </c>
      <c r="Z410">
        <v>0.22187999999999999</v>
      </c>
      <c r="AA410">
        <v>0.18482999999999999</v>
      </c>
      <c r="AB410">
        <v>60.732999999999997</v>
      </c>
      <c r="AC410">
        <v>38.451999999999998</v>
      </c>
      <c r="AD410">
        <v>45</v>
      </c>
      <c r="AE410">
        <v>9</v>
      </c>
      <c r="AF410">
        <v>1.0557000000000001</v>
      </c>
      <c r="AG410">
        <v>1.1640000000000001E-3</v>
      </c>
      <c r="AH410">
        <v>1.0545</v>
      </c>
      <c r="AI410">
        <v>9</v>
      </c>
      <c r="AJ410">
        <v>0</v>
      </c>
      <c r="AK410">
        <v>8</v>
      </c>
      <c r="AL410">
        <v>0</v>
      </c>
      <c r="AM410">
        <v>0</v>
      </c>
      <c r="AN410">
        <v>1</v>
      </c>
      <c r="AO410">
        <v>0.70972000000000002</v>
      </c>
      <c r="AP410">
        <v>0</v>
      </c>
      <c r="AQ410">
        <v>0</v>
      </c>
      <c r="AR410" t="s">
        <v>95</v>
      </c>
      <c r="AS410" t="s">
        <v>95</v>
      </c>
      <c r="AT410" t="s">
        <v>95</v>
      </c>
      <c r="AU410" t="s">
        <v>94</v>
      </c>
      <c r="AV410" t="s">
        <v>95</v>
      </c>
      <c r="AW410" t="s">
        <v>94</v>
      </c>
      <c r="AX410" t="s">
        <v>95</v>
      </c>
      <c r="AY410" t="s">
        <v>95</v>
      </c>
      <c r="AZ410" t="s">
        <v>94</v>
      </c>
      <c r="BA410" t="s">
        <v>94</v>
      </c>
      <c r="BB410" t="s">
        <v>94</v>
      </c>
      <c r="BC410" t="s">
        <v>94</v>
      </c>
      <c r="BD410" t="s">
        <v>94</v>
      </c>
      <c r="BI410">
        <v>0</v>
      </c>
      <c r="BJ410" t="s">
        <v>137</v>
      </c>
      <c r="BK410" t="s">
        <v>180</v>
      </c>
      <c r="BL410">
        <v>1</v>
      </c>
      <c r="BM410">
        <v>1</v>
      </c>
      <c r="BN410">
        <v>0</v>
      </c>
      <c r="BO410">
        <v>0</v>
      </c>
      <c r="BP410">
        <v>0</v>
      </c>
      <c r="BQ410">
        <v>0</v>
      </c>
      <c r="BS410">
        <v>1</v>
      </c>
      <c r="BT410">
        <v>1</v>
      </c>
      <c r="BU410">
        <v>0</v>
      </c>
      <c r="BV410">
        <v>0</v>
      </c>
      <c r="BW410">
        <v>0</v>
      </c>
      <c r="BX410">
        <v>0</v>
      </c>
      <c r="BY410">
        <v>453</v>
      </c>
      <c r="CG410" s="4">
        <v>1</v>
      </c>
      <c r="CH410" s="4">
        <v>1</v>
      </c>
      <c r="CI410" s="5">
        <v>0</v>
      </c>
      <c r="CJ410" s="5">
        <v>0</v>
      </c>
      <c r="CK410" s="5">
        <v>0</v>
      </c>
      <c r="CL410" s="5">
        <v>0</v>
      </c>
    </row>
    <row r="411" spans="1:90" x14ac:dyDescent="0.2">
      <c r="A411" t="s">
        <v>807</v>
      </c>
      <c r="B411" t="s">
        <v>604</v>
      </c>
      <c r="C411" t="s">
        <v>222</v>
      </c>
      <c r="D411">
        <v>3.5</v>
      </c>
      <c r="E411" t="s">
        <v>317</v>
      </c>
      <c r="F411" t="s">
        <v>673</v>
      </c>
      <c r="G411" t="s">
        <v>360</v>
      </c>
      <c r="H411" t="s">
        <v>607</v>
      </c>
      <c r="I411">
        <v>1.5898000000000001</v>
      </c>
      <c r="J411">
        <v>1.5898000000000001</v>
      </c>
      <c r="K411">
        <v>0.78137999999999996</v>
      </c>
      <c r="L411">
        <v>2029.6</v>
      </c>
      <c r="M411">
        <v>2.7642000000000002</v>
      </c>
      <c r="N411" s="1">
        <v>36565000</v>
      </c>
      <c r="O411">
        <v>0.20013</v>
      </c>
      <c r="P411">
        <v>2017.7</v>
      </c>
      <c r="Q411">
        <v>-1557.7</v>
      </c>
      <c r="R411">
        <v>0.99929999999999997</v>
      </c>
      <c r="S411">
        <v>0.99924000000000002</v>
      </c>
      <c r="T411">
        <v>0.78790000000000004</v>
      </c>
      <c r="U411">
        <v>0.23039999999999999</v>
      </c>
      <c r="V411">
        <v>0.99929999999999997</v>
      </c>
      <c r="W411">
        <v>0.99926000000000004</v>
      </c>
      <c r="X411">
        <v>0.78790000000000004</v>
      </c>
      <c r="Y411">
        <v>0.23039999999999999</v>
      </c>
      <c r="Z411">
        <v>0.10650999999999999</v>
      </c>
      <c r="AA411">
        <v>6.1831999999999998E-2</v>
      </c>
      <c r="AB411">
        <v>28.085000000000001</v>
      </c>
      <c r="AC411">
        <v>12.36</v>
      </c>
      <c r="AD411">
        <v>43</v>
      </c>
      <c r="AE411">
        <v>7</v>
      </c>
      <c r="AF411" s="1">
        <v>5.3190999999999996E-6</v>
      </c>
      <c r="AG411" s="1">
        <v>9.2165000000000002E-9</v>
      </c>
      <c r="AH411" s="1">
        <v>5.3098000000000004E-6</v>
      </c>
      <c r="AI411">
        <v>7</v>
      </c>
      <c r="AJ411">
        <v>0</v>
      </c>
      <c r="AK411">
        <v>6</v>
      </c>
      <c r="AL411">
        <v>0</v>
      </c>
      <c r="AM411">
        <v>0</v>
      </c>
      <c r="AN411">
        <v>1</v>
      </c>
      <c r="AO411">
        <v>0.19928000000000001</v>
      </c>
      <c r="AP411">
        <v>0</v>
      </c>
      <c r="AQ411">
        <v>0</v>
      </c>
      <c r="AR411" t="s">
        <v>95</v>
      </c>
      <c r="AS411" t="s">
        <v>95</v>
      </c>
      <c r="AT411" t="s">
        <v>95</v>
      </c>
      <c r="AU411" t="s">
        <v>94</v>
      </c>
      <c r="AV411" t="s">
        <v>95</v>
      </c>
      <c r="AW411" t="s">
        <v>94</v>
      </c>
      <c r="AX411" t="s">
        <v>94</v>
      </c>
      <c r="AY411" t="s">
        <v>94</v>
      </c>
      <c r="AZ411" t="s">
        <v>94</v>
      </c>
      <c r="BA411" t="s">
        <v>94</v>
      </c>
      <c r="BB411" t="s">
        <v>94</v>
      </c>
      <c r="BC411" t="s">
        <v>94</v>
      </c>
      <c r="BD411" t="s">
        <v>94</v>
      </c>
      <c r="BH411" t="s">
        <v>341</v>
      </c>
      <c r="BI411">
        <v>1</v>
      </c>
      <c r="BJ411" t="s">
        <v>97</v>
      </c>
      <c r="BK411" t="s">
        <v>138</v>
      </c>
      <c r="BL411">
        <v>0</v>
      </c>
      <c r="BM411">
        <v>0</v>
      </c>
      <c r="BN411">
        <v>0</v>
      </c>
      <c r="BO411">
        <v>0</v>
      </c>
      <c r="BP411">
        <v>0</v>
      </c>
      <c r="BQ411">
        <v>0</v>
      </c>
      <c r="BS411">
        <v>1</v>
      </c>
      <c r="BT411">
        <v>1</v>
      </c>
      <c r="BU411">
        <v>0</v>
      </c>
      <c r="BV411">
        <v>0</v>
      </c>
      <c r="BW411">
        <v>0</v>
      </c>
      <c r="BX411">
        <v>0</v>
      </c>
      <c r="BY411">
        <v>454</v>
      </c>
      <c r="BZ411" t="s">
        <v>123</v>
      </c>
      <c r="CA411" t="s">
        <v>123</v>
      </c>
      <c r="CG411" s="4">
        <v>1</v>
      </c>
      <c r="CH411" s="4">
        <v>1</v>
      </c>
      <c r="CI411" s="5">
        <v>0</v>
      </c>
      <c r="CJ411" s="5">
        <v>0</v>
      </c>
      <c r="CK411" s="5">
        <v>0</v>
      </c>
      <c r="CL411" s="5">
        <v>0</v>
      </c>
    </row>
    <row r="412" spans="1:90" x14ac:dyDescent="0.2">
      <c r="A412" t="s">
        <v>808</v>
      </c>
      <c r="B412" t="s">
        <v>604</v>
      </c>
      <c r="C412" t="s">
        <v>222</v>
      </c>
      <c r="D412">
        <v>3.5</v>
      </c>
      <c r="E412" t="s">
        <v>317</v>
      </c>
      <c r="F412" t="s">
        <v>675</v>
      </c>
      <c r="G412" t="s">
        <v>357</v>
      </c>
      <c r="H412" t="s">
        <v>607</v>
      </c>
      <c r="I412">
        <v>2.8519000000000001</v>
      </c>
      <c r="J412">
        <v>0.41167999999999999</v>
      </c>
      <c r="K412">
        <v>2.6934999999999998</v>
      </c>
      <c r="L412">
        <v>2021.4</v>
      </c>
      <c r="M412">
        <v>1.5408999999999999</v>
      </c>
      <c r="N412">
        <v>307.55</v>
      </c>
      <c r="O412">
        <v>3.1415000000000002E-3</v>
      </c>
      <c r="P412">
        <v>1995.7</v>
      </c>
      <c r="Q412">
        <v>-5370.5</v>
      </c>
      <c r="R412">
        <v>0.99446000000000001</v>
      </c>
      <c r="S412">
        <v>0.99406000000000005</v>
      </c>
      <c r="T412">
        <v>5.4336000000000002</v>
      </c>
      <c r="U412">
        <v>1.8553999999999999</v>
      </c>
      <c r="V412">
        <v>0.91256999999999999</v>
      </c>
      <c r="W412">
        <v>0.90841000000000005</v>
      </c>
      <c r="X412">
        <v>21.591999999999999</v>
      </c>
      <c r="Y412">
        <v>8.8285</v>
      </c>
      <c r="Z412">
        <v>0.22947000000000001</v>
      </c>
      <c r="AA412">
        <v>0.19278000000000001</v>
      </c>
      <c r="AB412">
        <v>64.099999999999994</v>
      </c>
      <c r="AC412">
        <v>40.725000000000001</v>
      </c>
      <c r="AD412">
        <v>45</v>
      </c>
      <c r="AE412">
        <v>9</v>
      </c>
      <c r="AF412">
        <v>1.0476000000000001</v>
      </c>
      <c r="AG412">
        <v>1.0958000000000001E-3</v>
      </c>
      <c r="AH412">
        <v>1.0465</v>
      </c>
      <c r="AI412">
        <v>9</v>
      </c>
      <c r="AJ412">
        <v>0</v>
      </c>
      <c r="AK412">
        <v>8</v>
      </c>
      <c r="AL412">
        <v>0</v>
      </c>
      <c r="AM412">
        <v>0</v>
      </c>
      <c r="AN412">
        <v>1</v>
      </c>
      <c r="AO412">
        <v>0.71921000000000002</v>
      </c>
      <c r="AP412">
        <v>0</v>
      </c>
      <c r="AQ412">
        <v>0</v>
      </c>
      <c r="AR412" t="s">
        <v>95</v>
      </c>
      <c r="AS412" t="s">
        <v>95</v>
      </c>
      <c r="AT412" t="s">
        <v>95</v>
      </c>
      <c r="AU412" t="s">
        <v>94</v>
      </c>
      <c r="AV412" t="s">
        <v>95</v>
      </c>
      <c r="AW412" t="s">
        <v>94</v>
      </c>
      <c r="AX412" t="s">
        <v>95</v>
      </c>
      <c r="AY412" t="s">
        <v>95</v>
      </c>
      <c r="AZ412" t="s">
        <v>94</v>
      </c>
      <c r="BA412" t="s">
        <v>94</v>
      </c>
      <c r="BB412" t="s">
        <v>94</v>
      </c>
      <c r="BC412" t="s">
        <v>94</v>
      </c>
      <c r="BD412" t="s">
        <v>94</v>
      </c>
      <c r="BI412">
        <v>0</v>
      </c>
      <c r="BJ412" t="s">
        <v>137</v>
      </c>
      <c r="BK412" t="s">
        <v>180</v>
      </c>
      <c r="BL412">
        <v>1</v>
      </c>
      <c r="BM412">
        <v>1</v>
      </c>
      <c r="BN412">
        <v>0</v>
      </c>
      <c r="BO412">
        <v>0</v>
      </c>
      <c r="BP412">
        <v>0</v>
      </c>
      <c r="BQ412">
        <v>0</v>
      </c>
      <c r="BS412">
        <v>1</v>
      </c>
      <c r="BT412">
        <v>1</v>
      </c>
      <c r="BU412">
        <v>0</v>
      </c>
      <c r="BV412">
        <v>0</v>
      </c>
      <c r="BW412">
        <v>0</v>
      </c>
      <c r="BX412">
        <v>0</v>
      </c>
      <c r="BY412">
        <v>455</v>
      </c>
      <c r="CG412" s="4">
        <v>1</v>
      </c>
      <c r="CH412" s="4">
        <v>1</v>
      </c>
      <c r="CI412" s="5">
        <v>0</v>
      </c>
      <c r="CJ412" s="5">
        <v>0</v>
      </c>
      <c r="CK412" s="5">
        <v>0</v>
      </c>
      <c r="CL412" s="5">
        <v>0</v>
      </c>
    </row>
    <row r="413" spans="1:90" x14ac:dyDescent="0.2">
      <c r="A413" t="s">
        <v>809</v>
      </c>
      <c r="B413" t="s">
        <v>604</v>
      </c>
      <c r="C413" t="s">
        <v>222</v>
      </c>
      <c r="D413">
        <v>3.5</v>
      </c>
      <c r="E413" t="s">
        <v>317</v>
      </c>
      <c r="F413" t="s">
        <v>677</v>
      </c>
      <c r="G413" t="s">
        <v>360</v>
      </c>
      <c r="H413" t="s">
        <v>607</v>
      </c>
      <c r="I413">
        <v>1.4991000000000001</v>
      </c>
      <c r="J413">
        <v>1.4991000000000001</v>
      </c>
      <c r="K413">
        <v>0.82760999999999996</v>
      </c>
      <c r="L413">
        <v>2029.9</v>
      </c>
      <c r="M413">
        <v>2.9312999999999998</v>
      </c>
      <c r="N413" s="1">
        <v>26857000</v>
      </c>
      <c r="O413">
        <v>0.30013000000000001</v>
      </c>
      <c r="P413">
        <v>2017.7</v>
      </c>
      <c r="Q413">
        <v>-1649.9</v>
      </c>
      <c r="R413">
        <v>0.99431999999999998</v>
      </c>
      <c r="S413">
        <v>0.99389000000000005</v>
      </c>
      <c r="T413">
        <v>2.2887</v>
      </c>
      <c r="U413">
        <v>0.56223000000000001</v>
      </c>
      <c r="V413">
        <v>0.99431999999999998</v>
      </c>
      <c r="W413">
        <v>0.99404000000000003</v>
      </c>
      <c r="X413">
        <v>2.2887</v>
      </c>
      <c r="Y413">
        <v>0.56223000000000001</v>
      </c>
      <c r="Z413">
        <v>0.11434</v>
      </c>
      <c r="AA413">
        <v>7.0054000000000005E-2</v>
      </c>
      <c r="AB413">
        <v>28.584</v>
      </c>
      <c r="AC413">
        <v>12.680999999999999</v>
      </c>
      <c r="AD413">
        <v>43</v>
      </c>
      <c r="AE413">
        <v>7</v>
      </c>
      <c r="AF413" s="1">
        <v>7.3829000000000001E-6</v>
      </c>
      <c r="AG413" s="1">
        <v>1.2547999999999999E-8</v>
      </c>
      <c r="AH413" s="1">
        <v>7.3703000000000004E-6</v>
      </c>
      <c r="AI413">
        <v>7</v>
      </c>
      <c r="AJ413">
        <v>0</v>
      </c>
      <c r="AK413">
        <v>6</v>
      </c>
      <c r="AL413">
        <v>0</v>
      </c>
      <c r="AM413">
        <v>0</v>
      </c>
      <c r="AN413">
        <v>1</v>
      </c>
      <c r="AO413">
        <v>0.20532</v>
      </c>
      <c r="AP413">
        <v>0</v>
      </c>
      <c r="AQ413">
        <v>0</v>
      </c>
      <c r="AR413" t="s">
        <v>95</v>
      </c>
      <c r="AS413" t="s">
        <v>95</v>
      </c>
      <c r="AT413" t="s">
        <v>95</v>
      </c>
      <c r="AU413" t="s">
        <v>94</v>
      </c>
      <c r="AV413" t="s">
        <v>95</v>
      </c>
      <c r="AW413" t="s">
        <v>94</v>
      </c>
      <c r="AX413" t="s">
        <v>94</v>
      </c>
      <c r="AY413" t="s">
        <v>94</v>
      </c>
      <c r="AZ413" t="s">
        <v>94</v>
      </c>
      <c r="BA413" t="s">
        <v>94</v>
      </c>
      <c r="BB413" t="s">
        <v>94</v>
      </c>
      <c r="BC413" t="s">
        <v>94</v>
      </c>
      <c r="BD413" t="s">
        <v>94</v>
      </c>
      <c r="BH413" t="s">
        <v>341</v>
      </c>
      <c r="BI413">
        <v>1</v>
      </c>
      <c r="BJ413" t="s">
        <v>97</v>
      </c>
      <c r="BK413" t="s">
        <v>138</v>
      </c>
      <c r="BL413">
        <v>0</v>
      </c>
      <c r="BM413">
        <v>0</v>
      </c>
      <c r="BN413">
        <v>0</v>
      </c>
      <c r="BO413">
        <v>0</v>
      </c>
      <c r="BP413">
        <v>0</v>
      </c>
      <c r="BQ413">
        <v>0</v>
      </c>
      <c r="BS413">
        <v>0</v>
      </c>
      <c r="BT413">
        <v>1</v>
      </c>
      <c r="BU413">
        <v>0</v>
      </c>
      <c r="BV413">
        <v>0</v>
      </c>
      <c r="BW413">
        <v>0</v>
      </c>
      <c r="BX413">
        <v>0</v>
      </c>
      <c r="BY413">
        <v>456</v>
      </c>
      <c r="CA413" t="s">
        <v>123</v>
      </c>
      <c r="CG413" s="4">
        <v>0</v>
      </c>
      <c r="CH413" s="4">
        <v>1</v>
      </c>
      <c r="CI413" s="5">
        <v>0</v>
      </c>
      <c r="CJ413" s="5">
        <v>0</v>
      </c>
      <c r="CK413" s="5">
        <v>0</v>
      </c>
      <c r="CL413" s="5">
        <v>0</v>
      </c>
    </row>
    <row r="414" spans="1:90" x14ac:dyDescent="0.2">
      <c r="A414" t="s">
        <v>810</v>
      </c>
      <c r="B414" t="s">
        <v>604</v>
      </c>
      <c r="C414" t="s">
        <v>222</v>
      </c>
      <c r="D414">
        <v>3.5</v>
      </c>
      <c r="E414" t="s">
        <v>317</v>
      </c>
      <c r="F414" t="s">
        <v>679</v>
      </c>
      <c r="G414" t="s">
        <v>351</v>
      </c>
      <c r="H414" t="s">
        <v>607</v>
      </c>
      <c r="I414">
        <v>0.65893999999999997</v>
      </c>
      <c r="J414">
        <v>0.30662</v>
      </c>
      <c r="K414">
        <v>0.66718999999999995</v>
      </c>
      <c r="L414">
        <v>2021.4</v>
      </c>
      <c r="M414">
        <v>6.6688999999999998</v>
      </c>
      <c r="N414">
        <v>77.86</v>
      </c>
      <c r="O414">
        <v>5.3868999999999998</v>
      </c>
      <c r="P414">
        <v>2015.5</v>
      </c>
      <c r="Q414">
        <v>-1330.1</v>
      </c>
      <c r="R414">
        <v>0.99648999999999999</v>
      </c>
      <c r="S414">
        <v>0.99622999999999995</v>
      </c>
      <c r="T414">
        <v>0.89463999999999999</v>
      </c>
      <c r="U414">
        <v>0.40970000000000001</v>
      </c>
      <c r="V414">
        <v>0.97209000000000001</v>
      </c>
      <c r="W414">
        <v>0.97075999999999996</v>
      </c>
      <c r="X414">
        <v>2.5215000000000001</v>
      </c>
      <c r="Y414">
        <v>1.2090000000000001</v>
      </c>
      <c r="Z414">
        <v>0.32961000000000001</v>
      </c>
      <c r="AA414">
        <v>0.29768</v>
      </c>
      <c r="AB414">
        <v>12.358000000000001</v>
      </c>
      <c r="AC414">
        <v>8.6328999999999994</v>
      </c>
      <c r="AD414">
        <v>45</v>
      </c>
      <c r="AE414">
        <v>9</v>
      </c>
      <c r="AF414">
        <v>0.82198000000000004</v>
      </c>
      <c r="AG414">
        <v>1.2843E-2</v>
      </c>
      <c r="AH414">
        <v>0.80913999999999997</v>
      </c>
      <c r="AI414">
        <v>9</v>
      </c>
      <c r="AJ414">
        <v>0</v>
      </c>
      <c r="AK414">
        <v>8</v>
      </c>
      <c r="AL414">
        <v>0</v>
      </c>
      <c r="AM414">
        <v>0</v>
      </c>
      <c r="AN414">
        <v>1</v>
      </c>
      <c r="AO414">
        <v>0.79584999999999995</v>
      </c>
      <c r="AP414">
        <v>0</v>
      </c>
      <c r="AQ414">
        <v>1</v>
      </c>
      <c r="AR414" t="s">
        <v>95</v>
      </c>
      <c r="AS414" t="s">
        <v>95</v>
      </c>
      <c r="AT414" t="s">
        <v>95</v>
      </c>
      <c r="AU414" t="s">
        <v>95</v>
      </c>
      <c r="AV414" t="s">
        <v>95</v>
      </c>
      <c r="AW414" t="s">
        <v>95</v>
      </c>
      <c r="AX414" t="s">
        <v>95</v>
      </c>
      <c r="AY414" t="s">
        <v>95</v>
      </c>
      <c r="AZ414" t="s">
        <v>95</v>
      </c>
      <c r="BA414" t="s">
        <v>95</v>
      </c>
      <c r="BB414" t="s">
        <v>95</v>
      </c>
      <c r="BC414" t="s">
        <v>95</v>
      </c>
      <c r="BD414" t="s">
        <v>95</v>
      </c>
      <c r="BI414">
        <v>0</v>
      </c>
      <c r="BJ414" t="s">
        <v>137</v>
      </c>
      <c r="BK414" t="s">
        <v>180</v>
      </c>
      <c r="BL414">
        <v>1</v>
      </c>
      <c r="BM414">
        <v>1</v>
      </c>
      <c r="BN414">
        <v>0</v>
      </c>
      <c r="BO414">
        <v>0</v>
      </c>
      <c r="BP414">
        <v>0</v>
      </c>
      <c r="BQ414">
        <v>0</v>
      </c>
      <c r="BS414">
        <v>0</v>
      </c>
      <c r="BT414">
        <v>1</v>
      </c>
      <c r="BU414">
        <v>0</v>
      </c>
      <c r="BV414">
        <v>0</v>
      </c>
      <c r="BW414">
        <v>0</v>
      </c>
      <c r="BX414">
        <v>0</v>
      </c>
      <c r="BY414">
        <v>457</v>
      </c>
      <c r="BZ414" t="s">
        <v>123</v>
      </c>
      <c r="CG414" s="4">
        <v>1</v>
      </c>
      <c r="CH414" s="4">
        <v>1</v>
      </c>
      <c r="CI414" s="5">
        <v>0</v>
      </c>
      <c r="CJ414" s="5">
        <v>0</v>
      </c>
      <c r="CK414" s="5">
        <v>0</v>
      </c>
      <c r="CL414" s="5">
        <v>0</v>
      </c>
    </row>
    <row r="415" spans="1:90" x14ac:dyDescent="0.2">
      <c r="A415" t="s">
        <v>811</v>
      </c>
      <c r="B415" t="s">
        <v>604</v>
      </c>
      <c r="C415" t="s">
        <v>222</v>
      </c>
      <c r="D415">
        <v>3.5</v>
      </c>
      <c r="E415" t="s">
        <v>317</v>
      </c>
      <c r="F415" t="s">
        <v>681</v>
      </c>
      <c r="G415" t="s">
        <v>354</v>
      </c>
      <c r="H415" t="s">
        <v>607</v>
      </c>
      <c r="I415">
        <v>0.42881000000000002</v>
      </c>
      <c r="J415">
        <v>1.4349000000000001E-2</v>
      </c>
      <c r="K415">
        <v>0.13999</v>
      </c>
      <c r="L415">
        <v>2049.5</v>
      </c>
      <c r="M415">
        <v>10.247999999999999</v>
      </c>
      <c r="N415" s="1">
        <v>2271500</v>
      </c>
      <c r="O415">
        <v>1552.2</v>
      </c>
      <c r="P415" s="1">
        <v>157740</v>
      </c>
      <c r="Q415">
        <v>-279</v>
      </c>
      <c r="R415">
        <v>0.96782999999999997</v>
      </c>
      <c r="S415">
        <v>0.96536</v>
      </c>
      <c r="T415">
        <v>0.58435000000000004</v>
      </c>
      <c r="U415">
        <v>0.26250000000000001</v>
      </c>
      <c r="V415">
        <v>-0.1174</v>
      </c>
      <c r="W415">
        <v>-0.17327000000000001</v>
      </c>
      <c r="X415">
        <v>3.4439000000000002</v>
      </c>
      <c r="Y415">
        <v>1.1163000000000001</v>
      </c>
      <c r="Z415">
        <v>0.28432000000000002</v>
      </c>
      <c r="AA415">
        <v>0.24854000000000001</v>
      </c>
      <c r="AB415">
        <v>2.7562000000000002</v>
      </c>
      <c r="AC415">
        <v>1.7466999999999999</v>
      </c>
      <c r="AD415">
        <v>43</v>
      </c>
      <c r="AE415">
        <v>7</v>
      </c>
      <c r="AF415" s="1">
        <v>7.9242999999999997E-6</v>
      </c>
      <c r="AG415" s="1">
        <v>4.4023999999999998E-7</v>
      </c>
      <c r="AH415" s="1">
        <v>7.4841000000000001E-6</v>
      </c>
      <c r="AI415">
        <v>7</v>
      </c>
      <c r="AJ415">
        <v>0</v>
      </c>
      <c r="AK415">
        <v>6</v>
      </c>
      <c r="AL415">
        <v>0</v>
      </c>
      <c r="AM415">
        <v>0</v>
      </c>
      <c r="AN415">
        <v>1</v>
      </c>
      <c r="AO415">
        <v>0.58038999999999996</v>
      </c>
      <c r="AP415">
        <v>0</v>
      </c>
      <c r="AQ415">
        <v>1</v>
      </c>
      <c r="AR415" t="s">
        <v>95</v>
      </c>
      <c r="AS415" t="s">
        <v>95</v>
      </c>
      <c r="AT415" t="s">
        <v>95</v>
      </c>
      <c r="AU415" t="s">
        <v>95</v>
      </c>
      <c r="AV415" t="s">
        <v>95</v>
      </c>
      <c r="AW415" t="s">
        <v>95</v>
      </c>
      <c r="AX415" t="s">
        <v>94</v>
      </c>
      <c r="AY415" t="s">
        <v>94</v>
      </c>
      <c r="AZ415" t="s">
        <v>94</v>
      </c>
      <c r="BA415" t="s">
        <v>94</v>
      </c>
      <c r="BB415" t="s">
        <v>94</v>
      </c>
      <c r="BC415" t="s">
        <v>95</v>
      </c>
      <c r="BD415" t="s">
        <v>95</v>
      </c>
      <c r="BH415" t="s">
        <v>341</v>
      </c>
      <c r="BI415">
        <v>1</v>
      </c>
      <c r="BJ415" t="s">
        <v>97</v>
      </c>
      <c r="BK415" t="s">
        <v>138</v>
      </c>
      <c r="BL415">
        <v>0</v>
      </c>
      <c r="BM415">
        <v>0</v>
      </c>
      <c r="BN415">
        <v>0</v>
      </c>
      <c r="BO415">
        <v>0</v>
      </c>
      <c r="BP415">
        <v>0</v>
      </c>
      <c r="BQ415">
        <v>0</v>
      </c>
      <c r="BS415">
        <v>1</v>
      </c>
      <c r="BT415">
        <v>1</v>
      </c>
      <c r="BU415">
        <v>0</v>
      </c>
      <c r="BV415">
        <v>0</v>
      </c>
      <c r="BW415">
        <v>0</v>
      </c>
      <c r="BX415">
        <v>0</v>
      </c>
      <c r="BY415">
        <v>458</v>
      </c>
      <c r="BZ415" t="s">
        <v>123</v>
      </c>
      <c r="CA415" t="s">
        <v>123</v>
      </c>
      <c r="CG415" s="4">
        <v>1</v>
      </c>
      <c r="CH415" s="4">
        <v>1</v>
      </c>
      <c r="CI415" s="5">
        <v>0</v>
      </c>
      <c r="CJ415" s="5">
        <v>0</v>
      </c>
      <c r="CK415" s="5">
        <v>0</v>
      </c>
      <c r="CL415" s="5">
        <v>0</v>
      </c>
    </row>
    <row r="416" spans="1:90" x14ac:dyDescent="0.2">
      <c r="A416" t="s">
        <v>812</v>
      </c>
      <c r="B416" t="s">
        <v>604</v>
      </c>
      <c r="C416" t="s">
        <v>222</v>
      </c>
      <c r="D416">
        <v>4.0999999999999996</v>
      </c>
      <c r="E416" t="s">
        <v>129</v>
      </c>
      <c r="F416" t="s">
        <v>130</v>
      </c>
      <c r="G416" t="s">
        <v>131</v>
      </c>
      <c r="H416" t="s">
        <v>607</v>
      </c>
      <c r="I416">
        <v>0.75883</v>
      </c>
      <c r="J416">
        <v>7.3949000000000001E-2</v>
      </c>
      <c r="K416">
        <v>3.8873000000000002</v>
      </c>
      <c r="L416">
        <v>2013.4</v>
      </c>
      <c r="M416">
        <v>5.7911000000000001</v>
      </c>
      <c r="N416">
        <v>77.489999999999995</v>
      </c>
      <c r="O416">
        <v>0.22506000000000001</v>
      </c>
      <c r="P416">
        <v>1943.3</v>
      </c>
      <c r="Q416">
        <v>-7783.5</v>
      </c>
      <c r="R416">
        <v>0.77405999999999997</v>
      </c>
      <c r="S416">
        <v>0.73419000000000001</v>
      </c>
      <c r="T416">
        <v>14.583</v>
      </c>
      <c r="U416">
        <v>11.281000000000001</v>
      </c>
      <c r="V416">
        <v>0.52807999999999999</v>
      </c>
      <c r="W416">
        <v>0.47565000000000002</v>
      </c>
      <c r="X416">
        <v>21.076000000000001</v>
      </c>
      <c r="Y416">
        <v>17.605</v>
      </c>
      <c r="Z416">
        <v>0.58865999999999996</v>
      </c>
      <c r="AA416">
        <v>0.54296</v>
      </c>
      <c r="AB416">
        <v>19.677</v>
      </c>
      <c r="AC416">
        <v>16.872</v>
      </c>
      <c r="AD416">
        <v>21</v>
      </c>
      <c r="AE416">
        <v>20</v>
      </c>
      <c r="AF416">
        <v>1.2905</v>
      </c>
      <c r="AG416">
        <v>9.2014000000000002E-3</v>
      </c>
      <c r="AH416">
        <v>1.2813000000000001</v>
      </c>
      <c r="AI416">
        <v>21</v>
      </c>
      <c r="AJ416">
        <v>5</v>
      </c>
      <c r="AK416">
        <v>15</v>
      </c>
      <c r="AL416">
        <v>1</v>
      </c>
      <c r="AM416">
        <v>1</v>
      </c>
      <c r="AN416">
        <v>1</v>
      </c>
      <c r="AO416">
        <v>0.95608000000000004</v>
      </c>
      <c r="AP416">
        <v>0</v>
      </c>
      <c r="AQ416">
        <v>1</v>
      </c>
      <c r="AR416" t="s">
        <v>95</v>
      </c>
      <c r="AS416" t="s">
        <v>95</v>
      </c>
      <c r="AT416" t="s">
        <v>95</v>
      </c>
      <c r="AU416" t="s">
        <v>95</v>
      </c>
      <c r="AV416" t="s">
        <v>95</v>
      </c>
      <c r="AW416" t="s">
        <v>95</v>
      </c>
      <c r="AX416" t="s">
        <v>95</v>
      </c>
      <c r="AY416" t="s">
        <v>95</v>
      </c>
      <c r="AZ416" t="s">
        <v>95</v>
      </c>
      <c r="BA416" t="s">
        <v>95</v>
      </c>
      <c r="BB416" t="s">
        <v>95</v>
      </c>
      <c r="BC416" t="s">
        <v>95</v>
      </c>
      <c r="BD416" t="s">
        <v>95</v>
      </c>
      <c r="BI416">
        <v>0</v>
      </c>
      <c r="BJ416" t="s">
        <v>132</v>
      </c>
      <c r="BK416" t="s">
        <v>133</v>
      </c>
      <c r="BL416">
        <v>1</v>
      </c>
      <c r="BM416">
        <v>1</v>
      </c>
      <c r="BN416">
        <v>0</v>
      </c>
      <c r="BO416">
        <v>0</v>
      </c>
      <c r="BP416">
        <v>0</v>
      </c>
      <c r="BQ416">
        <v>0</v>
      </c>
      <c r="BS416">
        <v>0</v>
      </c>
      <c r="BT416">
        <v>1</v>
      </c>
      <c r="BU416">
        <v>0</v>
      </c>
      <c r="BV416">
        <v>0</v>
      </c>
      <c r="BW416">
        <v>0</v>
      </c>
      <c r="BX416">
        <v>0</v>
      </c>
      <c r="BY416">
        <v>459</v>
      </c>
      <c r="BZ416" t="s">
        <v>123</v>
      </c>
      <c r="CG416" s="4">
        <v>1</v>
      </c>
      <c r="CH416" s="4">
        <v>1</v>
      </c>
      <c r="CI416" s="5">
        <v>0</v>
      </c>
      <c r="CJ416" s="5">
        <v>0</v>
      </c>
      <c r="CK416" s="5">
        <v>0</v>
      </c>
      <c r="CL416" s="5">
        <v>0</v>
      </c>
    </row>
    <row r="417" spans="1:91" x14ac:dyDescent="0.2">
      <c r="A417" t="s">
        <v>813</v>
      </c>
      <c r="B417" t="s">
        <v>604</v>
      </c>
      <c r="C417" t="s">
        <v>222</v>
      </c>
      <c r="D417">
        <v>4.0999999999999996</v>
      </c>
      <c r="E417" t="s">
        <v>129</v>
      </c>
      <c r="F417" t="s">
        <v>135</v>
      </c>
      <c r="G417" t="s">
        <v>136</v>
      </c>
      <c r="H417" t="s">
        <v>607</v>
      </c>
      <c r="I417">
        <v>0.23022000000000001</v>
      </c>
      <c r="J417">
        <v>0.18776000000000001</v>
      </c>
      <c r="K417">
        <v>5.3640999999999996</v>
      </c>
      <c r="L417">
        <v>2022.4</v>
      </c>
      <c r="M417">
        <v>19.088000000000001</v>
      </c>
      <c r="N417">
        <v>333.07</v>
      </c>
      <c r="O417">
        <v>4.2512000000000001E-2</v>
      </c>
      <c r="P417">
        <v>1977.3</v>
      </c>
      <c r="Q417">
        <v>-10752</v>
      </c>
      <c r="R417">
        <v>0.86472000000000004</v>
      </c>
      <c r="S417">
        <v>0.83089999999999997</v>
      </c>
      <c r="T417">
        <v>11.3</v>
      </c>
      <c r="U417">
        <v>8.5677000000000003</v>
      </c>
      <c r="V417">
        <v>0.86368999999999996</v>
      </c>
      <c r="W417">
        <v>0.84272000000000002</v>
      </c>
      <c r="X417">
        <v>11.343</v>
      </c>
      <c r="Y417">
        <v>9.0236999999999998</v>
      </c>
      <c r="Z417">
        <v>0.64778000000000002</v>
      </c>
      <c r="AA417">
        <v>0.59358999999999995</v>
      </c>
      <c r="AB417">
        <v>18.233000000000001</v>
      </c>
      <c r="AC417">
        <v>15.965</v>
      </c>
      <c r="AD417">
        <v>16</v>
      </c>
      <c r="AE417">
        <v>15</v>
      </c>
      <c r="AF417">
        <v>0.30024000000000001</v>
      </c>
      <c r="AG417">
        <v>2.1408E-3</v>
      </c>
      <c r="AH417">
        <v>0.29809999999999998</v>
      </c>
      <c r="AI417">
        <v>16</v>
      </c>
      <c r="AJ417">
        <v>0</v>
      </c>
      <c r="AK417">
        <v>10</v>
      </c>
      <c r="AL417">
        <v>0</v>
      </c>
      <c r="AM417">
        <v>1</v>
      </c>
      <c r="AN417">
        <v>1</v>
      </c>
      <c r="AO417">
        <v>0.83623999999999998</v>
      </c>
      <c r="AP417">
        <v>0</v>
      </c>
      <c r="AQ417">
        <v>1</v>
      </c>
      <c r="AR417" t="s">
        <v>95</v>
      </c>
      <c r="AS417" t="s">
        <v>95</v>
      </c>
      <c r="AT417" t="s">
        <v>95</v>
      </c>
      <c r="AU417" t="s">
        <v>95</v>
      </c>
      <c r="AV417" t="s">
        <v>95</v>
      </c>
      <c r="AW417" t="s">
        <v>95</v>
      </c>
      <c r="AX417" t="s">
        <v>95</v>
      </c>
      <c r="AY417" t="s">
        <v>95</v>
      </c>
      <c r="AZ417" t="s">
        <v>95</v>
      </c>
      <c r="BA417" t="s">
        <v>95</v>
      </c>
      <c r="BB417" t="s">
        <v>95</v>
      </c>
      <c r="BC417" t="s">
        <v>95</v>
      </c>
      <c r="BD417" t="s">
        <v>95</v>
      </c>
      <c r="BI417">
        <v>0</v>
      </c>
      <c r="BJ417" t="s">
        <v>137</v>
      </c>
      <c r="BK417" t="s">
        <v>138</v>
      </c>
      <c r="BL417">
        <v>1</v>
      </c>
      <c r="BM417">
        <v>1</v>
      </c>
      <c r="BN417">
        <v>0</v>
      </c>
      <c r="BO417">
        <v>0</v>
      </c>
      <c r="BP417">
        <v>0</v>
      </c>
      <c r="BQ417">
        <v>1</v>
      </c>
      <c r="BS417">
        <v>1</v>
      </c>
      <c r="BT417">
        <v>1</v>
      </c>
      <c r="BU417">
        <v>0</v>
      </c>
      <c r="BV417">
        <v>0</v>
      </c>
      <c r="BW417">
        <v>0</v>
      </c>
      <c r="BX417">
        <v>1</v>
      </c>
      <c r="BY417">
        <v>460</v>
      </c>
      <c r="CG417" s="4">
        <v>1</v>
      </c>
      <c r="CH417" s="4">
        <v>1</v>
      </c>
      <c r="CI417" s="5">
        <v>0</v>
      </c>
      <c r="CJ417" s="5">
        <v>0</v>
      </c>
      <c r="CK417" s="5">
        <v>0</v>
      </c>
      <c r="CL417" s="5">
        <v>1</v>
      </c>
    </row>
    <row r="418" spans="1:91" x14ac:dyDescent="0.2">
      <c r="A418" t="s">
        <v>814</v>
      </c>
      <c r="B418" t="s">
        <v>604</v>
      </c>
      <c r="C418" t="s">
        <v>222</v>
      </c>
      <c r="D418">
        <v>4.5</v>
      </c>
      <c r="E418" t="s">
        <v>685</v>
      </c>
      <c r="F418" t="s">
        <v>686</v>
      </c>
      <c r="G418" t="s">
        <v>630</v>
      </c>
      <c r="H418" t="s">
        <v>607</v>
      </c>
      <c r="I418">
        <v>4.1343999999999999E-3</v>
      </c>
      <c r="J418">
        <v>4.1313000000000001E-3</v>
      </c>
      <c r="K418">
        <v>0.31301000000000001</v>
      </c>
      <c r="L418">
        <v>3737.1</v>
      </c>
      <c r="M418">
        <v>1062.9000000000001</v>
      </c>
      <c r="N418" s="1">
        <v>101930</v>
      </c>
      <c r="O418">
        <v>22.702000000000002</v>
      </c>
      <c r="P418">
        <v>1703</v>
      </c>
      <c r="Q418">
        <v>-548.45000000000005</v>
      </c>
      <c r="R418">
        <v>0.74772000000000005</v>
      </c>
      <c r="S418">
        <v>0.73196000000000006</v>
      </c>
      <c r="T418">
        <v>2.7361</v>
      </c>
      <c r="U418">
        <v>2.1476999999999999</v>
      </c>
      <c r="V418">
        <v>0.74772000000000005</v>
      </c>
      <c r="W418">
        <v>0.73743000000000003</v>
      </c>
      <c r="X418">
        <v>2.7361</v>
      </c>
      <c r="Y418">
        <v>2.1476999999999999</v>
      </c>
      <c r="Z418">
        <v>0.74370999999999998</v>
      </c>
      <c r="AA418">
        <v>0.73324999999999996</v>
      </c>
      <c r="AB418">
        <v>2.7578</v>
      </c>
      <c r="AC418">
        <v>2.1829000000000001</v>
      </c>
      <c r="AD418">
        <v>52</v>
      </c>
      <c r="AE418">
        <v>52</v>
      </c>
      <c r="AF418">
        <v>8.4148000000000003E-4</v>
      </c>
      <c r="AG418">
        <v>6.6001000000000005E-4</v>
      </c>
      <c r="AH418">
        <v>1.8147000000000001E-4</v>
      </c>
      <c r="AI418">
        <v>52</v>
      </c>
      <c r="AJ418">
        <v>15</v>
      </c>
      <c r="AK418">
        <v>45</v>
      </c>
      <c r="AL418">
        <v>1</v>
      </c>
      <c r="AM418">
        <v>1</v>
      </c>
      <c r="AN418">
        <v>0</v>
      </c>
      <c r="AO418">
        <v>0.9798</v>
      </c>
      <c r="AP418">
        <v>0</v>
      </c>
      <c r="AQ418">
        <v>1</v>
      </c>
      <c r="AR418" t="s">
        <v>95</v>
      </c>
      <c r="AS418" t="s">
        <v>95</v>
      </c>
      <c r="AT418" t="s">
        <v>95</v>
      </c>
      <c r="AU418" t="s">
        <v>95</v>
      </c>
      <c r="AV418" t="s">
        <v>95</v>
      </c>
      <c r="AW418" t="s">
        <v>95</v>
      </c>
      <c r="AX418" t="s">
        <v>95</v>
      </c>
      <c r="AY418" t="s">
        <v>94</v>
      </c>
      <c r="AZ418" t="s">
        <v>95</v>
      </c>
      <c r="BA418" t="s">
        <v>94</v>
      </c>
      <c r="BB418" t="s">
        <v>95</v>
      </c>
      <c r="BC418" t="s">
        <v>94</v>
      </c>
      <c r="BD418" t="s">
        <v>95</v>
      </c>
      <c r="BI418">
        <v>0</v>
      </c>
      <c r="BM418">
        <v>1</v>
      </c>
      <c r="BS418">
        <v>1</v>
      </c>
      <c r="BT418">
        <v>1</v>
      </c>
      <c r="BU418">
        <v>0</v>
      </c>
      <c r="BV418">
        <v>0</v>
      </c>
      <c r="BW418">
        <v>0</v>
      </c>
      <c r="BX418">
        <v>1</v>
      </c>
      <c r="BY418">
        <v>461</v>
      </c>
      <c r="CG418" s="4">
        <v>1</v>
      </c>
      <c r="CH418" s="4">
        <v>1</v>
      </c>
      <c r="CI418" s="5">
        <v>0</v>
      </c>
      <c r="CJ418" s="5">
        <v>0</v>
      </c>
      <c r="CK418" s="5">
        <v>0</v>
      </c>
      <c r="CL418" s="5">
        <v>1</v>
      </c>
    </row>
    <row r="419" spans="1:91" x14ac:dyDescent="0.2">
      <c r="A419" t="s">
        <v>815</v>
      </c>
      <c r="B419" t="s">
        <v>604</v>
      </c>
      <c r="C419" t="s">
        <v>230</v>
      </c>
      <c r="D419">
        <v>1.1000000000000001</v>
      </c>
      <c r="E419" t="s">
        <v>90</v>
      </c>
      <c r="F419" t="s">
        <v>605</v>
      </c>
      <c r="G419" t="s">
        <v>606</v>
      </c>
      <c r="H419" t="s">
        <v>607</v>
      </c>
      <c r="I419">
        <v>-1.2099E-2</v>
      </c>
      <c r="J419">
        <v>5.1081E-4</v>
      </c>
      <c r="K419">
        <v>-4.7321999999999998E-3</v>
      </c>
      <c r="L419">
        <v>1139.9000000000001</v>
      </c>
      <c r="M419">
        <v>-363.2</v>
      </c>
      <c r="N419">
        <v>12325</v>
      </c>
      <c r="O419">
        <v>1555.3</v>
      </c>
      <c r="P419" s="1">
        <v>157420</v>
      </c>
      <c r="Q419">
        <v>9.8434000000000008</v>
      </c>
      <c r="R419">
        <v>0.93328999999999995</v>
      </c>
      <c r="S419">
        <v>0.92911999999999995</v>
      </c>
      <c r="T419">
        <v>1.9210000000000001E-2</v>
      </c>
      <c r="U419">
        <v>1.4154999999999999E-2</v>
      </c>
      <c r="V419">
        <v>-28.97</v>
      </c>
      <c r="W419">
        <v>-30.193000000000001</v>
      </c>
      <c r="X419">
        <v>0.40716000000000002</v>
      </c>
      <c r="Y419">
        <v>0.40031</v>
      </c>
      <c r="Z419">
        <v>0.91190000000000004</v>
      </c>
      <c r="AA419">
        <v>0.9083</v>
      </c>
      <c r="AB419">
        <v>2.2075999999999998E-2</v>
      </c>
      <c r="AC419">
        <v>1.6528000000000001E-2</v>
      </c>
      <c r="AD419">
        <v>52</v>
      </c>
      <c r="AE419">
        <v>52</v>
      </c>
      <c r="AF419" s="1">
        <v>4.5182000000000002E-5</v>
      </c>
      <c r="AG419" s="1">
        <v>2.4743E-5</v>
      </c>
      <c r="AH419" s="1">
        <v>2.0438999999999999E-5</v>
      </c>
      <c r="AI419">
        <v>52</v>
      </c>
      <c r="AJ419">
        <v>46</v>
      </c>
      <c r="AK419">
        <v>2</v>
      </c>
      <c r="AL419">
        <v>0</v>
      </c>
      <c r="AM419">
        <v>0</v>
      </c>
      <c r="AN419">
        <v>0</v>
      </c>
      <c r="AO419">
        <v>0.97836999999999996</v>
      </c>
      <c r="AP419">
        <v>1</v>
      </c>
      <c r="AQ419">
        <v>1</v>
      </c>
      <c r="AR419" t="s">
        <v>95</v>
      </c>
      <c r="AS419" t="s">
        <v>95</v>
      </c>
      <c r="AT419" t="s">
        <v>95</v>
      </c>
      <c r="AU419" t="s">
        <v>95</v>
      </c>
      <c r="AV419" t="s">
        <v>95</v>
      </c>
      <c r="AW419" t="s">
        <v>95</v>
      </c>
      <c r="AX419" t="s">
        <v>95</v>
      </c>
      <c r="AY419" t="s">
        <v>94</v>
      </c>
      <c r="AZ419" t="s">
        <v>95</v>
      </c>
      <c r="BA419" t="s">
        <v>94</v>
      </c>
      <c r="BB419" t="s">
        <v>95</v>
      </c>
      <c r="BC419" t="s">
        <v>94</v>
      </c>
      <c r="BD419" t="s">
        <v>95</v>
      </c>
      <c r="BH419" t="s">
        <v>276</v>
      </c>
      <c r="BI419">
        <v>0</v>
      </c>
      <c r="BM419">
        <v>1</v>
      </c>
      <c r="BP419">
        <v>0</v>
      </c>
      <c r="BQ419">
        <v>0</v>
      </c>
      <c r="BS419">
        <v>1</v>
      </c>
      <c r="BT419">
        <v>1</v>
      </c>
      <c r="BU419">
        <v>0</v>
      </c>
      <c r="BV419">
        <v>0</v>
      </c>
      <c r="BW419">
        <v>0</v>
      </c>
      <c r="BX419">
        <v>0</v>
      </c>
      <c r="BY419">
        <v>463</v>
      </c>
      <c r="CG419" s="4">
        <v>1</v>
      </c>
      <c r="CH419" s="4">
        <v>1</v>
      </c>
      <c r="CI419" s="5">
        <v>0</v>
      </c>
      <c r="CJ419" s="5">
        <v>0</v>
      </c>
      <c r="CK419" s="5">
        <v>0</v>
      </c>
      <c r="CL419" s="5">
        <v>0</v>
      </c>
    </row>
    <row r="420" spans="1:91" x14ac:dyDescent="0.2">
      <c r="A420" t="s">
        <v>816</v>
      </c>
      <c r="B420" t="s">
        <v>604</v>
      </c>
      <c r="C420" t="s">
        <v>230</v>
      </c>
      <c r="D420">
        <v>1.1000000000000001</v>
      </c>
      <c r="E420" t="s">
        <v>90</v>
      </c>
      <c r="F420" t="s">
        <v>609</v>
      </c>
      <c r="G420" t="s">
        <v>610</v>
      </c>
      <c r="H420" t="s">
        <v>607</v>
      </c>
      <c r="I420">
        <v>4.0985000000000001E-2</v>
      </c>
      <c r="J420">
        <v>2.4172E-3</v>
      </c>
      <c r="K420">
        <v>0.28675</v>
      </c>
      <c r="L420">
        <v>1926.3</v>
      </c>
      <c r="M420">
        <v>107.22</v>
      </c>
      <c r="N420">
        <v>125.52</v>
      </c>
      <c r="O420">
        <v>37.4</v>
      </c>
      <c r="P420">
        <v>1522.4</v>
      </c>
      <c r="Q420">
        <v>-454.77</v>
      </c>
      <c r="R420">
        <v>0.61248999999999998</v>
      </c>
      <c r="S420">
        <v>0.58826999999999996</v>
      </c>
      <c r="T420">
        <v>3.5489000000000002</v>
      </c>
      <c r="U420">
        <v>3.0051999999999999</v>
      </c>
      <c r="V420">
        <v>0.56411999999999995</v>
      </c>
      <c r="W420">
        <v>0.54632999999999998</v>
      </c>
      <c r="X420">
        <v>3.7639</v>
      </c>
      <c r="Y420">
        <v>3.0661</v>
      </c>
      <c r="Z420">
        <v>0.56984000000000001</v>
      </c>
      <c r="AA420">
        <v>0.55227999999999999</v>
      </c>
      <c r="AB420">
        <v>3.7391999999999999</v>
      </c>
      <c r="AC420">
        <v>3.0505</v>
      </c>
      <c r="AD420">
        <v>52</v>
      </c>
      <c r="AE420">
        <v>52</v>
      </c>
      <c r="AF420">
        <v>1.0114000000000001</v>
      </c>
      <c r="AG420">
        <v>0.83653</v>
      </c>
      <c r="AH420">
        <v>0.17487</v>
      </c>
      <c r="AI420">
        <v>52</v>
      </c>
      <c r="AJ420">
        <v>1</v>
      </c>
      <c r="AK420">
        <v>48</v>
      </c>
      <c r="AL420">
        <v>0</v>
      </c>
      <c r="AM420">
        <v>0</v>
      </c>
      <c r="AN420">
        <v>0</v>
      </c>
      <c r="AO420">
        <v>0.98002999999999996</v>
      </c>
      <c r="AP420">
        <v>0</v>
      </c>
      <c r="AQ420">
        <v>0</v>
      </c>
      <c r="AR420" t="s">
        <v>94</v>
      </c>
      <c r="AS420" t="s">
        <v>95</v>
      </c>
      <c r="AT420" t="s">
        <v>95</v>
      </c>
      <c r="AU420" t="s">
        <v>95</v>
      </c>
      <c r="AV420" t="s">
        <v>95</v>
      </c>
      <c r="AW420" t="s">
        <v>95</v>
      </c>
      <c r="AX420" t="s">
        <v>95</v>
      </c>
      <c r="AY420" t="s">
        <v>94</v>
      </c>
      <c r="AZ420" t="s">
        <v>95</v>
      </c>
      <c r="BA420" t="s">
        <v>94</v>
      </c>
      <c r="BB420" t="s">
        <v>95</v>
      </c>
      <c r="BC420" t="s">
        <v>94</v>
      </c>
      <c r="BD420" t="s">
        <v>95</v>
      </c>
      <c r="BH420" t="s">
        <v>276</v>
      </c>
      <c r="BI420">
        <v>0</v>
      </c>
      <c r="BM420">
        <v>1</v>
      </c>
      <c r="BP420">
        <v>0</v>
      </c>
      <c r="BQ420">
        <v>0</v>
      </c>
      <c r="BS420">
        <v>1</v>
      </c>
      <c r="BT420">
        <v>1</v>
      </c>
      <c r="BU420">
        <v>0</v>
      </c>
      <c r="BV420">
        <v>0</v>
      </c>
      <c r="BW420">
        <v>0</v>
      </c>
      <c r="BX420">
        <v>0</v>
      </c>
      <c r="BY420">
        <v>469</v>
      </c>
      <c r="CG420" s="4">
        <v>1</v>
      </c>
      <c r="CH420" s="4">
        <v>1</v>
      </c>
      <c r="CI420" s="5">
        <v>0</v>
      </c>
      <c r="CJ420" s="5">
        <v>0</v>
      </c>
      <c r="CK420" s="5">
        <v>0</v>
      </c>
      <c r="CL420" s="5">
        <v>0</v>
      </c>
    </row>
    <row r="421" spans="1:91" x14ac:dyDescent="0.2">
      <c r="A421" t="s">
        <v>817</v>
      </c>
      <c r="B421" t="s">
        <v>604</v>
      </c>
      <c r="C421" t="s">
        <v>230</v>
      </c>
      <c r="D421">
        <v>1.1000000000000001</v>
      </c>
      <c r="E421" t="s">
        <v>90</v>
      </c>
      <c r="F421" t="s">
        <v>612</v>
      </c>
      <c r="G421" t="s">
        <v>613</v>
      </c>
      <c r="H421" t="s">
        <v>607</v>
      </c>
      <c r="I421">
        <v>1.3937E-2</v>
      </c>
      <c r="J421">
        <v>1.6452999999999999E-3</v>
      </c>
      <c r="K421">
        <v>7.1095999999999998E-3</v>
      </c>
      <c r="L421">
        <v>2510.1</v>
      </c>
      <c r="M421">
        <v>315.32</v>
      </c>
      <c r="N421">
        <v>932.53</v>
      </c>
      <c r="O421">
        <v>1554.9</v>
      </c>
      <c r="P421" s="1">
        <v>157400</v>
      </c>
      <c r="Q421">
        <v>-13.504</v>
      </c>
      <c r="R421">
        <v>0.49020000000000002</v>
      </c>
      <c r="S421">
        <v>-0.27449000000000001</v>
      </c>
      <c r="T421">
        <v>1.2494999999999999E-2</v>
      </c>
      <c r="U421">
        <v>1.1435000000000001E-2</v>
      </c>
      <c r="V421">
        <v>-882.22</v>
      </c>
      <c r="W421">
        <v>-1471</v>
      </c>
      <c r="X421">
        <v>0.52009000000000005</v>
      </c>
      <c r="Y421">
        <v>0.51980000000000004</v>
      </c>
      <c r="Z421">
        <v>0.48137999999999997</v>
      </c>
      <c r="AA421">
        <v>0.13563</v>
      </c>
      <c r="AB421">
        <v>1.2603E-2</v>
      </c>
      <c r="AC421">
        <v>1.1547999999999999E-2</v>
      </c>
      <c r="AD421">
        <v>6</v>
      </c>
      <c r="AE421">
        <v>6</v>
      </c>
      <c r="AF421">
        <v>5.9714000000000002E-4</v>
      </c>
      <c r="AG421">
        <v>5.3686999999999995E-4</v>
      </c>
      <c r="AH421" s="1">
        <v>6.0270999999999999E-5</v>
      </c>
      <c r="AI421">
        <v>6</v>
      </c>
      <c r="AJ421">
        <v>0</v>
      </c>
      <c r="AK421">
        <v>4</v>
      </c>
      <c r="AL421">
        <v>0</v>
      </c>
      <c r="AM421">
        <v>1</v>
      </c>
      <c r="AN421">
        <v>0</v>
      </c>
      <c r="AO421">
        <v>0.82138999999999995</v>
      </c>
      <c r="AP421">
        <v>1</v>
      </c>
      <c r="AQ421">
        <v>1</v>
      </c>
      <c r="AR421" t="s">
        <v>94</v>
      </c>
      <c r="AS421" t="s">
        <v>95</v>
      </c>
      <c r="AT421" t="s">
        <v>95</v>
      </c>
      <c r="AU421" t="s">
        <v>95</v>
      </c>
      <c r="AV421" t="s">
        <v>95</v>
      </c>
      <c r="AW421" t="s">
        <v>95</v>
      </c>
      <c r="AX421" t="s">
        <v>95</v>
      </c>
      <c r="AY421" t="s">
        <v>94</v>
      </c>
      <c r="AZ421" t="s">
        <v>95</v>
      </c>
      <c r="BA421" t="s">
        <v>94</v>
      </c>
      <c r="BB421" t="s">
        <v>95</v>
      </c>
      <c r="BC421" t="s">
        <v>94</v>
      </c>
      <c r="BD421" t="s">
        <v>95</v>
      </c>
      <c r="BI421">
        <v>0</v>
      </c>
      <c r="BM421">
        <v>1</v>
      </c>
      <c r="BP421">
        <v>0</v>
      </c>
      <c r="BQ421">
        <v>0</v>
      </c>
      <c r="BS421">
        <v>1</v>
      </c>
      <c r="BT421">
        <v>1</v>
      </c>
      <c r="BU421">
        <v>0</v>
      </c>
      <c r="BV421">
        <v>0</v>
      </c>
      <c r="BW421">
        <v>0</v>
      </c>
      <c r="BX421">
        <v>0</v>
      </c>
      <c r="BY421">
        <v>472</v>
      </c>
      <c r="CG421" s="4">
        <v>1</v>
      </c>
      <c r="CH421" s="4">
        <v>1</v>
      </c>
      <c r="CI421" s="5">
        <v>0</v>
      </c>
      <c r="CJ421" s="5">
        <v>0</v>
      </c>
      <c r="CK421" s="5">
        <v>0</v>
      </c>
      <c r="CL421" s="5">
        <v>0</v>
      </c>
    </row>
    <row r="422" spans="1:91" x14ac:dyDescent="0.2">
      <c r="A422" t="s">
        <v>818</v>
      </c>
      <c r="B422" t="s">
        <v>604</v>
      </c>
      <c r="C422" t="s">
        <v>230</v>
      </c>
      <c r="D422">
        <v>1.1000000000000001</v>
      </c>
      <c r="E422" t="s">
        <v>90</v>
      </c>
      <c r="F422" t="s">
        <v>615</v>
      </c>
      <c r="G422" t="s">
        <v>616</v>
      </c>
      <c r="H422" t="s">
        <v>607</v>
      </c>
      <c r="I422">
        <v>-1.2648E-2</v>
      </c>
      <c r="J422">
        <v>5.1413999999999995E-4</v>
      </c>
      <c r="K422">
        <v>-4.7260999999999996E-3</v>
      </c>
      <c r="L422">
        <v>1127.7</v>
      </c>
      <c r="M422">
        <v>-347.44</v>
      </c>
      <c r="N422">
        <v>23090</v>
      </c>
      <c r="O422">
        <v>1555.3</v>
      </c>
      <c r="P422" s="1">
        <v>157420</v>
      </c>
      <c r="Q422">
        <v>9.8310999999999993</v>
      </c>
      <c r="R422">
        <v>0.92032999999999998</v>
      </c>
      <c r="S422">
        <v>0.91476999999999997</v>
      </c>
      <c r="T422">
        <v>1.9222E-2</v>
      </c>
      <c r="U422">
        <v>1.4630000000000001E-2</v>
      </c>
      <c r="V422">
        <v>-32.527000000000001</v>
      </c>
      <c r="W422">
        <v>-34.051000000000002</v>
      </c>
      <c r="X422">
        <v>0.39430999999999999</v>
      </c>
      <c r="Y422">
        <v>0.38838</v>
      </c>
      <c r="Z422">
        <v>0.88622999999999996</v>
      </c>
      <c r="AA422">
        <v>0.88105999999999995</v>
      </c>
      <c r="AB422">
        <v>2.2970000000000001E-2</v>
      </c>
      <c r="AC422">
        <v>1.7356E-2</v>
      </c>
      <c r="AD422">
        <v>47</v>
      </c>
      <c r="AE422">
        <v>47</v>
      </c>
      <c r="AF422" s="1">
        <v>2.4116000000000001E-5</v>
      </c>
      <c r="AG422" s="1">
        <v>1.3207000000000001E-5</v>
      </c>
      <c r="AH422" s="1">
        <v>1.0910000000000001E-5</v>
      </c>
      <c r="AI422">
        <v>47</v>
      </c>
      <c r="AJ422">
        <v>46</v>
      </c>
      <c r="AK422">
        <v>2</v>
      </c>
      <c r="AL422">
        <v>0</v>
      </c>
      <c r="AM422">
        <v>0</v>
      </c>
      <c r="AN422">
        <v>0</v>
      </c>
      <c r="AO422">
        <v>0.97170999999999996</v>
      </c>
      <c r="AP422">
        <v>1</v>
      </c>
      <c r="AQ422">
        <v>1</v>
      </c>
      <c r="AR422" t="s">
        <v>95</v>
      </c>
      <c r="AS422" t="s">
        <v>95</v>
      </c>
      <c r="AT422" t="s">
        <v>95</v>
      </c>
      <c r="AU422" t="s">
        <v>95</v>
      </c>
      <c r="AV422" t="s">
        <v>95</v>
      </c>
      <c r="AW422" t="s">
        <v>95</v>
      </c>
      <c r="AX422" t="s">
        <v>95</v>
      </c>
      <c r="AY422" t="s">
        <v>94</v>
      </c>
      <c r="AZ422" t="s">
        <v>95</v>
      </c>
      <c r="BA422" t="s">
        <v>94</v>
      </c>
      <c r="BB422" t="s">
        <v>95</v>
      </c>
      <c r="BC422" t="s">
        <v>94</v>
      </c>
      <c r="BD422" t="s">
        <v>95</v>
      </c>
      <c r="BI422">
        <v>0</v>
      </c>
      <c r="BM422">
        <v>1</v>
      </c>
      <c r="BP422">
        <v>0</v>
      </c>
      <c r="BQ422">
        <v>0</v>
      </c>
      <c r="BS422">
        <v>1</v>
      </c>
      <c r="BT422">
        <v>1</v>
      </c>
      <c r="BU422">
        <v>0</v>
      </c>
      <c r="BV422">
        <v>0</v>
      </c>
      <c r="BW422">
        <v>0</v>
      </c>
      <c r="BX422">
        <v>0</v>
      </c>
      <c r="BY422">
        <v>473</v>
      </c>
      <c r="CG422" s="4">
        <v>1</v>
      </c>
      <c r="CH422" s="4">
        <v>1</v>
      </c>
      <c r="CI422" s="5">
        <v>0</v>
      </c>
      <c r="CJ422" s="5">
        <v>0</v>
      </c>
      <c r="CK422" s="5">
        <v>0</v>
      </c>
      <c r="CL422" s="5">
        <v>0</v>
      </c>
    </row>
    <row r="423" spans="1:91" x14ac:dyDescent="0.2">
      <c r="A423" t="s">
        <v>819</v>
      </c>
      <c r="B423" t="s">
        <v>604</v>
      </c>
      <c r="C423" t="s">
        <v>230</v>
      </c>
      <c r="D423">
        <v>1.1000000000000001</v>
      </c>
      <c r="E423" t="s">
        <v>90</v>
      </c>
      <c r="F423" t="s">
        <v>619</v>
      </c>
      <c r="G423" t="s">
        <v>620</v>
      </c>
      <c r="H423" t="s">
        <v>607</v>
      </c>
      <c r="I423">
        <v>4.4511000000000002E-2</v>
      </c>
      <c r="J423">
        <v>2.3763999999999999E-3</v>
      </c>
      <c r="K423">
        <v>0.28184999999999999</v>
      </c>
      <c r="L423">
        <v>1928.8</v>
      </c>
      <c r="M423">
        <v>98.727000000000004</v>
      </c>
      <c r="N423">
        <v>124.63</v>
      </c>
      <c r="O423">
        <v>126</v>
      </c>
      <c r="P423">
        <v>2025.5</v>
      </c>
      <c r="Q423">
        <v>-445.04</v>
      </c>
      <c r="R423">
        <v>0.60085999999999995</v>
      </c>
      <c r="S423">
        <v>0.57538</v>
      </c>
      <c r="T423">
        <v>3.5388000000000002</v>
      </c>
      <c r="U423">
        <v>3.0034000000000001</v>
      </c>
      <c r="V423">
        <v>0.54235</v>
      </c>
      <c r="W423">
        <v>0.52327999999999997</v>
      </c>
      <c r="X423">
        <v>3.7892999999999999</v>
      </c>
      <c r="Y423">
        <v>3.0901000000000001</v>
      </c>
      <c r="Z423">
        <v>0.54857999999999996</v>
      </c>
      <c r="AA423">
        <v>0.52976999999999996</v>
      </c>
      <c r="AB423">
        <v>3.7635000000000001</v>
      </c>
      <c r="AC423">
        <v>3.0720000000000001</v>
      </c>
      <c r="AD423">
        <v>51</v>
      </c>
      <c r="AE423">
        <v>51</v>
      </c>
      <c r="AF423">
        <v>1.0185999999999999</v>
      </c>
      <c r="AG423">
        <v>0.84247000000000005</v>
      </c>
      <c r="AH423">
        <v>0.17610999999999999</v>
      </c>
      <c r="AI423">
        <v>51</v>
      </c>
      <c r="AJ423">
        <v>0</v>
      </c>
      <c r="AK423">
        <v>47</v>
      </c>
      <c r="AL423">
        <v>0</v>
      </c>
      <c r="AM423">
        <v>0</v>
      </c>
      <c r="AN423">
        <v>0</v>
      </c>
      <c r="AO423">
        <v>0.97955000000000003</v>
      </c>
      <c r="AP423">
        <v>0</v>
      </c>
      <c r="AQ423">
        <v>0</v>
      </c>
      <c r="AR423" t="s">
        <v>94</v>
      </c>
      <c r="AS423" t="s">
        <v>95</v>
      </c>
      <c r="AT423" t="s">
        <v>95</v>
      </c>
      <c r="AU423" t="s">
        <v>95</v>
      </c>
      <c r="AV423" t="s">
        <v>95</v>
      </c>
      <c r="AW423" t="s">
        <v>95</v>
      </c>
      <c r="AX423" t="s">
        <v>95</v>
      </c>
      <c r="AY423" t="s">
        <v>94</v>
      </c>
      <c r="AZ423" t="s">
        <v>95</v>
      </c>
      <c r="BA423" t="s">
        <v>94</v>
      </c>
      <c r="BB423" t="s">
        <v>95</v>
      </c>
      <c r="BC423" t="s">
        <v>94</v>
      </c>
      <c r="BD423" t="s">
        <v>95</v>
      </c>
      <c r="BI423">
        <v>0</v>
      </c>
      <c r="BM423">
        <v>1</v>
      </c>
      <c r="BP423">
        <v>0</v>
      </c>
      <c r="BQ423">
        <v>0</v>
      </c>
      <c r="BS423">
        <v>1</v>
      </c>
      <c r="BT423">
        <v>1</v>
      </c>
      <c r="BU423">
        <v>0</v>
      </c>
      <c r="BV423">
        <v>0</v>
      </c>
      <c r="BW423">
        <v>0</v>
      </c>
      <c r="BX423">
        <v>0</v>
      </c>
      <c r="BY423">
        <v>484</v>
      </c>
      <c r="CG423" s="4">
        <v>1</v>
      </c>
      <c r="CH423" s="4">
        <v>1</v>
      </c>
      <c r="CI423" s="5">
        <v>0</v>
      </c>
      <c r="CJ423" s="5">
        <v>0</v>
      </c>
      <c r="CK423" s="5">
        <v>0</v>
      </c>
      <c r="CL423" s="5">
        <v>0</v>
      </c>
    </row>
    <row r="424" spans="1:91" x14ac:dyDescent="0.2">
      <c r="A424" t="s">
        <v>820</v>
      </c>
      <c r="B424" t="s">
        <v>604</v>
      </c>
      <c r="C424" t="s">
        <v>230</v>
      </c>
      <c r="D424">
        <v>1.1000000000000001</v>
      </c>
      <c r="E424" t="s">
        <v>90</v>
      </c>
      <c r="F424" t="s">
        <v>623</v>
      </c>
      <c r="G424" t="s">
        <v>624</v>
      </c>
      <c r="H424" t="s">
        <v>607</v>
      </c>
      <c r="K424">
        <v>-0.11999</v>
      </c>
      <c r="Q424">
        <v>369.34</v>
      </c>
      <c r="Z424">
        <v>1</v>
      </c>
      <c r="AA424">
        <v>1</v>
      </c>
      <c r="AB424" s="1">
        <v>1.4211E-14</v>
      </c>
      <c r="AC424" s="1">
        <v>1.4211E-14</v>
      </c>
      <c r="AD424">
        <v>2</v>
      </c>
      <c r="AE424">
        <v>2</v>
      </c>
      <c r="AI424">
        <v>2</v>
      </c>
      <c r="AJ424">
        <v>1</v>
      </c>
      <c r="AK424">
        <v>0</v>
      </c>
      <c r="AL424">
        <v>0</v>
      </c>
      <c r="AM424">
        <v>0</v>
      </c>
      <c r="AN424">
        <v>0</v>
      </c>
      <c r="AO424">
        <v>0.5</v>
      </c>
      <c r="AP424">
        <v>0</v>
      </c>
      <c r="AQ424">
        <v>0</v>
      </c>
      <c r="AR424" t="s">
        <v>96</v>
      </c>
      <c r="AS424" t="s">
        <v>96</v>
      </c>
      <c r="AT424" t="s">
        <v>95</v>
      </c>
      <c r="AU424" t="s">
        <v>95</v>
      </c>
      <c r="AV424" t="s">
        <v>95</v>
      </c>
      <c r="AW424" t="s">
        <v>95</v>
      </c>
      <c r="AX424" t="s">
        <v>94</v>
      </c>
      <c r="AY424" t="s">
        <v>94</v>
      </c>
      <c r="AZ424" t="s">
        <v>95</v>
      </c>
      <c r="BA424" t="s">
        <v>96</v>
      </c>
      <c r="BB424" t="s">
        <v>96</v>
      </c>
      <c r="BC424" t="s">
        <v>96</v>
      </c>
      <c r="BD424" t="s">
        <v>96</v>
      </c>
      <c r="BI424">
        <v>0</v>
      </c>
      <c r="BP424">
        <v>0</v>
      </c>
      <c r="BQ424">
        <v>0</v>
      </c>
      <c r="BS424">
        <v>0</v>
      </c>
      <c r="BT424">
        <v>1</v>
      </c>
      <c r="BU424">
        <v>0</v>
      </c>
      <c r="BV424">
        <v>0</v>
      </c>
      <c r="BW424">
        <v>0</v>
      </c>
      <c r="BX424">
        <v>0</v>
      </c>
      <c r="BY424">
        <v>485</v>
      </c>
      <c r="CG424" s="4">
        <v>0</v>
      </c>
      <c r="CH424" s="4">
        <v>1</v>
      </c>
      <c r="CI424" s="5">
        <v>0</v>
      </c>
      <c r="CJ424" s="5">
        <v>0</v>
      </c>
      <c r="CK424" s="5">
        <v>0</v>
      </c>
      <c r="CL424" s="5">
        <v>0</v>
      </c>
    </row>
    <row r="425" spans="1:91" x14ac:dyDescent="0.2">
      <c r="A425" t="s">
        <v>821</v>
      </c>
      <c r="B425" t="s">
        <v>604</v>
      </c>
      <c r="C425" t="s">
        <v>230</v>
      </c>
      <c r="D425">
        <v>1.1000000000000001</v>
      </c>
      <c r="E425" t="s">
        <v>90</v>
      </c>
      <c r="F425" t="s">
        <v>626</v>
      </c>
      <c r="G425" t="s">
        <v>107</v>
      </c>
      <c r="H425" t="s">
        <v>607</v>
      </c>
      <c r="I425">
        <v>-2.0220999999999999E-2</v>
      </c>
      <c r="J425">
        <v>5.1081E-4</v>
      </c>
      <c r="K425">
        <v>-4.7321999999999998E-3</v>
      </c>
      <c r="L425">
        <v>1975</v>
      </c>
      <c r="M425">
        <v>-217.33</v>
      </c>
      <c r="N425">
        <v>1</v>
      </c>
      <c r="O425">
        <v>1555.3</v>
      </c>
      <c r="P425" s="1">
        <v>157420</v>
      </c>
      <c r="Q425">
        <v>9.8434000000000008</v>
      </c>
      <c r="R425">
        <v>0.92084999999999995</v>
      </c>
      <c r="S425">
        <v>0.91590000000000005</v>
      </c>
      <c r="T425">
        <v>2.0924999999999999E-2</v>
      </c>
      <c r="U425">
        <v>1.5585999999999999E-2</v>
      </c>
      <c r="V425">
        <v>-28.97</v>
      </c>
      <c r="W425">
        <v>-30.193000000000001</v>
      </c>
      <c r="X425">
        <v>0.40716000000000002</v>
      </c>
      <c r="Y425">
        <v>0.40031</v>
      </c>
      <c r="Z425">
        <v>0.91190000000000004</v>
      </c>
      <c r="AA425">
        <v>0.9083</v>
      </c>
      <c r="AB425">
        <v>2.2075999999999998E-2</v>
      </c>
      <c r="AC425">
        <v>1.6528000000000001E-2</v>
      </c>
      <c r="AD425">
        <v>52</v>
      </c>
      <c r="AE425">
        <v>52</v>
      </c>
      <c r="AF425">
        <v>0.55684999999999996</v>
      </c>
      <c r="AG425">
        <v>0.30495</v>
      </c>
      <c r="AH425">
        <v>0.25190000000000001</v>
      </c>
      <c r="AI425">
        <v>52</v>
      </c>
      <c r="AJ425">
        <v>46</v>
      </c>
      <c r="AK425">
        <v>2</v>
      </c>
      <c r="AL425">
        <v>0</v>
      </c>
      <c r="AM425">
        <v>0</v>
      </c>
      <c r="AN425">
        <v>0</v>
      </c>
      <c r="AO425">
        <v>0.97836999999999996</v>
      </c>
      <c r="AP425">
        <v>1</v>
      </c>
      <c r="AQ425">
        <v>1</v>
      </c>
      <c r="AR425" t="s">
        <v>95</v>
      </c>
      <c r="AS425" t="s">
        <v>95</v>
      </c>
      <c r="AT425" t="s">
        <v>95</v>
      </c>
      <c r="AU425" t="s">
        <v>95</v>
      </c>
      <c r="AV425" t="s">
        <v>95</v>
      </c>
      <c r="AW425" t="s">
        <v>95</v>
      </c>
      <c r="AX425" t="s">
        <v>95</v>
      </c>
      <c r="AY425" t="s">
        <v>95</v>
      </c>
      <c r="AZ425" t="s">
        <v>95</v>
      </c>
      <c r="BA425" t="s">
        <v>95</v>
      </c>
      <c r="BB425" t="s">
        <v>95</v>
      </c>
      <c r="BC425" t="s">
        <v>94</v>
      </c>
      <c r="BD425" t="s">
        <v>95</v>
      </c>
      <c r="BH425" t="s">
        <v>276</v>
      </c>
      <c r="BI425">
        <v>0</v>
      </c>
      <c r="BJ425" t="s">
        <v>108</v>
      </c>
      <c r="BK425" t="s">
        <v>109</v>
      </c>
      <c r="BL425">
        <v>1</v>
      </c>
      <c r="BM425">
        <v>1</v>
      </c>
      <c r="BN425">
        <v>0</v>
      </c>
      <c r="BO425">
        <v>1</v>
      </c>
      <c r="BP425">
        <v>0</v>
      </c>
      <c r="BQ425">
        <v>0</v>
      </c>
      <c r="BS425">
        <v>1</v>
      </c>
      <c r="BT425">
        <v>1</v>
      </c>
      <c r="BU425">
        <v>0</v>
      </c>
      <c r="BV425">
        <v>1</v>
      </c>
      <c r="BW425">
        <v>0</v>
      </c>
      <c r="BX425">
        <v>0</v>
      </c>
      <c r="BY425">
        <v>486</v>
      </c>
      <c r="CG425" s="4">
        <v>1</v>
      </c>
      <c r="CH425" s="4">
        <v>1</v>
      </c>
      <c r="CI425" s="5">
        <v>0</v>
      </c>
      <c r="CJ425" s="5">
        <v>1</v>
      </c>
      <c r="CK425" s="5">
        <v>0</v>
      </c>
      <c r="CL425" s="5">
        <v>0</v>
      </c>
    </row>
    <row r="426" spans="1:91" x14ac:dyDescent="0.2">
      <c r="A426" t="s">
        <v>822</v>
      </c>
      <c r="B426" t="s">
        <v>604</v>
      </c>
      <c r="C426" t="s">
        <v>230</v>
      </c>
      <c r="D426">
        <v>2.4</v>
      </c>
      <c r="E426" t="s">
        <v>628</v>
      </c>
      <c r="F426" t="s">
        <v>629</v>
      </c>
      <c r="G426" t="s">
        <v>630</v>
      </c>
      <c r="H426" t="s">
        <v>607</v>
      </c>
      <c r="I426">
        <v>6.7310999999999996E-2</v>
      </c>
      <c r="J426">
        <v>3.9179999999999996E-3</v>
      </c>
      <c r="K426">
        <v>0.47888999999999998</v>
      </c>
      <c r="L426">
        <v>1951.6</v>
      </c>
      <c r="M426">
        <v>65.284999999999997</v>
      </c>
      <c r="N426">
        <v>128.27000000000001</v>
      </c>
      <c r="O426">
        <v>25.876999999999999</v>
      </c>
      <c r="P426">
        <v>1606.5</v>
      </c>
      <c r="Q426">
        <v>-836.61</v>
      </c>
      <c r="R426">
        <v>0.72933999999999999</v>
      </c>
      <c r="S426">
        <v>0.71243000000000001</v>
      </c>
      <c r="T426">
        <v>4.7763999999999998</v>
      </c>
      <c r="U426">
        <v>3.7871000000000001</v>
      </c>
      <c r="V426">
        <v>0.59675999999999996</v>
      </c>
      <c r="W426">
        <v>0.58030000000000004</v>
      </c>
      <c r="X426">
        <v>5.8300999999999998</v>
      </c>
      <c r="Y426">
        <v>4.7046000000000001</v>
      </c>
      <c r="Z426">
        <v>0.61282999999999999</v>
      </c>
      <c r="AA426">
        <v>0.59702999999999995</v>
      </c>
      <c r="AB426">
        <v>5.7127999999999997</v>
      </c>
      <c r="AC426">
        <v>4.6147999999999998</v>
      </c>
      <c r="AD426">
        <v>52</v>
      </c>
      <c r="AE426">
        <v>52</v>
      </c>
      <c r="AF426">
        <v>1.0487</v>
      </c>
      <c r="AG426">
        <v>0.77444000000000002</v>
      </c>
      <c r="AH426">
        <v>0.27422000000000002</v>
      </c>
      <c r="AI426">
        <v>52</v>
      </c>
      <c r="AJ426">
        <v>22</v>
      </c>
      <c r="AK426">
        <v>51</v>
      </c>
      <c r="AL426">
        <v>1</v>
      </c>
      <c r="AM426">
        <v>0</v>
      </c>
      <c r="AN426">
        <v>0</v>
      </c>
      <c r="AO426">
        <v>0.98109000000000002</v>
      </c>
      <c r="AP426">
        <v>0</v>
      </c>
      <c r="AQ426">
        <v>0</v>
      </c>
      <c r="AR426" t="s">
        <v>95</v>
      </c>
      <c r="AS426" t="s">
        <v>95</v>
      </c>
      <c r="AT426" t="s">
        <v>95</v>
      </c>
      <c r="AU426" t="s">
        <v>95</v>
      </c>
      <c r="AV426" t="s">
        <v>95</v>
      </c>
      <c r="AW426" t="s">
        <v>95</v>
      </c>
      <c r="AX426" t="s">
        <v>95</v>
      </c>
      <c r="AY426" t="s">
        <v>95</v>
      </c>
      <c r="AZ426" t="s">
        <v>95</v>
      </c>
      <c r="BA426" t="s">
        <v>95</v>
      </c>
      <c r="BB426" t="s">
        <v>95</v>
      </c>
      <c r="BC426" t="s">
        <v>95</v>
      </c>
      <c r="BD426" t="s">
        <v>95</v>
      </c>
      <c r="BI426">
        <v>0</v>
      </c>
      <c r="BL426">
        <v>1</v>
      </c>
      <c r="BM426">
        <v>1</v>
      </c>
      <c r="BS426">
        <v>1</v>
      </c>
      <c r="BT426">
        <v>1</v>
      </c>
      <c r="BU426">
        <v>0</v>
      </c>
      <c r="BV426">
        <v>0</v>
      </c>
      <c r="BW426">
        <v>0</v>
      </c>
      <c r="BX426">
        <v>1</v>
      </c>
      <c r="BY426">
        <v>487</v>
      </c>
      <c r="CG426" s="4">
        <v>1</v>
      </c>
      <c r="CH426" s="4">
        <v>1</v>
      </c>
      <c r="CI426" s="5">
        <v>0</v>
      </c>
      <c r="CJ426" s="5">
        <v>0</v>
      </c>
      <c r="CK426" s="5">
        <v>0</v>
      </c>
      <c r="CL426" s="5">
        <v>1</v>
      </c>
    </row>
    <row r="427" spans="1:91" x14ac:dyDescent="0.2">
      <c r="A427" t="s">
        <v>823</v>
      </c>
      <c r="B427" t="s">
        <v>604</v>
      </c>
      <c r="C427" t="s">
        <v>230</v>
      </c>
      <c r="D427">
        <v>2.5</v>
      </c>
      <c r="E427" t="s">
        <v>632</v>
      </c>
      <c r="F427" t="s">
        <v>633</v>
      </c>
      <c r="G427" t="s">
        <v>606</v>
      </c>
      <c r="H427" t="s">
        <v>607</v>
      </c>
      <c r="I427">
        <v>4.5039000000000003E-2</v>
      </c>
      <c r="J427">
        <v>7.7143000000000003E-3</v>
      </c>
      <c r="K427">
        <v>4.7321999999999998E-3</v>
      </c>
      <c r="L427">
        <v>1960.1</v>
      </c>
      <c r="M427">
        <v>97.570999999999998</v>
      </c>
      <c r="N427">
        <v>0.73931000000000002</v>
      </c>
      <c r="O427">
        <v>5.5282999999999998</v>
      </c>
      <c r="P427">
        <v>2284.3000000000002</v>
      </c>
      <c r="Q427">
        <v>-8.8434000000000008</v>
      </c>
      <c r="R427">
        <v>0.94460999999999995</v>
      </c>
      <c r="S427">
        <v>0.94115000000000004</v>
      </c>
      <c r="T427">
        <v>1.7503999999999999E-2</v>
      </c>
      <c r="U427">
        <v>1.2082000000000001E-2</v>
      </c>
      <c r="V427">
        <v>0.89165000000000005</v>
      </c>
      <c r="W427">
        <v>0.88722999999999996</v>
      </c>
      <c r="X427">
        <v>2.4480999999999999E-2</v>
      </c>
      <c r="Y427">
        <v>1.8745000000000001E-2</v>
      </c>
      <c r="Z427">
        <v>0.91190000000000004</v>
      </c>
      <c r="AA427">
        <v>0.9083</v>
      </c>
      <c r="AB427">
        <v>2.2075999999999998E-2</v>
      </c>
      <c r="AC427">
        <v>1.6528000000000001E-2</v>
      </c>
      <c r="AD427">
        <v>52</v>
      </c>
      <c r="AE427">
        <v>52</v>
      </c>
      <c r="AF427">
        <v>0.94013000000000002</v>
      </c>
      <c r="AG427">
        <v>0.59941</v>
      </c>
      <c r="AH427">
        <v>0.34072999999999998</v>
      </c>
      <c r="AI427">
        <v>52</v>
      </c>
      <c r="AJ427">
        <v>2</v>
      </c>
      <c r="AK427">
        <v>46</v>
      </c>
      <c r="AL427">
        <v>0</v>
      </c>
      <c r="AM427">
        <v>0</v>
      </c>
      <c r="AN427">
        <v>0</v>
      </c>
      <c r="AO427">
        <v>0.98112999999999995</v>
      </c>
      <c r="AP427">
        <v>1</v>
      </c>
      <c r="AQ427">
        <v>1</v>
      </c>
      <c r="AR427" t="s">
        <v>95</v>
      </c>
      <c r="AS427" t="s">
        <v>95</v>
      </c>
      <c r="AT427" t="s">
        <v>95</v>
      </c>
      <c r="AU427" t="s">
        <v>95</v>
      </c>
      <c r="AV427" t="s">
        <v>95</v>
      </c>
      <c r="AW427" t="s">
        <v>95</v>
      </c>
      <c r="AX427" t="s">
        <v>95</v>
      </c>
      <c r="AY427" t="s">
        <v>95</v>
      </c>
      <c r="AZ427" t="s">
        <v>95</v>
      </c>
      <c r="BA427" t="s">
        <v>95</v>
      </c>
      <c r="BB427" t="s">
        <v>95</v>
      </c>
      <c r="BC427" t="s">
        <v>95</v>
      </c>
      <c r="BD427" t="s">
        <v>95</v>
      </c>
      <c r="BH427" t="s">
        <v>276</v>
      </c>
      <c r="BI427">
        <v>0</v>
      </c>
      <c r="BL427">
        <v>1</v>
      </c>
      <c r="BM427">
        <v>1</v>
      </c>
      <c r="BP427">
        <v>0</v>
      </c>
      <c r="BQ427">
        <v>0</v>
      </c>
      <c r="BS427">
        <v>1</v>
      </c>
      <c r="BT427">
        <v>1</v>
      </c>
      <c r="BU427">
        <v>0</v>
      </c>
      <c r="BV427">
        <v>0</v>
      </c>
      <c r="BW427">
        <v>0</v>
      </c>
      <c r="BX427">
        <v>0</v>
      </c>
      <c r="BY427">
        <v>462</v>
      </c>
      <c r="CG427" s="4">
        <v>1</v>
      </c>
      <c r="CH427" s="4">
        <v>1</v>
      </c>
      <c r="CI427" s="5">
        <v>0</v>
      </c>
      <c r="CJ427" s="5">
        <v>0</v>
      </c>
      <c r="CK427" s="5">
        <v>0</v>
      </c>
      <c r="CL427" s="5">
        <v>1</v>
      </c>
      <c r="CM427" s="12" t="s">
        <v>3457</v>
      </c>
    </row>
    <row r="428" spans="1:91" x14ac:dyDescent="0.2">
      <c r="A428" t="s">
        <v>824</v>
      </c>
      <c r="B428" t="s">
        <v>604</v>
      </c>
      <c r="C428" t="s">
        <v>230</v>
      </c>
      <c r="D428">
        <v>2.5</v>
      </c>
      <c r="E428" t="s">
        <v>632</v>
      </c>
      <c r="F428" t="s">
        <v>635</v>
      </c>
      <c r="G428" t="s">
        <v>636</v>
      </c>
      <c r="H428" t="s">
        <v>607</v>
      </c>
      <c r="I428">
        <v>-9.2294000000000005E-3</v>
      </c>
      <c r="J428">
        <v>-9.2277000000000001E-3</v>
      </c>
      <c r="K428">
        <v>-0.41287000000000001</v>
      </c>
      <c r="L428">
        <v>1066.0999999999999</v>
      </c>
      <c r="M428">
        <v>-476.13</v>
      </c>
      <c r="N428" s="1">
        <v>237490</v>
      </c>
      <c r="O428">
        <v>90.942999999999998</v>
      </c>
      <c r="P428">
        <v>1918.5</v>
      </c>
      <c r="Q428">
        <v>869.02</v>
      </c>
      <c r="R428">
        <v>0.89365000000000006</v>
      </c>
      <c r="S428">
        <v>0.88700000000000001</v>
      </c>
      <c r="T428">
        <v>2.1469</v>
      </c>
      <c r="U428">
        <v>1.6393</v>
      </c>
      <c r="V428">
        <v>0.89365000000000006</v>
      </c>
      <c r="W428">
        <v>0.88931000000000004</v>
      </c>
      <c r="X428">
        <v>2.1469</v>
      </c>
      <c r="Y428">
        <v>1.6393</v>
      </c>
      <c r="Z428">
        <v>0.88602000000000003</v>
      </c>
      <c r="AA428">
        <v>0.88136999999999999</v>
      </c>
      <c r="AB428">
        <v>2.2225000000000001</v>
      </c>
      <c r="AC428">
        <v>1.6615</v>
      </c>
      <c r="AD428">
        <v>52</v>
      </c>
      <c r="AE428">
        <v>52</v>
      </c>
      <c r="AF428">
        <v>2.5715999999999998E-4</v>
      </c>
      <c r="AG428">
        <v>1.4641E-4</v>
      </c>
      <c r="AH428">
        <v>1.1075E-4</v>
      </c>
      <c r="AI428">
        <v>52</v>
      </c>
      <c r="AJ428">
        <v>45</v>
      </c>
      <c r="AK428">
        <v>6</v>
      </c>
      <c r="AL428">
        <v>1</v>
      </c>
      <c r="AM428">
        <v>1</v>
      </c>
      <c r="AN428">
        <v>0</v>
      </c>
      <c r="AO428">
        <v>0.97889000000000004</v>
      </c>
      <c r="AP428">
        <v>0</v>
      </c>
      <c r="AQ428">
        <v>1</v>
      </c>
      <c r="AR428" t="s">
        <v>95</v>
      </c>
      <c r="AS428" t="s">
        <v>95</v>
      </c>
      <c r="AT428" t="s">
        <v>95</v>
      </c>
      <c r="AU428" t="s">
        <v>95</v>
      </c>
      <c r="AV428" t="s">
        <v>95</v>
      </c>
      <c r="AW428" t="s">
        <v>95</v>
      </c>
      <c r="AX428" t="s">
        <v>95</v>
      </c>
      <c r="AY428" t="s">
        <v>94</v>
      </c>
      <c r="AZ428" t="s">
        <v>95</v>
      </c>
      <c r="BA428" t="s">
        <v>94</v>
      </c>
      <c r="BB428" t="s">
        <v>95</v>
      </c>
      <c r="BC428" t="s">
        <v>94</v>
      </c>
      <c r="BD428" t="s">
        <v>95</v>
      </c>
      <c r="BH428" t="s">
        <v>276</v>
      </c>
      <c r="BI428">
        <v>0</v>
      </c>
      <c r="BM428">
        <v>1</v>
      </c>
      <c r="BP428">
        <v>0</v>
      </c>
      <c r="BQ428">
        <v>0</v>
      </c>
      <c r="BS428">
        <v>1</v>
      </c>
      <c r="BT428">
        <v>1</v>
      </c>
      <c r="BU428">
        <v>0</v>
      </c>
      <c r="BV428">
        <v>0</v>
      </c>
      <c r="BW428">
        <v>0</v>
      </c>
      <c r="BX428">
        <v>0</v>
      </c>
      <c r="BY428">
        <v>464</v>
      </c>
      <c r="CG428" s="4">
        <v>1</v>
      </c>
      <c r="CH428" s="4">
        <v>1</v>
      </c>
      <c r="CI428" s="5">
        <v>0</v>
      </c>
      <c r="CJ428" s="5">
        <v>0</v>
      </c>
      <c r="CK428" s="5">
        <v>0</v>
      </c>
      <c r="CL428" s="5">
        <v>0</v>
      </c>
    </row>
    <row r="429" spans="1:91" x14ac:dyDescent="0.2">
      <c r="A429" t="s">
        <v>825</v>
      </c>
      <c r="B429" t="s">
        <v>604</v>
      </c>
      <c r="C429" t="s">
        <v>230</v>
      </c>
      <c r="D429">
        <v>2.5</v>
      </c>
      <c r="E429" t="s">
        <v>632</v>
      </c>
      <c r="F429" t="s">
        <v>638</v>
      </c>
      <c r="G429" t="s">
        <v>610</v>
      </c>
      <c r="H429" t="s">
        <v>607</v>
      </c>
      <c r="I429">
        <v>-8.5030999999999995E-3</v>
      </c>
      <c r="J429">
        <v>2.8196999999999999E-4</v>
      </c>
      <c r="K429">
        <v>-6.7266000000000001E-3</v>
      </c>
      <c r="L429">
        <v>796.44</v>
      </c>
      <c r="M429">
        <v>-516.80999999999995</v>
      </c>
      <c r="N429">
        <v>23082</v>
      </c>
      <c r="O429">
        <v>1555.6</v>
      </c>
      <c r="P429" s="1">
        <v>157390</v>
      </c>
      <c r="Q429">
        <v>14.292</v>
      </c>
      <c r="R429">
        <v>0.55847000000000002</v>
      </c>
      <c r="S429">
        <v>0.53086999999999995</v>
      </c>
      <c r="T429">
        <v>9.4059000000000004E-2</v>
      </c>
      <c r="U429">
        <v>8.208E-2</v>
      </c>
      <c r="V429">
        <v>-37.709000000000003</v>
      </c>
      <c r="W429">
        <v>-39.289000000000001</v>
      </c>
      <c r="X429">
        <v>0.88070000000000004</v>
      </c>
      <c r="Y429">
        <v>0.86924999999999997</v>
      </c>
      <c r="Z429">
        <v>0.50863999999999998</v>
      </c>
      <c r="AA429">
        <v>0.48859000000000002</v>
      </c>
      <c r="AB429">
        <v>9.9224999999999994E-2</v>
      </c>
      <c r="AC429">
        <v>8.6332999999999993E-2</v>
      </c>
      <c r="AD429">
        <v>52</v>
      </c>
      <c r="AE429">
        <v>52</v>
      </c>
      <c r="AF429" s="1">
        <v>5.1292999999999998E-5</v>
      </c>
      <c r="AG429" s="1">
        <v>2.7953000000000002E-5</v>
      </c>
      <c r="AH429" s="1">
        <v>2.3340999999999999E-5</v>
      </c>
      <c r="AI429">
        <v>52</v>
      </c>
      <c r="AJ429">
        <v>51</v>
      </c>
      <c r="AK429">
        <v>24</v>
      </c>
      <c r="AL429">
        <v>0</v>
      </c>
      <c r="AM429">
        <v>1</v>
      </c>
      <c r="AN429">
        <v>0</v>
      </c>
      <c r="AO429">
        <v>0.97126000000000001</v>
      </c>
      <c r="AP429">
        <v>0</v>
      </c>
      <c r="AQ429">
        <v>1</v>
      </c>
      <c r="AR429" t="s">
        <v>94</v>
      </c>
      <c r="AS429" t="s">
        <v>95</v>
      </c>
      <c r="AT429" t="s">
        <v>95</v>
      </c>
      <c r="AU429" t="s">
        <v>95</v>
      </c>
      <c r="AV429" t="s">
        <v>95</v>
      </c>
      <c r="AW429" t="s">
        <v>95</v>
      </c>
      <c r="AX429" t="s">
        <v>95</v>
      </c>
      <c r="AY429" t="s">
        <v>94</v>
      </c>
      <c r="AZ429" t="s">
        <v>95</v>
      </c>
      <c r="BA429" t="s">
        <v>94</v>
      </c>
      <c r="BB429" t="s">
        <v>95</v>
      </c>
      <c r="BC429" t="s">
        <v>94</v>
      </c>
      <c r="BD429" t="s">
        <v>95</v>
      </c>
      <c r="BH429" t="s">
        <v>276</v>
      </c>
      <c r="BI429">
        <v>0</v>
      </c>
      <c r="BM429">
        <v>1</v>
      </c>
      <c r="BP429">
        <v>0</v>
      </c>
      <c r="BQ429">
        <v>0</v>
      </c>
      <c r="BS429">
        <v>1</v>
      </c>
      <c r="BT429">
        <v>1</v>
      </c>
      <c r="BU429">
        <v>0</v>
      </c>
      <c r="BV429">
        <v>0</v>
      </c>
      <c r="BW429">
        <v>0</v>
      </c>
      <c r="BX429">
        <v>0</v>
      </c>
      <c r="BY429">
        <v>465</v>
      </c>
      <c r="CG429" s="4">
        <v>1</v>
      </c>
      <c r="CH429" s="4">
        <v>1</v>
      </c>
      <c r="CI429" s="5">
        <v>0</v>
      </c>
      <c r="CJ429" s="5">
        <v>0</v>
      </c>
      <c r="CK429" s="5">
        <v>0</v>
      </c>
      <c r="CL429" s="5">
        <v>0</v>
      </c>
    </row>
    <row r="430" spans="1:91" x14ac:dyDescent="0.2">
      <c r="A430" t="s">
        <v>826</v>
      </c>
      <c r="B430" t="s">
        <v>604</v>
      </c>
      <c r="C430" t="s">
        <v>230</v>
      </c>
      <c r="D430">
        <v>2.5</v>
      </c>
      <c r="E430" t="s">
        <v>632</v>
      </c>
      <c r="F430" t="s">
        <v>641</v>
      </c>
      <c r="G430" t="s">
        <v>636</v>
      </c>
      <c r="H430" t="s">
        <v>607</v>
      </c>
      <c r="I430">
        <v>-3.1669999999999997E-2</v>
      </c>
      <c r="J430">
        <v>-1.4549999999999999E-3</v>
      </c>
      <c r="K430">
        <v>-4.3028999999999998E-2</v>
      </c>
      <c r="L430">
        <v>2092.5</v>
      </c>
      <c r="M430">
        <v>-138.76</v>
      </c>
      <c r="N430">
        <v>30.92</v>
      </c>
      <c r="O430">
        <v>41.832999999999998</v>
      </c>
      <c r="P430">
        <v>1753.3</v>
      </c>
      <c r="Q430">
        <v>115.28</v>
      </c>
      <c r="R430">
        <v>0.13016</v>
      </c>
      <c r="S430">
        <v>7.5800000000000006E-2</v>
      </c>
      <c r="T430">
        <v>1.7143999999999999</v>
      </c>
      <c r="U430">
        <v>1.3694</v>
      </c>
      <c r="V430">
        <v>0.12275999999999999</v>
      </c>
      <c r="W430">
        <v>8.6957000000000007E-2</v>
      </c>
      <c r="X430">
        <v>1.7217</v>
      </c>
      <c r="Y430">
        <v>1.3787</v>
      </c>
      <c r="Z430">
        <v>0.12342</v>
      </c>
      <c r="AA430">
        <v>8.7642999999999999E-2</v>
      </c>
      <c r="AB430">
        <v>1.7211000000000001</v>
      </c>
      <c r="AC430">
        <v>1.3779999999999999</v>
      </c>
      <c r="AD430">
        <v>52</v>
      </c>
      <c r="AE430">
        <v>52</v>
      </c>
      <c r="AF430">
        <v>1.0992999999999999</v>
      </c>
      <c r="AG430">
        <v>0.81055999999999995</v>
      </c>
      <c r="AH430">
        <v>0.28870000000000001</v>
      </c>
      <c r="AI430">
        <v>52</v>
      </c>
      <c r="AJ430">
        <v>41</v>
      </c>
      <c r="AK430">
        <v>46</v>
      </c>
      <c r="AL430">
        <v>1</v>
      </c>
      <c r="AM430">
        <v>0</v>
      </c>
      <c r="AN430">
        <v>0</v>
      </c>
      <c r="AO430">
        <v>0.97792999999999997</v>
      </c>
      <c r="AP430">
        <v>0</v>
      </c>
      <c r="AQ430">
        <v>1</v>
      </c>
      <c r="AR430" t="s">
        <v>96</v>
      </c>
      <c r="AS430" t="s">
        <v>95</v>
      </c>
      <c r="AT430" t="s">
        <v>95</v>
      </c>
      <c r="AU430" t="s">
        <v>95</v>
      </c>
      <c r="AV430" t="s">
        <v>95</v>
      </c>
      <c r="AW430" t="s">
        <v>95</v>
      </c>
      <c r="AX430" t="s">
        <v>95</v>
      </c>
      <c r="AY430" t="s">
        <v>95</v>
      </c>
      <c r="AZ430" t="s">
        <v>94</v>
      </c>
      <c r="BA430" t="s">
        <v>96</v>
      </c>
      <c r="BB430" t="s">
        <v>94</v>
      </c>
      <c r="BC430" t="s">
        <v>96</v>
      </c>
      <c r="BD430" t="s">
        <v>94</v>
      </c>
      <c r="BH430" t="s">
        <v>276</v>
      </c>
      <c r="BI430">
        <v>0</v>
      </c>
      <c r="BP430">
        <v>0</v>
      </c>
      <c r="BQ430">
        <v>0</v>
      </c>
      <c r="BS430">
        <v>1</v>
      </c>
      <c r="BT430">
        <v>1</v>
      </c>
      <c r="BU430">
        <v>0</v>
      </c>
      <c r="BV430">
        <v>0</v>
      </c>
      <c r="BW430">
        <v>0</v>
      </c>
      <c r="BX430">
        <v>0</v>
      </c>
      <c r="BY430">
        <v>466</v>
      </c>
      <c r="CG430" s="4">
        <v>1</v>
      </c>
      <c r="CH430" s="4">
        <v>1</v>
      </c>
      <c r="CI430" s="5">
        <v>0</v>
      </c>
      <c r="CJ430" s="5">
        <v>0</v>
      </c>
      <c r="CK430" s="5">
        <v>0</v>
      </c>
      <c r="CL430" s="5">
        <v>0</v>
      </c>
    </row>
    <row r="431" spans="1:91" x14ac:dyDescent="0.2">
      <c r="A431" t="s">
        <v>827</v>
      </c>
      <c r="B431" t="s">
        <v>604</v>
      </c>
      <c r="C431" t="s">
        <v>230</v>
      </c>
      <c r="D431">
        <v>2.5</v>
      </c>
      <c r="E431" t="s">
        <v>632</v>
      </c>
      <c r="F431" t="s">
        <v>643</v>
      </c>
      <c r="G431" t="s">
        <v>610</v>
      </c>
      <c r="H431" t="s">
        <v>607</v>
      </c>
      <c r="I431">
        <v>7.1970999999999993E-2</v>
      </c>
      <c r="J431">
        <v>1.7385999999999999E-2</v>
      </c>
      <c r="K431">
        <v>0.76178999999999997</v>
      </c>
      <c r="L431">
        <v>1980.9</v>
      </c>
      <c r="M431">
        <v>61.058999999999997</v>
      </c>
      <c r="N431">
        <v>59.22</v>
      </c>
      <c r="O431">
        <v>6.3940000000000001</v>
      </c>
      <c r="P431">
        <v>1889.9</v>
      </c>
      <c r="Q431">
        <v>-1478.8</v>
      </c>
      <c r="R431">
        <v>0.97438000000000002</v>
      </c>
      <c r="S431">
        <v>0.97277999999999998</v>
      </c>
      <c r="T431">
        <v>1.8872</v>
      </c>
      <c r="U431">
        <v>1.5530999999999999</v>
      </c>
      <c r="V431">
        <v>0.88934999999999997</v>
      </c>
      <c r="W431">
        <v>0.88483000000000001</v>
      </c>
      <c r="X431">
        <v>3.9222000000000001</v>
      </c>
      <c r="Y431">
        <v>3.6669</v>
      </c>
      <c r="Z431">
        <v>0.94023000000000001</v>
      </c>
      <c r="AA431">
        <v>0.93779000000000001</v>
      </c>
      <c r="AB431">
        <v>2.8826999999999998</v>
      </c>
      <c r="AC431">
        <v>2.6324000000000001</v>
      </c>
      <c r="AD431">
        <v>52</v>
      </c>
      <c r="AE431">
        <v>52</v>
      </c>
      <c r="AF431">
        <v>0.97753999999999996</v>
      </c>
      <c r="AG431">
        <v>0.37112000000000001</v>
      </c>
      <c r="AH431">
        <v>0.60641999999999996</v>
      </c>
      <c r="AI431">
        <v>52</v>
      </c>
      <c r="AJ431">
        <v>1</v>
      </c>
      <c r="AK431">
        <v>46</v>
      </c>
      <c r="AL431">
        <v>0</v>
      </c>
      <c r="AM431">
        <v>0</v>
      </c>
      <c r="AN431">
        <v>0</v>
      </c>
      <c r="AO431">
        <v>0.97962000000000005</v>
      </c>
      <c r="AP431">
        <v>0</v>
      </c>
      <c r="AQ431">
        <v>1</v>
      </c>
      <c r="AR431" t="s">
        <v>95</v>
      </c>
      <c r="AS431" t="s">
        <v>95</v>
      </c>
      <c r="AT431" t="s">
        <v>95</v>
      </c>
      <c r="AU431" t="s">
        <v>95</v>
      </c>
      <c r="AV431" t="s">
        <v>95</v>
      </c>
      <c r="AW431" t="s">
        <v>95</v>
      </c>
      <c r="AX431" t="s">
        <v>95</v>
      </c>
      <c r="AY431" t="s">
        <v>95</v>
      </c>
      <c r="AZ431" t="s">
        <v>95</v>
      </c>
      <c r="BA431" t="s">
        <v>95</v>
      </c>
      <c r="BB431" t="s">
        <v>95</v>
      </c>
      <c r="BC431" t="s">
        <v>95</v>
      </c>
      <c r="BD431" t="s">
        <v>95</v>
      </c>
      <c r="BH431" t="s">
        <v>276</v>
      </c>
      <c r="BI431">
        <v>0</v>
      </c>
      <c r="BL431">
        <v>1</v>
      </c>
      <c r="BM431">
        <v>1</v>
      </c>
      <c r="BP431">
        <v>0</v>
      </c>
      <c r="BQ431">
        <v>0</v>
      </c>
      <c r="BS431">
        <v>1</v>
      </c>
      <c r="BT431">
        <v>1</v>
      </c>
      <c r="BU431">
        <v>0</v>
      </c>
      <c r="BV431">
        <v>0</v>
      </c>
      <c r="BW431">
        <v>0</v>
      </c>
      <c r="BX431">
        <v>0</v>
      </c>
      <c r="BY431">
        <v>467</v>
      </c>
      <c r="CG431" s="4">
        <v>1</v>
      </c>
      <c r="CH431" s="4">
        <v>1</v>
      </c>
      <c r="CI431" s="5">
        <v>0</v>
      </c>
      <c r="CJ431" s="5">
        <v>0</v>
      </c>
      <c r="CK431" s="5">
        <v>0</v>
      </c>
      <c r="CL431" s="5">
        <v>0</v>
      </c>
    </row>
    <row r="432" spans="1:91" x14ac:dyDescent="0.2">
      <c r="A432" t="s">
        <v>828</v>
      </c>
      <c r="B432" t="s">
        <v>604</v>
      </c>
      <c r="C432" t="s">
        <v>230</v>
      </c>
      <c r="D432">
        <v>2.5</v>
      </c>
      <c r="E432" t="s">
        <v>632</v>
      </c>
      <c r="F432" t="s">
        <v>645</v>
      </c>
      <c r="G432" t="s">
        <v>636</v>
      </c>
      <c r="H432" t="s">
        <v>607</v>
      </c>
      <c r="I432">
        <v>-2.1271000000000002E-2</v>
      </c>
      <c r="J432">
        <v>-2.1271000000000002E-2</v>
      </c>
      <c r="K432">
        <v>-1.2409999999999999E-2</v>
      </c>
      <c r="L432">
        <v>1451.5</v>
      </c>
      <c r="M432">
        <v>-206.59</v>
      </c>
      <c r="N432">
        <v>68048</v>
      </c>
      <c r="O432">
        <v>6.1196000000000002</v>
      </c>
      <c r="P432">
        <v>1889.5</v>
      </c>
      <c r="Q432">
        <v>25.443000000000001</v>
      </c>
      <c r="R432">
        <v>0.70704999999999996</v>
      </c>
      <c r="S432">
        <v>0.68874000000000002</v>
      </c>
      <c r="T432">
        <v>0.12881999999999999</v>
      </c>
      <c r="U432">
        <v>8.9167999999999997E-2</v>
      </c>
      <c r="V432">
        <v>0.70704999999999996</v>
      </c>
      <c r="W432">
        <v>0.69508999999999999</v>
      </c>
      <c r="X432">
        <v>0.12881999999999999</v>
      </c>
      <c r="Y432">
        <v>8.9168999999999998E-2</v>
      </c>
      <c r="Z432">
        <v>0.61236999999999997</v>
      </c>
      <c r="AA432">
        <v>0.59655000000000002</v>
      </c>
      <c r="AB432">
        <v>0.14818000000000001</v>
      </c>
      <c r="AC432">
        <v>0.10559</v>
      </c>
      <c r="AD432">
        <v>52</v>
      </c>
      <c r="AE432">
        <v>52</v>
      </c>
      <c r="AF432" s="1">
        <v>2.0939999999999999E-5</v>
      </c>
      <c r="AG432" s="1">
        <v>5.8781999999999999E-6</v>
      </c>
      <c r="AH432" s="1">
        <v>1.5062000000000001E-5</v>
      </c>
      <c r="AI432">
        <v>52</v>
      </c>
      <c r="AJ432">
        <v>51</v>
      </c>
      <c r="AK432">
        <v>10</v>
      </c>
      <c r="AL432">
        <v>0</v>
      </c>
      <c r="AM432">
        <v>1</v>
      </c>
      <c r="AN432">
        <v>0</v>
      </c>
      <c r="AO432">
        <v>0.95052000000000003</v>
      </c>
      <c r="AP432">
        <v>0</v>
      </c>
      <c r="AQ432">
        <v>1</v>
      </c>
      <c r="AR432" t="s">
        <v>95</v>
      </c>
      <c r="AS432" t="s">
        <v>95</v>
      </c>
      <c r="AT432" t="s">
        <v>95</v>
      </c>
      <c r="AU432" t="s">
        <v>95</v>
      </c>
      <c r="AV432" t="s">
        <v>95</v>
      </c>
      <c r="AW432" t="s">
        <v>95</v>
      </c>
      <c r="AX432" t="s">
        <v>95</v>
      </c>
      <c r="AY432" t="s">
        <v>94</v>
      </c>
      <c r="AZ432" t="s">
        <v>95</v>
      </c>
      <c r="BA432" t="s">
        <v>94</v>
      </c>
      <c r="BB432" t="s">
        <v>95</v>
      </c>
      <c r="BC432" t="s">
        <v>94</v>
      </c>
      <c r="BD432" t="s">
        <v>95</v>
      </c>
      <c r="BH432" t="s">
        <v>276</v>
      </c>
      <c r="BI432">
        <v>0</v>
      </c>
      <c r="BM432">
        <v>1</v>
      </c>
      <c r="BP432">
        <v>0</v>
      </c>
      <c r="BQ432">
        <v>0</v>
      </c>
      <c r="BS432">
        <v>1</v>
      </c>
      <c r="BT432">
        <v>1</v>
      </c>
      <c r="BU432">
        <v>0</v>
      </c>
      <c r="BV432">
        <v>0</v>
      </c>
      <c r="BW432">
        <v>0</v>
      </c>
      <c r="BX432">
        <v>0</v>
      </c>
      <c r="BY432">
        <v>468</v>
      </c>
      <c r="CG432" s="4">
        <v>1</v>
      </c>
      <c r="CH432" s="4">
        <v>1</v>
      </c>
      <c r="CI432" s="5">
        <v>0</v>
      </c>
      <c r="CJ432" s="5">
        <v>0</v>
      </c>
      <c r="CK432" s="5">
        <v>0</v>
      </c>
      <c r="CL432" s="5">
        <v>0</v>
      </c>
    </row>
    <row r="433" spans="1:90" x14ac:dyDescent="0.2">
      <c r="A433" t="s">
        <v>829</v>
      </c>
      <c r="B433" t="s">
        <v>604</v>
      </c>
      <c r="C433" t="s">
        <v>230</v>
      </c>
      <c r="D433">
        <v>3.5</v>
      </c>
      <c r="E433" t="s">
        <v>317</v>
      </c>
      <c r="F433" t="s">
        <v>647</v>
      </c>
      <c r="G433" t="s">
        <v>319</v>
      </c>
      <c r="H433" t="s">
        <v>607</v>
      </c>
      <c r="I433">
        <v>0.15201000000000001</v>
      </c>
      <c r="J433">
        <v>0.12038</v>
      </c>
      <c r="K433">
        <v>1.6223000000000001</v>
      </c>
      <c r="L433">
        <v>2027.2</v>
      </c>
      <c r="M433">
        <v>28.908999999999999</v>
      </c>
      <c r="N433">
        <v>253.01</v>
      </c>
      <c r="O433">
        <v>0.87211000000000005</v>
      </c>
      <c r="P433">
        <v>1984.7</v>
      </c>
      <c r="Q433">
        <v>-3228.2</v>
      </c>
      <c r="R433">
        <v>0.97304000000000002</v>
      </c>
      <c r="S433">
        <v>0.97106999999999999</v>
      </c>
      <c r="T433">
        <v>4.2055999999999996</v>
      </c>
      <c r="U433">
        <v>3.1335000000000002</v>
      </c>
      <c r="V433">
        <v>0.97092000000000001</v>
      </c>
      <c r="W433">
        <v>0.96953</v>
      </c>
      <c r="X433">
        <v>4.3684000000000003</v>
      </c>
      <c r="Y433">
        <v>2.7930999999999999</v>
      </c>
      <c r="Z433">
        <v>0.67654000000000003</v>
      </c>
      <c r="AA433">
        <v>0.66113999999999995</v>
      </c>
      <c r="AB433">
        <v>14.568</v>
      </c>
      <c r="AC433">
        <v>12.192</v>
      </c>
      <c r="AD433">
        <v>45</v>
      </c>
      <c r="AE433">
        <v>43</v>
      </c>
      <c r="AF433">
        <v>0.33990999999999999</v>
      </c>
      <c r="AG433">
        <v>3.9524E-3</v>
      </c>
      <c r="AH433">
        <v>0.33595000000000003</v>
      </c>
      <c r="AI433">
        <v>43</v>
      </c>
      <c r="AJ433">
        <v>1</v>
      </c>
      <c r="AK433">
        <v>42</v>
      </c>
      <c r="AL433">
        <v>0</v>
      </c>
      <c r="AM433">
        <v>0</v>
      </c>
      <c r="AN433">
        <v>0</v>
      </c>
      <c r="AO433">
        <v>0.91369999999999996</v>
      </c>
      <c r="AP433">
        <v>0</v>
      </c>
      <c r="AQ433">
        <v>1</v>
      </c>
      <c r="AR433" t="s">
        <v>95</v>
      </c>
      <c r="AS433" t="s">
        <v>95</v>
      </c>
      <c r="AT433" t="s">
        <v>95</v>
      </c>
      <c r="AU433" t="s">
        <v>95</v>
      </c>
      <c r="AV433" t="s">
        <v>95</v>
      </c>
      <c r="AW433" t="s">
        <v>95</v>
      </c>
      <c r="AX433" t="s">
        <v>95</v>
      </c>
      <c r="AY433" t="s">
        <v>95</v>
      </c>
      <c r="AZ433" t="s">
        <v>95</v>
      </c>
      <c r="BA433" t="s">
        <v>95</v>
      </c>
      <c r="BB433" t="s">
        <v>95</v>
      </c>
      <c r="BC433" t="s">
        <v>95</v>
      </c>
      <c r="BD433" t="s">
        <v>95</v>
      </c>
      <c r="BI433">
        <v>0</v>
      </c>
      <c r="BJ433" t="s">
        <v>137</v>
      </c>
      <c r="BK433" t="s">
        <v>133</v>
      </c>
      <c r="BL433">
        <v>1</v>
      </c>
      <c r="BM433">
        <v>1</v>
      </c>
      <c r="BN433">
        <v>0</v>
      </c>
      <c r="BO433">
        <v>0</v>
      </c>
      <c r="BP433">
        <v>0</v>
      </c>
      <c r="BQ433">
        <v>1</v>
      </c>
      <c r="BS433">
        <v>1</v>
      </c>
      <c r="BT433">
        <v>1</v>
      </c>
      <c r="BU433">
        <v>0</v>
      </c>
      <c r="BV433">
        <v>0</v>
      </c>
      <c r="BW433">
        <v>0</v>
      </c>
      <c r="BX433">
        <v>1</v>
      </c>
      <c r="BY433">
        <v>488</v>
      </c>
      <c r="CG433" s="4">
        <v>1</v>
      </c>
      <c r="CH433" s="4">
        <v>1</v>
      </c>
      <c r="CI433" s="5">
        <v>0</v>
      </c>
      <c r="CJ433" s="5">
        <v>0</v>
      </c>
      <c r="CK433" s="5">
        <v>0</v>
      </c>
      <c r="CL433" s="5">
        <v>1</v>
      </c>
    </row>
    <row r="434" spans="1:90" x14ac:dyDescent="0.2">
      <c r="A434" t="s">
        <v>830</v>
      </c>
      <c r="B434" t="s">
        <v>604</v>
      </c>
      <c r="C434" t="s">
        <v>230</v>
      </c>
      <c r="D434">
        <v>3.5</v>
      </c>
      <c r="E434" t="s">
        <v>317</v>
      </c>
      <c r="F434" t="s">
        <v>649</v>
      </c>
      <c r="G434" t="s">
        <v>322</v>
      </c>
      <c r="H434" t="s">
        <v>607</v>
      </c>
      <c r="I434">
        <v>1.5859000000000001</v>
      </c>
      <c r="J434">
        <v>1.4631E-2</v>
      </c>
      <c r="K434">
        <v>0.14480000000000001</v>
      </c>
      <c r="L434">
        <v>2015.4</v>
      </c>
      <c r="M434">
        <v>2.7709000000000001</v>
      </c>
      <c r="N434">
        <v>6.9351000000000003</v>
      </c>
      <c r="O434">
        <v>1552.4</v>
      </c>
      <c r="P434" s="1">
        <v>157720</v>
      </c>
      <c r="Q434">
        <v>-287.97000000000003</v>
      </c>
      <c r="R434">
        <v>0.48924000000000001</v>
      </c>
      <c r="S434">
        <v>0.45186999999999999</v>
      </c>
      <c r="T434">
        <v>2.3814000000000002</v>
      </c>
      <c r="U434">
        <v>1.2923</v>
      </c>
      <c r="V434">
        <v>-0.32895000000000002</v>
      </c>
      <c r="W434">
        <v>-0.39223000000000002</v>
      </c>
      <c r="X434">
        <v>3.8412999999999999</v>
      </c>
      <c r="Y434">
        <v>1.9111</v>
      </c>
      <c r="Z434">
        <v>0.31849</v>
      </c>
      <c r="AA434">
        <v>0.28603000000000001</v>
      </c>
      <c r="AB434">
        <v>2.7507999999999999</v>
      </c>
      <c r="AC434">
        <v>1.7702</v>
      </c>
      <c r="AD434">
        <v>45</v>
      </c>
      <c r="AE434">
        <v>23</v>
      </c>
      <c r="AF434">
        <v>2.1629</v>
      </c>
      <c r="AG434">
        <v>0.14419000000000001</v>
      </c>
      <c r="AH434">
        <v>2.0186999999999999</v>
      </c>
      <c r="AI434">
        <v>42</v>
      </c>
      <c r="AJ434">
        <v>4</v>
      </c>
      <c r="AK434">
        <v>41</v>
      </c>
      <c r="AL434">
        <v>0</v>
      </c>
      <c r="AM434">
        <v>0</v>
      </c>
      <c r="AN434">
        <v>1</v>
      </c>
      <c r="AO434">
        <v>0.82379999999999998</v>
      </c>
      <c r="AP434">
        <v>0</v>
      </c>
      <c r="AQ434">
        <v>1</v>
      </c>
      <c r="AR434" t="s">
        <v>94</v>
      </c>
      <c r="AS434" t="s">
        <v>95</v>
      </c>
      <c r="AT434" t="s">
        <v>95</v>
      </c>
      <c r="AU434" t="s">
        <v>94</v>
      </c>
      <c r="AV434" t="s">
        <v>94</v>
      </c>
      <c r="AW434" t="s">
        <v>94</v>
      </c>
      <c r="AX434" t="s">
        <v>95</v>
      </c>
      <c r="AY434" t="s">
        <v>95</v>
      </c>
      <c r="AZ434" t="s">
        <v>95</v>
      </c>
      <c r="BA434" t="s">
        <v>94</v>
      </c>
      <c r="BB434" t="s">
        <v>94</v>
      </c>
      <c r="BC434" t="s">
        <v>94</v>
      </c>
      <c r="BD434" t="s">
        <v>94</v>
      </c>
      <c r="BI434">
        <v>0</v>
      </c>
      <c r="BJ434" t="s">
        <v>132</v>
      </c>
      <c r="BK434" t="s">
        <v>133</v>
      </c>
      <c r="BL434">
        <v>1</v>
      </c>
      <c r="BM434">
        <v>1</v>
      </c>
      <c r="BN434">
        <v>0</v>
      </c>
      <c r="BO434">
        <v>0</v>
      </c>
      <c r="BP434">
        <v>0</v>
      </c>
      <c r="BQ434">
        <v>0</v>
      </c>
      <c r="BS434">
        <v>0</v>
      </c>
      <c r="BT434">
        <v>1</v>
      </c>
      <c r="BU434">
        <v>0</v>
      </c>
      <c r="BV434">
        <v>0</v>
      </c>
      <c r="BW434">
        <v>0</v>
      </c>
      <c r="BX434">
        <v>0</v>
      </c>
      <c r="BY434">
        <v>489</v>
      </c>
      <c r="BZ434" t="s">
        <v>123</v>
      </c>
      <c r="CG434" s="4">
        <v>1</v>
      </c>
      <c r="CH434" s="4">
        <v>1</v>
      </c>
      <c r="CI434" s="5">
        <v>0</v>
      </c>
      <c r="CJ434" s="5">
        <v>0</v>
      </c>
      <c r="CK434" s="5">
        <v>0</v>
      </c>
      <c r="CL434" s="5">
        <v>0</v>
      </c>
    </row>
    <row r="435" spans="1:90" x14ac:dyDescent="0.2">
      <c r="A435" t="s">
        <v>831</v>
      </c>
      <c r="B435" t="s">
        <v>604</v>
      </c>
      <c r="C435" t="s">
        <v>230</v>
      </c>
      <c r="D435">
        <v>3.5</v>
      </c>
      <c r="E435" t="s">
        <v>317</v>
      </c>
      <c r="F435" t="s">
        <v>651</v>
      </c>
      <c r="G435" t="s">
        <v>326</v>
      </c>
      <c r="H435" t="s">
        <v>607</v>
      </c>
      <c r="I435">
        <v>0.91788000000000003</v>
      </c>
      <c r="J435">
        <v>3.5674999999999998E-2</v>
      </c>
      <c r="K435">
        <v>0.36548000000000003</v>
      </c>
      <c r="L435">
        <v>2017.4</v>
      </c>
      <c r="M435">
        <v>4.7876000000000003</v>
      </c>
      <c r="N435">
        <v>20.452000000000002</v>
      </c>
      <c r="O435">
        <v>1547.7</v>
      </c>
      <c r="P435" s="1">
        <v>158200</v>
      </c>
      <c r="Q435">
        <v>-728.25</v>
      </c>
      <c r="R435">
        <v>0.72453999999999996</v>
      </c>
      <c r="S435">
        <v>0.70438999999999996</v>
      </c>
      <c r="T435">
        <v>4.0751999999999997</v>
      </c>
      <c r="U435">
        <v>1.5213000000000001</v>
      </c>
      <c r="V435">
        <v>-0.19678000000000001</v>
      </c>
      <c r="W435">
        <v>-0.25377</v>
      </c>
      <c r="X435">
        <v>8.4944000000000006</v>
      </c>
      <c r="Y435">
        <v>3.4443999999999999</v>
      </c>
      <c r="Z435">
        <v>0.37368000000000001</v>
      </c>
      <c r="AA435">
        <v>0.34386</v>
      </c>
      <c r="AB435">
        <v>6.1449999999999996</v>
      </c>
      <c r="AC435">
        <v>4.1780999999999997</v>
      </c>
      <c r="AD435">
        <v>45</v>
      </c>
      <c r="AE435">
        <v>14</v>
      </c>
      <c r="AF435">
        <v>1.9069</v>
      </c>
      <c r="AG435">
        <v>4.8895000000000001E-2</v>
      </c>
      <c r="AH435">
        <v>1.8580000000000001</v>
      </c>
      <c r="AI435">
        <v>14</v>
      </c>
      <c r="AJ435">
        <v>3</v>
      </c>
      <c r="AK435">
        <v>12</v>
      </c>
      <c r="AL435">
        <v>1</v>
      </c>
      <c r="AM435">
        <v>0</v>
      </c>
      <c r="AN435">
        <v>1</v>
      </c>
      <c r="AO435">
        <v>0.84138999999999997</v>
      </c>
      <c r="AP435">
        <v>0</v>
      </c>
      <c r="AQ435">
        <v>1</v>
      </c>
      <c r="AR435" t="s">
        <v>95</v>
      </c>
      <c r="AS435" t="s">
        <v>95</v>
      </c>
      <c r="AT435" t="s">
        <v>95</v>
      </c>
      <c r="AU435" t="s">
        <v>95</v>
      </c>
      <c r="AV435" t="s">
        <v>95</v>
      </c>
      <c r="AW435" t="s">
        <v>95</v>
      </c>
      <c r="AX435" t="s">
        <v>95</v>
      </c>
      <c r="AY435" t="s">
        <v>95</v>
      </c>
      <c r="AZ435" t="s">
        <v>95</v>
      </c>
      <c r="BA435" t="s">
        <v>95</v>
      </c>
      <c r="BB435" t="s">
        <v>95</v>
      </c>
      <c r="BC435" t="s">
        <v>95</v>
      </c>
      <c r="BD435" t="s">
        <v>95</v>
      </c>
      <c r="BI435">
        <v>0</v>
      </c>
      <c r="BJ435" t="s">
        <v>132</v>
      </c>
      <c r="BK435" t="s">
        <v>133</v>
      </c>
      <c r="BL435">
        <v>1</v>
      </c>
      <c r="BM435">
        <v>1</v>
      </c>
      <c r="BN435">
        <v>0</v>
      </c>
      <c r="BO435">
        <v>0</v>
      </c>
      <c r="BP435">
        <v>0</v>
      </c>
      <c r="BQ435">
        <v>0</v>
      </c>
      <c r="BS435">
        <v>0</v>
      </c>
      <c r="BT435">
        <v>1</v>
      </c>
      <c r="BU435">
        <v>0</v>
      </c>
      <c r="BV435">
        <v>0</v>
      </c>
      <c r="BW435">
        <v>0</v>
      </c>
      <c r="BX435">
        <v>0</v>
      </c>
      <c r="BY435">
        <v>490</v>
      </c>
      <c r="BZ435" t="s">
        <v>123</v>
      </c>
      <c r="CG435" s="4">
        <v>1</v>
      </c>
      <c r="CH435" s="4">
        <v>1</v>
      </c>
      <c r="CI435" s="5">
        <v>0</v>
      </c>
      <c r="CJ435" s="5">
        <v>0</v>
      </c>
      <c r="CK435" s="5">
        <v>0</v>
      </c>
      <c r="CL435" s="5">
        <v>0</v>
      </c>
    </row>
    <row r="436" spans="1:90" x14ac:dyDescent="0.2">
      <c r="A436" t="s">
        <v>832</v>
      </c>
      <c r="B436" t="s">
        <v>604</v>
      </c>
      <c r="C436" t="s">
        <v>230</v>
      </c>
      <c r="D436">
        <v>3.5</v>
      </c>
      <c r="E436" t="s">
        <v>317</v>
      </c>
      <c r="F436" t="s">
        <v>653</v>
      </c>
      <c r="G436" t="s">
        <v>329</v>
      </c>
      <c r="H436" t="s">
        <v>607</v>
      </c>
      <c r="I436">
        <v>3.5127999999999999</v>
      </c>
      <c r="J436">
        <v>0.11599</v>
      </c>
      <c r="K436">
        <v>7.1649000000000003</v>
      </c>
      <c r="L436">
        <v>2017.4</v>
      </c>
      <c r="M436">
        <v>1.2509999999999999</v>
      </c>
      <c r="N436">
        <v>399.05</v>
      </c>
      <c r="O436">
        <v>1.9404999999999999E-2</v>
      </c>
      <c r="P436">
        <v>1938.4</v>
      </c>
      <c r="Q436">
        <v>-14276</v>
      </c>
      <c r="R436">
        <v>0.55661000000000005</v>
      </c>
      <c r="S436">
        <v>0.52415999999999996</v>
      </c>
      <c r="T436">
        <v>124.31</v>
      </c>
      <c r="U436">
        <v>45.48</v>
      </c>
      <c r="V436">
        <v>0.35308</v>
      </c>
      <c r="W436">
        <v>0.32227</v>
      </c>
      <c r="X436">
        <v>150.16</v>
      </c>
      <c r="Y436">
        <v>76.433000000000007</v>
      </c>
      <c r="Z436">
        <v>0.24843999999999999</v>
      </c>
      <c r="AA436">
        <v>0.21265000000000001</v>
      </c>
      <c r="AB436">
        <v>161.84</v>
      </c>
      <c r="AC436">
        <v>99.254999999999995</v>
      </c>
      <c r="AD436">
        <v>45</v>
      </c>
      <c r="AE436">
        <v>14</v>
      </c>
      <c r="AF436">
        <v>2.3349000000000002</v>
      </c>
      <c r="AG436">
        <v>6.1771999999999999E-3</v>
      </c>
      <c r="AH436">
        <v>2.3288000000000002</v>
      </c>
      <c r="AI436">
        <v>14</v>
      </c>
      <c r="AJ436">
        <v>3</v>
      </c>
      <c r="AK436">
        <v>13</v>
      </c>
      <c r="AL436">
        <v>1</v>
      </c>
      <c r="AM436">
        <v>0</v>
      </c>
      <c r="AN436">
        <v>1</v>
      </c>
      <c r="AO436">
        <v>0.76329000000000002</v>
      </c>
      <c r="AP436">
        <v>0</v>
      </c>
      <c r="AQ436">
        <v>0</v>
      </c>
      <c r="AR436" t="s">
        <v>94</v>
      </c>
      <c r="AS436" t="s">
        <v>95</v>
      </c>
      <c r="AT436" t="s">
        <v>95</v>
      </c>
      <c r="AU436" t="s">
        <v>94</v>
      </c>
      <c r="AV436" t="s">
        <v>95</v>
      </c>
      <c r="AW436" t="s">
        <v>94</v>
      </c>
      <c r="AX436" t="s">
        <v>95</v>
      </c>
      <c r="AY436" t="s">
        <v>95</v>
      </c>
      <c r="AZ436" t="s">
        <v>94</v>
      </c>
      <c r="BA436" t="s">
        <v>94</v>
      </c>
      <c r="BB436" t="s">
        <v>94</v>
      </c>
      <c r="BC436" t="s">
        <v>94</v>
      </c>
      <c r="BD436" t="s">
        <v>94</v>
      </c>
      <c r="BI436">
        <v>0</v>
      </c>
      <c r="BJ436" t="s">
        <v>132</v>
      </c>
      <c r="BK436" t="s">
        <v>133</v>
      </c>
      <c r="BL436">
        <v>1</v>
      </c>
      <c r="BM436">
        <v>1</v>
      </c>
      <c r="BN436">
        <v>0</v>
      </c>
      <c r="BO436">
        <v>0</v>
      </c>
      <c r="BP436">
        <v>0</v>
      </c>
      <c r="BQ436">
        <v>0</v>
      </c>
      <c r="BS436">
        <v>0</v>
      </c>
      <c r="BT436">
        <v>1</v>
      </c>
      <c r="BU436">
        <v>0</v>
      </c>
      <c r="BV436">
        <v>0</v>
      </c>
      <c r="BW436">
        <v>0</v>
      </c>
      <c r="BX436">
        <v>0</v>
      </c>
      <c r="BY436">
        <v>491</v>
      </c>
      <c r="BZ436" t="s">
        <v>123</v>
      </c>
      <c r="CG436" s="4">
        <v>1</v>
      </c>
      <c r="CH436" s="4">
        <v>1</v>
      </c>
      <c r="CI436" s="5">
        <v>0</v>
      </c>
      <c r="CJ436" s="5">
        <v>0</v>
      </c>
      <c r="CK436" s="5">
        <v>0</v>
      </c>
      <c r="CL436" s="5">
        <v>0</v>
      </c>
    </row>
    <row r="437" spans="1:90" x14ac:dyDescent="0.2">
      <c r="A437" t="s">
        <v>833</v>
      </c>
      <c r="B437" t="s">
        <v>604</v>
      </c>
      <c r="C437" t="s">
        <v>230</v>
      </c>
      <c r="D437">
        <v>3.5</v>
      </c>
      <c r="E437" t="s">
        <v>317</v>
      </c>
      <c r="F437" t="s">
        <v>655</v>
      </c>
      <c r="G437" t="s">
        <v>329</v>
      </c>
      <c r="H437" t="s">
        <v>607</v>
      </c>
      <c r="I437">
        <v>37.478000000000002</v>
      </c>
      <c r="J437">
        <v>8.8334999999999997E-2</v>
      </c>
      <c r="K437">
        <v>11.792</v>
      </c>
      <c r="L437">
        <v>2013.1</v>
      </c>
      <c r="M437">
        <v>0.11724999999999999</v>
      </c>
      <c r="N437">
        <v>496.98</v>
      </c>
      <c r="O437">
        <v>8.3229999999999998E-2</v>
      </c>
      <c r="P437">
        <v>1924.3</v>
      </c>
      <c r="Q437">
        <v>-23483</v>
      </c>
      <c r="R437">
        <v>0.52678999999999998</v>
      </c>
      <c r="S437">
        <v>0.49217</v>
      </c>
      <c r="T437">
        <v>200.98</v>
      </c>
      <c r="U437">
        <v>90.578999999999994</v>
      </c>
      <c r="V437">
        <v>0.31412000000000001</v>
      </c>
      <c r="W437">
        <v>0.28145999999999999</v>
      </c>
      <c r="X437">
        <v>241.97</v>
      </c>
      <c r="Y437">
        <v>149.72</v>
      </c>
      <c r="Z437">
        <v>0.27473999999999998</v>
      </c>
      <c r="AA437">
        <v>0.2402</v>
      </c>
      <c r="AB437">
        <v>248.82</v>
      </c>
      <c r="AC437">
        <v>173.38</v>
      </c>
      <c r="AD437">
        <v>45</v>
      </c>
      <c r="AE437">
        <v>17</v>
      </c>
      <c r="AF437">
        <v>2.3759999999999999</v>
      </c>
      <c r="AG437">
        <v>4.96E-3</v>
      </c>
      <c r="AH437">
        <v>2.371</v>
      </c>
      <c r="AI437">
        <v>31</v>
      </c>
      <c r="AJ437">
        <v>5</v>
      </c>
      <c r="AK437">
        <v>13</v>
      </c>
      <c r="AL437">
        <v>1</v>
      </c>
      <c r="AM437">
        <v>1</v>
      </c>
      <c r="AN437">
        <v>1</v>
      </c>
      <c r="AO437">
        <v>0.68864000000000003</v>
      </c>
      <c r="AP437">
        <v>0</v>
      </c>
      <c r="AQ437">
        <v>0</v>
      </c>
      <c r="AR437" t="s">
        <v>94</v>
      </c>
      <c r="AS437" t="s">
        <v>95</v>
      </c>
      <c r="AT437" t="s">
        <v>95</v>
      </c>
      <c r="AU437" t="s">
        <v>94</v>
      </c>
      <c r="AV437" t="s">
        <v>94</v>
      </c>
      <c r="AW437" t="s">
        <v>94</v>
      </c>
      <c r="AX437" t="s">
        <v>94</v>
      </c>
      <c r="AY437" t="s">
        <v>95</v>
      </c>
      <c r="AZ437" t="s">
        <v>94</v>
      </c>
      <c r="BA437" t="s">
        <v>94</v>
      </c>
      <c r="BB437" t="s">
        <v>94</v>
      </c>
      <c r="BC437" t="s">
        <v>94</v>
      </c>
      <c r="BD437" t="s">
        <v>94</v>
      </c>
      <c r="BI437">
        <v>0</v>
      </c>
      <c r="BJ437" t="s">
        <v>132</v>
      </c>
      <c r="BK437" t="s">
        <v>133</v>
      </c>
      <c r="BL437">
        <v>1</v>
      </c>
      <c r="BM437">
        <v>1</v>
      </c>
      <c r="BN437">
        <v>0</v>
      </c>
      <c r="BO437">
        <v>0</v>
      </c>
      <c r="BP437">
        <v>0</v>
      </c>
      <c r="BQ437">
        <v>0</v>
      </c>
      <c r="BS437">
        <v>0</v>
      </c>
      <c r="BT437">
        <v>1</v>
      </c>
      <c r="BU437">
        <v>0</v>
      </c>
      <c r="BV437">
        <v>0</v>
      </c>
      <c r="BW437">
        <v>0</v>
      </c>
      <c r="BX437">
        <v>0</v>
      </c>
      <c r="BY437">
        <v>492</v>
      </c>
      <c r="BZ437" t="s">
        <v>123</v>
      </c>
      <c r="CG437" s="4">
        <v>1</v>
      </c>
      <c r="CH437" s="4">
        <v>1</v>
      </c>
      <c r="CI437" s="5">
        <v>0</v>
      </c>
      <c r="CJ437" s="5">
        <v>0</v>
      </c>
      <c r="CK437" s="5">
        <v>0</v>
      </c>
      <c r="CL437" s="5">
        <v>0</v>
      </c>
    </row>
    <row r="438" spans="1:90" x14ac:dyDescent="0.2">
      <c r="A438" t="s">
        <v>834</v>
      </c>
      <c r="B438" t="s">
        <v>604</v>
      </c>
      <c r="C438" t="s">
        <v>230</v>
      </c>
      <c r="D438">
        <v>3.5</v>
      </c>
      <c r="E438" t="s">
        <v>317</v>
      </c>
      <c r="F438" t="s">
        <v>657</v>
      </c>
      <c r="G438" t="s">
        <v>326</v>
      </c>
      <c r="H438" t="s">
        <v>607</v>
      </c>
      <c r="I438">
        <v>0.87480000000000002</v>
      </c>
      <c r="J438">
        <v>0.13178000000000001</v>
      </c>
      <c r="K438">
        <v>0.49854999999999999</v>
      </c>
      <c r="L438">
        <v>2017</v>
      </c>
      <c r="M438">
        <v>5.0233999999999996</v>
      </c>
      <c r="N438">
        <v>27.387</v>
      </c>
      <c r="O438">
        <v>2.4834000000000001</v>
      </c>
      <c r="P438">
        <v>2004.9</v>
      </c>
      <c r="Q438">
        <v>-993.17</v>
      </c>
      <c r="R438">
        <v>0.76122999999999996</v>
      </c>
      <c r="S438">
        <v>0.74375000000000002</v>
      </c>
      <c r="T438">
        <v>5.0555000000000003</v>
      </c>
      <c r="U438">
        <v>2.0657000000000001</v>
      </c>
      <c r="V438">
        <v>0.61755000000000004</v>
      </c>
      <c r="W438">
        <v>0.59933000000000003</v>
      </c>
      <c r="X438">
        <v>6.3982999999999999</v>
      </c>
      <c r="Y438">
        <v>3.2673999999999999</v>
      </c>
      <c r="Z438">
        <v>0.39165</v>
      </c>
      <c r="AA438">
        <v>0.36268</v>
      </c>
      <c r="AB438">
        <v>8.0694999999999997</v>
      </c>
      <c r="AC438">
        <v>5.6548999999999996</v>
      </c>
      <c r="AD438">
        <v>45</v>
      </c>
      <c r="AE438">
        <v>22</v>
      </c>
      <c r="AF438">
        <v>1.7526999999999999</v>
      </c>
      <c r="AG438">
        <v>3.6513999999999998E-2</v>
      </c>
      <c r="AH438">
        <v>1.7161999999999999</v>
      </c>
      <c r="AI438">
        <v>44</v>
      </c>
      <c r="AJ438">
        <v>3</v>
      </c>
      <c r="AK438">
        <v>43</v>
      </c>
      <c r="AL438">
        <v>0</v>
      </c>
      <c r="AM438">
        <v>0</v>
      </c>
      <c r="AN438">
        <v>1</v>
      </c>
      <c r="AO438">
        <v>0.85741000000000001</v>
      </c>
      <c r="AP438">
        <v>0</v>
      </c>
      <c r="AQ438">
        <v>1</v>
      </c>
      <c r="AR438" t="s">
        <v>95</v>
      </c>
      <c r="AS438" t="s">
        <v>95</v>
      </c>
      <c r="AT438" t="s">
        <v>95</v>
      </c>
      <c r="AU438" t="s">
        <v>94</v>
      </c>
      <c r="AV438" t="s">
        <v>94</v>
      </c>
      <c r="AW438" t="s">
        <v>94</v>
      </c>
      <c r="AX438" t="s">
        <v>95</v>
      </c>
      <c r="AY438" t="s">
        <v>95</v>
      </c>
      <c r="AZ438" t="s">
        <v>95</v>
      </c>
      <c r="BA438" t="s">
        <v>94</v>
      </c>
      <c r="BB438" t="s">
        <v>94</v>
      </c>
      <c r="BC438" t="s">
        <v>94</v>
      </c>
      <c r="BD438" t="s">
        <v>94</v>
      </c>
      <c r="BI438">
        <v>0</v>
      </c>
      <c r="BJ438" t="s">
        <v>132</v>
      </c>
      <c r="BK438" t="s">
        <v>133</v>
      </c>
      <c r="BL438">
        <v>1</v>
      </c>
      <c r="BM438">
        <v>1</v>
      </c>
      <c r="BN438">
        <v>0</v>
      </c>
      <c r="BO438">
        <v>0</v>
      </c>
      <c r="BP438">
        <v>0</v>
      </c>
      <c r="BQ438">
        <v>0</v>
      </c>
      <c r="BS438">
        <v>0</v>
      </c>
      <c r="BT438">
        <v>1</v>
      </c>
      <c r="BU438">
        <v>0</v>
      </c>
      <c r="BV438">
        <v>0</v>
      </c>
      <c r="BW438">
        <v>0</v>
      </c>
      <c r="BX438">
        <v>0</v>
      </c>
      <c r="BY438">
        <v>493</v>
      </c>
      <c r="BZ438" t="s">
        <v>123</v>
      </c>
      <c r="CG438" s="4">
        <v>1</v>
      </c>
      <c r="CH438" s="4">
        <v>1</v>
      </c>
      <c r="CI438" s="5">
        <v>0</v>
      </c>
      <c r="CJ438" s="5">
        <v>0</v>
      </c>
      <c r="CK438" s="5">
        <v>0</v>
      </c>
      <c r="CL438" s="5">
        <v>0</v>
      </c>
    </row>
    <row r="439" spans="1:90" x14ac:dyDescent="0.2">
      <c r="A439" t="s">
        <v>835</v>
      </c>
      <c r="B439" t="s">
        <v>604</v>
      </c>
      <c r="C439" t="s">
        <v>230</v>
      </c>
      <c r="D439">
        <v>3.5</v>
      </c>
      <c r="E439" t="s">
        <v>317</v>
      </c>
      <c r="F439" t="s">
        <v>659</v>
      </c>
      <c r="G439" t="s">
        <v>336</v>
      </c>
      <c r="H439" t="s">
        <v>607</v>
      </c>
      <c r="I439">
        <v>0.11719</v>
      </c>
      <c r="J439">
        <v>0.11719</v>
      </c>
      <c r="K439">
        <v>14.731</v>
      </c>
      <c r="L439">
        <v>2132.8000000000002</v>
      </c>
      <c r="M439">
        <v>37.499000000000002</v>
      </c>
      <c r="N439" s="1">
        <v>301320000</v>
      </c>
      <c r="O439">
        <v>1.3113E-2</v>
      </c>
      <c r="P439">
        <v>1929.2</v>
      </c>
      <c r="Q439">
        <v>-29317</v>
      </c>
      <c r="R439">
        <v>0.99753999999999998</v>
      </c>
      <c r="S439">
        <v>0.99736000000000002</v>
      </c>
      <c r="T439">
        <v>11.137</v>
      </c>
      <c r="U439">
        <v>8.5052000000000003</v>
      </c>
      <c r="V439">
        <v>0.99753999999999998</v>
      </c>
      <c r="W439">
        <v>0.99743000000000004</v>
      </c>
      <c r="X439">
        <v>11.137</v>
      </c>
      <c r="Y439">
        <v>8.5052000000000003</v>
      </c>
      <c r="Z439">
        <v>0.72511000000000003</v>
      </c>
      <c r="AA439">
        <v>0.71201999999999999</v>
      </c>
      <c r="AB439">
        <v>117.8</v>
      </c>
      <c r="AC439">
        <v>94.561999999999998</v>
      </c>
      <c r="AD439">
        <v>45</v>
      </c>
      <c r="AE439">
        <v>43</v>
      </c>
      <c r="AF439" s="1">
        <v>2.9172000000000002E-6</v>
      </c>
      <c r="AG439" s="1">
        <v>3.3187000000000001E-9</v>
      </c>
      <c r="AH439" s="1">
        <v>2.9138E-6</v>
      </c>
      <c r="AI439">
        <v>43</v>
      </c>
      <c r="AJ439">
        <v>0</v>
      </c>
      <c r="AK439">
        <v>42</v>
      </c>
      <c r="AL439">
        <v>0</v>
      </c>
      <c r="AM439">
        <v>0</v>
      </c>
      <c r="AN439">
        <v>0</v>
      </c>
      <c r="AO439">
        <v>0.88805999999999996</v>
      </c>
      <c r="AP439">
        <v>0</v>
      </c>
      <c r="AQ439">
        <v>0</v>
      </c>
      <c r="AR439" t="s">
        <v>95</v>
      </c>
      <c r="AS439" t="s">
        <v>95</v>
      </c>
      <c r="AT439" t="s">
        <v>95</v>
      </c>
      <c r="AU439" t="s">
        <v>95</v>
      </c>
      <c r="AV439" t="s">
        <v>95</v>
      </c>
      <c r="AW439" t="s">
        <v>95</v>
      </c>
      <c r="AX439" t="s">
        <v>95</v>
      </c>
      <c r="AY439" t="s">
        <v>94</v>
      </c>
      <c r="AZ439" t="s">
        <v>95</v>
      </c>
      <c r="BA439" t="s">
        <v>94</v>
      </c>
      <c r="BB439" t="s">
        <v>95</v>
      </c>
      <c r="BC439" t="s">
        <v>94</v>
      </c>
      <c r="BD439" t="s">
        <v>95</v>
      </c>
      <c r="BH439" t="s">
        <v>389</v>
      </c>
      <c r="BI439">
        <v>1</v>
      </c>
      <c r="BJ439" t="s">
        <v>97</v>
      </c>
      <c r="BK439" t="s">
        <v>337</v>
      </c>
      <c r="BL439">
        <v>0</v>
      </c>
      <c r="BM439">
        <v>0</v>
      </c>
      <c r="BN439">
        <v>0</v>
      </c>
      <c r="BO439">
        <v>0</v>
      </c>
      <c r="BP439">
        <v>0</v>
      </c>
      <c r="BQ439">
        <v>0</v>
      </c>
      <c r="BS439">
        <v>1</v>
      </c>
      <c r="BT439">
        <v>1</v>
      </c>
      <c r="BU439">
        <v>0</v>
      </c>
      <c r="BV439">
        <v>0</v>
      </c>
      <c r="BW439">
        <v>0</v>
      </c>
      <c r="BX439">
        <v>0</v>
      </c>
      <c r="BY439">
        <v>494</v>
      </c>
      <c r="BZ439" t="s">
        <v>123</v>
      </c>
      <c r="CA439" t="s">
        <v>123</v>
      </c>
      <c r="CG439" s="4">
        <v>1</v>
      </c>
      <c r="CH439" s="4">
        <v>1</v>
      </c>
      <c r="CI439" s="5">
        <v>0</v>
      </c>
      <c r="CJ439" s="5">
        <v>0</v>
      </c>
      <c r="CK439" s="5">
        <v>0</v>
      </c>
      <c r="CL439" s="5">
        <v>0</v>
      </c>
    </row>
    <row r="440" spans="1:90" x14ac:dyDescent="0.2">
      <c r="A440" t="s">
        <v>836</v>
      </c>
      <c r="B440" t="s">
        <v>604</v>
      </c>
      <c r="C440" t="s">
        <v>230</v>
      </c>
      <c r="D440">
        <v>3.5</v>
      </c>
      <c r="E440" t="s">
        <v>317</v>
      </c>
      <c r="F440" t="s">
        <v>661</v>
      </c>
      <c r="G440" t="s">
        <v>340</v>
      </c>
      <c r="H440" t="s">
        <v>607</v>
      </c>
      <c r="I440">
        <v>0.13089000000000001</v>
      </c>
      <c r="J440">
        <v>0.13089000000000001</v>
      </c>
      <c r="K440">
        <v>1.5246999999999999</v>
      </c>
      <c r="L440">
        <v>2097</v>
      </c>
      <c r="M440">
        <v>33.573999999999998</v>
      </c>
      <c r="N440" s="1">
        <v>1512200</v>
      </c>
      <c r="O440">
        <v>0.83662000000000003</v>
      </c>
      <c r="P440">
        <v>1986.9</v>
      </c>
      <c r="Q440">
        <v>-3033.6</v>
      </c>
      <c r="R440">
        <v>0.97682000000000002</v>
      </c>
      <c r="S440">
        <v>0.97509000000000001</v>
      </c>
      <c r="T440">
        <v>3.6292</v>
      </c>
      <c r="U440">
        <v>2.5909</v>
      </c>
      <c r="V440">
        <v>0.97682000000000002</v>
      </c>
      <c r="W440">
        <v>0.97568999999999995</v>
      </c>
      <c r="X440">
        <v>3.6292</v>
      </c>
      <c r="Y440">
        <v>2.5909</v>
      </c>
      <c r="Z440">
        <v>0.65954000000000002</v>
      </c>
      <c r="AA440">
        <v>0.64293</v>
      </c>
      <c r="AB440">
        <v>13.91</v>
      </c>
      <c r="AC440">
        <v>11.297000000000001</v>
      </c>
      <c r="AD440">
        <v>44</v>
      </c>
      <c r="AE440">
        <v>42</v>
      </c>
      <c r="AF440" s="1">
        <v>5.6870000000000003E-5</v>
      </c>
      <c r="AG440" s="1">
        <v>6.6128E-7</v>
      </c>
      <c r="AH440" s="1">
        <v>5.6208999999999997E-5</v>
      </c>
      <c r="AI440">
        <v>42</v>
      </c>
      <c r="AJ440">
        <v>0</v>
      </c>
      <c r="AK440">
        <v>41</v>
      </c>
      <c r="AL440">
        <v>0</v>
      </c>
      <c r="AM440">
        <v>0</v>
      </c>
      <c r="AN440">
        <v>0</v>
      </c>
      <c r="AO440">
        <v>0.89744999999999997</v>
      </c>
      <c r="AP440">
        <v>0</v>
      </c>
      <c r="AQ440">
        <v>1</v>
      </c>
      <c r="AR440" t="s">
        <v>95</v>
      </c>
      <c r="AS440" t="s">
        <v>95</v>
      </c>
      <c r="AT440" t="s">
        <v>95</v>
      </c>
      <c r="AU440" t="s">
        <v>95</v>
      </c>
      <c r="AV440" t="s">
        <v>95</v>
      </c>
      <c r="AW440" t="s">
        <v>95</v>
      </c>
      <c r="AX440" t="s">
        <v>95</v>
      </c>
      <c r="AY440" t="s">
        <v>94</v>
      </c>
      <c r="AZ440" t="s">
        <v>95</v>
      </c>
      <c r="BA440" t="s">
        <v>94</v>
      </c>
      <c r="BB440" t="s">
        <v>95</v>
      </c>
      <c r="BC440" t="s">
        <v>95</v>
      </c>
      <c r="BD440" t="s">
        <v>95</v>
      </c>
      <c r="BH440" t="s">
        <v>341</v>
      </c>
      <c r="BI440">
        <v>1</v>
      </c>
      <c r="BJ440" t="s">
        <v>97</v>
      </c>
      <c r="BK440" t="s">
        <v>138</v>
      </c>
      <c r="BL440">
        <v>0</v>
      </c>
      <c r="BM440">
        <v>0</v>
      </c>
      <c r="BN440">
        <v>0</v>
      </c>
      <c r="BO440">
        <v>0</v>
      </c>
      <c r="BP440">
        <v>0</v>
      </c>
      <c r="BQ440">
        <v>0</v>
      </c>
      <c r="BS440">
        <v>1</v>
      </c>
      <c r="BT440">
        <v>1</v>
      </c>
      <c r="BU440">
        <v>0</v>
      </c>
      <c r="BV440">
        <v>0</v>
      </c>
      <c r="BW440">
        <v>0</v>
      </c>
      <c r="BX440">
        <v>0</v>
      </c>
      <c r="BY440">
        <v>495</v>
      </c>
      <c r="BZ440" t="s">
        <v>123</v>
      </c>
      <c r="CA440" t="s">
        <v>123</v>
      </c>
      <c r="CG440" s="4">
        <v>1</v>
      </c>
      <c r="CH440" s="4">
        <v>1</v>
      </c>
      <c r="CI440" s="5">
        <v>0</v>
      </c>
      <c r="CJ440" s="5">
        <v>0</v>
      </c>
      <c r="CK440" s="5">
        <v>0</v>
      </c>
      <c r="CL440" s="5">
        <v>0</v>
      </c>
    </row>
    <row r="441" spans="1:90" x14ac:dyDescent="0.2">
      <c r="A441" t="s">
        <v>837</v>
      </c>
      <c r="B441" t="s">
        <v>604</v>
      </c>
      <c r="C441" t="s">
        <v>230</v>
      </c>
      <c r="D441">
        <v>3.5</v>
      </c>
      <c r="E441" t="s">
        <v>317</v>
      </c>
      <c r="F441" t="s">
        <v>663</v>
      </c>
      <c r="G441" t="s">
        <v>344</v>
      </c>
      <c r="H441" t="s">
        <v>607</v>
      </c>
      <c r="I441">
        <v>0.15201000000000001</v>
      </c>
      <c r="J441">
        <v>0.12038</v>
      </c>
      <c r="K441">
        <v>1.6223000000000001</v>
      </c>
      <c r="L441">
        <v>2027.2</v>
      </c>
      <c r="M441">
        <v>28.908999999999999</v>
      </c>
      <c r="N441">
        <v>253.01</v>
      </c>
      <c r="O441">
        <v>0.87211000000000005</v>
      </c>
      <c r="P441">
        <v>1984.7</v>
      </c>
      <c r="Q441">
        <v>-3228.2</v>
      </c>
      <c r="R441">
        <v>0.97304000000000002</v>
      </c>
      <c r="S441">
        <v>0.97106999999999999</v>
      </c>
      <c r="T441">
        <v>4.2055999999999996</v>
      </c>
      <c r="U441">
        <v>3.1335000000000002</v>
      </c>
      <c r="V441">
        <v>0.97092000000000001</v>
      </c>
      <c r="W441">
        <v>0.96953</v>
      </c>
      <c r="X441">
        <v>4.3684000000000003</v>
      </c>
      <c r="Y441">
        <v>2.7930999999999999</v>
      </c>
      <c r="Z441">
        <v>0.67654000000000003</v>
      </c>
      <c r="AA441">
        <v>0.66113999999999995</v>
      </c>
      <c r="AB441">
        <v>14.568</v>
      </c>
      <c r="AC441">
        <v>12.192</v>
      </c>
      <c r="AD441">
        <v>45</v>
      </c>
      <c r="AE441">
        <v>43</v>
      </c>
      <c r="AF441">
        <v>0.33990999999999999</v>
      </c>
      <c r="AG441">
        <v>3.9524E-3</v>
      </c>
      <c r="AH441">
        <v>0.33595000000000003</v>
      </c>
      <c r="AI441">
        <v>43</v>
      </c>
      <c r="AJ441">
        <v>1</v>
      </c>
      <c r="AK441">
        <v>42</v>
      </c>
      <c r="AL441">
        <v>0</v>
      </c>
      <c r="AM441">
        <v>0</v>
      </c>
      <c r="AN441">
        <v>0</v>
      </c>
      <c r="AO441">
        <v>0.91369999999999996</v>
      </c>
      <c r="AP441">
        <v>0</v>
      </c>
      <c r="AQ441">
        <v>1</v>
      </c>
      <c r="AR441" t="s">
        <v>95</v>
      </c>
      <c r="AS441" t="s">
        <v>95</v>
      </c>
      <c r="AT441" t="s">
        <v>95</v>
      </c>
      <c r="AU441" t="s">
        <v>95</v>
      </c>
      <c r="AV441" t="s">
        <v>95</v>
      </c>
      <c r="AW441" t="s">
        <v>95</v>
      </c>
      <c r="AX441" t="s">
        <v>95</v>
      </c>
      <c r="AY441" t="s">
        <v>95</v>
      </c>
      <c r="AZ441" t="s">
        <v>95</v>
      </c>
      <c r="BA441" t="s">
        <v>95</v>
      </c>
      <c r="BB441" t="s">
        <v>95</v>
      </c>
      <c r="BC441" t="s">
        <v>95</v>
      </c>
      <c r="BD441" t="s">
        <v>95</v>
      </c>
      <c r="BH441" t="s">
        <v>345</v>
      </c>
      <c r="BI441">
        <v>1</v>
      </c>
      <c r="BJ441" t="s">
        <v>97</v>
      </c>
      <c r="BK441" t="s">
        <v>180</v>
      </c>
      <c r="BL441">
        <v>0</v>
      </c>
      <c r="BM441">
        <v>0</v>
      </c>
      <c r="BN441">
        <v>0</v>
      </c>
      <c r="BO441">
        <v>0</v>
      </c>
      <c r="BP441">
        <v>0</v>
      </c>
      <c r="BQ441">
        <v>0</v>
      </c>
      <c r="BS441">
        <v>1</v>
      </c>
      <c r="BT441">
        <v>1</v>
      </c>
      <c r="BU441">
        <v>0</v>
      </c>
      <c r="BV441">
        <v>0</v>
      </c>
      <c r="BW441">
        <v>0</v>
      </c>
      <c r="BX441">
        <v>0</v>
      </c>
      <c r="BY441">
        <v>496</v>
      </c>
      <c r="BZ441" t="s">
        <v>123</v>
      </c>
      <c r="CA441" t="s">
        <v>123</v>
      </c>
      <c r="CG441" s="4">
        <v>1</v>
      </c>
      <c r="CH441" s="4">
        <v>1</v>
      </c>
      <c r="CI441" s="5">
        <v>0</v>
      </c>
      <c r="CJ441" s="5">
        <v>0</v>
      </c>
      <c r="CK441" s="5">
        <v>0</v>
      </c>
      <c r="CL441" s="5">
        <v>0</v>
      </c>
    </row>
    <row r="442" spans="1:90" x14ac:dyDescent="0.2">
      <c r="A442" t="s">
        <v>838</v>
      </c>
      <c r="B442" t="s">
        <v>604</v>
      </c>
      <c r="C442" t="s">
        <v>230</v>
      </c>
      <c r="D442">
        <v>3.5</v>
      </c>
      <c r="E442" t="s">
        <v>317</v>
      </c>
      <c r="F442" t="s">
        <v>665</v>
      </c>
      <c r="G442" t="s">
        <v>348</v>
      </c>
      <c r="H442" t="s">
        <v>607</v>
      </c>
      <c r="I442">
        <v>0.37759999999999999</v>
      </c>
      <c r="J442">
        <v>1.6031E-2</v>
      </c>
      <c r="K442">
        <v>0.15816</v>
      </c>
      <c r="L442">
        <v>2046.3</v>
      </c>
      <c r="M442">
        <v>11.638</v>
      </c>
      <c r="N442" s="1">
        <v>455610</v>
      </c>
      <c r="O442">
        <v>1552</v>
      </c>
      <c r="P442" s="1">
        <v>157750</v>
      </c>
      <c r="Q442">
        <v>-314.64</v>
      </c>
      <c r="R442">
        <v>0.86914000000000002</v>
      </c>
      <c r="S442">
        <v>0.85823000000000005</v>
      </c>
      <c r="T442">
        <v>1.1434</v>
      </c>
      <c r="U442">
        <v>0.68589999999999995</v>
      </c>
      <c r="V442">
        <v>-0.25625999999999999</v>
      </c>
      <c r="W442">
        <v>-0.32416</v>
      </c>
      <c r="X442">
        <v>3.5426000000000002</v>
      </c>
      <c r="Y442">
        <v>1.6</v>
      </c>
      <c r="Z442">
        <v>0.33366000000000001</v>
      </c>
      <c r="AA442">
        <v>0.29764000000000002</v>
      </c>
      <c r="AB442">
        <v>2.5800999999999998</v>
      </c>
      <c r="AC442">
        <v>1.6429</v>
      </c>
      <c r="AD442">
        <v>40</v>
      </c>
      <c r="AE442">
        <v>19</v>
      </c>
      <c r="AF442" s="1">
        <v>3.2923000000000003E-5</v>
      </c>
      <c r="AG442" s="1">
        <v>2.1948999999999999E-6</v>
      </c>
      <c r="AH442" s="1">
        <v>3.0728000000000001E-5</v>
      </c>
      <c r="AI442">
        <v>38</v>
      </c>
      <c r="AJ442">
        <v>0</v>
      </c>
      <c r="AK442">
        <v>37</v>
      </c>
      <c r="AL442">
        <v>0</v>
      </c>
      <c r="AM442">
        <v>0</v>
      </c>
      <c r="AN442">
        <v>1</v>
      </c>
      <c r="AO442">
        <v>0.61951999999999996</v>
      </c>
      <c r="AP442">
        <v>0</v>
      </c>
      <c r="AQ442">
        <v>1</v>
      </c>
      <c r="AR442" t="s">
        <v>95</v>
      </c>
      <c r="AS442" t="s">
        <v>95</v>
      </c>
      <c r="AT442" t="s">
        <v>95</v>
      </c>
      <c r="AU442" t="s">
        <v>94</v>
      </c>
      <c r="AV442" t="s">
        <v>94</v>
      </c>
      <c r="AW442" t="s">
        <v>94</v>
      </c>
      <c r="AX442" t="s">
        <v>94</v>
      </c>
      <c r="AY442" t="s">
        <v>94</v>
      </c>
      <c r="AZ442" t="s">
        <v>95</v>
      </c>
      <c r="BA442" t="s">
        <v>94</v>
      </c>
      <c r="BB442" t="s">
        <v>94</v>
      </c>
      <c r="BC442" t="s">
        <v>94</v>
      </c>
      <c r="BD442" t="s">
        <v>94</v>
      </c>
      <c r="BH442" t="s">
        <v>341</v>
      </c>
      <c r="BI442">
        <v>1</v>
      </c>
      <c r="BJ442" t="s">
        <v>97</v>
      </c>
      <c r="BK442" t="s">
        <v>138</v>
      </c>
      <c r="BL442">
        <v>0</v>
      </c>
      <c r="BM442">
        <v>0</v>
      </c>
      <c r="BN442">
        <v>0</v>
      </c>
      <c r="BO442">
        <v>0</v>
      </c>
      <c r="BP442">
        <v>0</v>
      </c>
      <c r="BQ442">
        <v>0</v>
      </c>
      <c r="BS442">
        <v>1</v>
      </c>
      <c r="BT442">
        <v>1</v>
      </c>
      <c r="BU442">
        <v>0</v>
      </c>
      <c r="BV442">
        <v>0</v>
      </c>
      <c r="BW442">
        <v>0</v>
      </c>
      <c r="BX442">
        <v>0</v>
      </c>
      <c r="BY442">
        <v>497</v>
      </c>
      <c r="BZ442" t="s">
        <v>123</v>
      </c>
      <c r="CA442" t="s">
        <v>123</v>
      </c>
      <c r="CG442" s="4">
        <v>1</v>
      </c>
      <c r="CH442" s="4">
        <v>1</v>
      </c>
      <c r="CI442" s="5">
        <v>0</v>
      </c>
      <c r="CJ442" s="5">
        <v>0</v>
      </c>
      <c r="CK442" s="5">
        <v>0</v>
      </c>
      <c r="CL442" s="5">
        <v>0</v>
      </c>
    </row>
    <row r="443" spans="1:90" x14ac:dyDescent="0.2">
      <c r="A443" t="s">
        <v>839</v>
      </c>
      <c r="B443" t="s">
        <v>604</v>
      </c>
      <c r="C443" t="s">
        <v>230</v>
      </c>
      <c r="D443">
        <v>3.5</v>
      </c>
      <c r="E443" t="s">
        <v>317</v>
      </c>
      <c r="F443" t="s">
        <v>667</v>
      </c>
      <c r="G443" t="s">
        <v>351</v>
      </c>
      <c r="H443" t="s">
        <v>607</v>
      </c>
      <c r="I443">
        <v>0.51354999999999995</v>
      </c>
      <c r="J443">
        <v>0.23691000000000001</v>
      </c>
      <c r="K443">
        <v>1.9996</v>
      </c>
      <c r="L443">
        <v>2020.7</v>
      </c>
      <c r="M443">
        <v>8.5571000000000002</v>
      </c>
      <c r="N443">
        <v>190.54</v>
      </c>
      <c r="O443">
        <v>0.13322000000000001</v>
      </c>
      <c r="P443">
        <v>1993.6</v>
      </c>
      <c r="Q443">
        <v>-3985.6</v>
      </c>
      <c r="R443">
        <v>0.99531000000000003</v>
      </c>
      <c r="S443">
        <v>0.99495999999999996</v>
      </c>
      <c r="T443">
        <v>2.7595999999999998</v>
      </c>
      <c r="U443">
        <v>1.2924</v>
      </c>
      <c r="V443">
        <v>0.97143999999999997</v>
      </c>
      <c r="W443">
        <v>0.97008000000000005</v>
      </c>
      <c r="X443">
        <v>6.8075000000000001</v>
      </c>
      <c r="Y443">
        <v>3.6057000000000001</v>
      </c>
      <c r="Z443">
        <v>0.41556999999999999</v>
      </c>
      <c r="AA443">
        <v>0.38773999999999997</v>
      </c>
      <c r="AB443">
        <v>30.795999999999999</v>
      </c>
      <c r="AC443">
        <v>23.04</v>
      </c>
      <c r="AD443">
        <v>45</v>
      </c>
      <c r="AE443">
        <v>14</v>
      </c>
      <c r="AF443">
        <v>0.81345999999999996</v>
      </c>
      <c r="AG443">
        <v>1.0496E-2</v>
      </c>
      <c r="AH443">
        <v>0.80296999999999996</v>
      </c>
      <c r="AI443">
        <v>14</v>
      </c>
      <c r="AJ443">
        <v>0</v>
      </c>
      <c r="AK443">
        <v>13</v>
      </c>
      <c r="AL443">
        <v>0</v>
      </c>
      <c r="AM443">
        <v>0</v>
      </c>
      <c r="AN443">
        <v>0</v>
      </c>
      <c r="AO443">
        <v>0.84314</v>
      </c>
      <c r="AP443">
        <v>0</v>
      </c>
      <c r="AQ443">
        <v>0</v>
      </c>
      <c r="AR443" t="s">
        <v>95</v>
      </c>
      <c r="AS443" t="s">
        <v>95</v>
      </c>
      <c r="AT443" t="s">
        <v>95</v>
      </c>
      <c r="AU443" t="s">
        <v>95</v>
      </c>
      <c r="AV443" t="s">
        <v>95</v>
      </c>
      <c r="AW443" t="s">
        <v>95</v>
      </c>
      <c r="AX443" t="s">
        <v>95</v>
      </c>
      <c r="AY443" t="s">
        <v>95</v>
      </c>
      <c r="AZ443" t="s">
        <v>95</v>
      </c>
      <c r="BA443" t="s">
        <v>95</v>
      </c>
      <c r="BB443" t="s">
        <v>95</v>
      </c>
      <c r="BC443" t="s">
        <v>95</v>
      </c>
      <c r="BD443" t="s">
        <v>95</v>
      </c>
      <c r="BI443">
        <v>0</v>
      </c>
      <c r="BJ443" t="s">
        <v>137</v>
      </c>
      <c r="BK443" t="s">
        <v>180</v>
      </c>
      <c r="BL443">
        <v>1</v>
      </c>
      <c r="BM443">
        <v>1</v>
      </c>
      <c r="BN443">
        <v>0</v>
      </c>
      <c r="BO443">
        <v>0</v>
      </c>
      <c r="BP443">
        <v>0</v>
      </c>
      <c r="BQ443">
        <v>0</v>
      </c>
      <c r="BS443">
        <v>1</v>
      </c>
      <c r="BT443">
        <v>1</v>
      </c>
      <c r="BU443">
        <v>0</v>
      </c>
      <c r="BV443">
        <v>0</v>
      </c>
      <c r="BW443">
        <v>0</v>
      </c>
      <c r="BX443">
        <v>0</v>
      </c>
      <c r="BY443">
        <v>498</v>
      </c>
      <c r="CG443" s="4">
        <v>1</v>
      </c>
      <c r="CH443" s="4">
        <v>1</v>
      </c>
      <c r="CI443" s="5">
        <v>0</v>
      </c>
      <c r="CJ443" s="5">
        <v>0</v>
      </c>
      <c r="CK443" s="5">
        <v>0</v>
      </c>
      <c r="CL443" s="5">
        <v>0</v>
      </c>
    </row>
    <row r="444" spans="1:90" x14ac:dyDescent="0.2">
      <c r="A444" t="s">
        <v>840</v>
      </c>
      <c r="B444" t="s">
        <v>604</v>
      </c>
      <c r="C444" t="s">
        <v>230</v>
      </c>
      <c r="D444">
        <v>3.5</v>
      </c>
      <c r="E444" t="s">
        <v>317</v>
      </c>
      <c r="F444" t="s">
        <v>669</v>
      </c>
      <c r="G444" t="s">
        <v>354</v>
      </c>
      <c r="H444" t="s">
        <v>607</v>
      </c>
      <c r="I444">
        <v>0.43103999999999998</v>
      </c>
      <c r="J444">
        <v>3.1444E-2</v>
      </c>
      <c r="K444">
        <v>0.31941999999999998</v>
      </c>
      <c r="L444">
        <v>2049.1</v>
      </c>
      <c r="M444">
        <v>10.195</v>
      </c>
      <c r="N444" s="1">
        <v>6537400</v>
      </c>
      <c r="O444">
        <v>1548.5</v>
      </c>
      <c r="P444" s="1">
        <v>158100</v>
      </c>
      <c r="Q444">
        <v>-636.42999999999995</v>
      </c>
      <c r="R444">
        <v>0.95164000000000004</v>
      </c>
      <c r="S444">
        <v>0.94782999999999995</v>
      </c>
      <c r="T444">
        <v>1.5138</v>
      </c>
      <c r="U444">
        <v>0.60187999999999997</v>
      </c>
      <c r="V444">
        <v>-0.13952999999999999</v>
      </c>
      <c r="W444">
        <v>-0.19797000000000001</v>
      </c>
      <c r="X444">
        <v>7.3484999999999996</v>
      </c>
      <c r="Y444">
        <v>2.5714000000000001</v>
      </c>
      <c r="Z444">
        <v>0.31633</v>
      </c>
      <c r="AA444">
        <v>0.28127000000000002</v>
      </c>
      <c r="AB444">
        <v>5.6919000000000004</v>
      </c>
      <c r="AC444">
        <v>3.5343</v>
      </c>
      <c r="AD444">
        <v>42</v>
      </c>
      <c r="AE444">
        <v>11</v>
      </c>
      <c r="AF444" s="1">
        <v>5.9657000000000003E-6</v>
      </c>
      <c r="AG444" s="1">
        <v>1.5297E-7</v>
      </c>
      <c r="AH444" s="1">
        <v>5.8127000000000003E-6</v>
      </c>
      <c r="AI444">
        <v>11</v>
      </c>
      <c r="AJ444">
        <v>0</v>
      </c>
      <c r="AK444">
        <v>9</v>
      </c>
      <c r="AL444">
        <v>0</v>
      </c>
      <c r="AM444">
        <v>0</v>
      </c>
      <c r="AN444">
        <v>1</v>
      </c>
      <c r="AO444">
        <v>0.52866000000000002</v>
      </c>
      <c r="AP444">
        <v>0</v>
      </c>
      <c r="AQ444">
        <v>1</v>
      </c>
      <c r="AR444" t="s">
        <v>95</v>
      </c>
      <c r="AS444" t="s">
        <v>95</v>
      </c>
      <c r="AT444" t="s">
        <v>95</v>
      </c>
      <c r="AU444" t="s">
        <v>95</v>
      </c>
      <c r="AV444" t="s">
        <v>95</v>
      </c>
      <c r="AW444" t="s">
        <v>95</v>
      </c>
      <c r="AX444" t="s">
        <v>94</v>
      </c>
      <c r="AY444" t="s">
        <v>94</v>
      </c>
      <c r="AZ444" t="s">
        <v>95</v>
      </c>
      <c r="BA444" t="s">
        <v>94</v>
      </c>
      <c r="BB444" t="s">
        <v>94</v>
      </c>
      <c r="BC444" t="s">
        <v>95</v>
      </c>
      <c r="BD444" t="s">
        <v>95</v>
      </c>
      <c r="BH444" t="s">
        <v>341</v>
      </c>
      <c r="BI444">
        <v>1</v>
      </c>
      <c r="BJ444" t="s">
        <v>97</v>
      </c>
      <c r="BK444" t="s">
        <v>138</v>
      </c>
      <c r="BL444">
        <v>0</v>
      </c>
      <c r="BM444">
        <v>0</v>
      </c>
      <c r="BN444">
        <v>0</v>
      </c>
      <c r="BO444">
        <v>0</v>
      </c>
      <c r="BP444">
        <v>0</v>
      </c>
      <c r="BQ444">
        <v>0</v>
      </c>
      <c r="BS444">
        <v>1</v>
      </c>
      <c r="BT444">
        <v>1</v>
      </c>
      <c r="BU444">
        <v>0</v>
      </c>
      <c r="BV444">
        <v>0</v>
      </c>
      <c r="BW444">
        <v>0</v>
      </c>
      <c r="BX444">
        <v>0</v>
      </c>
      <c r="BY444">
        <v>499</v>
      </c>
      <c r="BZ444" t="s">
        <v>123</v>
      </c>
      <c r="CA444" t="s">
        <v>123</v>
      </c>
      <c r="CG444" s="4">
        <v>1</v>
      </c>
      <c r="CH444" s="4">
        <v>1</v>
      </c>
      <c r="CI444" s="5">
        <v>0</v>
      </c>
      <c r="CJ444" s="5">
        <v>0</v>
      </c>
      <c r="CK444" s="5">
        <v>0</v>
      </c>
      <c r="CL444" s="5">
        <v>0</v>
      </c>
    </row>
    <row r="445" spans="1:90" x14ac:dyDescent="0.2">
      <c r="A445" t="s">
        <v>841</v>
      </c>
      <c r="B445" t="s">
        <v>604</v>
      </c>
      <c r="C445" t="s">
        <v>230</v>
      </c>
      <c r="D445">
        <v>3.5</v>
      </c>
      <c r="E445" t="s">
        <v>317</v>
      </c>
      <c r="F445" t="s">
        <v>671</v>
      </c>
      <c r="G445" t="s">
        <v>357</v>
      </c>
      <c r="H445" t="s">
        <v>607</v>
      </c>
      <c r="I445">
        <v>0.91217000000000004</v>
      </c>
      <c r="J445">
        <v>0.23462</v>
      </c>
      <c r="K445">
        <v>41.5</v>
      </c>
      <c r="L445">
        <v>2019.6</v>
      </c>
      <c r="M445">
        <v>4.8175999999999997</v>
      </c>
      <c r="N445">
        <v>3198.2</v>
      </c>
      <c r="O445" s="1">
        <v>7.8781E-6</v>
      </c>
      <c r="P445">
        <v>1938.9</v>
      </c>
      <c r="Q445">
        <v>-82722</v>
      </c>
      <c r="R445">
        <v>0.99526999999999999</v>
      </c>
      <c r="S445">
        <v>0.99492000000000003</v>
      </c>
      <c r="T445">
        <v>59.460999999999999</v>
      </c>
      <c r="U445">
        <v>27.154</v>
      </c>
      <c r="V445">
        <v>0.93108999999999997</v>
      </c>
      <c r="W445">
        <v>0.92781000000000002</v>
      </c>
      <c r="X445">
        <v>226.94</v>
      </c>
      <c r="Y445">
        <v>119.42</v>
      </c>
      <c r="Z445">
        <v>0.38863999999999999</v>
      </c>
      <c r="AA445">
        <v>0.35953000000000002</v>
      </c>
      <c r="AB445">
        <v>675.98</v>
      </c>
      <c r="AC445">
        <v>512.92999999999995</v>
      </c>
      <c r="AD445">
        <v>45</v>
      </c>
      <c r="AE445">
        <v>14</v>
      </c>
      <c r="AF445">
        <v>0.95952999999999999</v>
      </c>
      <c r="AG445">
        <v>7.7072999999999996E-4</v>
      </c>
      <c r="AH445">
        <v>0.95875999999999995</v>
      </c>
      <c r="AI445">
        <v>14</v>
      </c>
      <c r="AJ445">
        <v>0</v>
      </c>
      <c r="AK445">
        <v>13</v>
      </c>
      <c r="AL445">
        <v>0</v>
      </c>
      <c r="AM445">
        <v>0</v>
      </c>
      <c r="AN445">
        <v>1</v>
      </c>
      <c r="AO445">
        <v>0.85816999999999999</v>
      </c>
      <c r="AP445">
        <v>0</v>
      </c>
      <c r="AQ445">
        <v>0</v>
      </c>
      <c r="AR445" t="s">
        <v>95</v>
      </c>
      <c r="AS445" t="s">
        <v>95</v>
      </c>
      <c r="AT445" t="s">
        <v>95</v>
      </c>
      <c r="AU445" t="s">
        <v>95</v>
      </c>
      <c r="AV445" t="s">
        <v>95</v>
      </c>
      <c r="AW445" t="s">
        <v>95</v>
      </c>
      <c r="AX445" t="s">
        <v>95</v>
      </c>
      <c r="AY445" t="s">
        <v>95</v>
      </c>
      <c r="AZ445" t="s">
        <v>95</v>
      </c>
      <c r="BA445" t="s">
        <v>95</v>
      </c>
      <c r="BB445" t="s">
        <v>95</v>
      </c>
      <c r="BC445" t="s">
        <v>95</v>
      </c>
      <c r="BD445" t="s">
        <v>95</v>
      </c>
      <c r="BI445">
        <v>0</v>
      </c>
      <c r="BJ445" t="s">
        <v>137</v>
      </c>
      <c r="BK445" t="s">
        <v>180</v>
      </c>
      <c r="BL445">
        <v>1</v>
      </c>
      <c r="BM445">
        <v>1</v>
      </c>
      <c r="BN445">
        <v>0</v>
      </c>
      <c r="BO445">
        <v>0</v>
      </c>
      <c r="BP445">
        <v>0</v>
      </c>
      <c r="BQ445">
        <v>0</v>
      </c>
      <c r="BS445">
        <v>1</v>
      </c>
      <c r="BT445">
        <v>1</v>
      </c>
      <c r="BU445">
        <v>0</v>
      </c>
      <c r="BV445">
        <v>0</v>
      </c>
      <c r="BW445">
        <v>0</v>
      </c>
      <c r="BX445">
        <v>0</v>
      </c>
      <c r="BY445">
        <v>500</v>
      </c>
      <c r="CG445" s="4">
        <v>1</v>
      </c>
      <c r="CH445" s="4">
        <v>1</v>
      </c>
      <c r="CI445" s="5">
        <v>0</v>
      </c>
      <c r="CJ445" s="5">
        <v>0</v>
      </c>
      <c r="CK445" s="5">
        <v>0</v>
      </c>
      <c r="CL445" s="5">
        <v>0</v>
      </c>
    </row>
    <row r="446" spans="1:90" x14ac:dyDescent="0.2">
      <c r="A446" t="s">
        <v>842</v>
      </c>
      <c r="B446" t="s">
        <v>604</v>
      </c>
      <c r="C446" t="s">
        <v>230</v>
      </c>
      <c r="D446">
        <v>3.5</v>
      </c>
      <c r="E446" t="s">
        <v>317</v>
      </c>
      <c r="F446" t="s">
        <v>673</v>
      </c>
      <c r="G446" t="s">
        <v>360</v>
      </c>
      <c r="H446" t="s">
        <v>607</v>
      </c>
      <c r="I446">
        <v>0.71260999999999997</v>
      </c>
      <c r="J446">
        <v>0.43373</v>
      </c>
      <c r="K446">
        <v>8.3223000000000003</v>
      </c>
      <c r="L446">
        <v>2020.2</v>
      </c>
      <c r="M446">
        <v>6.1666999999999996</v>
      </c>
      <c r="N446">
        <v>1471.4</v>
      </c>
      <c r="O446" s="1">
        <v>5.5252999999999999E-7</v>
      </c>
      <c r="P446">
        <v>1971.9</v>
      </c>
      <c r="Q446">
        <v>-16584</v>
      </c>
      <c r="R446">
        <v>0.97260000000000002</v>
      </c>
      <c r="S446">
        <v>0.97043999999999997</v>
      </c>
      <c r="T446">
        <v>31.756</v>
      </c>
      <c r="U446">
        <v>13.172000000000001</v>
      </c>
      <c r="V446">
        <v>0.96611999999999998</v>
      </c>
      <c r="W446">
        <v>0.96438000000000001</v>
      </c>
      <c r="X446">
        <v>35.311999999999998</v>
      </c>
      <c r="Y446">
        <v>15.451000000000001</v>
      </c>
      <c r="Z446">
        <v>0.27650000000000002</v>
      </c>
      <c r="AA446">
        <v>0.23938999999999999</v>
      </c>
      <c r="AB446">
        <v>163.18</v>
      </c>
      <c r="AC446">
        <v>106.3</v>
      </c>
      <c r="AD446">
        <v>42</v>
      </c>
      <c r="AE446">
        <v>11</v>
      </c>
      <c r="AF446">
        <v>0.63324999999999998</v>
      </c>
      <c r="AG446">
        <v>1.6753E-3</v>
      </c>
      <c r="AH446">
        <v>0.63156999999999996</v>
      </c>
      <c r="AI446">
        <v>11</v>
      </c>
      <c r="AJ446">
        <v>0</v>
      </c>
      <c r="AK446">
        <v>10</v>
      </c>
      <c r="AL446">
        <v>0</v>
      </c>
      <c r="AM446">
        <v>0</v>
      </c>
      <c r="AN446">
        <v>1</v>
      </c>
      <c r="AO446">
        <v>0.66003999999999996</v>
      </c>
      <c r="AP446">
        <v>0</v>
      </c>
      <c r="AQ446">
        <v>0</v>
      </c>
      <c r="AR446" t="s">
        <v>95</v>
      </c>
      <c r="AS446" t="s">
        <v>95</v>
      </c>
      <c r="AT446" t="s">
        <v>95</v>
      </c>
      <c r="AU446" t="s">
        <v>94</v>
      </c>
      <c r="AV446" t="s">
        <v>95</v>
      </c>
      <c r="AW446" t="s">
        <v>94</v>
      </c>
      <c r="AX446" t="s">
        <v>94</v>
      </c>
      <c r="AY446" t="s">
        <v>95</v>
      </c>
      <c r="AZ446" t="s">
        <v>94</v>
      </c>
      <c r="BA446" t="s">
        <v>94</v>
      </c>
      <c r="BB446" t="s">
        <v>94</v>
      </c>
      <c r="BC446" t="s">
        <v>94</v>
      </c>
      <c r="BD446" t="s">
        <v>94</v>
      </c>
      <c r="BH446" t="s">
        <v>341</v>
      </c>
      <c r="BI446">
        <v>1</v>
      </c>
      <c r="BJ446" t="s">
        <v>97</v>
      </c>
      <c r="BK446" t="s">
        <v>138</v>
      </c>
      <c r="BL446">
        <v>0</v>
      </c>
      <c r="BM446">
        <v>0</v>
      </c>
      <c r="BN446">
        <v>0</v>
      </c>
      <c r="BO446">
        <v>0</v>
      </c>
      <c r="BP446">
        <v>0</v>
      </c>
      <c r="BQ446">
        <v>0</v>
      </c>
      <c r="BS446">
        <v>1</v>
      </c>
      <c r="BT446">
        <v>1</v>
      </c>
      <c r="BU446">
        <v>0</v>
      </c>
      <c r="BV446">
        <v>0</v>
      </c>
      <c r="BW446">
        <v>0</v>
      </c>
      <c r="BX446">
        <v>0</v>
      </c>
      <c r="BY446">
        <v>501</v>
      </c>
      <c r="BZ446" t="s">
        <v>123</v>
      </c>
      <c r="CA446" t="s">
        <v>123</v>
      </c>
      <c r="CG446" s="4">
        <v>1</v>
      </c>
      <c r="CH446" s="4">
        <v>1</v>
      </c>
      <c r="CI446" s="5">
        <v>0</v>
      </c>
      <c r="CJ446" s="5">
        <v>0</v>
      </c>
      <c r="CK446" s="5">
        <v>0</v>
      </c>
      <c r="CL446" s="5">
        <v>0</v>
      </c>
    </row>
    <row r="447" spans="1:90" x14ac:dyDescent="0.2">
      <c r="A447" t="s">
        <v>843</v>
      </c>
      <c r="B447" t="s">
        <v>604</v>
      </c>
      <c r="C447" t="s">
        <v>230</v>
      </c>
      <c r="D447">
        <v>3.5</v>
      </c>
      <c r="E447" t="s">
        <v>317</v>
      </c>
      <c r="F447" t="s">
        <v>675</v>
      </c>
      <c r="G447" t="s">
        <v>357</v>
      </c>
      <c r="H447" t="s">
        <v>607</v>
      </c>
      <c r="I447">
        <v>0.46221000000000001</v>
      </c>
      <c r="J447">
        <v>0.17482</v>
      </c>
      <c r="K447">
        <v>93.495000000000005</v>
      </c>
      <c r="L447">
        <v>2018.5</v>
      </c>
      <c r="M447">
        <v>9.5075000000000003</v>
      </c>
      <c r="N447">
        <v>6297.5</v>
      </c>
      <c r="O447" s="1">
        <v>4.8569999999999997E-5</v>
      </c>
      <c r="P447">
        <v>1916.7</v>
      </c>
      <c r="Q447" s="1">
        <v>-186310</v>
      </c>
      <c r="R447">
        <v>0.98946999999999996</v>
      </c>
      <c r="S447">
        <v>0.98870000000000002</v>
      </c>
      <c r="T447">
        <v>174.58</v>
      </c>
      <c r="U447">
        <v>93.84</v>
      </c>
      <c r="V447">
        <v>0.94527000000000005</v>
      </c>
      <c r="W447">
        <v>0.94266000000000005</v>
      </c>
      <c r="X447">
        <v>398.09</v>
      </c>
      <c r="Y447">
        <v>231.73</v>
      </c>
      <c r="Z447">
        <v>0.50919000000000003</v>
      </c>
      <c r="AA447">
        <v>0.48581000000000002</v>
      </c>
      <c r="AB447">
        <v>1192.0999999999999</v>
      </c>
      <c r="AC447">
        <v>956.44</v>
      </c>
      <c r="AD447">
        <v>45</v>
      </c>
      <c r="AE447">
        <v>31</v>
      </c>
      <c r="AF447">
        <v>0.88807000000000003</v>
      </c>
      <c r="AG447">
        <v>3.4935000000000001E-3</v>
      </c>
      <c r="AH447">
        <v>0.88456999999999997</v>
      </c>
      <c r="AI447">
        <v>31</v>
      </c>
      <c r="AJ447">
        <v>0</v>
      </c>
      <c r="AK447">
        <v>30</v>
      </c>
      <c r="AL447">
        <v>0</v>
      </c>
      <c r="AM447">
        <v>0</v>
      </c>
      <c r="AN447">
        <v>1</v>
      </c>
      <c r="AO447">
        <v>0.89102999999999999</v>
      </c>
      <c r="AP447">
        <v>0</v>
      </c>
      <c r="AQ447">
        <v>0</v>
      </c>
      <c r="AR447" t="s">
        <v>95</v>
      </c>
      <c r="AS447" t="s">
        <v>95</v>
      </c>
      <c r="AT447" t="s">
        <v>95</v>
      </c>
      <c r="AU447" t="s">
        <v>94</v>
      </c>
      <c r="AV447" t="s">
        <v>95</v>
      </c>
      <c r="AW447" t="s">
        <v>94</v>
      </c>
      <c r="AX447" t="s">
        <v>95</v>
      </c>
      <c r="AY447" t="s">
        <v>95</v>
      </c>
      <c r="AZ447" t="s">
        <v>95</v>
      </c>
      <c r="BA447" t="s">
        <v>94</v>
      </c>
      <c r="BB447" t="s">
        <v>94</v>
      </c>
      <c r="BC447" t="s">
        <v>94</v>
      </c>
      <c r="BD447" t="s">
        <v>94</v>
      </c>
      <c r="BI447">
        <v>0</v>
      </c>
      <c r="BJ447" t="s">
        <v>137</v>
      </c>
      <c r="BK447" t="s">
        <v>180</v>
      </c>
      <c r="BL447">
        <v>1</v>
      </c>
      <c r="BM447">
        <v>1</v>
      </c>
      <c r="BN447">
        <v>0</v>
      </c>
      <c r="BO447">
        <v>0</v>
      </c>
      <c r="BP447">
        <v>0</v>
      </c>
      <c r="BQ447">
        <v>0</v>
      </c>
      <c r="BS447">
        <v>1</v>
      </c>
      <c r="BT447">
        <v>1</v>
      </c>
      <c r="BU447">
        <v>0</v>
      </c>
      <c r="BV447">
        <v>0</v>
      </c>
      <c r="BW447">
        <v>0</v>
      </c>
      <c r="BX447">
        <v>0</v>
      </c>
      <c r="BY447">
        <v>502</v>
      </c>
      <c r="CG447" s="4">
        <v>1</v>
      </c>
      <c r="CH447" s="4">
        <v>1</v>
      </c>
      <c r="CI447" s="5">
        <v>0</v>
      </c>
      <c r="CJ447" s="5">
        <v>0</v>
      </c>
      <c r="CK447" s="5">
        <v>0</v>
      </c>
      <c r="CL447" s="5">
        <v>0</v>
      </c>
    </row>
    <row r="448" spans="1:90" x14ac:dyDescent="0.2">
      <c r="A448" t="s">
        <v>844</v>
      </c>
      <c r="B448" t="s">
        <v>604</v>
      </c>
      <c r="C448" t="s">
        <v>230</v>
      </c>
      <c r="D448">
        <v>3.5</v>
      </c>
      <c r="E448" t="s">
        <v>317</v>
      </c>
      <c r="F448" t="s">
        <v>677</v>
      </c>
      <c r="G448" t="s">
        <v>360</v>
      </c>
      <c r="H448" t="s">
        <v>607</v>
      </c>
      <c r="I448">
        <v>0.34073999999999999</v>
      </c>
      <c r="J448">
        <v>0.34066999999999997</v>
      </c>
      <c r="K448">
        <v>10.997</v>
      </c>
      <c r="L448">
        <v>2050.9</v>
      </c>
      <c r="M448">
        <v>12.897</v>
      </c>
      <c r="N448" s="1">
        <v>51262000</v>
      </c>
      <c r="O448" s="1">
        <v>9.5927999999999997E-8</v>
      </c>
      <c r="P448">
        <v>1951.4</v>
      </c>
      <c r="Q448">
        <v>-21901</v>
      </c>
      <c r="R448">
        <v>0.58608000000000005</v>
      </c>
      <c r="S448">
        <v>0.55159000000000002</v>
      </c>
      <c r="T448">
        <v>166.86</v>
      </c>
      <c r="U448">
        <v>62.529000000000003</v>
      </c>
      <c r="V448">
        <v>0.58608000000000005</v>
      </c>
      <c r="W448">
        <v>0.56371000000000004</v>
      </c>
      <c r="X448">
        <v>166.86</v>
      </c>
      <c r="Y448">
        <v>62.534999999999997</v>
      </c>
      <c r="Z448">
        <v>0.23957000000000001</v>
      </c>
      <c r="AA448">
        <v>0.19846</v>
      </c>
      <c r="AB448">
        <v>226.17</v>
      </c>
      <c r="AC448">
        <v>146.02000000000001</v>
      </c>
      <c r="AD448">
        <v>40</v>
      </c>
      <c r="AE448">
        <v>12</v>
      </c>
      <c r="AF448" s="1">
        <v>2.3034999999999999E-5</v>
      </c>
      <c r="AG448" s="1">
        <v>4.8085999999999998E-8</v>
      </c>
      <c r="AH448" s="1">
        <v>2.2986999999999999E-5</v>
      </c>
      <c r="AI448">
        <v>26</v>
      </c>
      <c r="AJ448">
        <v>0</v>
      </c>
      <c r="AK448">
        <v>8</v>
      </c>
      <c r="AL448">
        <v>0</v>
      </c>
      <c r="AM448">
        <v>1</v>
      </c>
      <c r="AN448">
        <v>1</v>
      </c>
      <c r="AO448">
        <v>0.41513</v>
      </c>
      <c r="AP448">
        <v>0</v>
      </c>
      <c r="AQ448">
        <v>0</v>
      </c>
      <c r="AR448" t="s">
        <v>94</v>
      </c>
      <c r="AS448" t="s">
        <v>95</v>
      </c>
      <c r="AT448" t="s">
        <v>95</v>
      </c>
      <c r="AU448" t="s">
        <v>94</v>
      </c>
      <c r="AV448" t="s">
        <v>94</v>
      </c>
      <c r="AW448" t="s">
        <v>94</v>
      </c>
      <c r="AX448" t="s">
        <v>94</v>
      </c>
      <c r="AY448" t="s">
        <v>94</v>
      </c>
      <c r="AZ448" t="s">
        <v>94</v>
      </c>
      <c r="BA448" t="s">
        <v>94</v>
      </c>
      <c r="BB448" t="s">
        <v>94</v>
      </c>
      <c r="BC448" t="s">
        <v>94</v>
      </c>
      <c r="BD448" t="s">
        <v>94</v>
      </c>
      <c r="BH448" t="s">
        <v>341</v>
      </c>
      <c r="BI448">
        <v>1</v>
      </c>
      <c r="BJ448" t="s">
        <v>97</v>
      </c>
      <c r="BK448" t="s">
        <v>138</v>
      </c>
      <c r="BL448">
        <v>0</v>
      </c>
      <c r="BM448">
        <v>0</v>
      </c>
      <c r="BN448">
        <v>0</v>
      </c>
      <c r="BO448">
        <v>0</v>
      </c>
      <c r="BP448">
        <v>0</v>
      </c>
      <c r="BQ448">
        <v>0</v>
      </c>
      <c r="BS448">
        <v>1</v>
      </c>
      <c r="BT448">
        <v>1</v>
      </c>
      <c r="BU448">
        <v>0</v>
      </c>
      <c r="BV448">
        <v>0</v>
      </c>
      <c r="BW448">
        <v>0</v>
      </c>
      <c r="BX448">
        <v>0</v>
      </c>
      <c r="BY448">
        <v>503</v>
      </c>
      <c r="BZ448" t="s">
        <v>123</v>
      </c>
      <c r="CA448" t="s">
        <v>123</v>
      </c>
      <c r="CG448" s="4">
        <v>1</v>
      </c>
      <c r="CH448" s="4">
        <v>1</v>
      </c>
      <c r="CI448" s="5">
        <v>0</v>
      </c>
      <c r="CJ448" s="5">
        <v>0</v>
      </c>
      <c r="CK448" s="5">
        <v>0</v>
      </c>
      <c r="CL448" s="5">
        <v>0</v>
      </c>
    </row>
    <row r="449" spans="1:90" x14ac:dyDescent="0.2">
      <c r="A449" t="s">
        <v>845</v>
      </c>
      <c r="B449" t="s">
        <v>604</v>
      </c>
      <c r="C449" t="s">
        <v>230</v>
      </c>
      <c r="D449">
        <v>3.5</v>
      </c>
      <c r="E449" t="s">
        <v>317</v>
      </c>
      <c r="F449" t="s">
        <v>679</v>
      </c>
      <c r="G449" t="s">
        <v>351</v>
      </c>
      <c r="H449" t="s">
        <v>607</v>
      </c>
      <c r="I449">
        <v>0.41237000000000001</v>
      </c>
      <c r="J449">
        <v>0.21529000000000001</v>
      </c>
      <c r="K449">
        <v>2.9622000000000002</v>
      </c>
      <c r="L449">
        <v>2021</v>
      </c>
      <c r="M449">
        <v>10.657</v>
      </c>
      <c r="N449">
        <v>301.14</v>
      </c>
      <c r="O449">
        <v>4.0854000000000001E-2</v>
      </c>
      <c r="P449">
        <v>1983.5</v>
      </c>
      <c r="Q449">
        <v>-5900.9</v>
      </c>
      <c r="R449">
        <v>0.99195</v>
      </c>
      <c r="S449">
        <v>0.99136000000000002</v>
      </c>
      <c r="T449">
        <v>5.1063999999999998</v>
      </c>
      <c r="U449">
        <v>4.2500999999999998</v>
      </c>
      <c r="V449">
        <v>0.97777000000000003</v>
      </c>
      <c r="W449">
        <v>0.97670999999999997</v>
      </c>
      <c r="X449">
        <v>8.4863</v>
      </c>
      <c r="Y449">
        <v>5.1805000000000003</v>
      </c>
      <c r="Z449">
        <v>0.45682</v>
      </c>
      <c r="AA449">
        <v>0.43095</v>
      </c>
      <c r="AB449">
        <v>41.95</v>
      </c>
      <c r="AC449">
        <v>31.452000000000002</v>
      </c>
      <c r="AD449">
        <v>45</v>
      </c>
      <c r="AE449">
        <v>44</v>
      </c>
      <c r="AF449">
        <v>0.73719999999999997</v>
      </c>
      <c r="AG449">
        <v>3.3207000000000002E-3</v>
      </c>
      <c r="AH449">
        <v>0.73387999999999998</v>
      </c>
      <c r="AI449">
        <v>44</v>
      </c>
      <c r="AJ449">
        <v>0</v>
      </c>
      <c r="AK449">
        <v>43</v>
      </c>
      <c r="AL449">
        <v>0</v>
      </c>
      <c r="AM449">
        <v>0</v>
      </c>
      <c r="AN449">
        <v>0</v>
      </c>
      <c r="AO449">
        <v>0.85052000000000005</v>
      </c>
      <c r="AP449">
        <v>0</v>
      </c>
      <c r="AQ449">
        <v>0</v>
      </c>
      <c r="AR449" t="s">
        <v>95</v>
      </c>
      <c r="AS449" t="s">
        <v>95</v>
      </c>
      <c r="AT449" t="s">
        <v>95</v>
      </c>
      <c r="AU449" t="s">
        <v>95</v>
      </c>
      <c r="AV449" t="s">
        <v>95</v>
      </c>
      <c r="AW449" t="s">
        <v>95</v>
      </c>
      <c r="AX449" t="s">
        <v>95</v>
      </c>
      <c r="AY449" t="s">
        <v>95</v>
      </c>
      <c r="AZ449" t="s">
        <v>95</v>
      </c>
      <c r="BA449" t="s">
        <v>95</v>
      </c>
      <c r="BB449" t="s">
        <v>95</v>
      </c>
      <c r="BC449" t="s">
        <v>95</v>
      </c>
      <c r="BD449" t="s">
        <v>95</v>
      </c>
      <c r="BI449">
        <v>0</v>
      </c>
      <c r="BJ449" t="s">
        <v>137</v>
      </c>
      <c r="BK449" t="s">
        <v>180</v>
      </c>
      <c r="BL449">
        <v>1</v>
      </c>
      <c r="BM449">
        <v>1</v>
      </c>
      <c r="BN449">
        <v>0</v>
      </c>
      <c r="BO449">
        <v>0</v>
      </c>
      <c r="BP449">
        <v>0</v>
      </c>
      <c r="BQ449">
        <v>0</v>
      </c>
      <c r="BS449">
        <v>1</v>
      </c>
      <c r="BT449">
        <v>1</v>
      </c>
      <c r="BU449">
        <v>0</v>
      </c>
      <c r="BV449">
        <v>0</v>
      </c>
      <c r="BW449">
        <v>0</v>
      </c>
      <c r="BX449">
        <v>0</v>
      </c>
      <c r="BY449">
        <v>504</v>
      </c>
      <c r="CG449" s="4">
        <v>1</v>
      </c>
      <c r="CH449" s="4">
        <v>1</v>
      </c>
      <c r="CI449" s="5">
        <v>0</v>
      </c>
      <c r="CJ449" s="5">
        <v>0</v>
      </c>
      <c r="CK449" s="5">
        <v>0</v>
      </c>
      <c r="CL449" s="5">
        <v>0</v>
      </c>
    </row>
    <row r="450" spans="1:90" x14ac:dyDescent="0.2">
      <c r="A450" t="s">
        <v>846</v>
      </c>
      <c r="B450" t="s">
        <v>604</v>
      </c>
      <c r="C450" t="s">
        <v>230</v>
      </c>
      <c r="D450">
        <v>3.5</v>
      </c>
      <c r="E450" t="s">
        <v>317</v>
      </c>
      <c r="F450" t="s">
        <v>681</v>
      </c>
      <c r="G450" t="s">
        <v>354</v>
      </c>
      <c r="H450" t="s">
        <v>607</v>
      </c>
      <c r="I450">
        <v>0.34627999999999998</v>
      </c>
      <c r="J450">
        <v>4.1424000000000002E-2</v>
      </c>
      <c r="K450">
        <v>0.42443999999999998</v>
      </c>
      <c r="L450">
        <v>2054.1999999999998</v>
      </c>
      <c r="M450">
        <v>12.69</v>
      </c>
      <c r="N450" s="1">
        <v>4232400</v>
      </c>
      <c r="O450">
        <v>1546.5</v>
      </c>
      <c r="P450" s="1">
        <v>158300</v>
      </c>
      <c r="Q450">
        <v>-845.42</v>
      </c>
      <c r="R450">
        <v>0.93989999999999996</v>
      </c>
      <c r="S450">
        <v>0.93515999999999999</v>
      </c>
      <c r="T450">
        <v>2.1676000000000002</v>
      </c>
      <c r="U450">
        <v>0.91169999999999995</v>
      </c>
      <c r="V450">
        <v>-0.17197999999999999</v>
      </c>
      <c r="W450">
        <v>-0.23208000000000001</v>
      </c>
      <c r="X450">
        <v>9.5717999999999996</v>
      </c>
      <c r="Y450">
        <v>3.6667000000000001</v>
      </c>
      <c r="Z450">
        <v>0.33856000000000003</v>
      </c>
      <c r="AA450">
        <v>0.30464000000000002</v>
      </c>
      <c r="AB450">
        <v>7.1908000000000003</v>
      </c>
      <c r="AC450">
        <v>4.6707000000000001</v>
      </c>
      <c r="AD450">
        <v>42</v>
      </c>
      <c r="AE450">
        <v>19</v>
      </c>
      <c r="AF450" s="1">
        <v>1.1341E-5</v>
      </c>
      <c r="AG450" s="1">
        <v>2.3627000000000001E-7</v>
      </c>
      <c r="AH450" s="1">
        <v>1.1105E-5</v>
      </c>
      <c r="AI450">
        <v>41</v>
      </c>
      <c r="AJ450">
        <v>0</v>
      </c>
      <c r="AK450">
        <v>40</v>
      </c>
      <c r="AL450">
        <v>0</v>
      </c>
      <c r="AM450">
        <v>0</v>
      </c>
      <c r="AN450">
        <v>1</v>
      </c>
      <c r="AO450">
        <v>0.56886999999999999</v>
      </c>
      <c r="AP450">
        <v>0</v>
      </c>
      <c r="AQ450">
        <v>1</v>
      </c>
      <c r="AR450" t="s">
        <v>95</v>
      </c>
      <c r="AS450" t="s">
        <v>95</v>
      </c>
      <c r="AT450" t="s">
        <v>95</v>
      </c>
      <c r="AU450" t="s">
        <v>94</v>
      </c>
      <c r="AV450" t="s">
        <v>94</v>
      </c>
      <c r="AW450" t="s">
        <v>94</v>
      </c>
      <c r="AX450" t="s">
        <v>94</v>
      </c>
      <c r="AY450" t="s">
        <v>94</v>
      </c>
      <c r="AZ450" t="s">
        <v>95</v>
      </c>
      <c r="BA450" t="s">
        <v>94</v>
      </c>
      <c r="BB450" t="s">
        <v>94</v>
      </c>
      <c r="BC450" t="s">
        <v>94</v>
      </c>
      <c r="BD450" t="s">
        <v>94</v>
      </c>
      <c r="BH450" t="s">
        <v>341</v>
      </c>
      <c r="BI450">
        <v>1</v>
      </c>
      <c r="BJ450" t="s">
        <v>97</v>
      </c>
      <c r="BK450" t="s">
        <v>138</v>
      </c>
      <c r="BL450">
        <v>0</v>
      </c>
      <c r="BM450">
        <v>0</v>
      </c>
      <c r="BN450">
        <v>0</v>
      </c>
      <c r="BO450">
        <v>0</v>
      </c>
      <c r="BP450">
        <v>0</v>
      </c>
      <c r="BQ450">
        <v>0</v>
      </c>
      <c r="BS450">
        <v>1</v>
      </c>
      <c r="BT450">
        <v>1</v>
      </c>
      <c r="BU450">
        <v>0</v>
      </c>
      <c r="BV450">
        <v>0</v>
      </c>
      <c r="BW450">
        <v>0</v>
      </c>
      <c r="BX450">
        <v>0</v>
      </c>
      <c r="BY450">
        <v>505</v>
      </c>
      <c r="BZ450" t="s">
        <v>123</v>
      </c>
      <c r="CA450" t="s">
        <v>123</v>
      </c>
      <c r="CG450" s="4">
        <v>1</v>
      </c>
      <c r="CH450" s="4">
        <v>1</v>
      </c>
      <c r="CI450" s="5">
        <v>0</v>
      </c>
      <c r="CJ450" s="5">
        <v>0</v>
      </c>
      <c r="CK450" s="5">
        <v>0</v>
      </c>
      <c r="CL450" s="5">
        <v>0</v>
      </c>
    </row>
    <row r="451" spans="1:90" x14ac:dyDescent="0.2">
      <c r="A451" t="s">
        <v>847</v>
      </c>
      <c r="B451" t="s">
        <v>604</v>
      </c>
      <c r="C451" t="s">
        <v>230</v>
      </c>
      <c r="D451">
        <v>4.0999999999999996</v>
      </c>
      <c r="E451" t="s">
        <v>129</v>
      </c>
      <c r="F451" t="s">
        <v>130</v>
      </c>
      <c r="G451" t="s">
        <v>131</v>
      </c>
      <c r="H451" t="s">
        <v>607</v>
      </c>
      <c r="I451">
        <v>0.56169000000000002</v>
      </c>
      <c r="J451">
        <v>1.5827999999999998E-2</v>
      </c>
      <c r="K451">
        <v>0.98119999999999996</v>
      </c>
      <c r="L451">
        <v>2007.3</v>
      </c>
      <c r="M451">
        <v>7.8235999999999999</v>
      </c>
      <c r="N451">
        <v>55.363999999999997</v>
      </c>
      <c r="O451">
        <v>5.0730000000000004</v>
      </c>
      <c r="P451">
        <v>1875.2</v>
      </c>
      <c r="Q451">
        <v>-1930.4</v>
      </c>
      <c r="R451">
        <v>0.22319</v>
      </c>
      <c r="S451">
        <v>8.6102999999999999E-2</v>
      </c>
      <c r="T451">
        <v>23.622</v>
      </c>
      <c r="U451">
        <v>18.097000000000001</v>
      </c>
      <c r="V451">
        <v>3.6412E-2</v>
      </c>
      <c r="W451">
        <v>-7.0652999999999994E-2</v>
      </c>
      <c r="X451">
        <v>26.309000000000001</v>
      </c>
      <c r="Y451">
        <v>20.977</v>
      </c>
      <c r="Z451">
        <v>4.9144E-2</v>
      </c>
      <c r="AA451">
        <v>-5.6507000000000002E-2</v>
      </c>
      <c r="AB451">
        <v>26.135000000000002</v>
      </c>
      <c r="AC451">
        <v>20.879000000000001</v>
      </c>
      <c r="AD451">
        <v>21</v>
      </c>
      <c r="AE451">
        <v>20</v>
      </c>
      <c r="AF451">
        <v>1.8062</v>
      </c>
      <c r="AG451">
        <v>2.8490000000000001E-2</v>
      </c>
      <c r="AH451">
        <v>1.7778</v>
      </c>
      <c r="AI451">
        <v>21</v>
      </c>
      <c r="AJ451">
        <v>6</v>
      </c>
      <c r="AK451">
        <v>0</v>
      </c>
      <c r="AL451">
        <v>1</v>
      </c>
      <c r="AM451">
        <v>0</v>
      </c>
      <c r="AN451">
        <v>1</v>
      </c>
      <c r="AO451">
        <v>0.92908000000000002</v>
      </c>
      <c r="AP451">
        <v>0</v>
      </c>
      <c r="AQ451">
        <v>1</v>
      </c>
      <c r="AR451" t="s">
        <v>96</v>
      </c>
      <c r="AS451" t="s">
        <v>95</v>
      </c>
      <c r="AT451" t="s">
        <v>95</v>
      </c>
      <c r="AU451" t="s">
        <v>95</v>
      </c>
      <c r="AV451" t="s">
        <v>94</v>
      </c>
      <c r="AW451" t="s">
        <v>94</v>
      </c>
      <c r="AX451" t="s">
        <v>95</v>
      </c>
      <c r="AY451" t="s">
        <v>95</v>
      </c>
      <c r="AZ451" t="s">
        <v>94</v>
      </c>
      <c r="BA451" t="s">
        <v>96</v>
      </c>
      <c r="BB451" t="s">
        <v>94</v>
      </c>
      <c r="BC451" t="s">
        <v>96</v>
      </c>
      <c r="BD451" t="s">
        <v>94</v>
      </c>
      <c r="BH451" t="s">
        <v>848</v>
      </c>
      <c r="BI451">
        <v>0</v>
      </c>
      <c r="BJ451" t="s">
        <v>137</v>
      </c>
      <c r="BK451" t="s">
        <v>133</v>
      </c>
      <c r="BL451">
        <v>1</v>
      </c>
      <c r="BM451">
        <v>1</v>
      </c>
      <c r="BN451">
        <v>0</v>
      </c>
      <c r="BO451">
        <v>0</v>
      </c>
      <c r="BP451">
        <v>0</v>
      </c>
      <c r="BQ451">
        <v>1</v>
      </c>
      <c r="BS451">
        <v>0</v>
      </c>
      <c r="BT451">
        <v>1</v>
      </c>
      <c r="BU451">
        <v>0</v>
      </c>
      <c r="BV451">
        <v>0</v>
      </c>
      <c r="BW451">
        <v>0</v>
      </c>
      <c r="BX451">
        <v>1</v>
      </c>
      <c r="BY451">
        <v>506</v>
      </c>
      <c r="BZ451" t="s">
        <v>123</v>
      </c>
      <c r="CG451" s="4">
        <v>1</v>
      </c>
      <c r="CH451" s="4">
        <v>1</v>
      </c>
      <c r="CI451" s="5">
        <v>0</v>
      </c>
      <c r="CJ451" s="5">
        <v>0</v>
      </c>
      <c r="CK451" s="5">
        <v>0</v>
      </c>
      <c r="CL451" s="5">
        <v>1</v>
      </c>
    </row>
    <row r="452" spans="1:90" x14ac:dyDescent="0.2">
      <c r="A452" t="s">
        <v>849</v>
      </c>
      <c r="B452" t="s">
        <v>604</v>
      </c>
      <c r="C452" t="s">
        <v>230</v>
      </c>
      <c r="D452">
        <v>4.0999999999999996</v>
      </c>
      <c r="E452" t="s">
        <v>129</v>
      </c>
      <c r="F452" t="s">
        <v>135</v>
      </c>
      <c r="G452" t="s">
        <v>136</v>
      </c>
      <c r="H452" t="s">
        <v>607</v>
      </c>
      <c r="I452">
        <v>0.10363</v>
      </c>
      <c r="J452">
        <v>0.10362</v>
      </c>
      <c r="K452">
        <v>4.7408999999999999</v>
      </c>
      <c r="L452">
        <v>2105.3000000000002</v>
      </c>
      <c r="M452">
        <v>42.406999999999996</v>
      </c>
      <c r="N452" s="1">
        <v>757860</v>
      </c>
      <c r="O452">
        <v>9.6143000000000006E-2</v>
      </c>
      <c r="P452">
        <v>1952.1</v>
      </c>
      <c r="Q452">
        <v>-9486.2999999999993</v>
      </c>
      <c r="R452">
        <v>0.65312000000000003</v>
      </c>
      <c r="S452">
        <v>0.55852000000000002</v>
      </c>
      <c r="T452">
        <v>15.202999999999999</v>
      </c>
      <c r="U452">
        <v>13.061</v>
      </c>
      <c r="V452">
        <v>0.65312000000000003</v>
      </c>
      <c r="W452">
        <v>0.59531000000000001</v>
      </c>
      <c r="X452">
        <v>15.202999999999999</v>
      </c>
      <c r="Y452">
        <v>13.061</v>
      </c>
      <c r="Z452">
        <v>0.62963999999999998</v>
      </c>
      <c r="AA452">
        <v>0.56791999999999998</v>
      </c>
      <c r="AB452">
        <v>15.709</v>
      </c>
      <c r="AC452">
        <v>13.081</v>
      </c>
      <c r="AD452">
        <v>15</v>
      </c>
      <c r="AE452">
        <v>14</v>
      </c>
      <c r="AF452">
        <v>1.3195000000000001E-4</v>
      </c>
      <c r="AG452" s="1">
        <v>2.4975000000000001E-5</v>
      </c>
      <c r="AH452">
        <v>1.0698E-4</v>
      </c>
      <c r="AI452">
        <v>15</v>
      </c>
      <c r="AJ452">
        <v>0</v>
      </c>
      <c r="AK452">
        <v>11</v>
      </c>
      <c r="AL452">
        <v>0</v>
      </c>
      <c r="AM452">
        <v>1</v>
      </c>
      <c r="AN452">
        <v>1</v>
      </c>
      <c r="AO452">
        <v>0.82235000000000003</v>
      </c>
      <c r="AP452">
        <v>0</v>
      </c>
      <c r="AQ452">
        <v>1</v>
      </c>
      <c r="AR452" t="s">
        <v>94</v>
      </c>
      <c r="AS452" t="s">
        <v>95</v>
      </c>
      <c r="AT452" t="s">
        <v>95</v>
      </c>
      <c r="AU452" t="s">
        <v>95</v>
      </c>
      <c r="AV452" t="s">
        <v>95</v>
      </c>
      <c r="AW452" t="s">
        <v>95</v>
      </c>
      <c r="AX452" t="s">
        <v>95</v>
      </c>
      <c r="AY452" t="s">
        <v>94</v>
      </c>
      <c r="AZ452" t="s">
        <v>95</v>
      </c>
      <c r="BA452" t="s">
        <v>94</v>
      </c>
      <c r="BB452" t="s">
        <v>95</v>
      </c>
      <c r="BC452" t="s">
        <v>94</v>
      </c>
      <c r="BD452" t="s">
        <v>95</v>
      </c>
      <c r="BI452">
        <v>0</v>
      </c>
      <c r="BJ452" t="s">
        <v>132</v>
      </c>
      <c r="BK452" t="s">
        <v>138</v>
      </c>
      <c r="BL452">
        <v>0</v>
      </c>
      <c r="BM452">
        <v>0</v>
      </c>
      <c r="BN452">
        <v>0</v>
      </c>
      <c r="BO452">
        <v>0</v>
      </c>
      <c r="BP452">
        <v>0</v>
      </c>
      <c r="BQ452">
        <v>0</v>
      </c>
      <c r="BS452">
        <v>1</v>
      </c>
      <c r="BT452">
        <v>1</v>
      </c>
      <c r="BU452">
        <v>0</v>
      </c>
      <c r="BV452">
        <v>0</v>
      </c>
      <c r="BW452">
        <v>0</v>
      </c>
      <c r="BX452">
        <v>0</v>
      </c>
      <c r="BY452">
        <v>507</v>
      </c>
      <c r="BZ452" t="s">
        <v>123</v>
      </c>
      <c r="CA452" t="s">
        <v>123</v>
      </c>
      <c r="CG452" s="4">
        <v>1</v>
      </c>
      <c r="CH452" s="4">
        <v>1</v>
      </c>
      <c r="CI452" s="5">
        <v>0</v>
      </c>
      <c r="CJ452" s="5">
        <v>0</v>
      </c>
      <c r="CK452" s="5">
        <v>0</v>
      </c>
      <c r="CL452" s="5">
        <v>0</v>
      </c>
    </row>
    <row r="453" spans="1:90" x14ac:dyDescent="0.2">
      <c r="A453" t="s">
        <v>850</v>
      </c>
      <c r="B453" t="s">
        <v>604</v>
      </c>
      <c r="C453" t="s">
        <v>230</v>
      </c>
      <c r="D453">
        <v>4.5</v>
      </c>
      <c r="E453" t="s">
        <v>685</v>
      </c>
      <c r="F453" t="s">
        <v>686</v>
      </c>
      <c r="G453" t="s">
        <v>630</v>
      </c>
      <c r="H453" t="s">
        <v>607</v>
      </c>
      <c r="I453">
        <v>4.1015999999999997E-2</v>
      </c>
      <c r="J453">
        <v>2.4166999999999999E-3</v>
      </c>
      <c r="K453">
        <v>0.28669</v>
      </c>
      <c r="L453">
        <v>1926.3</v>
      </c>
      <c r="M453">
        <v>107.14</v>
      </c>
      <c r="N453">
        <v>125.51</v>
      </c>
      <c r="O453">
        <v>34.655999999999999</v>
      </c>
      <c r="P453">
        <v>1490.8</v>
      </c>
      <c r="Q453">
        <v>-454.66</v>
      </c>
      <c r="R453">
        <v>0.61265000000000003</v>
      </c>
      <c r="S453">
        <v>0.58843999999999996</v>
      </c>
      <c r="T453">
        <v>3.5472999999999999</v>
      </c>
      <c r="U453">
        <v>3.004</v>
      </c>
      <c r="V453">
        <v>0.56420000000000003</v>
      </c>
      <c r="W453">
        <v>0.54640999999999995</v>
      </c>
      <c r="X453">
        <v>3.7625999999999999</v>
      </c>
      <c r="Y453">
        <v>3.0648</v>
      </c>
      <c r="Z453">
        <v>0.56991999999999998</v>
      </c>
      <c r="AA453">
        <v>0.55235999999999996</v>
      </c>
      <c r="AB453">
        <v>3.7378</v>
      </c>
      <c r="AC453">
        <v>3.0493000000000001</v>
      </c>
      <c r="AD453">
        <v>52</v>
      </c>
      <c r="AE453">
        <v>52</v>
      </c>
      <c r="AF453">
        <v>1.0114000000000001</v>
      </c>
      <c r="AG453">
        <v>0.83650000000000002</v>
      </c>
      <c r="AH453">
        <v>0.17488999999999999</v>
      </c>
      <c r="AI453">
        <v>52</v>
      </c>
      <c r="AJ453">
        <v>1</v>
      </c>
      <c r="AK453">
        <v>48</v>
      </c>
      <c r="AL453">
        <v>0</v>
      </c>
      <c r="AM453">
        <v>0</v>
      </c>
      <c r="AN453">
        <v>0</v>
      </c>
      <c r="AO453">
        <v>0.98002999999999996</v>
      </c>
      <c r="AP453">
        <v>0</v>
      </c>
      <c r="AQ453">
        <v>0</v>
      </c>
      <c r="AR453" t="s">
        <v>94</v>
      </c>
      <c r="AS453" t="s">
        <v>95</v>
      </c>
      <c r="AT453" t="s">
        <v>95</v>
      </c>
      <c r="AU453" t="s">
        <v>95</v>
      </c>
      <c r="AV453" t="s">
        <v>95</v>
      </c>
      <c r="AW453" t="s">
        <v>95</v>
      </c>
      <c r="AX453" t="s">
        <v>95</v>
      </c>
      <c r="AY453" t="s">
        <v>94</v>
      </c>
      <c r="AZ453" t="s">
        <v>95</v>
      </c>
      <c r="BA453" t="s">
        <v>94</v>
      </c>
      <c r="BB453" t="s">
        <v>95</v>
      </c>
      <c r="BC453" t="s">
        <v>94</v>
      </c>
      <c r="BD453" t="s">
        <v>95</v>
      </c>
      <c r="BI453">
        <v>0</v>
      </c>
      <c r="BM453">
        <v>1</v>
      </c>
      <c r="BS453">
        <v>1</v>
      </c>
      <c r="BT453">
        <v>1</v>
      </c>
      <c r="BU453">
        <v>0</v>
      </c>
      <c r="BV453">
        <v>0</v>
      </c>
      <c r="BW453">
        <v>0</v>
      </c>
      <c r="BX453">
        <v>0</v>
      </c>
      <c r="BY453">
        <v>508</v>
      </c>
      <c r="CG453" s="4">
        <v>1</v>
      </c>
      <c r="CH453" s="4">
        <v>1</v>
      </c>
      <c r="CI453" s="5">
        <v>0</v>
      </c>
      <c r="CJ453" s="5">
        <v>0</v>
      </c>
      <c r="CK453" s="5">
        <v>0</v>
      </c>
      <c r="CL453" s="5">
        <v>0</v>
      </c>
    </row>
    <row r="454" spans="1:90" x14ac:dyDescent="0.2">
      <c r="A454" t="s">
        <v>851</v>
      </c>
      <c r="B454" t="s">
        <v>852</v>
      </c>
      <c r="C454" t="s">
        <v>115</v>
      </c>
      <c r="D454">
        <v>1.1000000000000001</v>
      </c>
      <c r="E454" t="s">
        <v>90</v>
      </c>
      <c r="F454" t="s">
        <v>853</v>
      </c>
      <c r="G454" t="s">
        <v>854</v>
      </c>
      <c r="H454" t="s">
        <v>855</v>
      </c>
      <c r="I454">
        <v>0.54496</v>
      </c>
      <c r="J454">
        <v>7.4769000000000002E-2</v>
      </c>
      <c r="K454">
        <v>3.0129000000000001</v>
      </c>
      <c r="L454">
        <v>2016</v>
      </c>
      <c r="M454">
        <v>8.0639000000000003</v>
      </c>
      <c r="N454">
        <v>46.448999999999998</v>
      </c>
      <c r="O454">
        <v>0.50063999999999997</v>
      </c>
      <c r="P454">
        <v>1961.5</v>
      </c>
      <c r="Q454">
        <v>-6045.8</v>
      </c>
      <c r="R454">
        <v>0.76507999999999998</v>
      </c>
      <c r="S454">
        <v>0.41271000000000002</v>
      </c>
      <c r="T454">
        <v>2.9832000000000001</v>
      </c>
      <c r="U454">
        <v>2.4456000000000002</v>
      </c>
      <c r="V454">
        <v>0.67147999999999997</v>
      </c>
      <c r="W454">
        <v>0.45245999999999997</v>
      </c>
      <c r="X454">
        <v>3.5278</v>
      </c>
      <c r="Y454">
        <v>2.5901999999999998</v>
      </c>
      <c r="Z454">
        <v>0.69886000000000004</v>
      </c>
      <c r="AA454">
        <v>0.49809999999999999</v>
      </c>
      <c r="AB454">
        <v>3.3776000000000002</v>
      </c>
      <c r="AC454">
        <v>2.4617</v>
      </c>
      <c r="AD454">
        <v>6</v>
      </c>
      <c r="AE454">
        <v>6</v>
      </c>
      <c r="AF454">
        <v>1.0247999999999999</v>
      </c>
      <c r="AG454">
        <v>0.65664</v>
      </c>
      <c r="AH454">
        <v>0.36814999999999998</v>
      </c>
      <c r="AI454">
        <v>6</v>
      </c>
      <c r="AJ454">
        <v>2</v>
      </c>
      <c r="AK454">
        <v>5</v>
      </c>
      <c r="AL454">
        <v>1</v>
      </c>
      <c r="AM454">
        <v>0</v>
      </c>
      <c r="AN454">
        <v>0</v>
      </c>
      <c r="AO454">
        <v>0.83326999999999996</v>
      </c>
      <c r="AP454">
        <v>0</v>
      </c>
      <c r="AQ454">
        <v>1</v>
      </c>
      <c r="AR454" t="s">
        <v>95</v>
      </c>
      <c r="AS454" t="s">
        <v>95</v>
      </c>
      <c r="AT454" t="s">
        <v>95</v>
      </c>
      <c r="AU454" t="s">
        <v>95</v>
      </c>
      <c r="AV454" t="s">
        <v>95</v>
      </c>
      <c r="AW454" t="s">
        <v>95</v>
      </c>
      <c r="AX454" t="s">
        <v>95</v>
      </c>
      <c r="AY454" t="s">
        <v>95</v>
      </c>
      <c r="AZ454" t="s">
        <v>95</v>
      </c>
      <c r="BA454" t="s">
        <v>95</v>
      </c>
      <c r="BB454" t="s">
        <v>95</v>
      </c>
      <c r="BC454" t="s">
        <v>95</v>
      </c>
      <c r="BD454" t="s">
        <v>95</v>
      </c>
      <c r="BE454">
        <v>2</v>
      </c>
      <c r="BI454">
        <v>0</v>
      </c>
      <c r="BL454">
        <v>1</v>
      </c>
      <c r="BM454">
        <v>1</v>
      </c>
      <c r="BN454">
        <v>0</v>
      </c>
      <c r="BO454">
        <v>2</v>
      </c>
      <c r="BP454">
        <v>0</v>
      </c>
      <c r="BQ454">
        <v>0</v>
      </c>
      <c r="BS454">
        <v>1</v>
      </c>
      <c r="BT454">
        <v>1</v>
      </c>
      <c r="BU454">
        <v>0</v>
      </c>
      <c r="BV454">
        <v>0</v>
      </c>
      <c r="BW454">
        <v>0</v>
      </c>
      <c r="BX454">
        <v>0</v>
      </c>
      <c r="BY454">
        <v>509</v>
      </c>
      <c r="CG454" s="4">
        <v>1</v>
      </c>
      <c r="CH454" s="4">
        <v>1</v>
      </c>
      <c r="CI454" s="5">
        <v>0</v>
      </c>
      <c r="CJ454" s="5">
        <v>0</v>
      </c>
      <c r="CK454" s="5">
        <v>0</v>
      </c>
      <c r="CL454" s="5">
        <v>0</v>
      </c>
    </row>
    <row r="455" spans="1:90" x14ac:dyDescent="0.2">
      <c r="A455" t="s">
        <v>856</v>
      </c>
      <c r="B455" t="s">
        <v>852</v>
      </c>
      <c r="C455" t="s">
        <v>115</v>
      </c>
      <c r="D455">
        <v>1.1000000000000001</v>
      </c>
      <c r="E455" t="s">
        <v>90</v>
      </c>
      <c r="F455" t="s">
        <v>857</v>
      </c>
      <c r="G455" t="s">
        <v>854</v>
      </c>
      <c r="H455" t="s">
        <v>855</v>
      </c>
      <c r="I455">
        <v>1.4459E-2</v>
      </c>
      <c r="J455">
        <v>1.4454E-2</v>
      </c>
      <c r="K455">
        <v>0.46750000000000003</v>
      </c>
      <c r="L455">
        <v>2570.3000000000002</v>
      </c>
      <c r="M455">
        <v>303.93</v>
      </c>
      <c r="N455">
        <v>94585</v>
      </c>
      <c r="O455">
        <v>5.8150000000000004</v>
      </c>
      <c r="P455">
        <v>1899.7</v>
      </c>
      <c r="Q455">
        <v>-911.24</v>
      </c>
      <c r="R455">
        <v>0.80732999999999999</v>
      </c>
      <c r="S455">
        <v>0.61467000000000005</v>
      </c>
      <c r="T455">
        <v>0.45889000000000002</v>
      </c>
      <c r="U455">
        <v>0.37169999999999997</v>
      </c>
      <c r="V455">
        <v>0.80733999999999995</v>
      </c>
      <c r="W455">
        <v>0.71099999999999997</v>
      </c>
      <c r="X455">
        <v>0.45889000000000002</v>
      </c>
      <c r="Y455">
        <v>0.37169000000000002</v>
      </c>
      <c r="Z455">
        <v>0.79984999999999995</v>
      </c>
      <c r="AA455">
        <v>0.69977</v>
      </c>
      <c r="AB455">
        <v>0.46772999999999998</v>
      </c>
      <c r="AC455">
        <v>0.38388</v>
      </c>
      <c r="AD455">
        <v>7</v>
      </c>
      <c r="AE455">
        <v>7</v>
      </c>
      <c r="AF455">
        <v>3.6338000000000001E-4</v>
      </c>
      <c r="AG455">
        <v>3.2912000000000002E-4</v>
      </c>
      <c r="AH455" s="1">
        <v>3.4255000000000003E-5</v>
      </c>
      <c r="AI455">
        <v>7</v>
      </c>
      <c r="AJ455">
        <v>0</v>
      </c>
      <c r="AK455">
        <v>5</v>
      </c>
      <c r="AL455">
        <v>0</v>
      </c>
      <c r="AM455">
        <v>1</v>
      </c>
      <c r="AN455">
        <v>0</v>
      </c>
      <c r="AO455">
        <v>0.85150999999999999</v>
      </c>
      <c r="AP455">
        <v>0</v>
      </c>
      <c r="AQ455">
        <v>1</v>
      </c>
      <c r="AR455" t="s">
        <v>95</v>
      </c>
      <c r="AS455" t="s">
        <v>95</v>
      </c>
      <c r="AT455" t="s">
        <v>95</v>
      </c>
      <c r="AU455" t="s">
        <v>95</v>
      </c>
      <c r="AV455" t="s">
        <v>95</v>
      </c>
      <c r="AW455" t="s">
        <v>95</v>
      </c>
      <c r="AX455" t="s">
        <v>95</v>
      </c>
      <c r="AY455" t="s">
        <v>94</v>
      </c>
      <c r="AZ455" t="s">
        <v>95</v>
      </c>
      <c r="BA455" t="s">
        <v>94</v>
      </c>
      <c r="BB455" t="s">
        <v>95</v>
      </c>
      <c r="BC455" t="s">
        <v>94</v>
      </c>
      <c r="BD455" t="s">
        <v>95</v>
      </c>
      <c r="BE455">
        <v>2</v>
      </c>
      <c r="BI455">
        <v>0</v>
      </c>
      <c r="BL455">
        <v>1</v>
      </c>
      <c r="BM455">
        <v>1</v>
      </c>
      <c r="BN455">
        <v>0</v>
      </c>
      <c r="BO455">
        <v>0</v>
      </c>
      <c r="BP455">
        <v>0</v>
      </c>
      <c r="BQ455">
        <v>0</v>
      </c>
      <c r="BS455">
        <v>1</v>
      </c>
      <c r="BT455">
        <v>1</v>
      </c>
      <c r="BU455">
        <v>0</v>
      </c>
      <c r="BV455">
        <v>0</v>
      </c>
      <c r="BW455">
        <v>0</v>
      </c>
      <c r="BX455">
        <v>0</v>
      </c>
      <c r="BY455">
        <v>510</v>
      </c>
      <c r="CG455" s="4">
        <v>1</v>
      </c>
      <c r="CH455" s="4">
        <v>1</v>
      </c>
      <c r="CI455" s="5">
        <v>0</v>
      </c>
      <c r="CJ455" s="5">
        <v>0</v>
      </c>
      <c r="CK455" s="5">
        <v>0</v>
      </c>
      <c r="CL455" s="5">
        <v>0</v>
      </c>
    </row>
    <row r="456" spans="1:90" x14ac:dyDescent="0.2">
      <c r="A456" t="s">
        <v>858</v>
      </c>
      <c r="B456" t="s">
        <v>852</v>
      </c>
      <c r="C456" t="s">
        <v>115</v>
      </c>
      <c r="D456">
        <v>1.1000000000000001</v>
      </c>
      <c r="E456" t="s">
        <v>90</v>
      </c>
      <c r="F456" t="s">
        <v>859</v>
      </c>
      <c r="G456" t="s">
        <v>107</v>
      </c>
      <c r="H456" t="s">
        <v>855</v>
      </c>
      <c r="I456">
        <v>0.42818000000000001</v>
      </c>
      <c r="J456">
        <v>2.2718999999999999E-3</v>
      </c>
      <c r="K456">
        <v>1.4422000000000001E-2</v>
      </c>
      <c r="L456">
        <v>2012</v>
      </c>
      <c r="M456">
        <v>10.263</v>
      </c>
      <c r="N456">
        <v>0.82021999999999995</v>
      </c>
      <c r="O456">
        <v>1555.3</v>
      </c>
      <c r="P456" s="1">
        <v>157500</v>
      </c>
      <c r="Q456">
        <v>-28.344999999999999</v>
      </c>
      <c r="R456">
        <v>0.81613000000000002</v>
      </c>
      <c r="S456">
        <v>0.54032000000000002</v>
      </c>
      <c r="T456">
        <v>1.2232E-2</v>
      </c>
      <c r="U456">
        <v>1.0547000000000001E-2</v>
      </c>
      <c r="V456">
        <v>-749.21</v>
      </c>
      <c r="W456">
        <v>-1249.4000000000001</v>
      </c>
      <c r="X456">
        <v>0.78134999999999999</v>
      </c>
      <c r="Y456">
        <v>0.78083000000000002</v>
      </c>
      <c r="Z456">
        <v>0.74551999999999996</v>
      </c>
      <c r="AA456">
        <v>0.57586999999999999</v>
      </c>
      <c r="AB456">
        <v>1.4390999999999999E-2</v>
      </c>
      <c r="AC456">
        <v>1.2881E-2</v>
      </c>
      <c r="AD456">
        <v>6</v>
      </c>
      <c r="AE456">
        <v>6</v>
      </c>
      <c r="AF456">
        <v>0.99033000000000004</v>
      </c>
      <c r="AG456">
        <v>0.90254999999999996</v>
      </c>
      <c r="AH456">
        <v>8.7776000000000007E-2</v>
      </c>
      <c r="AI456">
        <v>6</v>
      </c>
      <c r="AJ456">
        <v>2</v>
      </c>
      <c r="AK456">
        <v>5</v>
      </c>
      <c r="AL456">
        <v>1</v>
      </c>
      <c r="AM456">
        <v>0</v>
      </c>
      <c r="AN456">
        <v>0</v>
      </c>
      <c r="AO456">
        <v>0.83504</v>
      </c>
      <c r="AP456">
        <v>1</v>
      </c>
      <c r="AQ456">
        <v>1</v>
      </c>
      <c r="AR456" t="s">
        <v>95</v>
      </c>
      <c r="AS456" t="s">
        <v>95</v>
      </c>
      <c r="AT456" t="s">
        <v>95</v>
      </c>
      <c r="AU456" t="s">
        <v>95</v>
      </c>
      <c r="AV456" t="s">
        <v>95</v>
      </c>
      <c r="AW456" t="s">
        <v>95</v>
      </c>
      <c r="AX456" t="s">
        <v>95</v>
      </c>
      <c r="AY456" t="s">
        <v>94</v>
      </c>
      <c r="AZ456" t="s">
        <v>95</v>
      </c>
      <c r="BA456" t="s">
        <v>94</v>
      </c>
      <c r="BB456" t="s">
        <v>95</v>
      </c>
      <c r="BC456" t="s">
        <v>96</v>
      </c>
      <c r="BD456" t="s">
        <v>95</v>
      </c>
      <c r="BI456">
        <v>0</v>
      </c>
      <c r="BJ456" t="s">
        <v>108</v>
      </c>
      <c r="BK456" t="s">
        <v>109</v>
      </c>
      <c r="BL456">
        <v>0</v>
      </c>
      <c r="BM456">
        <v>1</v>
      </c>
      <c r="BN456">
        <v>0</v>
      </c>
      <c r="BO456">
        <v>1</v>
      </c>
      <c r="BP456">
        <v>0</v>
      </c>
      <c r="BQ456">
        <v>0</v>
      </c>
      <c r="BS456">
        <v>1</v>
      </c>
      <c r="BT456">
        <v>1</v>
      </c>
      <c r="BU456">
        <v>0</v>
      </c>
      <c r="BV456">
        <v>1</v>
      </c>
      <c r="BW456">
        <v>0</v>
      </c>
      <c r="BX456">
        <v>0</v>
      </c>
      <c r="BY456">
        <v>511</v>
      </c>
      <c r="BZ456" t="s">
        <v>123</v>
      </c>
      <c r="CG456" s="4">
        <v>1</v>
      </c>
      <c r="CH456" s="4">
        <v>1</v>
      </c>
      <c r="CI456" s="5">
        <v>0</v>
      </c>
      <c r="CJ456" s="5">
        <v>1</v>
      </c>
      <c r="CK456" s="5">
        <v>0</v>
      </c>
      <c r="CL456" s="5">
        <v>0</v>
      </c>
    </row>
    <row r="457" spans="1:90" x14ac:dyDescent="0.2">
      <c r="A457" t="s">
        <v>860</v>
      </c>
      <c r="B457" t="s">
        <v>852</v>
      </c>
      <c r="C457" t="s">
        <v>115</v>
      </c>
      <c r="D457">
        <v>3.5</v>
      </c>
      <c r="E457" t="s">
        <v>317</v>
      </c>
      <c r="F457" t="s">
        <v>318</v>
      </c>
      <c r="G457" t="s">
        <v>319</v>
      </c>
      <c r="H457" t="s">
        <v>855</v>
      </c>
      <c r="I457">
        <v>0.26995999999999998</v>
      </c>
      <c r="J457">
        <v>0.10521999999999999</v>
      </c>
      <c r="K457">
        <v>1.5157</v>
      </c>
      <c r="L457">
        <v>2015.1</v>
      </c>
      <c r="M457">
        <v>16.277999999999999</v>
      </c>
      <c r="N457">
        <v>75.856999999999999</v>
      </c>
      <c r="O457">
        <v>1.4565999999999999</v>
      </c>
      <c r="P457">
        <v>1985.8</v>
      </c>
      <c r="Q457">
        <v>-3017.6</v>
      </c>
      <c r="R457">
        <v>0.98431999999999997</v>
      </c>
      <c r="S457">
        <v>0.98316999999999999</v>
      </c>
      <c r="T457">
        <v>2.8679000000000001</v>
      </c>
      <c r="U457">
        <v>1.8888</v>
      </c>
      <c r="V457">
        <v>0.94403000000000004</v>
      </c>
      <c r="W457">
        <v>0.94137000000000004</v>
      </c>
      <c r="X457">
        <v>5.4184000000000001</v>
      </c>
      <c r="Y457">
        <v>4.0777000000000001</v>
      </c>
      <c r="Z457">
        <v>0.73862000000000005</v>
      </c>
      <c r="AA457">
        <v>0.72618000000000005</v>
      </c>
      <c r="AB457">
        <v>11.71</v>
      </c>
      <c r="AC457">
        <v>10.619</v>
      </c>
      <c r="AD457">
        <v>45</v>
      </c>
      <c r="AE457">
        <v>28</v>
      </c>
      <c r="AF457">
        <v>0.88324000000000003</v>
      </c>
      <c r="AG457">
        <v>1.3183E-2</v>
      </c>
      <c r="AH457">
        <v>0.87004999999999999</v>
      </c>
      <c r="AI457">
        <v>28</v>
      </c>
      <c r="AJ457">
        <v>1</v>
      </c>
      <c r="AK457">
        <v>27</v>
      </c>
      <c r="AL457">
        <v>0</v>
      </c>
      <c r="AM457">
        <v>0</v>
      </c>
      <c r="AN457">
        <v>0</v>
      </c>
      <c r="AO457">
        <v>0.93269000000000002</v>
      </c>
      <c r="AP457">
        <v>0</v>
      </c>
      <c r="AQ457">
        <v>1</v>
      </c>
      <c r="AR457" t="s">
        <v>95</v>
      </c>
      <c r="AS457" t="s">
        <v>95</v>
      </c>
      <c r="AT457" t="s">
        <v>95</v>
      </c>
      <c r="AU457" t="s">
        <v>95</v>
      </c>
      <c r="AV457" t="s">
        <v>95</v>
      </c>
      <c r="AW457" t="s">
        <v>95</v>
      </c>
      <c r="AX457" t="s">
        <v>95</v>
      </c>
      <c r="AY457" t="s">
        <v>95</v>
      </c>
      <c r="AZ457" t="s">
        <v>95</v>
      </c>
      <c r="BA457" t="s">
        <v>95</v>
      </c>
      <c r="BB457" t="s">
        <v>95</v>
      </c>
      <c r="BC457" t="s">
        <v>95</v>
      </c>
      <c r="BD457" t="s">
        <v>95</v>
      </c>
      <c r="BI457">
        <v>0</v>
      </c>
      <c r="BJ457" t="s">
        <v>137</v>
      </c>
      <c r="BK457" t="s">
        <v>133</v>
      </c>
      <c r="BL457">
        <v>1</v>
      </c>
      <c r="BM457">
        <v>1</v>
      </c>
      <c r="BN457">
        <v>0</v>
      </c>
      <c r="BO457">
        <v>0</v>
      </c>
      <c r="BP457">
        <v>0</v>
      </c>
      <c r="BQ457">
        <v>1</v>
      </c>
      <c r="BS457">
        <v>1</v>
      </c>
      <c r="BT457">
        <v>1</v>
      </c>
      <c r="BU457">
        <v>0</v>
      </c>
      <c r="BV457">
        <v>0</v>
      </c>
      <c r="BW457">
        <v>0</v>
      </c>
      <c r="BX457">
        <v>1</v>
      </c>
      <c r="BY457">
        <v>512</v>
      </c>
      <c r="CG457" s="4">
        <v>1</v>
      </c>
      <c r="CH457" s="4">
        <v>1</v>
      </c>
      <c r="CI457" s="5">
        <v>0</v>
      </c>
      <c r="CJ457" s="5">
        <v>0</v>
      </c>
      <c r="CK457" s="5">
        <v>0</v>
      </c>
      <c r="CL457" s="5">
        <v>1</v>
      </c>
    </row>
    <row r="458" spans="1:90" x14ac:dyDescent="0.2">
      <c r="A458" t="s">
        <v>861</v>
      </c>
      <c r="B458" t="s">
        <v>852</v>
      </c>
      <c r="C458" t="s">
        <v>115</v>
      </c>
      <c r="D458">
        <v>3.5</v>
      </c>
      <c r="E458" t="s">
        <v>317</v>
      </c>
      <c r="F458" t="s">
        <v>321</v>
      </c>
      <c r="G458" t="s">
        <v>322</v>
      </c>
      <c r="H458" t="s">
        <v>855</v>
      </c>
      <c r="I458">
        <v>0.75512999999999997</v>
      </c>
      <c r="J458">
        <v>1.0668E-2</v>
      </c>
      <c r="K458">
        <v>0.10329000000000001</v>
      </c>
      <c r="L458">
        <v>2010.1</v>
      </c>
      <c r="M458">
        <v>5.8193999999999999</v>
      </c>
      <c r="N458">
        <v>4.0026000000000002</v>
      </c>
      <c r="O458">
        <v>1553.3</v>
      </c>
      <c r="P458" s="1">
        <v>157640</v>
      </c>
      <c r="Q458">
        <v>-205.31</v>
      </c>
      <c r="R458">
        <v>0.36398999999999998</v>
      </c>
      <c r="S458">
        <v>0.31745000000000001</v>
      </c>
      <c r="T458">
        <v>2.0703</v>
      </c>
      <c r="U458">
        <v>1.1415</v>
      </c>
      <c r="V458">
        <v>-0.32895999999999997</v>
      </c>
      <c r="W458">
        <v>-0.39223999999999998</v>
      </c>
      <c r="X458">
        <v>2.9925999999999999</v>
      </c>
      <c r="Y458">
        <v>1.4888999999999999</v>
      </c>
      <c r="Z458">
        <v>0.26705000000000001</v>
      </c>
      <c r="AA458">
        <v>0.23215</v>
      </c>
      <c r="AB458">
        <v>2.2223999999999999</v>
      </c>
      <c r="AC458">
        <v>1.3009999999999999</v>
      </c>
      <c r="AD458">
        <v>45</v>
      </c>
      <c r="AE458">
        <v>22</v>
      </c>
      <c r="AF458">
        <v>2.9980000000000002</v>
      </c>
      <c r="AG458">
        <v>0.24984000000000001</v>
      </c>
      <c r="AH458">
        <v>2.7482000000000002</v>
      </c>
      <c r="AI458">
        <v>27</v>
      </c>
      <c r="AJ458">
        <v>7</v>
      </c>
      <c r="AK458">
        <v>26</v>
      </c>
      <c r="AL458">
        <v>1</v>
      </c>
      <c r="AM458">
        <v>0</v>
      </c>
      <c r="AN458">
        <v>1</v>
      </c>
      <c r="AO458">
        <v>0.78412000000000004</v>
      </c>
      <c r="AP458">
        <v>0</v>
      </c>
      <c r="AQ458">
        <v>1</v>
      </c>
      <c r="AR458" t="s">
        <v>94</v>
      </c>
      <c r="AS458" t="s">
        <v>95</v>
      </c>
      <c r="AT458" t="s">
        <v>95</v>
      </c>
      <c r="AU458" t="s">
        <v>94</v>
      </c>
      <c r="AV458" t="s">
        <v>94</v>
      </c>
      <c r="AW458" t="s">
        <v>94</v>
      </c>
      <c r="AX458" t="s">
        <v>95</v>
      </c>
      <c r="AY458" t="s">
        <v>95</v>
      </c>
      <c r="AZ458" t="s">
        <v>94</v>
      </c>
      <c r="BA458" t="s">
        <v>94</v>
      </c>
      <c r="BB458" t="s">
        <v>94</v>
      </c>
      <c r="BC458" t="s">
        <v>94</v>
      </c>
      <c r="BD458" t="s">
        <v>94</v>
      </c>
      <c r="BI458">
        <v>0</v>
      </c>
      <c r="BJ458" t="s">
        <v>132</v>
      </c>
      <c r="BK458" t="s">
        <v>133</v>
      </c>
      <c r="BL458">
        <v>0</v>
      </c>
      <c r="BM458">
        <v>1</v>
      </c>
      <c r="BN458">
        <v>0</v>
      </c>
      <c r="BO458">
        <v>0</v>
      </c>
      <c r="BP458">
        <v>0</v>
      </c>
      <c r="BQ458">
        <v>0</v>
      </c>
      <c r="BS458">
        <v>0</v>
      </c>
      <c r="BT458">
        <v>0</v>
      </c>
      <c r="BU458">
        <v>0</v>
      </c>
      <c r="BV458">
        <v>0</v>
      </c>
      <c r="BW458">
        <v>0</v>
      </c>
      <c r="BX458">
        <v>0</v>
      </c>
      <c r="BY458">
        <v>513</v>
      </c>
      <c r="CA458" t="s">
        <v>123</v>
      </c>
      <c r="CG458" s="4">
        <v>0</v>
      </c>
      <c r="CH458" s="4">
        <v>1</v>
      </c>
      <c r="CI458" s="5">
        <v>0</v>
      </c>
      <c r="CJ458" s="5">
        <v>0</v>
      </c>
      <c r="CK458" s="5">
        <v>0</v>
      </c>
      <c r="CL458" s="5">
        <v>0</v>
      </c>
    </row>
    <row r="459" spans="1:90" x14ac:dyDescent="0.2">
      <c r="A459" t="s">
        <v>862</v>
      </c>
      <c r="B459" t="s">
        <v>852</v>
      </c>
      <c r="C459" t="s">
        <v>115</v>
      </c>
      <c r="D459">
        <v>3.5</v>
      </c>
      <c r="E459" t="s">
        <v>317</v>
      </c>
      <c r="F459" t="s">
        <v>325</v>
      </c>
      <c r="G459" t="s">
        <v>326</v>
      </c>
      <c r="H459" t="s">
        <v>855</v>
      </c>
      <c r="I459">
        <v>2.8921000000000001</v>
      </c>
      <c r="J459">
        <v>4.1640999999999997E-2</v>
      </c>
      <c r="K459">
        <v>0.28788000000000002</v>
      </c>
      <c r="L459">
        <v>2014.5</v>
      </c>
      <c r="M459">
        <v>1.5195000000000001</v>
      </c>
      <c r="N459">
        <v>12.744999999999999</v>
      </c>
      <c r="O459">
        <v>-3.5222000000000002</v>
      </c>
      <c r="P459">
        <v>4501.6000000000004</v>
      </c>
      <c r="Q459">
        <v>-573.41999999999996</v>
      </c>
      <c r="R459">
        <v>0.78376999999999997</v>
      </c>
      <c r="S459">
        <v>0.76795000000000002</v>
      </c>
      <c r="T459">
        <v>2.7075999999999998</v>
      </c>
      <c r="U459">
        <v>1.0657000000000001</v>
      </c>
      <c r="V459">
        <v>-0.24995999999999999</v>
      </c>
      <c r="W459">
        <v>-0.30948999999999999</v>
      </c>
      <c r="X459">
        <v>6.5098000000000003</v>
      </c>
      <c r="Y459">
        <v>2.9110999999999998</v>
      </c>
      <c r="Z459">
        <v>0.41228999999999999</v>
      </c>
      <c r="AA459">
        <v>0.38430999999999998</v>
      </c>
      <c r="AB459">
        <v>4.4638</v>
      </c>
      <c r="AC459">
        <v>3.2406000000000001</v>
      </c>
      <c r="AD459">
        <v>45</v>
      </c>
      <c r="AE459">
        <v>14</v>
      </c>
      <c r="AF459">
        <v>2.0400999999999998</v>
      </c>
      <c r="AG459">
        <v>7.8464999999999993E-2</v>
      </c>
      <c r="AH459">
        <v>1.9616</v>
      </c>
      <c r="AI459">
        <v>17</v>
      </c>
      <c r="AJ459">
        <v>7</v>
      </c>
      <c r="AK459">
        <v>16</v>
      </c>
      <c r="AL459">
        <v>1</v>
      </c>
      <c r="AM459">
        <v>0</v>
      </c>
      <c r="AN459">
        <v>1</v>
      </c>
      <c r="AO459">
        <v>0.84636</v>
      </c>
      <c r="AP459">
        <v>0</v>
      </c>
      <c r="AQ459">
        <v>1</v>
      </c>
      <c r="AR459" t="s">
        <v>95</v>
      </c>
      <c r="AS459" t="s">
        <v>95</v>
      </c>
      <c r="AT459" t="s">
        <v>95</v>
      </c>
      <c r="AU459" t="s">
        <v>95</v>
      </c>
      <c r="AV459" t="s">
        <v>95</v>
      </c>
      <c r="AW459" t="s">
        <v>95</v>
      </c>
      <c r="AX459" t="s">
        <v>95</v>
      </c>
      <c r="AY459" t="s">
        <v>95</v>
      </c>
      <c r="AZ459" t="s">
        <v>95</v>
      </c>
      <c r="BA459" t="s">
        <v>95</v>
      </c>
      <c r="BB459" t="s">
        <v>95</v>
      </c>
      <c r="BC459" t="s">
        <v>95</v>
      </c>
      <c r="BD459" t="s">
        <v>95</v>
      </c>
      <c r="BI459">
        <v>0</v>
      </c>
      <c r="BJ459" t="s">
        <v>132</v>
      </c>
      <c r="BK459" t="s">
        <v>133</v>
      </c>
      <c r="BL459">
        <v>1</v>
      </c>
      <c r="BM459">
        <v>1</v>
      </c>
      <c r="BN459">
        <v>0</v>
      </c>
      <c r="BO459">
        <v>0</v>
      </c>
      <c r="BP459">
        <v>0</v>
      </c>
      <c r="BQ459">
        <v>0</v>
      </c>
      <c r="BS459">
        <v>1</v>
      </c>
      <c r="BT459">
        <v>1</v>
      </c>
      <c r="BU459">
        <v>0</v>
      </c>
      <c r="BV459">
        <v>0</v>
      </c>
      <c r="BW459">
        <v>0</v>
      </c>
      <c r="BX459">
        <v>0</v>
      </c>
      <c r="BY459">
        <v>514</v>
      </c>
      <c r="CG459" s="4">
        <v>0</v>
      </c>
      <c r="CH459" s="4">
        <v>1</v>
      </c>
      <c r="CI459" s="5">
        <v>0</v>
      </c>
      <c r="CJ459" s="5">
        <v>0</v>
      </c>
      <c r="CK459" s="5">
        <v>0</v>
      </c>
      <c r="CL459" s="5">
        <v>0</v>
      </c>
    </row>
    <row r="460" spans="1:90" x14ac:dyDescent="0.2">
      <c r="A460" t="s">
        <v>863</v>
      </c>
      <c r="B460" t="s">
        <v>852</v>
      </c>
      <c r="C460" t="s">
        <v>115</v>
      </c>
      <c r="D460">
        <v>3.5</v>
      </c>
      <c r="E460" t="s">
        <v>317</v>
      </c>
      <c r="F460" t="s">
        <v>328</v>
      </c>
      <c r="G460" t="s">
        <v>329</v>
      </c>
      <c r="H460" t="s">
        <v>855</v>
      </c>
      <c r="I460">
        <v>0.90481999999999996</v>
      </c>
      <c r="J460">
        <v>0.12031</v>
      </c>
      <c r="K460">
        <v>2.9009999999999998</v>
      </c>
      <c r="L460">
        <v>2017.4</v>
      </c>
      <c r="M460">
        <v>4.8567</v>
      </c>
      <c r="N460">
        <v>165.55</v>
      </c>
      <c r="O460">
        <v>0.42110999999999998</v>
      </c>
      <c r="P460">
        <v>1974.4</v>
      </c>
      <c r="Q460">
        <v>-5780.1</v>
      </c>
      <c r="R460">
        <v>0.22943</v>
      </c>
      <c r="S460">
        <v>0.17305000000000001</v>
      </c>
      <c r="T460">
        <v>98.120999999999995</v>
      </c>
      <c r="U460">
        <v>29.98</v>
      </c>
      <c r="V460">
        <v>0.16592999999999999</v>
      </c>
      <c r="W460">
        <v>0.12622</v>
      </c>
      <c r="X460">
        <v>102.08</v>
      </c>
      <c r="Y460">
        <v>35.767000000000003</v>
      </c>
      <c r="Z460">
        <v>0.11361</v>
      </c>
      <c r="AA460">
        <v>7.1401000000000006E-2</v>
      </c>
      <c r="AB460">
        <v>105.24</v>
      </c>
      <c r="AC460">
        <v>43.018999999999998</v>
      </c>
      <c r="AD460">
        <v>45</v>
      </c>
      <c r="AE460">
        <v>12</v>
      </c>
      <c r="AF460">
        <v>4.5335000000000001</v>
      </c>
      <c r="AG460">
        <v>5.8830999999999996E-3</v>
      </c>
      <c r="AH460">
        <v>4.5275999999999996</v>
      </c>
      <c r="AI460">
        <v>17</v>
      </c>
      <c r="AJ460">
        <v>3</v>
      </c>
      <c r="AK460">
        <v>10</v>
      </c>
      <c r="AL460">
        <v>1</v>
      </c>
      <c r="AM460">
        <v>1</v>
      </c>
      <c r="AN460">
        <v>1</v>
      </c>
      <c r="AO460">
        <v>0.17133999999999999</v>
      </c>
      <c r="AP460">
        <v>0</v>
      </c>
      <c r="AQ460">
        <v>0</v>
      </c>
      <c r="AR460" t="s">
        <v>96</v>
      </c>
      <c r="AS460" t="s">
        <v>95</v>
      </c>
      <c r="AT460" t="s">
        <v>95</v>
      </c>
      <c r="AU460" t="s">
        <v>94</v>
      </c>
      <c r="AV460" t="s">
        <v>94</v>
      </c>
      <c r="AW460" t="s">
        <v>94</v>
      </c>
      <c r="AX460" t="s">
        <v>94</v>
      </c>
      <c r="AY460" t="s">
        <v>95</v>
      </c>
      <c r="AZ460" t="s">
        <v>94</v>
      </c>
      <c r="BA460" t="s">
        <v>96</v>
      </c>
      <c r="BB460" t="s">
        <v>94</v>
      </c>
      <c r="BC460" t="s">
        <v>96</v>
      </c>
      <c r="BD460" t="s">
        <v>94</v>
      </c>
      <c r="BI460">
        <v>0</v>
      </c>
      <c r="BJ460" t="s">
        <v>132</v>
      </c>
      <c r="BK460" t="s">
        <v>133</v>
      </c>
      <c r="BL460">
        <v>0</v>
      </c>
      <c r="BM460">
        <v>1</v>
      </c>
      <c r="BN460">
        <v>0</v>
      </c>
      <c r="BO460">
        <v>0</v>
      </c>
      <c r="BP460">
        <v>0</v>
      </c>
      <c r="BQ460">
        <v>0</v>
      </c>
      <c r="BS460">
        <v>0</v>
      </c>
      <c r="BT460">
        <v>1</v>
      </c>
      <c r="BU460">
        <v>0</v>
      </c>
      <c r="BV460">
        <v>0</v>
      </c>
      <c r="BW460">
        <v>0</v>
      </c>
      <c r="BX460">
        <v>0</v>
      </c>
      <c r="BY460">
        <v>515</v>
      </c>
      <c r="CG460" s="4">
        <v>0</v>
      </c>
      <c r="CH460" s="4">
        <v>1</v>
      </c>
      <c r="CI460" s="5">
        <v>0</v>
      </c>
      <c r="CJ460" s="5">
        <v>0</v>
      </c>
      <c r="CK460" s="5">
        <v>0</v>
      </c>
      <c r="CL460" s="5">
        <v>0</v>
      </c>
    </row>
    <row r="461" spans="1:90" x14ac:dyDescent="0.2">
      <c r="A461" t="s">
        <v>864</v>
      </c>
      <c r="B461" t="s">
        <v>852</v>
      </c>
      <c r="C461" t="s">
        <v>115</v>
      </c>
      <c r="D461">
        <v>3.5</v>
      </c>
      <c r="E461" t="s">
        <v>317</v>
      </c>
      <c r="F461" t="s">
        <v>331</v>
      </c>
      <c r="G461" t="s">
        <v>329</v>
      </c>
      <c r="H461" t="s">
        <v>855</v>
      </c>
      <c r="I461">
        <v>37.244</v>
      </c>
      <c r="J461">
        <v>8.9813000000000004E-2</v>
      </c>
      <c r="K461">
        <v>5.1534000000000004</v>
      </c>
      <c r="L461">
        <v>2014.1</v>
      </c>
      <c r="M461">
        <v>0.11799</v>
      </c>
      <c r="N461">
        <v>217.2</v>
      </c>
      <c r="O461">
        <v>0.13475000000000001</v>
      </c>
      <c r="P461">
        <v>1940.4</v>
      </c>
      <c r="Q461">
        <v>-10262</v>
      </c>
      <c r="R461">
        <v>0.35696</v>
      </c>
      <c r="S461">
        <v>0.30991000000000002</v>
      </c>
      <c r="T461">
        <v>116.1</v>
      </c>
      <c r="U461">
        <v>49.012999999999998</v>
      </c>
      <c r="V461">
        <v>0.24625</v>
      </c>
      <c r="W461">
        <v>0.21035999999999999</v>
      </c>
      <c r="X461">
        <v>125.7</v>
      </c>
      <c r="Y461">
        <v>66.352000000000004</v>
      </c>
      <c r="Z461">
        <v>0.21368999999999999</v>
      </c>
      <c r="AA461">
        <v>0.17624999999999999</v>
      </c>
      <c r="AB461">
        <v>128.38999999999999</v>
      </c>
      <c r="AC461">
        <v>74.694000000000003</v>
      </c>
      <c r="AD461">
        <v>45</v>
      </c>
      <c r="AE461">
        <v>15</v>
      </c>
      <c r="AF461">
        <v>3.5623999999999998</v>
      </c>
      <c r="AG461">
        <v>4.4841999999999998E-3</v>
      </c>
      <c r="AH461">
        <v>3.5579000000000001</v>
      </c>
      <c r="AI461">
        <v>22</v>
      </c>
      <c r="AJ461">
        <v>3</v>
      </c>
      <c r="AK461">
        <v>10</v>
      </c>
      <c r="AL461">
        <v>1</v>
      </c>
      <c r="AM461">
        <v>1</v>
      </c>
      <c r="AN461">
        <v>1</v>
      </c>
      <c r="AO461">
        <v>0.33282</v>
      </c>
      <c r="AP461">
        <v>0</v>
      </c>
      <c r="AQ461">
        <v>0</v>
      </c>
      <c r="AR461" t="s">
        <v>94</v>
      </c>
      <c r="AS461" t="s">
        <v>95</v>
      </c>
      <c r="AT461" t="s">
        <v>95</v>
      </c>
      <c r="AU461" t="s">
        <v>94</v>
      </c>
      <c r="AV461" t="s">
        <v>94</v>
      </c>
      <c r="AW461" t="s">
        <v>94</v>
      </c>
      <c r="AX461" t="s">
        <v>94</v>
      </c>
      <c r="AY461" t="s">
        <v>95</v>
      </c>
      <c r="AZ461" t="s">
        <v>94</v>
      </c>
      <c r="BA461" t="s">
        <v>94</v>
      </c>
      <c r="BB461" t="s">
        <v>94</v>
      </c>
      <c r="BC461" t="s">
        <v>94</v>
      </c>
      <c r="BD461" t="s">
        <v>94</v>
      </c>
      <c r="BI461">
        <v>0</v>
      </c>
      <c r="BJ461" t="s">
        <v>132</v>
      </c>
      <c r="BK461" t="s">
        <v>133</v>
      </c>
      <c r="BL461">
        <v>0</v>
      </c>
      <c r="BM461">
        <v>1</v>
      </c>
      <c r="BN461">
        <v>0</v>
      </c>
      <c r="BO461">
        <v>0</v>
      </c>
      <c r="BP461">
        <v>0</v>
      </c>
      <c r="BQ461">
        <v>0</v>
      </c>
      <c r="BS461">
        <v>0</v>
      </c>
      <c r="BT461">
        <v>1</v>
      </c>
      <c r="BU461">
        <v>0</v>
      </c>
      <c r="BV461">
        <v>0</v>
      </c>
      <c r="BW461">
        <v>0</v>
      </c>
      <c r="BX461">
        <v>0</v>
      </c>
      <c r="BY461">
        <v>516</v>
      </c>
      <c r="CG461" s="4">
        <v>0</v>
      </c>
      <c r="CH461" s="4">
        <v>1</v>
      </c>
      <c r="CI461" s="5">
        <v>0</v>
      </c>
      <c r="CJ461" s="5">
        <v>0</v>
      </c>
      <c r="CK461" s="5">
        <v>0</v>
      </c>
      <c r="CL461" s="5">
        <v>0</v>
      </c>
    </row>
    <row r="462" spans="1:90" x14ac:dyDescent="0.2">
      <c r="A462" t="s">
        <v>865</v>
      </c>
      <c r="B462" t="s">
        <v>852</v>
      </c>
      <c r="C462" t="s">
        <v>115</v>
      </c>
      <c r="D462">
        <v>3.5</v>
      </c>
      <c r="E462" t="s">
        <v>317</v>
      </c>
      <c r="F462" t="s">
        <v>333</v>
      </c>
      <c r="G462" t="s">
        <v>326</v>
      </c>
      <c r="H462" t="s">
        <v>855</v>
      </c>
      <c r="I462">
        <v>2.9417</v>
      </c>
      <c r="J462">
        <v>2.6456E-2</v>
      </c>
      <c r="K462">
        <v>0.35071999999999998</v>
      </c>
      <c r="L462">
        <v>2014.6</v>
      </c>
      <c r="M462">
        <v>1.4938</v>
      </c>
      <c r="N462">
        <v>15.4</v>
      </c>
      <c r="O462">
        <v>0.12629000000000001</v>
      </c>
      <c r="P462">
        <v>2937.4</v>
      </c>
      <c r="Q462">
        <v>-698.55</v>
      </c>
      <c r="R462">
        <v>0.78291999999999995</v>
      </c>
      <c r="S462">
        <v>0.76702999999999999</v>
      </c>
      <c r="T462">
        <v>3.2271000000000001</v>
      </c>
      <c r="U462">
        <v>1.4077999999999999</v>
      </c>
      <c r="V462">
        <v>-0.27015</v>
      </c>
      <c r="W462">
        <v>-0.33062999999999998</v>
      </c>
      <c r="X462">
        <v>7.806</v>
      </c>
      <c r="Y462">
        <v>3.6</v>
      </c>
      <c r="Z462">
        <v>0.43247999999999998</v>
      </c>
      <c r="AA462">
        <v>0.40544999999999998</v>
      </c>
      <c r="AB462">
        <v>5.2179000000000002</v>
      </c>
      <c r="AC462">
        <v>3.7376</v>
      </c>
      <c r="AD462">
        <v>45</v>
      </c>
      <c r="AE462">
        <v>16</v>
      </c>
      <c r="AF462">
        <v>2.0129999999999999</v>
      </c>
      <c r="AG462">
        <v>6.4935999999999994E-2</v>
      </c>
      <c r="AH462">
        <v>1.9480999999999999</v>
      </c>
      <c r="AI462">
        <v>22</v>
      </c>
      <c r="AJ462">
        <v>7</v>
      </c>
      <c r="AK462">
        <v>21</v>
      </c>
      <c r="AL462">
        <v>1</v>
      </c>
      <c r="AM462">
        <v>0</v>
      </c>
      <c r="AN462">
        <v>1</v>
      </c>
      <c r="AO462">
        <v>0.84353999999999996</v>
      </c>
      <c r="AP462">
        <v>0</v>
      </c>
      <c r="AQ462">
        <v>1</v>
      </c>
      <c r="AR462" t="s">
        <v>95</v>
      </c>
      <c r="AS462" t="s">
        <v>95</v>
      </c>
      <c r="AT462" t="s">
        <v>95</v>
      </c>
      <c r="AU462" t="s">
        <v>94</v>
      </c>
      <c r="AV462" t="s">
        <v>95</v>
      </c>
      <c r="AW462" t="s">
        <v>94</v>
      </c>
      <c r="AX462" t="s">
        <v>95</v>
      </c>
      <c r="AY462" t="s">
        <v>95</v>
      </c>
      <c r="AZ462" t="s">
        <v>95</v>
      </c>
      <c r="BA462" t="s">
        <v>94</v>
      </c>
      <c r="BB462" t="s">
        <v>94</v>
      </c>
      <c r="BC462" t="s">
        <v>94</v>
      </c>
      <c r="BD462" t="s">
        <v>94</v>
      </c>
      <c r="BI462">
        <v>0</v>
      </c>
      <c r="BJ462" t="s">
        <v>132</v>
      </c>
      <c r="BK462" t="s">
        <v>133</v>
      </c>
      <c r="BL462">
        <v>1</v>
      </c>
      <c r="BM462">
        <v>1</v>
      </c>
      <c r="BN462">
        <v>0</v>
      </c>
      <c r="BO462">
        <v>0</v>
      </c>
      <c r="BP462">
        <v>0</v>
      </c>
      <c r="BQ462">
        <v>0</v>
      </c>
      <c r="BS462">
        <v>1</v>
      </c>
      <c r="BT462">
        <v>1</v>
      </c>
      <c r="BU462">
        <v>0</v>
      </c>
      <c r="BV462">
        <v>0</v>
      </c>
      <c r="BW462">
        <v>0</v>
      </c>
      <c r="BX462">
        <v>0</v>
      </c>
      <c r="BY462">
        <v>517</v>
      </c>
      <c r="CG462" s="4">
        <v>0</v>
      </c>
      <c r="CH462" s="4">
        <v>1</v>
      </c>
      <c r="CI462" s="5">
        <v>0</v>
      </c>
      <c r="CJ462" s="5">
        <v>0</v>
      </c>
      <c r="CK462" s="5">
        <v>0</v>
      </c>
      <c r="CL462" s="5">
        <v>0</v>
      </c>
    </row>
    <row r="463" spans="1:90" x14ac:dyDescent="0.2">
      <c r="A463" t="s">
        <v>866</v>
      </c>
      <c r="B463" t="s">
        <v>852</v>
      </c>
      <c r="C463" t="s">
        <v>115</v>
      </c>
      <c r="D463">
        <v>3.5</v>
      </c>
      <c r="E463" t="s">
        <v>317</v>
      </c>
      <c r="F463" t="s">
        <v>335</v>
      </c>
      <c r="G463" t="s">
        <v>336</v>
      </c>
      <c r="H463" t="s">
        <v>855</v>
      </c>
      <c r="I463">
        <v>0.19814999999999999</v>
      </c>
      <c r="J463">
        <v>0.14066999999999999</v>
      </c>
      <c r="K463">
        <v>12.792</v>
      </c>
      <c r="L463">
        <v>2023.1</v>
      </c>
      <c r="M463">
        <v>22.177</v>
      </c>
      <c r="N463">
        <v>1395.4</v>
      </c>
      <c r="O463">
        <v>6.1815999999999998E-3</v>
      </c>
      <c r="P463">
        <v>1940.2</v>
      </c>
      <c r="Q463">
        <v>-25478</v>
      </c>
      <c r="R463">
        <v>0.99921000000000004</v>
      </c>
      <c r="S463">
        <v>0.99916000000000005</v>
      </c>
      <c r="T463">
        <v>5.7739000000000003</v>
      </c>
      <c r="U463">
        <v>4.5151000000000003</v>
      </c>
      <c r="V463">
        <v>0.99363000000000001</v>
      </c>
      <c r="W463">
        <v>0.99331999999999998</v>
      </c>
      <c r="X463">
        <v>16.434000000000001</v>
      </c>
      <c r="Y463">
        <v>13.048</v>
      </c>
      <c r="Z463">
        <v>0.65112999999999999</v>
      </c>
      <c r="AA463">
        <v>0.63451999999999997</v>
      </c>
      <c r="AB463">
        <v>121.6</v>
      </c>
      <c r="AC463">
        <v>101.22</v>
      </c>
      <c r="AD463">
        <v>45</v>
      </c>
      <c r="AE463">
        <v>28</v>
      </c>
      <c r="AF463">
        <v>0.54249000000000003</v>
      </c>
      <c r="AG463">
        <v>7.1663E-4</v>
      </c>
      <c r="AH463">
        <v>0.54178000000000004</v>
      </c>
      <c r="AI463">
        <v>28</v>
      </c>
      <c r="AJ463">
        <v>0</v>
      </c>
      <c r="AK463">
        <v>27</v>
      </c>
      <c r="AL463">
        <v>0</v>
      </c>
      <c r="AM463">
        <v>0</v>
      </c>
      <c r="AN463">
        <v>1</v>
      </c>
      <c r="AO463">
        <v>0.88643000000000005</v>
      </c>
      <c r="AP463">
        <v>0</v>
      </c>
      <c r="AQ463">
        <v>0</v>
      </c>
      <c r="AR463" t="s">
        <v>95</v>
      </c>
      <c r="AS463" t="s">
        <v>95</v>
      </c>
      <c r="AT463" t="s">
        <v>95</v>
      </c>
      <c r="AU463" t="s">
        <v>95</v>
      </c>
      <c r="AV463" t="s">
        <v>95</v>
      </c>
      <c r="AW463" t="s">
        <v>95</v>
      </c>
      <c r="AX463" t="s">
        <v>95</v>
      </c>
      <c r="AY463" t="s">
        <v>95</v>
      </c>
      <c r="AZ463" t="s">
        <v>95</v>
      </c>
      <c r="BA463" t="s">
        <v>95</v>
      </c>
      <c r="BB463" t="s">
        <v>95</v>
      </c>
      <c r="BC463" t="s">
        <v>95</v>
      </c>
      <c r="BD463" t="s">
        <v>95</v>
      </c>
      <c r="BH463" t="s">
        <v>389</v>
      </c>
      <c r="BI463">
        <v>1</v>
      </c>
      <c r="BJ463" t="s">
        <v>97</v>
      </c>
      <c r="BK463" t="s">
        <v>337</v>
      </c>
      <c r="BL463">
        <v>0</v>
      </c>
      <c r="BM463">
        <v>0</v>
      </c>
      <c r="BN463">
        <v>0</v>
      </c>
      <c r="BO463">
        <v>0</v>
      </c>
      <c r="BP463">
        <v>0</v>
      </c>
      <c r="BQ463">
        <v>0</v>
      </c>
      <c r="BS463">
        <v>1</v>
      </c>
      <c r="BT463">
        <v>1</v>
      </c>
      <c r="BU463">
        <v>0</v>
      </c>
      <c r="BV463">
        <v>0</v>
      </c>
      <c r="BW463">
        <v>0</v>
      </c>
      <c r="BX463">
        <v>0</v>
      </c>
      <c r="BY463">
        <v>518</v>
      </c>
      <c r="BZ463" t="s">
        <v>123</v>
      </c>
      <c r="CA463" t="s">
        <v>123</v>
      </c>
      <c r="CG463" s="4">
        <v>1</v>
      </c>
      <c r="CH463" s="4">
        <v>1</v>
      </c>
      <c r="CI463" s="5">
        <v>0</v>
      </c>
      <c r="CJ463" s="5">
        <v>0</v>
      </c>
      <c r="CK463" s="5">
        <v>0</v>
      </c>
      <c r="CL463" s="5">
        <v>0</v>
      </c>
    </row>
    <row r="464" spans="1:90" x14ac:dyDescent="0.2">
      <c r="A464" t="s">
        <v>867</v>
      </c>
      <c r="B464" t="s">
        <v>852</v>
      </c>
      <c r="C464" t="s">
        <v>115</v>
      </c>
      <c r="D464">
        <v>3.5</v>
      </c>
      <c r="E464" t="s">
        <v>317</v>
      </c>
      <c r="F464" t="s">
        <v>339</v>
      </c>
      <c r="G464" t="s">
        <v>340</v>
      </c>
      <c r="H464" t="s">
        <v>855</v>
      </c>
      <c r="I464">
        <v>0.26011000000000001</v>
      </c>
      <c r="J464">
        <v>0.11328000000000001</v>
      </c>
      <c r="K464">
        <v>1.4622999999999999</v>
      </c>
      <c r="L464">
        <v>2015.4</v>
      </c>
      <c r="M464">
        <v>16.893999999999998</v>
      </c>
      <c r="N464">
        <v>78.506</v>
      </c>
      <c r="O464">
        <v>3.8176000000000001</v>
      </c>
      <c r="P464">
        <v>1996.2</v>
      </c>
      <c r="Q464">
        <v>-2911.1</v>
      </c>
      <c r="R464">
        <v>0.98287999999999998</v>
      </c>
      <c r="S464">
        <v>0.98160000000000003</v>
      </c>
      <c r="T464">
        <v>2.8607</v>
      </c>
      <c r="U464">
        <v>1.8768</v>
      </c>
      <c r="V464">
        <v>0.95196999999999998</v>
      </c>
      <c r="W464">
        <v>0.94962999999999997</v>
      </c>
      <c r="X464">
        <v>4.7912999999999997</v>
      </c>
      <c r="Y464">
        <v>3.4727999999999999</v>
      </c>
      <c r="Z464">
        <v>0.72136</v>
      </c>
      <c r="AA464">
        <v>0.70777000000000001</v>
      </c>
      <c r="AB464">
        <v>11.541</v>
      </c>
      <c r="AC464">
        <v>10.384</v>
      </c>
      <c r="AD464">
        <v>44</v>
      </c>
      <c r="AE464">
        <v>27</v>
      </c>
      <c r="AF464">
        <v>0.85343999999999998</v>
      </c>
      <c r="AG464">
        <v>1.2737999999999999E-2</v>
      </c>
      <c r="AH464">
        <v>0.8407</v>
      </c>
      <c r="AI464">
        <v>27</v>
      </c>
      <c r="AJ464">
        <v>0</v>
      </c>
      <c r="AK464">
        <v>26</v>
      </c>
      <c r="AL464">
        <v>0</v>
      </c>
      <c r="AM464">
        <v>0</v>
      </c>
      <c r="AN464">
        <v>0</v>
      </c>
      <c r="AO464">
        <v>0.92320999999999998</v>
      </c>
      <c r="AP464">
        <v>0</v>
      </c>
      <c r="AQ464">
        <v>1</v>
      </c>
      <c r="AR464" t="s">
        <v>95</v>
      </c>
      <c r="AS464" t="s">
        <v>95</v>
      </c>
      <c r="AT464" t="s">
        <v>95</v>
      </c>
      <c r="AU464" t="s">
        <v>95</v>
      </c>
      <c r="AV464" t="s">
        <v>95</v>
      </c>
      <c r="AW464" t="s">
        <v>95</v>
      </c>
      <c r="AX464" t="s">
        <v>95</v>
      </c>
      <c r="AY464" t="s">
        <v>95</v>
      </c>
      <c r="AZ464" t="s">
        <v>95</v>
      </c>
      <c r="BA464" t="s">
        <v>95</v>
      </c>
      <c r="BB464" t="s">
        <v>95</v>
      </c>
      <c r="BC464" t="s">
        <v>95</v>
      </c>
      <c r="BD464" t="s">
        <v>95</v>
      </c>
      <c r="BH464" t="s">
        <v>341</v>
      </c>
      <c r="BI464">
        <v>1</v>
      </c>
      <c r="BJ464" t="s">
        <v>97</v>
      </c>
      <c r="BK464" t="s">
        <v>138</v>
      </c>
      <c r="BL464">
        <v>0</v>
      </c>
      <c r="BM464">
        <v>0</v>
      </c>
      <c r="BN464">
        <v>0</v>
      </c>
      <c r="BO464">
        <v>0</v>
      </c>
      <c r="BP464">
        <v>0</v>
      </c>
      <c r="BQ464">
        <v>0</v>
      </c>
      <c r="BS464">
        <v>1</v>
      </c>
      <c r="BT464">
        <v>1</v>
      </c>
      <c r="BU464">
        <v>0</v>
      </c>
      <c r="BV464">
        <v>0</v>
      </c>
      <c r="BW464">
        <v>0</v>
      </c>
      <c r="BX464">
        <v>0</v>
      </c>
      <c r="BY464">
        <v>519</v>
      </c>
      <c r="BZ464" t="s">
        <v>123</v>
      </c>
      <c r="CA464" t="s">
        <v>123</v>
      </c>
      <c r="CG464" s="4">
        <v>1</v>
      </c>
      <c r="CH464" s="4">
        <v>1</v>
      </c>
      <c r="CI464" s="5">
        <v>0</v>
      </c>
      <c r="CJ464" s="5">
        <v>0</v>
      </c>
      <c r="CK464" s="5">
        <v>0</v>
      </c>
      <c r="CL464" s="5">
        <v>0</v>
      </c>
    </row>
    <row r="465" spans="1:90" x14ac:dyDescent="0.2">
      <c r="A465" t="s">
        <v>868</v>
      </c>
      <c r="B465" t="s">
        <v>852</v>
      </c>
      <c r="C465" t="s">
        <v>115</v>
      </c>
      <c r="D465">
        <v>3.5</v>
      </c>
      <c r="E465" t="s">
        <v>317</v>
      </c>
      <c r="F465" t="s">
        <v>343</v>
      </c>
      <c r="G465" t="s">
        <v>344</v>
      </c>
      <c r="H465" t="s">
        <v>855</v>
      </c>
      <c r="I465">
        <v>0.26995999999999998</v>
      </c>
      <c r="J465">
        <v>0.10521999999999999</v>
      </c>
      <c r="K465">
        <v>1.5157</v>
      </c>
      <c r="L465">
        <v>2015.1</v>
      </c>
      <c r="M465">
        <v>16.277999999999999</v>
      </c>
      <c r="N465">
        <v>75.856999999999999</v>
      </c>
      <c r="O465">
        <v>1.4565999999999999</v>
      </c>
      <c r="P465">
        <v>1985.8</v>
      </c>
      <c r="Q465">
        <v>-3017.6</v>
      </c>
      <c r="R465">
        <v>0.98431999999999997</v>
      </c>
      <c r="S465">
        <v>0.98316999999999999</v>
      </c>
      <c r="T465">
        <v>2.8679000000000001</v>
      </c>
      <c r="U465">
        <v>1.8888</v>
      </c>
      <c r="V465">
        <v>0.94403000000000004</v>
      </c>
      <c r="W465">
        <v>0.94137000000000004</v>
      </c>
      <c r="X465">
        <v>5.4184000000000001</v>
      </c>
      <c r="Y465">
        <v>4.0777000000000001</v>
      </c>
      <c r="Z465">
        <v>0.73862000000000005</v>
      </c>
      <c r="AA465">
        <v>0.72618000000000005</v>
      </c>
      <c r="AB465">
        <v>11.71</v>
      </c>
      <c r="AC465">
        <v>10.619</v>
      </c>
      <c r="AD465">
        <v>45</v>
      </c>
      <c r="AE465">
        <v>28</v>
      </c>
      <c r="AF465">
        <v>0.88324000000000003</v>
      </c>
      <c r="AG465">
        <v>1.3183E-2</v>
      </c>
      <c r="AH465">
        <v>0.87004999999999999</v>
      </c>
      <c r="AI465">
        <v>28</v>
      </c>
      <c r="AJ465">
        <v>1</v>
      </c>
      <c r="AK465">
        <v>27</v>
      </c>
      <c r="AL465">
        <v>0</v>
      </c>
      <c r="AM465">
        <v>0</v>
      </c>
      <c r="AN465">
        <v>0</v>
      </c>
      <c r="AO465">
        <v>0.93269000000000002</v>
      </c>
      <c r="AP465">
        <v>0</v>
      </c>
      <c r="AQ465">
        <v>1</v>
      </c>
      <c r="AR465" t="s">
        <v>95</v>
      </c>
      <c r="AS465" t="s">
        <v>95</v>
      </c>
      <c r="AT465" t="s">
        <v>95</v>
      </c>
      <c r="AU465" t="s">
        <v>95</v>
      </c>
      <c r="AV465" t="s">
        <v>95</v>
      </c>
      <c r="AW465" t="s">
        <v>95</v>
      </c>
      <c r="AX465" t="s">
        <v>95</v>
      </c>
      <c r="AY465" t="s">
        <v>95</v>
      </c>
      <c r="AZ465" t="s">
        <v>95</v>
      </c>
      <c r="BA465" t="s">
        <v>95</v>
      </c>
      <c r="BB465" t="s">
        <v>95</v>
      </c>
      <c r="BC465" t="s">
        <v>95</v>
      </c>
      <c r="BD465" t="s">
        <v>95</v>
      </c>
      <c r="BH465" t="s">
        <v>345</v>
      </c>
      <c r="BI465">
        <v>1</v>
      </c>
      <c r="BJ465" t="s">
        <v>97</v>
      </c>
      <c r="BK465" t="s">
        <v>180</v>
      </c>
      <c r="BL465">
        <v>0</v>
      </c>
      <c r="BM465">
        <v>0</v>
      </c>
      <c r="BN465">
        <v>0</v>
      </c>
      <c r="BO465">
        <v>0</v>
      </c>
      <c r="BP465">
        <v>0</v>
      </c>
      <c r="BQ465">
        <v>0</v>
      </c>
      <c r="BS465">
        <v>1</v>
      </c>
      <c r="BT465">
        <v>1</v>
      </c>
      <c r="BU465">
        <v>0</v>
      </c>
      <c r="BV465">
        <v>0</v>
      </c>
      <c r="BW465">
        <v>0</v>
      </c>
      <c r="BX465">
        <v>0</v>
      </c>
      <c r="BY465">
        <v>520</v>
      </c>
      <c r="BZ465" t="s">
        <v>123</v>
      </c>
      <c r="CA465" t="s">
        <v>123</v>
      </c>
      <c r="CG465" s="4">
        <v>1</v>
      </c>
      <c r="CH465" s="4">
        <v>1</v>
      </c>
      <c r="CI465" s="5">
        <v>0</v>
      </c>
      <c r="CJ465" s="5">
        <v>0</v>
      </c>
      <c r="CK465" s="5">
        <v>0</v>
      </c>
      <c r="CL465" s="5">
        <v>0</v>
      </c>
    </row>
    <row r="466" spans="1:90" x14ac:dyDescent="0.2">
      <c r="A466" t="s">
        <v>869</v>
      </c>
      <c r="B466" t="s">
        <v>852</v>
      </c>
      <c r="C466" t="s">
        <v>115</v>
      </c>
      <c r="D466">
        <v>3.5</v>
      </c>
      <c r="E466" t="s">
        <v>317</v>
      </c>
      <c r="F466" t="s">
        <v>347</v>
      </c>
      <c r="G466" t="s">
        <v>348</v>
      </c>
      <c r="H466" t="s">
        <v>855</v>
      </c>
      <c r="I466">
        <v>0.48594999999999999</v>
      </c>
      <c r="J466">
        <v>1.5942999999999999E-2</v>
      </c>
      <c r="K466">
        <v>0.15695000000000001</v>
      </c>
      <c r="L466">
        <v>2017.4</v>
      </c>
      <c r="M466">
        <v>9.0431000000000008</v>
      </c>
      <c r="N466">
        <v>37.345999999999997</v>
      </c>
      <c r="O466">
        <v>1552</v>
      </c>
      <c r="P466" s="1">
        <v>157750</v>
      </c>
      <c r="Q466">
        <v>-312.25</v>
      </c>
      <c r="R466">
        <v>0.86985000000000001</v>
      </c>
      <c r="S466">
        <v>0.85802</v>
      </c>
      <c r="T466">
        <v>0.99260999999999999</v>
      </c>
      <c r="U466">
        <v>0.54300000000000004</v>
      </c>
      <c r="V466">
        <v>-0.23166999999999999</v>
      </c>
      <c r="W466">
        <v>-0.30412</v>
      </c>
      <c r="X466">
        <v>3.0535999999999999</v>
      </c>
      <c r="Y466">
        <v>1.3243</v>
      </c>
      <c r="Z466">
        <v>0.37092000000000003</v>
      </c>
      <c r="AA466">
        <v>0.33391999999999999</v>
      </c>
      <c r="AB466">
        <v>2.1823000000000001</v>
      </c>
      <c r="AC466">
        <v>1.466</v>
      </c>
      <c r="AD466">
        <v>37</v>
      </c>
      <c r="AE466">
        <v>15</v>
      </c>
      <c r="AF466">
        <v>0.32131999999999999</v>
      </c>
      <c r="AG466">
        <v>2.6776999999999999E-2</v>
      </c>
      <c r="AH466">
        <v>0.29454999999999998</v>
      </c>
      <c r="AI466">
        <v>20</v>
      </c>
      <c r="AJ466">
        <v>0</v>
      </c>
      <c r="AK466">
        <v>19</v>
      </c>
      <c r="AL466">
        <v>0</v>
      </c>
      <c r="AM466">
        <v>0</v>
      </c>
      <c r="AN466">
        <v>1</v>
      </c>
      <c r="AO466">
        <v>0.66086999999999996</v>
      </c>
      <c r="AP466">
        <v>0</v>
      </c>
      <c r="AQ466">
        <v>1</v>
      </c>
      <c r="AR466" t="s">
        <v>95</v>
      </c>
      <c r="AS466" t="s">
        <v>95</v>
      </c>
      <c r="AT466" t="s">
        <v>95</v>
      </c>
      <c r="AU466" t="s">
        <v>94</v>
      </c>
      <c r="AV466" t="s">
        <v>94</v>
      </c>
      <c r="AW466" t="s">
        <v>94</v>
      </c>
      <c r="AX466" t="s">
        <v>94</v>
      </c>
      <c r="AY466" t="s">
        <v>95</v>
      </c>
      <c r="AZ466" t="s">
        <v>95</v>
      </c>
      <c r="BA466" t="s">
        <v>94</v>
      </c>
      <c r="BB466" t="s">
        <v>94</v>
      </c>
      <c r="BC466" t="s">
        <v>94</v>
      </c>
      <c r="BD466" t="s">
        <v>94</v>
      </c>
      <c r="BH466" t="s">
        <v>341</v>
      </c>
      <c r="BI466">
        <v>1</v>
      </c>
      <c r="BJ466" t="s">
        <v>97</v>
      </c>
      <c r="BK466" t="s">
        <v>138</v>
      </c>
      <c r="BL466">
        <v>0</v>
      </c>
      <c r="BM466">
        <v>0</v>
      </c>
      <c r="BN466">
        <v>0</v>
      </c>
      <c r="BO466">
        <v>0</v>
      </c>
      <c r="BP466">
        <v>0</v>
      </c>
      <c r="BQ466">
        <v>0</v>
      </c>
      <c r="BS466">
        <v>1</v>
      </c>
      <c r="BT466">
        <v>1</v>
      </c>
      <c r="BU466">
        <v>0</v>
      </c>
      <c r="BV466">
        <v>0</v>
      </c>
      <c r="BW466">
        <v>0</v>
      </c>
      <c r="BX466">
        <v>0</v>
      </c>
      <c r="BY466">
        <v>521</v>
      </c>
      <c r="BZ466" t="s">
        <v>123</v>
      </c>
      <c r="CA466" t="s">
        <v>123</v>
      </c>
      <c r="CG466" s="4">
        <v>1</v>
      </c>
      <c r="CH466" s="4">
        <v>1</v>
      </c>
      <c r="CI466" s="5">
        <v>0</v>
      </c>
      <c r="CJ466" s="5">
        <v>0</v>
      </c>
      <c r="CK466" s="5">
        <v>0</v>
      </c>
      <c r="CL466" s="5">
        <v>0</v>
      </c>
    </row>
    <row r="467" spans="1:90" x14ac:dyDescent="0.2">
      <c r="A467" t="s">
        <v>870</v>
      </c>
      <c r="B467" t="s">
        <v>852</v>
      </c>
      <c r="C467" t="s">
        <v>115</v>
      </c>
      <c r="D467">
        <v>3.5</v>
      </c>
      <c r="E467" t="s">
        <v>317</v>
      </c>
      <c r="F467" t="s">
        <v>350</v>
      </c>
      <c r="G467" t="s">
        <v>351</v>
      </c>
      <c r="H467" t="s">
        <v>855</v>
      </c>
      <c r="I467">
        <v>0.49365999999999999</v>
      </c>
      <c r="J467">
        <v>0.18459999999999999</v>
      </c>
      <c r="K467">
        <v>2.0257999999999998</v>
      </c>
      <c r="L467">
        <v>2018.4</v>
      </c>
      <c r="M467">
        <v>8.9016999999999999</v>
      </c>
      <c r="N467">
        <v>135.71</v>
      </c>
      <c r="O467">
        <v>1.7739</v>
      </c>
      <c r="P467">
        <v>1999.9</v>
      </c>
      <c r="Q467">
        <v>-4037.3</v>
      </c>
      <c r="R467">
        <v>0.99246999999999996</v>
      </c>
      <c r="S467">
        <v>0.99192000000000002</v>
      </c>
      <c r="T467">
        <v>3.2612999999999999</v>
      </c>
      <c r="U467">
        <v>1.5035000000000001</v>
      </c>
      <c r="V467">
        <v>0.95094999999999996</v>
      </c>
      <c r="W467">
        <v>0.94862000000000002</v>
      </c>
      <c r="X467">
        <v>8.3224999999999998</v>
      </c>
      <c r="Y467">
        <v>5.4447999999999999</v>
      </c>
      <c r="Z467">
        <v>0.49018</v>
      </c>
      <c r="AA467">
        <v>0.46589999999999998</v>
      </c>
      <c r="AB467">
        <v>26.832000000000001</v>
      </c>
      <c r="AC467">
        <v>22.007000000000001</v>
      </c>
      <c r="AD467">
        <v>45</v>
      </c>
      <c r="AE467">
        <v>17</v>
      </c>
      <c r="AF467">
        <v>0.96531999999999996</v>
      </c>
      <c r="AG467">
        <v>7.3689000000000003E-3</v>
      </c>
      <c r="AH467">
        <v>0.95794999999999997</v>
      </c>
      <c r="AI467">
        <v>17</v>
      </c>
      <c r="AJ467">
        <v>0</v>
      </c>
      <c r="AK467">
        <v>16</v>
      </c>
      <c r="AL467">
        <v>0</v>
      </c>
      <c r="AM467">
        <v>0</v>
      </c>
      <c r="AN467">
        <v>1</v>
      </c>
      <c r="AO467">
        <v>0.87897999999999998</v>
      </c>
      <c r="AP467">
        <v>0</v>
      </c>
      <c r="AQ467">
        <v>0</v>
      </c>
      <c r="AR467" t="s">
        <v>95</v>
      </c>
      <c r="AS467" t="s">
        <v>95</v>
      </c>
      <c r="AT467" t="s">
        <v>95</v>
      </c>
      <c r="AU467" t="s">
        <v>95</v>
      </c>
      <c r="AV467" t="s">
        <v>95</v>
      </c>
      <c r="AW467" t="s">
        <v>95</v>
      </c>
      <c r="AX467" t="s">
        <v>95</v>
      </c>
      <c r="AY467" t="s">
        <v>95</v>
      </c>
      <c r="AZ467" t="s">
        <v>95</v>
      </c>
      <c r="BA467" t="s">
        <v>95</v>
      </c>
      <c r="BB467" t="s">
        <v>95</v>
      </c>
      <c r="BC467" t="s">
        <v>95</v>
      </c>
      <c r="BD467" t="s">
        <v>95</v>
      </c>
      <c r="BI467">
        <v>0</v>
      </c>
      <c r="BJ467" t="s">
        <v>137</v>
      </c>
      <c r="BK467" t="s">
        <v>180</v>
      </c>
      <c r="BL467">
        <v>1</v>
      </c>
      <c r="BM467">
        <v>1</v>
      </c>
      <c r="BN467">
        <v>0</v>
      </c>
      <c r="BO467">
        <v>0</v>
      </c>
      <c r="BP467">
        <v>0</v>
      </c>
      <c r="BQ467">
        <v>0</v>
      </c>
      <c r="BS467">
        <v>1</v>
      </c>
      <c r="BT467">
        <v>1</v>
      </c>
      <c r="BU467">
        <v>0</v>
      </c>
      <c r="BV467">
        <v>0</v>
      </c>
      <c r="BW467">
        <v>0</v>
      </c>
      <c r="BX467">
        <v>0</v>
      </c>
      <c r="BY467">
        <v>522</v>
      </c>
      <c r="CG467" s="4">
        <v>1</v>
      </c>
      <c r="CH467" s="4">
        <v>1</v>
      </c>
      <c r="CI467" s="5">
        <v>0</v>
      </c>
      <c r="CJ467" s="5">
        <v>0</v>
      </c>
      <c r="CK467" s="5">
        <v>0</v>
      </c>
      <c r="CL467" s="5">
        <v>0</v>
      </c>
    </row>
    <row r="468" spans="1:90" x14ac:dyDescent="0.2">
      <c r="A468" t="s">
        <v>871</v>
      </c>
      <c r="B468" t="s">
        <v>852</v>
      </c>
      <c r="C468" t="s">
        <v>115</v>
      </c>
      <c r="D468">
        <v>3.5</v>
      </c>
      <c r="E468" t="s">
        <v>317</v>
      </c>
      <c r="F468" t="s">
        <v>353</v>
      </c>
      <c r="G468" t="s">
        <v>354</v>
      </c>
      <c r="H468" t="s">
        <v>855</v>
      </c>
      <c r="I468">
        <v>0.97182000000000002</v>
      </c>
      <c r="J468">
        <v>0.61238000000000004</v>
      </c>
      <c r="K468">
        <v>0.21589</v>
      </c>
      <c r="L468">
        <v>2016.4</v>
      </c>
      <c r="M468">
        <v>4.5218999999999996</v>
      </c>
      <c r="N468">
        <v>40.345999999999997</v>
      </c>
      <c r="O468">
        <v>0.87470000000000003</v>
      </c>
      <c r="P468">
        <v>2011.4</v>
      </c>
      <c r="Q468">
        <v>-429.95</v>
      </c>
      <c r="R468">
        <v>0.98897999999999997</v>
      </c>
      <c r="S468">
        <v>0.98801000000000005</v>
      </c>
      <c r="T468">
        <v>0.51863000000000004</v>
      </c>
      <c r="U468">
        <v>0.23249</v>
      </c>
      <c r="V468">
        <v>0.98262000000000005</v>
      </c>
      <c r="W468">
        <v>0.98163</v>
      </c>
      <c r="X468">
        <v>0.65125</v>
      </c>
      <c r="Y468">
        <v>0.29586000000000001</v>
      </c>
      <c r="Z468">
        <v>0.22961999999999999</v>
      </c>
      <c r="AA468">
        <v>0.18559999999999999</v>
      </c>
      <c r="AB468">
        <v>4.3362999999999996</v>
      </c>
      <c r="AC468">
        <v>2.6760000000000002</v>
      </c>
      <c r="AD468">
        <v>38</v>
      </c>
      <c r="AE468">
        <v>7</v>
      </c>
      <c r="AF468">
        <v>0.64441999999999999</v>
      </c>
      <c r="AG468">
        <v>2.4785999999999999E-2</v>
      </c>
      <c r="AH468">
        <v>0.61963999999999997</v>
      </c>
      <c r="AI468">
        <v>10</v>
      </c>
      <c r="AJ468">
        <v>0</v>
      </c>
      <c r="AK468">
        <v>9</v>
      </c>
      <c r="AL468">
        <v>0</v>
      </c>
      <c r="AM468">
        <v>0</v>
      </c>
      <c r="AN468">
        <v>1</v>
      </c>
      <c r="AO468">
        <v>0.56466000000000005</v>
      </c>
      <c r="AP468">
        <v>0</v>
      </c>
      <c r="AQ468">
        <v>1</v>
      </c>
      <c r="AR468" t="s">
        <v>95</v>
      </c>
      <c r="AS468" t="s">
        <v>95</v>
      </c>
      <c r="AT468" t="s">
        <v>95</v>
      </c>
      <c r="AU468" t="s">
        <v>94</v>
      </c>
      <c r="AV468" t="s">
        <v>94</v>
      </c>
      <c r="AW468" t="s">
        <v>94</v>
      </c>
      <c r="AX468" t="s">
        <v>94</v>
      </c>
      <c r="AY468" t="s">
        <v>95</v>
      </c>
      <c r="AZ468" t="s">
        <v>94</v>
      </c>
      <c r="BA468" t="s">
        <v>94</v>
      </c>
      <c r="BB468" t="s">
        <v>94</v>
      </c>
      <c r="BC468" t="s">
        <v>94</v>
      </c>
      <c r="BD468" t="s">
        <v>94</v>
      </c>
      <c r="BH468" t="s">
        <v>341</v>
      </c>
      <c r="BI468">
        <v>1</v>
      </c>
      <c r="BJ468" t="s">
        <v>97</v>
      </c>
      <c r="BK468" t="s">
        <v>138</v>
      </c>
      <c r="BL468">
        <v>0</v>
      </c>
      <c r="BM468">
        <v>0</v>
      </c>
      <c r="BN468">
        <v>0</v>
      </c>
      <c r="BO468">
        <v>0</v>
      </c>
      <c r="BP468">
        <v>0</v>
      </c>
      <c r="BQ468">
        <v>0</v>
      </c>
      <c r="BS468">
        <v>1</v>
      </c>
      <c r="BT468">
        <v>1</v>
      </c>
      <c r="BU468">
        <v>0</v>
      </c>
      <c r="BV468">
        <v>0</v>
      </c>
      <c r="BW468">
        <v>0</v>
      </c>
      <c r="BX468">
        <v>0</v>
      </c>
      <c r="BY468">
        <v>523</v>
      </c>
      <c r="BZ468" t="s">
        <v>123</v>
      </c>
      <c r="CA468" t="s">
        <v>123</v>
      </c>
      <c r="CG468" s="4">
        <v>1</v>
      </c>
      <c r="CH468" s="4">
        <v>1</v>
      </c>
      <c r="CI468" s="5">
        <v>0</v>
      </c>
      <c r="CJ468" s="5">
        <v>0</v>
      </c>
      <c r="CK468" s="5">
        <v>0</v>
      </c>
      <c r="CL468" s="5">
        <v>0</v>
      </c>
    </row>
    <row r="469" spans="1:90" x14ac:dyDescent="0.2">
      <c r="A469" t="s">
        <v>872</v>
      </c>
      <c r="B469" t="s">
        <v>852</v>
      </c>
      <c r="C469" t="s">
        <v>115</v>
      </c>
      <c r="D469">
        <v>3.5</v>
      </c>
      <c r="E469" t="s">
        <v>317</v>
      </c>
      <c r="F469" t="s">
        <v>356</v>
      </c>
      <c r="G469" t="s">
        <v>357</v>
      </c>
      <c r="H469" t="s">
        <v>855</v>
      </c>
      <c r="I469">
        <v>0.72252000000000005</v>
      </c>
      <c r="J469">
        <v>0.23598</v>
      </c>
      <c r="K469">
        <v>16.779</v>
      </c>
      <c r="L469">
        <v>2020.1</v>
      </c>
      <c r="M469">
        <v>6.0820999999999996</v>
      </c>
      <c r="N469">
        <v>1410.3</v>
      </c>
      <c r="O469">
        <v>1.2141E-4</v>
      </c>
      <c r="P469">
        <v>1954.8</v>
      </c>
      <c r="Q469">
        <v>-33443</v>
      </c>
      <c r="R469">
        <v>0.96574000000000004</v>
      </c>
      <c r="S469">
        <v>0.96323000000000003</v>
      </c>
      <c r="T469">
        <v>64.147999999999996</v>
      </c>
      <c r="U469">
        <v>29.071000000000002</v>
      </c>
      <c r="V469">
        <v>0.92554000000000003</v>
      </c>
      <c r="W469">
        <v>0.92198999999999998</v>
      </c>
      <c r="X469">
        <v>94.57</v>
      </c>
      <c r="Y469">
        <v>43.78</v>
      </c>
      <c r="Z469">
        <v>0.39534000000000002</v>
      </c>
      <c r="AA469">
        <v>0.36654999999999999</v>
      </c>
      <c r="AB469">
        <v>269.49</v>
      </c>
      <c r="AC469">
        <v>197.98</v>
      </c>
      <c r="AD469">
        <v>45</v>
      </c>
      <c r="AE469">
        <v>17</v>
      </c>
      <c r="AF469">
        <v>0.88424000000000003</v>
      </c>
      <c r="AG469">
        <v>2.1767999999999999E-2</v>
      </c>
      <c r="AH469">
        <v>0.86246999999999996</v>
      </c>
      <c r="AI469">
        <v>17</v>
      </c>
      <c r="AJ469">
        <v>0</v>
      </c>
      <c r="AK469">
        <v>16</v>
      </c>
      <c r="AL469">
        <v>0</v>
      </c>
      <c r="AM469">
        <v>0</v>
      </c>
      <c r="AN469">
        <v>1</v>
      </c>
      <c r="AO469">
        <v>0.83165999999999995</v>
      </c>
      <c r="AP469">
        <v>0</v>
      </c>
      <c r="AQ469">
        <v>0</v>
      </c>
      <c r="AR469" t="s">
        <v>95</v>
      </c>
      <c r="AS469" t="s">
        <v>95</v>
      </c>
      <c r="AT469" t="s">
        <v>95</v>
      </c>
      <c r="AU469" t="s">
        <v>95</v>
      </c>
      <c r="AV469" t="s">
        <v>95</v>
      </c>
      <c r="AW469" t="s">
        <v>95</v>
      </c>
      <c r="AX469" t="s">
        <v>95</v>
      </c>
      <c r="AY469" t="s">
        <v>95</v>
      </c>
      <c r="AZ469" t="s">
        <v>95</v>
      </c>
      <c r="BA469" t="s">
        <v>95</v>
      </c>
      <c r="BB469" t="s">
        <v>95</v>
      </c>
      <c r="BC469" t="s">
        <v>95</v>
      </c>
      <c r="BD469" t="s">
        <v>95</v>
      </c>
      <c r="BI469">
        <v>0</v>
      </c>
      <c r="BJ469" t="s">
        <v>137</v>
      </c>
      <c r="BK469" t="s">
        <v>180</v>
      </c>
      <c r="BL469">
        <v>1</v>
      </c>
      <c r="BM469">
        <v>1</v>
      </c>
      <c r="BN469">
        <v>0</v>
      </c>
      <c r="BO469">
        <v>0</v>
      </c>
      <c r="BP469">
        <v>0</v>
      </c>
      <c r="BQ469">
        <v>0</v>
      </c>
      <c r="BS469">
        <v>1</v>
      </c>
      <c r="BT469">
        <v>1</v>
      </c>
      <c r="BU469">
        <v>0</v>
      </c>
      <c r="BV469">
        <v>0</v>
      </c>
      <c r="BW469">
        <v>0</v>
      </c>
      <c r="BX469">
        <v>0</v>
      </c>
      <c r="BY469">
        <v>524</v>
      </c>
      <c r="CG469" s="4">
        <v>1</v>
      </c>
      <c r="CH469" s="4">
        <v>1</v>
      </c>
      <c r="CI469" s="5">
        <v>0</v>
      </c>
      <c r="CJ469" s="5">
        <v>0</v>
      </c>
      <c r="CK469" s="5">
        <v>0</v>
      </c>
      <c r="CL469" s="5">
        <v>0</v>
      </c>
    </row>
    <row r="470" spans="1:90" x14ac:dyDescent="0.2">
      <c r="A470" t="s">
        <v>873</v>
      </c>
      <c r="B470" t="s">
        <v>852</v>
      </c>
      <c r="C470" t="s">
        <v>115</v>
      </c>
      <c r="D470">
        <v>3.5</v>
      </c>
      <c r="E470" t="s">
        <v>317</v>
      </c>
      <c r="F470" t="s">
        <v>359</v>
      </c>
      <c r="G470" t="s">
        <v>360</v>
      </c>
      <c r="H470" t="s">
        <v>855</v>
      </c>
      <c r="I470">
        <v>2.7523</v>
      </c>
      <c r="J470">
        <v>2.7515000000000001</v>
      </c>
      <c r="K470">
        <v>3.5364</v>
      </c>
      <c r="L470">
        <v>2023.9</v>
      </c>
      <c r="M470">
        <v>1.5967</v>
      </c>
      <c r="N470" s="1">
        <v>2088700</v>
      </c>
      <c r="O470" s="1">
        <v>1.3774999999999999E-13</v>
      </c>
      <c r="P470">
        <v>2007.8</v>
      </c>
      <c r="Q470">
        <v>-7047.1</v>
      </c>
      <c r="R470">
        <v>0.95296000000000003</v>
      </c>
      <c r="S470">
        <v>0.94925000000000004</v>
      </c>
      <c r="T470">
        <v>25.045000000000002</v>
      </c>
      <c r="U470">
        <v>8.5961999999999996</v>
      </c>
      <c r="V470">
        <v>0.95296000000000003</v>
      </c>
      <c r="W470">
        <v>0.95055000000000001</v>
      </c>
      <c r="X470">
        <v>25.045000000000002</v>
      </c>
      <c r="Y470">
        <v>8.5966000000000005</v>
      </c>
      <c r="Z470">
        <v>0.13779</v>
      </c>
      <c r="AA470">
        <v>9.357E-2</v>
      </c>
      <c r="AB470">
        <v>107.23</v>
      </c>
      <c r="AC470">
        <v>47.094999999999999</v>
      </c>
      <c r="AD470">
        <v>42</v>
      </c>
      <c r="AE470">
        <v>9</v>
      </c>
      <c r="AF470">
        <v>3.5932999999999999E-4</v>
      </c>
      <c r="AG470" s="1">
        <v>4.6629999999999999E-7</v>
      </c>
      <c r="AH470">
        <v>3.5886000000000002E-4</v>
      </c>
      <c r="AI470">
        <v>14</v>
      </c>
      <c r="AJ470">
        <v>0</v>
      </c>
      <c r="AK470">
        <v>7</v>
      </c>
      <c r="AL470">
        <v>0</v>
      </c>
      <c r="AM470">
        <v>1</v>
      </c>
      <c r="AN470">
        <v>1</v>
      </c>
      <c r="AO470">
        <v>8.3481E-2</v>
      </c>
      <c r="AP470">
        <v>0</v>
      </c>
      <c r="AQ470">
        <v>0</v>
      </c>
      <c r="AR470" t="s">
        <v>95</v>
      </c>
      <c r="AS470" t="s">
        <v>95</v>
      </c>
      <c r="AT470" t="s">
        <v>95</v>
      </c>
      <c r="AU470" t="s">
        <v>94</v>
      </c>
      <c r="AV470" t="s">
        <v>95</v>
      </c>
      <c r="AW470" t="s">
        <v>94</v>
      </c>
      <c r="AX470" t="s">
        <v>94</v>
      </c>
      <c r="AY470" t="s">
        <v>94</v>
      </c>
      <c r="AZ470" t="s">
        <v>94</v>
      </c>
      <c r="BA470" t="s">
        <v>94</v>
      </c>
      <c r="BB470" t="s">
        <v>94</v>
      </c>
      <c r="BC470" t="s">
        <v>94</v>
      </c>
      <c r="BD470" t="s">
        <v>94</v>
      </c>
      <c r="BH470" t="s">
        <v>341</v>
      </c>
      <c r="BI470">
        <v>1</v>
      </c>
      <c r="BJ470" t="s">
        <v>97</v>
      </c>
      <c r="BK470" t="s">
        <v>138</v>
      </c>
      <c r="BL470">
        <v>0</v>
      </c>
      <c r="BM470">
        <v>0</v>
      </c>
      <c r="BN470">
        <v>0</v>
      </c>
      <c r="BO470">
        <v>0</v>
      </c>
      <c r="BP470">
        <v>0</v>
      </c>
      <c r="BQ470">
        <v>0</v>
      </c>
      <c r="BS470">
        <v>0</v>
      </c>
      <c r="BT470">
        <v>1</v>
      </c>
      <c r="BU470">
        <v>0</v>
      </c>
      <c r="BV470">
        <v>0</v>
      </c>
      <c r="BW470">
        <v>0</v>
      </c>
      <c r="BX470">
        <v>0</v>
      </c>
      <c r="BY470">
        <v>525</v>
      </c>
      <c r="CA470" t="s">
        <v>123</v>
      </c>
      <c r="CG470" s="4">
        <v>0</v>
      </c>
      <c r="CH470" s="4">
        <v>1</v>
      </c>
      <c r="CI470" s="5">
        <v>0</v>
      </c>
      <c r="CJ470" s="5">
        <v>0</v>
      </c>
      <c r="CK470" s="5">
        <v>0</v>
      </c>
      <c r="CL470" s="5">
        <v>0</v>
      </c>
    </row>
    <row r="471" spans="1:90" x14ac:dyDescent="0.2">
      <c r="A471" t="s">
        <v>874</v>
      </c>
      <c r="B471" t="s">
        <v>852</v>
      </c>
      <c r="C471" t="s">
        <v>115</v>
      </c>
      <c r="D471">
        <v>3.5</v>
      </c>
      <c r="E471" t="s">
        <v>317</v>
      </c>
      <c r="F471" t="s">
        <v>362</v>
      </c>
      <c r="G471" t="s">
        <v>357</v>
      </c>
      <c r="H471" t="s">
        <v>855</v>
      </c>
      <c r="I471">
        <v>0.36188999999999999</v>
      </c>
      <c r="J471">
        <v>0.16767000000000001</v>
      </c>
      <c r="K471">
        <v>41.621000000000002</v>
      </c>
      <c r="L471">
        <v>2019</v>
      </c>
      <c r="M471">
        <v>12.143000000000001</v>
      </c>
      <c r="N471">
        <v>2991.8</v>
      </c>
      <c r="O471" s="1">
        <v>7.2868999999999996E-5</v>
      </c>
      <c r="P471">
        <v>1919.6</v>
      </c>
      <c r="Q471">
        <v>-82935</v>
      </c>
      <c r="R471">
        <v>0.98734</v>
      </c>
      <c r="S471">
        <v>0.98641999999999996</v>
      </c>
      <c r="T471">
        <v>82.7</v>
      </c>
      <c r="U471">
        <v>43.142000000000003</v>
      </c>
      <c r="V471">
        <v>0.95943999999999996</v>
      </c>
      <c r="W471">
        <v>0.95750999999999997</v>
      </c>
      <c r="X471">
        <v>148.05000000000001</v>
      </c>
      <c r="Y471">
        <v>94.64</v>
      </c>
      <c r="Z471">
        <v>0.54069999999999996</v>
      </c>
      <c r="AA471">
        <v>0.51883000000000001</v>
      </c>
      <c r="AB471">
        <v>498.19</v>
      </c>
      <c r="AC471">
        <v>408.89</v>
      </c>
      <c r="AD471">
        <v>45</v>
      </c>
      <c r="AE471">
        <v>22</v>
      </c>
      <c r="AF471">
        <v>0.82393000000000005</v>
      </c>
      <c r="AG471">
        <v>1.8282999999999999E-3</v>
      </c>
      <c r="AH471">
        <v>0.82210000000000005</v>
      </c>
      <c r="AI471">
        <v>22</v>
      </c>
      <c r="AJ471">
        <v>0</v>
      </c>
      <c r="AK471">
        <v>21</v>
      </c>
      <c r="AL471">
        <v>0</v>
      </c>
      <c r="AM471">
        <v>0</v>
      </c>
      <c r="AN471">
        <v>1</v>
      </c>
      <c r="AO471">
        <v>0.88529000000000002</v>
      </c>
      <c r="AP471">
        <v>0</v>
      </c>
      <c r="AQ471">
        <v>0</v>
      </c>
      <c r="AR471" t="s">
        <v>95</v>
      </c>
      <c r="AS471" t="s">
        <v>95</v>
      </c>
      <c r="AT471" t="s">
        <v>95</v>
      </c>
      <c r="AU471" t="s">
        <v>95</v>
      </c>
      <c r="AV471" t="s">
        <v>95</v>
      </c>
      <c r="AW471" t="s">
        <v>95</v>
      </c>
      <c r="AX471" t="s">
        <v>95</v>
      </c>
      <c r="AY471" t="s">
        <v>95</v>
      </c>
      <c r="AZ471" t="s">
        <v>95</v>
      </c>
      <c r="BA471" t="s">
        <v>95</v>
      </c>
      <c r="BB471" t="s">
        <v>95</v>
      </c>
      <c r="BC471" t="s">
        <v>95</v>
      </c>
      <c r="BD471" t="s">
        <v>95</v>
      </c>
      <c r="BI471">
        <v>0</v>
      </c>
      <c r="BJ471" t="s">
        <v>137</v>
      </c>
      <c r="BK471" t="s">
        <v>180</v>
      </c>
      <c r="BL471">
        <v>1</v>
      </c>
      <c r="BM471">
        <v>1</v>
      </c>
      <c r="BN471">
        <v>0</v>
      </c>
      <c r="BO471">
        <v>0</v>
      </c>
      <c r="BP471">
        <v>0</v>
      </c>
      <c r="BQ471">
        <v>0</v>
      </c>
      <c r="BS471">
        <v>1</v>
      </c>
      <c r="BT471">
        <v>1</v>
      </c>
      <c r="BU471">
        <v>0</v>
      </c>
      <c r="BV471">
        <v>0</v>
      </c>
      <c r="BW471">
        <v>0</v>
      </c>
      <c r="BX471">
        <v>0</v>
      </c>
      <c r="BY471">
        <v>526</v>
      </c>
      <c r="CG471" s="4">
        <v>1</v>
      </c>
      <c r="CH471" s="4">
        <v>1</v>
      </c>
      <c r="CI471" s="5">
        <v>0</v>
      </c>
      <c r="CJ471" s="5">
        <v>0</v>
      </c>
      <c r="CK471" s="5">
        <v>0</v>
      </c>
      <c r="CL471" s="5">
        <v>0</v>
      </c>
    </row>
    <row r="472" spans="1:90" x14ac:dyDescent="0.2">
      <c r="A472" t="s">
        <v>875</v>
      </c>
      <c r="B472" t="s">
        <v>852</v>
      </c>
      <c r="C472" t="s">
        <v>115</v>
      </c>
      <c r="D472">
        <v>3.5</v>
      </c>
      <c r="E472" t="s">
        <v>317</v>
      </c>
      <c r="F472" t="s">
        <v>364</v>
      </c>
      <c r="G472" t="s">
        <v>360</v>
      </c>
      <c r="H472" t="s">
        <v>855</v>
      </c>
      <c r="I472">
        <v>0.28266000000000002</v>
      </c>
      <c r="J472">
        <v>0.28261999999999998</v>
      </c>
      <c r="K472">
        <v>6.0961999999999996</v>
      </c>
      <c r="L472">
        <v>2059.9</v>
      </c>
      <c r="M472">
        <v>15.547000000000001</v>
      </c>
      <c r="N472" s="1">
        <v>30069000</v>
      </c>
      <c r="O472">
        <v>2.4792E-4</v>
      </c>
      <c r="P472">
        <v>1969.6</v>
      </c>
      <c r="Q472">
        <v>-12142</v>
      </c>
      <c r="R472">
        <v>0.51349999999999996</v>
      </c>
      <c r="S472">
        <v>0.47510000000000002</v>
      </c>
      <c r="T472">
        <v>103.59</v>
      </c>
      <c r="U472">
        <v>46.851999999999997</v>
      </c>
      <c r="V472">
        <v>0.51351000000000002</v>
      </c>
      <c r="W472">
        <v>0.48855999999999999</v>
      </c>
      <c r="X472">
        <v>103.59</v>
      </c>
      <c r="Y472">
        <v>46.853999999999999</v>
      </c>
      <c r="Z472">
        <v>0.24753</v>
      </c>
      <c r="AA472">
        <v>0.20893999999999999</v>
      </c>
      <c r="AB472">
        <v>128.83000000000001</v>
      </c>
      <c r="AC472">
        <v>78.013999999999996</v>
      </c>
      <c r="AD472">
        <v>42</v>
      </c>
      <c r="AE472">
        <v>12</v>
      </c>
      <c r="AF472" s="1">
        <v>2.5732E-5</v>
      </c>
      <c r="AG472" s="1">
        <v>3.2391000000000002E-8</v>
      </c>
      <c r="AH472" s="1">
        <v>2.5700000000000001E-5</v>
      </c>
      <c r="AI472">
        <v>19</v>
      </c>
      <c r="AJ472">
        <v>0</v>
      </c>
      <c r="AK472">
        <v>7</v>
      </c>
      <c r="AL472">
        <v>0</v>
      </c>
      <c r="AM472">
        <v>1</v>
      </c>
      <c r="AN472">
        <v>1</v>
      </c>
      <c r="AO472">
        <v>0.20387</v>
      </c>
      <c r="AP472">
        <v>0</v>
      </c>
      <c r="AQ472">
        <v>0</v>
      </c>
      <c r="AR472" t="s">
        <v>94</v>
      </c>
      <c r="AS472" t="s">
        <v>95</v>
      </c>
      <c r="AT472" t="s">
        <v>95</v>
      </c>
      <c r="AU472" t="s">
        <v>94</v>
      </c>
      <c r="AV472" t="s">
        <v>94</v>
      </c>
      <c r="AW472" t="s">
        <v>94</v>
      </c>
      <c r="AX472" t="s">
        <v>94</v>
      </c>
      <c r="AY472" t="s">
        <v>94</v>
      </c>
      <c r="AZ472" t="s">
        <v>94</v>
      </c>
      <c r="BA472" t="s">
        <v>94</v>
      </c>
      <c r="BB472" t="s">
        <v>94</v>
      </c>
      <c r="BC472" t="s">
        <v>94</v>
      </c>
      <c r="BD472" t="s">
        <v>94</v>
      </c>
      <c r="BH472" t="s">
        <v>341</v>
      </c>
      <c r="BI472">
        <v>1</v>
      </c>
      <c r="BJ472" t="s">
        <v>97</v>
      </c>
      <c r="BK472" t="s">
        <v>138</v>
      </c>
      <c r="BL472">
        <v>0</v>
      </c>
      <c r="BM472">
        <v>0</v>
      </c>
      <c r="BN472">
        <v>0</v>
      </c>
      <c r="BO472">
        <v>0</v>
      </c>
      <c r="BP472">
        <v>0</v>
      </c>
      <c r="BQ472">
        <v>0</v>
      </c>
      <c r="BS472">
        <v>0</v>
      </c>
      <c r="BT472">
        <v>1</v>
      </c>
      <c r="BU472">
        <v>0</v>
      </c>
      <c r="BV472">
        <v>0</v>
      </c>
      <c r="BW472">
        <v>0</v>
      </c>
      <c r="BX472">
        <v>0</v>
      </c>
      <c r="BY472">
        <v>527</v>
      </c>
      <c r="CA472" t="s">
        <v>123</v>
      </c>
      <c r="CG472" s="4">
        <v>0</v>
      </c>
      <c r="CH472" s="4">
        <v>1</v>
      </c>
      <c r="CI472" s="5">
        <v>0</v>
      </c>
      <c r="CJ472" s="5">
        <v>0</v>
      </c>
      <c r="CK472" s="5">
        <v>0</v>
      </c>
      <c r="CL472" s="5">
        <v>0</v>
      </c>
    </row>
    <row r="473" spans="1:90" x14ac:dyDescent="0.2">
      <c r="A473" t="s">
        <v>876</v>
      </c>
      <c r="B473" t="s">
        <v>852</v>
      </c>
      <c r="C473" t="s">
        <v>115</v>
      </c>
      <c r="D473">
        <v>3.5</v>
      </c>
      <c r="E473" t="s">
        <v>317</v>
      </c>
      <c r="F473" t="s">
        <v>366</v>
      </c>
      <c r="G473" t="s">
        <v>351</v>
      </c>
      <c r="H473" t="s">
        <v>855</v>
      </c>
      <c r="I473">
        <v>0.44219999999999998</v>
      </c>
      <c r="J473">
        <v>0.17702999999999999</v>
      </c>
      <c r="K473">
        <v>2.5577999999999999</v>
      </c>
      <c r="L473">
        <v>2018.5</v>
      </c>
      <c r="M473">
        <v>9.9376999999999995</v>
      </c>
      <c r="N473">
        <v>172.7</v>
      </c>
      <c r="O473">
        <v>0.20205000000000001</v>
      </c>
      <c r="P473">
        <v>1985.4</v>
      </c>
      <c r="Q473">
        <v>-5097.1000000000004</v>
      </c>
      <c r="R473">
        <v>0.99368000000000001</v>
      </c>
      <c r="S473">
        <v>0.99321999999999999</v>
      </c>
      <c r="T473">
        <v>3.6797</v>
      </c>
      <c r="U473">
        <v>1.7383999999999999</v>
      </c>
      <c r="V473">
        <v>0.95886000000000005</v>
      </c>
      <c r="W473">
        <v>0.95689999999999997</v>
      </c>
      <c r="X473">
        <v>9.3884000000000007</v>
      </c>
      <c r="Y473">
        <v>6.2614000000000001</v>
      </c>
      <c r="Z473">
        <v>0.51510999999999996</v>
      </c>
      <c r="AA473">
        <v>0.49202000000000001</v>
      </c>
      <c r="AB473">
        <v>32.229999999999997</v>
      </c>
      <c r="AC473">
        <v>26.664000000000001</v>
      </c>
      <c r="AD473">
        <v>45</v>
      </c>
      <c r="AE473">
        <v>22</v>
      </c>
      <c r="AF473">
        <v>0.93801999999999996</v>
      </c>
      <c r="AG473">
        <v>5.7901999999999997E-3</v>
      </c>
      <c r="AH473">
        <v>0.93223</v>
      </c>
      <c r="AI473">
        <v>22</v>
      </c>
      <c r="AJ473">
        <v>0</v>
      </c>
      <c r="AK473">
        <v>21</v>
      </c>
      <c r="AL473">
        <v>0</v>
      </c>
      <c r="AM473">
        <v>0</v>
      </c>
      <c r="AN473">
        <v>1</v>
      </c>
      <c r="AO473">
        <v>0.88077000000000005</v>
      </c>
      <c r="AP473">
        <v>0</v>
      </c>
      <c r="AQ473">
        <v>0</v>
      </c>
      <c r="AR473" t="s">
        <v>95</v>
      </c>
      <c r="AS473" t="s">
        <v>95</v>
      </c>
      <c r="AT473" t="s">
        <v>95</v>
      </c>
      <c r="AU473" t="s">
        <v>95</v>
      </c>
      <c r="AV473" t="s">
        <v>95</v>
      </c>
      <c r="AW473" t="s">
        <v>95</v>
      </c>
      <c r="AX473" t="s">
        <v>95</v>
      </c>
      <c r="AY473" t="s">
        <v>95</v>
      </c>
      <c r="AZ473" t="s">
        <v>95</v>
      </c>
      <c r="BA473" t="s">
        <v>95</v>
      </c>
      <c r="BB473" t="s">
        <v>95</v>
      </c>
      <c r="BC473" t="s">
        <v>95</v>
      </c>
      <c r="BD473" t="s">
        <v>95</v>
      </c>
      <c r="BI473">
        <v>0</v>
      </c>
      <c r="BJ473" t="s">
        <v>137</v>
      </c>
      <c r="BK473" t="s">
        <v>180</v>
      </c>
      <c r="BL473">
        <v>1</v>
      </c>
      <c r="BM473">
        <v>1</v>
      </c>
      <c r="BN473">
        <v>0</v>
      </c>
      <c r="BO473">
        <v>0</v>
      </c>
      <c r="BP473">
        <v>0</v>
      </c>
      <c r="BQ473">
        <v>0</v>
      </c>
      <c r="BS473">
        <v>1</v>
      </c>
      <c r="BT473">
        <v>1</v>
      </c>
      <c r="BU473">
        <v>0</v>
      </c>
      <c r="BV473">
        <v>0</v>
      </c>
      <c r="BW473">
        <v>0</v>
      </c>
      <c r="BX473">
        <v>0</v>
      </c>
      <c r="BY473">
        <v>528</v>
      </c>
      <c r="CG473" s="4">
        <v>1</v>
      </c>
      <c r="CH473" s="4">
        <v>1</v>
      </c>
      <c r="CI473" s="5">
        <v>0</v>
      </c>
      <c r="CJ473" s="5">
        <v>0</v>
      </c>
      <c r="CK473" s="5">
        <v>0</v>
      </c>
      <c r="CL473" s="5">
        <v>0</v>
      </c>
    </row>
    <row r="474" spans="1:90" x14ac:dyDescent="0.2">
      <c r="A474" t="s">
        <v>877</v>
      </c>
      <c r="B474" t="s">
        <v>852</v>
      </c>
      <c r="C474" t="s">
        <v>115</v>
      </c>
      <c r="D474">
        <v>3.5</v>
      </c>
      <c r="E474" t="s">
        <v>317</v>
      </c>
      <c r="F474" t="s">
        <v>368</v>
      </c>
      <c r="G474" t="s">
        <v>354</v>
      </c>
      <c r="H474" t="s">
        <v>855</v>
      </c>
      <c r="I474">
        <v>1.08</v>
      </c>
      <c r="J474">
        <v>5.3191000000000002E-2</v>
      </c>
      <c r="K474">
        <v>0.26906999999999998</v>
      </c>
      <c r="L474">
        <v>2016.2</v>
      </c>
      <c r="M474">
        <v>4.069</v>
      </c>
      <c r="N474">
        <v>43.354999999999997</v>
      </c>
      <c r="O474">
        <v>-2.8580999999999999</v>
      </c>
      <c r="P474">
        <v>6398.4</v>
      </c>
      <c r="Q474">
        <v>-535.80999999999995</v>
      </c>
      <c r="R474">
        <v>0.97960000000000003</v>
      </c>
      <c r="S474">
        <v>0.9778</v>
      </c>
      <c r="T474">
        <v>0.84657000000000004</v>
      </c>
      <c r="U474">
        <v>0.36176000000000003</v>
      </c>
      <c r="V474">
        <v>-0.10506</v>
      </c>
      <c r="W474">
        <v>-0.16821</v>
      </c>
      <c r="X474">
        <v>6.2302</v>
      </c>
      <c r="Y474">
        <v>1.9211</v>
      </c>
      <c r="Z474">
        <v>0.24784999999999999</v>
      </c>
      <c r="AA474">
        <v>0.20487</v>
      </c>
      <c r="AB474">
        <v>5.14</v>
      </c>
      <c r="AC474">
        <v>3.1596000000000002</v>
      </c>
      <c r="AD474">
        <v>38</v>
      </c>
      <c r="AE474">
        <v>9</v>
      </c>
      <c r="AF474">
        <v>0.71501999999999999</v>
      </c>
      <c r="AG474">
        <v>2.3064999999999999E-2</v>
      </c>
      <c r="AH474">
        <v>0.69196000000000002</v>
      </c>
      <c r="AI474">
        <v>15</v>
      </c>
      <c r="AJ474">
        <v>0</v>
      </c>
      <c r="AK474">
        <v>14</v>
      </c>
      <c r="AL474">
        <v>0</v>
      </c>
      <c r="AM474">
        <v>0</v>
      </c>
      <c r="AN474">
        <v>1</v>
      </c>
      <c r="AO474">
        <v>0.57220000000000004</v>
      </c>
      <c r="AP474">
        <v>0</v>
      </c>
      <c r="AQ474">
        <v>1</v>
      </c>
      <c r="AR474" t="s">
        <v>95</v>
      </c>
      <c r="AS474" t="s">
        <v>95</v>
      </c>
      <c r="AT474" t="s">
        <v>95</v>
      </c>
      <c r="AU474" t="s">
        <v>94</v>
      </c>
      <c r="AV474" t="s">
        <v>94</v>
      </c>
      <c r="AW474" t="s">
        <v>94</v>
      </c>
      <c r="AX474" t="s">
        <v>94</v>
      </c>
      <c r="AY474" t="s">
        <v>95</v>
      </c>
      <c r="AZ474" t="s">
        <v>94</v>
      </c>
      <c r="BA474" t="s">
        <v>94</v>
      </c>
      <c r="BB474" t="s">
        <v>94</v>
      </c>
      <c r="BC474" t="s">
        <v>94</v>
      </c>
      <c r="BD474" t="s">
        <v>94</v>
      </c>
      <c r="BH474" t="s">
        <v>341</v>
      </c>
      <c r="BI474">
        <v>1</v>
      </c>
      <c r="BJ474" t="s">
        <v>97</v>
      </c>
      <c r="BK474" t="s">
        <v>138</v>
      </c>
      <c r="BL474">
        <v>0</v>
      </c>
      <c r="BM474">
        <v>0</v>
      </c>
      <c r="BN474">
        <v>0</v>
      </c>
      <c r="BO474">
        <v>0</v>
      </c>
      <c r="BP474">
        <v>0</v>
      </c>
      <c r="BQ474">
        <v>0</v>
      </c>
      <c r="BS474">
        <v>1</v>
      </c>
      <c r="BT474">
        <v>1</v>
      </c>
      <c r="BU474">
        <v>0</v>
      </c>
      <c r="BV474">
        <v>0</v>
      </c>
      <c r="BW474">
        <v>0</v>
      </c>
      <c r="BX474">
        <v>0</v>
      </c>
      <c r="BY474">
        <v>529</v>
      </c>
      <c r="BZ474" t="s">
        <v>123</v>
      </c>
      <c r="CA474" t="s">
        <v>123</v>
      </c>
      <c r="CG474" s="4">
        <v>1</v>
      </c>
      <c r="CH474" s="4">
        <v>1</v>
      </c>
      <c r="CI474" s="5">
        <v>0</v>
      </c>
      <c r="CJ474" s="5">
        <v>0</v>
      </c>
      <c r="CK474" s="5">
        <v>0</v>
      </c>
      <c r="CL474" s="5">
        <v>0</v>
      </c>
    </row>
    <row r="475" spans="1:90" x14ac:dyDescent="0.2">
      <c r="A475" t="s">
        <v>878</v>
      </c>
      <c r="B475" t="s">
        <v>852</v>
      </c>
      <c r="C475" t="s">
        <v>115</v>
      </c>
      <c r="D475">
        <v>4.0999999999999996</v>
      </c>
      <c r="E475" t="s">
        <v>129</v>
      </c>
      <c r="F475" t="s">
        <v>130</v>
      </c>
      <c r="G475" t="s">
        <v>131</v>
      </c>
      <c r="H475" t="s">
        <v>855</v>
      </c>
      <c r="I475">
        <v>-39.896999999999998</v>
      </c>
      <c r="J475">
        <v>7.2058000000000001E-3</v>
      </c>
      <c r="K475">
        <v>7.3317999999999994E-2</v>
      </c>
      <c r="L475">
        <v>2014.8</v>
      </c>
      <c r="M475">
        <v>-0.11015</v>
      </c>
      <c r="N475">
        <v>9.9091000000000005</v>
      </c>
      <c r="O475">
        <v>8.7068999999999992</v>
      </c>
      <c r="P475">
        <v>2077.6999999999998</v>
      </c>
      <c r="Q475">
        <v>-142.16</v>
      </c>
      <c r="R475">
        <v>4.6830999999999998E-2</v>
      </c>
      <c r="S475">
        <v>-0.12137000000000001</v>
      </c>
      <c r="T475">
        <v>20.751999999999999</v>
      </c>
      <c r="U475">
        <v>8.8919999999999995</v>
      </c>
      <c r="V475">
        <v>2.3683999999999999E-4</v>
      </c>
      <c r="W475">
        <v>-0.11085</v>
      </c>
      <c r="X475">
        <v>21.253</v>
      </c>
      <c r="Y475">
        <v>9.4015000000000004</v>
      </c>
      <c r="Z475">
        <v>4.3624000000000001E-4</v>
      </c>
      <c r="AA475">
        <v>-0.11063000000000001</v>
      </c>
      <c r="AB475">
        <v>21.251000000000001</v>
      </c>
      <c r="AC475">
        <v>9.3694000000000006</v>
      </c>
      <c r="AD475">
        <v>21</v>
      </c>
      <c r="AE475">
        <v>3</v>
      </c>
      <c r="AF475">
        <v>10.092000000000001</v>
      </c>
      <c r="AG475">
        <v>0.66054999999999997</v>
      </c>
      <c r="AH475">
        <v>9.4312000000000005</v>
      </c>
      <c r="AI475">
        <v>12</v>
      </c>
      <c r="AJ475">
        <v>10</v>
      </c>
      <c r="AK475">
        <v>0</v>
      </c>
      <c r="AL475">
        <v>0</v>
      </c>
      <c r="AM475">
        <v>0</v>
      </c>
      <c r="AN475">
        <v>1</v>
      </c>
      <c r="AO475">
        <v>8.8899000000000006E-2</v>
      </c>
      <c r="AP475">
        <v>0</v>
      </c>
      <c r="AQ475">
        <v>1</v>
      </c>
      <c r="AR475" t="s">
        <v>96</v>
      </c>
      <c r="AS475" t="s">
        <v>94</v>
      </c>
      <c r="AT475" t="s">
        <v>95</v>
      </c>
      <c r="AU475" t="s">
        <v>94</v>
      </c>
      <c r="AV475" t="s">
        <v>94</v>
      </c>
      <c r="AW475" t="s">
        <v>94</v>
      </c>
      <c r="AX475" t="s">
        <v>94</v>
      </c>
      <c r="AY475" t="s">
        <v>95</v>
      </c>
      <c r="AZ475" t="s">
        <v>94</v>
      </c>
      <c r="BA475" t="s">
        <v>96</v>
      </c>
      <c r="BB475" t="s">
        <v>94</v>
      </c>
      <c r="BC475" t="s">
        <v>96</v>
      </c>
      <c r="BD475" t="s">
        <v>94</v>
      </c>
      <c r="BH475" t="s">
        <v>189</v>
      </c>
      <c r="BI475">
        <v>0</v>
      </c>
      <c r="BJ475" t="s">
        <v>132</v>
      </c>
      <c r="BK475" t="s">
        <v>133</v>
      </c>
      <c r="BL475">
        <v>0</v>
      </c>
      <c r="BM475">
        <v>0</v>
      </c>
      <c r="BN475">
        <v>0</v>
      </c>
      <c r="BO475">
        <v>0</v>
      </c>
      <c r="BP475">
        <v>0</v>
      </c>
      <c r="BQ475">
        <v>0</v>
      </c>
      <c r="BS475">
        <v>0</v>
      </c>
      <c r="BT475">
        <v>0</v>
      </c>
      <c r="BU475">
        <v>0</v>
      </c>
      <c r="BV475">
        <v>0</v>
      </c>
      <c r="BW475">
        <v>0</v>
      </c>
      <c r="BX475">
        <v>0</v>
      </c>
      <c r="BY475">
        <v>530</v>
      </c>
      <c r="CG475" s="4">
        <v>0</v>
      </c>
      <c r="CH475" s="4">
        <v>0</v>
      </c>
      <c r="CI475" s="5">
        <v>0</v>
      </c>
      <c r="CJ475" s="5">
        <v>0</v>
      </c>
      <c r="CK475" s="5">
        <v>0</v>
      </c>
      <c r="CL475" s="5">
        <v>0</v>
      </c>
    </row>
    <row r="476" spans="1:90" x14ac:dyDescent="0.2">
      <c r="A476" t="s">
        <v>879</v>
      </c>
      <c r="B476" t="s">
        <v>852</v>
      </c>
      <c r="C476" t="s">
        <v>115</v>
      </c>
      <c r="D476">
        <v>4.0999999999999996</v>
      </c>
      <c r="E476" t="s">
        <v>129</v>
      </c>
      <c r="F476" t="s">
        <v>135</v>
      </c>
      <c r="G476" t="s">
        <v>136</v>
      </c>
      <c r="H476" t="s">
        <v>855</v>
      </c>
      <c r="J476">
        <v>2.4238</v>
      </c>
      <c r="K476">
        <v>4.8727</v>
      </c>
      <c r="O476">
        <v>0.28821000000000002</v>
      </c>
      <c r="P476">
        <v>2011.6</v>
      </c>
      <c r="Q476">
        <v>-9779.4</v>
      </c>
      <c r="V476">
        <v>0.99992999999999999</v>
      </c>
      <c r="W476">
        <v>0.99990999999999997</v>
      </c>
      <c r="X476">
        <v>0.24132999999999999</v>
      </c>
      <c r="Y476">
        <v>9.1642000000000001E-2</v>
      </c>
      <c r="Z476">
        <v>0.29016999999999998</v>
      </c>
      <c r="AA476">
        <v>0.11271</v>
      </c>
      <c r="AB476">
        <v>24.1</v>
      </c>
      <c r="AC476">
        <v>17.177</v>
      </c>
      <c r="AD476">
        <v>11</v>
      </c>
      <c r="AE476">
        <v>2</v>
      </c>
      <c r="AI476">
        <v>2</v>
      </c>
      <c r="AJ476">
        <v>0</v>
      </c>
      <c r="AK476">
        <v>1</v>
      </c>
      <c r="AL476">
        <v>0</v>
      </c>
      <c r="AM476">
        <v>0</v>
      </c>
      <c r="AN476">
        <v>1</v>
      </c>
      <c r="AO476">
        <v>8.9276999999999995E-2</v>
      </c>
      <c r="AP476">
        <v>0</v>
      </c>
      <c r="AQ476">
        <v>1</v>
      </c>
      <c r="AR476" t="s">
        <v>96</v>
      </c>
      <c r="AS476" t="s">
        <v>96</v>
      </c>
      <c r="AT476" t="s">
        <v>95</v>
      </c>
      <c r="AU476" t="s">
        <v>94</v>
      </c>
      <c r="AV476" t="s">
        <v>95</v>
      </c>
      <c r="AW476" t="s">
        <v>94</v>
      </c>
      <c r="AX476" t="s">
        <v>94</v>
      </c>
      <c r="AY476" t="s">
        <v>94</v>
      </c>
      <c r="AZ476" t="s">
        <v>94</v>
      </c>
      <c r="BA476" t="s">
        <v>96</v>
      </c>
      <c r="BB476" t="s">
        <v>96</v>
      </c>
      <c r="BC476" t="s">
        <v>96</v>
      </c>
      <c r="BD476" t="s">
        <v>96</v>
      </c>
      <c r="BI476">
        <v>0</v>
      </c>
      <c r="BJ476" t="s">
        <v>137</v>
      </c>
      <c r="BK476" t="s">
        <v>138</v>
      </c>
      <c r="BL476">
        <v>0</v>
      </c>
      <c r="BM476">
        <v>0</v>
      </c>
      <c r="BN476">
        <v>0</v>
      </c>
      <c r="BO476">
        <v>0</v>
      </c>
      <c r="BP476">
        <v>0</v>
      </c>
      <c r="BQ476">
        <v>1</v>
      </c>
      <c r="BS476">
        <v>0</v>
      </c>
      <c r="BT476">
        <v>1</v>
      </c>
      <c r="BU476">
        <v>0</v>
      </c>
      <c r="BV476">
        <v>0</v>
      </c>
      <c r="BW476">
        <v>0</v>
      </c>
      <c r="BX476">
        <v>1</v>
      </c>
      <c r="BY476">
        <v>531</v>
      </c>
      <c r="CA476" t="s">
        <v>123</v>
      </c>
      <c r="CG476" s="4">
        <v>0</v>
      </c>
      <c r="CH476" s="4">
        <v>1</v>
      </c>
      <c r="CI476" s="5">
        <v>0</v>
      </c>
      <c r="CJ476" s="5">
        <v>0</v>
      </c>
      <c r="CK476" s="5">
        <v>0</v>
      </c>
      <c r="CL476" s="5">
        <v>1</v>
      </c>
    </row>
    <row r="477" spans="1:90" x14ac:dyDescent="0.2">
      <c r="A477" t="s">
        <v>880</v>
      </c>
      <c r="B477" t="s">
        <v>852</v>
      </c>
      <c r="C477" t="s">
        <v>881</v>
      </c>
      <c r="D477">
        <v>1.1000000000000001</v>
      </c>
      <c r="E477" t="s">
        <v>90</v>
      </c>
      <c r="F477" t="s">
        <v>853</v>
      </c>
      <c r="G477" t="s">
        <v>882</v>
      </c>
      <c r="H477" t="s">
        <v>855</v>
      </c>
      <c r="I477">
        <v>0.40594000000000002</v>
      </c>
      <c r="J477">
        <v>5.1256000000000003E-2</v>
      </c>
      <c r="K477">
        <v>0.54166999999999998</v>
      </c>
      <c r="L477">
        <v>2018.8</v>
      </c>
      <c r="M477">
        <v>10.824999999999999</v>
      </c>
      <c r="N477">
        <v>6.1684999999999999</v>
      </c>
      <c r="O477">
        <v>1539.5</v>
      </c>
      <c r="P477" s="1">
        <v>159070</v>
      </c>
      <c r="Q477">
        <v>-1090.4000000000001</v>
      </c>
      <c r="R477">
        <v>0.99712999999999996</v>
      </c>
      <c r="S477">
        <v>0.99541000000000002</v>
      </c>
      <c r="T477">
        <v>7.5223999999999999E-2</v>
      </c>
      <c r="U477">
        <v>6.5784999999999996E-2</v>
      </c>
      <c r="V477">
        <v>-5.1391</v>
      </c>
      <c r="W477">
        <v>-7.1853999999999996</v>
      </c>
      <c r="X477">
        <v>3.4781</v>
      </c>
      <c r="Y477">
        <v>3.1821999999999999</v>
      </c>
      <c r="Z477">
        <v>0.99265000000000003</v>
      </c>
      <c r="AA477">
        <v>0.99019999999999997</v>
      </c>
      <c r="AB477">
        <v>0.12035999999999999</v>
      </c>
      <c r="AC477">
        <v>0.10605000000000001</v>
      </c>
      <c r="AD477">
        <v>9</v>
      </c>
      <c r="AE477">
        <v>9</v>
      </c>
      <c r="AF477">
        <v>0.83650999999999998</v>
      </c>
      <c r="AG477">
        <v>0.1767</v>
      </c>
      <c r="AH477">
        <v>0.65980000000000005</v>
      </c>
      <c r="AI477">
        <v>9</v>
      </c>
      <c r="AJ477">
        <v>0</v>
      </c>
      <c r="AK477">
        <v>8</v>
      </c>
      <c r="AL477">
        <v>0</v>
      </c>
      <c r="AM477">
        <v>0</v>
      </c>
      <c r="AN477">
        <v>0</v>
      </c>
      <c r="AO477">
        <v>0.86151</v>
      </c>
      <c r="AP477">
        <v>0</v>
      </c>
      <c r="AQ477">
        <v>1</v>
      </c>
      <c r="AR477" t="s">
        <v>95</v>
      </c>
      <c r="AS477" t="s">
        <v>95</v>
      </c>
      <c r="AT477" t="s">
        <v>95</v>
      </c>
      <c r="AU477" t="s">
        <v>95</v>
      </c>
      <c r="AV477" t="s">
        <v>95</v>
      </c>
      <c r="AW477" t="s">
        <v>95</v>
      </c>
      <c r="AX477" t="s">
        <v>95</v>
      </c>
      <c r="AY477" t="s">
        <v>95</v>
      </c>
      <c r="AZ477" t="s">
        <v>95</v>
      </c>
      <c r="BA477" t="s">
        <v>95</v>
      </c>
      <c r="BB477" t="s">
        <v>95</v>
      </c>
      <c r="BC477" t="s">
        <v>95</v>
      </c>
      <c r="BD477" t="s">
        <v>95</v>
      </c>
      <c r="BE477">
        <v>1</v>
      </c>
      <c r="BI477">
        <v>0</v>
      </c>
      <c r="BL477">
        <v>1</v>
      </c>
      <c r="BM477">
        <v>1</v>
      </c>
      <c r="BN477">
        <v>0</v>
      </c>
      <c r="BO477">
        <v>2</v>
      </c>
      <c r="BP477">
        <v>0</v>
      </c>
      <c r="BQ477">
        <v>0</v>
      </c>
      <c r="BS477">
        <v>1</v>
      </c>
      <c r="BT477">
        <v>1</v>
      </c>
      <c r="BU477">
        <v>0</v>
      </c>
      <c r="BV477">
        <v>0</v>
      </c>
      <c r="BW477">
        <v>0</v>
      </c>
      <c r="BX477">
        <v>0</v>
      </c>
      <c r="BY477">
        <v>532</v>
      </c>
      <c r="CG477" s="4">
        <v>1</v>
      </c>
      <c r="CH477" s="4">
        <v>1</v>
      </c>
      <c r="CI477" s="5">
        <v>0</v>
      </c>
      <c r="CJ477" s="5">
        <v>0</v>
      </c>
      <c r="CK477" s="5">
        <v>0</v>
      </c>
      <c r="CL477" s="5">
        <v>0</v>
      </c>
    </row>
    <row r="478" spans="1:90" x14ac:dyDescent="0.2">
      <c r="A478" t="s">
        <v>883</v>
      </c>
      <c r="B478" t="s">
        <v>852</v>
      </c>
      <c r="C478" t="s">
        <v>881</v>
      </c>
      <c r="D478">
        <v>1.1000000000000001</v>
      </c>
      <c r="E478" t="s">
        <v>90</v>
      </c>
      <c r="F478" t="s">
        <v>859</v>
      </c>
      <c r="G478" t="s">
        <v>107</v>
      </c>
      <c r="H478" t="s">
        <v>855</v>
      </c>
      <c r="I478">
        <v>0.33989999999999998</v>
      </c>
      <c r="J478">
        <v>0.13650999999999999</v>
      </c>
      <c r="K478" s="1">
        <v>2.0577999999999998E-5</v>
      </c>
      <c r="L478">
        <v>2018.4</v>
      </c>
      <c r="M478">
        <v>12.929</v>
      </c>
      <c r="N478">
        <v>2.6839000000000002E-4</v>
      </c>
      <c r="O478">
        <v>270.45999999999998</v>
      </c>
      <c r="P478">
        <v>2125.1999999999998</v>
      </c>
      <c r="Q478">
        <v>-4.1401E-2</v>
      </c>
      <c r="R478">
        <v>0.99363000000000001</v>
      </c>
      <c r="S478">
        <v>0.98980999999999997</v>
      </c>
      <c r="T478" s="1">
        <v>4.25E-6</v>
      </c>
      <c r="U478" s="1">
        <v>3.4836E-6</v>
      </c>
      <c r="V478">
        <v>0.96018999999999999</v>
      </c>
      <c r="W478">
        <v>0.94691999999999998</v>
      </c>
      <c r="X478" s="1">
        <v>1.0625000000000001E-5</v>
      </c>
      <c r="Y478" s="1">
        <v>8.6969999999999999E-6</v>
      </c>
      <c r="Z478">
        <v>0.99553999999999998</v>
      </c>
      <c r="AA478">
        <v>0.99404999999999999</v>
      </c>
      <c r="AB478" s="1">
        <v>3.5574E-6</v>
      </c>
      <c r="AC478" s="1">
        <v>3.1479E-6</v>
      </c>
      <c r="AD478">
        <v>9</v>
      </c>
      <c r="AE478">
        <v>9</v>
      </c>
      <c r="AF478">
        <v>0.83955000000000002</v>
      </c>
      <c r="AG478">
        <v>0.22131999999999999</v>
      </c>
      <c r="AH478">
        <v>0.61822999999999995</v>
      </c>
      <c r="AI478">
        <v>9</v>
      </c>
      <c r="AJ478">
        <v>0</v>
      </c>
      <c r="AK478">
        <v>8</v>
      </c>
      <c r="AL478">
        <v>0</v>
      </c>
      <c r="AM478">
        <v>0</v>
      </c>
      <c r="AN478">
        <v>0</v>
      </c>
      <c r="AO478">
        <v>0.86550000000000005</v>
      </c>
      <c r="AP478">
        <v>1</v>
      </c>
      <c r="AQ478">
        <v>1</v>
      </c>
      <c r="AR478" t="s">
        <v>95</v>
      </c>
      <c r="AS478" t="s">
        <v>95</v>
      </c>
      <c r="AT478" t="s">
        <v>95</v>
      </c>
      <c r="AU478" t="s">
        <v>95</v>
      </c>
      <c r="AV478" t="s">
        <v>95</v>
      </c>
      <c r="AW478" t="s">
        <v>95</v>
      </c>
      <c r="AX478" t="s">
        <v>95</v>
      </c>
      <c r="AY478" t="s">
        <v>95</v>
      </c>
      <c r="AZ478" t="s">
        <v>95</v>
      </c>
      <c r="BA478" t="s">
        <v>95</v>
      </c>
      <c r="BB478" t="s">
        <v>95</v>
      </c>
      <c r="BC478" t="s">
        <v>95</v>
      </c>
      <c r="BD478" t="s">
        <v>95</v>
      </c>
      <c r="BI478">
        <v>0</v>
      </c>
      <c r="BJ478" t="s">
        <v>108</v>
      </c>
      <c r="BK478" t="s">
        <v>109</v>
      </c>
      <c r="BL478">
        <v>1</v>
      </c>
      <c r="BM478">
        <v>1</v>
      </c>
      <c r="BN478">
        <v>0</v>
      </c>
      <c r="BO478">
        <v>1</v>
      </c>
      <c r="BP478">
        <v>0</v>
      </c>
      <c r="BQ478">
        <v>0</v>
      </c>
      <c r="BS478">
        <v>1</v>
      </c>
      <c r="BT478">
        <v>1</v>
      </c>
      <c r="BU478">
        <v>0</v>
      </c>
      <c r="BV478">
        <v>1</v>
      </c>
      <c r="BW478">
        <v>0</v>
      </c>
      <c r="BX478">
        <v>0</v>
      </c>
      <c r="BY478">
        <v>533</v>
      </c>
      <c r="CG478" s="4">
        <v>1</v>
      </c>
      <c r="CH478" s="4">
        <v>1</v>
      </c>
      <c r="CI478" s="5">
        <v>0</v>
      </c>
      <c r="CJ478" s="5">
        <v>1</v>
      </c>
      <c r="CK478" s="5">
        <v>0</v>
      </c>
      <c r="CL478" s="5">
        <v>0</v>
      </c>
    </row>
    <row r="479" spans="1:90" x14ac:dyDescent="0.2">
      <c r="A479" t="s">
        <v>884</v>
      </c>
      <c r="B479" t="s">
        <v>852</v>
      </c>
      <c r="C479" t="s">
        <v>147</v>
      </c>
      <c r="D479">
        <v>3.3</v>
      </c>
      <c r="E479" t="s">
        <v>148</v>
      </c>
      <c r="F479" t="s">
        <v>149</v>
      </c>
      <c r="G479" t="s">
        <v>150</v>
      </c>
      <c r="H479" t="s">
        <v>855</v>
      </c>
      <c r="I479">
        <v>0.30654999999999999</v>
      </c>
      <c r="J479">
        <v>0.14312</v>
      </c>
      <c r="K479">
        <v>3.653</v>
      </c>
      <c r="L479">
        <v>2018.2</v>
      </c>
      <c r="M479">
        <v>14.335000000000001</v>
      </c>
      <c r="N479">
        <v>339.47</v>
      </c>
      <c r="O479">
        <v>3.4021000000000003E-2</v>
      </c>
      <c r="P479">
        <v>1959.8</v>
      </c>
      <c r="Q479">
        <v>-7252.2</v>
      </c>
      <c r="R479">
        <v>0.99489000000000005</v>
      </c>
      <c r="S479">
        <v>0.99458999999999997</v>
      </c>
      <c r="T479">
        <v>5.6999000000000004</v>
      </c>
      <c r="U479">
        <v>3.1097000000000001</v>
      </c>
      <c r="V479">
        <v>0.97087999999999997</v>
      </c>
      <c r="W479">
        <v>0.96975999999999996</v>
      </c>
      <c r="X479">
        <v>13.609</v>
      </c>
      <c r="Y479">
        <v>8.4664999999999999</v>
      </c>
      <c r="Z479">
        <v>0.52878999999999998</v>
      </c>
      <c r="AA479">
        <v>0.51066999999999996</v>
      </c>
      <c r="AB479">
        <v>54.74</v>
      </c>
      <c r="AC479">
        <v>44.220999999999997</v>
      </c>
      <c r="AD479">
        <v>55</v>
      </c>
      <c r="AE479">
        <v>44</v>
      </c>
      <c r="AF479">
        <v>0.86311000000000004</v>
      </c>
      <c r="AG479">
        <v>2.9458000000000002E-3</v>
      </c>
      <c r="AH479">
        <v>0.86016000000000004</v>
      </c>
      <c r="AI479">
        <v>55</v>
      </c>
      <c r="AJ479">
        <v>0</v>
      </c>
      <c r="AK479">
        <v>54</v>
      </c>
      <c r="AL479">
        <v>0</v>
      </c>
      <c r="AM479">
        <v>0</v>
      </c>
      <c r="AN479">
        <v>1</v>
      </c>
      <c r="AO479">
        <v>0.89456999999999998</v>
      </c>
      <c r="AP479">
        <v>0</v>
      </c>
      <c r="AQ479">
        <v>0</v>
      </c>
      <c r="AR479" t="s">
        <v>95</v>
      </c>
      <c r="AS479" t="s">
        <v>95</v>
      </c>
      <c r="AT479" t="s">
        <v>95</v>
      </c>
      <c r="AU479" t="s">
        <v>95</v>
      </c>
      <c r="AV479" t="s">
        <v>95</v>
      </c>
      <c r="AW479" t="s">
        <v>95</v>
      </c>
      <c r="AX479" t="s">
        <v>95</v>
      </c>
      <c r="AY479" t="s">
        <v>95</v>
      </c>
      <c r="AZ479" t="s">
        <v>95</v>
      </c>
      <c r="BA479" t="s">
        <v>95</v>
      </c>
      <c r="BB479" t="s">
        <v>95</v>
      </c>
      <c r="BC479" t="s">
        <v>95</v>
      </c>
      <c r="BD479" t="s">
        <v>95</v>
      </c>
      <c r="BH479" t="s">
        <v>151</v>
      </c>
      <c r="BI479">
        <v>0</v>
      </c>
      <c r="BL479">
        <v>1</v>
      </c>
      <c r="BM479">
        <v>1</v>
      </c>
      <c r="BN479">
        <v>0</v>
      </c>
      <c r="BO479">
        <v>0</v>
      </c>
      <c r="BP479">
        <v>1</v>
      </c>
      <c r="BQ479">
        <v>1</v>
      </c>
      <c r="BS479">
        <v>1</v>
      </c>
      <c r="BT479">
        <v>1</v>
      </c>
      <c r="BU479">
        <v>0</v>
      </c>
      <c r="BV479">
        <v>0</v>
      </c>
      <c r="BW479">
        <v>1</v>
      </c>
      <c r="BX479">
        <v>1</v>
      </c>
      <c r="BY479">
        <v>534</v>
      </c>
      <c r="CG479" s="4">
        <v>1</v>
      </c>
      <c r="CH479" s="4">
        <v>1</v>
      </c>
      <c r="CI479" s="5">
        <v>0</v>
      </c>
      <c r="CJ479" s="5">
        <v>0</v>
      </c>
      <c r="CK479" s="5">
        <v>1</v>
      </c>
      <c r="CL479" s="5">
        <v>1</v>
      </c>
    </row>
    <row r="480" spans="1:90" x14ac:dyDescent="0.2">
      <c r="A480" t="s">
        <v>885</v>
      </c>
      <c r="B480" t="s">
        <v>852</v>
      </c>
      <c r="C480" t="s">
        <v>147</v>
      </c>
      <c r="D480">
        <v>3.5</v>
      </c>
      <c r="E480" t="s">
        <v>317</v>
      </c>
      <c r="F480" t="s">
        <v>318</v>
      </c>
      <c r="G480" t="s">
        <v>319</v>
      </c>
      <c r="H480" t="s">
        <v>855</v>
      </c>
      <c r="I480">
        <v>0.16159999999999999</v>
      </c>
      <c r="J480">
        <v>9.8075999999999997E-2</v>
      </c>
      <c r="K480">
        <v>13.914999999999999</v>
      </c>
      <c r="L480">
        <v>2019.2</v>
      </c>
      <c r="M480">
        <v>27.193000000000001</v>
      </c>
      <c r="N480">
        <v>1017.6</v>
      </c>
      <c r="O480">
        <v>3.5425999999999999E-2</v>
      </c>
      <c r="P480">
        <v>1922.3</v>
      </c>
      <c r="Q480">
        <v>-27685</v>
      </c>
      <c r="R480">
        <v>0.99199000000000004</v>
      </c>
      <c r="S480">
        <v>0.99139999999999995</v>
      </c>
      <c r="T480">
        <v>18.41</v>
      </c>
      <c r="U480">
        <v>15.045</v>
      </c>
      <c r="V480">
        <v>0.97931000000000001</v>
      </c>
      <c r="W480">
        <v>0.97831999999999997</v>
      </c>
      <c r="X480">
        <v>29.588999999999999</v>
      </c>
      <c r="Y480">
        <v>19.733000000000001</v>
      </c>
      <c r="Z480">
        <v>0.77188999999999997</v>
      </c>
      <c r="AA480">
        <v>0.76102999999999998</v>
      </c>
      <c r="AB480">
        <v>98.242000000000004</v>
      </c>
      <c r="AC480">
        <v>85.617999999999995</v>
      </c>
      <c r="AD480">
        <v>45</v>
      </c>
      <c r="AE480">
        <v>45</v>
      </c>
      <c r="AF480">
        <v>0.63387000000000004</v>
      </c>
      <c r="AG480">
        <v>9.8273999999999996E-4</v>
      </c>
      <c r="AH480">
        <v>0.63288</v>
      </c>
      <c r="AI480">
        <v>45</v>
      </c>
      <c r="AJ480">
        <v>0</v>
      </c>
      <c r="AK480">
        <v>44</v>
      </c>
      <c r="AL480">
        <v>0</v>
      </c>
      <c r="AM480">
        <v>0</v>
      </c>
      <c r="AN480">
        <v>0</v>
      </c>
      <c r="AO480">
        <v>0.93274999999999997</v>
      </c>
      <c r="AP480">
        <v>0</v>
      </c>
      <c r="AQ480">
        <v>0</v>
      </c>
      <c r="AR480" t="s">
        <v>95</v>
      </c>
      <c r="AS480" t="s">
        <v>95</v>
      </c>
      <c r="AT480" t="s">
        <v>95</v>
      </c>
      <c r="AU480" t="s">
        <v>95</v>
      </c>
      <c r="AV480" t="s">
        <v>95</v>
      </c>
      <c r="AW480" t="s">
        <v>95</v>
      </c>
      <c r="AX480" t="s">
        <v>95</v>
      </c>
      <c r="AY480" t="s">
        <v>95</v>
      </c>
      <c r="AZ480" t="s">
        <v>95</v>
      </c>
      <c r="BA480" t="s">
        <v>95</v>
      </c>
      <c r="BB480" t="s">
        <v>95</v>
      </c>
      <c r="BC480" t="s">
        <v>95</v>
      </c>
      <c r="BD480" t="s">
        <v>95</v>
      </c>
      <c r="BI480">
        <v>0</v>
      </c>
      <c r="BJ480" t="s">
        <v>137</v>
      </c>
      <c r="BK480" t="s">
        <v>133</v>
      </c>
      <c r="BL480">
        <v>1</v>
      </c>
      <c r="BM480">
        <v>1</v>
      </c>
      <c r="BN480">
        <v>0</v>
      </c>
      <c r="BO480">
        <v>0</v>
      </c>
      <c r="BP480">
        <v>0</v>
      </c>
      <c r="BQ480">
        <v>1</v>
      </c>
      <c r="BS480">
        <v>1</v>
      </c>
      <c r="BT480">
        <v>1</v>
      </c>
      <c r="BU480">
        <v>0</v>
      </c>
      <c r="BV480">
        <v>0</v>
      </c>
      <c r="BW480">
        <v>0</v>
      </c>
      <c r="BX480">
        <v>1</v>
      </c>
      <c r="BY480">
        <v>535</v>
      </c>
      <c r="CG480" s="4">
        <v>1</v>
      </c>
      <c r="CH480" s="4">
        <v>1</v>
      </c>
      <c r="CI480" s="5">
        <v>0</v>
      </c>
      <c r="CJ480" s="5">
        <v>0</v>
      </c>
      <c r="CK480" s="5">
        <v>0</v>
      </c>
      <c r="CL480" s="5">
        <v>1</v>
      </c>
    </row>
    <row r="481" spans="1:90" x14ac:dyDescent="0.2">
      <c r="A481" t="s">
        <v>886</v>
      </c>
      <c r="B481" t="s">
        <v>852</v>
      </c>
      <c r="C481" t="s">
        <v>147</v>
      </c>
      <c r="D481">
        <v>3.5</v>
      </c>
      <c r="E481" t="s">
        <v>317</v>
      </c>
      <c r="F481" t="s">
        <v>321</v>
      </c>
      <c r="G481" t="s">
        <v>322</v>
      </c>
      <c r="H481" t="s">
        <v>855</v>
      </c>
      <c r="I481">
        <v>0.42143999999999998</v>
      </c>
      <c r="J481">
        <v>5.4346999999999999E-2</v>
      </c>
      <c r="K481">
        <v>0.92701</v>
      </c>
      <c r="L481">
        <v>2008.2</v>
      </c>
      <c r="M481">
        <v>10.427</v>
      </c>
      <c r="N481">
        <v>35.569000000000003</v>
      </c>
      <c r="O481">
        <v>3.4878</v>
      </c>
      <c r="P481">
        <v>1979.2</v>
      </c>
      <c r="Q481">
        <v>-1841.5</v>
      </c>
      <c r="R481">
        <v>0.66269</v>
      </c>
      <c r="S481">
        <v>0.63800999999999997</v>
      </c>
      <c r="T481">
        <v>9.7277000000000005</v>
      </c>
      <c r="U481">
        <v>6.2255000000000003</v>
      </c>
      <c r="V481">
        <v>0.47620000000000001</v>
      </c>
      <c r="W481">
        <v>0.45125999999999999</v>
      </c>
      <c r="X481">
        <v>12.122</v>
      </c>
      <c r="Y481">
        <v>8.3219999999999992</v>
      </c>
      <c r="Z481">
        <v>0.51666999999999996</v>
      </c>
      <c r="AA481">
        <v>0.49364999999999998</v>
      </c>
      <c r="AB481">
        <v>11.644</v>
      </c>
      <c r="AC481">
        <v>8.4967000000000006</v>
      </c>
      <c r="AD481">
        <v>45</v>
      </c>
      <c r="AE481">
        <v>45</v>
      </c>
      <c r="AF481">
        <v>1.6587000000000001</v>
      </c>
      <c r="AG481">
        <v>2.8114E-2</v>
      </c>
      <c r="AH481">
        <v>1.6306</v>
      </c>
      <c r="AI481">
        <v>45</v>
      </c>
      <c r="AJ481">
        <v>6</v>
      </c>
      <c r="AK481">
        <v>44</v>
      </c>
      <c r="AL481">
        <v>1</v>
      </c>
      <c r="AM481">
        <v>0</v>
      </c>
      <c r="AN481">
        <v>1</v>
      </c>
      <c r="AO481">
        <v>0.95821000000000001</v>
      </c>
      <c r="AP481">
        <v>0</v>
      </c>
      <c r="AQ481">
        <v>1</v>
      </c>
      <c r="AR481" t="s">
        <v>94</v>
      </c>
      <c r="AS481" t="s">
        <v>95</v>
      </c>
      <c r="AT481" t="s">
        <v>95</v>
      </c>
      <c r="AU481" t="s">
        <v>95</v>
      </c>
      <c r="AV481" t="s">
        <v>94</v>
      </c>
      <c r="AW481" t="s">
        <v>94</v>
      </c>
      <c r="AX481" t="s">
        <v>95</v>
      </c>
      <c r="AY481" t="s">
        <v>95</v>
      </c>
      <c r="AZ481" t="s">
        <v>95</v>
      </c>
      <c r="BA481" t="s">
        <v>94</v>
      </c>
      <c r="BB481" t="s">
        <v>94</v>
      </c>
      <c r="BC481" t="s">
        <v>94</v>
      </c>
      <c r="BD481" t="s">
        <v>94</v>
      </c>
      <c r="BI481">
        <v>0</v>
      </c>
      <c r="BJ481" t="s">
        <v>132</v>
      </c>
      <c r="BK481" t="s">
        <v>133</v>
      </c>
      <c r="BL481">
        <v>1</v>
      </c>
      <c r="BM481">
        <v>1</v>
      </c>
      <c r="BN481">
        <v>0</v>
      </c>
      <c r="BO481">
        <v>0</v>
      </c>
      <c r="BP481">
        <v>0</v>
      </c>
      <c r="BQ481">
        <v>0</v>
      </c>
      <c r="BS481">
        <v>1</v>
      </c>
      <c r="BT481">
        <v>1</v>
      </c>
      <c r="BU481">
        <v>0</v>
      </c>
      <c r="BV481">
        <v>0</v>
      </c>
      <c r="BW481">
        <v>0</v>
      </c>
      <c r="BX481">
        <v>0</v>
      </c>
      <c r="BY481">
        <v>536</v>
      </c>
      <c r="CG481" s="4">
        <v>1</v>
      </c>
      <c r="CH481" s="4">
        <v>1</v>
      </c>
      <c r="CI481" s="5">
        <v>0</v>
      </c>
      <c r="CJ481" s="5">
        <v>0</v>
      </c>
      <c r="CK481" s="5">
        <v>0</v>
      </c>
      <c r="CL481" s="5">
        <v>0</v>
      </c>
    </row>
    <row r="482" spans="1:90" x14ac:dyDescent="0.2">
      <c r="A482" t="s">
        <v>887</v>
      </c>
      <c r="B482" t="s">
        <v>852</v>
      </c>
      <c r="C482" t="s">
        <v>147</v>
      </c>
      <c r="D482">
        <v>3.5</v>
      </c>
      <c r="E482" t="s">
        <v>317</v>
      </c>
      <c r="F482" t="s">
        <v>325</v>
      </c>
      <c r="G482" t="s">
        <v>326</v>
      </c>
      <c r="H482" t="s">
        <v>855</v>
      </c>
      <c r="I482">
        <v>0.72246999999999995</v>
      </c>
      <c r="J482">
        <v>0.1202</v>
      </c>
      <c r="K482">
        <v>1.8768</v>
      </c>
      <c r="L482">
        <v>2015.7</v>
      </c>
      <c r="M482">
        <v>6.0826000000000002</v>
      </c>
      <c r="N482">
        <v>91.298000000000002</v>
      </c>
      <c r="O482">
        <v>0.86180000000000001</v>
      </c>
      <c r="P482">
        <v>1983.9</v>
      </c>
      <c r="Q482">
        <v>-3739</v>
      </c>
      <c r="R482">
        <v>0.86141999999999996</v>
      </c>
      <c r="S482">
        <v>0.85128999999999999</v>
      </c>
      <c r="T482">
        <v>12.877000000000001</v>
      </c>
      <c r="U482">
        <v>4.7893999999999997</v>
      </c>
      <c r="V482">
        <v>0.71011000000000002</v>
      </c>
      <c r="W482">
        <v>0.69630000000000003</v>
      </c>
      <c r="X482">
        <v>18.623999999999999</v>
      </c>
      <c r="Y482">
        <v>11.186999999999999</v>
      </c>
      <c r="Z482">
        <v>0.49653999999999998</v>
      </c>
      <c r="AA482">
        <v>0.47256999999999999</v>
      </c>
      <c r="AB482">
        <v>24.544</v>
      </c>
      <c r="AC482">
        <v>19.170999999999999</v>
      </c>
      <c r="AD482">
        <v>45</v>
      </c>
      <c r="AE482">
        <v>21</v>
      </c>
      <c r="AF482">
        <v>1.4458</v>
      </c>
      <c r="AG482">
        <v>1.0952999999999999E-2</v>
      </c>
      <c r="AH482">
        <v>1.4349000000000001</v>
      </c>
      <c r="AI482">
        <v>21</v>
      </c>
      <c r="AJ482">
        <v>2</v>
      </c>
      <c r="AK482">
        <v>20</v>
      </c>
      <c r="AL482">
        <v>0</v>
      </c>
      <c r="AM482">
        <v>0</v>
      </c>
      <c r="AN482">
        <v>1</v>
      </c>
      <c r="AO482">
        <v>0.93313999999999997</v>
      </c>
      <c r="AP482">
        <v>0</v>
      </c>
      <c r="AQ482">
        <v>0</v>
      </c>
      <c r="AR482" t="s">
        <v>95</v>
      </c>
      <c r="AS482" t="s">
        <v>95</v>
      </c>
      <c r="AT482" t="s">
        <v>95</v>
      </c>
      <c r="AU482" t="s">
        <v>95</v>
      </c>
      <c r="AV482" t="s">
        <v>95</v>
      </c>
      <c r="AW482" t="s">
        <v>95</v>
      </c>
      <c r="AX482" t="s">
        <v>95</v>
      </c>
      <c r="AY482" t="s">
        <v>95</v>
      </c>
      <c r="AZ482" t="s">
        <v>95</v>
      </c>
      <c r="BA482" t="s">
        <v>95</v>
      </c>
      <c r="BB482" t="s">
        <v>95</v>
      </c>
      <c r="BC482" t="s">
        <v>95</v>
      </c>
      <c r="BD482" t="s">
        <v>95</v>
      </c>
      <c r="BI482">
        <v>0</v>
      </c>
      <c r="BJ482" t="s">
        <v>132</v>
      </c>
      <c r="BK482" t="s">
        <v>133</v>
      </c>
      <c r="BL482">
        <v>1</v>
      </c>
      <c r="BM482">
        <v>1</v>
      </c>
      <c r="BN482">
        <v>0</v>
      </c>
      <c r="BO482">
        <v>0</v>
      </c>
      <c r="BP482">
        <v>0</v>
      </c>
      <c r="BQ482">
        <v>0</v>
      </c>
      <c r="BS482">
        <v>1</v>
      </c>
      <c r="BT482">
        <v>1</v>
      </c>
      <c r="BU482">
        <v>0</v>
      </c>
      <c r="BV482">
        <v>0</v>
      </c>
      <c r="BW482">
        <v>0</v>
      </c>
      <c r="BX482">
        <v>0</v>
      </c>
      <c r="BY482">
        <v>537</v>
      </c>
      <c r="CG482" s="4">
        <v>1</v>
      </c>
      <c r="CH482" s="4">
        <v>1</v>
      </c>
      <c r="CI482" s="5">
        <v>0</v>
      </c>
      <c r="CJ482" s="5">
        <v>0</v>
      </c>
      <c r="CK482" s="5">
        <v>0</v>
      </c>
      <c r="CL482" s="5">
        <v>0</v>
      </c>
    </row>
    <row r="483" spans="1:90" x14ac:dyDescent="0.2">
      <c r="A483" t="s">
        <v>888</v>
      </c>
      <c r="B483" t="s">
        <v>852</v>
      </c>
      <c r="C483" t="s">
        <v>147</v>
      </c>
      <c r="D483">
        <v>3.5</v>
      </c>
      <c r="E483" t="s">
        <v>317</v>
      </c>
      <c r="F483" t="s">
        <v>328</v>
      </c>
      <c r="G483" t="s">
        <v>329</v>
      </c>
      <c r="H483" t="s">
        <v>855</v>
      </c>
      <c r="I483">
        <v>23.15</v>
      </c>
      <c r="J483">
        <v>0.12189</v>
      </c>
      <c r="K483">
        <v>16.234999999999999</v>
      </c>
      <c r="L483">
        <v>2017.1</v>
      </c>
      <c r="M483">
        <v>0.18983</v>
      </c>
      <c r="N483">
        <v>909.86</v>
      </c>
      <c r="O483">
        <v>9.4667999999999992E-3</v>
      </c>
      <c r="P483">
        <v>1929.7</v>
      </c>
      <c r="Q483">
        <v>-32347</v>
      </c>
      <c r="R483">
        <v>0.56713999999999998</v>
      </c>
      <c r="S483">
        <v>0.53547</v>
      </c>
      <c r="T483">
        <v>283.52999999999997</v>
      </c>
      <c r="U483">
        <v>92.861000000000004</v>
      </c>
      <c r="V483">
        <v>0.35341</v>
      </c>
      <c r="W483">
        <v>0.32262000000000002</v>
      </c>
      <c r="X483">
        <v>346.53</v>
      </c>
      <c r="Y483">
        <v>161.62</v>
      </c>
      <c r="Z483">
        <v>0.23935999999999999</v>
      </c>
      <c r="AA483">
        <v>0.20313999999999999</v>
      </c>
      <c r="AB483">
        <v>375.86</v>
      </c>
      <c r="AC483">
        <v>226.92</v>
      </c>
      <c r="AD483">
        <v>45</v>
      </c>
      <c r="AE483">
        <v>21</v>
      </c>
      <c r="AF483">
        <v>2.6959</v>
      </c>
      <c r="AG483">
        <v>6.2812000000000002E-4</v>
      </c>
      <c r="AH483">
        <v>2.6951999999999998</v>
      </c>
      <c r="AI483">
        <v>21</v>
      </c>
      <c r="AJ483">
        <v>3</v>
      </c>
      <c r="AK483">
        <v>13</v>
      </c>
      <c r="AL483">
        <v>1</v>
      </c>
      <c r="AM483">
        <v>1</v>
      </c>
      <c r="AN483">
        <v>1</v>
      </c>
      <c r="AO483">
        <v>0.61024</v>
      </c>
      <c r="AP483">
        <v>0</v>
      </c>
      <c r="AQ483">
        <v>0</v>
      </c>
      <c r="AR483" t="s">
        <v>94</v>
      </c>
      <c r="AS483" t="s">
        <v>95</v>
      </c>
      <c r="AT483" t="s">
        <v>95</v>
      </c>
      <c r="AU483" t="s">
        <v>94</v>
      </c>
      <c r="AV483" t="s">
        <v>95</v>
      </c>
      <c r="AW483" t="s">
        <v>94</v>
      </c>
      <c r="AX483" t="s">
        <v>94</v>
      </c>
      <c r="AY483" t="s">
        <v>95</v>
      </c>
      <c r="AZ483" t="s">
        <v>94</v>
      </c>
      <c r="BA483" t="s">
        <v>94</v>
      </c>
      <c r="BB483" t="s">
        <v>94</v>
      </c>
      <c r="BC483" t="s">
        <v>94</v>
      </c>
      <c r="BD483" t="s">
        <v>94</v>
      </c>
      <c r="BI483">
        <v>0</v>
      </c>
      <c r="BJ483" t="s">
        <v>132</v>
      </c>
      <c r="BK483" t="s">
        <v>133</v>
      </c>
      <c r="BL483">
        <v>1</v>
      </c>
      <c r="BM483">
        <v>1</v>
      </c>
      <c r="BN483">
        <v>0</v>
      </c>
      <c r="BO483">
        <v>0</v>
      </c>
      <c r="BP483">
        <v>0</v>
      </c>
      <c r="BQ483">
        <v>0</v>
      </c>
      <c r="BS483">
        <v>0</v>
      </c>
      <c r="BT483">
        <v>1</v>
      </c>
      <c r="BU483">
        <v>0</v>
      </c>
      <c r="BV483">
        <v>0</v>
      </c>
      <c r="BW483">
        <v>0</v>
      </c>
      <c r="BX483">
        <v>0</v>
      </c>
      <c r="BY483">
        <v>538</v>
      </c>
      <c r="BZ483" t="s">
        <v>123</v>
      </c>
      <c r="CG483" s="4">
        <v>0</v>
      </c>
      <c r="CH483" s="4">
        <v>1</v>
      </c>
      <c r="CI483" s="5">
        <v>0</v>
      </c>
      <c r="CJ483" s="5">
        <v>0</v>
      </c>
      <c r="CK483" s="5">
        <v>0</v>
      </c>
      <c r="CL483" s="5">
        <v>0</v>
      </c>
    </row>
    <row r="484" spans="1:90" x14ac:dyDescent="0.2">
      <c r="A484" t="s">
        <v>889</v>
      </c>
      <c r="B484" t="s">
        <v>852</v>
      </c>
      <c r="C484" t="s">
        <v>147</v>
      </c>
      <c r="D484">
        <v>3.5</v>
      </c>
      <c r="E484" t="s">
        <v>317</v>
      </c>
      <c r="F484" t="s">
        <v>331</v>
      </c>
      <c r="G484" t="s">
        <v>329</v>
      </c>
      <c r="H484" t="s">
        <v>855</v>
      </c>
      <c r="I484">
        <v>19.242000000000001</v>
      </c>
      <c r="J484">
        <v>0.11650000000000001</v>
      </c>
      <c r="K484">
        <v>30.280999999999999</v>
      </c>
      <c r="L484">
        <v>2016.1</v>
      </c>
      <c r="M484">
        <v>0.22838</v>
      </c>
      <c r="N484">
        <v>1473.4</v>
      </c>
      <c r="O484">
        <v>4.6975000000000003E-3</v>
      </c>
      <c r="P484">
        <v>1914.2</v>
      </c>
      <c r="Q484">
        <v>-60325</v>
      </c>
      <c r="R484">
        <v>0.48615999999999998</v>
      </c>
      <c r="S484">
        <v>0.44856000000000001</v>
      </c>
      <c r="T484">
        <v>560.88</v>
      </c>
      <c r="U484">
        <v>185.52</v>
      </c>
      <c r="V484">
        <v>0.35624</v>
      </c>
      <c r="W484">
        <v>0.32558999999999999</v>
      </c>
      <c r="X484">
        <v>627.79</v>
      </c>
      <c r="Y484">
        <v>267.57</v>
      </c>
      <c r="Z484">
        <v>0.25262000000000001</v>
      </c>
      <c r="AA484">
        <v>0.21703</v>
      </c>
      <c r="AB484">
        <v>676.43</v>
      </c>
      <c r="AC484">
        <v>364.91</v>
      </c>
      <c r="AD484">
        <v>45</v>
      </c>
      <c r="AE484">
        <v>24</v>
      </c>
      <c r="AF484">
        <v>3.2482000000000002</v>
      </c>
      <c r="AG484">
        <v>2.6459999999999999E-3</v>
      </c>
      <c r="AH484">
        <v>3.2454999999999998</v>
      </c>
      <c r="AI484">
        <v>26</v>
      </c>
      <c r="AJ484">
        <v>3</v>
      </c>
      <c r="AK484">
        <v>20</v>
      </c>
      <c r="AL484">
        <v>1</v>
      </c>
      <c r="AM484">
        <v>1</v>
      </c>
      <c r="AN484">
        <v>1</v>
      </c>
      <c r="AO484">
        <v>0.49884000000000001</v>
      </c>
      <c r="AP484">
        <v>0</v>
      </c>
      <c r="AQ484">
        <v>0</v>
      </c>
      <c r="AR484" t="s">
        <v>94</v>
      </c>
      <c r="AS484" t="s">
        <v>95</v>
      </c>
      <c r="AT484" t="s">
        <v>95</v>
      </c>
      <c r="AU484" t="s">
        <v>94</v>
      </c>
      <c r="AV484" t="s">
        <v>95</v>
      </c>
      <c r="AW484" t="s">
        <v>94</v>
      </c>
      <c r="AX484" t="s">
        <v>94</v>
      </c>
      <c r="AY484" t="s">
        <v>95</v>
      </c>
      <c r="AZ484" t="s">
        <v>94</v>
      </c>
      <c r="BA484" t="s">
        <v>94</v>
      </c>
      <c r="BB484" t="s">
        <v>94</v>
      </c>
      <c r="BC484" t="s">
        <v>94</v>
      </c>
      <c r="BD484" t="s">
        <v>94</v>
      </c>
      <c r="BI484">
        <v>0</v>
      </c>
      <c r="BJ484" t="s">
        <v>132</v>
      </c>
      <c r="BK484" t="s">
        <v>133</v>
      </c>
      <c r="BL484">
        <v>1</v>
      </c>
      <c r="BM484">
        <v>1</v>
      </c>
      <c r="BN484">
        <v>0</v>
      </c>
      <c r="BO484">
        <v>0</v>
      </c>
      <c r="BP484">
        <v>0</v>
      </c>
      <c r="BQ484">
        <v>0</v>
      </c>
      <c r="BS484">
        <v>0</v>
      </c>
      <c r="BT484">
        <v>1</v>
      </c>
      <c r="BU484">
        <v>0</v>
      </c>
      <c r="BV484">
        <v>0</v>
      </c>
      <c r="BW484">
        <v>0</v>
      </c>
      <c r="BX484">
        <v>0</v>
      </c>
      <c r="BY484">
        <v>539</v>
      </c>
      <c r="BZ484" t="s">
        <v>123</v>
      </c>
      <c r="CG484" s="4">
        <v>0</v>
      </c>
      <c r="CH484" s="4">
        <v>1</v>
      </c>
      <c r="CI484" s="5">
        <v>0</v>
      </c>
      <c r="CJ484" s="5">
        <v>0</v>
      </c>
      <c r="CK484" s="5">
        <v>0</v>
      </c>
      <c r="CL484" s="5">
        <v>0</v>
      </c>
    </row>
    <row r="485" spans="1:90" x14ac:dyDescent="0.2">
      <c r="A485" t="s">
        <v>890</v>
      </c>
      <c r="B485" t="s">
        <v>852</v>
      </c>
      <c r="C485" t="s">
        <v>147</v>
      </c>
      <c r="D485">
        <v>3.5</v>
      </c>
      <c r="E485" t="s">
        <v>317</v>
      </c>
      <c r="F485" t="s">
        <v>333</v>
      </c>
      <c r="G485" t="s">
        <v>326</v>
      </c>
      <c r="H485" t="s">
        <v>855</v>
      </c>
      <c r="I485">
        <v>0.56989000000000001</v>
      </c>
      <c r="J485">
        <v>0.12239999999999999</v>
      </c>
      <c r="K485">
        <v>2.8012000000000001</v>
      </c>
      <c r="L485">
        <v>2016</v>
      </c>
      <c r="M485">
        <v>7.7110000000000003</v>
      </c>
      <c r="N485">
        <v>140.94</v>
      </c>
      <c r="O485">
        <v>0.33777000000000001</v>
      </c>
      <c r="P485">
        <v>1973.5</v>
      </c>
      <c r="Q485">
        <v>-5579.8</v>
      </c>
      <c r="R485">
        <v>0.85438000000000003</v>
      </c>
      <c r="S485">
        <v>0.84372000000000003</v>
      </c>
      <c r="T485">
        <v>19.346</v>
      </c>
      <c r="U485">
        <v>7.8930999999999996</v>
      </c>
      <c r="V485">
        <v>0.74456999999999995</v>
      </c>
      <c r="W485">
        <v>0.73241000000000001</v>
      </c>
      <c r="X485">
        <v>25.622</v>
      </c>
      <c r="Y485">
        <v>13.936</v>
      </c>
      <c r="Z485">
        <v>0.51492000000000004</v>
      </c>
      <c r="AA485">
        <v>0.49181999999999998</v>
      </c>
      <c r="AB485">
        <v>35.308999999999997</v>
      </c>
      <c r="AC485">
        <v>26.914999999999999</v>
      </c>
      <c r="AD485">
        <v>45</v>
      </c>
      <c r="AE485">
        <v>32</v>
      </c>
      <c r="AF485">
        <v>1.5113000000000001</v>
      </c>
      <c r="AG485">
        <v>7.0952000000000003E-3</v>
      </c>
      <c r="AH485">
        <v>1.5042</v>
      </c>
      <c r="AI485">
        <v>38</v>
      </c>
      <c r="AJ485">
        <v>2</v>
      </c>
      <c r="AK485">
        <v>37</v>
      </c>
      <c r="AL485">
        <v>0</v>
      </c>
      <c r="AM485">
        <v>0</v>
      </c>
      <c r="AN485">
        <v>1</v>
      </c>
      <c r="AO485">
        <v>0.92117000000000004</v>
      </c>
      <c r="AP485">
        <v>0</v>
      </c>
      <c r="AQ485">
        <v>0</v>
      </c>
      <c r="AR485" t="s">
        <v>95</v>
      </c>
      <c r="AS485" t="s">
        <v>95</v>
      </c>
      <c r="AT485" t="s">
        <v>95</v>
      </c>
      <c r="AU485" t="s">
        <v>95</v>
      </c>
      <c r="AV485" t="s">
        <v>95</v>
      </c>
      <c r="AW485" t="s">
        <v>95</v>
      </c>
      <c r="AX485" t="s">
        <v>95</v>
      </c>
      <c r="AY485" t="s">
        <v>95</v>
      </c>
      <c r="AZ485" t="s">
        <v>95</v>
      </c>
      <c r="BA485" t="s">
        <v>95</v>
      </c>
      <c r="BB485" t="s">
        <v>95</v>
      </c>
      <c r="BC485" t="s">
        <v>95</v>
      </c>
      <c r="BD485" t="s">
        <v>95</v>
      </c>
      <c r="BI485">
        <v>0</v>
      </c>
      <c r="BJ485" t="s">
        <v>132</v>
      </c>
      <c r="BK485" t="s">
        <v>133</v>
      </c>
      <c r="BL485">
        <v>1</v>
      </c>
      <c r="BM485">
        <v>1</v>
      </c>
      <c r="BN485">
        <v>0</v>
      </c>
      <c r="BO485">
        <v>0</v>
      </c>
      <c r="BP485">
        <v>0</v>
      </c>
      <c r="BQ485">
        <v>0</v>
      </c>
      <c r="BS485">
        <v>1</v>
      </c>
      <c r="BT485">
        <v>1</v>
      </c>
      <c r="BU485">
        <v>0</v>
      </c>
      <c r="BV485">
        <v>0</v>
      </c>
      <c r="BW485">
        <v>0</v>
      </c>
      <c r="BX485">
        <v>0</v>
      </c>
      <c r="BY485">
        <v>540</v>
      </c>
      <c r="CG485" s="4">
        <v>1</v>
      </c>
      <c r="CH485" s="4">
        <v>1</v>
      </c>
      <c r="CI485" s="5">
        <v>0</v>
      </c>
      <c r="CJ485" s="5">
        <v>0</v>
      </c>
      <c r="CK485" s="5">
        <v>0</v>
      </c>
      <c r="CL485" s="5">
        <v>0</v>
      </c>
    </row>
    <row r="486" spans="1:90" x14ac:dyDescent="0.2">
      <c r="A486" t="s">
        <v>891</v>
      </c>
      <c r="B486" t="s">
        <v>852</v>
      </c>
      <c r="C486" t="s">
        <v>147</v>
      </c>
      <c r="D486">
        <v>3.5</v>
      </c>
      <c r="E486" t="s">
        <v>317</v>
      </c>
      <c r="F486" t="s">
        <v>335</v>
      </c>
      <c r="G486" t="s">
        <v>336</v>
      </c>
      <c r="H486" t="s">
        <v>855</v>
      </c>
      <c r="I486">
        <v>0.12504000000000001</v>
      </c>
      <c r="J486">
        <v>0.11345</v>
      </c>
      <c r="K486">
        <v>139.19999999999999</v>
      </c>
      <c r="L486">
        <v>2035.6</v>
      </c>
      <c r="M486">
        <v>35.143999999999998</v>
      </c>
      <c r="N486">
        <v>41540</v>
      </c>
      <c r="O486">
        <v>6.7728999999999999E-4</v>
      </c>
      <c r="P486">
        <v>1880.4</v>
      </c>
      <c r="Q486" s="1">
        <v>-277050</v>
      </c>
      <c r="R486">
        <v>0.99946999999999997</v>
      </c>
      <c r="S486">
        <v>0.99943000000000004</v>
      </c>
      <c r="T486">
        <v>48.42</v>
      </c>
      <c r="U486">
        <v>41.789000000000001</v>
      </c>
      <c r="V486">
        <v>0.99897999999999998</v>
      </c>
      <c r="W486">
        <v>0.99894000000000005</v>
      </c>
      <c r="X486">
        <v>67.034000000000006</v>
      </c>
      <c r="Y486">
        <v>49.119</v>
      </c>
      <c r="Z486">
        <v>0.73912999999999995</v>
      </c>
      <c r="AA486">
        <v>0.72670999999999997</v>
      </c>
      <c r="AB486">
        <v>1074</v>
      </c>
      <c r="AC486">
        <v>885.23</v>
      </c>
      <c r="AD486">
        <v>45</v>
      </c>
      <c r="AE486">
        <v>45</v>
      </c>
      <c r="AF486">
        <v>0.18775</v>
      </c>
      <c r="AG486" s="1">
        <v>2.4073000000000001E-5</v>
      </c>
      <c r="AH486">
        <v>0.18772</v>
      </c>
      <c r="AI486">
        <v>45</v>
      </c>
      <c r="AJ486">
        <v>0</v>
      </c>
      <c r="AK486">
        <v>44</v>
      </c>
      <c r="AL486">
        <v>0</v>
      </c>
      <c r="AM486">
        <v>0</v>
      </c>
      <c r="AN486">
        <v>1</v>
      </c>
      <c r="AO486">
        <v>0.89983999999999997</v>
      </c>
      <c r="AP486">
        <v>0</v>
      </c>
      <c r="AQ486">
        <v>0</v>
      </c>
      <c r="AR486" t="s">
        <v>95</v>
      </c>
      <c r="AS486" t="s">
        <v>95</v>
      </c>
      <c r="AT486" t="s">
        <v>95</v>
      </c>
      <c r="AU486" t="s">
        <v>95</v>
      </c>
      <c r="AV486" t="s">
        <v>95</v>
      </c>
      <c r="AW486" t="s">
        <v>95</v>
      </c>
      <c r="AX486" t="s">
        <v>95</v>
      </c>
      <c r="AY486" t="s">
        <v>94</v>
      </c>
      <c r="AZ486" t="s">
        <v>95</v>
      </c>
      <c r="BA486" t="s">
        <v>94</v>
      </c>
      <c r="BB486" t="s">
        <v>95</v>
      </c>
      <c r="BC486" t="s">
        <v>94</v>
      </c>
      <c r="BD486" t="s">
        <v>95</v>
      </c>
      <c r="BH486" t="s">
        <v>389</v>
      </c>
      <c r="BI486">
        <v>1</v>
      </c>
      <c r="BJ486" t="s">
        <v>97</v>
      </c>
      <c r="BK486" t="s">
        <v>337</v>
      </c>
      <c r="BL486">
        <v>0</v>
      </c>
      <c r="BM486">
        <v>0</v>
      </c>
      <c r="BN486">
        <v>0</v>
      </c>
      <c r="BO486">
        <v>0</v>
      </c>
      <c r="BP486">
        <v>0</v>
      </c>
      <c r="BQ486">
        <v>0</v>
      </c>
      <c r="BS486">
        <v>1</v>
      </c>
      <c r="BT486">
        <v>1</v>
      </c>
      <c r="BU486">
        <v>0</v>
      </c>
      <c r="BV486">
        <v>0</v>
      </c>
      <c r="BW486">
        <v>0</v>
      </c>
      <c r="BX486">
        <v>0</v>
      </c>
      <c r="BY486">
        <v>541</v>
      </c>
      <c r="BZ486" t="s">
        <v>123</v>
      </c>
      <c r="CA486" t="s">
        <v>123</v>
      </c>
      <c r="CG486" s="4">
        <v>1</v>
      </c>
      <c r="CH486" s="4">
        <v>1</v>
      </c>
      <c r="CI486" s="5">
        <v>0</v>
      </c>
      <c r="CJ486" s="5">
        <v>0</v>
      </c>
      <c r="CK486" s="5">
        <v>0</v>
      </c>
      <c r="CL486" s="5">
        <v>0</v>
      </c>
    </row>
    <row r="487" spans="1:90" x14ac:dyDescent="0.2">
      <c r="A487" t="s">
        <v>892</v>
      </c>
      <c r="B487" t="s">
        <v>852</v>
      </c>
      <c r="C487" t="s">
        <v>147</v>
      </c>
      <c r="D487">
        <v>3.5</v>
      </c>
      <c r="E487" t="s">
        <v>317</v>
      </c>
      <c r="F487" t="s">
        <v>339</v>
      </c>
      <c r="G487" t="s">
        <v>340</v>
      </c>
      <c r="H487" t="s">
        <v>855</v>
      </c>
      <c r="I487">
        <v>0.16159999999999999</v>
      </c>
      <c r="J487">
        <v>9.8075999999999997E-2</v>
      </c>
      <c r="K487">
        <v>13.914999999999999</v>
      </c>
      <c r="L487">
        <v>2019.2</v>
      </c>
      <c r="M487">
        <v>27.193000000000001</v>
      </c>
      <c r="N487">
        <v>1017.6</v>
      </c>
      <c r="O487">
        <v>3.5425999999999999E-2</v>
      </c>
      <c r="P487">
        <v>1922.3</v>
      </c>
      <c r="Q487">
        <v>-27685</v>
      </c>
      <c r="R487">
        <v>0.99199000000000004</v>
      </c>
      <c r="S487">
        <v>0.99139999999999995</v>
      </c>
      <c r="T487">
        <v>18.41</v>
      </c>
      <c r="U487">
        <v>15.045</v>
      </c>
      <c r="V487">
        <v>0.97931000000000001</v>
      </c>
      <c r="W487">
        <v>0.97831999999999997</v>
      </c>
      <c r="X487">
        <v>29.588999999999999</v>
      </c>
      <c r="Y487">
        <v>19.733000000000001</v>
      </c>
      <c r="Z487">
        <v>0.77188999999999997</v>
      </c>
      <c r="AA487">
        <v>0.76102999999999998</v>
      </c>
      <c r="AB487">
        <v>98.242000000000004</v>
      </c>
      <c r="AC487">
        <v>85.617999999999995</v>
      </c>
      <c r="AD487">
        <v>45</v>
      </c>
      <c r="AE487">
        <v>45</v>
      </c>
      <c r="AF487">
        <v>0.63387000000000004</v>
      </c>
      <c r="AG487">
        <v>9.8273999999999996E-4</v>
      </c>
      <c r="AH487">
        <v>0.63288</v>
      </c>
      <c r="AI487">
        <v>45</v>
      </c>
      <c r="AJ487">
        <v>0</v>
      </c>
      <c r="AK487">
        <v>44</v>
      </c>
      <c r="AL487">
        <v>0</v>
      </c>
      <c r="AM487">
        <v>0</v>
      </c>
      <c r="AN487">
        <v>0</v>
      </c>
      <c r="AO487">
        <v>0.93274999999999997</v>
      </c>
      <c r="AP487">
        <v>0</v>
      </c>
      <c r="AQ487">
        <v>0</v>
      </c>
      <c r="AR487" t="s">
        <v>95</v>
      </c>
      <c r="AS487" t="s">
        <v>95</v>
      </c>
      <c r="AT487" t="s">
        <v>95</v>
      </c>
      <c r="AU487" t="s">
        <v>95</v>
      </c>
      <c r="AV487" t="s">
        <v>95</v>
      </c>
      <c r="AW487" t="s">
        <v>95</v>
      </c>
      <c r="AX487" t="s">
        <v>95</v>
      </c>
      <c r="AY487" t="s">
        <v>95</v>
      </c>
      <c r="AZ487" t="s">
        <v>95</v>
      </c>
      <c r="BA487" t="s">
        <v>95</v>
      </c>
      <c r="BB487" t="s">
        <v>95</v>
      </c>
      <c r="BC487" t="s">
        <v>95</v>
      </c>
      <c r="BD487" t="s">
        <v>95</v>
      </c>
      <c r="BH487" t="s">
        <v>341</v>
      </c>
      <c r="BI487">
        <v>1</v>
      </c>
      <c r="BJ487" t="s">
        <v>97</v>
      </c>
      <c r="BK487" t="s">
        <v>138</v>
      </c>
      <c r="BL487">
        <v>0</v>
      </c>
      <c r="BM487">
        <v>0</v>
      </c>
      <c r="BN487">
        <v>0</v>
      </c>
      <c r="BO487">
        <v>0</v>
      </c>
      <c r="BP487">
        <v>0</v>
      </c>
      <c r="BQ487">
        <v>0</v>
      </c>
      <c r="BS487">
        <v>1</v>
      </c>
      <c r="BT487">
        <v>1</v>
      </c>
      <c r="BU487">
        <v>0</v>
      </c>
      <c r="BV487">
        <v>0</v>
      </c>
      <c r="BW487">
        <v>0</v>
      </c>
      <c r="BX487">
        <v>0</v>
      </c>
      <c r="BY487">
        <v>542</v>
      </c>
      <c r="BZ487" t="s">
        <v>123</v>
      </c>
      <c r="CA487" t="s">
        <v>123</v>
      </c>
      <c r="CG487" s="4">
        <v>1</v>
      </c>
      <c r="CH487" s="4">
        <v>1</v>
      </c>
      <c r="CI487" s="5">
        <v>0</v>
      </c>
      <c r="CJ487" s="5">
        <v>0</v>
      </c>
      <c r="CK487" s="5">
        <v>0</v>
      </c>
      <c r="CL487" s="5">
        <v>0</v>
      </c>
    </row>
    <row r="488" spans="1:90" x14ac:dyDescent="0.2">
      <c r="A488" t="s">
        <v>893</v>
      </c>
      <c r="B488" t="s">
        <v>852</v>
      </c>
      <c r="C488" t="s">
        <v>147</v>
      </c>
      <c r="D488">
        <v>3.5</v>
      </c>
      <c r="E488" t="s">
        <v>317</v>
      </c>
      <c r="F488" t="s">
        <v>343</v>
      </c>
      <c r="G488" t="s">
        <v>344</v>
      </c>
      <c r="H488" t="s">
        <v>855</v>
      </c>
      <c r="I488">
        <v>0.16159999999999999</v>
      </c>
      <c r="J488">
        <v>9.8075999999999997E-2</v>
      </c>
      <c r="K488">
        <v>13.914999999999999</v>
      </c>
      <c r="L488">
        <v>2019.2</v>
      </c>
      <c r="M488">
        <v>27.193000000000001</v>
      </c>
      <c r="N488">
        <v>1017.6</v>
      </c>
      <c r="O488">
        <v>3.5425999999999999E-2</v>
      </c>
      <c r="P488">
        <v>1922.3</v>
      </c>
      <c r="Q488">
        <v>-27685</v>
      </c>
      <c r="R488">
        <v>0.99199000000000004</v>
      </c>
      <c r="S488">
        <v>0.99139999999999995</v>
      </c>
      <c r="T488">
        <v>18.41</v>
      </c>
      <c r="U488">
        <v>15.045</v>
      </c>
      <c r="V488">
        <v>0.97931000000000001</v>
      </c>
      <c r="W488">
        <v>0.97831999999999997</v>
      </c>
      <c r="X488">
        <v>29.588999999999999</v>
      </c>
      <c r="Y488">
        <v>19.733000000000001</v>
      </c>
      <c r="Z488">
        <v>0.77188999999999997</v>
      </c>
      <c r="AA488">
        <v>0.76102999999999998</v>
      </c>
      <c r="AB488">
        <v>98.242000000000004</v>
      </c>
      <c r="AC488">
        <v>85.617999999999995</v>
      </c>
      <c r="AD488">
        <v>45</v>
      </c>
      <c r="AE488">
        <v>45</v>
      </c>
      <c r="AF488">
        <v>0.63387000000000004</v>
      </c>
      <c r="AG488">
        <v>9.8273999999999996E-4</v>
      </c>
      <c r="AH488">
        <v>0.63288</v>
      </c>
      <c r="AI488">
        <v>45</v>
      </c>
      <c r="AJ488">
        <v>0</v>
      </c>
      <c r="AK488">
        <v>44</v>
      </c>
      <c r="AL488">
        <v>0</v>
      </c>
      <c r="AM488">
        <v>0</v>
      </c>
      <c r="AN488">
        <v>0</v>
      </c>
      <c r="AO488">
        <v>0.93274999999999997</v>
      </c>
      <c r="AP488">
        <v>0</v>
      </c>
      <c r="AQ488">
        <v>0</v>
      </c>
      <c r="AR488" t="s">
        <v>95</v>
      </c>
      <c r="AS488" t="s">
        <v>95</v>
      </c>
      <c r="AT488" t="s">
        <v>95</v>
      </c>
      <c r="AU488" t="s">
        <v>95</v>
      </c>
      <c r="AV488" t="s">
        <v>95</v>
      </c>
      <c r="AW488" t="s">
        <v>95</v>
      </c>
      <c r="AX488" t="s">
        <v>95</v>
      </c>
      <c r="AY488" t="s">
        <v>95</v>
      </c>
      <c r="AZ488" t="s">
        <v>95</v>
      </c>
      <c r="BA488" t="s">
        <v>95</v>
      </c>
      <c r="BB488" t="s">
        <v>95</v>
      </c>
      <c r="BC488" t="s">
        <v>95</v>
      </c>
      <c r="BD488" t="s">
        <v>95</v>
      </c>
      <c r="BH488" t="s">
        <v>345</v>
      </c>
      <c r="BI488">
        <v>1</v>
      </c>
      <c r="BJ488" t="s">
        <v>97</v>
      </c>
      <c r="BK488" t="s">
        <v>180</v>
      </c>
      <c r="BL488">
        <v>0</v>
      </c>
      <c r="BM488">
        <v>0</v>
      </c>
      <c r="BN488">
        <v>0</v>
      </c>
      <c r="BO488">
        <v>0</v>
      </c>
      <c r="BP488">
        <v>0</v>
      </c>
      <c r="BQ488">
        <v>0</v>
      </c>
      <c r="BS488">
        <v>1</v>
      </c>
      <c r="BT488">
        <v>1</v>
      </c>
      <c r="BU488">
        <v>0</v>
      </c>
      <c r="BV488">
        <v>0</v>
      </c>
      <c r="BW488">
        <v>0</v>
      </c>
      <c r="BX488">
        <v>0</v>
      </c>
      <c r="BY488">
        <v>543</v>
      </c>
      <c r="BZ488" t="s">
        <v>123</v>
      </c>
      <c r="CA488" t="s">
        <v>123</v>
      </c>
      <c r="CG488" s="4">
        <v>1</v>
      </c>
      <c r="CH488" s="4">
        <v>1</v>
      </c>
      <c r="CI488" s="5">
        <v>0</v>
      </c>
      <c r="CJ488" s="5">
        <v>0</v>
      </c>
      <c r="CK488" s="5">
        <v>0</v>
      </c>
      <c r="CL488" s="5">
        <v>0</v>
      </c>
    </row>
    <row r="489" spans="1:90" x14ac:dyDescent="0.2">
      <c r="A489" t="s">
        <v>894</v>
      </c>
      <c r="B489" t="s">
        <v>852</v>
      </c>
      <c r="C489" t="s">
        <v>147</v>
      </c>
      <c r="D489">
        <v>3.5</v>
      </c>
      <c r="E489" t="s">
        <v>317</v>
      </c>
      <c r="F489" t="s">
        <v>347</v>
      </c>
      <c r="G489" t="s">
        <v>348</v>
      </c>
      <c r="H489" t="s">
        <v>855</v>
      </c>
      <c r="I489">
        <v>0.13547999999999999</v>
      </c>
      <c r="J489">
        <v>0.13547000000000001</v>
      </c>
      <c r="K489">
        <v>1.1035999999999999</v>
      </c>
      <c r="L489">
        <v>2088.6999999999998</v>
      </c>
      <c r="M489">
        <v>32.436999999999998</v>
      </c>
      <c r="N489" s="1">
        <v>849800</v>
      </c>
      <c r="O489">
        <v>5.2789999999999999</v>
      </c>
      <c r="P489">
        <v>2000.2</v>
      </c>
      <c r="Q489">
        <v>-2193.9</v>
      </c>
      <c r="R489">
        <v>0.95686000000000004</v>
      </c>
      <c r="S489">
        <v>0.95316000000000001</v>
      </c>
      <c r="T489">
        <v>3.1897000000000002</v>
      </c>
      <c r="U489">
        <v>2.3534000000000002</v>
      </c>
      <c r="V489">
        <v>0.95686000000000004</v>
      </c>
      <c r="W489">
        <v>0.95447000000000004</v>
      </c>
      <c r="X489">
        <v>3.1897000000000002</v>
      </c>
      <c r="Y489">
        <v>2.3534000000000002</v>
      </c>
      <c r="Z489">
        <v>0.65415000000000001</v>
      </c>
      <c r="AA489">
        <v>0.63493999999999995</v>
      </c>
      <c r="AB489">
        <v>9.0315999999999992</v>
      </c>
      <c r="AC489">
        <v>7.2953000000000001</v>
      </c>
      <c r="AD489">
        <v>39</v>
      </c>
      <c r="AE489">
        <v>39</v>
      </c>
      <c r="AF489" s="1">
        <v>6.9428E-5</v>
      </c>
      <c r="AG489" s="1">
        <v>1.1767999999999999E-6</v>
      </c>
      <c r="AH489" s="1">
        <v>6.8251999999999996E-5</v>
      </c>
      <c r="AI489">
        <v>39</v>
      </c>
      <c r="AJ489">
        <v>0</v>
      </c>
      <c r="AK489">
        <v>38</v>
      </c>
      <c r="AL489">
        <v>0</v>
      </c>
      <c r="AM489">
        <v>0</v>
      </c>
      <c r="AN489">
        <v>1</v>
      </c>
      <c r="AO489">
        <v>0.85389999999999999</v>
      </c>
      <c r="AP489">
        <v>0</v>
      </c>
      <c r="AQ489">
        <v>1</v>
      </c>
      <c r="AR489" t="s">
        <v>95</v>
      </c>
      <c r="AS489" t="s">
        <v>95</v>
      </c>
      <c r="AT489" t="s">
        <v>95</v>
      </c>
      <c r="AU489" t="s">
        <v>94</v>
      </c>
      <c r="AV489" t="s">
        <v>94</v>
      </c>
      <c r="AW489" t="s">
        <v>94</v>
      </c>
      <c r="AX489" t="s">
        <v>95</v>
      </c>
      <c r="AY489" t="s">
        <v>94</v>
      </c>
      <c r="AZ489" t="s">
        <v>95</v>
      </c>
      <c r="BA489" t="s">
        <v>94</v>
      </c>
      <c r="BB489" t="s">
        <v>94</v>
      </c>
      <c r="BC489" t="s">
        <v>94</v>
      </c>
      <c r="BD489" t="s">
        <v>94</v>
      </c>
      <c r="BH489" t="s">
        <v>341</v>
      </c>
      <c r="BI489">
        <v>1</v>
      </c>
      <c r="BJ489" t="s">
        <v>97</v>
      </c>
      <c r="BK489" t="s">
        <v>138</v>
      </c>
      <c r="BL489">
        <v>0</v>
      </c>
      <c r="BM489">
        <v>0</v>
      </c>
      <c r="BN489">
        <v>0</v>
      </c>
      <c r="BO489">
        <v>0</v>
      </c>
      <c r="BP489">
        <v>0</v>
      </c>
      <c r="BQ489">
        <v>0</v>
      </c>
      <c r="BS489">
        <v>1</v>
      </c>
      <c r="BT489">
        <v>1</v>
      </c>
      <c r="BU489">
        <v>0</v>
      </c>
      <c r="BV489">
        <v>0</v>
      </c>
      <c r="BW489">
        <v>0</v>
      </c>
      <c r="BX489">
        <v>0</v>
      </c>
      <c r="BY489">
        <v>544</v>
      </c>
      <c r="BZ489" t="s">
        <v>123</v>
      </c>
      <c r="CA489" t="s">
        <v>123</v>
      </c>
      <c r="CG489" s="4">
        <v>1</v>
      </c>
      <c r="CH489" s="4">
        <v>1</v>
      </c>
      <c r="CI489" s="5">
        <v>0</v>
      </c>
      <c r="CJ489" s="5">
        <v>0</v>
      </c>
      <c r="CK489" s="5">
        <v>0</v>
      </c>
      <c r="CL489" s="5">
        <v>0</v>
      </c>
    </row>
    <row r="490" spans="1:90" x14ac:dyDescent="0.2">
      <c r="A490" t="s">
        <v>895</v>
      </c>
      <c r="B490" t="s">
        <v>852</v>
      </c>
      <c r="C490" t="s">
        <v>147</v>
      </c>
      <c r="D490">
        <v>3.5</v>
      </c>
      <c r="E490" t="s">
        <v>317</v>
      </c>
      <c r="F490" t="s">
        <v>350</v>
      </c>
      <c r="G490" t="s">
        <v>351</v>
      </c>
      <c r="H490" t="s">
        <v>855</v>
      </c>
      <c r="I490">
        <v>0.41491</v>
      </c>
      <c r="J490">
        <v>0.20532</v>
      </c>
      <c r="K490">
        <v>11.718</v>
      </c>
      <c r="L490">
        <v>2020.3</v>
      </c>
      <c r="M490">
        <v>10.590999999999999</v>
      </c>
      <c r="N490">
        <v>1034.2</v>
      </c>
      <c r="O490">
        <v>1.1571999999999999E-3</v>
      </c>
      <c r="P490">
        <v>1957.7</v>
      </c>
      <c r="Q490">
        <v>-23354</v>
      </c>
      <c r="R490">
        <v>0.99883999999999995</v>
      </c>
      <c r="S490">
        <v>0.99875999999999998</v>
      </c>
      <c r="T490">
        <v>7.5382999999999996</v>
      </c>
      <c r="U490">
        <v>3.367</v>
      </c>
      <c r="V490">
        <v>0.97774000000000005</v>
      </c>
      <c r="W490">
        <v>0.97667999999999999</v>
      </c>
      <c r="X490">
        <v>33.034999999999997</v>
      </c>
      <c r="Y490">
        <v>19.992000000000001</v>
      </c>
      <c r="Z490">
        <v>0.47247</v>
      </c>
      <c r="AA490">
        <v>0.44735000000000003</v>
      </c>
      <c r="AB490">
        <v>160.81</v>
      </c>
      <c r="AC490">
        <v>125.37</v>
      </c>
      <c r="AD490">
        <v>45</v>
      </c>
      <c r="AE490">
        <v>21</v>
      </c>
      <c r="AF490">
        <v>0.79967999999999995</v>
      </c>
      <c r="AG490">
        <v>9.6696E-4</v>
      </c>
      <c r="AH490">
        <v>0.79871000000000003</v>
      </c>
      <c r="AI490">
        <v>21</v>
      </c>
      <c r="AJ490">
        <v>0</v>
      </c>
      <c r="AK490">
        <v>20</v>
      </c>
      <c r="AL490">
        <v>0</v>
      </c>
      <c r="AM490">
        <v>0</v>
      </c>
      <c r="AN490">
        <v>1</v>
      </c>
      <c r="AO490">
        <v>0.86123000000000005</v>
      </c>
      <c r="AP490">
        <v>0</v>
      </c>
      <c r="AQ490">
        <v>0</v>
      </c>
      <c r="AR490" t="s">
        <v>95</v>
      </c>
      <c r="AS490" t="s">
        <v>95</v>
      </c>
      <c r="AT490" t="s">
        <v>95</v>
      </c>
      <c r="AU490" t="s">
        <v>95</v>
      </c>
      <c r="AV490" t="s">
        <v>95</v>
      </c>
      <c r="AW490" t="s">
        <v>95</v>
      </c>
      <c r="AX490" t="s">
        <v>95</v>
      </c>
      <c r="AY490" t="s">
        <v>95</v>
      </c>
      <c r="AZ490" t="s">
        <v>95</v>
      </c>
      <c r="BA490" t="s">
        <v>95</v>
      </c>
      <c r="BB490" t="s">
        <v>95</v>
      </c>
      <c r="BC490" t="s">
        <v>95</v>
      </c>
      <c r="BD490" t="s">
        <v>95</v>
      </c>
      <c r="BI490">
        <v>0</v>
      </c>
      <c r="BJ490" t="s">
        <v>137</v>
      </c>
      <c r="BK490" t="s">
        <v>180</v>
      </c>
      <c r="BL490">
        <v>1</v>
      </c>
      <c r="BM490">
        <v>1</v>
      </c>
      <c r="BN490">
        <v>0</v>
      </c>
      <c r="BO490">
        <v>0</v>
      </c>
      <c r="BP490">
        <v>0</v>
      </c>
      <c r="BQ490">
        <v>0</v>
      </c>
      <c r="BS490">
        <v>1</v>
      </c>
      <c r="BT490">
        <v>1</v>
      </c>
      <c r="BU490">
        <v>0</v>
      </c>
      <c r="BV490">
        <v>0</v>
      </c>
      <c r="BW490">
        <v>0</v>
      </c>
      <c r="BX490">
        <v>0</v>
      </c>
      <c r="BY490">
        <v>545</v>
      </c>
      <c r="CG490" s="4">
        <v>1</v>
      </c>
      <c r="CH490" s="4">
        <v>1</v>
      </c>
      <c r="CI490" s="5">
        <v>0</v>
      </c>
      <c r="CJ490" s="5">
        <v>0</v>
      </c>
      <c r="CK490" s="5">
        <v>0</v>
      </c>
      <c r="CL490" s="5">
        <v>0</v>
      </c>
    </row>
    <row r="491" spans="1:90" x14ac:dyDescent="0.2">
      <c r="A491" t="s">
        <v>896</v>
      </c>
      <c r="B491" t="s">
        <v>852</v>
      </c>
      <c r="C491" t="s">
        <v>147</v>
      </c>
      <c r="D491">
        <v>3.5</v>
      </c>
      <c r="E491" t="s">
        <v>317</v>
      </c>
      <c r="F491" t="s">
        <v>353</v>
      </c>
      <c r="G491" t="s">
        <v>354</v>
      </c>
      <c r="H491" t="s">
        <v>855</v>
      </c>
      <c r="I491">
        <v>0.36325000000000002</v>
      </c>
      <c r="J491">
        <v>0.21032999999999999</v>
      </c>
      <c r="K491">
        <v>1.9257</v>
      </c>
      <c r="L491">
        <v>2019.2</v>
      </c>
      <c r="M491">
        <v>12.098000000000001</v>
      </c>
      <c r="N491">
        <v>181.11</v>
      </c>
      <c r="O491">
        <v>0.15809999999999999</v>
      </c>
      <c r="P491">
        <v>1989.6</v>
      </c>
      <c r="Q491">
        <v>-3836.5</v>
      </c>
      <c r="R491">
        <v>0.99021999999999999</v>
      </c>
      <c r="S491">
        <v>0.98946999999999996</v>
      </c>
      <c r="T491">
        <v>3.3942000000000001</v>
      </c>
      <c r="U491">
        <v>1.5696000000000001</v>
      </c>
      <c r="V491">
        <v>0.97758</v>
      </c>
      <c r="W491">
        <v>0.97645999999999999</v>
      </c>
      <c r="X491">
        <v>5.1402000000000001</v>
      </c>
      <c r="Y491">
        <v>3.3371</v>
      </c>
      <c r="Z491">
        <v>0.48457</v>
      </c>
      <c r="AA491">
        <v>0.45879999999999999</v>
      </c>
      <c r="AB491">
        <v>24.646000000000001</v>
      </c>
      <c r="AC491">
        <v>19.315999999999999</v>
      </c>
      <c r="AD491">
        <v>43</v>
      </c>
      <c r="AE491">
        <v>19</v>
      </c>
      <c r="AF491">
        <v>0.72885</v>
      </c>
      <c r="AG491">
        <v>5.5215999999999998E-3</v>
      </c>
      <c r="AH491">
        <v>0.72333000000000003</v>
      </c>
      <c r="AI491">
        <v>19</v>
      </c>
      <c r="AJ491">
        <v>0</v>
      </c>
      <c r="AK491">
        <v>18</v>
      </c>
      <c r="AL491">
        <v>0</v>
      </c>
      <c r="AM491">
        <v>0</v>
      </c>
      <c r="AN491">
        <v>1</v>
      </c>
      <c r="AO491">
        <v>0.83740999999999999</v>
      </c>
      <c r="AP491">
        <v>0</v>
      </c>
      <c r="AQ491">
        <v>0</v>
      </c>
      <c r="AR491" t="s">
        <v>95</v>
      </c>
      <c r="AS491" t="s">
        <v>95</v>
      </c>
      <c r="AT491" t="s">
        <v>95</v>
      </c>
      <c r="AU491" t="s">
        <v>95</v>
      </c>
      <c r="AV491" t="s">
        <v>95</v>
      </c>
      <c r="AW491" t="s">
        <v>95</v>
      </c>
      <c r="AX491" t="s">
        <v>95</v>
      </c>
      <c r="AY491" t="s">
        <v>95</v>
      </c>
      <c r="AZ491" t="s">
        <v>95</v>
      </c>
      <c r="BA491" t="s">
        <v>95</v>
      </c>
      <c r="BB491" t="s">
        <v>95</v>
      </c>
      <c r="BC491" t="s">
        <v>95</v>
      </c>
      <c r="BD491" t="s">
        <v>95</v>
      </c>
      <c r="BH491" t="s">
        <v>341</v>
      </c>
      <c r="BI491">
        <v>1</v>
      </c>
      <c r="BJ491" t="s">
        <v>97</v>
      </c>
      <c r="BK491" t="s">
        <v>138</v>
      </c>
      <c r="BL491">
        <v>0</v>
      </c>
      <c r="BM491">
        <v>0</v>
      </c>
      <c r="BN491">
        <v>0</v>
      </c>
      <c r="BO491">
        <v>0</v>
      </c>
      <c r="BP491">
        <v>0</v>
      </c>
      <c r="BQ491">
        <v>0</v>
      </c>
      <c r="BS491">
        <v>1</v>
      </c>
      <c r="BT491">
        <v>1</v>
      </c>
      <c r="BU491">
        <v>0</v>
      </c>
      <c r="BV491">
        <v>0</v>
      </c>
      <c r="BW491">
        <v>0</v>
      </c>
      <c r="BX491">
        <v>0</v>
      </c>
      <c r="BY491">
        <v>546</v>
      </c>
      <c r="BZ491" t="s">
        <v>123</v>
      </c>
      <c r="CA491" t="s">
        <v>123</v>
      </c>
      <c r="CG491" s="4">
        <v>1</v>
      </c>
      <c r="CH491" s="4">
        <v>1</v>
      </c>
      <c r="CI491" s="5">
        <v>0</v>
      </c>
      <c r="CJ491" s="5">
        <v>0</v>
      </c>
      <c r="CK491" s="5">
        <v>0</v>
      </c>
      <c r="CL491" s="5">
        <v>0</v>
      </c>
    </row>
    <row r="492" spans="1:90" x14ac:dyDescent="0.2">
      <c r="A492" t="s">
        <v>897</v>
      </c>
      <c r="B492" t="s">
        <v>852</v>
      </c>
      <c r="C492" t="s">
        <v>147</v>
      </c>
      <c r="D492">
        <v>3.5</v>
      </c>
      <c r="E492" t="s">
        <v>317</v>
      </c>
      <c r="F492" t="s">
        <v>356</v>
      </c>
      <c r="G492" t="s">
        <v>357</v>
      </c>
      <c r="H492" t="s">
        <v>855</v>
      </c>
      <c r="I492">
        <v>0.77888999999999997</v>
      </c>
      <c r="J492">
        <v>0.23752000000000001</v>
      </c>
      <c r="K492">
        <v>92.44</v>
      </c>
      <c r="L492">
        <v>2019.8</v>
      </c>
      <c r="M492">
        <v>5.6420000000000003</v>
      </c>
      <c r="N492">
        <v>7453.1</v>
      </c>
      <c r="O492" s="1">
        <v>2.0996000000000002E-8</v>
      </c>
      <c r="P492">
        <v>1911.6</v>
      </c>
      <c r="Q492" s="1">
        <v>-184250</v>
      </c>
      <c r="R492">
        <v>0.99282000000000004</v>
      </c>
      <c r="S492">
        <v>0.99229999999999996</v>
      </c>
      <c r="T492">
        <v>161.35</v>
      </c>
      <c r="U492">
        <v>83.894000000000005</v>
      </c>
      <c r="V492">
        <v>0.94240999999999997</v>
      </c>
      <c r="W492">
        <v>0.93967000000000001</v>
      </c>
      <c r="X492">
        <v>456.99</v>
      </c>
      <c r="Y492">
        <v>215.09</v>
      </c>
      <c r="Z492">
        <v>0.39742</v>
      </c>
      <c r="AA492">
        <v>0.36871999999999999</v>
      </c>
      <c r="AB492">
        <v>1478.3</v>
      </c>
      <c r="AC492">
        <v>1108.4000000000001</v>
      </c>
      <c r="AD492">
        <v>45</v>
      </c>
      <c r="AE492">
        <v>21</v>
      </c>
      <c r="AF492">
        <v>0.93232000000000004</v>
      </c>
      <c r="AG492">
        <v>3.7550000000000002E-4</v>
      </c>
      <c r="AH492">
        <v>0.93193999999999999</v>
      </c>
      <c r="AI492">
        <v>21</v>
      </c>
      <c r="AJ492">
        <v>0</v>
      </c>
      <c r="AK492">
        <v>20</v>
      </c>
      <c r="AL492">
        <v>0</v>
      </c>
      <c r="AM492">
        <v>0</v>
      </c>
      <c r="AN492">
        <v>1</v>
      </c>
      <c r="AO492">
        <v>0.85045000000000004</v>
      </c>
      <c r="AP492">
        <v>0</v>
      </c>
      <c r="AQ492">
        <v>0</v>
      </c>
      <c r="AR492" t="s">
        <v>95</v>
      </c>
      <c r="AS492" t="s">
        <v>95</v>
      </c>
      <c r="AT492" t="s">
        <v>95</v>
      </c>
      <c r="AU492" t="s">
        <v>95</v>
      </c>
      <c r="AV492" t="s">
        <v>95</v>
      </c>
      <c r="AW492" t="s">
        <v>95</v>
      </c>
      <c r="AX492" t="s">
        <v>95</v>
      </c>
      <c r="AY492" t="s">
        <v>95</v>
      </c>
      <c r="AZ492" t="s">
        <v>95</v>
      </c>
      <c r="BA492" t="s">
        <v>95</v>
      </c>
      <c r="BB492" t="s">
        <v>95</v>
      </c>
      <c r="BC492" t="s">
        <v>95</v>
      </c>
      <c r="BD492" t="s">
        <v>95</v>
      </c>
      <c r="BI492">
        <v>0</v>
      </c>
      <c r="BJ492" t="s">
        <v>137</v>
      </c>
      <c r="BK492" t="s">
        <v>180</v>
      </c>
      <c r="BL492">
        <v>1</v>
      </c>
      <c r="BM492">
        <v>1</v>
      </c>
      <c r="BN492">
        <v>0</v>
      </c>
      <c r="BO492">
        <v>0</v>
      </c>
      <c r="BP492">
        <v>0</v>
      </c>
      <c r="BQ492">
        <v>0</v>
      </c>
      <c r="BS492">
        <v>1</v>
      </c>
      <c r="BT492">
        <v>1</v>
      </c>
      <c r="BU492">
        <v>0</v>
      </c>
      <c r="BV492">
        <v>0</v>
      </c>
      <c r="BW492">
        <v>0</v>
      </c>
      <c r="BX492">
        <v>0</v>
      </c>
      <c r="BY492">
        <v>547</v>
      </c>
      <c r="CG492" s="4">
        <v>1</v>
      </c>
      <c r="CH492" s="4">
        <v>1</v>
      </c>
      <c r="CI492" s="5">
        <v>0</v>
      </c>
      <c r="CJ492" s="5">
        <v>0</v>
      </c>
      <c r="CK492" s="5">
        <v>0</v>
      </c>
      <c r="CL492" s="5">
        <v>0</v>
      </c>
    </row>
    <row r="493" spans="1:90" x14ac:dyDescent="0.2">
      <c r="A493" t="s">
        <v>898</v>
      </c>
      <c r="B493" t="s">
        <v>852</v>
      </c>
      <c r="C493" t="s">
        <v>147</v>
      </c>
      <c r="D493">
        <v>3.5</v>
      </c>
      <c r="E493" t="s">
        <v>317</v>
      </c>
      <c r="F493" t="s">
        <v>359</v>
      </c>
      <c r="G493" t="s">
        <v>360</v>
      </c>
      <c r="H493" t="s">
        <v>855</v>
      </c>
      <c r="I493">
        <v>0.52064999999999995</v>
      </c>
      <c r="J493">
        <v>0.52063999999999999</v>
      </c>
      <c r="K493">
        <v>17.507000000000001</v>
      </c>
      <c r="L493">
        <v>2042.7</v>
      </c>
      <c r="M493">
        <v>8.4403000000000006</v>
      </c>
      <c r="N493" s="1">
        <v>182380000</v>
      </c>
      <c r="O493" s="1">
        <v>4.7366000000000002E-8</v>
      </c>
      <c r="P493">
        <v>1973.8</v>
      </c>
      <c r="Q493">
        <v>-34885</v>
      </c>
      <c r="R493">
        <v>0.88051999999999997</v>
      </c>
      <c r="S493">
        <v>0.87109000000000003</v>
      </c>
      <c r="T493">
        <v>150.38</v>
      </c>
      <c r="U493">
        <v>50.36</v>
      </c>
      <c r="V493">
        <v>0.88051999999999997</v>
      </c>
      <c r="W493">
        <v>0.87439</v>
      </c>
      <c r="X493">
        <v>150.38</v>
      </c>
      <c r="Y493">
        <v>50.360999999999997</v>
      </c>
      <c r="Z493">
        <v>0.2379</v>
      </c>
      <c r="AA493">
        <v>0.19882</v>
      </c>
      <c r="AB493">
        <v>379.8</v>
      </c>
      <c r="AC493">
        <v>230.05</v>
      </c>
      <c r="AD493">
        <v>42</v>
      </c>
      <c r="AE493">
        <v>18</v>
      </c>
      <c r="AF493" s="1">
        <v>1.3448999999999999E-5</v>
      </c>
      <c r="AG493" s="1">
        <v>3.1336E-9</v>
      </c>
      <c r="AH493" s="1">
        <v>1.3446E-5</v>
      </c>
      <c r="AI493">
        <v>18</v>
      </c>
      <c r="AJ493">
        <v>0</v>
      </c>
      <c r="AK493">
        <v>10</v>
      </c>
      <c r="AL493">
        <v>0</v>
      </c>
      <c r="AM493">
        <v>1</v>
      </c>
      <c r="AN493">
        <v>1</v>
      </c>
      <c r="AO493">
        <v>0.41371999999999998</v>
      </c>
      <c r="AP493">
        <v>0</v>
      </c>
      <c r="AQ493">
        <v>0</v>
      </c>
      <c r="AR493" t="s">
        <v>95</v>
      </c>
      <c r="AS493" t="s">
        <v>95</v>
      </c>
      <c r="AT493" t="s">
        <v>95</v>
      </c>
      <c r="AU493" t="s">
        <v>94</v>
      </c>
      <c r="AV493" t="s">
        <v>94</v>
      </c>
      <c r="AW493" t="s">
        <v>94</v>
      </c>
      <c r="AX493" t="s">
        <v>94</v>
      </c>
      <c r="AY493" t="s">
        <v>94</v>
      </c>
      <c r="AZ493" t="s">
        <v>94</v>
      </c>
      <c r="BA493" t="s">
        <v>94</v>
      </c>
      <c r="BB493" t="s">
        <v>94</v>
      </c>
      <c r="BC493" t="s">
        <v>94</v>
      </c>
      <c r="BD493" t="s">
        <v>94</v>
      </c>
      <c r="BH493" t="s">
        <v>341</v>
      </c>
      <c r="BI493">
        <v>1</v>
      </c>
      <c r="BJ493" t="s">
        <v>97</v>
      </c>
      <c r="BK493" t="s">
        <v>138</v>
      </c>
      <c r="BL493">
        <v>0</v>
      </c>
      <c r="BM493">
        <v>0</v>
      </c>
      <c r="BN493">
        <v>0</v>
      </c>
      <c r="BO493">
        <v>0</v>
      </c>
      <c r="BP493">
        <v>0</v>
      </c>
      <c r="BQ493">
        <v>0</v>
      </c>
      <c r="BS493">
        <v>1</v>
      </c>
      <c r="BT493">
        <v>1</v>
      </c>
      <c r="BU493">
        <v>0</v>
      </c>
      <c r="BV493">
        <v>0</v>
      </c>
      <c r="BW493">
        <v>0</v>
      </c>
      <c r="BX493">
        <v>0</v>
      </c>
      <c r="BY493">
        <v>548</v>
      </c>
      <c r="BZ493" t="s">
        <v>123</v>
      </c>
      <c r="CA493" t="s">
        <v>123</v>
      </c>
      <c r="CG493" s="4">
        <v>1</v>
      </c>
      <c r="CH493" s="4">
        <v>1</v>
      </c>
      <c r="CI493" s="5">
        <v>0</v>
      </c>
      <c r="CJ493" s="5">
        <v>0</v>
      </c>
      <c r="CK493" s="5">
        <v>0</v>
      </c>
      <c r="CL493" s="5">
        <v>0</v>
      </c>
    </row>
    <row r="494" spans="1:90" x14ac:dyDescent="0.2">
      <c r="A494" t="s">
        <v>899</v>
      </c>
      <c r="B494" t="s">
        <v>852</v>
      </c>
      <c r="C494" t="s">
        <v>147</v>
      </c>
      <c r="D494">
        <v>3.5</v>
      </c>
      <c r="E494" t="s">
        <v>317</v>
      </c>
      <c r="F494" t="s">
        <v>362</v>
      </c>
      <c r="G494" t="s">
        <v>357</v>
      </c>
      <c r="H494" t="s">
        <v>855</v>
      </c>
      <c r="I494">
        <v>0.47669</v>
      </c>
      <c r="J494">
        <v>0.21093999999999999</v>
      </c>
      <c r="K494">
        <v>190.49</v>
      </c>
      <c r="L494">
        <v>2020.1</v>
      </c>
      <c r="M494">
        <v>9.2187000000000001</v>
      </c>
      <c r="N494">
        <v>16346</v>
      </c>
      <c r="O494" s="1">
        <v>1.3997999999999999E-6</v>
      </c>
      <c r="P494">
        <v>1914.3</v>
      </c>
      <c r="Q494" s="1">
        <v>-379630</v>
      </c>
      <c r="R494">
        <v>0.98846999999999996</v>
      </c>
      <c r="S494">
        <v>0.98762000000000005</v>
      </c>
      <c r="T494">
        <v>392.62</v>
      </c>
      <c r="U494">
        <v>208.34</v>
      </c>
      <c r="V494">
        <v>0.96372999999999998</v>
      </c>
      <c r="W494">
        <v>0.96199999999999997</v>
      </c>
      <c r="X494">
        <v>696.3</v>
      </c>
      <c r="Y494">
        <v>342.17</v>
      </c>
      <c r="Z494">
        <v>0.45788000000000001</v>
      </c>
      <c r="AA494">
        <v>0.43206</v>
      </c>
      <c r="AB494">
        <v>2691.9</v>
      </c>
      <c r="AC494">
        <v>2047.9</v>
      </c>
      <c r="AD494">
        <v>45</v>
      </c>
      <c r="AE494">
        <v>26</v>
      </c>
      <c r="AF494">
        <v>0.81889999999999996</v>
      </c>
      <c r="AG494">
        <v>1.5208999999999999E-3</v>
      </c>
      <c r="AH494">
        <v>0.81738</v>
      </c>
      <c r="AI494">
        <v>26</v>
      </c>
      <c r="AJ494">
        <v>0</v>
      </c>
      <c r="AK494">
        <v>25</v>
      </c>
      <c r="AL494">
        <v>0</v>
      </c>
      <c r="AM494">
        <v>0</v>
      </c>
      <c r="AN494">
        <v>1</v>
      </c>
      <c r="AO494">
        <v>0.85702</v>
      </c>
      <c r="AP494">
        <v>0</v>
      </c>
      <c r="AQ494">
        <v>0</v>
      </c>
      <c r="AR494" t="s">
        <v>95</v>
      </c>
      <c r="AS494" t="s">
        <v>95</v>
      </c>
      <c r="AT494" t="s">
        <v>95</v>
      </c>
      <c r="AU494" t="s">
        <v>95</v>
      </c>
      <c r="AV494" t="s">
        <v>95</v>
      </c>
      <c r="AW494" t="s">
        <v>95</v>
      </c>
      <c r="AX494" t="s">
        <v>95</v>
      </c>
      <c r="AY494" t="s">
        <v>95</v>
      </c>
      <c r="AZ494" t="s">
        <v>95</v>
      </c>
      <c r="BA494" t="s">
        <v>95</v>
      </c>
      <c r="BB494" t="s">
        <v>95</v>
      </c>
      <c r="BC494" t="s">
        <v>95</v>
      </c>
      <c r="BD494" t="s">
        <v>95</v>
      </c>
      <c r="BI494">
        <v>0</v>
      </c>
      <c r="BJ494" t="s">
        <v>137</v>
      </c>
      <c r="BK494" t="s">
        <v>180</v>
      </c>
      <c r="BL494">
        <v>1</v>
      </c>
      <c r="BM494">
        <v>1</v>
      </c>
      <c r="BN494">
        <v>0</v>
      </c>
      <c r="BO494">
        <v>0</v>
      </c>
      <c r="BP494">
        <v>0</v>
      </c>
      <c r="BQ494">
        <v>0</v>
      </c>
      <c r="BS494">
        <v>1</v>
      </c>
      <c r="BT494">
        <v>1</v>
      </c>
      <c r="BU494">
        <v>0</v>
      </c>
      <c r="BV494">
        <v>0</v>
      </c>
      <c r="BW494">
        <v>0</v>
      </c>
      <c r="BX494">
        <v>0</v>
      </c>
      <c r="BY494">
        <v>549</v>
      </c>
      <c r="CG494" s="4">
        <v>1</v>
      </c>
      <c r="CH494" s="4">
        <v>1</v>
      </c>
      <c r="CI494" s="5">
        <v>0</v>
      </c>
      <c r="CJ494" s="5">
        <v>0</v>
      </c>
      <c r="CK494" s="5">
        <v>0</v>
      </c>
      <c r="CL494" s="5">
        <v>0</v>
      </c>
    </row>
    <row r="495" spans="1:90" x14ac:dyDescent="0.2">
      <c r="A495" t="s">
        <v>900</v>
      </c>
      <c r="B495" t="s">
        <v>852</v>
      </c>
      <c r="C495" t="s">
        <v>147</v>
      </c>
      <c r="D495">
        <v>3.5</v>
      </c>
      <c r="E495" t="s">
        <v>317</v>
      </c>
      <c r="F495" t="s">
        <v>364</v>
      </c>
      <c r="G495" t="s">
        <v>360</v>
      </c>
      <c r="H495" t="s">
        <v>855</v>
      </c>
      <c r="I495">
        <v>0.77627999999999997</v>
      </c>
      <c r="J495">
        <v>0.77585999999999999</v>
      </c>
      <c r="K495">
        <v>32.389000000000003</v>
      </c>
      <c r="L495">
        <v>2036.2</v>
      </c>
      <c r="M495">
        <v>5.6608999999999998</v>
      </c>
      <c r="N495" s="1">
        <v>575420000</v>
      </c>
      <c r="O495" s="1">
        <v>1.4159000000000001E-12</v>
      </c>
      <c r="P495">
        <v>1975</v>
      </c>
      <c r="Q495">
        <v>-64530</v>
      </c>
      <c r="R495">
        <v>0.82357999999999998</v>
      </c>
      <c r="S495">
        <v>0.80966000000000005</v>
      </c>
      <c r="T495">
        <v>332.95</v>
      </c>
      <c r="U495">
        <v>131.35</v>
      </c>
      <c r="V495">
        <v>0.82357999999999998</v>
      </c>
      <c r="W495">
        <v>0.81454000000000004</v>
      </c>
      <c r="X495">
        <v>332.95</v>
      </c>
      <c r="Y495">
        <v>131.37</v>
      </c>
      <c r="Z495">
        <v>0.24528</v>
      </c>
      <c r="AA495">
        <v>0.20658000000000001</v>
      </c>
      <c r="AB495">
        <v>688.65</v>
      </c>
      <c r="AC495">
        <v>379.99</v>
      </c>
      <c r="AD495">
        <v>42</v>
      </c>
      <c r="AE495">
        <v>21</v>
      </c>
      <c r="AF495" s="1">
        <v>8.3171000000000004E-6</v>
      </c>
      <c r="AG495" s="1">
        <v>6.7752000000000003E-9</v>
      </c>
      <c r="AH495" s="1">
        <v>8.3103999999999992E-6</v>
      </c>
      <c r="AI495">
        <v>23</v>
      </c>
      <c r="AJ495">
        <v>0</v>
      </c>
      <c r="AK495">
        <v>17</v>
      </c>
      <c r="AL495">
        <v>0</v>
      </c>
      <c r="AM495">
        <v>1</v>
      </c>
      <c r="AN495">
        <v>1</v>
      </c>
      <c r="AO495">
        <v>0.30509999999999998</v>
      </c>
      <c r="AP495">
        <v>0</v>
      </c>
      <c r="AQ495">
        <v>0</v>
      </c>
      <c r="AR495" t="s">
        <v>95</v>
      </c>
      <c r="AS495" t="s">
        <v>95</v>
      </c>
      <c r="AT495" t="s">
        <v>95</v>
      </c>
      <c r="AU495" t="s">
        <v>94</v>
      </c>
      <c r="AV495" t="s">
        <v>95</v>
      </c>
      <c r="AW495" t="s">
        <v>94</v>
      </c>
      <c r="AX495" t="s">
        <v>94</v>
      </c>
      <c r="AY495" t="s">
        <v>94</v>
      </c>
      <c r="AZ495" t="s">
        <v>94</v>
      </c>
      <c r="BA495" t="s">
        <v>94</v>
      </c>
      <c r="BB495" t="s">
        <v>94</v>
      </c>
      <c r="BC495" t="s">
        <v>94</v>
      </c>
      <c r="BD495" t="s">
        <v>94</v>
      </c>
      <c r="BH495" t="s">
        <v>341</v>
      </c>
      <c r="BI495">
        <v>1</v>
      </c>
      <c r="BJ495" t="s">
        <v>97</v>
      </c>
      <c r="BK495" t="s">
        <v>138</v>
      </c>
      <c r="BL495">
        <v>0</v>
      </c>
      <c r="BM495">
        <v>0</v>
      </c>
      <c r="BN495">
        <v>0</v>
      </c>
      <c r="BO495">
        <v>0</v>
      </c>
      <c r="BP495">
        <v>0</v>
      </c>
      <c r="BQ495">
        <v>0</v>
      </c>
      <c r="BS495">
        <v>1</v>
      </c>
      <c r="BT495">
        <v>1</v>
      </c>
      <c r="BU495">
        <v>0</v>
      </c>
      <c r="BV495">
        <v>0</v>
      </c>
      <c r="BW495">
        <v>0</v>
      </c>
      <c r="BX495">
        <v>0</v>
      </c>
      <c r="BY495">
        <v>550</v>
      </c>
      <c r="BZ495" t="s">
        <v>123</v>
      </c>
      <c r="CA495" t="s">
        <v>123</v>
      </c>
      <c r="CG495" s="4">
        <v>0</v>
      </c>
      <c r="CH495" s="4">
        <v>1</v>
      </c>
      <c r="CI495" s="5">
        <v>0</v>
      </c>
      <c r="CJ495" s="5">
        <v>0</v>
      </c>
      <c r="CK495" s="5">
        <v>0</v>
      </c>
      <c r="CL495" s="5">
        <v>0</v>
      </c>
    </row>
    <row r="496" spans="1:90" x14ac:dyDescent="0.2">
      <c r="A496" t="s">
        <v>901</v>
      </c>
      <c r="B496" t="s">
        <v>852</v>
      </c>
      <c r="C496" t="s">
        <v>147</v>
      </c>
      <c r="D496">
        <v>3.5</v>
      </c>
      <c r="E496" t="s">
        <v>317</v>
      </c>
      <c r="F496" t="s">
        <v>366</v>
      </c>
      <c r="G496" t="s">
        <v>351</v>
      </c>
      <c r="H496" t="s">
        <v>855</v>
      </c>
      <c r="I496">
        <v>0.31233</v>
      </c>
      <c r="J496">
        <v>0.19098999999999999</v>
      </c>
      <c r="K496">
        <v>18.408999999999999</v>
      </c>
      <c r="L496">
        <v>2021.7</v>
      </c>
      <c r="M496">
        <v>14.07</v>
      </c>
      <c r="N496">
        <v>1956.2</v>
      </c>
      <c r="O496">
        <v>3.8907999999999998E-4</v>
      </c>
      <c r="P496">
        <v>1944.9</v>
      </c>
      <c r="Q496">
        <v>-36680</v>
      </c>
      <c r="R496">
        <v>0.99738000000000004</v>
      </c>
      <c r="S496">
        <v>0.99719000000000002</v>
      </c>
      <c r="T496">
        <v>17.041</v>
      </c>
      <c r="U496">
        <v>10.563000000000001</v>
      </c>
      <c r="V496">
        <v>0.98782000000000003</v>
      </c>
      <c r="W496">
        <v>0.98724000000000001</v>
      </c>
      <c r="X496">
        <v>36.744</v>
      </c>
      <c r="Y496">
        <v>19.577000000000002</v>
      </c>
      <c r="Z496">
        <v>0.51571</v>
      </c>
      <c r="AA496">
        <v>0.49264000000000002</v>
      </c>
      <c r="AB496">
        <v>231.69</v>
      </c>
      <c r="AC496">
        <v>180.49</v>
      </c>
      <c r="AD496">
        <v>45</v>
      </c>
      <c r="AE496">
        <v>38</v>
      </c>
      <c r="AF496">
        <v>0.64768000000000003</v>
      </c>
      <c r="AG496">
        <v>5.1119000000000002E-4</v>
      </c>
      <c r="AH496">
        <v>0.64717000000000002</v>
      </c>
      <c r="AI496">
        <v>38</v>
      </c>
      <c r="AJ496">
        <v>0</v>
      </c>
      <c r="AK496">
        <v>37</v>
      </c>
      <c r="AL496">
        <v>0</v>
      </c>
      <c r="AM496">
        <v>0</v>
      </c>
      <c r="AN496">
        <v>0</v>
      </c>
      <c r="AO496">
        <v>0.86207</v>
      </c>
      <c r="AP496">
        <v>0</v>
      </c>
      <c r="AQ496">
        <v>0</v>
      </c>
      <c r="AR496" t="s">
        <v>95</v>
      </c>
      <c r="AS496" t="s">
        <v>95</v>
      </c>
      <c r="AT496" t="s">
        <v>95</v>
      </c>
      <c r="AU496" t="s">
        <v>95</v>
      </c>
      <c r="AV496" t="s">
        <v>95</v>
      </c>
      <c r="AW496" t="s">
        <v>95</v>
      </c>
      <c r="AX496" t="s">
        <v>95</v>
      </c>
      <c r="AY496" t="s">
        <v>95</v>
      </c>
      <c r="AZ496" t="s">
        <v>95</v>
      </c>
      <c r="BA496" t="s">
        <v>95</v>
      </c>
      <c r="BB496" t="s">
        <v>95</v>
      </c>
      <c r="BC496" t="s">
        <v>95</v>
      </c>
      <c r="BD496" t="s">
        <v>95</v>
      </c>
      <c r="BI496">
        <v>0</v>
      </c>
      <c r="BJ496" t="s">
        <v>137</v>
      </c>
      <c r="BK496" t="s">
        <v>180</v>
      </c>
      <c r="BL496">
        <v>1</v>
      </c>
      <c r="BM496">
        <v>1</v>
      </c>
      <c r="BN496">
        <v>0</v>
      </c>
      <c r="BO496">
        <v>0</v>
      </c>
      <c r="BP496">
        <v>0</v>
      </c>
      <c r="BQ496">
        <v>0</v>
      </c>
      <c r="BS496">
        <v>1</v>
      </c>
      <c r="BT496">
        <v>1</v>
      </c>
      <c r="BU496">
        <v>0</v>
      </c>
      <c r="BV496">
        <v>0</v>
      </c>
      <c r="BW496">
        <v>0</v>
      </c>
      <c r="BX496">
        <v>0</v>
      </c>
      <c r="BY496">
        <v>551</v>
      </c>
      <c r="CG496" s="4">
        <v>1</v>
      </c>
      <c r="CH496" s="4">
        <v>1</v>
      </c>
      <c r="CI496" s="5">
        <v>0</v>
      </c>
      <c r="CJ496" s="5">
        <v>0</v>
      </c>
      <c r="CK496" s="5">
        <v>0</v>
      </c>
      <c r="CL496" s="5">
        <v>0</v>
      </c>
    </row>
    <row r="497" spans="1:90" x14ac:dyDescent="0.2">
      <c r="A497" t="s">
        <v>902</v>
      </c>
      <c r="B497" t="s">
        <v>852</v>
      </c>
      <c r="C497" t="s">
        <v>147</v>
      </c>
      <c r="D497">
        <v>3.5</v>
      </c>
      <c r="E497" t="s">
        <v>317</v>
      </c>
      <c r="F497" t="s">
        <v>368</v>
      </c>
      <c r="G497" t="s">
        <v>354</v>
      </c>
      <c r="H497" t="s">
        <v>855</v>
      </c>
      <c r="I497">
        <v>0.24035000000000001</v>
      </c>
      <c r="J497">
        <v>0.21834999999999999</v>
      </c>
      <c r="K497">
        <v>2.8085</v>
      </c>
      <c r="L497">
        <v>2028.1</v>
      </c>
      <c r="M497">
        <v>18.283999999999999</v>
      </c>
      <c r="N497">
        <v>1146.5999999999999</v>
      </c>
      <c r="O497">
        <v>5.3720999999999998E-2</v>
      </c>
      <c r="P497">
        <v>1984</v>
      </c>
      <c r="Q497">
        <v>-5594.5</v>
      </c>
      <c r="R497">
        <v>0.98751</v>
      </c>
      <c r="S497">
        <v>0.98655000000000004</v>
      </c>
      <c r="T497">
        <v>5.5583999999999998</v>
      </c>
      <c r="U497">
        <v>2.5497000000000001</v>
      </c>
      <c r="V497">
        <v>0.98714999999999997</v>
      </c>
      <c r="W497">
        <v>0.98650000000000004</v>
      </c>
      <c r="X497">
        <v>5.6387</v>
      </c>
      <c r="Y497">
        <v>2.7669999999999999</v>
      </c>
      <c r="Z497">
        <v>0.49108000000000002</v>
      </c>
      <c r="AA497">
        <v>0.46562999999999999</v>
      </c>
      <c r="AB497">
        <v>35.481000000000002</v>
      </c>
      <c r="AC497">
        <v>26.736999999999998</v>
      </c>
      <c r="AD497">
        <v>43</v>
      </c>
      <c r="AE497">
        <v>30</v>
      </c>
      <c r="AF497">
        <v>0.18576000000000001</v>
      </c>
      <c r="AG497">
        <v>8.7213000000000004E-4</v>
      </c>
      <c r="AH497">
        <v>0.18489</v>
      </c>
      <c r="AI497">
        <v>36</v>
      </c>
      <c r="AJ497">
        <v>0</v>
      </c>
      <c r="AK497">
        <v>35</v>
      </c>
      <c r="AL497">
        <v>0</v>
      </c>
      <c r="AM497">
        <v>0</v>
      </c>
      <c r="AN497">
        <v>1</v>
      </c>
      <c r="AO497">
        <v>0.80142000000000002</v>
      </c>
      <c r="AP497">
        <v>0</v>
      </c>
      <c r="AQ497">
        <v>0</v>
      </c>
      <c r="AR497" t="s">
        <v>95</v>
      </c>
      <c r="AS497" t="s">
        <v>95</v>
      </c>
      <c r="AT497" t="s">
        <v>95</v>
      </c>
      <c r="AU497" t="s">
        <v>95</v>
      </c>
      <c r="AV497" t="s">
        <v>95</v>
      </c>
      <c r="AW497" t="s">
        <v>95</v>
      </c>
      <c r="AX497" t="s">
        <v>95</v>
      </c>
      <c r="AY497" t="s">
        <v>94</v>
      </c>
      <c r="AZ497" t="s">
        <v>95</v>
      </c>
      <c r="BA497" t="s">
        <v>94</v>
      </c>
      <c r="BB497" t="s">
        <v>95</v>
      </c>
      <c r="BC497" t="s">
        <v>95</v>
      </c>
      <c r="BD497" t="s">
        <v>95</v>
      </c>
      <c r="BH497" t="s">
        <v>341</v>
      </c>
      <c r="BI497">
        <v>1</v>
      </c>
      <c r="BJ497" t="s">
        <v>97</v>
      </c>
      <c r="BK497" t="s">
        <v>138</v>
      </c>
      <c r="BL497">
        <v>0</v>
      </c>
      <c r="BM497">
        <v>0</v>
      </c>
      <c r="BN497">
        <v>0</v>
      </c>
      <c r="BO497">
        <v>0</v>
      </c>
      <c r="BP497">
        <v>0</v>
      </c>
      <c r="BQ497">
        <v>0</v>
      </c>
      <c r="BS497">
        <v>1</v>
      </c>
      <c r="BT497">
        <v>1</v>
      </c>
      <c r="BU497">
        <v>0</v>
      </c>
      <c r="BV497">
        <v>0</v>
      </c>
      <c r="BW497">
        <v>0</v>
      </c>
      <c r="BX497">
        <v>0</v>
      </c>
      <c r="BY497">
        <v>552</v>
      </c>
      <c r="BZ497" t="s">
        <v>123</v>
      </c>
      <c r="CA497" t="s">
        <v>123</v>
      </c>
      <c r="CG497" s="4">
        <v>1</v>
      </c>
      <c r="CH497" s="4">
        <v>1</v>
      </c>
      <c r="CI497" s="5">
        <v>0</v>
      </c>
      <c r="CJ497" s="5">
        <v>0</v>
      </c>
      <c r="CK497" s="5">
        <v>0</v>
      </c>
      <c r="CL497" s="5">
        <v>0</v>
      </c>
    </row>
    <row r="498" spans="1:90" x14ac:dyDescent="0.2">
      <c r="A498" t="s">
        <v>903</v>
      </c>
      <c r="B498" t="s">
        <v>852</v>
      </c>
      <c r="C498" t="s">
        <v>153</v>
      </c>
      <c r="D498">
        <v>1.1000000000000001</v>
      </c>
      <c r="E498" t="s">
        <v>90</v>
      </c>
      <c r="F498" t="s">
        <v>904</v>
      </c>
      <c r="G498" t="s">
        <v>905</v>
      </c>
      <c r="H498" t="s">
        <v>855</v>
      </c>
      <c r="I498">
        <v>0.18679999999999999</v>
      </c>
      <c r="J498">
        <v>0.11264</v>
      </c>
      <c r="K498">
        <v>27568</v>
      </c>
      <c r="L498">
        <v>2018.5</v>
      </c>
      <c r="M498">
        <v>23.524999999999999</v>
      </c>
      <c r="N498" s="1">
        <v>795880</v>
      </c>
      <c r="O498" s="1">
        <v>4.8462000000000003E-6</v>
      </c>
      <c r="P498">
        <v>1795.8</v>
      </c>
      <c r="Q498" s="1">
        <v>-55253000</v>
      </c>
      <c r="R498">
        <v>0.95215000000000005</v>
      </c>
      <c r="S498">
        <v>0.94259000000000004</v>
      </c>
      <c r="T498">
        <v>34149</v>
      </c>
      <c r="U498">
        <v>27276</v>
      </c>
      <c r="V498">
        <v>0.93510000000000004</v>
      </c>
      <c r="W498">
        <v>0.92698999999999998</v>
      </c>
      <c r="X498">
        <v>39771</v>
      </c>
      <c r="Y498">
        <v>31951</v>
      </c>
      <c r="Z498">
        <v>0.93549000000000004</v>
      </c>
      <c r="AA498">
        <v>0.92742000000000002</v>
      </c>
      <c r="AB498">
        <v>39653</v>
      </c>
      <c r="AC498">
        <v>30394</v>
      </c>
      <c r="AD498">
        <v>19</v>
      </c>
      <c r="AE498">
        <v>19</v>
      </c>
      <c r="AF498">
        <v>0.68728999999999996</v>
      </c>
      <c r="AG498">
        <v>3.1412000000000002E-2</v>
      </c>
      <c r="AH498">
        <v>0.65588000000000002</v>
      </c>
      <c r="AI498">
        <v>19</v>
      </c>
      <c r="AJ498">
        <v>2</v>
      </c>
      <c r="AK498">
        <v>18</v>
      </c>
      <c r="AL498">
        <v>1</v>
      </c>
      <c r="AM498">
        <v>0</v>
      </c>
      <c r="AN498">
        <v>1</v>
      </c>
      <c r="AO498">
        <v>0.91063000000000005</v>
      </c>
      <c r="AP498">
        <v>0</v>
      </c>
      <c r="AQ498">
        <v>0</v>
      </c>
      <c r="AR498" t="s">
        <v>95</v>
      </c>
      <c r="AS498" t="s">
        <v>95</v>
      </c>
      <c r="AT498" t="s">
        <v>95</v>
      </c>
      <c r="AU498" t="s">
        <v>95</v>
      </c>
      <c r="AV498" t="s">
        <v>95</v>
      </c>
      <c r="AW498" t="s">
        <v>95</v>
      </c>
      <c r="AX498" t="s">
        <v>95</v>
      </c>
      <c r="AY498" t="s">
        <v>95</v>
      </c>
      <c r="AZ498" t="s">
        <v>95</v>
      </c>
      <c r="BA498" t="s">
        <v>95</v>
      </c>
      <c r="BB498" t="s">
        <v>95</v>
      </c>
      <c r="BC498" t="s">
        <v>95</v>
      </c>
      <c r="BD498" t="s">
        <v>95</v>
      </c>
      <c r="BE498">
        <v>1</v>
      </c>
      <c r="BI498">
        <v>0</v>
      </c>
      <c r="BL498">
        <v>1</v>
      </c>
      <c r="BM498">
        <v>1</v>
      </c>
      <c r="BN498">
        <v>2</v>
      </c>
      <c r="BO498">
        <v>2</v>
      </c>
      <c r="BP498">
        <v>0</v>
      </c>
      <c r="BQ498">
        <v>0</v>
      </c>
      <c r="BS498">
        <v>1</v>
      </c>
      <c r="BT498">
        <v>1</v>
      </c>
      <c r="BU498">
        <v>0</v>
      </c>
      <c r="BV498">
        <v>0</v>
      </c>
      <c r="BW498">
        <v>0</v>
      </c>
      <c r="BX498">
        <v>0</v>
      </c>
      <c r="BY498">
        <v>553</v>
      </c>
      <c r="CG498" s="4">
        <v>1</v>
      </c>
      <c r="CH498" s="4">
        <v>1</v>
      </c>
      <c r="CI498" s="5">
        <v>0</v>
      </c>
      <c r="CJ498" s="5">
        <v>0</v>
      </c>
      <c r="CK498" s="5">
        <v>0</v>
      </c>
      <c r="CL498" s="5">
        <v>0</v>
      </c>
    </row>
    <row r="499" spans="1:90" x14ac:dyDescent="0.2">
      <c r="A499" t="s">
        <v>906</v>
      </c>
      <c r="B499" t="s">
        <v>852</v>
      </c>
      <c r="C499" t="s">
        <v>153</v>
      </c>
      <c r="D499">
        <v>1.1000000000000001</v>
      </c>
      <c r="E499" t="s">
        <v>90</v>
      </c>
      <c r="F499" t="s">
        <v>907</v>
      </c>
      <c r="G499" t="s">
        <v>908</v>
      </c>
      <c r="H499" t="s">
        <v>855</v>
      </c>
      <c r="I499">
        <v>0.18359</v>
      </c>
      <c r="J499">
        <v>0.1091</v>
      </c>
      <c r="K499">
        <v>4.4880999999999997E-2</v>
      </c>
      <c r="L499">
        <v>2020.1</v>
      </c>
      <c r="M499">
        <v>23.937000000000001</v>
      </c>
      <c r="N499">
        <v>1.0616000000000001</v>
      </c>
      <c r="O499">
        <v>5.8045</v>
      </c>
      <c r="P499">
        <v>2042</v>
      </c>
      <c r="Q499">
        <v>-90.135999999999996</v>
      </c>
      <c r="R499">
        <v>0.97411999999999999</v>
      </c>
      <c r="S499">
        <v>0.95469999999999999</v>
      </c>
      <c r="T499">
        <v>1.6805E-2</v>
      </c>
      <c r="U499">
        <v>1.4543E-2</v>
      </c>
      <c r="V499">
        <v>0.96906000000000003</v>
      </c>
      <c r="W499">
        <v>0.95669000000000004</v>
      </c>
      <c r="X499">
        <v>1.8371999999999999E-2</v>
      </c>
      <c r="Y499">
        <v>1.525E-2</v>
      </c>
      <c r="Z499">
        <v>0.96921999999999997</v>
      </c>
      <c r="AA499">
        <v>0.95689999999999997</v>
      </c>
      <c r="AB499">
        <v>1.8327E-2</v>
      </c>
      <c r="AC499">
        <v>1.503E-2</v>
      </c>
      <c r="AD499">
        <v>8</v>
      </c>
      <c r="AE499">
        <v>8</v>
      </c>
      <c r="AF499">
        <v>0.53695000000000004</v>
      </c>
      <c r="AG499">
        <v>0.26375999999999999</v>
      </c>
      <c r="AH499">
        <v>0.27317999999999998</v>
      </c>
      <c r="AI499">
        <v>8</v>
      </c>
      <c r="AJ499">
        <v>0</v>
      </c>
      <c r="AK499">
        <v>7</v>
      </c>
      <c r="AL499">
        <v>0</v>
      </c>
      <c r="AM499">
        <v>0</v>
      </c>
      <c r="AN499">
        <v>0</v>
      </c>
      <c r="AO499">
        <v>0.85363999999999995</v>
      </c>
      <c r="AP499">
        <v>1</v>
      </c>
      <c r="AQ499">
        <v>1</v>
      </c>
      <c r="AR499" t="s">
        <v>95</v>
      </c>
      <c r="AS499" t="s">
        <v>95</v>
      </c>
      <c r="AT499" t="s">
        <v>95</v>
      </c>
      <c r="AU499" t="s">
        <v>95</v>
      </c>
      <c r="AV499" t="s">
        <v>95</v>
      </c>
      <c r="AW499" t="s">
        <v>95</v>
      </c>
      <c r="AX499" t="s">
        <v>95</v>
      </c>
      <c r="AY499" t="s">
        <v>95</v>
      </c>
      <c r="AZ499" t="s">
        <v>95</v>
      </c>
      <c r="BA499" t="s">
        <v>95</v>
      </c>
      <c r="BB499" t="s">
        <v>95</v>
      </c>
      <c r="BC499" t="s">
        <v>95</v>
      </c>
      <c r="BD499" t="s">
        <v>95</v>
      </c>
      <c r="BI499">
        <v>0</v>
      </c>
      <c r="BL499">
        <v>1</v>
      </c>
      <c r="BM499">
        <v>1</v>
      </c>
      <c r="BN499">
        <v>0</v>
      </c>
      <c r="BO499">
        <v>0</v>
      </c>
      <c r="BP499">
        <v>0</v>
      </c>
      <c r="BQ499">
        <v>0</v>
      </c>
      <c r="BS499">
        <v>1</v>
      </c>
      <c r="BT499">
        <v>1</v>
      </c>
      <c r="BU499">
        <v>0</v>
      </c>
      <c r="BV499">
        <v>0</v>
      </c>
      <c r="BW499">
        <v>0</v>
      </c>
      <c r="BX499">
        <v>0</v>
      </c>
      <c r="BY499">
        <v>554</v>
      </c>
      <c r="CG499" s="4">
        <v>1</v>
      </c>
      <c r="CH499" s="4">
        <v>1</v>
      </c>
      <c r="CI499" s="5">
        <v>0</v>
      </c>
      <c r="CJ499" s="5">
        <v>0</v>
      </c>
      <c r="CK499" s="5">
        <v>0</v>
      </c>
      <c r="CL499" s="5">
        <v>0</v>
      </c>
    </row>
    <row r="500" spans="1:90" x14ac:dyDescent="0.2">
      <c r="A500" t="s">
        <v>909</v>
      </c>
      <c r="B500" t="s">
        <v>852</v>
      </c>
      <c r="C500" t="s">
        <v>153</v>
      </c>
      <c r="D500">
        <v>1.1000000000000001</v>
      </c>
      <c r="E500" t="s">
        <v>90</v>
      </c>
      <c r="F500" t="s">
        <v>910</v>
      </c>
      <c r="G500" t="s">
        <v>911</v>
      </c>
      <c r="H500" t="s">
        <v>855</v>
      </c>
      <c r="I500">
        <v>0.20587</v>
      </c>
      <c r="J500">
        <v>0.1905</v>
      </c>
      <c r="K500">
        <v>5.6962000000000002E-3</v>
      </c>
      <c r="L500">
        <v>2031.6</v>
      </c>
      <c r="M500">
        <v>21.344999999999999</v>
      </c>
      <c r="N500">
        <v>0.57232000000000005</v>
      </c>
      <c r="O500" s="1">
        <v>1.0126E-17</v>
      </c>
      <c r="P500">
        <v>1830.5</v>
      </c>
      <c r="Q500">
        <v>-11.452999999999999</v>
      </c>
      <c r="R500">
        <v>1</v>
      </c>
      <c r="S500">
        <v>1</v>
      </c>
      <c r="T500" s="1">
        <v>2.4025000000000001E-16</v>
      </c>
      <c r="U500" s="1">
        <v>2.0931999999999999E-16</v>
      </c>
      <c r="V500">
        <v>0.99980000000000002</v>
      </c>
      <c r="W500" t="e">
        <f>-inf</f>
        <v>#NAME?</v>
      </c>
      <c r="X500">
        <v>3.4948999999999999E-4</v>
      </c>
      <c r="Y500">
        <v>3.2646999999999998E-4</v>
      </c>
      <c r="Z500">
        <v>0.94937000000000005</v>
      </c>
      <c r="AA500" t="e">
        <f>-inf</f>
        <v>#NAME?</v>
      </c>
      <c r="AB500">
        <v>5.5117999999999999E-3</v>
      </c>
      <c r="AC500">
        <v>5.0632999999999997E-3</v>
      </c>
      <c r="AD500">
        <v>3</v>
      </c>
      <c r="AE500">
        <v>3</v>
      </c>
      <c r="AF500">
        <v>0.12231</v>
      </c>
      <c r="AG500">
        <v>1.7472999999999999E-2</v>
      </c>
      <c r="AH500">
        <v>0.10484</v>
      </c>
      <c r="AI500">
        <v>11</v>
      </c>
      <c r="AJ500">
        <v>0</v>
      </c>
      <c r="AK500">
        <v>2</v>
      </c>
      <c r="AL500">
        <v>0</v>
      </c>
      <c r="AM500">
        <v>0</v>
      </c>
      <c r="AN500">
        <v>1</v>
      </c>
      <c r="AO500">
        <v>0.48485</v>
      </c>
      <c r="AP500">
        <v>1</v>
      </c>
      <c r="AQ500">
        <v>1</v>
      </c>
      <c r="AR500" t="s">
        <v>95</v>
      </c>
      <c r="AS500" t="s">
        <v>94</v>
      </c>
      <c r="AT500" t="s">
        <v>95</v>
      </c>
      <c r="AU500" t="s">
        <v>95</v>
      </c>
      <c r="AV500" t="s">
        <v>95</v>
      </c>
      <c r="AW500" t="s">
        <v>95</v>
      </c>
      <c r="AX500" t="s">
        <v>94</v>
      </c>
      <c r="AY500" t="s">
        <v>94</v>
      </c>
      <c r="AZ500" t="s">
        <v>95</v>
      </c>
      <c r="BA500" t="s">
        <v>94</v>
      </c>
      <c r="BB500" t="s">
        <v>94</v>
      </c>
      <c r="BC500" t="s">
        <v>94</v>
      </c>
      <c r="BD500" t="s">
        <v>94</v>
      </c>
      <c r="BI500">
        <v>0</v>
      </c>
      <c r="BL500">
        <v>1</v>
      </c>
      <c r="BM500">
        <v>1</v>
      </c>
      <c r="BN500">
        <v>0</v>
      </c>
      <c r="BO500">
        <v>0</v>
      </c>
      <c r="BP500">
        <v>0</v>
      </c>
      <c r="BQ500">
        <v>0</v>
      </c>
      <c r="BS500">
        <v>1</v>
      </c>
      <c r="BT500">
        <v>1</v>
      </c>
      <c r="BU500">
        <v>0</v>
      </c>
      <c r="BV500">
        <v>0</v>
      </c>
      <c r="BW500">
        <v>0</v>
      </c>
      <c r="BX500">
        <v>0</v>
      </c>
      <c r="BY500">
        <v>555</v>
      </c>
      <c r="CG500" s="4">
        <v>1</v>
      </c>
      <c r="CH500" s="4">
        <v>1</v>
      </c>
      <c r="CI500" s="5">
        <v>0</v>
      </c>
      <c r="CJ500" s="5">
        <v>0</v>
      </c>
      <c r="CK500" s="5">
        <v>0</v>
      </c>
      <c r="CL500" s="5">
        <v>0</v>
      </c>
    </row>
    <row r="501" spans="1:90" x14ac:dyDescent="0.2">
      <c r="A501" t="s">
        <v>912</v>
      </c>
      <c r="B501" t="s">
        <v>852</v>
      </c>
      <c r="C501" t="s">
        <v>153</v>
      </c>
      <c r="D501">
        <v>1.1000000000000001</v>
      </c>
      <c r="E501" t="s">
        <v>90</v>
      </c>
      <c r="F501" t="s">
        <v>859</v>
      </c>
      <c r="G501" t="s">
        <v>107</v>
      </c>
      <c r="H501" t="s">
        <v>855</v>
      </c>
      <c r="I501">
        <v>0.19153999999999999</v>
      </c>
      <c r="J501">
        <v>0.1091</v>
      </c>
      <c r="K501">
        <v>4.4880999999999997E-2</v>
      </c>
      <c r="L501">
        <v>2019.5</v>
      </c>
      <c r="M501">
        <v>22.943000000000001</v>
      </c>
      <c r="N501">
        <v>1</v>
      </c>
      <c r="O501">
        <v>5.8045</v>
      </c>
      <c r="P501">
        <v>2042</v>
      </c>
      <c r="Q501">
        <v>-90.135999999999996</v>
      </c>
      <c r="R501">
        <v>0.97406000000000004</v>
      </c>
      <c r="S501">
        <v>0.9546</v>
      </c>
      <c r="T501">
        <v>1.6823999999999999E-2</v>
      </c>
      <c r="U501">
        <v>1.4437E-2</v>
      </c>
      <c r="V501">
        <v>0.96906000000000003</v>
      </c>
      <c r="W501">
        <v>0.95669000000000004</v>
      </c>
      <c r="X501">
        <v>1.8371999999999999E-2</v>
      </c>
      <c r="Y501">
        <v>1.525E-2</v>
      </c>
      <c r="Z501">
        <v>0.96921999999999997</v>
      </c>
      <c r="AA501">
        <v>0.95689999999999997</v>
      </c>
      <c r="AB501">
        <v>1.8327E-2</v>
      </c>
      <c r="AC501">
        <v>1.503E-2</v>
      </c>
      <c r="AD501">
        <v>8</v>
      </c>
      <c r="AE501">
        <v>8</v>
      </c>
      <c r="AF501">
        <v>0.56999999999999995</v>
      </c>
      <c r="AG501">
        <v>0.28000000000000003</v>
      </c>
      <c r="AH501">
        <v>0.28999999999999998</v>
      </c>
      <c r="AI501">
        <v>8</v>
      </c>
      <c r="AJ501">
        <v>0</v>
      </c>
      <c r="AK501">
        <v>7</v>
      </c>
      <c r="AL501">
        <v>0</v>
      </c>
      <c r="AM501">
        <v>0</v>
      </c>
      <c r="AN501">
        <v>0</v>
      </c>
      <c r="AO501">
        <v>0.85363999999999995</v>
      </c>
      <c r="AP501">
        <v>1</v>
      </c>
      <c r="AQ501">
        <v>1</v>
      </c>
      <c r="AR501" t="s">
        <v>95</v>
      </c>
      <c r="AS501" t="s">
        <v>95</v>
      </c>
      <c r="AT501" t="s">
        <v>95</v>
      </c>
      <c r="AU501" t="s">
        <v>95</v>
      </c>
      <c r="AV501" t="s">
        <v>95</v>
      </c>
      <c r="AW501" t="s">
        <v>95</v>
      </c>
      <c r="AX501" t="s">
        <v>95</v>
      </c>
      <c r="AY501" t="s">
        <v>95</v>
      </c>
      <c r="AZ501" t="s">
        <v>95</v>
      </c>
      <c r="BA501" t="s">
        <v>95</v>
      </c>
      <c r="BB501" t="s">
        <v>95</v>
      </c>
      <c r="BC501" t="s">
        <v>95</v>
      </c>
      <c r="BD501" t="s">
        <v>95</v>
      </c>
      <c r="BI501">
        <v>0</v>
      </c>
      <c r="BJ501" t="s">
        <v>108</v>
      </c>
      <c r="BK501" t="s">
        <v>109</v>
      </c>
      <c r="BL501">
        <v>1</v>
      </c>
      <c r="BM501">
        <v>1</v>
      </c>
      <c r="BN501">
        <v>1</v>
      </c>
      <c r="BO501">
        <v>1</v>
      </c>
      <c r="BP501">
        <v>0</v>
      </c>
      <c r="BQ501">
        <v>0</v>
      </c>
      <c r="BS501">
        <v>1</v>
      </c>
      <c r="BT501">
        <v>1</v>
      </c>
      <c r="BU501">
        <v>1</v>
      </c>
      <c r="BV501">
        <v>1</v>
      </c>
      <c r="BW501">
        <v>0</v>
      </c>
      <c r="BX501">
        <v>0</v>
      </c>
      <c r="BY501">
        <v>556</v>
      </c>
      <c r="CG501" s="4">
        <v>1</v>
      </c>
      <c r="CH501" s="4">
        <v>1</v>
      </c>
      <c r="CI501" s="5">
        <v>1</v>
      </c>
      <c r="CJ501" s="5">
        <v>1</v>
      </c>
      <c r="CK501" s="5">
        <v>0</v>
      </c>
      <c r="CL501" s="5">
        <v>0</v>
      </c>
    </row>
    <row r="502" spans="1:90" x14ac:dyDescent="0.2">
      <c r="A502" t="s">
        <v>913</v>
      </c>
      <c r="B502" t="s">
        <v>852</v>
      </c>
      <c r="C502" t="s">
        <v>153</v>
      </c>
      <c r="D502">
        <v>3.2</v>
      </c>
      <c r="E502" t="s">
        <v>120</v>
      </c>
      <c r="F502" t="s">
        <v>914</v>
      </c>
      <c r="G502" t="s">
        <v>915</v>
      </c>
      <c r="H502" t="s">
        <v>855</v>
      </c>
      <c r="I502">
        <v>0.63066</v>
      </c>
      <c r="J502">
        <v>0.35515999999999998</v>
      </c>
      <c r="K502">
        <v>2.35E-2</v>
      </c>
      <c r="L502">
        <v>2020.6</v>
      </c>
      <c r="M502">
        <v>6.968</v>
      </c>
      <c r="N502">
        <v>0.26988000000000001</v>
      </c>
      <c r="O502">
        <v>0.34678999999999999</v>
      </c>
      <c r="P502">
        <v>2023.6</v>
      </c>
      <c r="Q502">
        <v>-47.350999999999999</v>
      </c>
      <c r="R502">
        <v>0.99724999999999997</v>
      </c>
      <c r="S502">
        <v>0.98899999999999999</v>
      </c>
      <c r="T502">
        <v>3.6548000000000001E-3</v>
      </c>
      <c r="U502">
        <v>2.9824000000000001E-3</v>
      </c>
      <c r="V502">
        <v>0.98290999999999995</v>
      </c>
      <c r="W502">
        <v>0.96582000000000001</v>
      </c>
      <c r="X502">
        <v>9.1093000000000007E-3</v>
      </c>
      <c r="Y502">
        <v>8.0467999999999998E-3</v>
      </c>
      <c r="Z502">
        <v>0.90980000000000005</v>
      </c>
      <c r="AA502">
        <v>0.8196</v>
      </c>
      <c r="AB502">
        <v>2.0927999999999999E-2</v>
      </c>
      <c r="AC502">
        <v>1.84E-2</v>
      </c>
      <c r="AD502">
        <v>5</v>
      </c>
      <c r="AE502">
        <v>4</v>
      </c>
      <c r="AF502">
        <v>0.70403000000000004</v>
      </c>
      <c r="AG502">
        <v>7.4107999999999993E-2</v>
      </c>
      <c r="AH502">
        <v>0.62992000000000004</v>
      </c>
      <c r="AI502">
        <v>7</v>
      </c>
      <c r="AJ502">
        <v>0</v>
      </c>
      <c r="AK502">
        <v>3</v>
      </c>
      <c r="AL502">
        <v>0</v>
      </c>
      <c r="AM502">
        <v>0</v>
      </c>
      <c r="AN502">
        <v>1</v>
      </c>
      <c r="AO502">
        <v>0.51992000000000005</v>
      </c>
      <c r="AP502">
        <v>1</v>
      </c>
      <c r="AQ502">
        <v>1</v>
      </c>
      <c r="AR502" t="s">
        <v>95</v>
      </c>
      <c r="AS502" t="s">
        <v>96</v>
      </c>
      <c r="AT502" t="s">
        <v>95</v>
      </c>
      <c r="AU502" t="s">
        <v>95</v>
      </c>
      <c r="AV502" t="s">
        <v>95</v>
      </c>
      <c r="AW502" t="s">
        <v>95</v>
      </c>
      <c r="AX502" t="s">
        <v>94</v>
      </c>
      <c r="AY502" t="s">
        <v>95</v>
      </c>
      <c r="AZ502" t="s">
        <v>95</v>
      </c>
      <c r="BA502" t="s">
        <v>96</v>
      </c>
      <c r="BB502" t="s">
        <v>96</v>
      </c>
      <c r="BC502" t="s">
        <v>96</v>
      </c>
      <c r="BD502" t="s">
        <v>96</v>
      </c>
      <c r="BE502">
        <v>2</v>
      </c>
      <c r="BI502">
        <v>0</v>
      </c>
      <c r="BS502">
        <v>1</v>
      </c>
      <c r="BT502">
        <v>1</v>
      </c>
      <c r="BU502">
        <v>0</v>
      </c>
      <c r="BV502">
        <v>0</v>
      </c>
      <c r="BW502">
        <v>0</v>
      </c>
      <c r="BX502">
        <v>0</v>
      </c>
      <c r="BY502">
        <v>557</v>
      </c>
      <c r="CG502" s="4">
        <v>1</v>
      </c>
      <c r="CH502" s="4">
        <v>1</v>
      </c>
      <c r="CI502" s="5">
        <v>0</v>
      </c>
      <c r="CJ502" s="5">
        <v>0</v>
      </c>
      <c r="CK502" s="5">
        <v>0</v>
      </c>
      <c r="CL502" s="5">
        <v>0</v>
      </c>
    </row>
    <row r="503" spans="1:90" x14ac:dyDescent="0.2">
      <c r="A503" t="s">
        <v>916</v>
      </c>
      <c r="B503" t="s">
        <v>852</v>
      </c>
      <c r="C503" t="s">
        <v>153</v>
      </c>
      <c r="D503">
        <v>3.2</v>
      </c>
      <c r="E503" t="s">
        <v>120</v>
      </c>
      <c r="F503" t="s">
        <v>917</v>
      </c>
      <c r="G503" t="s">
        <v>915</v>
      </c>
      <c r="H503" t="s">
        <v>855</v>
      </c>
      <c r="I503">
        <v>0.21898999999999999</v>
      </c>
      <c r="J503">
        <v>4.7602E-3</v>
      </c>
      <c r="K503">
        <v>4.0500000000000001E-2</v>
      </c>
      <c r="L503">
        <v>2023.2</v>
      </c>
      <c r="M503">
        <v>20.067</v>
      </c>
      <c r="N503">
        <v>1.0459000000000001</v>
      </c>
      <c r="O503">
        <v>1554.2</v>
      </c>
      <c r="P503" s="1">
        <v>157600</v>
      </c>
      <c r="Q503">
        <v>-81.456999999999994</v>
      </c>
      <c r="R503">
        <v>0.87433000000000005</v>
      </c>
      <c r="S503">
        <v>0.49730000000000002</v>
      </c>
      <c r="T503">
        <v>4.4299999999999999E-2</v>
      </c>
      <c r="U503">
        <v>3.4043999999999998E-2</v>
      </c>
      <c r="V503">
        <v>-4.7377000000000002</v>
      </c>
      <c r="W503">
        <v>-10.475</v>
      </c>
      <c r="X503">
        <v>0.29932999999999998</v>
      </c>
      <c r="Y503">
        <v>0.27200000000000002</v>
      </c>
      <c r="Z503">
        <v>0.84028999999999998</v>
      </c>
      <c r="AA503">
        <v>0.68057999999999996</v>
      </c>
      <c r="AB503">
        <v>4.9939999999999998E-2</v>
      </c>
      <c r="AC503">
        <v>3.7600000000000001E-2</v>
      </c>
      <c r="AD503">
        <v>5</v>
      </c>
      <c r="AE503">
        <v>5</v>
      </c>
      <c r="AF503">
        <v>0.43026999999999999</v>
      </c>
      <c r="AG503">
        <v>9.5615000000000006E-2</v>
      </c>
      <c r="AH503">
        <v>0.33465</v>
      </c>
      <c r="AI503">
        <v>9</v>
      </c>
      <c r="AJ503">
        <v>0</v>
      </c>
      <c r="AK503">
        <v>3</v>
      </c>
      <c r="AL503">
        <v>0</v>
      </c>
      <c r="AM503">
        <v>1</v>
      </c>
      <c r="AN503">
        <v>1</v>
      </c>
      <c r="AO503">
        <v>0.68079999999999996</v>
      </c>
      <c r="AP503">
        <v>1</v>
      </c>
      <c r="AQ503">
        <v>1</v>
      </c>
      <c r="AR503" t="s">
        <v>95</v>
      </c>
      <c r="AS503" t="s">
        <v>96</v>
      </c>
      <c r="AT503" t="s">
        <v>95</v>
      </c>
      <c r="AU503" t="s">
        <v>95</v>
      </c>
      <c r="AV503" t="s">
        <v>95</v>
      </c>
      <c r="AW503" t="s">
        <v>95</v>
      </c>
      <c r="AX503" t="s">
        <v>94</v>
      </c>
      <c r="AY503" t="s">
        <v>95</v>
      </c>
      <c r="AZ503" t="s">
        <v>95</v>
      </c>
      <c r="BA503" t="s">
        <v>96</v>
      </c>
      <c r="BB503" t="s">
        <v>96</v>
      </c>
      <c r="BC503" t="s">
        <v>96</v>
      </c>
      <c r="BD503" t="s">
        <v>96</v>
      </c>
      <c r="BE503">
        <v>2</v>
      </c>
      <c r="BI503">
        <v>0</v>
      </c>
      <c r="BS503">
        <v>1</v>
      </c>
      <c r="BT503">
        <v>1</v>
      </c>
      <c r="BU503">
        <v>0</v>
      </c>
      <c r="BV503">
        <v>0</v>
      </c>
      <c r="BW503">
        <v>0</v>
      </c>
      <c r="BX503">
        <v>0</v>
      </c>
      <c r="BY503">
        <v>558</v>
      </c>
      <c r="CG503" s="4">
        <v>1</v>
      </c>
      <c r="CH503" s="4">
        <v>1</v>
      </c>
      <c r="CI503" s="5">
        <v>0</v>
      </c>
      <c r="CJ503" s="5">
        <v>0</v>
      </c>
      <c r="CK503" s="5">
        <v>0</v>
      </c>
      <c r="CL503" s="5">
        <v>0</v>
      </c>
    </row>
    <row r="504" spans="1:90" x14ac:dyDescent="0.2">
      <c r="A504" t="s">
        <v>918</v>
      </c>
      <c r="B504" t="s">
        <v>852</v>
      </c>
      <c r="C504" t="s">
        <v>153</v>
      </c>
      <c r="D504">
        <v>3.2</v>
      </c>
      <c r="E504" t="s">
        <v>120</v>
      </c>
      <c r="F504" t="s">
        <v>919</v>
      </c>
      <c r="G504" t="s">
        <v>915</v>
      </c>
      <c r="H504" t="s">
        <v>855</v>
      </c>
      <c r="I504">
        <v>0.14427000000000001</v>
      </c>
      <c r="J504">
        <v>5.0631000000000001E-3</v>
      </c>
      <c r="K504">
        <v>4.3999999999999997E-2</v>
      </c>
      <c r="L504">
        <v>2021.2</v>
      </c>
      <c r="M504">
        <v>30.460999999999999</v>
      </c>
      <c r="N504">
        <v>1.3272999999999999</v>
      </c>
      <c r="O504">
        <v>1554.2</v>
      </c>
      <c r="P504" s="1">
        <v>157600</v>
      </c>
      <c r="Q504">
        <v>-88.274000000000001</v>
      </c>
      <c r="R504">
        <v>0.78966999999999998</v>
      </c>
      <c r="S504">
        <v>0.15869</v>
      </c>
      <c r="T504">
        <v>6.4559000000000005E-2</v>
      </c>
      <c r="U504">
        <v>5.0439999999999999E-2</v>
      </c>
      <c r="V504">
        <v>-13.541</v>
      </c>
      <c r="W504">
        <v>-28.082000000000001</v>
      </c>
      <c r="X504">
        <v>0.53678999999999999</v>
      </c>
      <c r="Y504">
        <v>0.51800000000000002</v>
      </c>
      <c r="Z504">
        <v>0.78159000000000001</v>
      </c>
      <c r="AA504">
        <v>0.56318000000000001</v>
      </c>
      <c r="AB504">
        <v>6.5787999999999999E-2</v>
      </c>
      <c r="AC504">
        <v>4.9599999999999998E-2</v>
      </c>
      <c r="AD504">
        <v>5</v>
      </c>
      <c r="AE504">
        <v>5</v>
      </c>
      <c r="AF504">
        <v>0.51983999999999997</v>
      </c>
      <c r="AG504">
        <v>0.23355000000000001</v>
      </c>
      <c r="AH504">
        <v>0.28628999999999999</v>
      </c>
      <c r="AI504">
        <v>9</v>
      </c>
      <c r="AJ504">
        <v>0</v>
      </c>
      <c r="AK504">
        <v>3</v>
      </c>
      <c r="AL504">
        <v>0</v>
      </c>
      <c r="AM504">
        <v>1</v>
      </c>
      <c r="AN504">
        <v>0</v>
      </c>
      <c r="AO504">
        <v>0.74858999999999998</v>
      </c>
      <c r="AP504">
        <v>1</v>
      </c>
      <c r="AQ504">
        <v>1</v>
      </c>
      <c r="AR504" t="s">
        <v>95</v>
      </c>
      <c r="AS504" t="s">
        <v>96</v>
      </c>
      <c r="AT504" t="s">
        <v>95</v>
      </c>
      <c r="AU504" t="s">
        <v>95</v>
      </c>
      <c r="AV504" t="s">
        <v>95</v>
      </c>
      <c r="AW504" t="s">
        <v>95</v>
      </c>
      <c r="AX504" t="s">
        <v>95</v>
      </c>
      <c r="AY504" t="s">
        <v>95</v>
      </c>
      <c r="AZ504" t="s">
        <v>95</v>
      </c>
      <c r="BA504" t="s">
        <v>96</v>
      </c>
      <c r="BB504" t="s">
        <v>96</v>
      </c>
      <c r="BC504" t="s">
        <v>96</v>
      </c>
      <c r="BD504" t="s">
        <v>96</v>
      </c>
      <c r="BE504">
        <v>2</v>
      </c>
      <c r="BI504">
        <v>0</v>
      </c>
      <c r="BS504">
        <v>1</v>
      </c>
      <c r="BT504">
        <v>1</v>
      </c>
      <c r="BU504">
        <v>0</v>
      </c>
      <c r="BV504">
        <v>0</v>
      </c>
      <c r="BW504">
        <v>0</v>
      </c>
      <c r="BX504">
        <v>0</v>
      </c>
      <c r="BY504">
        <v>559</v>
      </c>
      <c r="CG504" s="4">
        <v>1</v>
      </c>
      <c r="CH504" s="4">
        <v>1</v>
      </c>
      <c r="CI504" s="5">
        <v>0</v>
      </c>
      <c r="CJ504" s="5">
        <v>0</v>
      </c>
      <c r="CK504" s="5">
        <v>0</v>
      </c>
      <c r="CL504" s="5">
        <v>0</v>
      </c>
    </row>
    <row r="505" spans="1:90" x14ac:dyDescent="0.2">
      <c r="A505" t="s">
        <v>920</v>
      </c>
      <c r="B505" t="s">
        <v>852</v>
      </c>
      <c r="C505" t="s">
        <v>153</v>
      </c>
      <c r="D505">
        <v>3.2</v>
      </c>
      <c r="E505" t="s">
        <v>120</v>
      </c>
      <c r="F505" t="s">
        <v>921</v>
      </c>
      <c r="G505" t="s">
        <v>92</v>
      </c>
      <c r="H505" t="s">
        <v>855</v>
      </c>
      <c r="K505">
        <v>2.6667000000000001E-3</v>
      </c>
      <c r="Q505">
        <v>-5.24</v>
      </c>
      <c r="Z505">
        <v>1</v>
      </c>
      <c r="AA505">
        <v>1</v>
      </c>
      <c r="AB505" s="1">
        <v>7.4940000000000001E-16</v>
      </c>
      <c r="AC505" s="1">
        <v>7.4940000000000001E-16</v>
      </c>
      <c r="AD505">
        <v>2</v>
      </c>
      <c r="AE505">
        <v>2</v>
      </c>
      <c r="AI505">
        <v>4</v>
      </c>
      <c r="AJ505">
        <v>0</v>
      </c>
      <c r="AK505">
        <v>1</v>
      </c>
      <c r="AL505">
        <v>0</v>
      </c>
      <c r="AM505">
        <v>0</v>
      </c>
      <c r="AN505">
        <v>0</v>
      </c>
      <c r="AO505">
        <v>0.49926999999999999</v>
      </c>
      <c r="AP505">
        <v>1</v>
      </c>
      <c r="AQ505">
        <v>1</v>
      </c>
      <c r="AR505" t="s">
        <v>96</v>
      </c>
      <c r="AS505" t="s">
        <v>96</v>
      </c>
      <c r="AT505" t="s">
        <v>95</v>
      </c>
      <c r="AU505" t="s">
        <v>95</v>
      </c>
      <c r="AV505" t="s">
        <v>95</v>
      </c>
      <c r="AW505" t="s">
        <v>95</v>
      </c>
      <c r="AX505" t="s">
        <v>94</v>
      </c>
      <c r="AY505" t="s">
        <v>94</v>
      </c>
      <c r="AZ505" t="s">
        <v>95</v>
      </c>
      <c r="BA505" t="s">
        <v>96</v>
      </c>
      <c r="BB505" t="s">
        <v>96</v>
      </c>
      <c r="BC505" t="s">
        <v>96</v>
      </c>
      <c r="BD505" t="s">
        <v>96</v>
      </c>
      <c r="BE505">
        <v>3</v>
      </c>
      <c r="BF505" t="s">
        <v>922</v>
      </c>
      <c r="BG505" t="s">
        <v>923</v>
      </c>
      <c r="BI505">
        <v>0</v>
      </c>
      <c r="BS505">
        <v>0</v>
      </c>
      <c r="BT505">
        <v>1</v>
      </c>
      <c r="BU505">
        <v>0</v>
      </c>
      <c r="BV505">
        <v>0</v>
      </c>
      <c r="BW505">
        <v>1</v>
      </c>
      <c r="BX505">
        <v>1</v>
      </c>
      <c r="BY505">
        <v>560</v>
      </c>
      <c r="CG505" s="4">
        <v>0</v>
      </c>
      <c r="CH505" s="4">
        <v>1</v>
      </c>
      <c r="CI505" s="5">
        <v>0</v>
      </c>
      <c r="CJ505" s="5">
        <v>0</v>
      </c>
      <c r="CK505" s="5">
        <v>1</v>
      </c>
      <c r="CL505" s="5">
        <v>1</v>
      </c>
    </row>
    <row r="506" spans="1:90" x14ac:dyDescent="0.2">
      <c r="A506" t="s">
        <v>924</v>
      </c>
      <c r="B506" t="s">
        <v>852</v>
      </c>
      <c r="C506" t="s">
        <v>153</v>
      </c>
      <c r="D506">
        <v>3.2</v>
      </c>
      <c r="E506" t="s">
        <v>120</v>
      </c>
      <c r="F506" t="s">
        <v>925</v>
      </c>
      <c r="G506" t="s">
        <v>92</v>
      </c>
      <c r="H506" t="s">
        <v>855</v>
      </c>
      <c r="K506">
        <v>2E-3</v>
      </c>
      <c r="Q506">
        <v>-3.8490000000000002</v>
      </c>
      <c r="Z506">
        <v>1</v>
      </c>
      <c r="AA506">
        <v>1</v>
      </c>
      <c r="AB506" s="1">
        <v>7.7119000000000001E-16</v>
      </c>
      <c r="AC506" s="1">
        <v>6.6613000000000004E-16</v>
      </c>
      <c r="AD506">
        <v>2</v>
      </c>
      <c r="AE506">
        <v>2</v>
      </c>
      <c r="AI506">
        <v>4</v>
      </c>
      <c r="AJ506">
        <v>0</v>
      </c>
      <c r="AK506">
        <v>1</v>
      </c>
      <c r="AL506">
        <v>0</v>
      </c>
      <c r="AM506">
        <v>0</v>
      </c>
      <c r="AN506">
        <v>0</v>
      </c>
      <c r="AO506">
        <v>0.49975999999999998</v>
      </c>
      <c r="AP506">
        <v>1</v>
      </c>
      <c r="AQ506">
        <v>1</v>
      </c>
      <c r="AR506" t="s">
        <v>96</v>
      </c>
      <c r="AS506" t="s">
        <v>96</v>
      </c>
      <c r="AT506" t="s">
        <v>95</v>
      </c>
      <c r="AU506" t="s">
        <v>95</v>
      </c>
      <c r="AV506" t="s">
        <v>95</v>
      </c>
      <c r="AW506" t="s">
        <v>95</v>
      </c>
      <c r="AX506" t="s">
        <v>94</v>
      </c>
      <c r="AY506" t="s">
        <v>94</v>
      </c>
      <c r="AZ506" t="s">
        <v>95</v>
      </c>
      <c r="BA506" t="s">
        <v>96</v>
      </c>
      <c r="BB506" t="s">
        <v>96</v>
      </c>
      <c r="BC506" t="s">
        <v>96</v>
      </c>
      <c r="BD506" t="s">
        <v>96</v>
      </c>
      <c r="BE506">
        <v>3</v>
      </c>
      <c r="BF506" t="s">
        <v>922</v>
      </c>
      <c r="BG506" t="s">
        <v>923</v>
      </c>
      <c r="BI506">
        <v>0</v>
      </c>
      <c r="BS506">
        <v>0</v>
      </c>
      <c r="BT506">
        <v>1</v>
      </c>
      <c r="BU506">
        <v>0</v>
      </c>
      <c r="BV506">
        <v>0</v>
      </c>
      <c r="BW506">
        <v>0</v>
      </c>
      <c r="BX506">
        <v>0</v>
      </c>
      <c r="BY506">
        <v>561</v>
      </c>
      <c r="CG506" s="4">
        <v>0</v>
      </c>
      <c r="CH506" s="4">
        <v>1</v>
      </c>
      <c r="CI506" s="5">
        <v>0</v>
      </c>
      <c r="CJ506" s="5">
        <v>0</v>
      </c>
      <c r="CK506" s="5">
        <v>0</v>
      </c>
      <c r="CL506" s="5">
        <v>0</v>
      </c>
    </row>
    <row r="507" spans="1:90" x14ac:dyDescent="0.2">
      <c r="A507" t="s">
        <v>926</v>
      </c>
      <c r="B507" t="s">
        <v>852</v>
      </c>
      <c r="C507" t="s">
        <v>153</v>
      </c>
      <c r="D507">
        <v>3.5</v>
      </c>
      <c r="E507" t="s">
        <v>317</v>
      </c>
      <c r="F507" t="s">
        <v>318</v>
      </c>
      <c r="G507" t="s">
        <v>319</v>
      </c>
      <c r="H507" t="s">
        <v>855</v>
      </c>
      <c r="I507">
        <v>0.10242999999999999</v>
      </c>
      <c r="J507">
        <v>6.4571000000000003E-2</v>
      </c>
      <c r="K507">
        <v>0.93306999999999995</v>
      </c>
      <c r="L507">
        <v>2017.8</v>
      </c>
      <c r="M507">
        <v>42.902999999999999</v>
      </c>
      <c r="N507">
        <v>64.575999999999993</v>
      </c>
      <c r="O507">
        <v>5.2188999999999997</v>
      </c>
      <c r="P507">
        <v>1990.4</v>
      </c>
      <c r="Q507">
        <v>-1852.9</v>
      </c>
      <c r="R507">
        <v>0.98673</v>
      </c>
      <c r="S507">
        <v>0.98575999999999997</v>
      </c>
      <c r="T507">
        <v>1.4634</v>
      </c>
      <c r="U507">
        <v>1.1706000000000001</v>
      </c>
      <c r="V507">
        <v>0.97209000000000001</v>
      </c>
      <c r="W507">
        <v>0.97075999999999996</v>
      </c>
      <c r="X507">
        <v>2.1227</v>
      </c>
      <c r="Y507">
        <v>1.6514</v>
      </c>
      <c r="Z507">
        <v>0.90959000000000001</v>
      </c>
      <c r="AA507">
        <v>0.90529000000000004</v>
      </c>
      <c r="AB507">
        <v>3.8203999999999998</v>
      </c>
      <c r="AC507">
        <v>3.2561</v>
      </c>
      <c r="AD507">
        <v>45</v>
      </c>
      <c r="AE507">
        <v>43</v>
      </c>
      <c r="AF507">
        <v>0.60394000000000003</v>
      </c>
      <c r="AG507">
        <v>1.5486E-2</v>
      </c>
      <c r="AH507">
        <v>0.58845999999999998</v>
      </c>
      <c r="AI507">
        <v>43</v>
      </c>
      <c r="AJ507">
        <v>2</v>
      </c>
      <c r="AK507">
        <v>42</v>
      </c>
      <c r="AL507">
        <v>0</v>
      </c>
      <c r="AM507">
        <v>0</v>
      </c>
      <c r="AN507">
        <v>0</v>
      </c>
      <c r="AO507">
        <v>0.95394999999999996</v>
      </c>
      <c r="AP507">
        <v>0</v>
      </c>
      <c r="AQ507">
        <v>1</v>
      </c>
      <c r="AR507" t="s">
        <v>95</v>
      </c>
      <c r="AS507" t="s">
        <v>95</v>
      </c>
      <c r="AT507" t="s">
        <v>95</v>
      </c>
      <c r="AU507" t="s">
        <v>95</v>
      </c>
      <c r="AV507" t="s">
        <v>95</v>
      </c>
      <c r="AW507" t="s">
        <v>95</v>
      </c>
      <c r="AX507" t="s">
        <v>95</v>
      </c>
      <c r="AY507" t="s">
        <v>95</v>
      </c>
      <c r="AZ507" t="s">
        <v>95</v>
      </c>
      <c r="BA507" t="s">
        <v>95</v>
      </c>
      <c r="BB507" t="s">
        <v>95</v>
      </c>
      <c r="BC507" t="s">
        <v>95</v>
      </c>
      <c r="BD507" t="s">
        <v>95</v>
      </c>
      <c r="BI507">
        <v>0</v>
      </c>
      <c r="BJ507" t="s">
        <v>137</v>
      </c>
      <c r="BK507" t="s">
        <v>133</v>
      </c>
      <c r="BL507">
        <v>1</v>
      </c>
      <c r="BM507">
        <v>1</v>
      </c>
      <c r="BN507">
        <v>0</v>
      </c>
      <c r="BO507">
        <v>0</v>
      </c>
      <c r="BP507">
        <v>1</v>
      </c>
      <c r="BQ507">
        <v>1</v>
      </c>
      <c r="BS507">
        <v>1</v>
      </c>
      <c r="BT507">
        <v>1</v>
      </c>
      <c r="BU507">
        <v>0</v>
      </c>
      <c r="BV507">
        <v>0</v>
      </c>
      <c r="BW507">
        <v>1</v>
      </c>
      <c r="BX507">
        <v>1</v>
      </c>
      <c r="BY507">
        <v>562</v>
      </c>
      <c r="CG507" s="4">
        <v>1</v>
      </c>
      <c r="CH507" s="4">
        <v>1</v>
      </c>
      <c r="CI507" s="5">
        <v>0</v>
      </c>
      <c r="CJ507" s="5">
        <v>0</v>
      </c>
      <c r="CK507" s="5">
        <v>1</v>
      </c>
      <c r="CL507" s="5">
        <v>1</v>
      </c>
    </row>
    <row r="508" spans="1:90" x14ac:dyDescent="0.2">
      <c r="A508" t="s">
        <v>927</v>
      </c>
      <c r="B508" t="s">
        <v>852</v>
      </c>
      <c r="C508" t="s">
        <v>153</v>
      </c>
      <c r="D508">
        <v>3.5</v>
      </c>
      <c r="E508" t="s">
        <v>317</v>
      </c>
      <c r="F508" t="s">
        <v>321</v>
      </c>
      <c r="G508" t="s">
        <v>322</v>
      </c>
      <c r="H508" t="s">
        <v>855</v>
      </c>
      <c r="I508">
        <v>0.13669999999999999</v>
      </c>
      <c r="J508">
        <v>3.6465999999999998E-3</v>
      </c>
      <c r="K508">
        <v>2.8854000000000001E-2</v>
      </c>
      <c r="L508">
        <v>1998.4</v>
      </c>
      <c r="M508">
        <v>32.148000000000003</v>
      </c>
      <c r="N508">
        <v>1.4672000000000001</v>
      </c>
      <c r="O508">
        <v>1554.8</v>
      </c>
      <c r="P508" s="1">
        <v>157480</v>
      </c>
      <c r="Q508">
        <v>-56.899000000000001</v>
      </c>
      <c r="R508">
        <v>0.13616</v>
      </c>
      <c r="S508">
        <v>7.2954000000000005E-2</v>
      </c>
      <c r="T508">
        <v>1.0294000000000001</v>
      </c>
      <c r="U508">
        <v>0.80715000000000003</v>
      </c>
      <c r="V508">
        <v>-0.61231999999999998</v>
      </c>
      <c r="W508">
        <v>-0.68910000000000005</v>
      </c>
      <c r="X508">
        <v>1.4063000000000001</v>
      </c>
      <c r="Y508">
        <v>0.86667000000000005</v>
      </c>
      <c r="Z508">
        <v>0.11447</v>
      </c>
      <c r="AA508">
        <v>7.2305999999999995E-2</v>
      </c>
      <c r="AB508">
        <v>1.0422</v>
      </c>
      <c r="AC508">
        <v>0.82082999999999995</v>
      </c>
      <c r="AD508">
        <v>45</v>
      </c>
      <c r="AE508">
        <v>23</v>
      </c>
      <c r="AF508">
        <v>2.7263000000000002</v>
      </c>
      <c r="AG508">
        <v>0.68157999999999996</v>
      </c>
      <c r="AH508">
        <v>2.0448</v>
      </c>
      <c r="AI508">
        <v>41</v>
      </c>
      <c r="AJ508">
        <v>13</v>
      </c>
      <c r="AK508">
        <v>40</v>
      </c>
      <c r="AL508">
        <v>1</v>
      </c>
      <c r="AM508">
        <v>0</v>
      </c>
      <c r="AN508">
        <v>1</v>
      </c>
      <c r="AO508">
        <v>0.49437999999999999</v>
      </c>
      <c r="AP508">
        <v>0</v>
      </c>
      <c r="AQ508">
        <v>1</v>
      </c>
      <c r="AR508" t="s">
        <v>96</v>
      </c>
      <c r="AS508" t="s">
        <v>95</v>
      </c>
      <c r="AT508" t="s">
        <v>95</v>
      </c>
      <c r="AU508" t="s">
        <v>94</v>
      </c>
      <c r="AV508" t="s">
        <v>94</v>
      </c>
      <c r="AW508" t="s">
        <v>94</v>
      </c>
      <c r="AX508" t="s">
        <v>94</v>
      </c>
      <c r="AY508" t="s">
        <v>95</v>
      </c>
      <c r="AZ508" t="s">
        <v>94</v>
      </c>
      <c r="BA508" t="s">
        <v>96</v>
      </c>
      <c r="BB508" t="s">
        <v>94</v>
      </c>
      <c r="BC508" t="s">
        <v>96</v>
      </c>
      <c r="BD508" t="s">
        <v>94</v>
      </c>
      <c r="BI508">
        <v>0</v>
      </c>
      <c r="BJ508" t="s">
        <v>132</v>
      </c>
      <c r="BK508" t="s">
        <v>133</v>
      </c>
      <c r="BL508">
        <v>0</v>
      </c>
      <c r="BM508">
        <v>1</v>
      </c>
      <c r="BN508">
        <v>0</v>
      </c>
      <c r="BO508">
        <v>0</v>
      </c>
      <c r="BP508">
        <v>0</v>
      </c>
      <c r="BQ508">
        <v>0</v>
      </c>
      <c r="BS508">
        <v>0</v>
      </c>
      <c r="BT508">
        <v>1</v>
      </c>
      <c r="BU508">
        <v>0</v>
      </c>
      <c r="BV508">
        <v>0</v>
      </c>
      <c r="BW508">
        <v>0</v>
      </c>
      <c r="BX508">
        <v>0</v>
      </c>
      <c r="BY508">
        <v>563</v>
      </c>
      <c r="CG508" s="4">
        <v>0</v>
      </c>
      <c r="CH508" s="4">
        <v>1</v>
      </c>
      <c r="CI508" s="5">
        <v>0</v>
      </c>
      <c r="CJ508" s="5">
        <v>0</v>
      </c>
      <c r="CK508" s="5">
        <v>0</v>
      </c>
      <c r="CL508" s="5">
        <v>0</v>
      </c>
    </row>
    <row r="509" spans="1:90" x14ac:dyDescent="0.2">
      <c r="A509" t="s">
        <v>928</v>
      </c>
      <c r="B509" t="s">
        <v>852</v>
      </c>
      <c r="C509" t="s">
        <v>153</v>
      </c>
      <c r="D509">
        <v>3.5</v>
      </c>
      <c r="E509" t="s">
        <v>317</v>
      </c>
      <c r="F509" t="s">
        <v>325</v>
      </c>
      <c r="G509" t="s">
        <v>326</v>
      </c>
      <c r="H509" t="s">
        <v>855</v>
      </c>
      <c r="I509">
        <v>0.20827000000000001</v>
      </c>
      <c r="J509">
        <v>9.1222999999999999E-2</v>
      </c>
      <c r="K509">
        <v>6.3768000000000005E-2</v>
      </c>
      <c r="L509">
        <v>2014.9</v>
      </c>
      <c r="M509">
        <v>21.1</v>
      </c>
      <c r="N509">
        <v>3.2372999999999998</v>
      </c>
      <c r="O509">
        <v>6.4814999999999996</v>
      </c>
      <c r="P509">
        <v>2031.8</v>
      </c>
      <c r="Q509">
        <v>-126.93</v>
      </c>
      <c r="R509">
        <v>0.58931999999999995</v>
      </c>
      <c r="S509">
        <v>0.55927000000000004</v>
      </c>
      <c r="T509">
        <v>0.76900999999999997</v>
      </c>
      <c r="U509">
        <v>0.45706000000000002</v>
      </c>
      <c r="V509">
        <v>0.55515000000000003</v>
      </c>
      <c r="W509">
        <v>0.53396999999999994</v>
      </c>
      <c r="X509">
        <v>0.80035999999999996</v>
      </c>
      <c r="Y509">
        <v>0.50600999999999996</v>
      </c>
      <c r="Z509">
        <v>0.47628999999999999</v>
      </c>
      <c r="AA509">
        <v>0.45134999999999997</v>
      </c>
      <c r="AB509">
        <v>0.86841000000000002</v>
      </c>
      <c r="AC509">
        <v>0.62749999999999995</v>
      </c>
      <c r="AD509">
        <v>45</v>
      </c>
      <c r="AE509">
        <v>17</v>
      </c>
      <c r="AF509">
        <v>1.5445</v>
      </c>
      <c r="AG509">
        <v>0.30890000000000001</v>
      </c>
      <c r="AH509">
        <v>1.2356</v>
      </c>
      <c r="AI509">
        <v>21</v>
      </c>
      <c r="AJ509">
        <v>7</v>
      </c>
      <c r="AK509">
        <v>20</v>
      </c>
      <c r="AL509">
        <v>1</v>
      </c>
      <c r="AM509">
        <v>0</v>
      </c>
      <c r="AN509">
        <v>1</v>
      </c>
      <c r="AO509">
        <v>0.68539000000000005</v>
      </c>
      <c r="AP509">
        <v>0</v>
      </c>
      <c r="AQ509">
        <v>1</v>
      </c>
      <c r="AR509" t="s">
        <v>94</v>
      </c>
      <c r="AS509" t="s">
        <v>95</v>
      </c>
      <c r="AT509" t="s">
        <v>95</v>
      </c>
      <c r="AU509" t="s">
        <v>94</v>
      </c>
      <c r="AV509" t="s">
        <v>94</v>
      </c>
      <c r="AW509" t="s">
        <v>94</v>
      </c>
      <c r="AX509" t="s">
        <v>94</v>
      </c>
      <c r="AY509" t="s">
        <v>95</v>
      </c>
      <c r="AZ509" t="s">
        <v>95</v>
      </c>
      <c r="BA509" t="s">
        <v>94</v>
      </c>
      <c r="BB509" t="s">
        <v>94</v>
      </c>
      <c r="BC509" t="s">
        <v>94</v>
      </c>
      <c r="BD509" t="s">
        <v>94</v>
      </c>
      <c r="BI509">
        <v>0</v>
      </c>
      <c r="BJ509" t="s">
        <v>132</v>
      </c>
      <c r="BK509" t="s">
        <v>133</v>
      </c>
      <c r="BL509">
        <v>1</v>
      </c>
      <c r="BM509">
        <v>1</v>
      </c>
      <c r="BN509">
        <v>0</v>
      </c>
      <c r="BO509">
        <v>0</v>
      </c>
      <c r="BP509">
        <v>0</v>
      </c>
      <c r="BQ509">
        <v>0</v>
      </c>
      <c r="BS509">
        <v>1</v>
      </c>
      <c r="BT509">
        <v>1</v>
      </c>
      <c r="BU509">
        <v>0</v>
      </c>
      <c r="BV509">
        <v>0</v>
      </c>
      <c r="BW509">
        <v>0</v>
      </c>
      <c r="BX509">
        <v>0</v>
      </c>
      <c r="BY509">
        <v>564</v>
      </c>
      <c r="CG509" s="4">
        <v>1</v>
      </c>
      <c r="CH509" s="4">
        <v>1</v>
      </c>
      <c r="CI509" s="5">
        <v>0</v>
      </c>
      <c r="CJ509" s="5">
        <v>0</v>
      </c>
      <c r="CK509" s="5">
        <v>0</v>
      </c>
      <c r="CL509" s="5">
        <v>0</v>
      </c>
    </row>
    <row r="510" spans="1:90" x14ac:dyDescent="0.2">
      <c r="A510" t="s">
        <v>929</v>
      </c>
      <c r="B510" t="s">
        <v>852</v>
      </c>
      <c r="C510" t="s">
        <v>153</v>
      </c>
      <c r="D510">
        <v>3.5</v>
      </c>
      <c r="E510" t="s">
        <v>317</v>
      </c>
      <c r="F510" t="s">
        <v>328</v>
      </c>
      <c r="G510" t="s">
        <v>329</v>
      </c>
      <c r="H510" t="s">
        <v>855</v>
      </c>
      <c r="I510">
        <v>0.19838</v>
      </c>
      <c r="J510">
        <v>8.0758999999999997E-2</v>
      </c>
      <c r="K510">
        <v>0.69506999999999997</v>
      </c>
      <c r="L510">
        <v>2013.6</v>
      </c>
      <c r="M510">
        <v>22.152000000000001</v>
      </c>
      <c r="N510">
        <v>32.692999999999998</v>
      </c>
      <c r="O510">
        <v>10.771000000000001</v>
      </c>
      <c r="P510">
        <v>2010.4</v>
      </c>
      <c r="Q510">
        <v>-1383.3</v>
      </c>
      <c r="R510">
        <v>0.19853999999999999</v>
      </c>
      <c r="S510">
        <v>0.13988999999999999</v>
      </c>
      <c r="T510">
        <v>19.841999999999999</v>
      </c>
      <c r="U510">
        <v>10</v>
      </c>
      <c r="V510">
        <v>0.17916000000000001</v>
      </c>
      <c r="W510">
        <v>0.14008000000000001</v>
      </c>
      <c r="X510">
        <v>20.081</v>
      </c>
      <c r="Y510">
        <v>10.875999999999999</v>
      </c>
      <c r="Z510">
        <v>0.16586999999999999</v>
      </c>
      <c r="AA510">
        <v>0.12615000000000001</v>
      </c>
      <c r="AB510">
        <v>20.242999999999999</v>
      </c>
      <c r="AC510">
        <v>11.478999999999999</v>
      </c>
      <c r="AD510">
        <v>45</v>
      </c>
      <c r="AE510">
        <v>14</v>
      </c>
      <c r="AF510">
        <v>4.0213000000000001</v>
      </c>
      <c r="AG510">
        <v>4.6363000000000001E-2</v>
      </c>
      <c r="AH510">
        <v>3.9748999999999999</v>
      </c>
      <c r="AI510">
        <v>20</v>
      </c>
      <c r="AJ510">
        <v>2</v>
      </c>
      <c r="AK510">
        <v>0</v>
      </c>
      <c r="AL510">
        <v>1</v>
      </c>
      <c r="AM510">
        <v>0</v>
      </c>
      <c r="AN510">
        <v>1</v>
      </c>
      <c r="AO510">
        <v>0.36495</v>
      </c>
      <c r="AP510">
        <v>0</v>
      </c>
      <c r="AQ510">
        <v>0</v>
      </c>
      <c r="AR510" t="s">
        <v>96</v>
      </c>
      <c r="AS510" t="s">
        <v>95</v>
      </c>
      <c r="AT510" t="s">
        <v>95</v>
      </c>
      <c r="AU510" t="s">
        <v>94</v>
      </c>
      <c r="AV510" t="s">
        <v>94</v>
      </c>
      <c r="AW510" t="s">
        <v>94</v>
      </c>
      <c r="AX510" t="s">
        <v>94</v>
      </c>
      <c r="AY510" t="s">
        <v>95</v>
      </c>
      <c r="AZ510" t="s">
        <v>94</v>
      </c>
      <c r="BA510" t="s">
        <v>96</v>
      </c>
      <c r="BB510" t="s">
        <v>94</v>
      </c>
      <c r="BC510" t="s">
        <v>96</v>
      </c>
      <c r="BD510" t="s">
        <v>94</v>
      </c>
      <c r="BI510">
        <v>0</v>
      </c>
      <c r="BJ510" t="s">
        <v>132</v>
      </c>
      <c r="BK510" t="s">
        <v>133</v>
      </c>
      <c r="BL510">
        <v>0</v>
      </c>
      <c r="BM510">
        <v>1</v>
      </c>
      <c r="BN510">
        <v>0</v>
      </c>
      <c r="BO510">
        <v>0</v>
      </c>
      <c r="BP510">
        <v>0</v>
      </c>
      <c r="BQ510">
        <v>0</v>
      </c>
      <c r="BS510">
        <v>0</v>
      </c>
      <c r="BT510">
        <v>1</v>
      </c>
      <c r="BU510">
        <v>0</v>
      </c>
      <c r="BV510">
        <v>0</v>
      </c>
      <c r="BW510">
        <v>0</v>
      </c>
      <c r="BX510">
        <v>0</v>
      </c>
      <c r="BY510">
        <v>565</v>
      </c>
      <c r="CG510" s="4">
        <v>0</v>
      </c>
      <c r="CH510" s="4">
        <v>1</v>
      </c>
      <c r="CI510" s="5">
        <v>0</v>
      </c>
      <c r="CJ510" s="5">
        <v>0</v>
      </c>
      <c r="CK510" s="5">
        <v>0</v>
      </c>
      <c r="CL510" s="5">
        <v>0</v>
      </c>
    </row>
    <row r="511" spans="1:90" x14ac:dyDescent="0.2">
      <c r="A511" t="s">
        <v>930</v>
      </c>
      <c r="B511" t="s">
        <v>852</v>
      </c>
      <c r="C511" t="s">
        <v>153</v>
      </c>
      <c r="D511">
        <v>3.5</v>
      </c>
      <c r="E511" t="s">
        <v>317</v>
      </c>
      <c r="F511" t="s">
        <v>331</v>
      </c>
      <c r="G511" t="s">
        <v>329</v>
      </c>
      <c r="H511" t="s">
        <v>855</v>
      </c>
      <c r="I511">
        <v>23.791</v>
      </c>
      <c r="J511">
        <v>6.5715999999999997E-2</v>
      </c>
      <c r="K511">
        <v>2.7810999999999999</v>
      </c>
      <c r="L511">
        <v>2016.1</v>
      </c>
      <c r="M511">
        <v>0.18471000000000001</v>
      </c>
      <c r="N511">
        <v>149.69999999999999</v>
      </c>
      <c r="O511">
        <v>0.89176999999999995</v>
      </c>
      <c r="P511">
        <v>1950.3</v>
      </c>
      <c r="Q511">
        <v>-5534.8</v>
      </c>
      <c r="R511">
        <v>0.14766000000000001</v>
      </c>
      <c r="S511">
        <v>8.5289000000000004E-2</v>
      </c>
      <c r="T511">
        <v>129.31</v>
      </c>
      <c r="U511">
        <v>41.99</v>
      </c>
      <c r="V511">
        <v>6.1620000000000001E-2</v>
      </c>
      <c r="W511">
        <v>1.6936E-2</v>
      </c>
      <c r="X511">
        <v>135.68</v>
      </c>
      <c r="Y511">
        <v>47.116</v>
      </c>
      <c r="Z511">
        <v>6.6502000000000006E-2</v>
      </c>
      <c r="AA511">
        <v>2.2048999999999999E-2</v>
      </c>
      <c r="AB511">
        <v>135.32</v>
      </c>
      <c r="AC511">
        <v>49.164999999999999</v>
      </c>
      <c r="AD511">
        <v>45</v>
      </c>
      <c r="AE511">
        <v>18</v>
      </c>
      <c r="AF511">
        <v>6.3060999999999998</v>
      </c>
      <c r="AG511">
        <v>1.8695E-2</v>
      </c>
      <c r="AH511">
        <v>6.2873999999999999</v>
      </c>
      <c r="AI511">
        <v>21</v>
      </c>
      <c r="AJ511">
        <v>6</v>
      </c>
      <c r="AK511">
        <v>19</v>
      </c>
      <c r="AL511">
        <v>1</v>
      </c>
      <c r="AM511">
        <v>0</v>
      </c>
      <c r="AN511">
        <v>1</v>
      </c>
      <c r="AO511">
        <v>3.4297000000000001E-2</v>
      </c>
      <c r="AP511">
        <v>0</v>
      </c>
      <c r="AQ511">
        <v>0</v>
      </c>
      <c r="AR511" t="s">
        <v>96</v>
      </c>
      <c r="AS511" t="s">
        <v>95</v>
      </c>
      <c r="AT511" t="s">
        <v>95</v>
      </c>
      <c r="AU511" t="s">
        <v>94</v>
      </c>
      <c r="AV511" t="s">
        <v>94</v>
      </c>
      <c r="AW511" t="s">
        <v>94</v>
      </c>
      <c r="AX511" t="s">
        <v>94</v>
      </c>
      <c r="AY511" t="s">
        <v>95</v>
      </c>
      <c r="AZ511" t="s">
        <v>94</v>
      </c>
      <c r="BA511" t="s">
        <v>96</v>
      </c>
      <c r="BB511" t="s">
        <v>94</v>
      </c>
      <c r="BC511" t="s">
        <v>96</v>
      </c>
      <c r="BD511" t="s">
        <v>94</v>
      </c>
      <c r="BI511">
        <v>0</v>
      </c>
      <c r="BJ511" t="s">
        <v>132</v>
      </c>
      <c r="BK511" t="s">
        <v>133</v>
      </c>
      <c r="BL511">
        <v>0</v>
      </c>
      <c r="BM511">
        <v>1</v>
      </c>
      <c r="BN511">
        <v>0</v>
      </c>
      <c r="BO511">
        <v>0</v>
      </c>
      <c r="BP511">
        <v>0</v>
      </c>
      <c r="BQ511">
        <v>0</v>
      </c>
      <c r="BS511">
        <v>0</v>
      </c>
      <c r="BT511">
        <v>1</v>
      </c>
      <c r="BU511">
        <v>0</v>
      </c>
      <c r="BV511">
        <v>0</v>
      </c>
      <c r="BW511">
        <v>0</v>
      </c>
      <c r="BX511">
        <v>0</v>
      </c>
      <c r="BY511">
        <v>566</v>
      </c>
      <c r="CG511" s="4">
        <v>0</v>
      </c>
      <c r="CH511" s="4">
        <v>1</v>
      </c>
      <c r="CI511" s="5">
        <v>0</v>
      </c>
      <c r="CJ511" s="5">
        <v>0</v>
      </c>
      <c r="CK511" s="5">
        <v>0</v>
      </c>
      <c r="CL511" s="5">
        <v>0</v>
      </c>
    </row>
    <row r="512" spans="1:90" x14ac:dyDescent="0.2">
      <c r="A512" t="s">
        <v>931</v>
      </c>
      <c r="B512" t="s">
        <v>852</v>
      </c>
      <c r="C512" t="s">
        <v>153</v>
      </c>
      <c r="D512">
        <v>3.5</v>
      </c>
      <c r="E512" t="s">
        <v>317</v>
      </c>
      <c r="F512" t="s">
        <v>333</v>
      </c>
      <c r="G512" t="s">
        <v>326</v>
      </c>
      <c r="H512" t="s">
        <v>855</v>
      </c>
      <c r="I512">
        <v>0.36198999999999998</v>
      </c>
      <c r="J512">
        <v>1.6913000000000001E-2</v>
      </c>
      <c r="K512">
        <v>0.16838</v>
      </c>
      <c r="L512">
        <v>2016.1</v>
      </c>
      <c r="M512">
        <v>12.14</v>
      </c>
      <c r="N512">
        <v>8.9478000000000009</v>
      </c>
      <c r="O512">
        <v>1551.8</v>
      </c>
      <c r="P512" s="1">
        <v>157780</v>
      </c>
      <c r="Q512">
        <v>-335.21</v>
      </c>
      <c r="R512">
        <v>0.70604999999999996</v>
      </c>
      <c r="S512">
        <v>0.68454000000000004</v>
      </c>
      <c r="T512">
        <v>1.6922999999999999</v>
      </c>
      <c r="U512">
        <v>0.97894999999999999</v>
      </c>
      <c r="V512">
        <v>-0.36619000000000002</v>
      </c>
      <c r="W512">
        <v>-0.43125000000000002</v>
      </c>
      <c r="X512">
        <v>3.6484000000000001</v>
      </c>
      <c r="Y512">
        <v>1.8889</v>
      </c>
      <c r="Z512">
        <v>0.49080000000000001</v>
      </c>
      <c r="AA512">
        <v>0.46655000000000002</v>
      </c>
      <c r="AB512">
        <v>2.2273999999999998</v>
      </c>
      <c r="AC512">
        <v>1.6458999999999999</v>
      </c>
      <c r="AD512">
        <v>45</v>
      </c>
      <c r="AE512">
        <v>25</v>
      </c>
      <c r="AF512">
        <v>1.4529000000000001</v>
      </c>
      <c r="AG512">
        <v>0.11176</v>
      </c>
      <c r="AH512">
        <v>1.3411</v>
      </c>
      <c r="AI512">
        <v>38</v>
      </c>
      <c r="AJ512">
        <v>2</v>
      </c>
      <c r="AK512">
        <v>37</v>
      </c>
      <c r="AL512">
        <v>0</v>
      </c>
      <c r="AM512">
        <v>0</v>
      </c>
      <c r="AN512">
        <v>1</v>
      </c>
      <c r="AO512">
        <v>0.83972999999999998</v>
      </c>
      <c r="AP512">
        <v>0</v>
      </c>
      <c r="AQ512">
        <v>1</v>
      </c>
      <c r="AR512" t="s">
        <v>95</v>
      </c>
      <c r="AS512" t="s">
        <v>95</v>
      </c>
      <c r="AT512" t="s">
        <v>95</v>
      </c>
      <c r="AU512" t="s">
        <v>94</v>
      </c>
      <c r="AV512" t="s">
        <v>94</v>
      </c>
      <c r="AW512" t="s">
        <v>94</v>
      </c>
      <c r="AX512" t="s">
        <v>95</v>
      </c>
      <c r="AY512" t="s">
        <v>95</v>
      </c>
      <c r="AZ512" t="s">
        <v>95</v>
      </c>
      <c r="BA512" t="s">
        <v>94</v>
      </c>
      <c r="BB512" t="s">
        <v>94</v>
      </c>
      <c r="BC512" t="s">
        <v>94</v>
      </c>
      <c r="BD512" t="s">
        <v>94</v>
      </c>
      <c r="BI512">
        <v>0</v>
      </c>
      <c r="BJ512" t="s">
        <v>132</v>
      </c>
      <c r="BK512" t="s">
        <v>133</v>
      </c>
      <c r="BL512">
        <v>1</v>
      </c>
      <c r="BM512">
        <v>1</v>
      </c>
      <c r="BN512">
        <v>0</v>
      </c>
      <c r="BO512">
        <v>0</v>
      </c>
      <c r="BP512">
        <v>0</v>
      </c>
      <c r="BQ512">
        <v>0</v>
      </c>
      <c r="BS512">
        <v>1</v>
      </c>
      <c r="BT512">
        <v>1</v>
      </c>
      <c r="BU512">
        <v>0</v>
      </c>
      <c r="BV512">
        <v>0</v>
      </c>
      <c r="BW512">
        <v>0</v>
      </c>
      <c r="BX512">
        <v>0</v>
      </c>
      <c r="BY512">
        <v>567</v>
      </c>
      <c r="CG512" s="4">
        <v>1</v>
      </c>
      <c r="CH512" s="4">
        <v>1</v>
      </c>
      <c r="CI512" s="5">
        <v>0</v>
      </c>
      <c r="CJ512" s="5">
        <v>0</v>
      </c>
      <c r="CK512" s="5">
        <v>0</v>
      </c>
      <c r="CL512" s="5">
        <v>0</v>
      </c>
    </row>
    <row r="513" spans="1:90" x14ac:dyDescent="0.2">
      <c r="A513" t="s">
        <v>932</v>
      </c>
      <c r="B513" t="s">
        <v>852</v>
      </c>
      <c r="C513" t="s">
        <v>153</v>
      </c>
      <c r="D513">
        <v>3.5</v>
      </c>
      <c r="E513" t="s">
        <v>317</v>
      </c>
      <c r="F513" t="s">
        <v>335</v>
      </c>
      <c r="G513" t="s">
        <v>336</v>
      </c>
      <c r="H513" t="s">
        <v>855</v>
      </c>
      <c r="I513">
        <v>0.10717</v>
      </c>
      <c r="J513">
        <v>8.3145999999999998E-2</v>
      </c>
      <c r="K513">
        <v>14.000999999999999</v>
      </c>
      <c r="L513">
        <v>2026.2</v>
      </c>
      <c r="M513">
        <v>41.006</v>
      </c>
      <c r="N513">
        <v>1530.5</v>
      </c>
      <c r="O513">
        <v>6.1959E-2</v>
      </c>
      <c r="P513">
        <v>1911.5</v>
      </c>
      <c r="Q513">
        <v>-27841</v>
      </c>
      <c r="R513">
        <v>0.99868000000000001</v>
      </c>
      <c r="S513">
        <v>0.99858999999999998</v>
      </c>
      <c r="T513">
        <v>7.1022999999999996</v>
      </c>
      <c r="U513">
        <v>5.7630999999999997</v>
      </c>
      <c r="V513">
        <v>0.99461999999999995</v>
      </c>
      <c r="W513">
        <v>0.99436000000000002</v>
      </c>
      <c r="X513">
        <v>14.362</v>
      </c>
      <c r="Y513">
        <v>11.974</v>
      </c>
      <c r="Z513">
        <v>0.86236999999999997</v>
      </c>
      <c r="AA513">
        <v>0.85582000000000003</v>
      </c>
      <c r="AB513">
        <v>72.641000000000005</v>
      </c>
      <c r="AC513">
        <v>61.603999999999999</v>
      </c>
      <c r="AD513">
        <v>45</v>
      </c>
      <c r="AE513">
        <v>43</v>
      </c>
      <c r="AF513">
        <v>0.44301000000000001</v>
      </c>
      <c r="AG513">
        <v>6.5340000000000005E-4</v>
      </c>
      <c r="AH513">
        <v>0.44235000000000002</v>
      </c>
      <c r="AI513">
        <v>43</v>
      </c>
      <c r="AJ513">
        <v>0</v>
      </c>
      <c r="AK513">
        <v>42</v>
      </c>
      <c r="AL513">
        <v>0</v>
      </c>
      <c r="AM513">
        <v>0</v>
      </c>
      <c r="AN513">
        <v>1</v>
      </c>
      <c r="AO513">
        <v>0.92847000000000002</v>
      </c>
      <c r="AP513">
        <v>0</v>
      </c>
      <c r="AQ513">
        <v>0</v>
      </c>
      <c r="AR513" t="s">
        <v>95</v>
      </c>
      <c r="AS513" t="s">
        <v>95</v>
      </c>
      <c r="AT513" t="s">
        <v>95</v>
      </c>
      <c r="AU513" t="s">
        <v>95</v>
      </c>
      <c r="AV513" t="s">
        <v>95</v>
      </c>
      <c r="AW513" t="s">
        <v>95</v>
      </c>
      <c r="AX513" t="s">
        <v>95</v>
      </c>
      <c r="AY513" t="s">
        <v>95</v>
      </c>
      <c r="AZ513" t="s">
        <v>95</v>
      </c>
      <c r="BA513" t="s">
        <v>95</v>
      </c>
      <c r="BB513" t="s">
        <v>95</v>
      </c>
      <c r="BC513" t="s">
        <v>95</v>
      </c>
      <c r="BD513" t="s">
        <v>95</v>
      </c>
      <c r="BH513" t="s">
        <v>389</v>
      </c>
      <c r="BI513">
        <v>1</v>
      </c>
      <c r="BJ513" t="s">
        <v>97</v>
      </c>
      <c r="BK513" t="s">
        <v>337</v>
      </c>
      <c r="BL513">
        <v>0</v>
      </c>
      <c r="BM513">
        <v>0</v>
      </c>
      <c r="BN513">
        <v>0</v>
      </c>
      <c r="BO513">
        <v>0</v>
      </c>
      <c r="BP513">
        <v>0</v>
      </c>
      <c r="BQ513">
        <v>0</v>
      </c>
      <c r="BS513">
        <v>1</v>
      </c>
      <c r="BT513">
        <v>1</v>
      </c>
      <c r="BU513">
        <v>0</v>
      </c>
      <c r="BV513">
        <v>0</v>
      </c>
      <c r="BW513">
        <v>0</v>
      </c>
      <c r="BX513">
        <v>0</v>
      </c>
      <c r="BY513">
        <v>568</v>
      </c>
      <c r="BZ513" t="s">
        <v>123</v>
      </c>
      <c r="CA513" t="s">
        <v>123</v>
      </c>
      <c r="CG513" s="4">
        <v>1</v>
      </c>
      <c r="CH513" s="4">
        <v>1</v>
      </c>
      <c r="CI513" s="5">
        <v>0</v>
      </c>
      <c r="CJ513" s="5">
        <v>0</v>
      </c>
      <c r="CK513" s="5">
        <v>0</v>
      </c>
      <c r="CL513" s="5">
        <v>0</v>
      </c>
    </row>
    <row r="514" spans="1:90" x14ac:dyDescent="0.2">
      <c r="A514" t="s">
        <v>933</v>
      </c>
      <c r="B514" t="s">
        <v>852</v>
      </c>
      <c r="C514" t="s">
        <v>153</v>
      </c>
      <c r="D514">
        <v>3.5</v>
      </c>
      <c r="E514" t="s">
        <v>317</v>
      </c>
      <c r="F514" t="s">
        <v>339</v>
      </c>
      <c r="G514" t="s">
        <v>340</v>
      </c>
      <c r="H514" t="s">
        <v>855</v>
      </c>
      <c r="I514">
        <v>9.2271000000000006E-2</v>
      </c>
      <c r="J514">
        <v>7.0176000000000002E-2</v>
      </c>
      <c r="K514">
        <v>0.90683000000000002</v>
      </c>
      <c r="L514">
        <v>2024</v>
      </c>
      <c r="M514">
        <v>47.625999999999998</v>
      </c>
      <c r="N514">
        <v>91.043999999999997</v>
      </c>
      <c r="O514">
        <v>4.4294000000000002</v>
      </c>
      <c r="P514">
        <v>1989.5</v>
      </c>
      <c r="Q514">
        <v>-1800.6</v>
      </c>
      <c r="R514">
        <v>0.98851</v>
      </c>
      <c r="S514">
        <v>0.98763000000000001</v>
      </c>
      <c r="T514">
        <v>1.2730999999999999</v>
      </c>
      <c r="U514">
        <v>1.0643</v>
      </c>
      <c r="V514">
        <v>0.98360999999999998</v>
      </c>
      <c r="W514">
        <v>0.98279000000000005</v>
      </c>
      <c r="X514">
        <v>1.5207999999999999</v>
      </c>
      <c r="Y514">
        <v>1.2462</v>
      </c>
      <c r="Z514">
        <v>0.89771999999999996</v>
      </c>
      <c r="AA514">
        <v>0.89261000000000001</v>
      </c>
      <c r="AB514">
        <v>3.7985000000000002</v>
      </c>
      <c r="AC514">
        <v>3.1831999999999998</v>
      </c>
      <c r="AD514">
        <v>43</v>
      </c>
      <c r="AE514">
        <v>41</v>
      </c>
      <c r="AF514">
        <v>0.42836999999999997</v>
      </c>
      <c r="AG514">
        <v>1.0984000000000001E-2</v>
      </c>
      <c r="AH514">
        <v>0.41737999999999997</v>
      </c>
      <c r="AI514">
        <v>41</v>
      </c>
      <c r="AJ514">
        <v>0</v>
      </c>
      <c r="AK514">
        <v>40</v>
      </c>
      <c r="AL514">
        <v>0</v>
      </c>
      <c r="AM514">
        <v>0</v>
      </c>
      <c r="AN514">
        <v>0</v>
      </c>
      <c r="AO514">
        <v>0.94423999999999997</v>
      </c>
      <c r="AP514">
        <v>0</v>
      </c>
      <c r="AQ514">
        <v>1</v>
      </c>
      <c r="AR514" t="s">
        <v>95</v>
      </c>
      <c r="AS514" t="s">
        <v>95</v>
      </c>
      <c r="AT514" t="s">
        <v>95</v>
      </c>
      <c r="AU514" t="s">
        <v>95</v>
      </c>
      <c r="AV514" t="s">
        <v>95</v>
      </c>
      <c r="AW514" t="s">
        <v>95</v>
      </c>
      <c r="AX514" t="s">
        <v>95</v>
      </c>
      <c r="AY514" t="s">
        <v>95</v>
      </c>
      <c r="AZ514" t="s">
        <v>95</v>
      </c>
      <c r="BA514" t="s">
        <v>95</v>
      </c>
      <c r="BB514" t="s">
        <v>95</v>
      </c>
      <c r="BC514" t="s">
        <v>95</v>
      </c>
      <c r="BD514" t="s">
        <v>95</v>
      </c>
      <c r="BH514" t="s">
        <v>341</v>
      </c>
      <c r="BI514">
        <v>1</v>
      </c>
      <c r="BJ514" t="s">
        <v>97</v>
      </c>
      <c r="BK514" t="s">
        <v>138</v>
      </c>
      <c r="BL514">
        <v>0</v>
      </c>
      <c r="BM514">
        <v>0</v>
      </c>
      <c r="BN514">
        <v>0</v>
      </c>
      <c r="BO514">
        <v>0</v>
      </c>
      <c r="BP514">
        <v>0</v>
      </c>
      <c r="BQ514">
        <v>0</v>
      </c>
      <c r="BS514">
        <v>1</v>
      </c>
      <c r="BT514">
        <v>1</v>
      </c>
      <c r="BU514">
        <v>0</v>
      </c>
      <c r="BV514">
        <v>0</v>
      </c>
      <c r="BW514">
        <v>0</v>
      </c>
      <c r="BX514">
        <v>0</v>
      </c>
      <c r="BY514">
        <v>569</v>
      </c>
      <c r="BZ514" t="s">
        <v>123</v>
      </c>
      <c r="CA514" t="s">
        <v>123</v>
      </c>
      <c r="CG514" s="4">
        <v>1</v>
      </c>
      <c r="CH514" s="4">
        <v>1</v>
      </c>
      <c r="CI514" s="5">
        <v>0</v>
      </c>
      <c r="CJ514" s="5">
        <v>0</v>
      </c>
      <c r="CK514" s="5">
        <v>0</v>
      </c>
      <c r="CL514" s="5">
        <v>0</v>
      </c>
    </row>
    <row r="515" spans="1:90" x14ac:dyDescent="0.2">
      <c r="A515" t="s">
        <v>934</v>
      </c>
      <c r="B515" t="s">
        <v>852</v>
      </c>
      <c r="C515" t="s">
        <v>153</v>
      </c>
      <c r="D515">
        <v>3.5</v>
      </c>
      <c r="E515" t="s">
        <v>317</v>
      </c>
      <c r="F515" t="s">
        <v>343</v>
      </c>
      <c r="G515" t="s">
        <v>344</v>
      </c>
      <c r="H515" t="s">
        <v>855</v>
      </c>
      <c r="I515">
        <v>0.10242999999999999</v>
      </c>
      <c r="J515">
        <v>6.4571000000000003E-2</v>
      </c>
      <c r="K515">
        <v>0.93306999999999995</v>
      </c>
      <c r="L515">
        <v>2017.8</v>
      </c>
      <c r="M515">
        <v>42.902999999999999</v>
      </c>
      <c r="N515">
        <v>64.575999999999993</v>
      </c>
      <c r="O515">
        <v>5.2188999999999997</v>
      </c>
      <c r="P515">
        <v>1990.4</v>
      </c>
      <c r="Q515">
        <v>-1852.9</v>
      </c>
      <c r="R515">
        <v>0.98673</v>
      </c>
      <c r="S515">
        <v>0.98575999999999997</v>
      </c>
      <c r="T515">
        <v>1.4634</v>
      </c>
      <c r="U515">
        <v>1.1706000000000001</v>
      </c>
      <c r="V515">
        <v>0.97209000000000001</v>
      </c>
      <c r="W515">
        <v>0.97075999999999996</v>
      </c>
      <c r="X515">
        <v>2.1227</v>
      </c>
      <c r="Y515">
        <v>1.6514</v>
      </c>
      <c r="Z515">
        <v>0.90959000000000001</v>
      </c>
      <c r="AA515">
        <v>0.90529000000000004</v>
      </c>
      <c r="AB515">
        <v>3.8203999999999998</v>
      </c>
      <c r="AC515">
        <v>3.2561</v>
      </c>
      <c r="AD515">
        <v>45</v>
      </c>
      <c r="AE515">
        <v>43</v>
      </c>
      <c r="AF515">
        <v>0.60394000000000003</v>
      </c>
      <c r="AG515">
        <v>1.5486E-2</v>
      </c>
      <c r="AH515">
        <v>0.58845999999999998</v>
      </c>
      <c r="AI515">
        <v>43</v>
      </c>
      <c r="AJ515">
        <v>2</v>
      </c>
      <c r="AK515">
        <v>42</v>
      </c>
      <c r="AL515">
        <v>0</v>
      </c>
      <c r="AM515">
        <v>0</v>
      </c>
      <c r="AN515">
        <v>0</v>
      </c>
      <c r="AO515">
        <v>0.95394999999999996</v>
      </c>
      <c r="AP515">
        <v>0</v>
      </c>
      <c r="AQ515">
        <v>1</v>
      </c>
      <c r="AR515" t="s">
        <v>95</v>
      </c>
      <c r="AS515" t="s">
        <v>95</v>
      </c>
      <c r="AT515" t="s">
        <v>95</v>
      </c>
      <c r="AU515" t="s">
        <v>95</v>
      </c>
      <c r="AV515" t="s">
        <v>95</v>
      </c>
      <c r="AW515" t="s">
        <v>95</v>
      </c>
      <c r="AX515" t="s">
        <v>95</v>
      </c>
      <c r="AY515" t="s">
        <v>95</v>
      </c>
      <c r="AZ515" t="s">
        <v>95</v>
      </c>
      <c r="BA515" t="s">
        <v>95</v>
      </c>
      <c r="BB515" t="s">
        <v>95</v>
      </c>
      <c r="BC515" t="s">
        <v>95</v>
      </c>
      <c r="BD515" t="s">
        <v>95</v>
      </c>
      <c r="BH515" t="s">
        <v>345</v>
      </c>
      <c r="BI515">
        <v>1</v>
      </c>
      <c r="BJ515" t="s">
        <v>97</v>
      </c>
      <c r="BK515" t="s">
        <v>180</v>
      </c>
      <c r="BL515">
        <v>0</v>
      </c>
      <c r="BM515">
        <v>0</v>
      </c>
      <c r="BN515">
        <v>0</v>
      </c>
      <c r="BO515">
        <v>0</v>
      </c>
      <c r="BP515">
        <v>0</v>
      </c>
      <c r="BQ515">
        <v>0</v>
      </c>
      <c r="BS515">
        <v>1</v>
      </c>
      <c r="BT515">
        <v>1</v>
      </c>
      <c r="BU515">
        <v>0</v>
      </c>
      <c r="BV515">
        <v>0</v>
      </c>
      <c r="BW515">
        <v>0</v>
      </c>
      <c r="BX515">
        <v>0</v>
      </c>
      <c r="BY515">
        <v>570</v>
      </c>
      <c r="BZ515" t="s">
        <v>123</v>
      </c>
      <c r="CA515" t="s">
        <v>123</v>
      </c>
      <c r="CG515" s="4">
        <v>1</v>
      </c>
      <c r="CH515" s="4">
        <v>1</v>
      </c>
      <c r="CI515" s="5">
        <v>0</v>
      </c>
      <c r="CJ515" s="5">
        <v>0</v>
      </c>
      <c r="CK515" s="5">
        <v>0</v>
      </c>
      <c r="CL515" s="5">
        <v>0</v>
      </c>
    </row>
    <row r="516" spans="1:90" x14ac:dyDescent="0.2">
      <c r="A516" t="s">
        <v>935</v>
      </c>
      <c r="B516" t="s">
        <v>852</v>
      </c>
      <c r="C516" t="s">
        <v>153</v>
      </c>
      <c r="D516">
        <v>3.5</v>
      </c>
      <c r="E516" t="s">
        <v>317</v>
      </c>
      <c r="F516" t="s">
        <v>347</v>
      </c>
      <c r="G516" t="s">
        <v>348</v>
      </c>
      <c r="H516" t="s">
        <v>855</v>
      </c>
      <c r="I516">
        <v>0.52120999999999995</v>
      </c>
      <c r="J516">
        <v>4.5586000000000003E-3</v>
      </c>
      <c r="K516">
        <v>3.7596999999999998E-2</v>
      </c>
      <c r="L516">
        <v>2028.5</v>
      </c>
      <c r="M516">
        <v>8.4312000000000005</v>
      </c>
      <c r="N516">
        <v>92435</v>
      </c>
      <c r="O516">
        <v>1554.4</v>
      </c>
      <c r="P516" s="1">
        <v>157490</v>
      </c>
      <c r="Q516">
        <v>-74.355000000000004</v>
      </c>
      <c r="R516">
        <v>0.32100000000000001</v>
      </c>
      <c r="S516">
        <v>0.24265</v>
      </c>
      <c r="T516">
        <v>0.75172000000000005</v>
      </c>
      <c r="U516">
        <v>0.47441</v>
      </c>
      <c r="V516">
        <v>-0.48198000000000002</v>
      </c>
      <c r="W516">
        <v>-0.59175</v>
      </c>
      <c r="X516">
        <v>1.1106</v>
      </c>
      <c r="Y516">
        <v>0.63332999999999995</v>
      </c>
      <c r="Z516">
        <v>0.12725</v>
      </c>
      <c r="AA516">
        <v>6.2600000000000003E-2</v>
      </c>
      <c r="AB516">
        <v>0.85224999999999995</v>
      </c>
      <c r="AC516">
        <v>0.65510000000000002</v>
      </c>
      <c r="AD516">
        <v>30</v>
      </c>
      <c r="AE516">
        <v>13</v>
      </c>
      <c r="AF516" s="1">
        <v>4.3273999999999999E-5</v>
      </c>
      <c r="AG516" s="1">
        <v>1.0818E-5</v>
      </c>
      <c r="AH516" s="1">
        <v>3.2455E-5</v>
      </c>
      <c r="AI516">
        <v>28</v>
      </c>
      <c r="AJ516">
        <v>0</v>
      </c>
      <c r="AK516">
        <v>27</v>
      </c>
      <c r="AL516">
        <v>0</v>
      </c>
      <c r="AM516">
        <v>0</v>
      </c>
      <c r="AN516">
        <v>1</v>
      </c>
      <c r="AO516">
        <v>0.37837999999999999</v>
      </c>
      <c r="AP516">
        <v>0</v>
      </c>
      <c r="AQ516">
        <v>1</v>
      </c>
      <c r="AR516" t="s">
        <v>94</v>
      </c>
      <c r="AS516" t="s">
        <v>95</v>
      </c>
      <c r="AT516" t="s">
        <v>95</v>
      </c>
      <c r="AU516" t="s">
        <v>94</v>
      </c>
      <c r="AV516" t="s">
        <v>94</v>
      </c>
      <c r="AW516" t="s">
        <v>94</v>
      </c>
      <c r="AX516" t="s">
        <v>94</v>
      </c>
      <c r="AY516" t="s">
        <v>94</v>
      </c>
      <c r="AZ516" t="s">
        <v>94</v>
      </c>
      <c r="BA516" t="s">
        <v>94</v>
      </c>
      <c r="BB516" t="s">
        <v>94</v>
      </c>
      <c r="BC516" t="s">
        <v>96</v>
      </c>
      <c r="BD516" t="s">
        <v>94</v>
      </c>
      <c r="BH516" t="s">
        <v>341</v>
      </c>
      <c r="BI516">
        <v>1</v>
      </c>
      <c r="BJ516" t="s">
        <v>97</v>
      </c>
      <c r="BK516" t="s">
        <v>138</v>
      </c>
      <c r="BL516">
        <v>0</v>
      </c>
      <c r="BM516">
        <v>0</v>
      </c>
      <c r="BN516">
        <v>0</v>
      </c>
      <c r="BO516">
        <v>0</v>
      </c>
      <c r="BP516">
        <v>0</v>
      </c>
      <c r="BQ516">
        <v>0</v>
      </c>
      <c r="BS516">
        <v>0</v>
      </c>
      <c r="BT516">
        <v>1</v>
      </c>
      <c r="BU516">
        <v>0</v>
      </c>
      <c r="BV516">
        <v>0</v>
      </c>
      <c r="BW516">
        <v>0</v>
      </c>
      <c r="BX516">
        <v>0</v>
      </c>
      <c r="BY516">
        <v>571</v>
      </c>
      <c r="CA516" t="s">
        <v>123</v>
      </c>
      <c r="CG516" s="4">
        <v>0</v>
      </c>
      <c r="CH516" s="4">
        <v>1</v>
      </c>
      <c r="CI516" s="5">
        <v>0</v>
      </c>
      <c r="CJ516" s="5">
        <v>0</v>
      </c>
      <c r="CK516" s="5">
        <v>0</v>
      </c>
      <c r="CL516" s="5">
        <v>0</v>
      </c>
    </row>
    <row r="517" spans="1:90" x14ac:dyDescent="0.2">
      <c r="A517" t="s">
        <v>936</v>
      </c>
      <c r="B517" t="s">
        <v>852</v>
      </c>
      <c r="C517" t="s">
        <v>153</v>
      </c>
      <c r="D517">
        <v>3.5</v>
      </c>
      <c r="E517" t="s">
        <v>317</v>
      </c>
      <c r="F517" t="s">
        <v>350</v>
      </c>
      <c r="G517" t="s">
        <v>351</v>
      </c>
      <c r="H517" t="s">
        <v>855</v>
      </c>
      <c r="I517">
        <v>0.18157999999999999</v>
      </c>
      <c r="J517">
        <v>0.13328999999999999</v>
      </c>
      <c r="K517">
        <v>0.59340999999999999</v>
      </c>
      <c r="L517">
        <v>2023.7</v>
      </c>
      <c r="M517">
        <v>24.201000000000001</v>
      </c>
      <c r="N517">
        <v>66.265000000000001</v>
      </c>
      <c r="O517">
        <v>10.012</v>
      </c>
      <c r="P517">
        <v>2014.4</v>
      </c>
      <c r="Q517">
        <v>-1181.9000000000001</v>
      </c>
      <c r="R517">
        <v>0.99185999999999996</v>
      </c>
      <c r="S517">
        <v>0.99126999999999998</v>
      </c>
      <c r="T517">
        <v>0.84802</v>
      </c>
      <c r="U517">
        <v>0.63353000000000004</v>
      </c>
      <c r="V517">
        <v>0.98645000000000005</v>
      </c>
      <c r="W517">
        <v>0.98580000000000001</v>
      </c>
      <c r="X517">
        <v>1.0944</v>
      </c>
      <c r="Y517">
        <v>0.87034</v>
      </c>
      <c r="Z517">
        <v>0.67213999999999996</v>
      </c>
      <c r="AA517">
        <v>0.65652999999999995</v>
      </c>
      <c r="AB517">
        <v>5.3825000000000003</v>
      </c>
      <c r="AC517">
        <v>4.5087999999999999</v>
      </c>
      <c r="AD517">
        <v>45</v>
      </c>
      <c r="AE517">
        <v>21</v>
      </c>
      <c r="AF517">
        <v>0.498</v>
      </c>
      <c r="AG517">
        <v>1.5091E-2</v>
      </c>
      <c r="AH517">
        <v>0.48291000000000001</v>
      </c>
      <c r="AI517">
        <v>21</v>
      </c>
      <c r="AJ517">
        <v>0</v>
      </c>
      <c r="AK517">
        <v>20</v>
      </c>
      <c r="AL517">
        <v>0</v>
      </c>
      <c r="AM517">
        <v>0</v>
      </c>
      <c r="AN517">
        <v>0</v>
      </c>
      <c r="AO517">
        <v>0.89588000000000001</v>
      </c>
      <c r="AP517">
        <v>0</v>
      </c>
      <c r="AQ517">
        <v>1</v>
      </c>
      <c r="AR517" t="s">
        <v>95</v>
      </c>
      <c r="AS517" t="s">
        <v>95</v>
      </c>
      <c r="AT517" t="s">
        <v>95</v>
      </c>
      <c r="AU517" t="s">
        <v>95</v>
      </c>
      <c r="AV517" t="s">
        <v>95</v>
      </c>
      <c r="AW517" t="s">
        <v>95</v>
      </c>
      <c r="AX517" t="s">
        <v>95</v>
      </c>
      <c r="AY517" t="s">
        <v>95</v>
      </c>
      <c r="AZ517" t="s">
        <v>95</v>
      </c>
      <c r="BA517" t="s">
        <v>95</v>
      </c>
      <c r="BB517" t="s">
        <v>95</v>
      </c>
      <c r="BC517" t="s">
        <v>95</v>
      </c>
      <c r="BD517" t="s">
        <v>95</v>
      </c>
      <c r="BI517">
        <v>0</v>
      </c>
      <c r="BJ517" t="s">
        <v>137</v>
      </c>
      <c r="BK517" t="s">
        <v>180</v>
      </c>
      <c r="BL517">
        <v>1</v>
      </c>
      <c r="BM517">
        <v>1</v>
      </c>
      <c r="BN517">
        <v>0</v>
      </c>
      <c r="BO517">
        <v>0</v>
      </c>
      <c r="BP517">
        <v>0</v>
      </c>
      <c r="BQ517">
        <v>0</v>
      </c>
      <c r="BS517">
        <v>1</v>
      </c>
      <c r="BT517">
        <v>1</v>
      </c>
      <c r="BU517">
        <v>0</v>
      </c>
      <c r="BV517">
        <v>0</v>
      </c>
      <c r="BW517">
        <v>0</v>
      </c>
      <c r="BX517">
        <v>0</v>
      </c>
      <c r="BY517">
        <v>572</v>
      </c>
      <c r="CG517" s="4">
        <v>1</v>
      </c>
      <c r="CH517" s="4">
        <v>1</v>
      </c>
      <c r="CI517" s="5">
        <v>0</v>
      </c>
      <c r="CJ517" s="5">
        <v>0</v>
      </c>
      <c r="CK517" s="5">
        <v>0</v>
      </c>
      <c r="CL517" s="5">
        <v>0</v>
      </c>
    </row>
    <row r="518" spans="1:90" x14ac:dyDescent="0.2">
      <c r="A518" t="s">
        <v>937</v>
      </c>
      <c r="B518" t="s">
        <v>852</v>
      </c>
      <c r="C518" t="s">
        <v>153</v>
      </c>
      <c r="D518">
        <v>3.5</v>
      </c>
      <c r="E518" t="s">
        <v>317</v>
      </c>
      <c r="F518" t="s">
        <v>353</v>
      </c>
      <c r="G518" t="s">
        <v>354</v>
      </c>
      <c r="H518" t="s">
        <v>855</v>
      </c>
      <c r="I518">
        <v>1.2745</v>
      </c>
      <c r="J518">
        <v>1.2739</v>
      </c>
      <c r="K518">
        <v>4.7051000000000003E-2</v>
      </c>
      <c r="L518">
        <v>2024.5</v>
      </c>
      <c r="M518">
        <v>3.4481000000000002</v>
      </c>
      <c r="N518">
        <v>68205</v>
      </c>
      <c r="O518">
        <v>6.3361999999999998</v>
      </c>
      <c r="P518">
        <v>2017.2</v>
      </c>
      <c r="Q518">
        <v>-93.611000000000004</v>
      </c>
      <c r="R518">
        <v>0.59406999999999999</v>
      </c>
      <c r="S518">
        <v>0.55825999999999998</v>
      </c>
      <c r="T518">
        <v>0.59609000000000001</v>
      </c>
      <c r="U518">
        <v>0.26801000000000003</v>
      </c>
      <c r="V518">
        <v>0.59406999999999999</v>
      </c>
      <c r="W518">
        <v>0.57088000000000005</v>
      </c>
      <c r="X518">
        <v>0.59609000000000001</v>
      </c>
      <c r="Y518">
        <v>0.26802999999999999</v>
      </c>
      <c r="Z518">
        <v>0.30412</v>
      </c>
      <c r="AA518">
        <v>0.26435999999999998</v>
      </c>
      <c r="AB518">
        <v>0.78047</v>
      </c>
      <c r="AC518">
        <v>0.47910000000000003</v>
      </c>
      <c r="AD518">
        <v>38</v>
      </c>
      <c r="AE518">
        <v>10</v>
      </c>
      <c r="AF518" s="1">
        <v>7.3307999999999997E-5</v>
      </c>
      <c r="AG518" s="1">
        <v>1.4662E-5</v>
      </c>
      <c r="AH518" s="1">
        <v>5.8646000000000001E-5</v>
      </c>
      <c r="AI518">
        <v>14</v>
      </c>
      <c r="AJ518">
        <v>0</v>
      </c>
      <c r="AK518">
        <v>13</v>
      </c>
      <c r="AL518">
        <v>0</v>
      </c>
      <c r="AM518">
        <v>0</v>
      </c>
      <c r="AN518">
        <v>1</v>
      </c>
      <c r="AO518">
        <v>0.3</v>
      </c>
      <c r="AP518">
        <v>0</v>
      </c>
      <c r="AQ518">
        <v>1</v>
      </c>
      <c r="AR518" t="s">
        <v>94</v>
      </c>
      <c r="AS518" t="s">
        <v>95</v>
      </c>
      <c r="AT518" t="s">
        <v>95</v>
      </c>
      <c r="AU518" t="s">
        <v>94</v>
      </c>
      <c r="AV518" t="s">
        <v>94</v>
      </c>
      <c r="AW518" t="s">
        <v>94</v>
      </c>
      <c r="AX518" t="s">
        <v>94</v>
      </c>
      <c r="AY518" t="s">
        <v>94</v>
      </c>
      <c r="AZ518" t="s">
        <v>95</v>
      </c>
      <c r="BA518" t="s">
        <v>94</v>
      </c>
      <c r="BB518" t="s">
        <v>94</v>
      </c>
      <c r="BC518" t="s">
        <v>94</v>
      </c>
      <c r="BD518" t="s">
        <v>94</v>
      </c>
      <c r="BH518" t="s">
        <v>341</v>
      </c>
      <c r="BI518">
        <v>1</v>
      </c>
      <c r="BJ518" t="s">
        <v>97</v>
      </c>
      <c r="BK518" t="s">
        <v>138</v>
      </c>
      <c r="BL518">
        <v>0</v>
      </c>
      <c r="BM518">
        <v>0</v>
      </c>
      <c r="BN518">
        <v>0</v>
      </c>
      <c r="BO518">
        <v>0</v>
      </c>
      <c r="BP518">
        <v>0</v>
      </c>
      <c r="BQ518">
        <v>0</v>
      </c>
      <c r="BS518">
        <v>0</v>
      </c>
      <c r="BT518">
        <v>1</v>
      </c>
      <c r="BU518">
        <v>0</v>
      </c>
      <c r="BV518">
        <v>0</v>
      </c>
      <c r="BW518">
        <v>0</v>
      </c>
      <c r="BX518">
        <v>0</v>
      </c>
      <c r="BY518">
        <v>573</v>
      </c>
      <c r="CA518" t="s">
        <v>123</v>
      </c>
      <c r="CG518" s="4">
        <v>0</v>
      </c>
      <c r="CH518" s="4">
        <v>1</v>
      </c>
      <c r="CI518" s="5">
        <v>0</v>
      </c>
      <c r="CJ518" s="5">
        <v>0</v>
      </c>
      <c r="CK518" s="5">
        <v>0</v>
      </c>
      <c r="CL518" s="5">
        <v>0</v>
      </c>
    </row>
    <row r="519" spans="1:90" x14ac:dyDescent="0.2">
      <c r="A519" t="s">
        <v>938</v>
      </c>
      <c r="B519" t="s">
        <v>852</v>
      </c>
      <c r="C519" t="s">
        <v>153</v>
      </c>
      <c r="D519">
        <v>3.5</v>
      </c>
      <c r="E519" t="s">
        <v>317</v>
      </c>
      <c r="F519" t="s">
        <v>356</v>
      </c>
      <c r="G519" t="s">
        <v>357</v>
      </c>
      <c r="H519" t="s">
        <v>855</v>
      </c>
      <c r="I519">
        <v>0.17262</v>
      </c>
      <c r="J519">
        <v>0.13253999999999999</v>
      </c>
      <c r="K519">
        <v>6.9303999999999997</v>
      </c>
      <c r="L519">
        <v>2025</v>
      </c>
      <c r="M519">
        <v>25.457000000000001</v>
      </c>
      <c r="N519">
        <v>872.72</v>
      </c>
      <c r="O519">
        <v>1.0129000000000001E-2</v>
      </c>
      <c r="P519">
        <v>1943.8</v>
      </c>
      <c r="Q519">
        <v>-13803</v>
      </c>
      <c r="R519">
        <v>0.96352000000000004</v>
      </c>
      <c r="S519">
        <v>0.96084999999999998</v>
      </c>
      <c r="T519">
        <v>21.204999999999998</v>
      </c>
      <c r="U519">
        <v>14.218</v>
      </c>
      <c r="V519">
        <v>0.95918999999999999</v>
      </c>
      <c r="W519">
        <v>0.95725000000000005</v>
      </c>
      <c r="X519">
        <v>22.428000000000001</v>
      </c>
      <c r="Y519">
        <v>15.563000000000001</v>
      </c>
      <c r="Z519">
        <v>0.65724000000000005</v>
      </c>
      <c r="AA519">
        <v>0.64092000000000005</v>
      </c>
      <c r="AB519">
        <v>64.998999999999995</v>
      </c>
      <c r="AC519">
        <v>51.773000000000003</v>
      </c>
      <c r="AD519">
        <v>45</v>
      </c>
      <c r="AE519">
        <v>21</v>
      </c>
      <c r="AF519">
        <v>0.42276000000000002</v>
      </c>
      <c r="AG519">
        <v>3.2068000000000001E-3</v>
      </c>
      <c r="AH519">
        <v>0.41954999999999998</v>
      </c>
      <c r="AI519">
        <v>21</v>
      </c>
      <c r="AJ519">
        <v>1</v>
      </c>
      <c r="AK519">
        <v>20</v>
      </c>
      <c r="AL519">
        <v>0</v>
      </c>
      <c r="AM519">
        <v>0</v>
      </c>
      <c r="AN519">
        <v>1</v>
      </c>
      <c r="AO519">
        <v>0.89712000000000003</v>
      </c>
      <c r="AP519">
        <v>0</v>
      </c>
      <c r="AQ519">
        <v>0</v>
      </c>
      <c r="AR519" t="s">
        <v>95</v>
      </c>
      <c r="AS519" t="s">
        <v>95</v>
      </c>
      <c r="AT519" t="s">
        <v>95</v>
      </c>
      <c r="AU519" t="s">
        <v>95</v>
      </c>
      <c r="AV519" t="s">
        <v>95</v>
      </c>
      <c r="AW519" t="s">
        <v>95</v>
      </c>
      <c r="AX519" t="s">
        <v>95</v>
      </c>
      <c r="AY519" t="s">
        <v>95</v>
      </c>
      <c r="AZ519" t="s">
        <v>95</v>
      </c>
      <c r="BA519" t="s">
        <v>95</v>
      </c>
      <c r="BB519" t="s">
        <v>95</v>
      </c>
      <c r="BC519" t="s">
        <v>95</v>
      </c>
      <c r="BD519" t="s">
        <v>95</v>
      </c>
      <c r="BI519">
        <v>0</v>
      </c>
      <c r="BJ519" t="s">
        <v>137</v>
      </c>
      <c r="BK519" t="s">
        <v>180</v>
      </c>
      <c r="BL519">
        <v>1</v>
      </c>
      <c r="BM519">
        <v>1</v>
      </c>
      <c r="BN519">
        <v>0</v>
      </c>
      <c r="BO519">
        <v>0</v>
      </c>
      <c r="BP519">
        <v>0</v>
      </c>
      <c r="BQ519">
        <v>0</v>
      </c>
      <c r="BS519">
        <v>1</v>
      </c>
      <c r="BT519">
        <v>1</v>
      </c>
      <c r="BU519">
        <v>0</v>
      </c>
      <c r="BV519">
        <v>0</v>
      </c>
      <c r="BW519">
        <v>0</v>
      </c>
      <c r="BX519">
        <v>0</v>
      </c>
      <c r="BY519">
        <v>574</v>
      </c>
      <c r="CG519" s="4">
        <v>1</v>
      </c>
      <c r="CH519" s="4">
        <v>1</v>
      </c>
      <c r="CI519" s="5">
        <v>0</v>
      </c>
      <c r="CJ519" s="5">
        <v>0</v>
      </c>
      <c r="CK519" s="5">
        <v>0</v>
      </c>
      <c r="CL519" s="5">
        <v>0</v>
      </c>
    </row>
    <row r="520" spans="1:90" x14ac:dyDescent="0.2">
      <c r="A520" t="s">
        <v>939</v>
      </c>
      <c r="B520" t="s">
        <v>852</v>
      </c>
      <c r="C520" t="s">
        <v>153</v>
      </c>
      <c r="D520">
        <v>3.5</v>
      </c>
      <c r="E520" t="s">
        <v>317</v>
      </c>
      <c r="F520" t="s">
        <v>359</v>
      </c>
      <c r="G520" t="s">
        <v>360</v>
      </c>
      <c r="H520" t="s">
        <v>855</v>
      </c>
      <c r="I520">
        <v>0.92462</v>
      </c>
      <c r="J520">
        <v>0.92452999999999996</v>
      </c>
      <c r="K520">
        <v>0.92125999999999997</v>
      </c>
      <c r="L520">
        <v>2030.6</v>
      </c>
      <c r="M520">
        <v>4.7526999999999999</v>
      </c>
      <c r="N520" s="1">
        <v>907090</v>
      </c>
      <c r="O520">
        <v>0.39080999999999999</v>
      </c>
      <c r="P520">
        <v>2014.7</v>
      </c>
      <c r="Q520">
        <v>-1834.4</v>
      </c>
      <c r="R520">
        <v>0.79035</v>
      </c>
      <c r="S520">
        <v>0.77378999999999998</v>
      </c>
      <c r="T520">
        <v>10.474</v>
      </c>
      <c r="U520">
        <v>4.3273999999999999</v>
      </c>
      <c r="V520">
        <v>0.79035</v>
      </c>
      <c r="W520">
        <v>0.77959000000000001</v>
      </c>
      <c r="X520">
        <v>10.474</v>
      </c>
      <c r="Y520">
        <v>4.3273999999999999</v>
      </c>
      <c r="Z520">
        <v>0.23829</v>
      </c>
      <c r="AA520">
        <v>0.19922999999999999</v>
      </c>
      <c r="AB520">
        <v>19.963999999999999</v>
      </c>
      <c r="AC520">
        <v>11.906000000000001</v>
      </c>
      <c r="AD520">
        <v>42</v>
      </c>
      <c r="AE520">
        <v>12</v>
      </c>
      <c r="AF520">
        <v>1.4493000000000001E-4</v>
      </c>
      <c r="AG520" s="1">
        <v>2.5932999999999998E-6</v>
      </c>
      <c r="AH520">
        <v>1.4234E-4</v>
      </c>
      <c r="AI520">
        <v>18</v>
      </c>
      <c r="AJ520">
        <v>0</v>
      </c>
      <c r="AK520">
        <v>5</v>
      </c>
      <c r="AL520">
        <v>0</v>
      </c>
      <c r="AM520">
        <v>1</v>
      </c>
      <c r="AN520">
        <v>1</v>
      </c>
      <c r="AO520">
        <v>0.33821000000000001</v>
      </c>
      <c r="AP520">
        <v>0</v>
      </c>
      <c r="AQ520">
        <v>0</v>
      </c>
      <c r="AR520" t="s">
        <v>95</v>
      </c>
      <c r="AS520" t="s">
        <v>95</v>
      </c>
      <c r="AT520" t="s">
        <v>95</v>
      </c>
      <c r="AU520" t="s">
        <v>94</v>
      </c>
      <c r="AV520" t="s">
        <v>94</v>
      </c>
      <c r="AW520" t="s">
        <v>94</v>
      </c>
      <c r="AX520" t="s">
        <v>94</v>
      </c>
      <c r="AY520" t="s">
        <v>94</v>
      </c>
      <c r="AZ520" t="s">
        <v>94</v>
      </c>
      <c r="BA520" t="s">
        <v>94</v>
      </c>
      <c r="BB520" t="s">
        <v>94</v>
      </c>
      <c r="BC520" t="s">
        <v>94</v>
      </c>
      <c r="BD520" t="s">
        <v>94</v>
      </c>
      <c r="BH520" t="s">
        <v>341</v>
      </c>
      <c r="BI520">
        <v>1</v>
      </c>
      <c r="BJ520" t="s">
        <v>97</v>
      </c>
      <c r="BK520" t="s">
        <v>138</v>
      </c>
      <c r="BL520">
        <v>0</v>
      </c>
      <c r="BM520">
        <v>0</v>
      </c>
      <c r="BN520">
        <v>0</v>
      </c>
      <c r="BO520">
        <v>0</v>
      </c>
      <c r="BP520">
        <v>0</v>
      </c>
      <c r="BQ520">
        <v>0</v>
      </c>
      <c r="BS520">
        <v>0</v>
      </c>
      <c r="BT520">
        <v>1</v>
      </c>
      <c r="BU520">
        <v>0</v>
      </c>
      <c r="BV520">
        <v>0</v>
      </c>
      <c r="BW520">
        <v>0</v>
      </c>
      <c r="BX520">
        <v>0</v>
      </c>
      <c r="BY520">
        <v>575</v>
      </c>
      <c r="CA520" t="s">
        <v>123</v>
      </c>
      <c r="CG520" s="4">
        <v>0</v>
      </c>
      <c r="CH520" s="4">
        <v>1</v>
      </c>
      <c r="CI520" s="5">
        <v>0</v>
      </c>
      <c r="CJ520" s="5">
        <v>0</v>
      </c>
      <c r="CK520" s="5">
        <v>0</v>
      </c>
      <c r="CL520" s="5">
        <v>0</v>
      </c>
    </row>
    <row r="521" spans="1:90" x14ac:dyDescent="0.2">
      <c r="A521" t="s">
        <v>940</v>
      </c>
      <c r="B521" t="s">
        <v>852</v>
      </c>
      <c r="C521" t="s">
        <v>153</v>
      </c>
      <c r="D521">
        <v>3.5</v>
      </c>
      <c r="E521" t="s">
        <v>317</v>
      </c>
      <c r="F521" t="s">
        <v>362</v>
      </c>
      <c r="G521" t="s">
        <v>357</v>
      </c>
      <c r="H521" t="s">
        <v>855</v>
      </c>
      <c r="I521">
        <v>0.68059000000000003</v>
      </c>
      <c r="J521">
        <v>0.14074</v>
      </c>
      <c r="K521">
        <v>29.698</v>
      </c>
      <c r="L521">
        <v>2016.4</v>
      </c>
      <c r="M521">
        <v>6.4568000000000003</v>
      </c>
      <c r="N521">
        <v>1507.6</v>
      </c>
      <c r="O521">
        <v>1.2796000000000001E-3</v>
      </c>
      <c r="P521">
        <v>1923.1</v>
      </c>
      <c r="Q521">
        <v>-59167</v>
      </c>
      <c r="R521">
        <v>0.96687000000000001</v>
      </c>
      <c r="S521">
        <v>0.96443999999999996</v>
      </c>
      <c r="T521">
        <v>92.941999999999993</v>
      </c>
      <c r="U521">
        <v>46.593000000000004</v>
      </c>
      <c r="V521">
        <v>0.89676</v>
      </c>
      <c r="W521">
        <v>0.89183999999999997</v>
      </c>
      <c r="X521">
        <v>164.07</v>
      </c>
      <c r="Y521">
        <v>108.16</v>
      </c>
      <c r="Z521">
        <v>0.57057000000000002</v>
      </c>
      <c r="AA521">
        <v>0.55012000000000005</v>
      </c>
      <c r="AB521">
        <v>334.61</v>
      </c>
      <c r="AC521">
        <v>294.95999999999998</v>
      </c>
      <c r="AD521">
        <v>45</v>
      </c>
      <c r="AE521">
        <v>22</v>
      </c>
      <c r="AF521">
        <v>0.98446</v>
      </c>
      <c r="AG521">
        <v>2.1160000000000002E-2</v>
      </c>
      <c r="AH521">
        <v>0.96330000000000005</v>
      </c>
      <c r="AI521">
        <v>22</v>
      </c>
      <c r="AJ521">
        <v>1</v>
      </c>
      <c r="AK521">
        <v>21</v>
      </c>
      <c r="AL521">
        <v>0</v>
      </c>
      <c r="AM521">
        <v>0</v>
      </c>
      <c r="AN521">
        <v>1</v>
      </c>
      <c r="AO521">
        <v>0.89890999999999999</v>
      </c>
      <c r="AP521">
        <v>0</v>
      </c>
      <c r="AQ521">
        <v>0</v>
      </c>
      <c r="AR521" t="s">
        <v>95</v>
      </c>
      <c r="AS521" t="s">
        <v>95</v>
      </c>
      <c r="AT521" t="s">
        <v>95</v>
      </c>
      <c r="AU521" t="s">
        <v>94</v>
      </c>
      <c r="AV521" t="s">
        <v>95</v>
      </c>
      <c r="AW521" t="s">
        <v>94</v>
      </c>
      <c r="AX521" t="s">
        <v>95</v>
      </c>
      <c r="AY521" t="s">
        <v>95</v>
      </c>
      <c r="AZ521" t="s">
        <v>95</v>
      </c>
      <c r="BA521" t="s">
        <v>94</v>
      </c>
      <c r="BB521" t="s">
        <v>94</v>
      </c>
      <c r="BC521" t="s">
        <v>94</v>
      </c>
      <c r="BD521" t="s">
        <v>94</v>
      </c>
      <c r="BI521">
        <v>0</v>
      </c>
      <c r="BJ521" t="s">
        <v>137</v>
      </c>
      <c r="BK521" t="s">
        <v>180</v>
      </c>
      <c r="BL521">
        <v>1</v>
      </c>
      <c r="BM521">
        <v>1</v>
      </c>
      <c r="BN521">
        <v>0</v>
      </c>
      <c r="BO521">
        <v>0</v>
      </c>
      <c r="BP521">
        <v>0</v>
      </c>
      <c r="BQ521">
        <v>0</v>
      </c>
      <c r="BS521">
        <v>1</v>
      </c>
      <c r="BT521">
        <v>1</v>
      </c>
      <c r="BU521">
        <v>0</v>
      </c>
      <c r="BV521">
        <v>0</v>
      </c>
      <c r="BW521">
        <v>0</v>
      </c>
      <c r="BX521">
        <v>0</v>
      </c>
      <c r="BY521">
        <v>576</v>
      </c>
      <c r="CG521" s="4">
        <v>1</v>
      </c>
      <c r="CH521" s="4">
        <v>1</v>
      </c>
      <c r="CI521" s="5">
        <v>0</v>
      </c>
      <c r="CJ521" s="5">
        <v>0</v>
      </c>
      <c r="CK521" s="5">
        <v>0</v>
      </c>
      <c r="CL521" s="5">
        <v>0</v>
      </c>
    </row>
    <row r="522" spans="1:90" x14ac:dyDescent="0.2">
      <c r="A522" t="s">
        <v>941</v>
      </c>
      <c r="B522" t="s">
        <v>852</v>
      </c>
      <c r="C522" t="s">
        <v>153</v>
      </c>
      <c r="D522">
        <v>3.5</v>
      </c>
      <c r="E522" t="s">
        <v>317</v>
      </c>
      <c r="F522" t="s">
        <v>364</v>
      </c>
      <c r="G522" t="s">
        <v>360</v>
      </c>
      <c r="H522" t="s">
        <v>855</v>
      </c>
      <c r="I522">
        <v>6.8808999999999996</v>
      </c>
      <c r="J522">
        <v>5.3695000000000004</v>
      </c>
      <c r="K522">
        <v>4.5240999999999998</v>
      </c>
      <c r="L522">
        <v>2016.8</v>
      </c>
      <c r="M522">
        <v>0.63863999999999999</v>
      </c>
      <c r="N522">
        <v>1211.7</v>
      </c>
      <c r="O522" s="1">
        <v>4.6130000000000001E-21</v>
      </c>
      <c r="P522">
        <v>2007</v>
      </c>
      <c r="Q522">
        <v>-9009</v>
      </c>
      <c r="R522">
        <v>0.98631000000000002</v>
      </c>
      <c r="S522">
        <v>0.98509999999999998</v>
      </c>
      <c r="T522">
        <v>17.635000000000002</v>
      </c>
      <c r="U522">
        <v>7.4268000000000001</v>
      </c>
      <c r="V522">
        <v>0.98631000000000002</v>
      </c>
      <c r="W522">
        <v>0.98553000000000002</v>
      </c>
      <c r="X522">
        <v>17.635000000000002</v>
      </c>
      <c r="Y522">
        <v>7.4279000000000002</v>
      </c>
      <c r="Z522">
        <v>0.10836</v>
      </c>
      <c r="AA522">
        <v>5.7404999999999998E-2</v>
      </c>
      <c r="AB522">
        <v>142.31</v>
      </c>
      <c r="AC522">
        <v>60.267000000000003</v>
      </c>
      <c r="AD522">
        <v>38</v>
      </c>
      <c r="AE522">
        <v>12</v>
      </c>
      <c r="AF522">
        <v>0.77905999999999997</v>
      </c>
      <c r="AG522">
        <v>2.3096000000000002E-3</v>
      </c>
      <c r="AH522">
        <v>0.77675000000000005</v>
      </c>
      <c r="AI522">
        <v>15</v>
      </c>
      <c r="AJ522">
        <v>0</v>
      </c>
      <c r="AK522">
        <v>13</v>
      </c>
      <c r="AL522">
        <v>0</v>
      </c>
      <c r="AM522">
        <v>0</v>
      </c>
      <c r="AN522">
        <v>1</v>
      </c>
      <c r="AO522">
        <v>1.3798E-2</v>
      </c>
      <c r="AP522">
        <v>0</v>
      </c>
      <c r="AQ522">
        <v>0</v>
      </c>
      <c r="AR522" t="s">
        <v>95</v>
      </c>
      <c r="AS522" t="s">
        <v>95</v>
      </c>
      <c r="AT522" t="s">
        <v>95</v>
      </c>
      <c r="AU522" t="s">
        <v>94</v>
      </c>
      <c r="AV522" t="s">
        <v>94</v>
      </c>
      <c r="AW522" t="s">
        <v>94</v>
      </c>
      <c r="AX522" t="s">
        <v>94</v>
      </c>
      <c r="AY522" t="s">
        <v>95</v>
      </c>
      <c r="AZ522" t="s">
        <v>94</v>
      </c>
      <c r="BA522" t="s">
        <v>94</v>
      </c>
      <c r="BB522" t="s">
        <v>94</v>
      </c>
      <c r="BC522" t="s">
        <v>94</v>
      </c>
      <c r="BD522" t="s">
        <v>94</v>
      </c>
      <c r="BH522" t="s">
        <v>341</v>
      </c>
      <c r="BI522">
        <v>1</v>
      </c>
      <c r="BJ522" t="s">
        <v>97</v>
      </c>
      <c r="BK522" t="s">
        <v>138</v>
      </c>
      <c r="BL522">
        <v>0</v>
      </c>
      <c r="BM522">
        <v>0</v>
      </c>
      <c r="BN522">
        <v>0</v>
      </c>
      <c r="BO522">
        <v>0</v>
      </c>
      <c r="BP522">
        <v>0</v>
      </c>
      <c r="BQ522">
        <v>0</v>
      </c>
      <c r="BS522">
        <v>0</v>
      </c>
      <c r="BT522">
        <v>1</v>
      </c>
      <c r="BU522">
        <v>0</v>
      </c>
      <c r="BV522">
        <v>0</v>
      </c>
      <c r="BW522">
        <v>0</v>
      </c>
      <c r="BX522">
        <v>0</v>
      </c>
      <c r="BY522">
        <v>577</v>
      </c>
      <c r="CA522" t="s">
        <v>123</v>
      </c>
      <c r="CG522" s="4">
        <v>0</v>
      </c>
      <c r="CH522" s="4">
        <v>1</v>
      </c>
      <c r="CI522" s="5">
        <v>0</v>
      </c>
      <c r="CJ522" s="5">
        <v>0</v>
      </c>
      <c r="CK522" s="5">
        <v>0</v>
      </c>
      <c r="CL522" s="5">
        <v>0</v>
      </c>
    </row>
    <row r="523" spans="1:90" x14ac:dyDescent="0.2">
      <c r="A523" t="s">
        <v>942</v>
      </c>
      <c r="B523" t="s">
        <v>852</v>
      </c>
      <c r="C523" t="s">
        <v>153</v>
      </c>
      <c r="D523">
        <v>3.5</v>
      </c>
      <c r="E523" t="s">
        <v>317</v>
      </c>
      <c r="F523" t="s">
        <v>366</v>
      </c>
      <c r="G523" t="s">
        <v>351</v>
      </c>
      <c r="H523" t="s">
        <v>855</v>
      </c>
      <c r="I523">
        <v>0.15298</v>
      </c>
      <c r="J523">
        <v>0.14408000000000001</v>
      </c>
      <c r="K523">
        <v>1.3971</v>
      </c>
      <c r="L523">
        <v>2037.2</v>
      </c>
      <c r="M523">
        <v>28.725999999999999</v>
      </c>
      <c r="N523">
        <v>766.85</v>
      </c>
      <c r="O523">
        <v>1.5085</v>
      </c>
      <c r="P523">
        <v>1995.5</v>
      </c>
      <c r="Q523">
        <v>-2782</v>
      </c>
      <c r="R523">
        <v>0.99441000000000002</v>
      </c>
      <c r="S523">
        <v>0.99400999999999995</v>
      </c>
      <c r="T523">
        <v>1.6936</v>
      </c>
      <c r="U523">
        <v>1.0472999999999999</v>
      </c>
      <c r="V523">
        <v>0.99424999999999997</v>
      </c>
      <c r="W523">
        <v>0.99397999999999997</v>
      </c>
      <c r="X523">
        <v>1.7181999999999999</v>
      </c>
      <c r="Y523">
        <v>1.0059</v>
      </c>
      <c r="Z523">
        <v>0.64117000000000002</v>
      </c>
      <c r="AA523">
        <v>0.62407999999999997</v>
      </c>
      <c r="AB523">
        <v>13.574</v>
      </c>
      <c r="AC523">
        <v>10.798999999999999</v>
      </c>
      <c r="AD523">
        <v>45</v>
      </c>
      <c r="AE523">
        <v>38</v>
      </c>
      <c r="AF523">
        <v>0.11083999999999999</v>
      </c>
      <c r="AG523">
        <v>1.304E-3</v>
      </c>
      <c r="AH523">
        <v>0.10954</v>
      </c>
      <c r="AI523">
        <v>38</v>
      </c>
      <c r="AJ523">
        <v>0</v>
      </c>
      <c r="AK523">
        <v>37</v>
      </c>
      <c r="AL523">
        <v>0</v>
      </c>
      <c r="AM523">
        <v>0</v>
      </c>
      <c r="AN523">
        <v>0</v>
      </c>
      <c r="AO523">
        <v>0.88249</v>
      </c>
      <c r="AP523">
        <v>0</v>
      </c>
      <c r="AQ523">
        <v>1</v>
      </c>
      <c r="AR523" t="s">
        <v>95</v>
      </c>
      <c r="AS523" t="s">
        <v>95</v>
      </c>
      <c r="AT523" t="s">
        <v>95</v>
      </c>
      <c r="AU523" t="s">
        <v>95</v>
      </c>
      <c r="AV523" t="s">
        <v>95</v>
      </c>
      <c r="AW523" t="s">
        <v>95</v>
      </c>
      <c r="AX523" t="s">
        <v>95</v>
      </c>
      <c r="AY523" t="s">
        <v>94</v>
      </c>
      <c r="AZ523" t="s">
        <v>95</v>
      </c>
      <c r="BA523" t="s">
        <v>94</v>
      </c>
      <c r="BB523" t="s">
        <v>95</v>
      </c>
      <c r="BC523" t="s">
        <v>94</v>
      </c>
      <c r="BD523" t="s">
        <v>95</v>
      </c>
      <c r="BI523">
        <v>0</v>
      </c>
      <c r="BJ523" t="s">
        <v>137</v>
      </c>
      <c r="BK523" t="s">
        <v>180</v>
      </c>
      <c r="BL523">
        <v>1</v>
      </c>
      <c r="BM523">
        <v>1</v>
      </c>
      <c r="BN523">
        <v>0</v>
      </c>
      <c r="BO523">
        <v>0</v>
      </c>
      <c r="BP523">
        <v>0</v>
      </c>
      <c r="BQ523">
        <v>0</v>
      </c>
      <c r="BS523">
        <v>1</v>
      </c>
      <c r="BT523">
        <v>1</v>
      </c>
      <c r="BU523">
        <v>0</v>
      </c>
      <c r="BV523">
        <v>0</v>
      </c>
      <c r="BW523">
        <v>0</v>
      </c>
      <c r="BX523">
        <v>0</v>
      </c>
      <c r="BY523">
        <v>578</v>
      </c>
      <c r="CG523" s="4">
        <v>1</v>
      </c>
      <c r="CH523" s="4">
        <v>1</v>
      </c>
      <c r="CI523" s="5">
        <v>0</v>
      </c>
      <c r="CJ523" s="5">
        <v>0</v>
      </c>
      <c r="CK523" s="5">
        <v>0</v>
      </c>
      <c r="CL523" s="5">
        <v>0</v>
      </c>
    </row>
    <row r="524" spans="1:90" x14ac:dyDescent="0.2">
      <c r="A524" t="s">
        <v>943</v>
      </c>
      <c r="B524" t="s">
        <v>852</v>
      </c>
      <c r="C524" t="s">
        <v>153</v>
      </c>
      <c r="D524">
        <v>3.5</v>
      </c>
      <c r="E524" t="s">
        <v>317</v>
      </c>
      <c r="F524" t="s">
        <v>368</v>
      </c>
      <c r="G524" t="s">
        <v>354</v>
      </c>
      <c r="H524" t="s">
        <v>855</v>
      </c>
      <c r="I524">
        <v>0.19733999999999999</v>
      </c>
      <c r="J524">
        <v>1.7021000000000001E-2</v>
      </c>
      <c r="K524">
        <v>0.16897999999999999</v>
      </c>
      <c r="L524">
        <v>2077.3000000000002</v>
      </c>
      <c r="M524">
        <v>22.268999999999998</v>
      </c>
      <c r="N524" s="1">
        <v>676280</v>
      </c>
      <c r="O524">
        <v>1551.8</v>
      </c>
      <c r="P524" s="1">
        <v>157780</v>
      </c>
      <c r="Q524">
        <v>-336.41</v>
      </c>
      <c r="R524">
        <v>0.87302999999999997</v>
      </c>
      <c r="S524">
        <v>0.86326999999999998</v>
      </c>
      <c r="T524">
        <v>1.0685</v>
      </c>
      <c r="U524">
        <v>0.63546000000000002</v>
      </c>
      <c r="V524">
        <v>-0.32935999999999999</v>
      </c>
      <c r="W524">
        <v>-0.39583000000000002</v>
      </c>
      <c r="X524">
        <v>3.4573999999999998</v>
      </c>
      <c r="Y524">
        <v>1.7209000000000001</v>
      </c>
      <c r="Z524">
        <v>0.48904999999999998</v>
      </c>
      <c r="AA524">
        <v>0.46350000000000002</v>
      </c>
      <c r="AB524">
        <v>2.1435</v>
      </c>
      <c r="AC524">
        <v>1.5584</v>
      </c>
      <c r="AD524">
        <v>43</v>
      </c>
      <c r="AE524">
        <v>23</v>
      </c>
      <c r="AF524" s="1">
        <v>1.9222999999999999E-5</v>
      </c>
      <c r="AG524" s="1">
        <v>1.4786999999999999E-6</v>
      </c>
      <c r="AH524" s="1">
        <v>1.7744000000000002E-5</v>
      </c>
      <c r="AI524">
        <v>36</v>
      </c>
      <c r="AJ524">
        <v>0</v>
      </c>
      <c r="AK524">
        <v>35</v>
      </c>
      <c r="AL524">
        <v>0</v>
      </c>
      <c r="AM524">
        <v>0</v>
      </c>
      <c r="AN524">
        <v>1</v>
      </c>
      <c r="AO524">
        <v>0.71594999999999998</v>
      </c>
      <c r="AP524">
        <v>0</v>
      </c>
      <c r="AQ524">
        <v>1</v>
      </c>
      <c r="AR524" t="s">
        <v>95</v>
      </c>
      <c r="AS524" t="s">
        <v>95</v>
      </c>
      <c r="AT524" t="s">
        <v>95</v>
      </c>
      <c r="AU524" t="s">
        <v>94</v>
      </c>
      <c r="AV524" t="s">
        <v>94</v>
      </c>
      <c r="AW524" t="s">
        <v>94</v>
      </c>
      <c r="AX524" t="s">
        <v>95</v>
      </c>
      <c r="AY524" t="s">
        <v>94</v>
      </c>
      <c r="AZ524" t="s">
        <v>95</v>
      </c>
      <c r="BA524" t="s">
        <v>94</v>
      </c>
      <c r="BB524" t="s">
        <v>94</v>
      </c>
      <c r="BC524" t="s">
        <v>94</v>
      </c>
      <c r="BD524" t="s">
        <v>94</v>
      </c>
      <c r="BH524" t="s">
        <v>341</v>
      </c>
      <c r="BI524">
        <v>1</v>
      </c>
      <c r="BJ524" t="s">
        <v>97</v>
      </c>
      <c r="BK524" t="s">
        <v>138</v>
      </c>
      <c r="BL524">
        <v>0</v>
      </c>
      <c r="BM524">
        <v>0</v>
      </c>
      <c r="BN524">
        <v>0</v>
      </c>
      <c r="BO524">
        <v>0</v>
      </c>
      <c r="BP524">
        <v>0</v>
      </c>
      <c r="BQ524">
        <v>0</v>
      </c>
      <c r="BS524">
        <v>1</v>
      </c>
      <c r="BT524">
        <v>1</v>
      </c>
      <c r="BU524">
        <v>0</v>
      </c>
      <c r="BV524">
        <v>0</v>
      </c>
      <c r="BW524">
        <v>0</v>
      </c>
      <c r="BX524">
        <v>0</v>
      </c>
      <c r="BY524">
        <v>579</v>
      </c>
      <c r="BZ524" t="s">
        <v>123</v>
      </c>
      <c r="CA524" t="s">
        <v>123</v>
      </c>
      <c r="CG524" s="4">
        <v>1</v>
      </c>
      <c r="CH524" s="4">
        <v>1</v>
      </c>
      <c r="CI524" s="5">
        <v>0</v>
      </c>
      <c r="CJ524" s="5">
        <v>0</v>
      </c>
      <c r="CK524" s="5">
        <v>0</v>
      </c>
      <c r="CL524" s="5">
        <v>0</v>
      </c>
    </row>
    <row r="525" spans="1:90" x14ac:dyDescent="0.2">
      <c r="A525" t="s">
        <v>944</v>
      </c>
      <c r="B525" t="s">
        <v>852</v>
      </c>
      <c r="C525" t="s">
        <v>153</v>
      </c>
      <c r="D525">
        <v>4.0999999999999996</v>
      </c>
      <c r="E525" t="s">
        <v>129</v>
      </c>
      <c r="F525" t="s">
        <v>130</v>
      </c>
      <c r="G525" t="s">
        <v>131</v>
      </c>
      <c r="H525" t="s">
        <v>855</v>
      </c>
      <c r="I525">
        <v>0.96128999999999998</v>
      </c>
      <c r="J525">
        <v>7.6365000000000002E-2</v>
      </c>
      <c r="K525">
        <v>4.6646999999999998</v>
      </c>
      <c r="L525">
        <v>2010.9</v>
      </c>
      <c r="M525">
        <v>4.5713999999999997</v>
      </c>
      <c r="N525">
        <v>73.756</v>
      </c>
      <c r="O525">
        <v>0.36820999999999998</v>
      </c>
      <c r="P525">
        <v>1951.3</v>
      </c>
      <c r="Q525">
        <v>-9347.2000000000007</v>
      </c>
      <c r="R525">
        <v>0.94564000000000004</v>
      </c>
      <c r="S525">
        <v>0.93603999999999998</v>
      </c>
      <c r="T525">
        <v>7.5507999999999997</v>
      </c>
      <c r="U525">
        <v>4.6390000000000002</v>
      </c>
      <c r="V525">
        <v>0.60777000000000003</v>
      </c>
      <c r="W525">
        <v>0.56418999999999997</v>
      </c>
      <c r="X525">
        <v>20.282</v>
      </c>
      <c r="Y525">
        <v>18.404</v>
      </c>
      <c r="Z525">
        <v>0.76073000000000002</v>
      </c>
      <c r="AA525">
        <v>0.73414999999999997</v>
      </c>
      <c r="AB525">
        <v>15.840999999999999</v>
      </c>
      <c r="AC525">
        <v>13.670999999999999</v>
      </c>
      <c r="AD525">
        <v>21</v>
      </c>
      <c r="AE525">
        <v>16</v>
      </c>
      <c r="AF525">
        <v>1.3557999999999999</v>
      </c>
      <c r="AG525">
        <v>0.17487</v>
      </c>
      <c r="AH525">
        <v>1.1809000000000001</v>
      </c>
      <c r="AI525">
        <v>16</v>
      </c>
      <c r="AJ525">
        <v>1</v>
      </c>
      <c r="AK525">
        <v>15</v>
      </c>
      <c r="AL525">
        <v>0</v>
      </c>
      <c r="AM525">
        <v>0</v>
      </c>
      <c r="AN525">
        <v>0</v>
      </c>
      <c r="AO525">
        <v>0.94296999999999997</v>
      </c>
      <c r="AP525">
        <v>0</v>
      </c>
      <c r="AQ525">
        <v>1</v>
      </c>
      <c r="AR525" t="s">
        <v>95</v>
      </c>
      <c r="AS525" t="s">
        <v>95</v>
      </c>
      <c r="AT525" t="s">
        <v>95</v>
      </c>
      <c r="AU525" t="s">
        <v>95</v>
      </c>
      <c r="AV525" t="s">
        <v>95</v>
      </c>
      <c r="AW525" t="s">
        <v>95</v>
      </c>
      <c r="AX525" t="s">
        <v>95</v>
      </c>
      <c r="AY525" t="s">
        <v>95</v>
      </c>
      <c r="AZ525" t="s">
        <v>95</v>
      </c>
      <c r="BA525" t="s">
        <v>95</v>
      </c>
      <c r="BB525" t="s">
        <v>95</v>
      </c>
      <c r="BC525" t="s">
        <v>95</v>
      </c>
      <c r="BD525" t="s">
        <v>95</v>
      </c>
      <c r="BI525">
        <v>0</v>
      </c>
      <c r="BJ525" t="s">
        <v>132</v>
      </c>
      <c r="BK525" t="s">
        <v>133</v>
      </c>
      <c r="BL525">
        <v>1</v>
      </c>
      <c r="BM525">
        <v>1</v>
      </c>
      <c r="BN525">
        <v>0</v>
      </c>
      <c r="BO525">
        <v>0</v>
      </c>
      <c r="BP525">
        <v>0</v>
      </c>
      <c r="BQ525">
        <v>0</v>
      </c>
      <c r="BS525">
        <v>1</v>
      </c>
      <c r="BT525">
        <v>1</v>
      </c>
      <c r="BU525">
        <v>0</v>
      </c>
      <c r="BV525">
        <v>0</v>
      </c>
      <c r="BW525">
        <v>0</v>
      </c>
      <c r="BX525">
        <v>0</v>
      </c>
      <c r="BY525">
        <v>580</v>
      </c>
      <c r="CG525" s="4">
        <v>1</v>
      </c>
      <c r="CH525" s="4">
        <v>1</v>
      </c>
      <c r="CI525" s="5">
        <v>0</v>
      </c>
      <c r="CJ525" s="5">
        <v>0</v>
      </c>
      <c r="CK525" s="5">
        <v>0</v>
      </c>
      <c r="CL525" s="5">
        <v>0</v>
      </c>
    </row>
    <row r="526" spans="1:90" x14ac:dyDescent="0.2">
      <c r="A526" t="s">
        <v>945</v>
      </c>
      <c r="B526" t="s">
        <v>852</v>
      </c>
      <c r="C526" t="s">
        <v>153</v>
      </c>
      <c r="D526">
        <v>4.0999999999999996</v>
      </c>
      <c r="E526" t="s">
        <v>129</v>
      </c>
      <c r="F526" t="s">
        <v>135</v>
      </c>
      <c r="G526" t="s">
        <v>136</v>
      </c>
      <c r="H526" t="s">
        <v>855</v>
      </c>
      <c r="I526">
        <v>0.92212000000000005</v>
      </c>
      <c r="J526">
        <v>8.9256000000000002E-2</v>
      </c>
      <c r="K526">
        <v>5.1981999999999999</v>
      </c>
      <c r="L526">
        <v>2011</v>
      </c>
      <c r="M526">
        <v>4.7656000000000001</v>
      </c>
      <c r="N526">
        <v>75.287999999999997</v>
      </c>
      <c r="O526">
        <v>0.23996999999999999</v>
      </c>
      <c r="P526">
        <v>1955.5</v>
      </c>
      <c r="Q526">
        <v>-10420</v>
      </c>
      <c r="R526">
        <v>0.95438999999999996</v>
      </c>
      <c r="S526">
        <v>0.94584000000000001</v>
      </c>
      <c r="T526">
        <v>7.0587999999999997</v>
      </c>
      <c r="U526">
        <v>4.1226000000000003</v>
      </c>
      <c r="V526">
        <v>0.67998999999999998</v>
      </c>
      <c r="W526">
        <v>0.64234000000000002</v>
      </c>
      <c r="X526">
        <v>18.698</v>
      </c>
      <c r="Y526">
        <v>16.734000000000002</v>
      </c>
      <c r="Z526">
        <v>0.82235999999999998</v>
      </c>
      <c r="AA526">
        <v>0.80147000000000002</v>
      </c>
      <c r="AB526">
        <v>13.930999999999999</v>
      </c>
      <c r="AC526">
        <v>11.893000000000001</v>
      </c>
      <c r="AD526">
        <v>20</v>
      </c>
      <c r="AE526">
        <v>15</v>
      </c>
      <c r="AF526">
        <v>1.3282</v>
      </c>
      <c r="AG526">
        <v>0.17130999999999999</v>
      </c>
      <c r="AH526">
        <v>1.1569</v>
      </c>
      <c r="AI526">
        <v>15</v>
      </c>
      <c r="AJ526">
        <v>0</v>
      </c>
      <c r="AK526">
        <v>14</v>
      </c>
      <c r="AL526">
        <v>0</v>
      </c>
      <c r="AM526">
        <v>0</v>
      </c>
      <c r="AN526">
        <v>0</v>
      </c>
      <c r="AO526">
        <v>0.90337999999999996</v>
      </c>
      <c r="AP526">
        <v>0</v>
      </c>
      <c r="AQ526">
        <v>1</v>
      </c>
      <c r="AR526" t="s">
        <v>95</v>
      </c>
      <c r="AS526" t="s">
        <v>95</v>
      </c>
      <c r="AT526" t="s">
        <v>95</v>
      </c>
      <c r="AU526" t="s">
        <v>95</v>
      </c>
      <c r="AV526" t="s">
        <v>95</v>
      </c>
      <c r="AW526" t="s">
        <v>95</v>
      </c>
      <c r="AX526" t="s">
        <v>95</v>
      </c>
      <c r="AY526" t="s">
        <v>95</v>
      </c>
      <c r="AZ526" t="s">
        <v>95</v>
      </c>
      <c r="BA526" t="s">
        <v>95</v>
      </c>
      <c r="BB526" t="s">
        <v>95</v>
      </c>
      <c r="BC526" t="s">
        <v>95</v>
      </c>
      <c r="BD526" t="s">
        <v>95</v>
      </c>
      <c r="BI526">
        <v>0</v>
      </c>
      <c r="BJ526" t="s">
        <v>137</v>
      </c>
      <c r="BK526" t="s">
        <v>138</v>
      </c>
      <c r="BL526">
        <v>1</v>
      </c>
      <c r="BM526">
        <v>1</v>
      </c>
      <c r="BN526">
        <v>0</v>
      </c>
      <c r="BO526">
        <v>0</v>
      </c>
      <c r="BP526">
        <v>1</v>
      </c>
      <c r="BQ526">
        <v>1</v>
      </c>
      <c r="BS526">
        <v>1</v>
      </c>
      <c r="BT526">
        <v>1</v>
      </c>
      <c r="BU526">
        <v>0</v>
      </c>
      <c r="BV526">
        <v>0</v>
      </c>
      <c r="BW526">
        <v>1</v>
      </c>
      <c r="BX526">
        <v>1</v>
      </c>
      <c r="BY526">
        <v>581</v>
      </c>
      <c r="CG526" s="4">
        <v>1</v>
      </c>
      <c r="CH526" s="4">
        <v>1</v>
      </c>
      <c r="CI526" s="5">
        <v>0</v>
      </c>
      <c r="CJ526" s="5">
        <v>0</v>
      </c>
      <c r="CK526" s="5">
        <v>1</v>
      </c>
      <c r="CL526" s="5">
        <v>1</v>
      </c>
    </row>
    <row r="527" spans="1:90" x14ac:dyDescent="0.2">
      <c r="A527" t="s">
        <v>946</v>
      </c>
      <c r="B527" t="s">
        <v>852</v>
      </c>
      <c r="C527" t="s">
        <v>153</v>
      </c>
      <c r="D527">
        <v>4.5</v>
      </c>
      <c r="E527" t="s">
        <v>947</v>
      </c>
      <c r="F527" t="s">
        <v>948</v>
      </c>
      <c r="G527" t="s">
        <v>949</v>
      </c>
      <c r="H527" t="s">
        <v>855</v>
      </c>
      <c r="I527">
        <v>0.34764</v>
      </c>
      <c r="J527">
        <v>0.20197000000000001</v>
      </c>
      <c r="K527">
        <v>33.216999999999999</v>
      </c>
      <c r="L527">
        <v>2020.6</v>
      </c>
      <c r="M527">
        <v>12.641</v>
      </c>
      <c r="N527">
        <v>599.65</v>
      </c>
      <c r="O527" s="1">
        <v>7.3277999999999999E-5</v>
      </c>
      <c r="P527">
        <v>1945.4</v>
      </c>
      <c r="Q527">
        <v>-66817</v>
      </c>
      <c r="R527">
        <v>0.99097999999999997</v>
      </c>
      <c r="S527">
        <v>0.96389999999999998</v>
      </c>
      <c r="T527">
        <v>11.353999999999999</v>
      </c>
      <c r="U527">
        <v>9.2025000000000006</v>
      </c>
      <c r="V527">
        <v>0.97838000000000003</v>
      </c>
      <c r="W527">
        <v>0.95677000000000001</v>
      </c>
      <c r="X527">
        <v>17.571000000000002</v>
      </c>
      <c r="Y527">
        <v>15.737</v>
      </c>
      <c r="Z527">
        <v>0.97016999999999998</v>
      </c>
      <c r="AA527">
        <v>0.94035000000000002</v>
      </c>
      <c r="AB527">
        <v>20.640999999999998</v>
      </c>
      <c r="AC527">
        <v>17.032</v>
      </c>
      <c r="AD527">
        <v>5</v>
      </c>
      <c r="AE527">
        <v>5</v>
      </c>
      <c r="AF527">
        <v>0.63370000000000004</v>
      </c>
      <c r="AG527">
        <v>4.1690999999999999E-2</v>
      </c>
      <c r="AH527">
        <v>0.59201000000000004</v>
      </c>
      <c r="AI527">
        <v>11</v>
      </c>
      <c r="AJ527">
        <v>0</v>
      </c>
      <c r="AK527">
        <v>4</v>
      </c>
      <c r="AL527">
        <v>0</v>
      </c>
      <c r="AM527">
        <v>0</v>
      </c>
      <c r="AN527">
        <v>1</v>
      </c>
      <c r="AO527">
        <v>0.73267000000000004</v>
      </c>
      <c r="AP527">
        <v>0</v>
      </c>
      <c r="AQ527">
        <v>0</v>
      </c>
      <c r="AR527" t="s">
        <v>95</v>
      </c>
      <c r="AS527" t="s">
        <v>94</v>
      </c>
      <c r="AT527" t="s">
        <v>95</v>
      </c>
      <c r="AU527" t="s">
        <v>95</v>
      </c>
      <c r="AV527" t="s">
        <v>95</v>
      </c>
      <c r="AW527" t="s">
        <v>95</v>
      </c>
      <c r="AX527" t="s">
        <v>95</v>
      </c>
      <c r="AY527" t="s">
        <v>95</v>
      </c>
      <c r="AZ527" t="s">
        <v>95</v>
      </c>
      <c r="BA527" t="s">
        <v>94</v>
      </c>
      <c r="BB527" t="s">
        <v>94</v>
      </c>
      <c r="BC527" t="s">
        <v>94</v>
      </c>
      <c r="BD527" t="s">
        <v>94</v>
      </c>
      <c r="BI527">
        <v>0</v>
      </c>
      <c r="BS527">
        <v>1</v>
      </c>
      <c r="BT527">
        <v>1</v>
      </c>
      <c r="BU527">
        <v>0</v>
      </c>
      <c r="BV527">
        <v>0</v>
      </c>
      <c r="BW527">
        <v>1</v>
      </c>
      <c r="BX527">
        <v>1</v>
      </c>
      <c r="BY527">
        <v>582</v>
      </c>
      <c r="CG527" s="4">
        <v>1</v>
      </c>
      <c r="CH527" s="4">
        <v>1</v>
      </c>
      <c r="CI527" s="5">
        <v>0</v>
      </c>
      <c r="CJ527" s="5">
        <v>0</v>
      </c>
      <c r="CK527" s="5">
        <v>1</v>
      </c>
      <c r="CL527" s="5">
        <v>1</v>
      </c>
    </row>
    <row r="528" spans="1:90" x14ac:dyDescent="0.2">
      <c r="A528" t="s">
        <v>950</v>
      </c>
      <c r="B528" t="s">
        <v>951</v>
      </c>
      <c r="C528" t="s">
        <v>115</v>
      </c>
      <c r="D528">
        <v>1.1000000000000001</v>
      </c>
      <c r="E528" t="s">
        <v>90</v>
      </c>
      <c r="F528" t="s">
        <v>952</v>
      </c>
      <c r="G528" t="s">
        <v>953</v>
      </c>
      <c r="H528" t="s">
        <v>954</v>
      </c>
      <c r="I528">
        <v>0.29465000000000002</v>
      </c>
      <c r="J528">
        <v>3.0152E-3</v>
      </c>
      <c r="K528">
        <v>2.1776E-2</v>
      </c>
      <c r="L528">
        <v>2017.4</v>
      </c>
      <c r="M528">
        <v>14.914</v>
      </c>
      <c r="N528">
        <v>0.33643000000000001</v>
      </c>
      <c r="O528">
        <v>1554.8</v>
      </c>
      <c r="P528" s="1">
        <v>157550</v>
      </c>
      <c r="Q528">
        <v>-43.762</v>
      </c>
      <c r="R528">
        <v>0.97923000000000004</v>
      </c>
      <c r="S528">
        <v>0.96884000000000003</v>
      </c>
      <c r="T528">
        <v>9.1576999999999995E-3</v>
      </c>
      <c r="U528">
        <v>7.2892E-3</v>
      </c>
      <c r="V528">
        <v>-9.1592000000000002</v>
      </c>
      <c r="W528">
        <v>-12.061999999999999</v>
      </c>
      <c r="X528">
        <v>0.20252999999999999</v>
      </c>
      <c r="Y528">
        <v>0.1923</v>
      </c>
      <c r="Z528">
        <v>0.96894000000000002</v>
      </c>
      <c r="AA528">
        <v>0.96006999999999998</v>
      </c>
      <c r="AB528">
        <v>1.1198E-2</v>
      </c>
      <c r="AC528">
        <v>9.1223999999999993E-3</v>
      </c>
      <c r="AD528">
        <v>10</v>
      </c>
      <c r="AE528">
        <v>10</v>
      </c>
      <c r="AF528">
        <v>0.82038</v>
      </c>
      <c r="AG528">
        <v>0.31507000000000002</v>
      </c>
      <c r="AH528">
        <v>0.50529999999999997</v>
      </c>
      <c r="AI528">
        <v>10</v>
      </c>
      <c r="AJ528">
        <v>0</v>
      </c>
      <c r="AK528">
        <v>9</v>
      </c>
      <c r="AL528">
        <v>0</v>
      </c>
      <c r="AM528">
        <v>0</v>
      </c>
      <c r="AN528">
        <v>0</v>
      </c>
      <c r="AO528">
        <v>0.88721000000000005</v>
      </c>
      <c r="AP528">
        <v>1</v>
      </c>
      <c r="AQ528">
        <v>1</v>
      </c>
      <c r="AR528" t="s">
        <v>95</v>
      </c>
      <c r="AS528" t="s">
        <v>95</v>
      </c>
      <c r="AT528" t="s">
        <v>95</v>
      </c>
      <c r="AU528" t="s">
        <v>95</v>
      </c>
      <c r="AV528" t="s">
        <v>95</v>
      </c>
      <c r="AW528" t="s">
        <v>95</v>
      </c>
      <c r="AX528" t="s">
        <v>95</v>
      </c>
      <c r="AY528" t="s">
        <v>95</v>
      </c>
      <c r="AZ528" t="s">
        <v>95</v>
      </c>
      <c r="BA528" t="s">
        <v>95</v>
      </c>
      <c r="BB528" t="s">
        <v>95</v>
      </c>
      <c r="BC528" t="s">
        <v>95</v>
      </c>
      <c r="BD528" t="s">
        <v>95</v>
      </c>
      <c r="BE528">
        <v>1</v>
      </c>
      <c r="BI528">
        <v>0</v>
      </c>
      <c r="BJ528" t="s">
        <v>133</v>
      </c>
      <c r="BK528" t="s">
        <v>501</v>
      </c>
      <c r="BL528">
        <v>1</v>
      </c>
      <c r="BM528">
        <v>1</v>
      </c>
      <c r="BN528">
        <v>0</v>
      </c>
      <c r="BO528">
        <v>0</v>
      </c>
      <c r="BP528">
        <v>0</v>
      </c>
      <c r="BQ528">
        <v>0</v>
      </c>
      <c r="BS528">
        <v>1</v>
      </c>
      <c r="BT528">
        <v>1</v>
      </c>
      <c r="BU528">
        <v>0</v>
      </c>
      <c r="BV528">
        <v>0</v>
      </c>
      <c r="BW528">
        <v>0</v>
      </c>
      <c r="BX528">
        <v>0</v>
      </c>
      <c r="BY528">
        <v>583</v>
      </c>
      <c r="CG528" s="4">
        <v>1</v>
      </c>
      <c r="CH528" s="4">
        <v>1</v>
      </c>
      <c r="CI528" s="5">
        <v>0</v>
      </c>
      <c r="CJ528" s="5">
        <v>0</v>
      </c>
      <c r="CK528" s="5">
        <v>0</v>
      </c>
      <c r="CL528" s="5">
        <v>0</v>
      </c>
    </row>
    <row r="529" spans="1:90" x14ac:dyDescent="0.2">
      <c r="A529" t="s">
        <v>955</v>
      </c>
      <c r="B529" t="s">
        <v>951</v>
      </c>
      <c r="C529" t="s">
        <v>115</v>
      </c>
      <c r="D529">
        <v>1.1000000000000001</v>
      </c>
      <c r="E529" t="s">
        <v>90</v>
      </c>
      <c r="F529" t="s">
        <v>956</v>
      </c>
      <c r="G529" t="s">
        <v>107</v>
      </c>
      <c r="H529" t="s">
        <v>954</v>
      </c>
      <c r="I529">
        <v>0.29465000000000002</v>
      </c>
      <c r="J529">
        <v>3.0152E-3</v>
      </c>
      <c r="K529">
        <v>2.1776E-2</v>
      </c>
      <c r="L529">
        <v>2017.4</v>
      </c>
      <c r="M529">
        <v>14.914</v>
      </c>
      <c r="N529">
        <v>0.33643000000000001</v>
      </c>
      <c r="O529">
        <v>1554.8</v>
      </c>
      <c r="P529" s="1">
        <v>157550</v>
      </c>
      <c r="Q529">
        <v>-43.762</v>
      </c>
      <c r="R529">
        <v>0.97923000000000004</v>
      </c>
      <c r="S529">
        <v>0.96884000000000003</v>
      </c>
      <c r="T529">
        <v>9.1576999999999995E-3</v>
      </c>
      <c r="U529">
        <v>7.2892E-3</v>
      </c>
      <c r="V529">
        <v>-9.1592000000000002</v>
      </c>
      <c r="W529">
        <v>-12.061999999999999</v>
      </c>
      <c r="X529">
        <v>0.20252999999999999</v>
      </c>
      <c r="Y529">
        <v>0.1923</v>
      </c>
      <c r="Z529">
        <v>0.96894000000000002</v>
      </c>
      <c r="AA529">
        <v>0.96006999999999998</v>
      </c>
      <c r="AB529">
        <v>1.1198E-2</v>
      </c>
      <c r="AC529">
        <v>9.1223999999999993E-3</v>
      </c>
      <c r="AD529">
        <v>10</v>
      </c>
      <c r="AE529">
        <v>10</v>
      </c>
      <c r="AF529">
        <v>0.82038</v>
      </c>
      <c r="AG529">
        <v>0.31507000000000002</v>
      </c>
      <c r="AH529">
        <v>0.50529999999999997</v>
      </c>
      <c r="AI529">
        <v>10</v>
      </c>
      <c r="AJ529">
        <v>0</v>
      </c>
      <c r="AK529">
        <v>9</v>
      </c>
      <c r="AL529">
        <v>0</v>
      </c>
      <c r="AM529">
        <v>0</v>
      </c>
      <c r="AN529">
        <v>0</v>
      </c>
      <c r="AO529">
        <v>0.88721000000000005</v>
      </c>
      <c r="AP529">
        <v>1</v>
      </c>
      <c r="AQ529">
        <v>1</v>
      </c>
      <c r="AR529" t="s">
        <v>95</v>
      </c>
      <c r="AS529" t="s">
        <v>95</v>
      </c>
      <c r="AT529" t="s">
        <v>95</v>
      </c>
      <c r="AU529" t="s">
        <v>95</v>
      </c>
      <c r="AV529" t="s">
        <v>95</v>
      </c>
      <c r="AW529" t="s">
        <v>95</v>
      </c>
      <c r="AX529" t="s">
        <v>95</v>
      </c>
      <c r="AY529" t="s">
        <v>95</v>
      </c>
      <c r="AZ529" t="s">
        <v>95</v>
      </c>
      <c r="BA529" t="s">
        <v>95</v>
      </c>
      <c r="BB529" t="s">
        <v>95</v>
      </c>
      <c r="BC529" t="s">
        <v>95</v>
      </c>
      <c r="BD529" t="s">
        <v>95</v>
      </c>
      <c r="BI529">
        <v>0</v>
      </c>
      <c r="BJ529" t="s">
        <v>108</v>
      </c>
      <c r="BK529" t="s">
        <v>109</v>
      </c>
      <c r="BL529">
        <v>1</v>
      </c>
      <c r="BM529">
        <v>1</v>
      </c>
      <c r="BN529">
        <v>0</v>
      </c>
      <c r="BO529">
        <v>1</v>
      </c>
      <c r="BP529">
        <v>0</v>
      </c>
      <c r="BQ529">
        <v>0</v>
      </c>
      <c r="BS529">
        <v>1</v>
      </c>
      <c r="BT529">
        <v>1</v>
      </c>
      <c r="BU529">
        <v>0</v>
      </c>
      <c r="BV529">
        <v>1</v>
      </c>
      <c r="BW529">
        <v>0</v>
      </c>
      <c r="BX529">
        <v>0</v>
      </c>
      <c r="BY529">
        <v>584</v>
      </c>
      <c r="CG529" s="4">
        <v>1</v>
      </c>
      <c r="CH529" s="4">
        <v>1</v>
      </c>
      <c r="CI529" s="5">
        <v>0</v>
      </c>
      <c r="CJ529" s="5">
        <v>1</v>
      </c>
      <c r="CK529" s="5">
        <v>0</v>
      </c>
      <c r="CL529" s="5">
        <v>0</v>
      </c>
    </row>
    <row r="530" spans="1:90" x14ac:dyDescent="0.2">
      <c r="A530" t="s">
        <v>957</v>
      </c>
      <c r="B530" t="s">
        <v>951</v>
      </c>
      <c r="C530" t="s">
        <v>115</v>
      </c>
      <c r="D530">
        <v>2.4</v>
      </c>
      <c r="E530" t="s">
        <v>628</v>
      </c>
      <c r="F530" t="s">
        <v>958</v>
      </c>
      <c r="G530" t="s">
        <v>959</v>
      </c>
      <c r="H530" t="s">
        <v>954</v>
      </c>
      <c r="I530">
        <v>0.26205000000000001</v>
      </c>
      <c r="J530">
        <v>2.8285999999999999E-2</v>
      </c>
      <c r="K530">
        <v>2.2623999999999998E-2</v>
      </c>
      <c r="L530">
        <v>2007.4</v>
      </c>
      <c r="M530">
        <v>16.77</v>
      </c>
      <c r="N530">
        <v>0.89720999999999995</v>
      </c>
      <c r="O530">
        <v>1.4415</v>
      </c>
      <c r="P530">
        <v>2037.8</v>
      </c>
      <c r="Q530">
        <v>-44.826999999999998</v>
      </c>
      <c r="R530">
        <v>0.93013999999999997</v>
      </c>
      <c r="S530" t="e">
        <f>-inf</f>
        <v>#NAME?</v>
      </c>
      <c r="T530">
        <v>2.3594E-2</v>
      </c>
      <c r="U530">
        <v>2.1041000000000001E-2</v>
      </c>
      <c r="V530">
        <v>0.86148999999999998</v>
      </c>
      <c r="W530">
        <v>0.58447000000000005</v>
      </c>
      <c r="X530">
        <v>3.3221000000000001E-2</v>
      </c>
      <c r="Y530">
        <v>2.6765000000000001E-2</v>
      </c>
      <c r="Z530">
        <v>0.87924999999999998</v>
      </c>
      <c r="AA530">
        <v>0.63773999999999997</v>
      </c>
      <c r="AB530">
        <v>3.1019000000000001E-2</v>
      </c>
      <c r="AC530">
        <v>2.5708999999999999E-2</v>
      </c>
      <c r="AD530">
        <v>4</v>
      </c>
      <c r="AE530">
        <v>4</v>
      </c>
      <c r="AF530">
        <v>0.98873</v>
      </c>
      <c r="AG530">
        <v>0.71131</v>
      </c>
      <c r="AH530">
        <v>0.27740999999999999</v>
      </c>
      <c r="AI530">
        <v>11</v>
      </c>
      <c r="AJ530">
        <v>0</v>
      </c>
      <c r="AK530">
        <v>3</v>
      </c>
      <c r="AL530">
        <v>0</v>
      </c>
      <c r="AM530">
        <v>0</v>
      </c>
      <c r="AN530">
        <v>0</v>
      </c>
      <c r="AO530">
        <v>0.74985999999999997</v>
      </c>
      <c r="AP530">
        <v>1</v>
      </c>
      <c r="AQ530">
        <v>1</v>
      </c>
      <c r="AR530" t="s">
        <v>95</v>
      </c>
      <c r="AS530" t="s">
        <v>94</v>
      </c>
      <c r="AT530" t="s">
        <v>95</v>
      </c>
      <c r="AU530" t="s">
        <v>95</v>
      </c>
      <c r="AV530" t="s">
        <v>95</v>
      </c>
      <c r="AW530" t="s">
        <v>95</v>
      </c>
      <c r="AX530" t="s">
        <v>95</v>
      </c>
      <c r="AY530" t="s">
        <v>95</v>
      </c>
      <c r="AZ530" t="s">
        <v>95</v>
      </c>
      <c r="BA530" t="s">
        <v>94</v>
      </c>
      <c r="BB530" t="s">
        <v>94</v>
      </c>
      <c r="BC530" t="s">
        <v>94</v>
      </c>
      <c r="BD530" t="s">
        <v>94</v>
      </c>
      <c r="BE530">
        <v>2</v>
      </c>
      <c r="BI530">
        <v>0</v>
      </c>
      <c r="BS530">
        <v>1</v>
      </c>
      <c r="BT530">
        <v>1</v>
      </c>
      <c r="BU530">
        <v>0</v>
      </c>
      <c r="BV530">
        <v>0</v>
      </c>
      <c r="BW530">
        <v>0</v>
      </c>
      <c r="BX530">
        <v>1</v>
      </c>
      <c r="BY530">
        <v>585</v>
      </c>
      <c r="CG530" s="4">
        <v>1</v>
      </c>
      <c r="CH530" s="4">
        <v>1</v>
      </c>
      <c r="CI530" s="5">
        <v>0</v>
      </c>
      <c r="CJ530" s="5">
        <v>0</v>
      </c>
      <c r="CK530" s="5">
        <v>0</v>
      </c>
      <c r="CL530" s="5">
        <v>1</v>
      </c>
    </row>
    <row r="531" spans="1:90" x14ac:dyDescent="0.2">
      <c r="A531" t="s">
        <v>960</v>
      </c>
      <c r="B531" t="s">
        <v>951</v>
      </c>
      <c r="C531" t="s">
        <v>115</v>
      </c>
      <c r="D531">
        <v>2.4</v>
      </c>
      <c r="E531" t="s">
        <v>628</v>
      </c>
      <c r="F531" t="s">
        <v>961</v>
      </c>
      <c r="G531" t="s">
        <v>959</v>
      </c>
      <c r="H531" t="s">
        <v>954</v>
      </c>
      <c r="I531">
        <v>0.14396999999999999</v>
      </c>
      <c r="J531">
        <v>3.663E-3</v>
      </c>
      <c r="K531">
        <v>2.8639999999999999E-2</v>
      </c>
      <c r="L531">
        <v>2099.1</v>
      </c>
      <c r="M531">
        <v>30.524000000000001</v>
      </c>
      <c r="N531">
        <v>28678</v>
      </c>
      <c r="O531">
        <v>1554.5</v>
      </c>
      <c r="P531" s="1">
        <v>157560</v>
      </c>
      <c r="Q531">
        <v>-57.527999999999999</v>
      </c>
      <c r="R531">
        <v>0.98380999999999996</v>
      </c>
      <c r="S531" t="e">
        <f>-inf</f>
        <v>#NAME?</v>
      </c>
      <c r="T531">
        <v>1.3908E-2</v>
      </c>
      <c r="U531">
        <v>1.1936E-2</v>
      </c>
      <c r="V531">
        <v>-3.4752999999999998</v>
      </c>
      <c r="W531">
        <v>-12.426</v>
      </c>
      <c r="X531">
        <v>0.23121</v>
      </c>
      <c r="Y531">
        <v>0.20374999999999999</v>
      </c>
      <c r="Z531">
        <v>0.93986999999999998</v>
      </c>
      <c r="AA531">
        <v>0.81962000000000002</v>
      </c>
      <c r="AB531">
        <v>2.6800000000000001E-2</v>
      </c>
      <c r="AC531">
        <v>2.2325000000000001E-2</v>
      </c>
      <c r="AD531">
        <v>4</v>
      </c>
      <c r="AE531">
        <v>4</v>
      </c>
      <c r="AF531" s="1">
        <v>1.3233E-5</v>
      </c>
      <c r="AG531" s="1">
        <v>2.8698E-6</v>
      </c>
      <c r="AH531" s="1">
        <v>1.0363000000000001E-5</v>
      </c>
      <c r="AI531">
        <v>11</v>
      </c>
      <c r="AJ531">
        <v>0</v>
      </c>
      <c r="AK531">
        <v>3</v>
      </c>
      <c r="AL531">
        <v>0</v>
      </c>
      <c r="AM531">
        <v>0</v>
      </c>
      <c r="AN531">
        <v>0</v>
      </c>
      <c r="AO531">
        <v>0.55110000000000003</v>
      </c>
      <c r="AP531">
        <v>1</v>
      </c>
      <c r="AQ531">
        <v>1</v>
      </c>
      <c r="AR531" t="s">
        <v>95</v>
      </c>
      <c r="AS531" t="s">
        <v>94</v>
      </c>
      <c r="AT531" t="s">
        <v>95</v>
      </c>
      <c r="AU531" t="s">
        <v>95</v>
      </c>
      <c r="AV531" t="s">
        <v>95</v>
      </c>
      <c r="AW531" t="s">
        <v>95</v>
      </c>
      <c r="AX531" t="s">
        <v>94</v>
      </c>
      <c r="AY531" t="s">
        <v>94</v>
      </c>
      <c r="AZ531" t="s">
        <v>95</v>
      </c>
      <c r="BA531" t="s">
        <v>94</v>
      </c>
      <c r="BB531" t="s">
        <v>94</v>
      </c>
      <c r="BC531" t="s">
        <v>94</v>
      </c>
      <c r="BD531" t="s">
        <v>94</v>
      </c>
      <c r="BE531">
        <v>1</v>
      </c>
      <c r="BI531">
        <v>0</v>
      </c>
      <c r="BS531">
        <v>1</v>
      </c>
      <c r="BT531">
        <v>1</v>
      </c>
      <c r="BU531">
        <v>0</v>
      </c>
      <c r="BV531">
        <v>0</v>
      </c>
      <c r="BW531">
        <v>0</v>
      </c>
      <c r="BX531">
        <v>0</v>
      </c>
      <c r="BY531">
        <v>586</v>
      </c>
      <c r="CG531" s="4">
        <v>1</v>
      </c>
      <c r="CH531" s="4">
        <v>1</v>
      </c>
      <c r="CI531" s="5">
        <v>0</v>
      </c>
      <c r="CJ531" s="5">
        <v>0</v>
      </c>
      <c r="CK531" s="5">
        <v>0</v>
      </c>
      <c r="CL531" s="5">
        <v>0</v>
      </c>
    </row>
    <row r="532" spans="1:90" x14ac:dyDescent="0.2">
      <c r="A532" t="s">
        <v>962</v>
      </c>
      <c r="B532" t="s">
        <v>951</v>
      </c>
      <c r="C532" t="s">
        <v>115</v>
      </c>
      <c r="D532">
        <v>2.4</v>
      </c>
      <c r="E532" t="s">
        <v>628</v>
      </c>
      <c r="F532" t="s">
        <v>963</v>
      </c>
      <c r="G532" t="s">
        <v>959</v>
      </c>
      <c r="H532" t="s">
        <v>954</v>
      </c>
      <c r="I532">
        <v>0.16164000000000001</v>
      </c>
      <c r="J532">
        <v>4.3658000000000004E-3</v>
      </c>
      <c r="K532">
        <v>3.6546000000000002E-2</v>
      </c>
      <c r="L532">
        <v>2013.5</v>
      </c>
      <c r="M532">
        <v>27.187000000000001</v>
      </c>
      <c r="N532">
        <v>0.99048999999999998</v>
      </c>
      <c r="O532">
        <v>1554.5</v>
      </c>
      <c r="P532" s="1">
        <v>157560</v>
      </c>
      <c r="Q532">
        <v>-73.09</v>
      </c>
      <c r="R532">
        <v>0.97665999999999997</v>
      </c>
      <c r="S532" t="e">
        <f>-inf</f>
        <v>#NAME?</v>
      </c>
      <c r="T532">
        <v>2.0952999999999999E-2</v>
      </c>
      <c r="U532">
        <v>1.8651999999999998E-2</v>
      </c>
      <c r="V532">
        <v>-17.739000000000001</v>
      </c>
      <c r="W532">
        <v>-55.216999999999999</v>
      </c>
      <c r="X532">
        <v>0.59375999999999995</v>
      </c>
      <c r="Y532">
        <v>0.57769999999999999</v>
      </c>
      <c r="Z532">
        <v>0.97170000000000001</v>
      </c>
      <c r="AA532">
        <v>0.91510000000000002</v>
      </c>
      <c r="AB532">
        <v>2.3074000000000001E-2</v>
      </c>
      <c r="AC532">
        <v>2.0056000000000001E-2</v>
      </c>
      <c r="AD532">
        <v>4</v>
      </c>
      <c r="AE532">
        <v>4</v>
      </c>
      <c r="AF532">
        <v>0.76488</v>
      </c>
      <c r="AG532">
        <v>0.41414000000000001</v>
      </c>
      <c r="AH532">
        <v>0.35074</v>
      </c>
      <c r="AI532">
        <v>11</v>
      </c>
      <c r="AJ532">
        <v>0</v>
      </c>
      <c r="AK532">
        <v>3</v>
      </c>
      <c r="AL532">
        <v>0</v>
      </c>
      <c r="AM532">
        <v>0</v>
      </c>
      <c r="AN532">
        <v>0</v>
      </c>
      <c r="AO532">
        <v>0.7208</v>
      </c>
      <c r="AP532">
        <v>1</v>
      </c>
      <c r="AQ532">
        <v>1</v>
      </c>
      <c r="AR532" t="s">
        <v>95</v>
      </c>
      <c r="AS532" t="s">
        <v>94</v>
      </c>
      <c r="AT532" t="s">
        <v>95</v>
      </c>
      <c r="AU532" t="s">
        <v>95</v>
      </c>
      <c r="AV532" t="s">
        <v>95</v>
      </c>
      <c r="AW532" t="s">
        <v>95</v>
      </c>
      <c r="AX532" t="s">
        <v>95</v>
      </c>
      <c r="AY532" t="s">
        <v>95</v>
      </c>
      <c r="AZ532" t="s">
        <v>95</v>
      </c>
      <c r="BA532" t="s">
        <v>94</v>
      </c>
      <c r="BB532" t="s">
        <v>94</v>
      </c>
      <c r="BC532" t="s">
        <v>94</v>
      </c>
      <c r="BD532" t="s">
        <v>94</v>
      </c>
      <c r="BE532">
        <v>2</v>
      </c>
      <c r="BI532">
        <v>0</v>
      </c>
      <c r="BS532">
        <v>1</v>
      </c>
      <c r="BT532">
        <v>1</v>
      </c>
      <c r="BU532">
        <v>0</v>
      </c>
      <c r="BV532">
        <v>0</v>
      </c>
      <c r="BW532">
        <v>0</v>
      </c>
      <c r="BX532">
        <v>0</v>
      </c>
      <c r="BY532">
        <v>587</v>
      </c>
      <c r="CG532" s="4">
        <v>1</v>
      </c>
      <c r="CH532" s="4">
        <v>1</v>
      </c>
      <c r="CI532" s="5">
        <v>0</v>
      </c>
      <c r="CJ532" s="5">
        <v>0</v>
      </c>
      <c r="CK532" s="5">
        <v>0</v>
      </c>
      <c r="CL532" s="5">
        <v>0</v>
      </c>
    </row>
    <row r="533" spans="1:90" x14ac:dyDescent="0.2">
      <c r="A533" t="s">
        <v>964</v>
      </c>
      <c r="B533" t="s">
        <v>951</v>
      </c>
      <c r="C533" t="s">
        <v>115</v>
      </c>
      <c r="D533">
        <v>3.2</v>
      </c>
      <c r="E533" t="s">
        <v>120</v>
      </c>
      <c r="F533" t="s">
        <v>965</v>
      </c>
      <c r="G533" t="s">
        <v>966</v>
      </c>
      <c r="H533" t="s">
        <v>954</v>
      </c>
      <c r="I533">
        <v>-8.7225999999999998E-2</v>
      </c>
      <c r="J533">
        <v>-8.7221999999999994E-2</v>
      </c>
      <c r="K533">
        <v>-2.2499999999999998E-3</v>
      </c>
      <c r="L533">
        <v>1903.9</v>
      </c>
      <c r="M533">
        <v>-50.38</v>
      </c>
      <c r="N533">
        <v>669.81</v>
      </c>
      <c r="O533">
        <v>1.8761000000000001</v>
      </c>
      <c r="P533">
        <v>1971.3</v>
      </c>
      <c r="Q533">
        <v>4.5724</v>
      </c>
      <c r="R533">
        <v>0.36059000000000002</v>
      </c>
      <c r="S533">
        <v>2.2787999999999999</v>
      </c>
      <c r="T533">
        <v>5.2367000000000004E-3</v>
      </c>
      <c r="U533">
        <v>4.9246999999999997E-3</v>
      </c>
      <c r="V533">
        <v>0.36059999999999998</v>
      </c>
      <c r="W533" t="e">
        <f>-inf</f>
        <v>#NAME?</v>
      </c>
      <c r="X533">
        <v>5.2367000000000004E-3</v>
      </c>
      <c r="Y533">
        <v>4.9246999999999997E-3</v>
      </c>
      <c r="Z533">
        <v>0.31476999999999999</v>
      </c>
      <c r="AA533" t="e">
        <f>-inf</f>
        <v>#NAME?</v>
      </c>
      <c r="AB533">
        <v>5.4212000000000002E-3</v>
      </c>
      <c r="AC533">
        <v>5.1111000000000004E-3</v>
      </c>
      <c r="AD533">
        <v>3</v>
      </c>
      <c r="AE533">
        <v>3</v>
      </c>
      <c r="AF533" s="1">
        <v>5.6733E-5</v>
      </c>
      <c r="AG533" s="1">
        <v>3.2845000000000001E-5</v>
      </c>
      <c r="AH533" s="1">
        <v>2.3887999999999999E-5</v>
      </c>
      <c r="AI533">
        <v>5</v>
      </c>
      <c r="AJ533">
        <v>2</v>
      </c>
      <c r="AK533">
        <v>1</v>
      </c>
      <c r="AL533">
        <v>0</v>
      </c>
      <c r="AM533">
        <v>1</v>
      </c>
      <c r="AN533">
        <v>0</v>
      </c>
      <c r="AO533">
        <v>0.53232000000000002</v>
      </c>
      <c r="AP533">
        <v>1</v>
      </c>
      <c r="AQ533">
        <v>1</v>
      </c>
      <c r="AR533" t="s">
        <v>94</v>
      </c>
      <c r="AS533" t="s">
        <v>96</v>
      </c>
      <c r="AT533" t="s">
        <v>95</v>
      </c>
      <c r="AU533" t="s">
        <v>95</v>
      </c>
      <c r="AV533" t="s">
        <v>95</v>
      </c>
      <c r="AW533" t="s">
        <v>95</v>
      </c>
      <c r="AX533" t="s">
        <v>94</v>
      </c>
      <c r="AY533" t="s">
        <v>94</v>
      </c>
      <c r="AZ533" t="s">
        <v>95</v>
      </c>
      <c r="BA533" t="s">
        <v>96</v>
      </c>
      <c r="BB533" t="s">
        <v>96</v>
      </c>
      <c r="BC533" t="s">
        <v>96</v>
      </c>
      <c r="BD533" t="s">
        <v>96</v>
      </c>
      <c r="BE533">
        <v>3</v>
      </c>
      <c r="BG533" t="s">
        <v>923</v>
      </c>
      <c r="BI533">
        <v>0</v>
      </c>
      <c r="BS533">
        <v>1</v>
      </c>
      <c r="BT533">
        <v>1</v>
      </c>
      <c r="BU533">
        <v>0</v>
      </c>
      <c r="BV533">
        <v>0</v>
      </c>
      <c r="BW533">
        <v>0</v>
      </c>
      <c r="BX533">
        <v>0</v>
      </c>
      <c r="BY533">
        <v>588</v>
      </c>
      <c r="CG533" s="4">
        <v>0</v>
      </c>
      <c r="CH533" s="4">
        <v>1</v>
      </c>
      <c r="CI533" s="5">
        <v>0</v>
      </c>
      <c r="CJ533" s="5">
        <v>0</v>
      </c>
      <c r="CK533" s="5">
        <v>0</v>
      </c>
      <c r="CL533" s="5">
        <v>0</v>
      </c>
    </row>
    <row r="534" spans="1:90" x14ac:dyDescent="0.2">
      <c r="A534" t="s">
        <v>967</v>
      </c>
      <c r="B534" t="s">
        <v>951</v>
      </c>
      <c r="C534" t="s">
        <v>115</v>
      </c>
      <c r="D534">
        <v>3.2</v>
      </c>
      <c r="E534" t="s">
        <v>120</v>
      </c>
      <c r="F534" t="s">
        <v>968</v>
      </c>
      <c r="G534" t="s">
        <v>966</v>
      </c>
      <c r="H534" t="s">
        <v>954</v>
      </c>
      <c r="I534">
        <v>-8.8416999999999994</v>
      </c>
      <c r="J534">
        <v>2.5515999999999999E-4</v>
      </c>
      <c r="K534">
        <v>-7.7499999999999999E-3</v>
      </c>
      <c r="L534">
        <v>2021.2</v>
      </c>
      <c r="M534">
        <v>-0.49701000000000001</v>
      </c>
      <c r="N534">
        <v>0.23200000000000001</v>
      </c>
      <c r="O534">
        <v>1555.7</v>
      </c>
      <c r="P534" s="1">
        <v>157450</v>
      </c>
      <c r="Q534">
        <v>15.864000000000001</v>
      </c>
      <c r="R534">
        <v>0.74202000000000001</v>
      </c>
      <c r="S534">
        <v>1.516</v>
      </c>
      <c r="T534">
        <v>1.3063999999999999E-2</v>
      </c>
      <c r="U534">
        <v>1.0666999999999999E-2</v>
      </c>
      <c r="V534">
        <v>-70.742999999999995</v>
      </c>
      <c r="W534" t="e">
        <f>-inf</f>
        <v>#NAME?</v>
      </c>
      <c r="X534">
        <v>0.21786</v>
      </c>
      <c r="Y534">
        <v>0.21632999999999999</v>
      </c>
      <c r="Z534">
        <v>0.24210999999999999</v>
      </c>
      <c r="AA534" t="e">
        <f>-inf</f>
        <v>#NAME?</v>
      </c>
      <c r="AB534">
        <v>2.2391999999999999E-2</v>
      </c>
      <c r="AC534">
        <v>2.1111000000000001E-2</v>
      </c>
      <c r="AD534">
        <v>3</v>
      </c>
      <c r="AE534">
        <v>3</v>
      </c>
      <c r="AF534">
        <v>1.069</v>
      </c>
      <c r="AG534">
        <v>0.79740999999999995</v>
      </c>
      <c r="AH534">
        <v>0.27155000000000001</v>
      </c>
      <c r="AI534">
        <v>5</v>
      </c>
      <c r="AJ534">
        <v>1</v>
      </c>
      <c r="AK534">
        <v>0</v>
      </c>
      <c r="AL534">
        <v>1</v>
      </c>
      <c r="AM534">
        <v>0</v>
      </c>
      <c r="AN534">
        <v>0</v>
      </c>
      <c r="AO534">
        <v>0.69843999999999995</v>
      </c>
      <c r="AP534">
        <v>1</v>
      </c>
      <c r="AQ534">
        <v>1</v>
      </c>
      <c r="AR534" t="s">
        <v>95</v>
      </c>
      <c r="AS534" t="s">
        <v>96</v>
      </c>
      <c r="AT534" t="s">
        <v>95</v>
      </c>
      <c r="AU534" t="s">
        <v>95</v>
      </c>
      <c r="AV534" t="s">
        <v>95</v>
      </c>
      <c r="AW534" t="s">
        <v>95</v>
      </c>
      <c r="AX534" t="s">
        <v>94</v>
      </c>
      <c r="AY534" t="s">
        <v>95</v>
      </c>
      <c r="AZ534" t="s">
        <v>94</v>
      </c>
      <c r="BA534" t="s">
        <v>96</v>
      </c>
      <c r="BB534" t="s">
        <v>96</v>
      </c>
      <c r="BC534" t="s">
        <v>96</v>
      </c>
      <c r="BD534" t="s">
        <v>96</v>
      </c>
      <c r="BE534">
        <v>3</v>
      </c>
      <c r="BG534" t="s">
        <v>923</v>
      </c>
      <c r="BI534">
        <v>0</v>
      </c>
      <c r="BS534">
        <v>0</v>
      </c>
      <c r="BT534">
        <v>1</v>
      </c>
      <c r="BU534">
        <v>0</v>
      </c>
      <c r="BV534">
        <v>0</v>
      </c>
      <c r="BW534">
        <v>0</v>
      </c>
      <c r="BX534">
        <v>0</v>
      </c>
      <c r="BY534">
        <v>589</v>
      </c>
      <c r="CG534" s="4">
        <v>0</v>
      </c>
      <c r="CH534" s="4">
        <v>1</v>
      </c>
      <c r="CI534" s="5">
        <v>0</v>
      </c>
      <c r="CJ534" s="5">
        <v>0</v>
      </c>
      <c r="CK534" s="5">
        <v>0</v>
      </c>
      <c r="CL534" s="5">
        <v>0</v>
      </c>
    </row>
    <row r="535" spans="1:90" x14ac:dyDescent="0.2">
      <c r="A535" t="s">
        <v>969</v>
      </c>
      <c r="B535" t="s">
        <v>951</v>
      </c>
      <c r="C535" t="s">
        <v>115</v>
      </c>
      <c r="D535">
        <v>3.2</v>
      </c>
      <c r="E535" t="s">
        <v>120</v>
      </c>
      <c r="F535" t="s">
        <v>970</v>
      </c>
      <c r="G535" t="s">
        <v>966</v>
      </c>
      <c r="H535" t="s">
        <v>954</v>
      </c>
      <c r="J535">
        <v>-3.7891000000000001E-3</v>
      </c>
      <c r="K535">
        <v>-5.0999999999999997E-2</v>
      </c>
      <c r="O535">
        <v>-1543.6</v>
      </c>
      <c r="P535" s="1">
        <v>-152770</v>
      </c>
      <c r="Q535">
        <v>103.29</v>
      </c>
      <c r="V535">
        <v>-14.375999999999999</v>
      </c>
      <c r="W535" t="e">
        <f>-inf</f>
        <v>#NAME?</v>
      </c>
      <c r="X535">
        <v>0.32887</v>
      </c>
      <c r="Y535">
        <v>0.318</v>
      </c>
      <c r="Z535">
        <v>0.98607</v>
      </c>
      <c r="AA535" t="e">
        <f>-inf</f>
        <v>#NAME?</v>
      </c>
      <c r="AB535">
        <v>9.8995000000000003E-3</v>
      </c>
      <c r="AC535">
        <v>9.3332999999999992E-3</v>
      </c>
      <c r="AD535">
        <v>3</v>
      </c>
      <c r="AE535">
        <v>3</v>
      </c>
      <c r="AI535">
        <v>5</v>
      </c>
      <c r="AJ535">
        <v>2</v>
      </c>
      <c r="AK535">
        <v>0</v>
      </c>
      <c r="AL535">
        <v>0</v>
      </c>
      <c r="AM535">
        <v>0</v>
      </c>
      <c r="AN535">
        <v>0</v>
      </c>
      <c r="AO535">
        <v>0.60899000000000003</v>
      </c>
      <c r="AP535">
        <v>1</v>
      </c>
      <c r="AQ535">
        <v>1</v>
      </c>
      <c r="AR535" t="s">
        <v>96</v>
      </c>
      <c r="AS535" t="s">
        <v>96</v>
      </c>
      <c r="AT535" t="s">
        <v>95</v>
      </c>
      <c r="AU535" t="s">
        <v>95</v>
      </c>
      <c r="AV535" t="s">
        <v>95</v>
      </c>
      <c r="AW535" t="s">
        <v>95</v>
      </c>
      <c r="AX535" t="s">
        <v>94</v>
      </c>
      <c r="AY535" t="s">
        <v>94</v>
      </c>
      <c r="AZ535" t="s">
        <v>95</v>
      </c>
      <c r="BA535" t="s">
        <v>96</v>
      </c>
      <c r="BB535" t="s">
        <v>96</v>
      </c>
      <c r="BC535" t="s">
        <v>96</v>
      </c>
      <c r="BD535" t="s">
        <v>96</v>
      </c>
      <c r="BE535">
        <v>2</v>
      </c>
      <c r="BG535" t="s">
        <v>923</v>
      </c>
      <c r="BI535">
        <v>0</v>
      </c>
      <c r="BS535">
        <v>1</v>
      </c>
      <c r="BT535">
        <v>1</v>
      </c>
      <c r="BU535">
        <v>0</v>
      </c>
      <c r="BV535">
        <v>0</v>
      </c>
      <c r="BW535">
        <v>0</v>
      </c>
      <c r="BX535">
        <v>0</v>
      </c>
      <c r="BY535">
        <v>590</v>
      </c>
      <c r="CG535" s="4">
        <v>0</v>
      </c>
      <c r="CH535" s="4">
        <v>1</v>
      </c>
      <c r="CI535" s="5">
        <v>0</v>
      </c>
      <c r="CJ535" s="5">
        <v>0</v>
      </c>
      <c r="CK535" s="5">
        <v>0</v>
      </c>
      <c r="CL535" s="5">
        <v>0</v>
      </c>
    </row>
    <row r="536" spans="1:90" x14ac:dyDescent="0.2">
      <c r="A536" t="s">
        <v>971</v>
      </c>
      <c r="B536" t="s">
        <v>951</v>
      </c>
      <c r="C536" t="s">
        <v>115</v>
      </c>
      <c r="D536">
        <v>3.2</v>
      </c>
      <c r="E536" t="s">
        <v>120</v>
      </c>
      <c r="F536" t="s">
        <v>972</v>
      </c>
      <c r="G536" t="s">
        <v>966</v>
      </c>
      <c r="H536" t="s">
        <v>954</v>
      </c>
      <c r="I536">
        <v>0.16047</v>
      </c>
      <c r="J536">
        <v>0.14152999999999999</v>
      </c>
      <c r="K536">
        <v>6.0999999999999999E-2</v>
      </c>
      <c r="L536">
        <v>2031.8</v>
      </c>
      <c r="M536">
        <v>27.385000000000002</v>
      </c>
      <c r="N536">
        <v>3.7494000000000001</v>
      </c>
      <c r="O536">
        <v>5.7118000000000002</v>
      </c>
      <c r="P536">
        <v>2037.4</v>
      </c>
      <c r="Q536">
        <v>-122.72</v>
      </c>
      <c r="R536">
        <v>1</v>
      </c>
      <c r="S536">
        <v>1</v>
      </c>
      <c r="T536" s="1">
        <v>5.8344999999999997E-15</v>
      </c>
      <c r="U536" s="1">
        <v>5.7175999999999997E-15</v>
      </c>
      <c r="V536">
        <v>0.99990000000000001</v>
      </c>
      <c r="W536" t="e">
        <f>-inf</f>
        <v>#NAME?</v>
      </c>
      <c r="X536">
        <v>1.0147999999999999E-3</v>
      </c>
      <c r="Y536">
        <v>9.5032000000000005E-4</v>
      </c>
      <c r="Z536">
        <v>0.99499000000000004</v>
      </c>
      <c r="AA536" t="e">
        <f>-inf</f>
        <v>#NAME?</v>
      </c>
      <c r="AB536">
        <v>7.0711000000000003E-3</v>
      </c>
      <c r="AC536">
        <v>6.6667000000000002E-3</v>
      </c>
      <c r="AD536">
        <v>3</v>
      </c>
      <c r="AE536">
        <v>3</v>
      </c>
      <c r="AF536">
        <v>0.15015999999999999</v>
      </c>
      <c r="AG536">
        <v>8.5079000000000002E-2</v>
      </c>
      <c r="AH536">
        <v>6.5075999999999995E-2</v>
      </c>
      <c r="AI536">
        <v>5</v>
      </c>
      <c r="AJ536">
        <v>0</v>
      </c>
      <c r="AK536">
        <v>2</v>
      </c>
      <c r="AL536">
        <v>0</v>
      </c>
      <c r="AM536">
        <v>0</v>
      </c>
      <c r="AN536">
        <v>0</v>
      </c>
      <c r="AO536">
        <v>0.62600999999999996</v>
      </c>
      <c r="AP536">
        <v>1</v>
      </c>
      <c r="AQ536">
        <v>1</v>
      </c>
      <c r="AR536" t="s">
        <v>95</v>
      </c>
      <c r="AS536" t="s">
        <v>96</v>
      </c>
      <c r="AT536" t="s">
        <v>95</v>
      </c>
      <c r="AU536" t="s">
        <v>95</v>
      </c>
      <c r="AV536" t="s">
        <v>95</v>
      </c>
      <c r="AW536" t="s">
        <v>95</v>
      </c>
      <c r="AX536" t="s">
        <v>94</v>
      </c>
      <c r="AY536" t="s">
        <v>94</v>
      </c>
      <c r="AZ536" t="s">
        <v>95</v>
      </c>
      <c r="BA536" t="s">
        <v>96</v>
      </c>
      <c r="BB536" t="s">
        <v>96</v>
      </c>
      <c r="BC536" t="s">
        <v>96</v>
      </c>
      <c r="BD536" t="s">
        <v>96</v>
      </c>
      <c r="BE536">
        <v>2</v>
      </c>
      <c r="BG536" t="s">
        <v>923</v>
      </c>
      <c r="BI536">
        <v>0</v>
      </c>
      <c r="BS536">
        <v>1</v>
      </c>
      <c r="BT536">
        <v>1</v>
      </c>
      <c r="BU536">
        <v>0</v>
      </c>
      <c r="BV536">
        <v>0</v>
      </c>
      <c r="BW536">
        <v>0</v>
      </c>
      <c r="BX536">
        <v>1</v>
      </c>
      <c r="BY536">
        <v>591</v>
      </c>
      <c r="CG536" s="4">
        <v>0</v>
      </c>
      <c r="CH536" s="4">
        <v>1</v>
      </c>
      <c r="CI536" s="5">
        <v>0</v>
      </c>
      <c r="CJ536" s="5">
        <v>0</v>
      </c>
      <c r="CK536" s="5">
        <v>0</v>
      </c>
      <c r="CL536" s="5">
        <v>1</v>
      </c>
    </row>
    <row r="537" spans="1:90" x14ac:dyDescent="0.2">
      <c r="A537" t="s">
        <v>973</v>
      </c>
      <c r="B537" t="s">
        <v>951</v>
      </c>
      <c r="C537" t="s">
        <v>115</v>
      </c>
      <c r="D537">
        <v>3.5</v>
      </c>
      <c r="E537" t="s">
        <v>317</v>
      </c>
      <c r="F537" t="s">
        <v>318</v>
      </c>
      <c r="G537" t="s">
        <v>319</v>
      </c>
      <c r="H537" t="s">
        <v>954</v>
      </c>
      <c r="I537">
        <v>0.31269000000000002</v>
      </c>
      <c r="J537">
        <v>0.10188999999999999</v>
      </c>
      <c r="K537">
        <v>33.104999999999997</v>
      </c>
      <c r="L537">
        <v>2013.9</v>
      </c>
      <c r="M537">
        <v>14.054</v>
      </c>
      <c r="N537">
        <v>1511.3</v>
      </c>
      <c r="O537">
        <v>6.3236000000000004E-3</v>
      </c>
      <c r="P537">
        <v>1901</v>
      </c>
      <c r="Q537">
        <v>-65905</v>
      </c>
      <c r="R537">
        <v>0.99402000000000001</v>
      </c>
      <c r="S537">
        <v>0.99358000000000002</v>
      </c>
      <c r="T537">
        <v>38.584000000000003</v>
      </c>
      <c r="U537">
        <v>28.998999999999999</v>
      </c>
      <c r="V537">
        <v>0.93650999999999995</v>
      </c>
      <c r="W537">
        <v>0.93347999999999998</v>
      </c>
      <c r="X537">
        <v>125.7</v>
      </c>
      <c r="Y537">
        <v>98.668999999999997</v>
      </c>
      <c r="Z537">
        <v>0.74285000000000001</v>
      </c>
      <c r="AA537">
        <v>0.73060999999999998</v>
      </c>
      <c r="AB537">
        <v>252.96</v>
      </c>
      <c r="AC537">
        <v>228.62</v>
      </c>
      <c r="AD537">
        <v>45</v>
      </c>
      <c r="AE537">
        <v>45</v>
      </c>
      <c r="AF537">
        <v>0.92898000000000003</v>
      </c>
      <c r="AG537">
        <v>6.6167000000000005E-4</v>
      </c>
      <c r="AH537">
        <v>0.92832000000000003</v>
      </c>
      <c r="AI537">
        <v>45</v>
      </c>
      <c r="AJ537">
        <v>0</v>
      </c>
      <c r="AK537">
        <v>44</v>
      </c>
      <c r="AL537">
        <v>0</v>
      </c>
      <c r="AM537">
        <v>0</v>
      </c>
      <c r="AN537">
        <v>1</v>
      </c>
      <c r="AO537">
        <v>0.93933</v>
      </c>
      <c r="AP537">
        <v>0</v>
      </c>
      <c r="AQ537">
        <v>0</v>
      </c>
      <c r="AR537" t="s">
        <v>95</v>
      </c>
      <c r="AS537" t="s">
        <v>95</v>
      </c>
      <c r="AT537" t="s">
        <v>95</v>
      </c>
      <c r="AU537" t="s">
        <v>95</v>
      </c>
      <c r="AV537" t="s">
        <v>95</v>
      </c>
      <c r="AW537" t="s">
        <v>95</v>
      </c>
      <c r="AX537" t="s">
        <v>95</v>
      </c>
      <c r="AY537" t="s">
        <v>95</v>
      </c>
      <c r="AZ537" t="s">
        <v>95</v>
      </c>
      <c r="BA537" t="s">
        <v>95</v>
      </c>
      <c r="BB537" t="s">
        <v>95</v>
      </c>
      <c r="BC537" t="s">
        <v>95</v>
      </c>
      <c r="BD537" t="s">
        <v>95</v>
      </c>
      <c r="BI537">
        <v>0</v>
      </c>
      <c r="BJ537" t="s">
        <v>137</v>
      </c>
      <c r="BK537" t="s">
        <v>133</v>
      </c>
      <c r="BL537">
        <v>1</v>
      </c>
      <c r="BM537">
        <v>1</v>
      </c>
      <c r="BN537">
        <v>0</v>
      </c>
      <c r="BO537">
        <v>0</v>
      </c>
      <c r="BP537">
        <v>0</v>
      </c>
      <c r="BQ537">
        <v>1</v>
      </c>
      <c r="BS537">
        <v>1</v>
      </c>
      <c r="BT537">
        <v>1</v>
      </c>
      <c r="BU537">
        <v>0</v>
      </c>
      <c r="BV537">
        <v>0</v>
      </c>
      <c r="BW537">
        <v>0</v>
      </c>
      <c r="BX537">
        <v>1</v>
      </c>
      <c r="BY537">
        <v>592</v>
      </c>
      <c r="CG537" s="4">
        <v>1</v>
      </c>
      <c r="CH537" s="4">
        <v>1</v>
      </c>
      <c r="CI537" s="5">
        <v>0</v>
      </c>
      <c r="CJ537" s="5">
        <v>0</v>
      </c>
      <c r="CK537" s="5">
        <v>0</v>
      </c>
      <c r="CL537" s="5">
        <v>1</v>
      </c>
    </row>
    <row r="538" spans="1:90" x14ac:dyDescent="0.2">
      <c r="A538" t="s">
        <v>974</v>
      </c>
      <c r="B538" t="s">
        <v>951</v>
      </c>
      <c r="C538" t="s">
        <v>115</v>
      </c>
      <c r="D538">
        <v>3.5</v>
      </c>
      <c r="E538" t="s">
        <v>317</v>
      </c>
      <c r="F538" t="s">
        <v>321</v>
      </c>
      <c r="G538" t="s">
        <v>322</v>
      </c>
      <c r="H538" t="s">
        <v>954</v>
      </c>
      <c r="I538">
        <v>0.68062</v>
      </c>
      <c r="J538">
        <v>4.6829000000000003E-2</v>
      </c>
      <c r="K538">
        <v>2.0543</v>
      </c>
      <c r="L538">
        <v>2007.9</v>
      </c>
      <c r="M538">
        <v>6.4565000000000001</v>
      </c>
      <c r="N538">
        <v>77.540000000000006</v>
      </c>
      <c r="O538">
        <v>1.7616000000000001</v>
      </c>
      <c r="P538">
        <v>1942.7</v>
      </c>
      <c r="Q538">
        <v>-4081.5</v>
      </c>
      <c r="R538">
        <v>0.49228</v>
      </c>
      <c r="S538">
        <v>0.45512999999999998</v>
      </c>
      <c r="T538">
        <v>32.884</v>
      </c>
      <c r="U538">
        <v>17.224</v>
      </c>
      <c r="V538">
        <v>0.26373999999999997</v>
      </c>
      <c r="W538">
        <v>0.22867999999999999</v>
      </c>
      <c r="X538">
        <v>39.598999999999997</v>
      </c>
      <c r="Y538">
        <v>24.556000000000001</v>
      </c>
      <c r="Z538">
        <v>0.3342</v>
      </c>
      <c r="AA538">
        <v>0.30249999999999999</v>
      </c>
      <c r="AB538">
        <v>37.656999999999996</v>
      </c>
      <c r="AC538">
        <v>22.096</v>
      </c>
      <c r="AD538">
        <v>45</v>
      </c>
      <c r="AE538">
        <v>39</v>
      </c>
      <c r="AF538">
        <v>2.5792999999999999</v>
      </c>
      <c r="AG538">
        <v>1.2897E-2</v>
      </c>
      <c r="AH538">
        <v>2.5663999999999998</v>
      </c>
      <c r="AI538">
        <v>45</v>
      </c>
      <c r="AJ538">
        <v>9</v>
      </c>
      <c r="AK538">
        <v>44</v>
      </c>
      <c r="AL538">
        <v>1</v>
      </c>
      <c r="AM538">
        <v>0</v>
      </c>
      <c r="AN538">
        <v>1</v>
      </c>
      <c r="AO538">
        <v>0.92825000000000002</v>
      </c>
      <c r="AP538">
        <v>0</v>
      </c>
      <c r="AQ538">
        <v>0</v>
      </c>
      <c r="AR538" t="s">
        <v>94</v>
      </c>
      <c r="AS538" t="s">
        <v>95</v>
      </c>
      <c r="AT538" t="s">
        <v>95</v>
      </c>
      <c r="AU538" t="s">
        <v>95</v>
      </c>
      <c r="AV538" t="s">
        <v>94</v>
      </c>
      <c r="AW538" t="s">
        <v>94</v>
      </c>
      <c r="AX538" t="s">
        <v>95</v>
      </c>
      <c r="AY538" t="s">
        <v>95</v>
      </c>
      <c r="AZ538" t="s">
        <v>95</v>
      </c>
      <c r="BA538" t="s">
        <v>94</v>
      </c>
      <c r="BB538" t="s">
        <v>94</v>
      </c>
      <c r="BC538" t="s">
        <v>94</v>
      </c>
      <c r="BD538" t="s">
        <v>94</v>
      </c>
      <c r="BI538">
        <v>0</v>
      </c>
      <c r="BJ538" t="s">
        <v>132</v>
      </c>
      <c r="BK538" t="s">
        <v>133</v>
      </c>
      <c r="BL538">
        <v>1</v>
      </c>
      <c r="BM538">
        <v>1</v>
      </c>
      <c r="BN538">
        <v>0</v>
      </c>
      <c r="BO538">
        <v>0</v>
      </c>
      <c r="BP538">
        <v>0</v>
      </c>
      <c r="BQ538">
        <v>0</v>
      </c>
      <c r="BS538">
        <v>0</v>
      </c>
      <c r="BT538">
        <v>1</v>
      </c>
      <c r="BU538">
        <v>0</v>
      </c>
      <c r="BV538">
        <v>0</v>
      </c>
      <c r="BW538">
        <v>0</v>
      </c>
      <c r="BX538">
        <v>0</v>
      </c>
      <c r="BY538">
        <v>593</v>
      </c>
      <c r="BZ538" t="s">
        <v>123</v>
      </c>
      <c r="CG538" s="4">
        <v>1</v>
      </c>
      <c r="CH538" s="4">
        <v>1</v>
      </c>
      <c r="CI538" s="5">
        <v>0</v>
      </c>
      <c r="CJ538" s="5">
        <v>0</v>
      </c>
      <c r="CK538" s="5">
        <v>0</v>
      </c>
      <c r="CL538" s="5">
        <v>0</v>
      </c>
    </row>
    <row r="539" spans="1:90" x14ac:dyDescent="0.2">
      <c r="A539" t="s">
        <v>975</v>
      </c>
      <c r="B539" t="s">
        <v>951</v>
      </c>
      <c r="C539" t="s">
        <v>115</v>
      </c>
      <c r="D539">
        <v>3.5</v>
      </c>
      <c r="E539" t="s">
        <v>317</v>
      </c>
      <c r="F539" t="s">
        <v>325</v>
      </c>
      <c r="G539" t="s">
        <v>326</v>
      </c>
      <c r="H539" t="s">
        <v>954</v>
      </c>
      <c r="I539">
        <v>2.7947000000000002</v>
      </c>
      <c r="J539">
        <v>7.8020000000000006E-2</v>
      </c>
      <c r="K539">
        <v>5.5378999999999996</v>
      </c>
      <c r="L539">
        <v>2013.6</v>
      </c>
      <c r="M539">
        <v>1.5724</v>
      </c>
      <c r="N539">
        <v>235.53</v>
      </c>
      <c r="O539">
        <v>0.22245000000000001</v>
      </c>
      <c r="P539">
        <v>1934.3</v>
      </c>
      <c r="Q539">
        <v>-11026</v>
      </c>
      <c r="R539">
        <v>0.75710999999999995</v>
      </c>
      <c r="S539">
        <v>0.73934</v>
      </c>
      <c r="T539">
        <v>54.628</v>
      </c>
      <c r="U539">
        <v>25.66</v>
      </c>
      <c r="V539">
        <v>0.43765999999999999</v>
      </c>
      <c r="W539">
        <v>0.41088000000000002</v>
      </c>
      <c r="X539">
        <v>83.120999999999995</v>
      </c>
      <c r="Y539">
        <v>54.921999999999997</v>
      </c>
      <c r="Z539">
        <v>0.42102000000000001</v>
      </c>
      <c r="AA539">
        <v>0.39345000000000002</v>
      </c>
      <c r="AB539">
        <v>84.341999999999999</v>
      </c>
      <c r="AC539">
        <v>62.968000000000004</v>
      </c>
      <c r="AD539">
        <v>45</v>
      </c>
      <c r="AE539">
        <v>25</v>
      </c>
      <c r="AF539">
        <v>1.6940999999999999</v>
      </c>
      <c r="AG539">
        <v>4.2458000000000001E-3</v>
      </c>
      <c r="AH539">
        <v>1.6898</v>
      </c>
      <c r="AI539">
        <v>26</v>
      </c>
      <c r="AJ539">
        <v>8</v>
      </c>
      <c r="AK539">
        <v>21</v>
      </c>
      <c r="AL539">
        <v>1</v>
      </c>
      <c r="AM539">
        <v>1</v>
      </c>
      <c r="AN539">
        <v>1</v>
      </c>
      <c r="AO539">
        <v>0.92908999999999997</v>
      </c>
      <c r="AP539">
        <v>0</v>
      </c>
      <c r="AQ539">
        <v>0</v>
      </c>
      <c r="AR539" t="s">
        <v>95</v>
      </c>
      <c r="AS539" t="s">
        <v>95</v>
      </c>
      <c r="AT539" t="s">
        <v>95</v>
      </c>
      <c r="AU539" t="s">
        <v>95</v>
      </c>
      <c r="AV539" t="s">
        <v>95</v>
      </c>
      <c r="AW539" t="s">
        <v>95</v>
      </c>
      <c r="AX539" t="s">
        <v>95</v>
      </c>
      <c r="AY539" t="s">
        <v>95</v>
      </c>
      <c r="AZ539" t="s">
        <v>95</v>
      </c>
      <c r="BA539" t="s">
        <v>95</v>
      </c>
      <c r="BB539" t="s">
        <v>95</v>
      </c>
      <c r="BC539" t="s">
        <v>95</v>
      </c>
      <c r="BD539" t="s">
        <v>95</v>
      </c>
      <c r="BI539">
        <v>0</v>
      </c>
      <c r="BJ539" t="s">
        <v>132</v>
      </c>
      <c r="BK539" t="s">
        <v>133</v>
      </c>
      <c r="BL539">
        <v>1</v>
      </c>
      <c r="BM539">
        <v>1</v>
      </c>
      <c r="BN539">
        <v>0</v>
      </c>
      <c r="BO539">
        <v>0</v>
      </c>
      <c r="BP539">
        <v>0</v>
      </c>
      <c r="BQ539">
        <v>0</v>
      </c>
      <c r="BS539">
        <v>0</v>
      </c>
      <c r="BT539">
        <v>1</v>
      </c>
      <c r="BU539">
        <v>0</v>
      </c>
      <c r="BV539">
        <v>0</v>
      </c>
      <c r="BW539">
        <v>0</v>
      </c>
      <c r="BX539">
        <v>0</v>
      </c>
      <c r="BY539">
        <v>594</v>
      </c>
      <c r="BZ539" t="s">
        <v>123</v>
      </c>
      <c r="CG539" s="4">
        <v>1</v>
      </c>
      <c r="CH539" s="4">
        <v>1</v>
      </c>
      <c r="CI539" s="5">
        <v>0</v>
      </c>
      <c r="CJ539" s="5">
        <v>0</v>
      </c>
      <c r="CK539" s="5">
        <v>0</v>
      </c>
      <c r="CL539" s="5">
        <v>0</v>
      </c>
    </row>
    <row r="540" spans="1:90" x14ac:dyDescent="0.2">
      <c r="A540" t="s">
        <v>976</v>
      </c>
      <c r="B540" t="s">
        <v>951</v>
      </c>
      <c r="C540" t="s">
        <v>115</v>
      </c>
      <c r="D540">
        <v>3.5</v>
      </c>
      <c r="E540" t="s">
        <v>317</v>
      </c>
      <c r="F540" t="s">
        <v>328</v>
      </c>
      <c r="G540" t="s">
        <v>329</v>
      </c>
      <c r="H540" t="s">
        <v>954</v>
      </c>
      <c r="I540">
        <v>0.90119000000000005</v>
      </c>
      <c r="J540">
        <v>8.4075999999999998E-2</v>
      </c>
      <c r="K540">
        <v>120.73</v>
      </c>
      <c r="L540">
        <v>2013.7</v>
      </c>
      <c r="M540">
        <v>4.8762999999999996</v>
      </c>
      <c r="N540">
        <v>5160.7</v>
      </c>
      <c r="O540">
        <v>1.0800000000000001E-2</v>
      </c>
      <c r="P540">
        <v>1867.7</v>
      </c>
      <c r="Q540" s="1">
        <v>-240410</v>
      </c>
      <c r="R540">
        <v>0.55762</v>
      </c>
      <c r="S540">
        <v>0.52524999999999999</v>
      </c>
      <c r="T540">
        <v>1792.3</v>
      </c>
      <c r="U540">
        <v>740.1</v>
      </c>
      <c r="V540">
        <v>0.37215999999999999</v>
      </c>
      <c r="W540">
        <v>0.34226000000000001</v>
      </c>
      <c r="X540">
        <v>2135.1999999999998</v>
      </c>
      <c r="Y540">
        <v>1245.5999999999999</v>
      </c>
      <c r="Z540">
        <v>0.33855000000000002</v>
      </c>
      <c r="AA540">
        <v>0.30704999999999999</v>
      </c>
      <c r="AB540">
        <v>2191.6999999999998</v>
      </c>
      <c r="AC540">
        <v>1447.4</v>
      </c>
      <c r="AD540">
        <v>45</v>
      </c>
      <c r="AE540">
        <v>25</v>
      </c>
      <c r="AF540">
        <v>2.3127</v>
      </c>
      <c r="AG540" s="1">
        <v>9.3592000000000003E-7</v>
      </c>
      <c r="AH540">
        <v>2.3127</v>
      </c>
      <c r="AI540">
        <v>26</v>
      </c>
      <c r="AJ540">
        <v>6</v>
      </c>
      <c r="AK540">
        <v>21</v>
      </c>
      <c r="AL540">
        <v>1</v>
      </c>
      <c r="AM540">
        <v>1</v>
      </c>
      <c r="AN540">
        <v>1</v>
      </c>
      <c r="AO540">
        <v>0.71474000000000004</v>
      </c>
      <c r="AP540">
        <v>0</v>
      </c>
      <c r="AQ540">
        <v>0</v>
      </c>
      <c r="AR540" t="s">
        <v>94</v>
      </c>
      <c r="AS540" t="s">
        <v>95</v>
      </c>
      <c r="AT540" t="s">
        <v>95</v>
      </c>
      <c r="AU540" t="s">
        <v>94</v>
      </c>
      <c r="AV540" t="s">
        <v>94</v>
      </c>
      <c r="AW540" t="s">
        <v>94</v>
      </c>
      <c r="AX540" t="s">
        <v>95</v>
      </c>
      <c r="AY540" t="s">
        <v>95</v>
      </c>
      <c r="AZ540" t="s">
        <v>95</v>
      </c>
      <c r="BA540" t="s">
        <v>94</v>
      </c>
      <c r="BB540" t="s">
        <v>94</v>
      </c>
      <c r="BC540" t="s">
        <v>94</v>
      </c>
      <c r="BD540" t="s">
        <v>94</v>
      </c>
      <c r="BI540">
        <v>0</v>
      </c>
      <c r="BJ540" t="s">
        <v>132</v>
      </c>
      <c r="BK540" t="s">
        <v>133</v>
      </c>
      <c r="BL540">
        <v>1</v>
      </c>
      <c r="BM540">
        <v>1</v>
      </c>
      <c r="BN540">
        <v>0</v>
      </c>
      <c r="BO540">
        <v>0</v>
      </c>
      <c r="BP540">
        <v>0</v>
      </c>
      <c r="BQ540">
        <v>0</v>
      </c>
      <c r="BS540">
        <v>0</v>
      </c>
      <c r="BT540">
        <v>1</v>
      </c>
      <c r="BU540">
        <v>0</v>
      </c>
      <c r="BV540">
        <v>0</v>
      </c>
      <c r="BW540">
        <v>0</v>
      </c>
      <c r="BX540">
        <v>0</v>
      </c>
      <c r="BY540">
        <v>595</v>
      </c>
      <c r="BZ540" t="s">
        <v>123</v>
      </c>
      <c r="CG540" s="4">
        <v>1</v>
      </c>
      <c r="CH540" s="4">
        <v>1</v>
      </c>
      <c r="CI540" s="5">
        <v>0</v>
      </c>
      <c r="CJ540" s="5">
        <v>0</v>
      </c>
      <c r="CK540" s="5">
        <v>0</v>
      </c>
      <c r="CL540" s="5">
        <v>0</v>
      </c>
    </row>
    <row r="541" spans="1:90" x14ac:dyDescent="0.2">
      <c r="A541" t="s">
        <v>977</v>
      </c>
      <c r="B541" t="s">
        <v>951</v>
      </c>
      <c r="C541" t="s">
        <v>115</v>
      </c>
      <c r="D541">
        <v>3.5</v>
      </c>
      <c r="E541" t="s">
        <v>317</v>
      </c>
      <c r="F541" t="s">
        <v>331</v>
      </c>
      <c r="G541" t="s">
        <v>329</v>
      </c>
      <c r="H541" t="s">
        <v>954</v>
      </c>
      <c r="I541">
        <v>0.85124</v>
      </c>
      <c r="J541">
        <v>9.2147999999999994E-2</v>
      </c>
      <c r="K541">
        <v>312.33</v>
      </c>
      <c r="L541">
        <v>2014.3</v>
      </c>
      <c r="M541">
        <v>5.1623999999999999</v>
      </c>
      <c r="N541">
        <v>13720</v>
      </c>
      <c r="O541">
        <v>1.9212999999999999E-3</v>
      </c>
      <c r="P541">
        <v>1851.7</v>
      </c>
      <c r="Q541" s="1">
        <v>-622000</v>
      </c>
      <c r="R541">
        <v>0.50068000000000001</v>
      </c>
      <c r="S541">
        <v>0.46415000000000001</v>
      </c>
      <c r="T541">
        <v>5163.5</v>
      </c>
      <c r="U541">
        <v>1991.8</v>
      </c>
      <c r="V541">
        <v>0.36387999999999998</v>
      </c>
      <c r="W541">
        <v>0.33359</v>
      </c>
      <c r="X541">
        <v>5828.1</v>
      </c>
      <c r="Y541">
        <v>2945.3</v>
      </c>
      <c r="Z541">
        <v>0.30814000000000002</v>
      </c>
      <c r="AA541">
        <v>0.27518999999999999</v>
      </c>
      <c r="AB541">
        <v>6078.1</v>
      </c>
      <c r="AC541">
        <v>3625.6</v>
      </c>
      <c r="AD541">
        <v>45</v>
      </c>
      <c r="AE541">
        <v>26</v>
      </c>
      <c r="AF541">
        <v>2.9973000000000001</v>
      </c>
      <c r="AG541">
        <v>4.7374E-4</v>
      </c>
      <c r="AH541">
        <v>2.9967999999999999</v>
      </c>
      <c r="AI541">
        <v>28</v>
      </c>
      <c r="AJ541">
        <v>3</v>
      </c>
      <c r="AK541">
        <v>25</v>
      </c>
      <c r="AL541">
        <v>1</v>
      </c>
      <c r="AM541">
        <v>0</v>
      </c>
      <c r="AN541">
        <v>1</v>
      </c>
      <c r="AO541">
        <v>0.61987999999999999</v>
      </c>
      <c r="AP541">
        <v>0</v>
      </c>
      <c r="AQ541">
        <v>0</v>
      </c>
      <c r="AR541" t="s">
        <v>94</v>
      </c>
      <c r="AS541" t="s">
        <v>95</v>
      </c>
      <c r="AT541" t="s">
        <v>95</v>
      </c>
      <c r="AU541" t="s">
        <v>95</v>
      </c>
      <c r="AV541" t="s">
        <v>94</v>
      </c>
      <c r="AW541" t="s">
        <v>94</v>
      </c>
      <c r="AX541" t="s">
        <v>94</v>
      </c>
      <c r="AY541" t="s">
        <v>95</v>
      </c>
      <c r="AZ541" t="s">
        <v>95</v>
      </c>
      <c r="BA541" t="s">
        <v>94</v>
      </c>
      <c r="BB541" t="s">
        <v>94</v>
      </c>
      <c r="BC541" t="s">
        <v>94</v>
      </c>
      <c r="BD541" t="s">
        <v>94</v>
      </c>
      <c r="BI541">
        <v>0</v>
      </c>
      <c r="BJ541" t="s">
        <v>132</v>
      </c>
      <c r="BK541" t="s">
        <v>133</v>
      </c>
      <c r="BL541">
        <v>1</v>
      </c>
      <c r="BM541">
        <v>1</v>
      </c>
      <c r="BN541">
        <v>0</v>
      </c>
      <c r="BO541">
        <v>0</v>
      </c>
      <c r="BP541">
        <v>0</v>
      </c>
      <c r="BQ541">
        <v>0</v>
      </c>
      <c r="BS541">
        <v>0</v>
      </c>
      <c r="BT541">
        <v>1</v>
      </c>
      <c r="BU541">
        <v>0</v>
      </c>
      <c r="BV541">
        <v>0</v>
      </c>
      <c r="BW541">
        <v>0</v>
      </c>
      <c r="BX541">
        <v>0</v>
      </c>
      <c r="BY541">
        <v>596</v>
      </c>
      <c r="BZ541" t="s">
        <v>123</v>
      </c>
      <c r="CG541" s="4">
        <v>1</v>
      </c>
      <c r="CH541" s="4">
        <v>1</v>
      </c>
      <c r="CI541" s="5">
        <v>0</v>
      </c>
      <c r="CJ541" s="5">
        <v>0</v>
      </c>
      <c r="CK541" s="5">
        <v>0</v>
      </c>
      <c r="CL541" s="5">
        <v>0</v>
      </c>
    </row>
    <row r="542" spans="1:90" x14ac:dyDescent="0.2">
      <c r="A542" t="s">
        <v>978</v>
      </c>
      <c r="B542" t="s">
        <v>951</v>
      </c>
      <c r="C542" t="s">
        <v>115</v>
      </c>
      <c r="D542">
        <v>3.5</v>
      </c>
      <c r="E542" t="s">
        <v>317</v>
      </c>
      <c r="F542" t="s">
        <v>333</v>
      </c>
      <c r="G542" t="s">
        <v>326</v>
      </c>
      <c r="H542" t="s">
        <v>954</v>
      </c>
      <c r="I542">
        <v>2.7496999999999998</v>
      </c>
      <c r="J542">
        <v>7.9333000000000001E-2</v>
      </c>
      <c r="K542">
        <v>6.7317999999999998</v>
      </c>
      <c r="L542">
        <v>2013.6</v>
      </c>
      <c r="M542">
        <v>1.5981000000000001</v>
      </c>
      <c r="N542">
        <v>284.5</v>
      </c>
      <c r="O542">
        <v>0.15658</v>
      </c>
      <c r="P542">
        <v>1928.8</v>
      </c>
      <c r="Q542">
        <v>-13403</v>
      </c>
      <c r="R542">
        <v>0.78012000000000004</v>
      </c>
      <c r="S542">
        <v>0.76404000000000005</v>
      </c>
      <c r="T542">
        <v>61.6</v>
      </c>
      <c r="U542">
        <v>29.274000000000001</v>
      </c>
      <c r="V542">
        <v>0.46645999999999999</v>
      </c>
      <c r="W542">
        <v>0.44105</v>
      </c>
      <c r="X542">
        <v>95.956999999999994</v>
      </c>
      <c r="Y542">
        <v>63.914000000000001</v>
      </c>
      <c r="Z542">
        <v>0.44290000000000002</v>
      </c>
      <c r="AA542">
        <v>0.41637000000000002</v>
      </c>
      <c r="AB542">
        <v>98.052000000000007</v>
      </c>
      <c r="AC542">
        <v>74.153999999999996</v>
      </c>
      <c r="AD542">
        <v>45</v>
      </c>
      <c r="AE542">
        <v>28</v>
      </c>
      <c r="AF542">
        <v>1.6660999999999999</v>
      </c>
      <c r="AG542">
        <v>3.5149000000000001E-3</v>
      </c>
      <c r="AH542">
        <v>1.6626000000000001</v>
      </c>
      <c r="AI542">
        <v>32</v>
      </c>
      <c r="AJ542">
        <v>8</v>
      </c>
      <c r="AK542">
        <v>31</v>
      </c>
      <c r="AL542">
        <v>1</v>
      </c>
      <c r="AM542">
        <v>0</v>
      </c>
      <c r="AN542">
        <v>1</v>
      </c>
      <c r="AO542">
        <v>0.93113000000000001</v>
      </c>
      <c r="AP542">
        <v>0</v>
      </c>
      <c r="AQ542">
        <v>0</v>
      </c>
      <c r="AR542" t="s">
        <v>95</v>
      </c>
      <c r="AS542" t="s">
        <v>95</v>
      </c>
      <c r="AT542" t="s">
        <v>95</v>
      </c>
      <c r="AU542" t="s">
        <v>94</v>
      </c>
      <c r="AV542" t="s">
        <v>95</v>
      </c>
      <c r="AW542" t="s">
        <v>94</v>
      </c>
      <c r="AX542" t="s">
        <v>95</v>
      </c>
      <c r="AY542" t="s">
        <v>95</v>
      </c>
      <c r="AZ542" t="s">
        <v>95</v>
      </c>
      <c r="BA542" t="s">
        <v>94</v>
      </c>
      <c r="BB542" t="s">
        <v>94</v>
      </c>
      <c r="BC542" t="s">
        <v>94</v>
      </c>
      <c r="BD542" t="s">
        <v>94</v>
      </c>
      <c r="BI542">
        <v>0</v>
      </c>
      <c r="BJ542" t="s">
        <v>132</v>
      </c>
      <c r="BK542" t="s">
        <v>133</v>
      </c>
      <c r="BL542">
        <v>1</v>
      </c>
      <c r="BM542">
        <v>1</v>
      </c>
      <c r="BN542">
        <v>0</v>
      </c>
      <c r="BO542">
        <v>0</v>
      </c>
      <c r="BP542">
        <v>0</v>
      </c>
      <c r="BQ542">
        <v>0</v>
      </c>
      <c r="BS542">
        <v>0</v>
      </c>
      <c r="BT542">
        <v>1</v>
      </c>
      <c r="BU542">
        <v>0</v>
      </c>
      <c r="BV542">
        <v>0</v>
      </c>
      <c r="BW542">
        <v>0</v>
      </c>
      <c r="BX542">
        <v>0</v>
      </c>
      <c r="BY542">
        <v>597</v>
      </c>
      <c r="BZ542" t="s">
        <v>123</v>
      </c>
      <c r="CG542" s="4">
        <v>1</v>
      </c>
      <c r="CH542" s="4">
        <v>1</v>
      </c>
      <c r="CI542" s="5">
        <v>0</v>
      </c>
      <c r="CJ542" s="5">
        <v>0</v>
      </c>
      <c r="CK542" s="5">
        <v>0</v>
      </c>
      <c r="CL542" s="5">
        <v>0</v>
      </c>
    </row>
    <row r="543" spans="1:90" x14ac:dyDescent="0.2">
      <c r="A543" t="s">
        <v>979</v>
      </c>
      <c r="B543" t="s">
        <v>951</v>
      </c>
      <c r="C543" t="s">
        <v>115</v>
      </c>
      <c r="D543">
        <v>3.5</v>
      </c>
      <c r="E543" t="s">
        <v>317</v>
      </c>
      <c r="F543" t="s">
        <v>335</v>
      </c>
      <c r="G543" t="s">
        <v>336</v>
      </c>
      <c r="H543" t="s">
        <v>954</v>
      </c>
      <c r="I543">
        <v>0.20804</v>
      </c>
      <c r="J543">
        <v>0.13961000000000001</v>
      </c>
      <c r="K543">
        <v>283.89</v>
      </c>
      <c r="L543">
        <v>2022</v>
      </c>
      <c r="M543">
        <v>21.123000000000001</v>
      </c>
      <c r="N543">
        <v>27779</v>
      </c>
      <c r="O543" s="1">
        <v>1.9579999999999999E-5</v>
      </c>
      <c r="P543">
        <v>1876.2</v>
      </c>
      <c r="Q543" s="1">
        <v>-565390</v>
      </c>
      <c r="R543">
        <v>0.99960000000000004</v>
      </c>
      <c r="S543">
        <v>0.99956999999999996</v>
      </c>
      <c r="T543">
        <v>91.932000000000002</v>
      </c>
      <c r="U543">
        <v>66.679000000000002</v>
      </c>
      <c r="V543">
        <v>0.99241999999999997</v>
      </c>
      <c r="W543">
        <v>0.99206000000000005</v>
      </c>
      <c r="X543">
        <v>398.44</v>
      </c>
      <c r="Y543">
        <v>304.27999999999997</v>
      </c>
      <c r="Z543">
        <v>0.64893000000000001</v>
      </c>
      <c r="AA543">
        <v>0.63221000000000005</v>
      </c>
      <c r="AB543">
        <v>2711.8</v>
      </c>
      <c r="AC543">
        <v>2250.1999999999998</v>
      </c>
      <c r="AD543">
        <v>45</v>
      </c>
      <c r="AE543">
        <v>45</v>
      </c>
      <c r="AF543">
        <v>0.60116999999999998</v>
      </c>
      <c r="AG543" s="1">
        <v>3.5998000000000003E-5</v>
      </c>
      <c r="AH543">
        <v>0.60113000000000005</v>
      </c>
      <c r="AI543">
        <v>45</v>
      </c>
      <c r="AJ543">
        <v>0</v>
      </c>
      <c r="AK543">
        <v>44</v>
      </c>
      <c r="AL543">
        <v>0</v>
      </c>
      <c r="AM543">
        <v>0</v>
      </c>
      <c r="AN543">
        <v>0</v>
      </c>
      <c r="AO543">
        <v>0.88900999999999997</v>
      </c>
      <c r="AP543">
        <v>0</v>
      </c>
      <c r="AQ543">
        <v>0</v>
      </c>
      <c r="AR543" t="s">
        <v>95</v>
      </c>
      <c r="AS543" t="s">
        <v>95</v>
      </c>
      <c r="AT543" t="s">
        <v>95</v>
      </c>
      <c r="AU543" t="s">
        <v>95</v>
      </c>
      <c r="AV543" t="s">
        <v>95</v>
      </c>
      <c r="AW543" t="s">
        <v>95</v>
      </c>
      <c r="AX543" t="s">
        <v>95</v>
      </c>
      <c r="AY543" t="s">
        <v>95</v>
      </c>
      <c r="AZ543" t="s">
        <v>95</v>
      </c>
      <c r="BA543" t="s">
        <v>95</v>
      </c>
      <c r="BB543" t="s">
        <v>95</v>
      </c>
      <c r="BC543" t="s">
        <v>96</v>
      </c>
      <c r="BD543" t="s">
        <v>95</v>
      </c>
      <c r="BH543" t="s">
        <v>389</v>
      </c>
      <c r="BI543">
        <v>1</v>
      </c>
      <c r="BJ543" t="s">
        <v>97</v>
      </c>
      <c r="BK543" t="s">
        <v>337</v>
      </c>
      <c r="BL543">
        <v>0</v>
      </c>
      <c r="BM543">
        <v>0</v>
      </c>
      <c r="BN543">
        <v>0</v>
      </c>
      <c r="BO543">
        <v>0</v>
      </c>
      <c r="BP543">
        <v>0</v>
      </c>
      <c r="BQ543">
        <v>0</v>
      </c>
      <c r="BS543">
        <v>1</v>
      </c>
      <c r="BT543">
        <v>1</v>
      </c>
      <c r="BU543">
        <v>0</v>
      </c>
      <c r="BV543">
        <v>0</v>
      </c>
      <c r="BW543">
        <v>0</v>
      </c>
      <c r="BX543">
        <v>0</v>
      </c>
      <c r="BY543">
        <v>598</v>
      </c>
      <c r="BZ543" t="s">
        <v>123</v>
      </c>
      <c r="CA543" t="s">
        <v>123</v>
      </c>
      <c r="CG543" s="4">
        <v>1</v>
      </c>
      <c r="CH543" s="4">
        <v>1</v>
      </c>
      <c r="CI543" s="5">
        <v>0</v>
      </c>
      <c r="CJ543" s="5">
        <v>0</v>
      </c>
      <c r="CK543" s="5">
        <v>0</v>
      </c>
      <c r="CL543" s="5">
        <v>0</v>
      </c>
    </row>
    <row r="544" spans="1:90" x14ac:dyDescent="0.2">
      <c r="A544" t="s">
        <v>980</v>
      </c>
      <c r="B544" t="s">
        <v>951</v>
      </c>
      <c r="C544" t="s">
        <v>115</v>
      </c>
      <c r="D544">
        <v>3.5</v>
      </c>
      <c r="E544" t="s">
        <v>317</v>
      </c>
      <c r="F544" t="s">
        <v>339</v>
      </c>
      <c r="G544" t="s">
        <v>340</v>
      </c>
      <c r="H544" t="s">
        <v>954</v>
      </c>
      <c r="I544">
        <v>0.31269000000000002</v>
      </c>
      <c r="J544">
        <v>0.10188999999999999</v>
      </c>
      <c r="K544">
        <v>33.104999999999997</v>
      </c>
      <c r="L544">
        <v>2013.9</v>
      </c>
      <c r="M544">
        <v>14.054</v>
      </c>
      <c r="N544">
        <v>1511.3</v>
      </c>
      <c r="O544">
        <v>6.3236000000000004E-3</v>
      </c>
      <c r="P544">
        <v>1901</v>
      </c>
      <c r="Q544">
        <v>-65905</v>
      </c>
      <c r="R544">
        <v>0.99402000000000001</v>
      </c>
      <c r="S544">
        <v>0.99358000000000002</v>
      </c>
      <c r="T544">
        <v>38.584000000000003</v>
      </c>
      <c r="U544">
        <v>28.998999999999999</v>
      </c>
      <c r="V544">
        <v>0.93650999999999995</v>
      </c>
      <c r="W544">
        <v>0.93347999999999998</v>
      </c>
      <c r="X544">
        <v>125.7</v>
      </c>
      <c r="Y544">
        <v>98.668999999999997</v>
      </c>
      <c r="Z544">
        <v>0.74285000000000001</v>
      </c>
      <c r="AA544">
        <v>0.73060999999999998</v>
      </c>
      <c r="AB544">
        <v>252.96</v>
      </c>
      <c r="AC544">
        <v>228.62</v>
      </c>
      <c r="AD544">
        <v>45</v>
      </c>
      <c r="AE544">
        <v>45</v>
      </c>
      <c r="AF544">
        <v>0.92898000000000003</v>
      </c>
      <c r="AG544">
        <v>6.6167000000000005E-4</v>
      </c>
      <c r="AH544">
        <v>0.92832000000000003</v>
      </c>
      <c r="AI544">
        <v>45</v>
      </c>
      <c r="AJ544">
        <v>0</v>
      </c>
      <c r="AK544">
        <v>44</v>
      </c>
      <c r="AL544">
        <v>0</v>
      </c>
      <c r="AM544">
        <v>0</v>
      </c>
      <c r="AN544">
        <v>1</v>
      </c>
      <c r="AO544">
        <v>0.93933</v>
      </c>
      <c r="AP544">
        <v>0</v>
      </c>
      <c r="AQ544">
        <v>0</v>
      </c>
      <c r="AR544" t="s">
        <v>95</v>
      </c>
      <c r="AS544" t="s">
        <v>95</v>
      </c>
      <c r="AT544" t="s">
        <v>95</v>
      </c>
      <c r="AU544" t="s">
        <v>95</v>
      </c>
      <c r="AV544" t="s">
        <v>95</v>
      </c>
      <c r="AW544" t="s">
        <v>95</v>
      </c>
      <c r="AX544" t="s">
        <v>95</v>
      </c>
      <c r="AY544" t="s">
        <v>95</v>
      </c>
      <c r="AZ544" t="s">
        <v>95</v>
      </c>
      <c r="BA544" t="s">
        <v>95</v>
      </c>
      <c r="BB544" t="s">
        <v>95</v>
      </c>
      <c r="BC544" t="s">
        <v>95</v>
      </c>
      <c r="BD544" t="s">
        <v>95</v>
      </c>
      <c r="BH544" t="s">
        <v>341</v>
      </c>
      <c r="BI544">
        <v>1</v>
      </c>
      <c r="BJ544" t="s">
        <v>97</v>
      </c>
      <c r="BK544" t="s">
        <v>138</v>
      </c>
      <c r="BL544">
        <v>0</v>
      </c>
      <c r="BM544">
        <v>0</v>
      </c>
      <c r="BN544">
        <v>0</v>
      </c>
      <c r="BO544">
        <v>0</v>
      </c>
      <c r="BP544">
        <v>0</v>
      </c>
      <c r="BQ544">
        <v>0</v>
      </c>
      <c r="BS544">
        <v>1</v>
      </c>
      <c r="BT544">
        <v>1</v>
      </c>
      <c r="BU544">
        <v>0</v>
      </c>
      <c r="BV544">
        <v>0</v>
      </c>
      <c r="BW544">
        <v>0</v>
      </c>
      <c r="BX544">
        <v>0</v>
      </c>
      <c r="BY544">
        <v>599</v>
      </c>
      <c r="BZ544" t="s">
        <v>123</v>
      </c>
      <c r="CA544" t="s">
        <v>123</v>
      </c>
      <c r="CG544" s="4">
        <v>1</v>
      </c>
      <c r="CH544" s="4">
        <v>1</v>
      </c>
      <c r="CI544" s="5">
        <v>0</v>
      </c>
      <c r="CJ544" s="5">
        <v>0</v>
      </c>
      <c r="CK544" s="5">
        <v>0</v>
      </c>
      <c r="CL544" s="5">
        <v>0</v>
      </c>
    </row>
    <row r="545" spans="1:90" x14ac:dyDescent="0.2">
      <c r="A545" t="s">
        <v>981</v>
      </c>
      <c r="B545" t="s">
        <v>951</v>
      </c>
      <c r="C545" t="s">
        <v>115</v>
      </c>
      <c r="D545">
        <v>3.5</v>
      </c>
      <c r="E545" t="s">
        <v>317</v>
      </c>
      <c r="F545" t="s">
        <v>343</v>
      </c>
      <c r="G545" t="s">
        <v>344</v>
      </c>
      <c r="H545" t="s">
        <v>954</v>
      </c>
      <c r="I545">
        <v>0.31269000000000002</v>
      </c>
      <c r="J545">
        <v>0.10188999999999999</v>
      </c>
      <c r="K545">
        <v>33.104999999999997</v>
      </c>
      <c r="L545">
        <v>2013.9</v>
      </c>
      <c r="M545">
        <v>14.054</v>
      </c>
      <c r="N545">
        <v>1511.3</v>
      </c>
      <c r="O545">
        <v>6.3236000000000004E-3</v>
      </c>
      <c r="P545">
        <v>1901</v>
      </c>
      <c r="Q545">
        <v>-65905</v>
      </c>
      <c r="R545">
        <v>0.99402000000000001</v>
      </c>
      <c r="S545">
        <v>0.99358000000000002</v>
      </c>
      <c r="T545">
        <v>38.584000000000003</v>
      </c>
      <c r="U545">
        <v>28.998999999999999</v>
      </c>
      <c r="V545">
        <v>0.93650999999999995</v>
      </c>
      <c r="W545">
        <v>0.93347999999999998</v>
      </c>
      <c r="X545">
        <v>125.7</v>
      </c>
      <c r="Y545">
        <v>98.668999999999997</v>
      </c>
      <c r="Z545">
        <v>0.74285000000000001</v>
      </c>
      <c r="AA545">
        <v>0.73060999999999998</v>
      </c>
      <c r="AB545">
        <v>252.96</v>
      </c>
      <c r="AC545">
        <v>228.62</v>
      </c>
      <c r="AD545">
        <v>45</v>
      </c>
      <c r="AE545">
        <v>45</v>
      </c>
      <c r="AF545">
        <v>0.92898000000000003</v>
      </c>
      <c r="AG545">
        <v>6.6167000000000005E-4</v>
      </c>
      <c r="AH545">
        <v>0.92832000000000003</v>
      </c>
      <c r="AI545">
        <v>45</v>
      </c>
      <c r="AJ545">
        <v>0</v>
      </c>
      <c r="AK545">
        <v>44</v>
      </c>
      <c r="AL545">
        <v>0</v>
      </c>
      <c r="AM545">
        <v>0</v>
      </c>
      <c r="AN545">
        <v>1</v>
      </c>
      <c r="AO545">
        <v>0.93933</v>
      </c>
      <c r="AP545">
        <v>0</v>
      </c>
      <c r="AQ545">
        <v>0</v>
      </c>
      <c r="AR545" t="s">
        <v>95</v>
      </c>
      <c r="AS545" t="s">
        <v>95</v>
      </c>
      <c r="AT545" t="s">
        <v>95</v>
      </c>
      <c r="AU545" t="s">
        <v>95</v>
      </c>
      <c r="AV545" t="s">
        <v>95</v>
      </c>
      <c r="AW545" t="s">
        <v>95</v>
      </c>
      <c r="AX545" t="s">
        <v>95</v>
      </c>
      <c r="AY545" t="s">
        <v>95</v>
      </c>
      <c r="AZ545" t="s">
        <v>95</v>
      </c>
      <c r="BA545" t="s">
        <v>95</v>
      </c>
      <c r="BB545" t="s">
        <v>95</v>
      </c>
      <c r="BC545" t="s">
        <v>95</v>
      </c>
      <c r="BD545" t="s">
        <v>95</v>
      </c>
      <c r="BH545" t="s">
        <v>345</v>
      </c>
      <c r="BI545">
        <v>1</v>
      </c>
      <c r="BJ545" t="s">
        <v>97</v>
      </c>
      <c r="BK545" t="s">
        <v>180</v>
      </c>
      <c r="BL545">
        <v>0</v>
      </c>
      <c r="BM545">
        <v>0</v>
      </c>
      <c r="BN545">
        <v>0</v>
      </c>
      <c r="BO545">
        <v>0</v>
      </c>
      <c r="BP545">
        <v>0</v>
      </c>
      <c r="BQ545">
        <v>0</v>
      </c>
      <c r="BS545">
        <v>1</v>
      </c>
      <c r="BT545">
        <v>1</v>
      </c>
      <c r="BU545">
        <v>0</v>
      </c>
      <c r="BV545">
        <v>0</v>
      </c>
      <c r="BW545">
        <v>0</v>
      </c>
      <c r="BX545">
        <v>0</v>
      </c>
      <c r="BY545">
        <v>600</v>
      </c>
      <c r="BZ545" t="s">
        <v>123</v>
      </c>
      <c r="CA545" t="s">
        <v>123</v>
      </c>
      <c r="CG545" s="4">
        <v>1</v>
      </c>
      <c r="CH545" s="4">
        <v>1</v>
      </c>
      <c r="CI545" s="5">
        <v>0</v>
      </c>
      <c r="CJ545" s="5">
        <v>0</v>
      </c>
      <c r="CK545" s="5">
        <v>0</v>
      </c>
      <c r="CL545" s="5">
        <v>0</v>
      </c>
    </row>
    <row r="546" spans="1:90" x14ac:dyDescent="0.2">
      <c r="A546" t="s">
        <v>982</v>
      </c>
      <c r="B546" t="s">
        <v>951</v>
      </c>
      <c r="C546" t="s">
        <v>115</v>
      </c>
      <c r="D546">
        <v>3.5</v>
      </c>
      <c r="E546" t="s">
        <v>317</v>
      </c>
      <c r="F546" t="s">
        <v>347</v>
      </c>
      <c r="G546" t="s">
        <v>348</v>
      </c>
      <c r="H546" t="s">
        <v>954</v>
      </c>
      <c r="I546">
        <v>0.28000000000000003</v>
      </c>
      <c r="J546">
        <v>0.27999000000000002</v>
      </c>
      <c r="K546">
        <v>3.1789000000000001</v>
      </c>
      <c r="L546">
        <v>2054.4</v>
      </c>
      <c r="M546">
        <v>15.695</v>
      </c>
      <c r="N546" s="1">
        <v>12959000</v>
      </c>
      <c r="O546">
        <v>2.6499999999999999E-2</v>
      </c>
      <c r="P546">
        <v>1982.9</v>
      </c>
      <c r="Q546">
        <v>-6323.6</v>
      </c>
      <c r="R546">
        <v>0.96114999999999995</v>
      </c>
      <c r="S546">
        <v>0.95750999999999997</v>
      </c>
      <c r="T546">
        <v>9.4014000000000006</v>
      </c>
      <c r="U546">
        <v>5.7683</v>
      </c>
      <c r="V546">
        <v>0.96114999999999995</v>
      </c>
      <c r="W546">
        <v>0.95879999999999999</v>
      </c>
      <c r="X546">
        <v>9.4014000000000006</v>
      </c>
      <c r="Y546">
        <v>5.7680999999999996</v>
      </c>
      <c r="Z546">
        <v>0.47933999999999999</v>
      </c>
      <c r="AA546">
        <v>0.44778000000000001</v>
      </c>
      <c r="AB546">
        <v>34.417000000000002</v>
      </c>
      <c r="AC546">
        <v>23.905000000000001</v>
      </c>
      <c r="AD546">
        <v>36</v>
      </c>
      <c r="AE546">
        <v>30</v>
      </c>
      <c r="AF546" s="1">
        <v>1.5432999999999999E-5</v>
      </c>
      <c r="AG546" s="1">
        <v>7.7164000000000002E-8</v>
      </c>
      <c r="AH546" s="1">
        <v>1.5356E-5</v>
      </c>
      <c r="AI546">
        <v>36</v>
      </c>
      <c r="AJ546">
        <v>0</v>
      </c>
      <c r="AK546">
        <v>35</v>
      </c>
      <c r="AL546">
        <v>0</v>
      </c>
      <c r="AM546">
        <v>0</v>
      </c>
      <c r="AN546">
        <v>1</v>
      </c>
      <c r="AO546">
        <v>0.76561000000000001</v>
      </c>
      <c r="AP546">
        <v>0</v>
      </c>
      <c r="AQ546">
        <v>0</v>
      </c>
      <c r="AR546" t="s">
        <v>95</v>
      </c>
      <c r="AS546" t="s">
        <v>95</v>
      </c>
      <c r="AT546" t="s">
        <v>95</v>
      </c>
      <c r="AU546" t="s">
        <v>95</v>
      </c>
      <c r="AV546" t="s">
        <v>95</v>
      </c>
      <c r="AW546" t="s">
        <v>95</v>
      </c>
      <c r="AX546" t="s">
        <v>95</v>
      </c>
      <c r="AY546" t="s">
        <v>94</v>
      </c>
      <c r="AZ546" t="s">
        <v>95</v>
      </c>
      <c r="BA546" t="s">
        <v>94</v>
      </c>
      <c r="BB546" t="s">
        <v>95</v>
      </c>
      <c r="BC546" t="s">
        <v>95</v>
      </c>
      <c r="BD546" t="s">
        <v>95</v>
      </c>
      <c r="BH546" t="s">
        <v>341</v>
      </c>
      <c r="BI546">
        <v>1</v>
      </c>
      <c r="BJ546" t="s">
        <v>97</v>
      </c>
      <c r="BK546" t="s">
        <v>138</v>
      </c>
      <c r="BL546">
        <v>0</v>
      </c>
      <c r="BM546">
        <v>0</v>
      </c>
      <c r="BN546">
        <v>0</v>
      </c>
      <c r="BO546">
        <v>0</v>
      </c>
      <c r="BP546">
        <v>0</v>
      </c>
      <c r="BQ546">
        <v>0</v>
      </c>
      <c r="BS546">
        <v>1</v>
      </c>
      <c r="BT546">
        <v>1</v>
      </c>
      <c r="BU546">
        <v>0</v>
      </c>
      <c r="BV546">
        <v>0</v>
      </c>
      <c r="BW546">
        <v>0</v>
      </c>
      <c r="BX546">
        <v>0</v>
      </c>
      <c r="BY546">
        <v>601</v>
      </c>
      <c r="BZ546" t="s">
        <v>123</v>
      </c>
      <c r="CA546" t="s">
        <v>123</v>
      </c>
      <c r="CG546" s="4">
        <v>1</v>
      </c>
      <c r="CH546" s="4">
        <v>1</v>
      </c>
      <c r="CI546" s="5">
        <v>0</v>
      </c>
      <c r="CJ546" s="5">
        <v>0</v>
      </c>
      <c r="CK546" s="5">
        <v>0</v>
      </c>
      <c r="CL546" s="5">
        <v>0</v>
      </c>
    </row>
    <row r="547" spans="1:90" x14ac:dyDescent="0.2">
      <c r="A547" t="s">
        <v>983</v>
      </c>
      <c r="B547" t="s">
        <v>951</v>
      </c>
      <c r="C547" t="s">
        <v>115</v>
      </c>
      <c r="D547">
        <v>3.5</v>
      </c>
      <c r="E547" t="s">
        <v>317</v>
      </c>
      <c r="F547" t="s">
        <v>350</v>
      </c>
      <c r="G547" t="s">
        <v>351</v>
      </c>
      <c r="H547" t="s">
        <v>954</v>
      </c>
      <c r="I547">
        <v>0.52353000000000005</v>
      </c>
      <c r="J547">
        <v>0.1552</v>
      </c>
      <c r="K547">
        <v>49.991999999999997</v>
      </c>
      <c r="L547">
        <v>2016.9</v>
      </c>
      <c r="M547">
        <v>8.3939000000000004</v>
      </c>
      <c r="N547">
        <v>2782.9</v>
      </c>
      <c r="O547">
        <v>1.1514999999999999E-4</v>
      </c>
      <c r="P547">
        <v>1913.3</v>
      </c>
      <c r="Q547">
        <v>-99613</v>
      </c>
      <c r="R547">
        <v>0.99843999999999999</v>
      </c>
      <c r="S547">
        <v>0.99833000000000005</v>
      </c>
      <c r="T547">
        <v>34.47</v>
      </c>
      <c r="U547">
        <v>19.041</v>
      </c>
      <c r="V547">
        <v>0.93671000000000004</v>
      </c>
      <c r="W547">
        <v>0.93369999999999997</v>
      </c>
      <c r="X547">
        <v>219.87</v>
      </c>
      <c r="Y547">
        <v>153.29</v>
      </c>
      <c r="Z547">
        <v>0.55188000000000004</v>
      </c>
      <c r="AA547">
        <v>0.53054000000000001</v>
      </c>
      <c r="AB547">
        <v>585.04999999999995</v>
      </c>
      <c r="AC547">
        <v>494.72</v>
      </c>
      <c r="AD547">
        <v>45</v>
      </c>
      <c r="AE547">
        <v>26</v>
      </c>
      <c r="AF547">
        <v>0.98817999999999995</v>
      </c>
      <c r="AG547">
        <v>1.078E-3</v>
      </c>
      <c r="AH547">
        <v>0.98709999999999998</v>
      </c>
      <c r="AI547">
        <v>26</v>
      </c>
      <c r="AJ547">
        <v>0</v>
      </c>
      <c r="AK547">
        <v>25</v>
      </c>
      <c r="AL547">
        <v>0</v>
      </c>
      <c r="AM547">
        <v>0</v>
      </c>
      <c r="AN547">
        <v>1</v>
      </c>
      <c r="AO547">
        <v>0.90666999999999998</v>
      </c>
      <c r="AP547">
        <v>0</v>
      </c>
      <c r="AQ547">
        <v>0</v>
      </c>
      <c r="AR547" t="s">
        <v>95</v>
      </c>
      <c r="AS547" t="s">
        <v>95</v>
      </c>
      <c r="AT547" t="s">
        <v>95</v>
      </c>
      <c r="AU547" t="s">
        <v>95</v>
      </c>
      <c r="AV547" t="s">
        <v>95</v>
      </c>
      <c r="AW547" t="s">
        <v>95</v>
      </c>
      <c r="AX547" t="s">
        <v>95</v>
      </c>
      <c r="AY547" t="s">
        <v>95</v>
      </c>
      <c r="AZ547" t="s">
        <v>95</v>
      </c>
      <c r="BA547" t="s">
        <v>95</v>
      </c>
      <c r="BB547" t="s">
        <v>95</v>
      </c>
      <c r="BC547" t="s">
        <v>95</v>
      </c>
      <c r="BD547" t="s">
        <v>95</v>
      </c>
      <c r="BI547">
        <v>0</v>
      </c>
      <c r="BJ547" t="s">
        <v>137</v>
      </c>
      <c r="BK547" t="s">
        <v>180</v>
      </c>
      <c r="BL547">
        <v>1</v>
      </c>
      <c r="BM547">
        <v>1</v>
      </c>
      <c r="BN547">
        <v>0</v>
      </c>
      <c r="BO547">
        <v>0</v>
      </c>
      <c r="BP547">
        <v>0</v>
      </c>
      <c r="BQ547">
        <v>0</v>
      </c>
      <c r="BS547">
        <v>1</v>
      </c>
      <c r="BT547">
        <v>1</v>
      </c>
      <c r="BU547">
        <v>0</v>
      </c>
      <c r="BV547">
        <v>0</v>
      </c>
      <c r="BW547">
        <v>0</v>
      </c>
      <c r="BX547">
        <v>0</v>
      </c>
      <c r="BY547">
        <v>602</v>
      </c>
      <c r="CG547" s="4">
        <v>1</v>
      </c>
      <c r="CH547" s="4">
        <v>1</v>
      </c>
      <c r="CI547" s="5">
        <v>0</v>
      </c>
      <c r="CJ547" s="5">
        <v>0</v>
      </c>
      <c r="CK547" s="5">
        <v>0</v>
      </c>
      <c r="CL547" s="5">
        <v>0</v>
      </c>
    </row>
    <row r="548" spans="1:90" x14ac:dyDescent="0.2">
      <c r="A548" t="s">
        <v>984</v>
      </c>
      <c r="B548" t="s">
        <v>951</v>
      </c>
      <c r="C548" t="s">
        <v>115</v>
      </c>
      <c r="D548">
        <v>3.5</v>
      </c>
      <c r="E548" t="s">
        <v>317</v>
      </c>
      <c r="F548" t="s">
        <v>353</v>
      </c>
      <c r="G548" t="s">
        <v>354</v>
      </c>
      <c r="H548" t="s">
        <v>954</v>
      </c>
      <c r="I548">
        <v>2.4207000000000001</v>
      </c>
      <c r="J548">
        <v>0.47449000000000002</v>
      </c>
      <c r="K548">
        <v>4.4973999999999998</v>
      </c>
      <c r="L548">
        <v>2014.2</v>
      </c>
      <c r="M548">
        <v>1.8153999999999999</v>
      </c>
      <c r="N548">
        <v>420.11</v>
      </c>
      <c r="O548">
        <v>2.6792E-4</v>
      </c>
      <c r="P548">
        <v>1985.8</v>
      </c>
      <c r="Q548">
        <v>-8954.2999999999993</v>
      </c>
      <c r="R548">
        <v>0.97750000000000004</v>
      </c>
      <c r="S548">
        <v>0.97545000000000004</v>
      </c>
      <c r="T548">
        <v>13.653</v>
      </c>
      <c r="U548">
        <v>7.0124000000000004</v>
      </c>
      <c r="V548">
        <v>0.93396999999999997</v>
      </c>
      <c r="W548">
        <v>0.93008000000000002</v>
      </c>
      <c r="X548">
        <v>23.388999999999999</v>
      </c>
      <c r="Y548">
        <v>8.7695000000000007</v>
      </c>
      <c r="Z548">
        <v>0.27834999999999999</v>
      </c>
      <c r="AA548">
        <v>0.2359</v>
      </c>
      <c r="AB548">
        <v>77.319000000000003</v>
      </c>
      <c r="AC548">
        <v>49.274000000000001</v>
      </c>
      <c r="AD548">
        <v>37</v>
      </c>
      <c r="AE548">
        <v>17</v>
      </c>
      <c r="AF548">
        <v>0.94974999999999998</v>
      </c>
      <c r="AG548">
        <v>2.3803000000000001E-3</v>
      </c>
      <c r="AH548">
        <v>0.94737000000000005</v>
      </c>
      <c r="AI548">
        <v>18</v>
      </c>
      <c r="AJ548">
        <v>0</v>
      </c>
      <c r="AK548">
        <v>13</v>
      </c>
      <c r="AL548">
        <v>0</v>
      </c>
      <c r="AM548">
        <v>1</v>
      </c>
      <c r="AN548">
        <v>1</v>
      </c>
      <c r="AO548">
        <v>0.66551000000000005</v>
      </c>
      <c r="AP548">
        <v>0</v>
      </c>
      <c r="AQ548">
        <v>0</v>
      </c>
      <c r="AR548" t="s">
        <v>95</v>
      </c>
      <c r="AS548" t="s">
        <v>95</v>
      </c>
      <c r="AT548" t="s">
        <v>95</v>
      </c>
      <c r="AU548" t="s">
        <v>94</v>
      </c>
      <c r="AV548" t="s">
        <v>95</v>
      </c>
      <c r="AW548" t="s">
        <v>94</v>
      </c>
      <c r="AX548" t="s">
        <v>94</v>
      </c>
      <c r="AY548" t="s">
        <v>95</v>
      </c>
      <c r="AZ548" t="s">
        <v>94</v>
      </c>
      <c r="BA548" t="s">
        <v>94</v>
      </c>
      <c r="BB548" t="s">
        <v>94</v>
      </c>
      <c r="BC548" t="s">
        <v>94</v>
      </c>
      <c r="BD548" t="s">
        <v>94</v>
      </c>
      <c r="BH548" t="s">
        <v>341</v>
      </c>
      <c r="BI548">
        <v>1</v>
      </c>
      <c r="BJ548" t="s">
        <v>97</v>
      </c>
      <c r="BK548" t="s">
        <v>138</v>
      </c>
      <c r="BL548">
        <v>0</v>
      </c>
      <c r="BM548">
        <v>0</v>
      </c>
      <c r="BN548">
        <v>0</v>
      </c>
      <c r="BO548">
        <v>0</v>
      </c>
      <c r="BP548">
        <v>0</v>
      </c>
      <c r="BQ548">
        <v>0</v>
      </c>
      <c r="BS548">
        <v>0</v>
      </c>
      <c r="BT548">
        <v>1</v>
      </c>
      <c r="BU548">
        <v>0</v>
      </c>
      <c r="BV548">
        <v>0</v>
      </c>
      <c r="BW548">
        <v>0</v>
      </c>
      <c r="BX548">
        <v>0</v>
      </c>
      <c r="BY548">
        <v>603</v>
      </c>
      <c r="CA548" t="s">
        <v>123</v>
      </c>
      <c r="CG548" s="4">
        <v>0</v>
      </c>
      <c r="CH548" s="4">
        <v>1</v>
      </c>
      <c r="CI548" s="5">
        <v>0</v>
      </c>
      <c r="CJ548" s="5">
        <v>0</v>
      </c>
      <c r="CK548" s="5">
        <v>0</v>
      </c>
      <c r="CL548" s="5">
        <v>0</v>
      </c>
    </row>
    <row r="549" spans="1:90" x14ac:dyDescent="0.2">
      <c r="A549" t="s">
        <v>985</v>
      </c>
      <c r="B549" t="s">
        <v>951</v>
      </c>
      <c r="C549" t="s">
        <v>115</v>
      </c>
      <c r="D549">
        <v>3.5</v>
      </c>
      <c r="E549" t="s">
        <v>317</v>
      </c>
      <c r="F549" t="s">
        <v>356</v>
      </c>
      <c r="G549" t="s">
        <v>357</v>
      </c>
      <c r="H549" t="s">
        <v>954</v>
      </c>
      <c r="I549">
        <v>0.48808000000000001</v>
      </c>
      <c r="J549">
        <v>0.16872000000000001</v>
      </c>
      <c r="K549">
        <v>1002.4</v>
      </c>
      <c r="L549">
        <v>2018.1</v>
      </c>
      <c r="M549">
        <v>9.0036000000000005</v>
      </c>
      <c r="N549">
        <v>63517</v>
      </c>
      <c r="O549" s="1">
        <v>1.1148999999999999E-6</v>
      </c>
      <c r="P549">
        <v>1876.5</v>
      </c>
      <c r="Q549" s="1">
        <v>-1997600</v>
      </c>
      <c r="R549">
        <v>0.99675999999999998</v>
      </c>
      <c r="S549">
        <v>0.99651999999999996</v>
      </c>
      <c r="T549">
        <v>1022.9</v>
      </c>
      <c r="U549">
        <v>494.69</v>
      </c>
      <c r="V549">
        <v>0.94779999999999998</v>
      </c>
      <c r="W549">
        <v>0.94532000000000005</v>
      </c>
      <c r="X549">
        <v>4103.8</v>
      </c>
      <c r="Y549">
        <v>2675.7</v>
      </c>
      <c r="Z549">
        <v>0.52532000000000001</v>
      </c>
      <c r="AA549">
        <v>0.50271999999999994</v>
      </c>
      <c r="AB549">
        <v>12375</v>
      </c>
      <c r="AC549">
        <v>10296</v>
      </c>
      <c r="AD549">
        <v>45</v>
      </c>
      <c r="AE549">
        <v>26</v>
      </c>
      <c r="AF549">
        <v>0.91418999999999995</v>
      </c>
      <c r="AG549">
        <v>1.0234E-4</v>
      </c>
      <c r="AH549">
        <v>0.91408999999999996</v>
      </c>
      <c r="AI549">
        <v>26</v>
      </c>
      <c r="AJ549">
        <v>0</v>
      </c>
      <c r="AK549">
        <v>25</v>
      </c>
      <c r="AL549">
        <v>0</v>
      </c>
      <c r="AM549">
        <v>0</v>
      </c>
      <c r="AN549">
        <v>1</v>
      </c>
      <c r="AO549">
        <v>0.89759</v>
      </c>
      <c r="AP549">
        <v>0</v>
      </c>
      <c r="AQ549">
        <v>0</v>
      </c>
      <c r="AR549" t="s">
        <v>95</v>
      </c>
      <c r="AS549" t="s">
        <v>95</v>
      </c>
      <c r="AT549" t="s">
        <v>95</v>
      </c>
      <c r="AU549" t="s">
        <v>95</v>
      </c>
      <c r="AV549" t="s">
        <v>95</v>
      </c>
      <c r="AW549" t="s">
        <v>95</v>
      </c>
      <c r="AX549" t="s">
        <v>95</v>
      </c>
      <c r="AY549" t="s">
        <v>95</v>
      </c>
      <c r="AZ549" t="s">
        <v>95</v>
      </c>
      <c r="BA549" t="s">
        <v>95</v>
      </c>
      <c r="BB549" t="s">
        <v>95</v>
      </c>
      <c r="BC549" t="s">
        <v>95</v>
      </c>
      <c r="BD549" t="s">
        <v>95</v>
      </c>
      <c r="BI549">
        <v>0</v>
      </c>
      <c r="BJ549" t="s">
        <v>137</v>
      </c>
      <c r="BK549" t="s">
        <v>180</v>
      </c>
      <c r="BL549">
        <v>1</v>
      </c>
      <c r="BM549">
        <v>1</v>
      </c>
      <c r="BN549">
        <v>0</v>
      </c>
      <c r="BO549">
        <v>0</v>
      </c>
      <c r="BP549">
        <v>0</v>
      </c>
      <c r="BQ549">
        <v>0</v>
      </c>
      <c r="BS549">
        <v>1</v>
      </c>
      <c r="BT549">
        <v>1</v>
      </c>
      <c r="BU549">
        <v>0</v>
      </c>
      <c r="BV549">
        <v>0</v>
      </c>
      <c r="BW549">
        <v>0</v>
      </c>
      <c r="BX549">
        <v>0</v>
      </c>
      <c r="BY549">
        <v>604</v>
      </c>
      <c r="CG549" s="4">
        <v>1</v>
      </c>
      <c r="CH549" s="4">
        <v>1</v>
      </c>
      <c r="CI549" s="5">
        <v>0</v>
      </c>
      <c r="CJ549" s="5">
        <v>0</v>
      </c>
      <c r="CK549" s="5">
        <v>0</v>
      </c>
      <c r="CL549" s="5">
        <v>0</v>
      </c>
    </row>
    <row r="550" spans="1:90" x14ac:dyDescent="0.2">
      <c r="A550" t="s">
        <v>986</v>
      </c>
      <c r="B550" t="s">
        <v>951</v>
      </c>
      <c r="C550" t="s">
        <v>115</v>
      </c>
      <c r="D550">
        <v>3.5</v>
      </c>
      <c r="E550" t="s">
        <v>317</v>
      </c>
      <c r="F550" t="s">
        <v>359</v>
      </c>
      <c r="G550" t="s">
        <v>360</v>
      </c>
      <c r="H550" t="s">
        <v>954</v>
      </c>
      <c r="I550">
        <v>0.44323000000000001</v>
      </c>
      <c r="J550">
        <v>0.44318999999999997</v>
      </c>
      <c r="K550">
        <v>108.51</v>
      </c>
      <c r="L550">
        <v>2045.2</v>
      </c>
      <c r="M550">
        <v>9.9146000000000001</v>
      </c>
      <c r="N550" s="1">
        <v>1831200000</v>
      </c>
      <c r="O550" s="1">
        <v>2.3676000000000001E-12</v>
      </c>
      <c r="P550">
        <v>1936.7</v>
      </c>
      <c r="Q550" s="1">
        <v>-216080</v>
      </c>
      <c r="R550">
        <v>0.91981000000000002</v>
      </c>
      <c r="S550">
        <v>0.91293999999999997</v>
      </c>
      <c r="T550">
        <v>602.45000000000005</v>
      </c>
      <c r="U550">
        <v>246.45</v>
      </c>
      <c r="V550">
        <v>0.91981000000000002</v>
      </c>
      <c r="W550">
        <v>0.91535999999999995</v>
      </c>
      <c r="X550">
        <v>602.45000000000005</v>
      </c>
      <c r="Y550">
        <v>246.44</v>
      </c>
      <c r="Z550">
        <v>0.32950000000000002</v>
      </c>
      <c r="AA550">
        <v>0.29225000000000001</v>
      </c>
      <c r="AB550">
        <v>1742.1</v>
      </c>
      <c r="AC550">
        <v>1052.2</v>
      </c>
      <c r="AD550">
        <v>39</v>
      </c>
      <c r="AE550">
        <v>19</v>
      </c>
      <c r="AF550" s="1">
        <v>6.5177000000000003E-6</v>
      </c>
      <c r="AG550" s="1">
        <v>2.6376E-12</v>
      </c>
      <c r="AH550" s="1">
        <v>6.5177000000000003E-6</v>
      </c>
      <c r="AI550">
        <v>20</v>
      </c>
      <c r="AJ550">
        <v>0</v>
      </c>
      <c r="AK550">
        <v>15</v>
      </c>
      <c r="AL550">
        <v>0</v>
      </c>
      <c r="AM550">
        <v>1</v>
      </c>
      <c r="AN550">
        <v>1</v>
      </c>
      <c r="AO550">
        <v>0.47921000000000002</v>
      </c>
      <c r="AP550">
        <v>0</v>
      </c>
      <c r="AQ550">
        <v>0</v>
      </c>
      <c r="AR550" t="s">
        <v>95</v>
      </c>
      <c r="AS550" t="s">
        <v>95</v>
      </c>
      <c r="AT550" t="s">
        <v>95</v>
      </c>
      <c r="AU550" t="s">
        <v>94</v>
      </c>
      <c r="AV550" t="s">
        <v>95</v>
      </c>
      <c r="AW550" t="s">
        <v>94</v>
      </c>
      <c r="AX550" t="s">
        <v>94</v>
      </c>
      <c r="AY550" t="s">
        <v>94</v>
      </c>
      <c r="AZ550" t="s">
        <v>95</v>
      </c>
      <c r="BA550" t="s">
        <v>94</v>
      </c>
      <c r="BB550" t="s">
        <v>94</v>
      </c>
      <c r="BC550" t="s">
        <v>94</v>
      </c>
      <c r="BD550" t="s">
        <v>94</v>
      </c>
      <c r="BH550" t="s">
        <v>341</v>
      </c>
      <c r="BI550">
        <v>1</v>
      </c>
      <c r="BJ550" t="s">
        <v>97</v>
      </c>
      <c r="BK550" t="s">
        <v>138</v>
      </c>
      <c r="BL550">
        <v>0</v>
      </c>
      <c r="BM550">
        <v>0</v>
      </c>
      <c r="BN550">
        <v>0</v>
      </c>
      <c r="BO550">
        <v>0</v>
      </c>
      <c r="BP550">
        <v>0</v>
      </c>
      <c r="BQ550">
        <v>0</v>
      </c>
      <c r="BS550">
        <v>1</v>
      </c>
      <c r="BT550">
        <v>1</v>
      </c>
      <c r="BU550">
        <v>0</v>
      </c>
      <c r="BV550">
        <v>0</v>
      </c>
      <c r="BW550">
        <v>0</v>
      </c>
      <c r="BX550">
        <v>0</v>
      </c>
      <c r="BY550">
        <v>605</v>
      </c>
      <c r="BZ550" t="s">
        <v>123</v>
      </c>
      <c r="CA550" t="s">
        <v>123</v>
      </c>
      <c r="CG550" s="4">
        <v>1</v>
      </c>
      <c r="CH550" s="4">
        <v>1</v>
      </c>
      <c r="CI550" s="5">
        <v>0</v>
      </c>
      <c r="CJ550" s="5">
        <v>0</v>
      </c>
      <c r="CK550" s="5">
        <v>0</v>
      </c>
      <c r="CL550" s="5">
        <v>0</v>
      </c>
    </row>
    <row r="551" spans="1:90" x14ac:dyDescent="0.2">
      <c r="A551" t="s">
        <v>987</v>
      </c>
      <c r="B551" t="s">
        <v>951</v>
      </c>
      <c r="C551" t="s">
        <v>115</v>
      </c>
      <c r="D551">
        <v>3.5</v>
      </c>
      <c r="E551" t="s">
        <v>317</v>
      </c>
      <c r="F551" t="s">
        <v>362</v>
      </c>
      <c r="G551" t="s">
        <v>357</v>
      </c>
      <c r="H551" t="s">
        <v>954</v>
      </c>
      <c r="I551">
        <v>0.40368999999999999</v>
      </c>
      <c r="J551">
        <v>0.17458000000000001</v>
      </c>
      <c r="K551">
        <v>2448.1</v>
      </c>
      <c r="L551">
        <v>2019.1</v>
      </c>
      <c r="M551">
        <v>10.885999999999999</v>
      </c>
      <c r="N551" s="1">
        <v>178280</v>
      </c>
      <c r="O551" s="1">
        <v>2.2826999999999999E-7</v>
      </c>
      <c r="P551">
        <v>1867.2</v>
      </c>
      <c r="Q551" s="1">
        <v>-4878100</v>
      </c>
      <c r="R551">
        <v>0.9929</v>
      </c>
      <c r="S551">
        <v>0.99238000000000004</v>
      </c>
      <c r="T551">
        <v>3690</v>
      </c>
      <c r="U551">
        <v>1855.8</v>
      </c>
      <c r="V551">
        <v>0.96314999999999995</v>
      </c>
      <c r="W551">
        <v>0.96140000000000003</v>
      </c>
      <c r="X551">
        <v>8405.2000000000007</v>
      </c>
      <c r="Y551">
        <v>4810.8999999999996</v>
      </c>
      <c r="Z551">
        <v>0.52729000000000004</v>
      </c>
      <c r="AA551">
        <v>0.50478000000000001</v>
      </c>
      <c r="AB551">
        <v>30104</v>
      </c>
      <c r="AC551">
        <v>24289</v>
      </c>
      <c r="AD551">
        <v>45</v>
      </c>
      <c r="AE551">
        <v>28</v>
      </c>
      <c r="AF551">
        <v>0.83138000000000001</v>
      </c>
      <c r="AG551">
        <v>1.4262999999999999E-3</v>
      </c>
      <c r="AH551">
        <v>0.82994999999999997</v>
      </c>
      <c r="AI551">
        <v>28</v>
      </c>
      <c r="AJ551">
        <v>0</v>
      </c>
      <c r="AK551">
        <v>27</v>
      </c>
      <c r="AL551">
        <v>0</v>
      </c>
      <c r="AM551">
        <v>0</v>
      </c>
      <c r="AN551">
        <v>1</v>
      </c>
      <c r="AO551">
        <v>0.88724000000000003</v>
      </c>
      <c r="AP551">
        <v>0</v>
      </c>
      <c r="AQ551">
        <v>0</v>
      </c>
      <c r="AR551" t="s">
        <v>95</v>
      </c>
      <c r="AS551" t="s">
        <v>95</v>
      </c>
      <c r="AT551" t="s">
        <v>95</v>
      </c>
      <c r="AU551" t="s">
        <v>95</v>
      </c>
      <c r="AV551" t="s">
        <v>95</v>
      </c>
      <c r="AW551" t="s">
        <v>95</v>
      </c>
      <c r="AX551" t="s">
        <v>95</v>
      </c>
      <c r="AY551" t="s">
        <v>95</v>
      </c>
      <c r="AZ551" t="s">
        <v>95</v>
      </c>
      <c r="BA551" t="s">
        <v>95</v>
      </c>
      <c r="BB551" t="s">
        <v>95</v>
      </c>
      <c r="BC551" t="s">
        <v>95</v>
      </c>
      <c r="BD551" t="s">
        <v>95</v>
      </c>
      <c r="BI551">
        <v>0</v>
      </c>
      <c r="BJ551" t="s">
        <v>137</v>
      </c>
      <c r="BK551" t="s">
        <v>180</v>
      </c>
      <c r="BL551">
        <v>1</v>
      </c>
      <c r="BM551">
        <v>1</v>
      </c>
      <c r="BN551">
        <v>0</v>
      </c>
      <c r="BO551">
        <v>0</v>
      </c>
      <c r="BP551">
        <v>0</v>
      </c>
      <c r="BQ551">
        <v>0</v>
      </c>
      <c r="BS551">
        <v>1</v>
      </c>
      <c r="BT551">
        <v>1</v>
      </c>
      <c r="BU551">
        <v>0</v>
      </c>
      <c r="BV551">
        <v>0</v>
      </c>
      <c r="BW551">
        <v>0</v>
      </c>
      <c r="BX551">
        <v>0</v>
      </c>
      <c r="BY551">
        <v>606</v>
      </c>
      <c r="CG551" s="4">
        <v>1</v>
      </c>
      <c r="CH551" s="4">
        <v>1</v>
      </c>
      <c r="CI551" s="5">
        <v>0</v>
      </c>
      <c r="CJ551" s="5">
        <v>0</v>
      </c>
      <c r="CK551" s="5">
        <v>0</v>
      </c>
      <c r="CL551" s="5">
        <v>0</v>
      </c>
    </row>
    <row r="552" spans="1:90" x14ac:dyDescent="0.2">
      <c r="A552" t="s">
        <v>988</v>
      </c>
      <c r="B552" t="s">
        <v>951</v>
      </c>
      <c r="C552" t="s">
        <v>115</v>
      </c>
      <c r="D552">
        <v>3.5</v>
      </c>
      <c r="E552" t="s">
        <v>317</v>
      </c>
      <c r="F552" t="s">
        <v>364</v>
      </c>
      <c r="G552" t="s">
        <v>360</v>
      </c>
      <c r="H552" t="s">
        <v>954</v>
      </c>
      <c r="I552">
        <v>0.30430000000000001</v>
      </c>
      <c r="J552">
        <v>0.30430000000000001</v>
      </c>
      <c r="K552">
        <v>385.82</v>
      </c>
      <c r="L552">
        <v>2059.4</v>
      </c>
      <c r="M552">
        <v>14.441000000000001</v>
      </c>
      <c r="N552" s="1">
        <v>4136500000</v>
      </c>
      <c r="O552" s="1">
        <v>1.3865999999999999E-9</v>
      </c>
      <c r="P552">
        <v>1919.6</v>
      </c>
      <c r="Q552" s="1">
        <v>-768530</v>
      </c>
      <c r="R552">
        <v>0.89519000000000004</v>
      </c>
      <c r="S552">
        <v>0.88692000000000004</v>
      </c>
      <c r="T552">
        <v>2443.6</v>
      </c>
      <c r="U552">
        <v>1142.2</v>
      </c>
      <c r="V552">
        <v>0.89519000000000004</v>
      </c>
      <c r="W552">
        <v>0.88982000000000006</v>
      </c>
      <c r="X552">
        <v>2443.6</v>
      </c>
      <c r="Y552">
        <v>1142.0999999999999</v>
      </c>
      <c r="Z552">
        <v>0.38384000000000001</v>
      </c>
      <c r="AA552">
        <v>0.35224</v>
      </c>
      <c r="AB552">
        <v>5925</v>
      </c>
      <c r="AC552">
        <v>3702.3</v>
      </c>
      <c r="AD552">
        <v>42</v>
      </c>
      <c r="AE552">
        <v>23</v>
      </c>
      <c r="AF552" s="1">
        <v>9.9415999999999998E-6</v>
      </c>
      <c r="AG552" s="1">
        <v>1.5714E-9</v>
      </c>
      <c r="AH552" s="1">
        <v>9.9399999999999997E-6</v>
      </c>
      <c r="AI552">
        <v>25</v>
      </c>
      <c r="AJ552">
        <v>0</v>
      </c>
      <c r="AK552">
        <v>22</v>
      </c>
      <c r="AL552">
        <v>0</v>
      </c>
      <c r="AM552">
        <v>0</v>
      </c>
      <c r="AN552">
        <v>1</v>
      </c>
      <c r="AO552">
        <v>0.55745</v>
      </c>
      <c r="AP552">
        <v>0</v>
      </c>
      <c r="AQ552">
        <v>0</v>
      </c>
      <c r="AR552" t="s">
        <v>95</v>
      </c>
      <c r="AS552" t="s">
        <v>95</v>
      </c>
      <c r="AT552" t="s">
        <v>95</v>
      </c>
      <c r="AU552" t="s">
        <v>94</v>
      </c>
      <c r="AV552" t="s">
        <v>95</v>
      </c>
      <c r="AW552" t="s">
        <v>94</v>
      </c>
      <c r="AX552" t="s">
        <v>94</v>
      </c>
      <c r="AY552" t="s">
        <v>94</v>
      </c>
      <c r="AZ552" t="s">
        <v>95</v>
      </c>
      <c r="BA552" t="s">
        <v>94</v>
      </c>
      <c r="BB552" t="s">
        <v>94</v>
      </c>
      <c r="BC552" t="s">
        <v>94</v>
      </c>
      <c r="BD552" t="s">
        <v>94</v>
      </c>
      <c r="BH552" t="s">
        <v>341</v>
      </c>
      <c r="BI552">
        <v>1</v>
      </c>
      <c r="BJ552" t="s">
        <v>97</v>
      </c>
      <c r="BK552" t="s">
        <v>138</v>
      </c>
      <c r="BL552">
        <v>0</v>
      </c>
      <c r="BM552">
        <v>0</v>
      </c>
      <c r="BN552">
        <v>0</v>
      </c>
      <c r="BO552">
        <v>0</v>
      </c>
      <c r="BP552">
        <v>0</v>
      </c>
      <c r="BQ552">
        <v>0</v>
      </c>
      <c r="BS552">
        <v>1</v>
      </c>
      <c r="BT552">
        <v>1</v>
      </c>
      <c r="BU552">
        <v>0</v>
      </c>
      <c r="BV552">
        <v>0</v>
      </c>
      <c r="BW552">
        <v>0</v>
      </c>
      <c r="BX552">
        <v>0</v>
      </c>
      <c r="BY552">
        <v>607</v>
      </c>
      <c r="BZ552" t="s">
        <v>123</v>
      </c>
      <c r="CA552" t="s">
        <v>123</v>
      </c>
      <c r="CG552" s="4">
        <v>1</v>
      </c>
      <c r="CH552" s="4">
        <v>1</v>
      </c>
      <c r="CI552" s="5">
        <v>0</v>
      </c>
      <c r="CJ552" s="5">
        <v>0</v>
      </c>
      <c r="CK552" s="5">
        <v>0</v>
      </c>
      <c r="CL552" s="5">
        <v>0</v>
      </c>
    </row>
    <row r="553" spans="1:90" x14ac:dyDescent="0.2">
      <c r="A553" t="s">
        <v>989</v>
      </c>
      <c r="B553" t="s">
        <v>951</v>
      </c>
      <c r="C553" t="s">
        <v>115</v>
      </c>
      <c r="D553">
        <v>3.5</v>
      </c>
      <c r="E553" t="s">
        <v>317</v>
      </c>
      <c r="F553" t="s">
        <v>366</v>
      </c>
      <c r="G553" t="s">
        <v>351</v>
      </c>
      <c r="H553" t="s">
        <v>954</v>
      </c>
      <c r="I553">
        <v>0.49658999999999998</v>
      </c>
      <c r="J553">
        <v>0.15484999999999999</v>
      </c>
      <c r="K553">
        <v>60.356000000000002</v>
      </c>
      <c r="L553">
        <v>2017</v>
      </c>
      <c r="M553">
        <v>8.8491999999999997</v>
      </c>
      <c r="N553">
        <v>3406.9</v>
      </c>
      <c r="O553" s="1">
        <v>4.6606000000000001E-5</v>
      </c>
      <c r="P553">
        <v>1906</v>
      </c>
      <c r="Q553" s="1">
        <v>-120260</v>
      </c>
      <c r="R553">
        <v>0.99843999999999999</v>
      </c>
      <c r="S553">
        <v>0.99831999999999999</v>
      </c>
      <c r="T553">
        <v>41.52</v>
      </c>
      <c r="U553">
        <v>24.323</v>
      </c>
      <c r="V553">
        <v>0.94186999999999999</v>
      </c>
      <c r="W553">
        <v>0.93910000000000005</v>
      </c>
      <c r="X553">
        <v>253.19</v>
      </c>
      <c r="Y553">
        <v>176.72</v>
      </c>
      <c r="Z553">
        <v>0.55715000000000003</v>
      </c>
      <c r="AA553">
        <v>0.53605999999999998</v>
      </c>
      <c r="AB553">
        <v>698.83</v>
      </c>
      <c r="AC553">
        <v>590.54</v>
      </c>
      <c r="AD553">
        <v>45</v>
      </c>
      <c r="AE553">
        <v>32</v>
      </c>
      <c r="AF553">
        <v>0.98067000000000004</v>
      </c>
      <c r="AG553">
        <v>2.9353000000000002E-4</v>
      </c>
      <c r="AH553">
        <v>0.98038000000000003</v>
      </c>
      <c r="AI553">
        <v>32</v>
      </c>
      <c r="AJ553">
        <v>0</v>
      </c>
      <c r="AK553">
        <v>31</v>
      </c>
      <c r="AL553">
        <v>0</v>
      </c>
      <c r="AM553">
        <v>0</v>
      </c>
      <c r="AN553">
        <v>1</v>
      </c>
      <c r="AO553">
        <v>0.90532000000000001</v>
      </c>
      <c r="AP553">
        <v>0</v>
      </c>
      <c r="AQ553">
        <v>0</v>
      </c>
      <c r="AR553" t="s">
        <v>95</v>
      </c>
      <c r="AS553" t="s">
        <v>95</v>
      </c>
      <c r="AT553" t="s">
        <v>95</v>
      </c>
      <c r="AU553" t="s">
        <v>95</v>
      </c>
      <c r="AV553" t="s">
        <v>95</v>
      </c>
      <c r="AW553" t="s">
        <v>95</v>
      </c>
      <c r="AX553" t="s">
        <v>95</v>
      </c>
      <c r="AY553" t="s">
        <v>95</v>
      </c>
      <c r="AZ553" t="s">
        <v>95</v>
      </c>
      <c r="BA553" t="s">
        <v>95</v>
      </c>
      <c r="BB553" t="s">
        <v>95</v>
      </c>
      <c r="BC553" t="s">
        <v>95</v>
      </c>
      <c r="BD553" t="s">
        <v>95</v>
      </c>
      <c r="BI553">
        <v>0</v>
      </c>
      <c r="BJ553" t="s">
        <v>137</v>
      </c>
      <c r="BK553" t="s">
        <v>180</v>
      </c>
      <c r="BL553">
        <v>1</v>
      </c>
      <c r="BM553">
        <v>1</v>
      </c>
      <c r="BN553">
        <v>0</v>
      </c>
      <c r="BO553">
        <v>0</v>
      </c>
      <c r="BP553">
        <v>0</v>
      </c>
      <c r="BQ553">
        <v>0</v>
      </c>
      <c r="BS553">
        <v>1</v>
      </c>
      <c r="BT553">
        <v>1</v>
      </c>
      <c r="BU553">
        <v>0</v>
      </c>
      <c r="BV553">
        <v>0</v>
      </c>
      <c r="BW553">
        <v>0</v>
      </c>
      <c r="BX553">
        <v>0</v>
      </c>
      <c r="BY553">
        <v>608</v>
      </c>
      <c r="CG553" s="4">
        <v>1</v>
      </c>
      <c r="CH553" s="4">
        <v>1</v>
      </c>
      <c r="CI553" s="5">
        <v>0</v>
      </c>
      <c r="CJ553" s="5">
        <v>0</v>
      </c>
      <c r="CK553" s="5">
        <v>0</v>
      </c>
      <c r="CL553" s="5">
        <v>0</v>
      </c>
    </row>
    <row r="554" spans="1:90" x14ac:dyDescent="0.2">
      <c r="A554" t="s">
        <v>990</v>
      </c>
      <c r="B554" t="s">
        <v>951</v>
      </c>
      <c r="C554" t="s">
        <v>115</v>
      </c>
      <c r="D554">
        <v>3.5</v>
      </c>
      <c r="E554" t="s">
        <v>317</v>
      </c>
      <c r="F554" t="s">
        <v>368</v>
      </c>
      <c r="G554" t="s">
        <v>354</v>
      </c>
      <c r="H554" t="s">
        <v>954</v>
      </c>
      <c r="I554">
        <v>2.1160000000000001</v>
      </c>
      <c r="J554">
        <v>0.47200999999999999</v>
      </c>
      <c r="K554">
        <v>5.3465999999999996</v>
      </c>
      <c r="L554">
        <v>2014.2</v>
      </c>
      <c r="M554">
        <v>2.0768</v>
      </c>
      <c r="N554">
        <v>502.56</v>
      </c>
      <c r="O554">
        <v>2.3215000000000001E-4</v>
      </c>
      <c r="P554">
        <v>1985</v>
      </c>
      <c r="Q554">
        <v>-10645</v>
      </c>
      <c r="R554">
        <v>0.97607999999999995</v>
      </c>
      <c r="S554">
        <v>0.97389999999999999</v>
      </c>
      <c r="T554">
        <v>16.495000000000001</v>
      </c>
      <c r="U554">
        <v>8.8415999999999997</v>
      </c>
      <c r="V554">
        <v>0.9405</v>
      </c>
      <c r="W554">
        <v>0.93700000000000006</v>
      </c>
      <c r="X554">
        <v>26.013000000000002</v>
      </c>
      <c r="Y554">
        <v>10.119999999999999</v>
      </c>
      <c r="Z554">
        <v>0.28655000000000003</v>
      </c>
      <c r="AA554">
        <v>0.24457999999999999</v>
      </c>
      <c r="AB554">
        <v>90.075999999999993</v>
      </c>
      <c r="AC554">
        <v>57.555999999999997</v>
      </c>
      <c r="AD554">
        <v>37</v>
      </c>
      <c r="AE554">
        <v>20</v>
      </c>
      <c r="AF554">
        <v>0.94318000000000002</v>
      </c>
      <c r="AG554">
        <v>1.9897999999999999E-3</v>
      </c>
      <c r="AH554">
        <v>0.94118999999999997</v>
      </c>
      <c r="AI554">
        <v>24</v>
      </c>
      <c r="AJ554">
        <v>0</v>
      </c>
      <c r="AK554">
        <v>23</v>
      </c>
      <c r="AL554">
        <v>0</v>
      </c>
      <c r="AM554">
        <v>0</v>
      </c>
      <c r="AN554">
        <v>1</v>
      </c>
      <c r="AO554">
        <v>0.66571999999999998</v>
      </c>
      <c r="AP554">
        <v>0</v>
      </c>
      <c r="AQ554">
        <v>0</v>
      </c>
      <c r="AR554" t="s">
        <v>95</v>
      </c>
      <c r="AS554" t="s">
        <v>95</v>
      </c>
      <c r="AT554" t="s">
        <v>95</v>
      </c>
      <c r="AU554" t="s">
        <v>94</v>
      </c>
      <c r="AV554" t="s">
        <v>95</v>
      </c>
      <c r="AW554" t="s">
        <v>94</v>
      </c>
      <c r="AX554" t="s">
        <v>94</v>
      </c>
      <c r="AY554" t="s">
        <v>95</v>
      </c>
      <c r="AZ554" t="s">
        <v>94</v>
      </c>
      <c r="BA554" t="s">
        <v>94</v>
      </c>
      <c r="BB554" t="s">
        <v>94</v>
      </c>
      <c r="BC554" t="s">
        <v>94</v>
      </c>
      <c r="BD554" t="s">
        <v>94</v>
      </c>
      <c r="BH554" t="s">
        <v>341</v>
      </c>
      <c r="BI554">
        <v>1</v>
      </c>
      <c r="BJ554" t="s">
        <v>97</v>
      </c>
      <c r="BK554" t="s">
        <v>138</v>
      </c>
      <c r="BL554">
        <v>0</v>
      </c>
      <c r="BM554">
        <v>0</v>
      </c>
      <c r="BN554">
        <v>0</v>
      </c>
      <c r="BO554">
        <v>0</v>
      </c>
      <c r="BP554">
        <v>0</v>
      </c>
      <c r="BQ554">
        <v>0</v>
      </c>
      <c r="BS554">
        <v>1</v>
      </c>
      <c r="BT554">
        <v>1</v>
      </c>
      <c r="BU554">
        <v>0</v>
      </c>
      <c r="BV554">
        <v>0</v>
      </c>
      <c r="BW554">
        <v>0</v>
      </c>
      <c r="BX554">
        <v>0</v>
      </c>
      <c r="BY554">
        <v>609</v>
      </c>
      <c r="BZ554" t="s">
        <v>123</v>
      </c>
      <c r="CA554" t="s">
        <v>123</v>
      </c>
      <c r="CG554" s="4">
        <v>1</v>
      </c>
      <c r="CH554" s="4">
        <v>1</v>
      </c>
      <c r="CI554" s="5">
        <v>0</v>
      </c>
      <c r="CJ554" s="5">
        <v>0</v>
      </c>
      <c r="CK554" s="5">
        <v>0</v>
      </c>
      <c r="CL554" s="5">
        <v>0</v>
      </c>
    </row>
    <row r="555" spans="1:90" x14ac:dyDescent="0.2">
      <c r="A555" t="s">
        <v>991</v>
      </c>
      <c r="B555" t="s">
        <v>951</v>
      </c>
      <c r="C555" t="s">
        <v>115</v>
      </c>
      <c r="D555">
        <v>4.0999999999999996</v>
      </c>
      <c r="E555" t="s">
        <v>129</v>
      </c>
      <c r="F555" t="s">
        <v>130</v>
      </c>
      <c r="G555" t="s">
        <v>131</v>
      </c>
      <c r="H555" t="s">
        <v>954</v>
      </c>
      <c r="I555">
        <v>-0.36820999999999998</v>
      </c>
      <c r="J555">
        <v>-0.36820999999999998</v>
      </c>
      <c r="K555">
        <v>-2.9479000000000002</v>
      </c>
      <c r="L555">
        <v>1969.8</v>
      </c>
      <c r="M555">
        <v>-11.935</v>
      </c>
      <c r="N555" s="1">
        <v>27684000</v>
      </c>
      <c r="O555">
        <v>22.681000000000001</v>
      </c>
      <c r="P555">
        <v>2007.9</v>
      </c>
      <c r="Q555">
        <v>5953</v>
      </c>
      <c r="R555">
        <v>0.97528999999999999</v>
      </c>
      <c r="S555">
        <v>0.97092999999999996</v>
      </c>
      <c r="T555">
        <v>3.7281</v>
      </c>
      <c r="U555">
        <v>3.1061000000000001</v>
      </c>
      <c r="V555">
        <v>0.97528999999999999</v>
      </c>
      <c r="W555">
        <v>0.97253999999999996</v>
      </c>
      <c r="X555">
        <v>3.7281</v>
      </c>
      <c r="Y555">
        <v>3.1059999999999999</v>
      </c>
      <c r="Z555">
        <v>0.56647999999999998</v>
      </c>
      <c r="AA555">
        <v>0.51831000000000005</v>
      </c>
      <c r="AB555">
        <v>15.616</v>
      </c>
      <c r="AC555">
        <v>11.444000000000001</v>
      </c>
      <c r="AD555">
        <v>21</v>
      </c>
      <c r="AE555">
        <v>20</v>
      </c>
      <c r="AF555" s="1">
        <v>3.6121999999999999E-6</v>
      </c>
      <c r="AG555" s="1">
        <v>9.2978000000000007E-9</v>
      </c>
      <c r="AH555" s="1">
        <v>3.6028999999999998E-6</v>
      </c>
      <c r="AI555">
        <v>21</v>
      </c>
      <c r="AJ555">
        <v>20</v>
      </c>
      <c r="AK555">
        <v>6</v>
      </c>
      <c r="AL555">
        <v>0</v>
      </c>
      <c r="AM555">
        <v>1</v>
      </c>
      <c r="AN555">
        <v>1</v>
      </c>
      <c r="AO555">
        <v>0.63883000000000001</v>
      </c>
      <c r="AP555">
        <v>0</v>
      </c>
      <c r="AQ555">
        <v>1</v>
      </c>
      <c r="AR555" t="s">
        <v>95</v>
      </c>
      <c r="AS555" t="s">
        <v>95</v>
      </c>
      <c r="AT555" t="s">
        <v>95</v>
      </c>
      <c r="AU555" t="s">
        <v>94</v>
      </c>
      <c r="AV555" t="s">
        <v>94</v>
      </c>
      <c r="AW555" t="s">
        <v>94</v>
      </c>
      <c r="AX555" t="s">
        <v>94</v>
      </c>
      <c r="AY555" t="s">
        <v>94</v>
      </c>
      <c r="AZ555" t="s">
        <v>95</v>
      </c>
      <c r="BA555" t="s">
        <v>94</v>
      </c>
      <c r="BB555" t="s">
        <v>94</v>
      </c>
      <c r="BC555" t="s">
        <v>94</v>
      </c>
      <c r="BD555" t="s">
        <v>94</v>
      </c>
      <c r="BH555" t="s">
        <v>263</v>
      </c>
      <c r="BI555">
        <v>0</v>
      </c>
      <c r="BJ555" t="s">
        <v>137</v>
      </c>
      <c r="BK555" t="s">
        <v>133</v>
      </c>
      <c r="BL555">
        <v>1</v>
      </c>
      <c r="BM555">
        <v>1</v>
      </c>
      <c r="BN555">
        <v>0</v>
      </c>
      <c r="BO555">
        <v>0</v>
      </c>
      <c r="BP555">
        <v>0</v>
      </c>
      <c r="BQ555">
        <v>0</v>
      </c>
      <c r="BS555">
        <v>1</v>
      </c>
      <c r="BT555">
        <v>1</v>
      </c>
      <c r="BU555">
        <v>0</v>
      </c>
      <c r="BV555">
        <v>0</v>
      </c>
      <c r="BW555">
        <v>0</v>
      </c>
      <c r="BX555">
        <v>0</v>
      </c>
      <c r="BY555">
        <v>610</v>
      </c>
      <c r="CG555" s="4">
        <v>1</v>
      </c>
      <c r="CH555" s="4">
        <v>1</v>
      </c>
      <c r="CI555" s="5">
        <v>0</v>
      </c>
      <c r="CJ555" s="5">
        <v>0</v>
      </c>
      <c r="CK555" s="5">
        <v>0</v>
      </c>
      <c r="CL555" s="5">
        <v>0</v>
      </c>
    </row>
    <row r="556" spans="1:90" x14ac:dyDescent="0.2">
      <c r="A556" t="s">
        <v>992</v>
      </c>
      <c r="B556" t="s">
        <v>951</v>
      </c>
      <c r="C556" t="s">
        <v>115</v>
      </c>
      <c r="D556">
        <v>4.0999999999999996</v>
      </c>
      <c r="E556" t="s">
        <v>129</v>
      </c>
      <c r="F556" t="s">
        <v>135</v>
      </c>
      <c r="G556" t="s">
        <v>136</v>
      </c>
      <c r="H556" t="s">
        <v>954</v>
      </c>
      <c r="AD556">
        <v>1</v>
      </c>
      <c r="AE556">
        <v>1</v>
      </c>
      <c r="AI556">
        <v>1</v>
      </c>
      <c r="AJ556">
        <v>0</v>
      </c>
      <c r="AK556">
        <v>0</v>
      </c>
      <c r="AL556">
        <v>0</v>
      </c>
      <c r="AM556">
        <v>0</v>
      </c>
      <c r="AP556">
        <v>0</v>
      </c>
      <c r="AQ556">
        <v>1</v>
      </c>
      <c r="AR556" t="s">
        <v>96</v>
      </c>
      <c r="AS556" t="s">
        <v>96</v>
      </c>
      <c r="AT556" t="s">
        <v>95</v>
      </c>
      <c r="AU556" t="s">
        <v>94</v>
      </c>
      <c r="AV556" t="s">
        <v>94</v>
      </c>
      <c r="AW556" t="s">
        <v>94</v>
      </c>
      <c r="AX556" t="s">
        <v>94</v>
      </c>
      <c r="AY556" t="s">
        <v>94</v>
      </c>
      <c r="AZ556" t="s">
        <v>94</v>
      </c>
      <c r="BA556" t="s">
        <v>96</v>
      </c>
      <c r="BB556" t="s">
        <v>96</v>
      </c>
      <c r="BC556" t="s">
        <v>96</v>
      </c>
      <c r="BD556" t="s">
        <v>96</v>
      </c>
      <c r="BH556" t="s">
        <v>189</v>
      </c>
      <c r="BI556">
        <v>0</v>
      </c>
      <c r="BJ556" t="s">
        <v>132</v>
      </c>
      <c r="BK556" t="s">
        <v>138</v>
      </c>
      <c r="BL556">
        <v>0</v>
      </c>
      <c r="BM556">
        <v>0</v>
      </c>
      <c r="BN556">
        <v>0</v>
      </c>
      <c r="BO556">
        <v>0</v>
      </c>
      <c r="BP556">
        <v>0</v>
      </c>
      <c r="BQ556">
        <v>1</v>
      </c>
      <c r="BS556">
        <v>0</v>
      </c>
      <c r="BT556">
        <v>1</v>
      </c>
      <c r="BU556">
        <v>0</v>
      </c>
      <c r="BV556">
        <v>0</v>
      </c>
      <c r="BW556">
        <v>0</v>
      </c>
      <c r="BX556">
        <v>1</v>
      </c>
      <c r="BY556">
        <v>611</v>
      </c>
      <c r="CA556" t="s">
        <v>123</v>
      </c>
      <c r="CG556" s="4">
        <v>0</v>
      </c>
      <c r="CH556" s="4">
        <v>1</v>
      </c>
      <c r="CI556" s="5">
        <v>0</v>
      </c>
      <c r="CJ556" s="5">
        <v>0</v>
      </c>
      <c r="CK556" s="5">
        <v>0</v>
      </c>
      <c r="CL556" s="5">
        <v>1</v>
      </c>
    </row>
    <row r="557" spans="1:90" x14ac:dyDescent="0.2">
      <c r="A557" t="s">
        <v>993</v>
      </c>
      <c r="B557" t="s">
        <v>951</v>
      </c>
      <c r="C557" t="s">
        <v>115</v>
      </c>
      <c r="D557">
        <v>4.5</v>
      </c>
      <c r="E557" t="s">
        <v>994</v>
      </c>
      <c r="F557" t="s">
        <v>995</v>
      </c>
      <c r="G557" t="s">
        <v>996</v>
      </c>
      <c r="H557" t="s">
        <v>954</v>
      </c>
      <c r="I557">
        <v>0.21881</v>
      </c>
      <c r="J557">
        <v>4.9433000000000003E-3</v>
      </c>
      <c r="K557">
        <v>4.2280999999999999E-2</v>
      </c>
      <c r="L557">
        <v>2014.7</v>
      </c>
      <c r="M557">
        <v>20.082999999999998</v>
      </c>
      <c r="N557">
        <v>1.0076000000000001</v>
      </c>
      <c r="O557">
        <v>1554.2</v>
      </c>
      <c r="P557" s="1">
        <v>157580</v>
      </c>
      <c r="Q557">
        <v>-84.673000000000002</v>
      </c>
      <c r="R557">
        <v>0.99551000000000001</v>
      </c>
      <c r="S557">
        <v>0.99467000000000005</v>
      </c>
      <c r="T557">
        <v>1.6539999999999999E-2</v>
      </c>
      <c r="U557">
        <v>1.3176999999999999E-2</v>
      </c>
      <c r="V557">
        <v>-2.3052999999999999</v>
      </c>
      <c r="W557">
        <v>-2.6941000000000002</v>
      </c>
      <c r="X557">
        <v>0.44883000000000001</v>
      </c>
      <c r="Y557">
        <v>0.37483</v>
      </c>
      <c r="Z557">
        <v>0.97526000000000002</v>
      </c>
      <c r="AA557">
        <v>0.97235000000000005</v>
      </c>
      <c r="AB557">
        <v>3.8828000000000001E-2</v>
      </c>
      <c r="AC557">
        <v>3.0849999999999999E-2</v>
      </c>
      <c r="AD557">
        <v>20</v>
      </c>
      <c r="AE557">
        <v>20</v>
      </c>
      <c r="AF557">
        <v>0.80330999999999997</v>
      </c>
      <c r="AG557">
        <v>4.9623E-2</v>
      </c>
      <c r="AH557">
        <v>0.75368999999999997</v>
      </c>
      <c r="AI557">
        <v>20</v>
      </c>
      <c r="AJ557">
        <v>0</v>
      </c>
      <c r="AK557">
        <v>19</v>
      </c>
      <c r="AL557">
        <v>0</v>
      </c>
      <c r="AM557">
        <v>0</v>
      </c>
      <c r="AN557">
        <v>0</v>
      </c>
      <c r="AO557">
        <v>0.91359999999999997</v>
      </c>
      <c r="AP557">
        <v>1</v>
      </c>
      <c r="AQ557">
        <v>1</v>
      </c>
      <c r="AR557" t="s">
        <v>95</v>
      </c>
      <c r="AS557" t="s">
        <v>95</v>
      </c>
      <c r="AT557" t="s">
        <v>95</v>
      </c>
      <c r="AU557" t="s">
        <v>95</v>
      </c>
      <c r="AV557" t="s">
        <v>95</v>
      </c>
      <c r="AW557" t="s">
        <v>95</v>
      </c>
      <c r="AX557" t="s">
        <v>95</v>
      </c>
      <c r="AY557" t="s">
        <v>95</v>
      </c>
      <c r="AZ557" t="s">
        <v>95</v>
      </c>
      <c r="BA557" t="s">
        <v>95</v>
      </c>
      <c r="BB557" t="s">
        <v>95</v>
      </c>
      <c r="BC557" t="s">
        <v>95</v>
      </c>
      <c r="BD557" t="s">
        <v>95</v>
      </c>
      <c r="BE557">
        <v>1</v>
      </c>
      <c r="BI557">
        <v>0</v>
      </c>
      <c r="BL557">
        <v>1</v>
      </c>
      <c r="BM557">
        <v>1</v>
      </c>
      <c r="BS557">
        <v>1</v>
      </c>
      <c r="BT557">
        <v>1</v>
      </c>
      <c r="BU557">
        <v>0</v>
      </c>
      <c r="BV557">
        <v>0</v>
      </c>
      <c r="BW557">
        <v>0</v>
      </c>
      <c r="BX557">
        <v>1</v>
      </c>
      <c r="BY557">
        <v>612</v>
      </c>
      <c r="CG557" s="4">
        <v>1</v>
      </c>
      <c r="CH557" s="4">
        <v>1</v>
      </c>
      <c r="CI557" s="5">
        <v>0</v>
      </c>
      <c r="CJ557" s="5">
        <v>0</v>
      </c>
      <c r="CK557" s="5">
        <v>0</v>
      </c>
      <c r="CL557" s="5">
        <v>1</v>
      </c>
    </row>
    <row r="558" spans="1:90" x14ac:dyDescent="0.2">
      <c r="A558" t="s">
        <v>997</v>
      </c>
      <c r="B558" t="s">
        <v>951</v>
      </c>
      <c r="C558" t="s">
        <v>192</v>
      </c>
      <c r="D558">
        <v>1.1000000000000001</v>
      </c>
      <c r="E558" t="s">
        <v>90</v>
      </c>
      <c r="F558" t="s">
        <v>998</v>
      </c>
      <c r="G558" t="s">
        <v>953</v>
      </c>
      <c r="H558" t="s">
        <v>954</v>
      </c>
      <c r="K558">
        <v>-2.5000000000000001E-2</v>
      </c>
      <c r="Q558">
        <v>50.667999999999999</v>
      </c>
      <c r="Z558">
        <v>1</v>
      </c>
      <c r="AA558">
        <v>1</v>
      </c>
      <c r="AB558" s="1">
        <v>5.7474999999999996E-15</v>
      </c>
      <c r="AC558" s="1">
        <v>5.7038000000000001E-15</v>
      </c>
      <c r="AD558">
        <v>2</v>
      </c>
      <c r="AE558">
        <v>2</v>
      </c>
      <c r="AI558">
        <v>2</v>
      </c>
      <c r="AJ558">
        <v>1</v>
      </c>
      <c r="AK558">
        <v>0</v>
      </c>
      <c r="AL558">
        <v>0</v>
      </c>
      <c r="AM558">
        <v>0</v>
      </c>
      <c r="AN558">
        <v>0</v>
      </c>
      <c r="AO558">
        <v>0.49091000000000001</v>
      </c>
      <c r="AP558">
        <v>1</v>
      </c>
      <c r="AQ558">
        <v>1</v>
      </c>
      <c r="AR558" t="s">
        <v>96</v>
      </c>
      <c r="AS558" t="s">
        <v>96</v>
      </c>
      <c r="AT558" t="s">
        <v>95</v>
      </c>
      <c r="AU558" t="s">
        <v>95</v>
      </c>
      <c r="AV558" t="s">
        <v>95</v>
      </c>
      <c r="AW558" t="s">
        <v>95</v>
      </c>
      <c r="AX558" t="s">
        <v>94</v>
      </c>
      <c r="AY558" t="s">
        <v>94</v>
      </c>
      <c r="AZ558" t="s">
        <v>95</v>
      </c>
      <c r="BA558" t="s">
        <v>96</v>
      </c>
      <c r="BB558" t="s">
        <v>96</v>
      </c>
      <c r="BC558" t="s">
        <v>96</v>
      </c>
      <c r="BD558" t="s">
        <v>96</v>
      </c>
      <c r="BE558">
        <v>3</v>
      </c>
      <c r="BG558" t="s">
        <v>999</v>
      </c>
      <c r="BH558" t="s">
        <v>189</v>
      </c>
      <c r="BI558">
        <v>0</v>
      </c>
      <c r="BL558">
        <v>0</v>
      </c>
      <c r="BM558">
        <v>0</v>
      </c>
      <c r="BN558">
        <v>0</v>
      </c>
      <c r="BO558">
        <v>0</v>
      </c>
      <c r="BP558">
        <v>0</v>
      </c>
      <c r="BQ558">
        <v>0</v>
      </c>
      <c r="BS558">
        <v>0</v>
      </c>
      <c r="BT558">
        <v>1</v>
      </c>
      <c r="BU558">
        <v>0</v>
      </c>
      <c r="BV558">
        <v>0</v>
      </c>
      <c r="BW558">
        <v>0</v>
      </c>
      <c r="BX558">
        <v>0</v>
      </c>
      <c r="BY558">
        <v>615</v>
      </c>
      <c r="CA558" t="s">
        <v>123</v>
      </c>
      <c r="CG558" s="4">
        <v>0</v>
      </c>
      <c r="CH558" s="4">
        <v>1</v>
      </c>
      <c r="CI558" s="5">
        <v>0</v>
      </c>
      <c r="CJ558" s="5">
        <v>0</v>
      </c>
      <c r="CK558" s="5">
        <v>0</v>
      </c>
      <c r="CL558" s="5">
        <v>0</v>
      </c>
    </row>
    <row r="559" spans="1:90" x14ac:dyDescent="0.2">
      <c r="A559" t="s">
        <v>1000</v>
      </c>
      <c r="B559" t="s">
        <v>951</v>
      </c>
      <c r="C559" t="s">
        <v>192</v>
      </c>
      <c r="D559">
        <v>1.1000000000000001</v>
      </c>
      <c r="E559" t="s">
        <v>90</v>
      </c>
      <c r="F559" t="s">
        <v>1001</v>
      </c>
      <c r="G559" t="s">
        <v>1002</v>
      </c>
      <c r="H559" t="s">
        <v>954</v>
      </c>
      <c r="I559">
        <v>1.4361000000000001E-2</v>
      </c>
      <c r="J559">
        <v>1.4334E-2</v>
      </c>
      <c r="K559">
        <v>13576</v>
      </c>
      <c r="L559">
        <v>2472</v>
      </c>
      <c r="M559">
        <v>306</v>
      </c>
      <c r="N559" s="1">
        <v>664510000</v>
      </c>
      <c r="O559">
        <v>84.718000000000004</v>
      </c>
      <c r="P559">
        <v>1365.4</v>
      </c>
      <c r="Q559" s="1">
        <v>-26417000</v>
      </c>
      <c r="R559">
        <v>4.0538999999999999E-2</v>
      </c>
      <c r="S559">
        <v>-0.91891999999999996</v>
      </c>
      <c r="T559" s="1">
        <v>136250</v>
      </c>
      <c r="U559" s="1">
        <v>116140</v>
      </c>
      <c r="V559">
        <v>4.0543000000000003E-2</v>
      </c>
      <c r="W559">
        <v>-0.43919000000000002</v>
      </c>
      <c r="X559" s="1">
        <v>136250</v>
      </c>
      <c r="Y559" s="1">
        <v>116140</v>
      </c>
      <c r="Z559">
        <v>3.8105E-2</v>
      </c>
      <c r="AA559">
        <v>-0.44284000000000001</v>
      </c>
      <c r="AB559" s="1">
        <v>136420</v>
      </c>
      <c r="AC559" s="1">
        <v>116470</v>
      </c>
      <c r="AD559">
        <v>7</v>
      </c>
      <c r="AE559">
        <v>7</v>
      </c>
      <c r="AF559">
        <v>1.8018999999999999E-3</v>
      </c>
      <c r="AG559">
        <v>1.2202000000000001E-3</v>
      </c>
      <c r="AH559">
        <v>5.8171000000000004E-4</v>
      </c>
      <c r="AI559">
        <v>7</v>
      </c>
      <c r="AJ559">
        <v>6</v>
      </c>
      <c r="AK559">
        <v>5</v>
      </c>
      <c r="AL559">
        <v>0</v>
      </c>
      <c r="AM559">
        <v>1</v>
      </c>
      <c r="AN559">
        <v>0</v>
      </c>
      <c r="AO559">
        <v>0.79754999999999998</v>
      </c>
      <c r="AP559">
        <v>0</v>
      </c>
      <c r="AQ559">
        <v>0</v>
      </c>
      <c r="AR559" t="s">
        <v>96</v>
      </c>
      <c r="AS559" t="s">
        <v>95</v>
      </c>
      <c r="AT559" t="s">
        <v>95</v>
      </c>
      <c r="AU559" t="s">
        <v>95</v>
      </c>
      <c r="AV559" t="s">
        <v>95</v>
      </c>
      <c r="AW559" t="s">
        <v>95</v>
      </c>
      <c r="AX559" t="s">
        <v>95</v>
      </c>
      <c r="AY559" t="s">
        <v>94</v>
      </c>
      <c r="AZ559" t="s">
        <v>94</v>
      </c>
      <c r="BA559" t="s">
        <v>96</v>
      </c>
      <c r="BB559" t="s">
        <v>94</v>
      </c>
      <c r="BC559" t="s">
        <v>96</v>
      </c>
      <c r="BD559" t="s">
        <v>94</v>
      </c>
      <c r="BE559">
        <v>3</v>
      </c>
      <c r="BG559" t="s">
        <v>999</v>
      </c>
      <c r="BI559">
        <v>0</v>
      </c>
      <c r="BL559">
        <v>1</v>
      </c>
      <c r="BM559">
        <v>1</v>
      </c>
      <c r="BN559">
        <v>0</v>
      </c>
      <c r="BO559">
        <v>2</v>
      </c>
      <c r="BP559">
        <v>0</v>
      </c>
      <c r="BQ559">
        <v>0</v>
      </c>
      <c r="BS559">
        <v>0</v>
      </c>
      <c r="BT559">
        <v>1</v>
      </c>
      <c r="BU559">
        <v>0</v>
      </c>
      <c r="BV559">
        <v>0</v>
      </c>
      <c r="BW559">
        <v>0</v>
      </c>
      <c r="BX559">
        <v>0</v>
      </c>
      <c r="BY559">
        <v>616</v>
      </c>
      <c r="BZ559" t="s">
        <v>123</v>
      </c>
      <c r="CG559" s="4">
        <v>0</v>
      </c>
      <c r="CH559" s="4">
        <v>1</v>
      </c>
      <c r="CI559" s="5">
        <v>0</v>
      </c>
      <c r="CJ559" s="5">
        <v>0</v>
      </c>
      <c r="CK559" s="5">
        <v>0</v>
      </c>
      <c r="CL559" s="5">
        <v>0</v>
      </c>
    </row>
    <row r="560" spans="1:90" x14ac:dyDescent="0.2">
      <c r="A560" t="s">
        <v>1003</v>
      </c>
      <c r="B560" t="s">
        <v>951</v>
      </c>
      <c r="C560" t="s">
        <v>192</v>
      </c>
      <c r="D560">
        <v>1.1000000000000001</v>
      </c>
      <c r="E560" t="s">
        <v>90</v>
      </c>
      <c r="F560" t="s">
        <v>956</v>
      </c>
      <c r="G560" t="s">
        <v>107</v>
      </c>
      <c r="H560" t="s">
        <v>954</v>
      </c>
      <c r="K560">
        <v>-2.5000000000000001E-2</v>
      </c>
      <c r="Q560">
        <v>50.667999999999999</v>
      </c>
      <c r="Z560">
        <v>1</v>
      </c>
      <c r="AA560">
        <v>1</v>
      </c>
      <c r="AB560" s="1">
        <v>5.7474999999999996E-15</v>
      </c>
      <c r="AC560" s="1">
        <v>5.7038000000000001E-15</v>
      </c>
      <c r="AD560">
        <v>2</v>
      </c>
      <c r="AE560">
        <v>2</v>
      </c>
      <c r="AI560">
        <v>2</v>
      </c>
      <c r="AJ560">
        <v>1</v>
      </c>
      <c r="AK560">
        <v>0</v>
      </c>
      <c r="AL560">
        <v>0</v>
      </c>
      <c r="AM560">
        <v>0</v>
      </c>
      <c r="AN560">
        <v>0</v>
      </c>
      <c r="AO560">
        <v>0.49091000000000001</v>
      </c>
      <c r="AP560">
        <v>1</v>
      </c>
      <c r="AQ560">
        <v>1</v>
      </c>
      <c r="AR560" t="s">
        <v>96</v>
      </c>
      <c r="AS560" t="s">
        <v>96</v>
      </c>
      <c r="AT560" t="s">
        <v>95</v>
      </c>
      <c r="AU560" t="s">
        <v>95</v>
      </c>
      <c r="AV560" t="s">
        <v>95</v>
      </c>
      <c r="AW560" t="s">
        <v>95</v>
      </c>
      <c r="AX560" t="s">
        <v>94</v>
      </c>
      <c r="AY560" t="s">
        <v>94</v>
      </c>
      <c r="AZ560" t="s">
        <v>95</v>
      </c>
      <c r="BA560" t="s">
        <v>96</v>
      </c>
      <c r="BB560" t="s">
        <v>96</v>
      </c>
      <c r="BC560" t="s">
        <v>96</v>
      </c>
      <c r="BD560" t="s">
        <v>96</v>
      </c>
      <c r="BH560" t="s">
        <v>1004</v>
      </c>
      <c r="BI560">
        <v>0</v>
      </c>
      <c r="BJ560" t="s">
        <v>108</v>
      </c>
      <c r="BK560" t="s">
        <v>109</v>
      </c>
      <c r="BL560">
        <v>0</v>
      </c>
      <c r="BM560">
        <v>0</v>
      </c>
      <c r="BN560">
        <v>0</v>
      </c>
      <c r="BO560">
        <v>1</v>
      </c>
      <c r="BP560">
        <v>0</v>
      </c>
      <c r="BQ560">
        <v>0</v>
      </c>
      <c r="BS560">
        <v>0</v>
      </c>
      <c r="BT560">
        <v>1</v>
      </c>
      <c r="BU560">
        <v>0</v>
      </c>
      <c r="BV560">
        <v>1</v>
      </c>
      <c r="BW560">
        <v>0</v>
      </c>
      <c r="BX560">
        <v>0</v>
      </c>
      <c r="BY560">
        <v>617</v>
      </c>
      <c r="CA560" t="s">
        <v>123</v>
      </c>
      <c r="CG560" s="4">
        <v>0</v>
      </c>
      <c r="CH560" s="4">
        <v>1</v>
      </c>
      <c r="CI560" s="5">
        <v>0</v>
      </c>
      <c r="CJ560" s="5">
        <v>1</v>
      </c>
      <c r="CK560" s="5">
        <v>0</v>
      </c>
      <c r="CL560" s="5">
        <v>0</v>
      </c>
    </row>
    <row r="561" spans="1:91" x14ac:dyDescent="0.2">
      <c r="A561" t="s">
        <v>1005</v>
      </c>
      <c r="B561" t="s">
        <v>951</v>
      </c>
      <c r="C561" t="s">
        <v>192</v>
      </c>
      <c r="D561">
        <v>2.2000000000000002</v>
      </c>
      <c r="E561" t="s">
        <v>1006</v>
      </c>
      <c r="F561" t="s">
        <v>1007</v>
      </c>
      <c r="G561" t="s">
        <v>1008</v>
      </c>
      <c r="H561" t="s">
        <v>954</v>
      </c>
      <c r="I561">
        <v>0.19922999999999999</v>
      </c>
      <c r="J561">
        <v>0.12245</v>
      </c>
      <c r="K561">
        <v>3.7435999999999998</v>
      </c>
      <c r="L561">
        <v>2019.2</v>
      </c>
      <c r="M561">
        <v>22.056999999999999</v>
      </c>
      <c r="N561">
        <v>131.04</v>
      </c>
      <c r="O561">
        <v>0.24704999999999999</v>
      </c>
      <c r="P561">
        <v>1974.2</v>
      </c>
      <c r="Q561">
        <v>-7497.1</v>
      </c>
      <c r="R561">
        <v>0.98936000000000002</v>
      </c>
      <c r="S561">
        <v>0.98784000000000005</v>
      </c>
      <c r="T561">
        <v>2.9037999999999999</v>
      </c>
      <c r="U561">
        <v>2.1421999999999999</v>
      </c>
      <c r="V561">
        <v>0.97257000000000005</v>
      </c>
      <c r="W561">
        <v>0.97006999999999999</v>
      </c>
      <c r="X561">
        <v>4.6619000000000002</v>
      </c>
      <c r="Y561">
        <v>3.8380000000000001</v>
      </c>
      <c r="Z561">
        <v>0.91993999999999998</v>
      </c>
      <c r="AA561">
        <v>0.91266999999999998</v>
      </c>
      <c r="AB561">
        <v>7.9635999999999996</v>
      </c>
      <c r="AC561">
        <v>6.9593999999999996</v>
      </c>
      <c r="AD561">
        <v>25</v>
      </c>
      <c r="AE561">
        <v>25</v>
      </c>
      <c r="AF561">
        <v>0.66161000000000003</v>
      </c>
      <c r="AG561">
        <v>8.3940999999999998E-3</v>
      </c>
      <c r="AH561">
        <v>0.65320999999999996</v>
      </c>
      <c r="AI561">
        <v>25</v>
      </c>
      <c r="AJ561">
        <v>2</v>
      </c>
      <c r="AK561">
        <v>24</v>
      </c>
      <c r="AL561">
        <v>0</v>
      </c>
      <c r="AM561">
        <v>0</v>
      </c>
      <c r="AN561">
        <v>0</v>
      </c>
      <c r="AO561">
        <v>0.91076999999999997</v>
      </c>
      <c r="AP561">
        <v>0</v>
      </c>
      <c r="AQ561">
        <v>1</v>
      </c>
      <c r="AR561" t="s">
        <v>95</v>
      </c>
      <c r="AS561" t="s">
        <v>95</v>
      </c>
      <c r="AT561" t="s">
        <v>95</v>
      </c>
      <c r="AU561" t="s">
        <v>95</v>
      </c>
      <c r="AV561" t="s">
        <v>95</v>
      </c>
      <c r="AW561" t="s">
        <v>95</v>
      </c>
      <c r="AX561" t="s">
        <v>95</v>
      </c>
      <c r="AY561" t="s">
        <v>95</v>
      </c>
      <c r="AZ561" t="s">
        <v>95</v>
      </c>
      <c r="BA561" t="s">
        <v>95</v>
      </c>
      <c r="BB561" t="s">
        <v>95</v>
      </c>
      <c r="BC561" t="s">
        <v>95</v>
      </c>
      <c r="BD561" t="s">
        <v>95</v>
      </c>
      <c r="BE561">
        <v>1</v>
      </c>
      <c r="BI561">
        <v>0</v>
      </c>
      <c r="BL561">
        <v>1</v>
      </c>
      <c r="BM561">
        <v>1</v>
      </c>
      <c r="BN561">
        <v>0</v>
      </c>
      <c r="BO561">
        <v>0</v>
      </c>
      <c r="BP561">
        <v>0</v>
      </c>
      <c r="BQ561">
        <v>0</v>
      </c>
      <c r="BS561">
        <v>1</v>
      </c>
      <c r="BT561">
        <v>1</v>
      </c>
      <c r="BU561">
        <v>0</v>
      </c>
      <c r="BV561">
        <v>0</v>
      </c>
      <c r="BW561">
        <v>0</v>
      </c>
      <c r="BX561">
        <v>0</v>
      </c>
      <c r="BY561">
        <v>613</v>
      </c>
      <c r="CG561" s="4">
        <v>1</v>
      </c>
      <c r="CH561" s="4">
        <v>1</v>
      </c>
      <c r="CI561" s="5">
        <v>0</v>
      </c>
      <c r="CJ561" s="5">
        <v>0</v>
      </c>
      <c r="CK561" s="5">
        <v>0</v>
      </c>
      <c r="CL561" s="5">
        <v>1</v>
      </c>
      <c r="CM561" s="12" t="s">
        <v>3457</v>
      </c>
    </row>
    <row r="562" spans="1:91" x14ac:dyDescent="0.2">
      <c r="A562" t="s">
        <v>1009</v>
      </c>
      <c r="B562" t="s">
        <v>951</v>
      </c>
      <c r="C562" t="s">
        <v>192</v>
      </c>
      <c r="D562">
        <v>2.2000000000000002</v>
      </c>
      <c r="E562" t="s">
        <v>1006</v>
      </c>
      <c r="F562" t="s">
        <v>1010</v>
      </c>
      <c r="G562" t="s">
        <v>1011</v>
      </c>
      <c r="H562" t="s">
        <v>954</v>
      </c>
      <c r="I562">
        <v>13.882999999999999</v>
      </c>
      <c r="J562">
        <v>2.1728000000000001E-2</v>
      </c>
      <c r="K562">
        <v>3.6787999999999999E-3</v>
      </c>
      <c r="L562">
        <v>2013.9</v>
      </c>
      <c r="M562">
        <v>0.31652999999999998</v>
      </c>
      <c r="N562">
        <v>0.17044000000000001</v>
      </c>
      <c r="O562">
        <v>5.6628999999999996</v>
      </c>
      <c r="P562">
        <v>2181</v>
      </c>
      <c r="Q562">
        <v>-7.2595000000000001</v>
      </c>
      <c r="R562">
        <v>0.29681999999999997</v>
      </c>
      <c r="S562">
        <v>-5.4767999999999997E-2</v>
      </c>
      <c r="T562">
        <v>2.0060000000000001E-2</v>
      </c>
      <c r="U562">
        <v>1.5667E-2</v>
      </c>
      <c r="V562">
        <v>0.19136</v>
      </c>
      <c r="W562">
        <v>-3.968E-2</v>
      </c>
      <c r="X562">
        <v>2.1512E-2</v>
      </c>
      <c r="Y562">
        <v>1.8121999999999999E-2</v>
      </c>
      <c r="Z562">
        <v>0.1951</v>
      </c>
      <c r="AA562">
        <v>-3.4876999999999998E-2</v>
      </c>
      <c r="AB562">
        <v>2.1461999999999998E-2</v>
      </c>
      <c r="AC562">
        <v>1.8055999999999999E-2</v>
      </c>
      <c r="AD562">
        <v>10</v>
      </c>
      <c r="AE562">
        <v>10</v>
      </c>
      <c r="AF562">
        <v>1.2144999999999999</v>
      </c>
      <c r="AG562">
        <v>0.74511000000000005</v>
      </c>
      <c r="AH562">
        <v>0.46936</v>
      </c>
      <c r="AI562">
        <v>10</v>
      </c>
      <c r="AJ562">
        <v>6</v>
      </c>
      <c r="AK562">
        <v>9</v>
      </c>
      <c r="AL562">
        <v>1</v>
      </c>
      <c r="AM562">
        <v>0</v>
      </c>
      <c r="AN562">
        <v>0</v>
      </c>
      <c r="AO562">
        <v>0.89217000000000002</v>
      </c>
      <c r="AP562">
        <v>1</v>
      </c>
      <c r="AQ562">
        <v>1</v>
      </c>
      <c r="AR562" t="s">
        <v>96</v>
      </c>
      <c r="AS562" t="s">
        <v>95</v>
      </c>
      <c r="AT562" t="s">
        <v>95</v>
      </c>
      <c r="AU562" t="s">
        <v>95</v>
      </c>
      <c r="AV562" t="s">
        <v>95</v>
      </c>
      <c r="AW562" t="s">
        <v>95</v>
      </c>
      <c r="AX562" t="s">
        <v>95</v>
      </c>
      <c r="AY562" t="s">
        <v>95</v>
      </c>
      <c r="AZ562" t="s">
        <v>94</v>
      </c>
      <c r="BA562" t="s">
        <v>96</v>
      </c>
      <c r="BB562" t="s">
        <v>94</v>
      </c>
      <c r="BC562" t="s">
        <v>96</v>
      </c>
      <c r="BD562" t="s">
        <v>94</v>
      </c>
      <c r="BE562">
        <v>2</v>
      </c>
      <c r="BI562">
        <v>0</v>
      </c>
      <c r="BL562">
        <v>0</v>
      </c>
      <c r="BM562">
        <v>1</v>
      </c>
      <c r="BN562">
        <v>0</v>
      </c>
      <c r="BO562">
        <v>0</v>
      </c>
      <c r="BP562">
        <v>0</v>
      </c>
      <c r="BQ562">
        <v>0</v>
      </c>
      <c r="BS562">
        <v>0</v>
      </c>
      <c r="BT562">
        <v>1</v>
      </c>
      <c r="BU562">
        <v>0</v>
      </c>
      <c r="BV562">
        <v>0</v>
      </c>
      <c r="BW562">
        <v>0</v>
      </c>
      <c r="BX562">
        <v>0</v>
      </c>
      <c r="BY562">
        <v>614</v>
      </c>
      <c r="CG562" s="4">
        <v>0</v>
      </c>
      <c r="CH562" s="4">
        <v>1</v>
      </c>
      <c r="CI562" s="5">
        <v>0</v>
      </c>
      <c r="CJ562" s="5">
        <v>0</v>
      </c>
      <c r="CK562" s="5">
        <v>0</v>
      </c>
      <c r="CL562" s="5">
        <v>0</v>
      </c>
    </row>
    <row r="563" spans="1:91" x14ac:dyDescent="0.2">
      <c r="A563" t="s">
        <v>1012</v>
      </c>
      <c r="B563" t="s">
        <v>951</v>
      </c>
      <c r="C563" t="s">
        <v>192</v>
      </c>
      <c r="D563">
        <v>2.2999999999999998</v>
      </c>
      <c r="E563" t="s">
        <v>1013</v>
      </c>
      <c r="F563" t="s">
        <v>1014</v>
      </c>
      <c r="G563" t="s">
        <v>1015</v>
      </c>
      <c r="H563" t="s">
        <v>954</v>
      </c>
      <c r="I563">
        <v>-1.0266999999999999</v>
      </c>
      <c r="J563">
        <v>-6.2709000000000001E-2</v>
      </c>
      <c r="K563">
        <v>-2.0188999999999999E-2</v>
      </c>
      <c r="L563">
        <v>2019.9</v>
      </c>
      <c r="M563">
        <v>-4.2804000000000002</v>
      </c>
      <c r="N563">
        <v>0.33090999999999998</v>
      </c>
      <c r="O563">
        <v>0.37909999999999999</v>
      </c>
      <c r="P563">
        <v>2009.7</v>
      </c>
      <c r="Q563">
        <v>40.963999999999999</v>
      </c>
      <c r="R563">
        <v>0.94182999999999995</v>
      </c>
      <c r="S563">
        <v>0.76731000000000005</v>
      </c>
      <c r="T563">
        <v>2.3740000000000001E-2</v>
      </c>
      <c r="U563">
        <v>2.0582E-2</v>
      </c>
      <c r="V563">
        <v>0.62465000000000004</v>
      </c>
      <c r="W563">
        <v>0.24929999999999999</v>
      </c>
      <c r="X563">
        <v>6.0302000000000001E-2</v>
      </c>
      <c r="Y563">
        <v>5.2172000000000003E-2</v>
      </c>
      <c r="Z563">
        <v>0.71353999999999995</v>
      </c>
      <c r="AA563">
        <v>0.42708000000000002</v>
      </c>
      <c r="AB563">
        <v>5.2679999999999998E-2</v>
      </c>
      <c r="AC563">
        <v>4.7740999999999999E-2</v>
      </c>
      <c r="AD563">
        <v>5</v>
      </c>
      <c r="AE563">
        <v>5</v>
      </c>
      <c r="AF563">
        <v>1.1184000000000001</v>
      </c>
      <c r="AG563">
        <v>0.23511000000000001</v>
      </c>
      <c r="AH563">
        <v>0.88331000000000004</v>
      </c>
      <c r="AI563">
        <v>13</v>
      </c>
      <c r="AJ563">
        <v>4</v>
      </c>
      <c r="AK563">
        <v>0</v>
      </c>
      <c r="AL563">
        <v>0</v>
      </c>
      <c r="AM563">
        <v>0</v>
      </c>
      <c r="AN563">
        <v>1</v>
      </c>
      <c r="AO563">
        <v>0.76624999999999999</v>
      </c>
      <c r="AP563">
        <v>1</v>
      </c>
      <c r="AQ563">
        <v>1</v>
      </c>
      <c r="AR563" t="s">
        <v>95</v>
      </c>
      <c r="AS563" t="s">
        <v>94</v>
      </c>
      <c r="AT563" t="s">
        <v>95</v>
      </c>
      <c r="AU563" t="s">
        <v>95</v>
      </c>
      <c r="AV563" t="s">
        <v>95</v>
      </c>
      <c r="AW563" t="s">
        <v>95</v>
      </c>
      <c r="AX563" t="s">
        <v>95</v>
      </c>
      <c r="AY563" t="s">
        <v>95</v>
      </c>
      <c r="AZ563" t="s">
        <v>95</v>
      </c>
      <c r="BA563" t="s">
        <v>94</v>
      </c>
      <c r="BB563" t="s">
        <v>94</v>
      </c>
      <c r="BC563" t="s">
        <v>94</v>
      </c>
      <c r="BD563" t="s">
        <v>94</v>
      </c>
      <c r="BE563">
        <v>2</v>
      </c>
      <c r="BI563">
        <v>0</v>
      </c>
      <c r="BS563">
        <v>1</v>
      </c>
      <c r="BT563">
        <v>1</v>
      </c>
      <c r="BU563">
        <v>0</v>
      </c>
      <c r="BV563">
        <v>0</v>
      </c>
      <c r="BW563">
        <v>0</v>
      </c>
      <c r="BX563">
        <v>0</v>
      </c>
      <c r="BY563">
        <v>618</v>
      </c>
      <c r="CG563" s="4">
        <v>1</v>
      </c>
      <c r="CH563" s="4">
        <v>1</v>
      </c>
      <c r="CI563" s="5">
        <v>0</v>
      </c>
      <c r="CJ563" s="5">
        <v>0</v>
      </c>
      <c r="CK563" s="5">
        <v>0</v>
      </c>
      <c r="CL563" s="5">
        <v>0</v>
      </c>
    </row>
    <row r="564" spans="1:91" x14ac:dyDescent="0.2">
      <c r="A564" t="s">
        <v>1016</v>
      </c>
      <c r="B564" t="s">
        <v>951</v>
      </c>
      <c r="C564" t="s">
        <v>192</v>
      </c>
      <c r="D564">
        <v>2.4</v>
      </c>
      <c r="E564" t="s">
        <v>628</v>
      </c>
      <c r="F564" t="s">
        <v>958</v>
      </c>
      <c r="G564" t="s">
        <v>959</v>
      </c>
      <c r="H564" t="s">
        <v>954</v>
      </c>
      <c r="J564">
        <v>1.8205000000000001E-3</v>
      </c>
      <c r="K564">
        <v>1.8032E-3</v>
      </c>
      <c r="O564">
        <v>1.2557</v>
      </c>
      <c r="P564">
        <v>2146.3000000000002</v>
      </c>
      <c r="Q564">
        <v>-2.6448</v>
      </c>
      <c r="V564">
        <v>0.99214999999999998</v>
      </c>
      <c r="W564">
        <v>0.97643999999999997</v>
      </c>
      <c r="X564">
        <v>5.9358000000000002E-4</v>
      </c>
      <c r="Y564">
        <v>5.1822000000000001E-4</v>
      </c>
      <c r="Z564">
        <v>0.99204999999999999</v>
      </c>
      <c r="AA564">
        <v>0.97614000000000001</v>
      </c>
      <c r="AB564">
        <v>5.9727000000000001E-4</v>
      </c>
      <c r="AC564">
        <v>5.1940999999999999E-4</v>
      </c>
      <c r="AD564">
        <v>4</v>
      </c>
      <c r="AE564">
        <v>4</v>
      </c>
      <c r="AI564">
        <v>11</v>
      </c>
      <c r="AJ564">
        <v>0</v>
      </c>
      <c r="AK564">
        <v>3</v>
      </c>
      <c r="AL564">
        <v>0</v>
      </c>
      <c r="AM564">
        <v>0</v>
      </c>
      <c r="AN564">
        <v>0</v>
      </c>
      <c r="AO564">
        <v>0.74970999999999999</v>
      </c>
      <c r="AP564">
        <v>1</v>
      </c>
      <c r="AQ564">
        <v>1</v>
      </c>
      <c r="AR564" t="s">
        <v>96</v>
      </c>
      <c r="AS564" t="s">
        <v>94</v>
      </c>
      <c r="AT564" t="s">
        <v>95</v>
      </c>
      <c r="AU564" t="s">
        <v>95</v>
      </c>
      <c r="AV564" t="s">
        <v>95</v>
      </c>
      <c r="AW564" t="s">
        <v>95</v>
      </c>
      <c r="AX564" t="s">
        <v>95</v>
      </c>
      <c r="AY564" t="s">
        <v>94</v>
      </c>
      <c r="AZ564" t="s">
        <v>95</v>
      </c>
      <c r="BA564" t="s">
        <v>96</v>
      </c>
      <c r="BB564" t="s">
        <v>94</v>
      </c>
      <c r="BC564" t="s">
        <v>94</v>
      </c>
      <c r="BD564" t="s">
        <v>94</v>
      </c>
      <c r="BE564">
        <v>1</v>
      </c>
      <c r="BI564">
        <v>0</v>
      </c>
      <c r="BS564">
        <v>0</v>
      </c>
      <c r="BT564">
        <v>1</v>
      </c>
      <c r="BU564">
        <v>0</v>
      </c>
      <c r="BV564">
        <v>0</v>
      </c>
      <c r="BW564">
        <v>0</v>
      </c>
      <c r="BX564">
        <v>1</v>
      </c>
      <c r="BY564">
        <v>619</v>
      </c>
      <c r="CG564" s="4">
        <v>0</v>
      </c>
      <c r="CH564" s="4">
        <v>1</v>
      </c>
      <c r="CI564" s="5">
        <v>0</v>
      </c>
      <c r="CJ564" s="5">
        <v>0</v>
      </c>
      <c r="CK564" s="5">
        <v>0</v>
      </c>
      <c r="CL564" s="5">
        <v>1</v>
      </c>
    </row>
    <row r="565" spans="1:91" x14ac:dyDescent="0.2">
      <c r="A565" t="s">
        <v>1017</v>
      </c>
      <c r="B565" t="s">
        <v>951</v>
      </c>
      <c r="C565" t="s">
        <v>192</v>
      </c>
      <c r="D565">
        <v>2.4</v>
      </c>
      <c r="E565" t="s">
        <v>628</v>
      </c>
      <c r="F565" t="s">
        <v>961</v>
      </c>
      <c r="G565" t="s">
        <v>959</v>
      </c>
      <c r="H565" t="s">
        <v>954</v>
      </c>
      <c r="I565">
        <v>0.27810000000000001</v>
      </c>
      <c r="J565">
        <v>4.1075E-2</v>
      </c>
      <c r="K565">
        <v>2.0569E-2</v>
      </c>
      <c r="L565">
        <v>2009.4</v>
      </c>
      <c r="M565">
        <v>15.802</v>
      </c>
      <c r="N565">
        <v>0.58842000000000005</v>
      </c>
      <c r="O565">
        <v>0.91839999999999999</v>
      </c>
      <c r="P565">
        <v>2032</v>
      </c>
      <c r="Q565">
        <v>-40.984999999999999</v>
      </c>
      <c r="R565">
        <v>0.99990000000000001</v>
      </c>
      <c r="S565" t="e">
        <f>-inf</f>
        <v>#NAME?</v>
      </c>
      <c r="T565">
        <v>7.8680000000000004E-4</v>
      </c>
      <c r="U565">
        <v>7.0850000000000004E-4</v>
      </c>
      <c r="V565">
        <v>0.89709000000000005</v>
      </c>
      <c r="W565">
        <v>0.69127000000000005</v>
      </c>
      <c r="X565">
        <v>2.5287E-2</v>
      </c>
      <c r="Y565">
        <v>2.4733000000000002E-2</v>
      </c>
      <c r="Z565">
        <v>0.93200000000000005</v>
      </c>
      <c r="AA565">
        <v>0.79600000000000004</v>
      </c>
      <c r="AB565">
        <v>2.0555E-2</v>
      </c>
      <c r="AC565">
        <v>2.0441999999999998E-2</v>
      </c>
      <c r="AD565">
        <v>4</v>
      </c>
      <c r="AE565">
        <v>4</v>
      </c>
      <c r="AF565">
        <v>0.96052999999999999</v>
      </c>
      <c r="AG565">
        <v>0.60687999999999998</v>
      </c>
      <c r="AH565">
        <v>0.35365999999999997</v>
      </c>
      <c r="AI565">
        <v>11</v>
      </c>
      <c r="AJ565">
        <v>0</v>
      </c>
      <c r="AK565">
        <v>3</v>
      </c>
      <c r="AL565">
        <v>0</v>
      </c>
      <c r="AM565">
        <v>0</v>
      </c>
      <c r="AN565">
        <v>0</v>
      </c>
      <c r="AO565">
        <v>0.75168999999999997</v>
      </c>
      <c r="AP565">
        <v>1</v>
      </c>
      <c r="AQ565">
        <v>1</v>
      </c>
      <c r="AR565" t="s">
        <v>95</v>
      </c>
      <c r="AS565" t="s">
        <v>94</v>
      </c>
      <c r="AT565" t="s">
        <v>95</v>
      </c>
      <c r="AU565" t="s">
        <v>95</v>
      </c>
      <c r="AV565" t="s">
        <v>95</v>
      </c>
      <c r="AW565" t="s">
        <v>95</v>
      </c>
      <c r="AX565" t="s">
        <v>95</v>
      </c>
      <c r="AY565" t="s">
        <v>95</v>
      </c>
      <c r="AZ565" t="s">
        <v>95</v>
      </c>
      <c r="BA565" t="s">
        <v>94</v>
      </c>
      <c r="BB565" t="s">
        <v>94</v>
      </c>
      <c r="BC565" t="s">
        <v>94</v>
      </c>
      <c r="BD565" t="s">
        <v>94</v>
      </c>
      <c r="BE565">
        <v>1</v>
      </c>
      <c r="BI565">
        <v>0</v>
      </c>
      <c r="BS565">
        <v>1</v>
      </c>
      <c r="BT565">
        <v>1</v>
      </c>
      <c r="BU565">
        <v>0</v>
      </c>
      <c r="BV565">
        <v>0</v>
      </c>
      <c r="BW565">
        <v>0</v>
      </c>
      <c r="BX565">
        <v>0</v>
      </c>
      <c r="BY565">
        <v>620</v>
      </c>
      <c r="CG565" s="4">
        <v>1</v>
      </c>
      <c r="CH565" s="4">
        <v>1</v>
      </c>
      <c r="CI565" s="5">
        <v>0</v>
      </c>
      <c r="CJ565" s="5">
        <v>0</v>
      </c>
      <c r="CK565" s="5">
        <v>0</v>
      </c>
      <c r="CL565" s="5">
        <v>0</v>
      </c>
    </row>
    <row r="566" spans="1:91" x14ac:dyDescent="0.2">
      <c r="A566" t="s">
        <v>1018</v>
      </c>
      <c r="B566" t="s">
        <v>951</v>
      </c>
      <c r="C566" t="s">
        <v>192</v>
      </c>
      <c r="D566">
        <v>2.4</v>
      </c>
      <c r="E566" t="s">
        <v>628</v>
      </c>
      <c r="F566" t="s">
        <v>963</v>
      </c>
      <c r="G566" t="s">
        <v>959</v>
      </c>
      <c r="H566" t="s">
        <v>954</v>
      </c>
      <c r="I566">
        <v>0.13425999999999999</v>
      </c>
      <c r="J566">
        <v>5.5535999999999997E-3</v>
      </c>
      <c r="K566">
        <v>5.0794999999999998E-3</v>
      </c>
      <c r="L566">
        <v>1992.1</v>
      </c>
      <c r="M566">
        <v>32.731000000000002</v>
      </c>
      <c r="N566">
        <v>0.95426</v>
      </c>
      <c r="O566">
        <v>3.6339999999999999</v>
      </c>
      <c r="P566">
        <v>2264.8000000000002</v>
      </c>
      <c r="Q566">
        <v>-9.3272999999999993</v>
      </c>
      <c r="R566">
        <v>0.75917000000000001</v>
      </c>
      <c r="S566" t="e">
        <f>-inf</f>
        <v>#NAME?</v>
      </c>
      <c r="T566">
        <v>1.0670000000000001E-2</v>
      </c>
      <c r="U566">
        <v>9.4339999999999997E-3</v>
      </c>
      <c r="V566">
        <v>0.74585000000000001</v>
      </c>
      <c r="W566">
        <v>0.23755999999999999</v>
      </c>
      <c r="X566">
        <v>1.0961E-2</v>
      </c>
      <c r="Y566">
        <v>9.4178000000000005E-3</v>
      </c>
      <c r="Z566">
        <v>0.74707000000000001</v>
      </c>
      <c r="AA566">
        <v>0.2412</v>
      </c>
      <c r="AB566">
        <v>1.0935E-2</v>
      </c>
      <c r="AC566">
        <v>9.4109999999999992E-3</v>
      </c>
      <c r="AD566">
        <v>4</v>
      </c>
      <c r="AE566">
        <v>4</v>
      </c>
      <c r="AF566">
        <v>0.98516000000000004</v>
      </c>
      <c r="AG566">
        <v>0.92239000000000004</v>
      </c>
      <c r="AH566">
        <v>6.2770999999999993E-2</v>
      </c>
      <c r="AI566">
        <v>11</v>
      </c>
      <c r="AJ566">
        <v>0</v>
      </c>
      <c r="AK566">
        <v>3</v>
      </c>
      <c r="AL566">
        <v>0</v>
      </c>
      <c r="AM566">
        <v>0</v>
      </c>
      <c r="AN566">
        <v>0</v>
      </c>
      <c r="AO566">
        <v>0.75022999999999995</v>
      </c>
      <c r="AP566">
        <v>1</v>
      </c>
      <c r="AQ566">
        <v>1</v>
      </c>
      <c r="AR566" t="s">
        <v>95</v>
      </c>
      <c r="AS566" t="s">
        <v>94</v>
      </c>
      <c r="AT566" t="s">
        <v>95</v>
      </c>
      <c r="AU566" t="s">
        <v>95</v>
      </c>
      <c r="AV566" t="s">
        <v>95</v>
      </c>
      <c r="AW566" t="s">
        <v>95</v>
      </c>
      <c r="AX566" t="s">
        <v>95</v>
      </c>
      <c r="AY566" t="s">
        <v>94</v>
      </c>
      <c r="AZ566" t="s">
        <v>95</v>
      </c>
      <c r="BA566" t="s">
        <v>94</v>
      </c>
      <c r="BB566" t="s">
        <v>94</v>
      </c>
      <c r="BC566" t="s">
        <v>94</v>
      </c>
      <c r="BD566" t="s">
        <v>94</v>
      </c>
      <c r="BE566">
        <v>1</v>
      </c>
      <c r="BI566">
        <v>0</v>
      </c>
      <c r="BS566">
        <v>1</v>
      </c>
      <c r="BT566">
        <v>1</v>
      </c>
      <c r="BU566">
        <v>0</v>
      </c>
      <c r="BV566">
        <v>0</v>
      </c>
      <c r="BW566">
        <v>0</v>
      </c>
      <c r="BX566">
        <v>0</v>
      </c>
      <c r="BY566">
        <v>621</v>
      </c>
      <c r="CG566" s="4">
        <v>1</v>
      </c>
      <c r="CH566" s="4">
        <v>1</v>
      </c>
      <c r="CI566" s="5">
        <v>0</v>
      </c>
      <c r="CJ566" s="5">
        <v>0</v>
      </c>
      <c r="CK566" s="5">
        <v>0</v>
      </c>
      <c r="CL566" s="5">
        <v>0</v>
      </c>
    </row>
    <row r="567" spans="1:91" x14ac:dyDescent="0.2">
      <c r="A567" t="s">
        <v>1019</v>
      </c>
      <c r="B567" t="s">
        <v>951</v>
      </c>
      <c r="C567" t="s">
        <v>192</v>
      </c>
      <c r="D567">
        <v>2.5</v>
      </c>
      <c r="E567" t="s">
        <v>632</v>
      </c>
      <c r="F567" t="s">
        <v>1020</v>
      </c>
      <c r="G567" t="s">
        <v>1021</v>
      </c>
      <c r="H567" t="s">
        <v>954</v>
      </c>
      <c r="I567">
        <v>0.14601</v>
      </c>
      <c r="J567">
        <v>1.9472999999999999E-3</v>
      </c>
      <c r="K567">
        <v>1.093E-2</v>
      </c>
      <c r="L567">
        <v>1996.5</v>
      </c>
      <c r="M567">
        <v>30.096</v>
      </c>
      <c r="N567">
        <v>0.91900999999999999</v>
      </c>
      <c r="O567">
        <v>1555.3</v>
      </c>
      <c r="P567" s="1">
        <v>157470</v>
      </c>
      <c r="Q567">
        <v>-21.173999999999999</v>
      </c>
      <c r="R567">
        <v>0.97131000000000001</v>
      </c>
      <c r="S567">
        <v>0.96469000000000005</v>
      </c>
      <c r="T567">
        <v>9.5070999999999992E-3</v>
      </c>
      <c r="U567">
        <v>7.2259999999999998E-3</v>
      </c>
      <c r="V567">
        <v>-217.71</v>
      </c>
      <c r="W567">
        <v>-248.96</v>
      </c>
      <c r="X567">
        <v>0.83008999999999999</v>
      </c>
      <c r="Y567">
        <v>0.82818999999999998</v>
      </c>
      <c r="Z567">
        <v>0.91005000000000003</v>
      </c>
      <c r="AA567">
        <v>0.8972</v>
      </c>
      <c r="AB567">
        <v>1.6833999999999998E-2</v>
      </c>
      <c r="AC567">
        <v>1.4652999999999999E-2</v>
      </c>
      <c r="AD567">
        <v>17</v>
      </c>
      <c r="AE567">
        <v>17</v>
      </c>
      <c r="AF567">
        <v>0.97253999999999996</v>
      </c>
      <c r="AG567">
        <v>0.77524999999999999</v>
      </c>
      <c r="AH567">
        <v>0.19728999999999999</v>
      </c>
      <c r="AI567">
        <v>17</v>
      </c>
      <c r="AJ567">
        <v>0</v>
      </c>
      <c r="AK567">
        <v>16</v>
      </c>
      <c r="AL567">
        <v>0</v>
      </c>
      <c r="AM567">
        <v>0</v>
      </c>
      <c r="AN567">
        <v>0</v>
      </c>
      <c r="AO567">
        <v>0.94399999999999995</v>
      </c>
      <c r="AP567">
        <v>1</v>
      </c>
      <c r="AQ567">
        <v>1</v>
      </c>
      <c r="AR567" t="s">
        <v>95</v>
      </c>
      <c r="AS567" t="s">
        <v>95</v>
      </c>
      <c r="AT567" t="s">
        <v>95</v>
      </c>
      <c r="AU567" t="s">
        <v>95</v>
      </c>
      <c r="AV567" t="s">
        <v>95</v>
      </c>
      <c r="AW567" t="s">
        <v>95</v>
      </c>
      <c r="AX567" t="s">
        <v>95</v>
      </c>
      <c r="AY567" t="s">
        <v>94</v>
      </c>
      <c r="AZ567" t="s">
        <v>95</v>
      </c>
      <c r="BA567" t="s">
        <v>94</v>
      </c>
      <c r="BB567" t="s">
        <v>95</v>
      </c>
      <c r="BC567" t="s">
        <v>94</v>
      </c>
      <c r="BD567" t="s">
        <v>95</v>
      </c>
      <c r="BE567">
        <v>1</v>
      </c>
      <c r="BI567">
        <v>0</v>
      </c>
      <c r="BM567">
        <v>1</v>
      </c>
      <c r="BS567">
        <v>1</v>
      </c>
      <c r="BT567">
        <v>1</v>
      </c>
      <c r="BU567">
        <v>0</v>
      </c>
      <c r="BV567">
        <v>0</v>
      </c>
      <c r="BW567">
        <v>0</v>
      </c>
      <c r="BX567">
        <v>1</v>
      </c>
      <c r="BY567">
        <v>622</v>
      </c>
      <c r="CG567" s="4">
        <v>1</v>
      </c>
      <c r="CH567" s="4">
        <v>1</v>
      </c>
      <c r="CI567" s="5">
        <v>0</v>
      </c>
      <c r="CJ567" s="5">
        <v>0</v>
      </c>
      <c r="CK567" s="5">
        <v>0</v>
      </c>
      <c r="CL567" s="5">
        <v>1</v>
      </c>
    </row>
    <row r="568" spans="1:91" x14ac:dyDescent="0.2">
      <c r="A568" t="s">
        <v>1022</v>
      </c>
      <c r="B568" t="s">
        <v>951</v>
      </c>
      <c r="C568" t="s">
        <v>192</v>
      </c>
      <c r="D568">
        <v>2.5</v>
      </c>
      <c r="E568" t="s">
        <v>632</v>
      </c>
      <c r="F568" t="s">
        <v>1023</v>
      </c>
      <c r="G568" t="s">
        <v>1021</v>
      </c>
      <c r="H568" t="s">
        <v>954</v>
      </c>
      <c r="I568">
        <v>-0.23050999999999999</v>
      </c>
      <c r="J568">
        <v>7.7046000000000005E-4</v>
      </c>
      <c r="K568">
        <v>-2.2501000000000001E-3</v>
      </c>
      <c r="L568">
        <v>2028.3</v>
      </c>
      <c r="M568">
        <v>-19.064</v>
      </c>
      <c r="N568">
        <v>0.20657</v>
      </c>
      <c r="O568">
        <v>1555.5</v>
      </c>
      <c r="P568" s="1">
        <v>157460</v>
      </c>
      <c r="Q568">
        <v>4.7285000000000004</v>
      </c>
      <c r="R568">
        <v>0.17674000000000001</v>
      </c>
      <c r="S568">
        <v>-0.13197999999999999</v>
      </c>
      <c r="T568">
        <v>1.9629000000000001E-2</v>
      </c>
      <c r="U568">
        <v>1.6160999999999998E-2</v>
      </c>
      <c r="V568">
        <v>-79.872</v>
      </c>
      <c r="W568">
        <v>-97.843000000000004</v>
      </c>
      <c r="X568">
        <v>0.19455</v>
      </c>
      <c r="Y568">
        <v>0.19334000000000001</v>
      </c>
      <c r="Z568">
        <v>0.12891</v>
      </c>
      <c r="AA568">
        <v>-6.4659999999999995E-2</v>
      </c>
      <c r="AB568">
        <v>2.0191000000000001E-2</v>
      </c>
      <c r="AC568">
        <v>1.5790999999999999E-2</v>
      </c>
      <c r="AD568">
        <v>12</v>
      </c>
      <c r="AE568">
        <v>12</v>
      </c>
      <c r="AF568">
        <v>1.1155999999999999</v>
      </c>
      <c r="AG568">
        <v>0.77722999999999998</v>
      </c>
      <c r="AH568">
        <v>0.33839000000000002</v>
      </c>
      <c r="AI568">
        <v>12</v>
      </c>
      <c r="AJ568">
        <v>6</v>
      </c>
      <c r="AK568">
        <v>3</v>
      </c>
      <c r="AL568">
        <v>1</v>
      </c>
      <c r="AM568">
        <v>1</v>
      </c>
      <c r="AN568">
        <v>0</v>
      </c>
      <c r="AO568">
        <v>0.92412000000000005</v>
      </c>
      <c r="AP568">
        <v>1</v>
      </c>
      <c r="AQ568">
        <v>1</v>
      </c>
      <c r="AR568" t="s">
        <v>96</v>
      </c>
      <c r="AS568" t="s">
        <v>95</v>
      </c>
      <c r="AT568" t="s">
        <v>95</v>
      </c>
      <c r="AU568" t="s">
        <v>95</v>
      </c>
      <c r="AV568" t="s">
        <v>95</v>
      </c>
      <c r="AW568" t="s">
        <v>95</v>
      </c>
      <c r="AX568" t="s">
        <v>95</v>
      </c>
      <c r="AY568" t="s">
        <v>95</v>
      </c>
      <c r="AZ568" t="s">
        <v>94</v>
      </c>
      <c r="BA568" t="s">
        <v>96</v>
      </c>
      <c r="BB568" t="s">
        <v>94</v>
      </c>
      <c r="BC568" t="s">
        <v>96</v>
      </c>
      <c r="BD568" t="s">
        <v>94</v>
      </c>
      <c r="BE568">
        <v>2</v>
      </c>
      <c r="BI568">
        <v>0</v>
      </c>
      <c r="BS568">
        <v>1</v>
      </c>
      <c r="BT568">
        <v>1</v>
      </c>
      <c r="BU568">
        <v>0</v>
      </c>
      <c r="BV568">
        <v>0</v>
      </c>
      <c r="BW568">
        <v>0</v>
      </c>
      <c r="BX568">
        <v>0</v>
      </c>
      <c r="BY568">
        <v>623</v>
      </c>
      <c r="CG568" s="4">
        <v>1</v>
      </c>
      <c r="CH568" s="4">
        <v>1</v>
      </c>
      <c r="CI568" s="5">
        <v>0</v>
      </c>
      <c r="CJ568" s="5">
        <v>0</v>
      </c>
      <c r="CK568" s="5">
        <v>0</v>
      </c>
      <c r="CL568" s="5">
        <v>0</v>
      </c>
    </row>
    <row r="569" spans="1:91" x14ac:dyDescent="0.2">
      <c r="A569" t="s">
        <v>1024</v>
      </c>
      <c r="B569" t="s">
        <v>951</v>
      </c>
      <c r="C569" t="s">
        <v>192</v>
      </c>
      <c r="D569">
        <v>2.5</v>
      </c>
      <c r="E569" t="s">
        <v>632</v>
      </c>
      <c r="F569" t="s">
        <v>1025</v>
      </c>
      <c r="G569" t="s">
        <v>1026</v>
      </c>
      <c r="H569" t="s">
        <v>954</v>
      </c>
      <c r="I569">
        <v>-0.40155000000000002</v>
      </c>
      <c r="J569">
        <v>9.5461000000000005E-4</v>
      </c>
      <c r="K569">
        <v>-2.5500000000000002E-4</v>
      </c>
      <c r="L569">
        <v>2025.9</v>
      </c>
      <c r="M569">
        <v>-10.944000000000001</v>
      </c>
      <c r="N569">
        <v>0.21812999999999999</v>
      </c>
      <c r="O569">
        <v>1555.4</v>
      </c>
      <c r="P569" s="1">
        <v>157470</v>
      </c>
      <c r="Q569">
        <v>0.72572000000000003</v>
      </c>
      <c r="R569">
        <v>6.7280000000000006E-2</v>
      </c>
      <c r="S569">
        <v>-0.21254000000000001</v>
      </c>
      <c r="T569">
        <v>2.8552999999999999E-2</v>
      </c>
      <c r="U569">
        <v>2.3318999999999999E-2</v>
      </c>
      <c r="V569">
        <v>-51.432000000000002</v>
      </c>
      <c r="W569">
        <v>-60.966000000000001</v>
      </c>
      <c r="X569">
        <v>0.21407999999999999</v>
      </c>
      <c r="Y569">
        <v>0.21203</v>
      </c>
      <c r="Z569">
        <v>1.2087999999999999E-3</v>
      </c>
      <c r="AA569">
        <v>-0.18038999999999999</v>
      </c>
      <c r="AB569">
        <v>2.9547E-2</v>
      </c>
      <c r="AC569">
        <v>2.4514999999999999E-2</v>
      </c>
      <c r="AD569">
        <v>14</v>
      </c>
      <c r="AE569">
        <v>14</v>
      </c>
      <c r="AF569">
        <v>1.2428999999999999</v>
      </c>
      <c r="AG569">
        <v>0.72753000000000001</v>
      </c>
      <c r="AH569">
        <v>0.51534999999999997</v>
      </c>
      <c r="AI569">
        <v>14</v>
      </c>
      <c r="AJ569">
        <v>6</v>
      </c>
      <c r="AK569">
        <v>13</v>
      </c>
      <c r="AL569">
        <v>1</v>
      </c>
      <c r="AM569">
        <v>0</v>
      </c>
      <c r="AN569">
        <v>0</v>
      </c>
      <c r="AO569">
        <v>0.93979000000000001</v>
      </c>
      <c r="AP569">
        <v>1</v>
      </c>
      <c r="AQ569">
        <v>1</v>
      </c>
      <c r="AR569" t="s">
        <v>96</v>
      </c>
      <c r="AS569" t="s">
        <v>95</v>
      </c>
      <c r="AT569" t="s">
        <v>95</v>
      </c>
      <c r="AU569" t="s">
        <v>95</v>
      </c>
      <c r="AV569" t="s">
        <v>95</v>
      </c>
      <c r="AW569" t="s">
        <v>95</v>
      </c>
      <c r="AX569" t="s">
        <v>95</v>
      </c>
      <c r="AY569" t="s">
        <v>95</v>
      </c>
      <c r="AZ569" t="s">
        <v>94</v>
      </c>
      <c r="BA569" t="s">
        <v>96</v>
      </c>
      <c r="BB569" t="s">
        <v>94</v>
      </c>
      <c r="BC569" t="s">
        <v>96</v>
      </c>
      <c r="BD569" t="s">
        <v>94</v>
      </c>
      <c r="BE569">
        <v>2</v>
      </c>
      <c r="BI569">
        <v>0</v>
      </c>
      <c r="BS569">
        <v>1</v>
      </c>
      <c r="BT569">
        <v>1</v>
      </c>
      <c r="BU569">
        <v>0</v>
      </c>
      <c r="BV569">
        <v>0</v>
      </c>
      <c r="BW569">
        <v>0</v>
      </c>
      <c r="BX569">
        <v>0</v>
      </c>
      <c r="BY569">
        <v>624</v>
      </c>
      <c r="CG569" s="4">
        <v>0</v>
      </c>
      <c r="CH569" s="4">
        <v>1</v>
      </c>
      <c r="CI569" s="5">
        <v>0</v>
      </c>
      <c r="CJ569" s="5">
        <v>0</v>
      </c>
      <c r="CK569" s="5">
        <v>0</v>
      </c>
      <c r="CL569" s="5">
        <v>0</v>
      </c>
    </row>
    <row r="570" spans="1:91" x14ac:dyDescent="0.2">
      <c r="A570" t="s">
        <v>1027</v>
      </c>
      <c r="B570" t="s">
        <v>951</v>
      </c>
      <c r="C570" t="s">
        <v>192</v>
      </c>
      <c r="D570">
        <v>3.2</v>
      </c>
      <c r="E570" t="s">
        <v>120</v>
      </c>
      <c r="F570" t="s">
        <v>1028</v>
      </c>
      <c r="G570" t="s">
        <v>1029</v>
      </c>
      <c r="H570" t="s">
        <v>954</v>
      </c>
      <c r="I570">
        <v>0.68503000000000003</v>
      </c>
      <c r="J570">
        <v>1.0901999999999999E-3</v>
      </c>
      <c r="K570">
        <v>1.8921000000000001E-3</v>
      </c>
      <c r="L570">
        <v>2006.3</v>
      </c>
      <c r="M570">
        <v>6.4149000000000003</v>
      </c>
      <c r="N570">
        <v>0.91671999999999998</v>
      </c>
      <c r="O570">
        <v>1555.7</v>
      </c>
      <c r="P570" s="1">
        <v>157440</v>
      </c>
      <c r="Q570">
        <v>-2.9085999999999999</v>
      </c>
      <c r="R570">
        <v>0.35454000000000002</v>
      </c>
      <c r="S570">
        <v>0.16089999999999999</v>
      </c>
      <c r="T570">
        <v>2.4993999999999999E-2</v>
      </c>
      <c r="U570">
        <v>2.0046000000000001E-2</v>
      </c>
      <c r="V570">
        <v>-849.62</v>
      </c>
      <c r="W570">
        <v>-1004.3</v>
      </c>
      <c r="X570">
        <v>0.90732999999999997</v>
      </c>
      <c r="Y570">
        <v>0.90678999999999998</v>
      </c>
      <c r="Z570">
        <v>6.0109999999999997E-2</v>
      </c>
      <c r="AA570">
        <v>-0.11078</v>
      </c>
      <c r="AB570">
        <v>3.0159999999999999E-2</v>
      </c>
      <c r="AC570">
        <v>2.5801000000000001E-2</v>
      </c>
      <c r="AD570">
        <v>14</v>
      </c>
      <c r="AE570">
        <v>14</v>
      </c>
      <c r="AF570">
        <v>1.0504</v>
      </c>
      <c r="AG570">
        <v>0.92732999999999999</v>
      </c>
      <c r="AH570">
        <v>0.12305000000000001</v>
      </c>
      <c r="AI570">
        <v>14</v>
      </c>
      <c r="AJ570">
        <v>3</v>
      </c>
      <c r="AK570">
        <v>13</v>
      </c>
      <c r="AL570">
        <v>1</v>
      </c>
      <c r="AM570">
        <v>0</v>
      </c>
      <c r="AN570">
        <v>0</v>
      </c>
      <c r="AO570">
        <v>0.93454999999999999</v>
      </c>
      <c r="AP570">
        <v>1</v>
      </c>
      <c r="AQ570">
        <v>1</v>
      </c>
      <c r="AR570" t="s">
        <v>94</v>
      </c>
      <c r="AS570" t="s">
        <v>95</v>
      </c>
      <c r="AT570" t="s">
        <v>95</v>
      </c>
      <c r="AU570" t="s">
        <v>95</v>
      </c>
      <c r="AV570" t="s">
        <v>95</v>
      </c>
      <c r="AW570" t="s">
        <v>95</v>
      </c>
      <c r="AX570" t="s">
        <v>95</v>
      </c>
      <c r="AY570" t="s">
        <v>94</v>
      </c>
      <c r="AZ570" t="s">
        <v>94</v>
      </c>
      <c r="BA570" t="s">
        <v>94</v>
      </c>
      <c r="BB570" t="s">
        <v>94</v>
      </c>
      <c r="BC570" t="s">
        <v>94</v>
      </c>
      <c r="BD570" t="s">
        <v>94</v>
      </c>
      <c r="BE570">
        <v>2</v>
      </c>
      <c r="BI570">
        <v>0</v>
      </c>
      <c r="BS570">
        <v>0</v>
      </c>
      <c r="BT570">
        <v>1</v>
      </c>
      <c r="BU570">
        <v>0</v>
      </c>
      <c r="BV570">
        <v>0</v>
      </c>
      <c r="BW570">
        <v>0</v>
      </c>
      <c r="BX570">
        <v>1</v>
      </c>
      <c r="BY570">
        <v>625</v>
      </c>
      <c r="CG570" s="4">
        <v>0</v>
      </c>
      <c r="CH570" s="4">
        <v>1</v>
      </c>
      <c r="CI570" s="5">
        <v>0</v>
      </c>
      <c r="CJ570" s="5">
        <v>0</v>
      </c>
      <c r="CK570" s="5">
        <v>0</v>
      </c>
      <c r="CL570" s="5">
        <v>1</v>
      </c>
    </row>
    <row r="571" spans="1:91" x14ac:dyDescent="0.2">
      <c r="A571" t="s">
        <v>1030</v>
      </c>
      <c r="B571" t="s">
        <v>951</v>
      </c>
      <c r="C571" t="s">
        <v>192</v>
      </c>
      <c r="D571">
        <v>3.2</v>
      </c>
      <c r="E571" t="s">
        <v>120</v>
      </c>
      <c r="F571" t="s">
        <v>1031</v>
      </c>
      <c r="G571" t="s">
        <v>1029</v>
      </c>
      <c r="H571" t="s">
        <v>954</v>
      </c>
      <c r="I571">
        <v>0.41510000000000002</v>
      </c>
      <c r="J571">
        <v>1.6186E-3</v>
      </c>
      <c r="K571">
        <v>7.5047999999999998E-3</v>
      </c>
      <c r="L571">
        <v>2005.8</v>
      </c>
      <c r="M571">
        <v>10.586</v>
      </c>
      <c r="N571">
        <v>0.89805999999999997</v>
      </c>
      <c r="O571">
        <v>1555.5</v>
      </c>
      <c r="P571" s="1">
        <v>157460</v>
      </c>
      <c r="Q571">
        <v>-14.265000000000001</v>
      </c>
      <c r="R571">
        <v>0.79098000000000002</v>
      </c>
      <c r="S571">
        <v>0.72828000000000004</v>
      </c>
      <c r="T571">
        <v>2.0022999999999999E-2</v>
      </c>
      <c r="U571">
        <v>1.4539E-2</v>
      </c>
      <c r="V571">
        <v>-393.05</v>
      </c>
      <c r="W571">
        <v>-464.69</v>
      </c>
      <c r="X571">
        <v>0.86939999999999995</v>
      </c>
      <c r="Y571">
        <v>0.86829000000000001</v>
      </c>
      <c r="Z571">
        <v>0.47714000000000001</v>
      </c>
      <c r="AA571">
        <v>0.38207999999999998</v>
      </c>
      <c r="AB571">
        <v>3.1669000000000003E-2</v>
      </c>
      <c r="AC571">
        <v>2.708E-2</v>
      </c>
      <c r="AD571">
        <v>14</v>
      </c>
      <c r="AE571">
        <v>14</v>
      </c>
      <c r="AF571">
        <v>1.0444</v>
      </c>
      <c r="AG571">
        <v>0.85284000000000004</v>
      </c>
      <c r="AH571">
        <v>0.19152</v>
      </c>
      <c r="AI571">
        <v>14</v>
      </c>
      <c r="AJ571">
        <v>3</v>
      </c>
      <c r="AK571">
        <v>13</v>
      </c>
      <c r="AL571">
        <v>1</v>
      </c>
      <c r="AM571">
        <v>0</v>
      </c>
      <c r="AN571">
        <v>0</v>
      </c>
      <c r="AO571">
        <v>0.93622000000000005</v>
      </c>
      <c r="AP571">
        <v>1</v>
      </c>
      <c r="AQ571">
        <v>1</v>
      </c>
      <c r="AR571" t="s">
        <v>95</v>
      </c>
      <c r="AS571" t="s">
        <v>95</v>
      </c>
      <c r="AT571" t="s">
        <v>95</v>
      </c>
      <c r="AU571" t="s">
        <v>95</v>
      </c>
      <c r="AV571" t="s">
        <v>95</v>
      </c>
      <c r="AW571" t="s">
        <v>95</v>
      </c>
      <c r="AX571" t="s">
        <v>95</v>
      </c>
      <c r="AY571" t="s">
        <v>94</v>
      </c>
      <c r="AZ571" t="s">
        <v>95</v>
      </c>
      <c r="BA571" t="s">
        <v>94</v>
      </c>
      <c r="BB571" t="s">
        <v>95</v>
      </c>
      <c r="BC571" t="s">
        <v>94</v>
      </c>
      <c r="BD571" t="s">
        <v>95</v>
      </c>
      <c r="BE571">
        <v>2</v>
      </c>
      <c r="BI571">
        <v>0</v>
      </c>
      <c r="BM571">
        <v>1</v>
      </c>
      <c r="BS571">
        <v>0</v>
      </c>
      <c r="BT571">
        <v>1</v>
      </c>
      <c r="BU571">
        <v>0</v>
      </c>
      <c r="BV571">
        <v>0</v>
      </c>
      <c r="BW571">
        <v>0</v>
      </c>
      <c r="BX571">
        <v>0</v>
      </c>
      <c r="BY571">
        <v>626</v>
      </c>
      <c r="CG571" s="4">
        <v>0</v>
      </c>
      <c r="CH571" s="4">
        <v>1</v>
      </c>
      <c r="CI571" s="5">
        <v>0</v>
      </c>
      <c r="CJ571" s="5">
        <v>0</v>
      </c>
      <c r="CK571" s="5">
        <v>0</v>
      </c>
      <c r="CL571" s="5">
        <v>0</v>
      </c>
    </row>
    <row r="572" spans="1:91" x14ac:dyDescent="0.2">
      <c r="A572" t="s">
        <v>1032</v>
      </c>
      <c r="B572" t="s">
        <v>951</v>
      </c>
      <c r="C572" t="s">
        <v>192</v>
      </c>
      <c r="D572">
        <v>3.2</v>
      </c>
      <c r="E572" t="s">
        <v>120</v>
      </c>
      <c r="F572" t="s">
        <v>1033</v>
      </c>
      <c r="G572" t="s">
        <v>1029</v>
      </c>
      <c r="H572" t="s">
        <v>954</v>
      </c>
      <c r="I572">
        <v>0.28682999999999997</v>
      </c>
      <c r="J572">
        <v>2.3819000000000002E-3</v>
      </c>
      <c r="K572">
        <v>1.5559E-2</v>
      </c>
      <c r="L572">
        <v>2006.6</v>
      </c>
      <c r="M572">
        <v>15.321</v>
      </c>
      <c r="N572">
        <v>0.83801999999999999</v>
      </c>
      <c r="O572">
        <v>1555.2</v>
      </c>
      <c r="P572" s="1">
        <v>157490</v>
      </c>
      <c r="Q572">
        <v>-30.611000000000001</v>
      </c>
      <c r="R572">
        <v>0.90620999999999996</v>
      </c>
      <c r="S572">
        <v>0.87807000000000002</v>
      </c>
      <c r="T572">
        <v>2.2085E-2</v>
      </c>
      <c r="U572">
        <v>1.5716000000000001E-2</v>
      </c>
      <c r="V572">
        <v>-112.15</v>
      </c>
      <c r="W572">
        <v>-132.72999999999999</v>
      </c>
      <c r="X572">
        <v>0.7671</v>
      </c>
      <c r="Y572">
        <v>0.76370000000000005</v>
      </c>
      <c r="Z572">
        <v>0.75646000000000002</v>
      </c>
      <c r="AA572">
        <v>0.71218000000000004</v>
      </c>
      <c r="AB572">
        <v>3.5588000000000002E-2</v>
      </c>
      <c r="AC572">
        <v>3.1829000000000003E-2</v>
      </c>
      <c r="AD572">
        <v>14</v>
      </c>
      <c r="AE572">
        <v>14</v>
      </c>
      <c r="AF572">
        <v>1.0508</v>
      </c>
      <c r="AG572">
        <v>0.72731000000000001</v>
      </c>
      <c r="AH572">
        <v>0.32350000000000001</v>
      </c>
      <c r="AI572">
        <v>14</v>
      </c>
      <c r="AJ572">
        <v>3</v>
      </c>
      <c r="AK572">
        <v>13</v>
      </c>
      <c r="AL572">
        <v>1</v>
      </c>
      <c r="AM572">
        <v>0</v>
      </c>
      <c r="AN572">
        <v>0</v>
      </c>
      <c r="AO572">
        <v>0.93584000000000001</v>
      </c>
      <c r="AP572">
        <v>1</v>
      </c>
      <c r="AQ572">
        <v>1</v>
      </c>
      <c r="AR572" t="s">
        <v>95</v>
      </c>
      <c r="AS572" t="s">
        <v>95</v>
      </c>
      <c r="AT572" t="s">
        <v>95</v>
      </c>
      <c r="AU572" t="s">
        <v>95</v>
      </c>
      <c r="AV572" t="s">
        <v>95</v>
      </c>
      <c r="AW572" t="s">
        <v>95</v>
      </c>
      <c r="AX572" t="s">
        <v>95</v>
      </c>
      <c r="AY572" t="s">
        <v>95</v>
      </c>
      <c r="AZ572" t="s">
        <v>95</v>
      </c>
      <c r="BA572" t="s">
        <v>95</v>
      </c>
      <c r="BB572" t="s">
        <v>95</v>
      </c>
      <c r="BC572" t="s">
        <v>96</v>
      </c>
      <c r="BD572" t="s">
        <v>95</v>
      </c>
      <c r="BE572">
        <v>2</v>
      </c>
      <c r="BI572">
        <v>0</v>
      </c>
      <c r="BM572">
        <v>1</v>
      </c>
      <c r="BS572">
        <v>0</v>
      </c>
      <c r="BT572">
        <v>1</v>
      </c>
      <c r="BU572">
        <v>0</v>
      </c>
      <c r="BV572">
        <v>0</v>
      </c>
      <c r="BW572">
        <v>0</v>
      </c>
      <c r="BX572">
        <v>0</v>
      </c>
      <c r="BY572">
        <v>627</v>
      </c>
      <c r="CG572" s="4">
        <v>0</v>
      </c>
      <c r="CH572" s="4">
        <v>1</v>
      </c>
      <c r="CI572" s="5">
        <v>0</v>
      </c>
      <c r="CJ572" s="5">
        <v>0</v>
      </c>
      <c r="CK572" s="5">
        <v>0</v>
      </c>
      <c r="CL572" s="5">
        <v>0</v>
      </c>
    </row>
    <row r="573" spans="1:91" x14ac:dyDescent="0.2">
      <c r="A573" t="s">
        <v>1034</v>
      </c>
      <c r="B573" t="s">
        <v>951</v>
      </c>
      <c r="C573" t="s">
        <v>192</v>
      </c>
      <c r="D573">
        <v>3.2</v>
      </c>
      <c r="E573" t="s">
        <v>120</v>
      </c>
      <c r="F573" t="s">
        <v>1035</v>
      </c>
      <c r="G573" t="s">
        <v>1029</v>
      </c>
      <c r="H573" t="s">
        <v>954</v>
      </c>
      <c r="I573">
        <v>0.21945000000000001</v>
      </c>
      <c r="J573">
        <v>3.2001999999999998E-3</v>
      </c>
      <c r="K573">
        <v>2.4138E-2</v>
      </c>
      <c r="L573">
        <v>2009.3</v>
      </c>
      <c r="M573">
        <v>20.024999999999999</v>
      </c>
      <c r="N573">
        <v>0.75829000000000002</v>
      </c>
      <c r="O573">
        <v>1554.9</v>
      </c>
      <c r="P573" s="1">
        <v>157530</v>
      </c>
      <c r="Q573">
        <v>-48.070999999999998</v>
      </c>
      <c r="R573">
        <v>0.97228000000000003</v>
      </c>
      <c r="S573">
        <v>0.96396000000000004</v>
      </c>
      <c r="T573">
        <v>1.6844000000000001E-2</v>
      </c>
      <c r="U573">
        <v>1.0925000000000001E-2</v>
      </c>
      <c r="V573">
        <v>-35.484999999999999</v>
      </c>
      <c r="W573">
        <v>-42.118000000000002</v>
      </c>
      <c r="X573">
        <v>0.61107999999999996</v>
      </c>
      <c r="Y573">
        <v>0.60265000000000002</v>
      </c>
      <c r="Z573">
        <v>0.92503999999999997</v>
      </c>
      <c r="AA573">
        <v>0.91141000000000005</v>
      </c>
      <c r="AB573">
        <v>2.7698E-2</v>
      </c>
      <c r="AC573">
        <v>2.3199999999999998E-2</v>
      </c>
      <c r="AD573">
        <v>14</v>
      </c>
      <c r="AE573">
        <v>14</v>
      </c>
      <c r="AF573">
        <v>0.97562000000000004</v>
      </c>
      <c r="AG573">
        <v>0.52566000000000002</v>
      </c>
      <c r="AH573">
        <v>0.44996000000000003</v>
      </c>
      <c r="AI573">
        <v>14</v>
      </c>
      <c r="AJ573">
        <v>3</v>
      </c>
      <c r="AK573">
        <v>13</v>
      </c>
      <c r="AL573">
        <v>1</v>
      </c>
      <c r="AM573">
        <v>0</v>
      </c>
      <c r="AN573">
        <v>0</v>
      </c>
      <c r="AO573">
        <v>0.93294999999999995</v>
      </c>
      <c r="AP573">
        <v>1</v>
      </c>
      <c r="AQ573">
        <v>1</v>
      </c>
      <c r="AR573" t="s">
        <v>95</v>
      </c>
      <c r="AS573" t="s">
        <v>95</v>
      </c>
      <c r="AT573" t="s">
        <v>95</v>
      </c>
      <c r="AU573" t="s">
        <v>95</v>
      </c>
      <c r="AV573" t="s">
        <v>95</v>
      </c>
      <c r="AW573" t="s">
        <v>95</v>
      </c>
      <c r="AX573" t="s">
        <v>95</v>
      </c>
      <c r="AY573" t="s">
        <v>95</v>
      </c>
      <c r="AZ573" t="s">
        <v>95</v>
      </c>
      <c r="BA573" t="s">
        <v>95</v>
      </c>
      <c r="BB573" t="s">
        <v>95</v>
      </c>
      <c r="BC573" t="s">
        <v>95</v>
      </c>
      <c r="BD573" t="s">
        <v>95</v>
      </c>
      <c r="BE573">
        <v>2</v>
      </c>
      <c r="BI573">
        <v>0</v>
      </c>
      <c r="BL573">
        <v>1</v>
      </c>
      <c r="BM573">
        <v>1</v>
      </c>
      <c r="BS573">
        <v>1</v>
      </c>
      <c r="BT573">
        <v>1</v>
      </c>
      <c r="BU573">
        <v>0</v>
      </c>
      <c r="BV573">
        <v>0</v>
      </c>
      <c r="BW573">
        <v>0</v>
      </c>
      <c r="BX573">
        <v>0</v>
      </c>
      <c r="BY573">
        <v>628</v>
      </c>
      <c r="CG573" s="4">
        <v>1</v>
      </c>
      <c r="CH573" s="4">
        <v>1</v>
      </c>
      <c r="CI573" s="5">
        <v>0</v>
      </c>
      <c r="CJ573" s="5">
        <v>0</v>
      </c>
      <c r="CK573" s="5">
        <v>0</v>
      </c>
      <c r="CL573" s="5">
        <v>0</v>
      </c>
    </row>
    <row r="574" spans="1:91" x14ac:dyDescent="0.2">
      <c r="A574" t="s">
        <v>1036</v>
      </c>
      <c r="B574" t="s">
        <v>951</v>
      </c>
      <c r="C574" t="s">
        <v>192</v>
      </c>
      <c r="D574">
        <v>3.2</v>
      </c>
      <c r="E574" t="s">
        <v>120</v>
      </c>
      <c r="F574" t="s">
        <v>1037</v>
      </c>
      <c r="G574" t="s">
        <v>1029</v>
      </c>
      <c r="H574" t="s">
        <v>954</v>
      </c>
      <c r="I574">
        <v>0.22266</v>
      </c>
      <c r="J574">
        <v>3.3497000000000002E-3</v>
      </c>
      <c r="K574">
        <v>2.5526E-2</v>
      </c>
      <c r="L574">
        <v>2012.5</v>
      </c>
      <c r="M574">
        <v>19.736000000000001</v>
      </c>
      <c r="N574">
        <v>0.59038999999999997</v>
      </c>
      <c r="O574">
        <v>1554.7</v>
      </c>
      <c r="P574" s="1">
        <v>157540</v>
      </c>
      <c r="Q574">
        <v>-51.073</v>
      </c>
      <c r="R574">
        <v>0.98560999999999999</v>
      </c>
      <c r="S574">
        <v>0.98129</v>
      </c>
      <c r="T574">
        <v>1.2573000000000001E-2</v>
      </c>
      <c r="U574">
        <v>1.0033E-2</v>
      </c>
      <c r="V574">
        <v>-14.611000000000001</v>
      </c>
      <c r="W574">
        <v>-17.45</v>
      </c>
      <c r="X574">
        <v>0.41405999999999998</v>
      </c>
      <c r="Y574">
        <v>0.40057999999999999</v>
      </c>
      <c r="Z574">
        <v>0.96416000000000002</v>
      </c>
      <c r="AA574">
        <v>0.95764000000000005</v>
      </c>
      <c r="AB574">
        <v>1.9838999999999999E-2</v>
      </c>
      <c r="AC574">
        <v>1.7648E-2</v>
      </c>
      <c r="AD574">
        <v>14</v>
      </c>
      <c r="AE574">
        <v>14</v>
      </c>
      <c r="AF574">
        <v>0.91329000000000005</v>
      </c>
      <c r="AG574">
        <v>0.37907000000000002</v>
      </c>
      <c r="AH574">
        <v>0.53422000000000003</v>
      </c>
      <c r="AI574">
        <v>14</v>
      </c>
      <c r="AJ574">
        <v>0</v>
      </c>
      <c r="AK574">
        <v>13</v>
      </c>
      <c r="AL574">
        <v>0</v>
      </c>
      <c r="AM574">
        <v>0</v>
      </c>
      <c r="AN574">
        <v>0</v>
      </c>
      <c r="AO574">
        <v>0.92612000000000005</v>
      </c>
      <c r="AP574">
        <v>1</v>
      </c>
      <c r="AQ574">
        <v>1</v>
      </c>
      <c r="AR574" t="s">
        <v>95</v>
      </c>
      <c r="AS574" t="s">
        <v>95</v>
      </c>
      <c r="AT574" t="s">
        <v>95</v>
      </c>
      <c r="AU574" t="s">
        <v>95</v>
      </c>
      <c r="AV574" t="s">
        <v>95</v>
      </c>
      <c r="AW574" t="s">
        <v>95</v>
      </c>
      <c r="AX574" t="s">
        <v>95</v>
      </c>
      <c r="AY574" t="s">
        <v>95</v>
      </c>
      <c r="AZ574" t="s">
        <v>95</v>
      </c>
      <c r="BA574" t="s">
        <v>95</v>
      </c>
      <c r="BB574" t="s">
        <v>95</v>
      </c>
      <c r="BC574" t="s">
        <v>96</v>
      </c>
      <c r="BD574" t="s">
        <v>95</v>
      </c>
      <c r="BE574">
        <v>2</v>
      </c>
      <c r="BI574">
        <v>0</v>
      </c>
      <c r="BM574">
        <v>1</v>
      </c>
      <c r="BS574">
        <v>0</v>
      </c>
      <c r="BT574">
        <v>1</v>
      </c>
      <c r="BU574">
        <v>0</v>
      </c>
      <c r="BV574">
        <v>0</v>
      </c>
      <c r="BW574">
        <v>0</v>
      </c>
      <c r="BX574">
        <v>0</v>
      </c>
      <c r="BY574">
        <v>629</v>
      </c>
      <c r="CG574" s="4">
        <v>0</v>
      </c>
      <c r="CH574" s="4">
        <v>1</v>
      </c>
      <c r="CI574" s="5">
        <v>0</v>
      </c>
      <c r="CJ574" s="5">
        <v>0</v>
      </c>
      <c r="CK574" s="5">
        <v>0</v>
      </c>
      <c r="CL574" s="5">
        <v>0</v>
      </c>
    </row>
    <row r="575" spans="1:91" x14ac:dyDescent="0.2">
      <c r="A575" t="s">
        <v>1038</v>
      </c>
      <c r="B575" t="s">
        <v>951</v>
      </c>
      <c r="C575" t="s">
        <v>192</v>
      </c>
      <c r="D575">
        <v>3.2</v>
      </c>
      <c r="E575" t="s">
        <v>120</v>
      </c>
      <c r="F575" t="s">
        <v>1039</v>
      </c>
      <c r="G575" t="s">
        <v>1040</v>
      </c>
      <c r="H575" t="s">
        <v>954</v>
      </c>
      <c r="I575">
        <v>-2.3486E-2</v>
      </c>
      <c r="J575">
        <v>-2.3477999999999999E-2</v>
      </c>
      <c r="K575">
        <v>-1.917E-2</v>
      </c>
      <c r="L575">
        <v>1682.2</v>
      </c>
      <c r="M575">
        <v>-187.11</v>
      </c>
      <c r="N575">
        <v>2387.1</v>
      </c>
      <c r="O575">
        <v>0.83879000000000004</v>
      </c>
      <c r="P575">
        <v>2020.9</v>
      </c>
      <c r="Q575">
        <v>39.579000000000001</v>
      </c>
      <c r="R575">
        <v>0.74246000000000001</v>
      </c>
      <c r="S575" t="e">
        <f>-inf</f>
        <v>#NAME?</v>
      </c>
      <c r="T575">
        <v>1.2701E-2</v>
      </c>
      <c r="U575">
        <v>1.2496999999999999E-2</v>
      </c>
      <c r="V575">
        <v>0.74246000000000001</v>
      </c>
      <c r="W575">
        <v>0.22739000000000001</v>
      </c>
      <c r="X575">
        <v>1.2701E-2</v>
      </c>
      <c r="Y575">
        <v>1.2496999999999999E-2</v>
      </c>
      <c r="Z575">
        <v>0.73341000000000001</v>
      </c>
      <c r="AA575">
        <v>0.20022999999999999</v>
      </c>
      <c r="AB575">
        <v>1.2921999999999999E-2</v>
      </c>
      <c r="AC575">
        <v>1.2725E-2</v>
      </c>
      <c r="AD575">
        <v>4</v>
      </c>
      <c r="AE575">
        <v>4</v>
      </c>
      <c r="AF575">
        <v>3.6325000000000002E-4</v>
      </c>
      <c r="AG575">
        <v>3.3567999999999998E-4</v>
      </c>
      <c r="AH575" s="1">
        <v>2.7565000000000001E-5</v>
      </c>
      <c r="AI575">
        <v>4</v>
      </c>
      <c r="AJ575">
        <v>3</v>
      </c>
      <c r="AK575">
        <v>1</v>
      </c>
      <c r="AL575">
        <v>0</v>
      </c>
      <c r="AM575">
        <v>1</v>
      </c>
      <c r="AN575">
        <v>0</v>
      </c>
      <c r="AO575">
        <v>0.74175999999999997</v>
      </c>
      <c r="AP575">
        <v>1</v>
      </c>
      <c r="AQ575">
        <v>1</v>
      </c>
      <c r="AR575" t="s">
        <v>95</v>
      </c>
      <c r="AS575" t="s">
        <v>96</v>
      </c>
      <c r="AT575" t="s">
        <v>95</v>
      </c>
      <c r="AU575" t="s">
        <v>95</v>
      </c>
      <c r="AV575" t="s">
        <v>95</v>
      </c>
      <c r="AW575" t="s">
        <v>95</v>
      </c>
      <c r="AX575" t="s">
        <v>95</v>
      </c>
      <c r="AY575" t="s">
        <v>94</v>
      </c>
      <c r="AZ575" t="s">
        <v>95</v>
      </c>
      <c r="BA575" t="s">
        <v>96</v>
      </c>
      <c r="BB575" t="s">
        <v>96</v>
      </c>
      <c r="BC575" t="s">
        <v>96</v>
      </c>
      <c r="BD575" t="s">
        <v>96</v>
      </c>
      <c r="BE575">
        <v>2</v>
      </c>
      <c r="BI575">
        <v>0</v>
      </c>
      <c r="BS575">
        <v>1</v>
      </c>
      <c r="BT575">
        <v>1</v>
      </c>
      <c r="BU575">
        <v>0</v>
      </c>
      <c r="BV575">
        <v>0</v>
      </c>
      <c r="BW575">
        <v>0</v>
      </c>
      <c r="BX575">
        <v>0</v>
      </c>
      <c r="BY575">
        <v>630</v>
      </c>
      <c r="CG575" s="4">
        <v>1</v>
      </c>
      <c r="CH575" s="4">
        <v>1</v>
      </c>
      <c r="CI575" s="5">
        <v>0</v>
      </c>
      <c r="CJ575" s="5">
        <v>0</v>
      </c>
      <c r="CK575" s="5">
        <v>0</v>
      </c>
      <c r="CL575" s="5">
        <v>0</v>
      </c>
    </row>
    <row r="576" spans="1:91" x14ac:dyDescent="0.2">
      <c r="A576" t="s">
        <v>1041</v>
      </c>
      <c r="B576" t="s">
        <v>951</v>
      </c>
      <c r="C576" t="s">
        <v>192</v>
      </c>
      <c r="D576">
        <v>3.2</v>
      </c>
      <c r="E576" t="s">
        <v>120</v>
      </c>
      <c r="F576" t="s">
        <v>1042</v>
      </c>
      <c r="G576" t="s">
        <v>1040</v>
      </c>
      <c r="H576" t="s">
        <v>954</v>
      </c>
      <c r="I576">
        <v>-3.6540000000000003E-2</v>
      </c>
      <c r="J576">
        <v>-3.6533000000000003E-2</v>
      </c>
      <c r="K576">
        <v>-2.478E-2</v>
      </c>
      <c r="L576">
        <v>1789.7</v>
      </c>
      <c r="M576">
        <v>-120.26</v>
      </c>
      <c r="N576">
        <v>3326.5</v>
      </c>
      <c r="O576">
        <v>0.85533000000000003</v>
      </c>
      <c r="P576">
        <v>2015.9</v>
      </c>
      <c r="Q576">
        <v>50.790999999999997</v>
      </c>
      <c r="R576">
        <v>0.57564000000000004</v>
      </c>
      <c r="S576" t="e">
        <f>-inf</f>
        <v>#NAME?</v>
      </c>
      <c r="T576">
        <v>2.4126000000000002E-2</v>
      </c>
      <c r="U576">
        <v>2.4084999999999999E-2</v>
      </c>
      <c r="V576">
        <v>0.57564000000000004</v>
      </c>
      <c r="W576">
        <v>-0.27307999999999999</v>
      </c>
      <c r="X576">
        <v>2.4126000000000002E-2</v>
      </c>
      <c r="Y576">
        <v>2.4084999999999999E-2</v>
      </c>
      <c r="Z576">
        <v>0.55957999999999997</v>
      </c>
      <c r="AA576">
        <v>-0.32124999999999998</v>
      </c>
      <c r="AB576">
        <v>2.4579E-2</v>
      </c>
      <c r="AC576">
        <v>2.4549999999999999E-2</v>
      </c>
      <c r="AD576">
        <v>4</v>
      </c>
      <c r="AE576">
        <v>4</v>
      </c>
      <c r="AF576">
        <v>2.285E-4</v>
      </c>
      <c r="AG576">
        <v>1.9916000000000001E-4</v>
      </c>
      <c r="AH576" s="1">
        <v>2.934E-5</v>
      </c>
      <c r="AI576">
        <v>4</v>
      </c>
      <c r="AJ576">
        <v>3</v>
      </c>
      <c r="AK576">
        <v>1</v>
      </c>
      <c r="AL576">
        <v>0</v>
      </c>
      <c r="AM576">
        <v>1</v>
      </c>
      <c r="AN576">
        <v>0</v>
      </c>
      <c r="AO576">
        <v>0.73040000000000005</v>
      </c>
      <c r="AP576">
        <v>1</v>
      </c>
      <c r="AQ576">
        <v>1</v>
      </c>
      <c r="AR576" t="s">
        <v>94</v>
      </c>
      <c r="AS576" t="s">
        <v>96</v>
      </c>
      <c r="AT576" t="s">
        <v>95</v>
      </c>
      <c r="AU576" t="s">
        <v>95</v>
      </c>
      <c r="AV576" t="s">
        <v>95</v>
      </c>
      <c r="AW576" t="s">
        <v>95</v>
      </c>
      <c r="AX576" t="s">
        <v>95</v>
      </c>
      <c r="AY576" t="s">
        <v>94</v>
      </c>
      <c r="AZ576" t="s">
        <v>95</v>
      </c>
      <c r="BA576" t="s">
        <v>96</v>
      </c>
      <c r="BB576" t="s">
        <v>96</v>
      </c>
      <c r="BC576" t="s">
        <v>96</v>
      </c>
      <c r="BD576" t="s">
        <v>96</v>
      </c>
      <c r="BE576">
        <v>2</v>
      </c>
      <c r="BI576">
        <v>0</v>
      </c>
      <c r="BS576">
        <v>1</v>
      </c>
      <c r="BT576">
        <v>1</v>
      </c>
      <c r="BU576">
        <v>0</v>
      </c>
      <c r="BV576">
        <v>0</v>
      </c>
      <c r="BW576">
        <v>0</v>
      </c>
      <c r="BX576">
        <v>0</v>
      </c>
      <c r="BY576">
        <v>631</v>
      </c>
      <c r="CG576" s="4">
        <v>1</v>
      </c>
      <c r="CH576" s="4">
        <v>1</v>
      </c>
      <c r="CI576" s="5">
        <v>0</v>
      </c>
      <c r="CJ576" s="5">
        <v>0</v>
      </c>
      <c r="CK576" s="5">
        <v>0</v>
      </c>
      <c r="CL576" s="5">
        <v>0</v>
      </c>
    </row>
    <row r="577" spans="1:90" x14ac:dyDescent="0.2">
      <c r="A577" t="s">
        <v>1043</v>
      </c>
      <c r="B577" t="s">
        <v>951</v>
      </c>
      <c r="C577" t="s">
        <v>192</v>
      </c>
      <c r="D577">
        <v>3.2</v>
      </c>
      <c r="E577" t="s">
        <v>120</v>
      </c>
      <c r="F577" t="s">
        <v>1044</v>
      </c>
      <c r="G577" t="s">
        <v>1040</v>
      </c>
      <c r="H577" t="s">
        <v>954</v>
      </c>
      <c r="I577">
        <v>-7.2441000000000005E-2</v>
      </c>
      <c r="J577">
        <v>-7.2437000000000001E-2</v>
      </c>
      <c r="K577">
        <v>-3.5839999999999997E-2</v>
      </c>
      <c r="L577">
        <v>1884.2</v>
      </c>
      <c r="M577">
        <v>-60.661999999999999</v>
      </c>
      <c r="N577">
        <v>10535</v>
      </c>
      <c r="O577">
        <v>0.67513000000000001</v>
      </c>
      <c r="P577">
        <v>2017.5</v>
      </c>
      <c r="Q577">
        <v>72.956999999999994</v>
      </c>
      <c r="R577">
        <v>0.90175000000000005</v>
      </c>
      <c r="S577" t="e">
        <f>-inf</f>
        <v>#NAME?</v>
      </c>
      <c r="T577">
        <v>1.3375E-2</v>
      </c>
      <c r="U577">
        <v>1.3275E-2</v>
      </c>
      <c r="V577">
        <v>0.90175000000000005</v>
      </c>
      <c r="W577">
        <v>0.70523999999999998</v>
      </c>
      <c r="X577">
        <v>1.3375E-2</v>
      </c>
      <c r="Y577">
        <v>1.3275E-2</v>
      </c>
      <c r="Z577">
        <v>0.88190000000000002</v>
      </c>
      <c r="AA577">
        <v>0.64570000000000005</v>
      </c>
      <c r="AB577">
        <v>1.4664E-2</v>
      </c>
      <c r="AC577">
        <v>1.46E-2</v>
      </c>
      <c r="AD577">
        <v>4</v>
      </c>
      <c r="AE577">
        <v>4</v>
      </c>
      <c r="AF577" s="1">
        <v>5.4478000000000003E-5</v>
      </c>
      <c r="AG577" s="1">
        <v>4.4387E-5</v>
      </c>
      <c r="AH577" s="1">
        <v>1.0091E-5</v>
      </c>
      <c r="AI577">
        <v>4</v>
      </c>
      <c r="AJ577">
        <v>3</v>
      </c>
      <c r="AK577">
        <v>0</v>
      </c>
      <c r="AL577">
        <v>0</v>
      </c>
      <c r="AM577">
        <v>0</v>
      </c>
      <c r="AN577">
        <v>0</v>
      </c>
      <c r="AO577">
        <v>0.73184000000000005</v>
      </c>
      <c r="AP577">
        <v>1</v>
      </c>
      <c r="AQ577">
        <v>1</v>
      </c>
      <c r="AR577" t="s">
        <v>95</v>
      </c>
      <c r="AS577" t="s">
        <v>96</v>
      </c>
      <c r="AT577" t="s">
        <v>95</v>
      </c>
      <c r="AU577" t="s">
        <v>95</v>
      </c>
      <c r="AV577" t="s">
        <v>95</v>
      </c>
      <c r="AW577" t="s">
        <v>95</v>
      </c>
      <c r="AX577" t="s">
        <v>95</v>
      </c>
      <c r="AY577" t="s">
        <v>94</v>
      </c>
      <c r="AZ577" t="s">
        <v>95</v>
      </c>
      <c r="BA577" t="s">
        <v>96</v>
      </c>
      <c r="BB577" t="s">
        <v>96</v>
      </c>
      <c r="BC577" t="s">
        <v>96</v>
      </c>
      <c r="BD577" t="s">
        <v>96</v>
      </c>
      <c r="BE577">
        <v>2</v>
      </c>
      <c r="BI577">
        <v>0</v>
      </c>
      <c r="BS577">
        <v>1</v>
      </c>
      <c r="BT577">
        <v>1</v>
      </c>
      <c r="BU577">
        <v>0</v>
      </c>
      <c r="BV577">
        <v>0</v>
      </c>
      <c r="BW577">
        <v>0</v>
      </c>
      <c r="BX577">
        <v>0</v>
      </c>
      <c r="BY577">
        <v>632</v>
      </c>
      <c r="CG577" s="4">
        <v>1</v>
      </c>
      <c r="CH577" s="4">
        <v>1</v>
      </c>
      <c r="CI577" s="5">
        <v>0</v>
      </c>
      <c r="CJ577" s="5">
        <v>0</v>
      </c>
      <c r="CK577" s="5">
        <v>0</v>
      </c>
      <c r="CL577" s="5">
        <v>0</v>
      </c>
    </row>
    <row r="578" spans="1:90" x14ac:dyDescent="0.2">
      <c r="A578" t="s">
        <v>1045</v>
      </c>
      <c r="B578" t="s">
        <v>951</v>
      </c>
      <c r="C578" t="s">
        <v>192</v>
      </c>
      <c r="D578">
        <v>3.2</v>
      </c>
      <c r="E578" t="s">
        <v>120</v>
      </c>
      <c r="F578" t="s">
        <v>1046</v>
      </c>
      <c r="G578" t="s">
        <v>1029</v>
      </c>
      <c r="H578" t="s">
        <v>954</v>
      </c>
      <c r="I578">
        <v>0.26987</v>
      </c>
      <c r="J578">
        <v>1.8438E-3</v>
      </c>
      <c r="K578">
        <v>9.8221999999999997E-3</v>
      </c>
      <c r="L578">
        <v>2004.3</v>
      </c>
      <c r="M578">
        <v>16.283999999999999</v>
      </c>
      <c r="N578">
        <v>0.83389999999999997</v>
      </c>
      <c r="O578">
        <v>1555.4</v>
      </c>
      <c r="P578" s="1">
        <v>157470</v>
      </c>
      <c r="Q578">
        <v>-19.02</v>
      </c>
      <c r="R578">
        <v>0.86421999999999999</v>
      </c>
      <c r="S578">
        <v>0.82349000000000006</v>
      </c>
      <c r="T578">
        <v>1.7187000000000001E-2</v>
      </c>
      <c r="U578">
        <v>1.5181E-2</v>
      </c>
      <c r="V578">
        <v>-284.38</v>
      </c>
      <c r="W578">
        <v>-336.27</v>
      </c>
      <c r="X578">
        <v>0.78796999999999995</v>
      </c>
      <c r="Y578">
        <v>0.78659000000000001</v>
      </c>
      <c r="Z578">
        <v>0.72055999999999998</v>
      </c>
      <c r="AA578">
        <v>0.66976000000000002</v>
      </c>
      <c r="AB578">
        <v>2.4656999999999998E-2</v>
      </c>
      <c r="AC578">
        <v>2.2013999999999999E-2</v>
      </c>
      <c r="AD578">
        <v>14</v>
      </c>
      <c r="AE578">
        <v>14</v>
      </c>
      <c r="AF578">
        <v>1.0259</v>
      </c>
      <c r="AG578">
        <v>0.83079000000000003</v>
      </c>
      <c r="AH578">
        <v>0.19511000000000001</v>
      </c>
      <c r="AI578">
        <v>14</v>
      </c>
      <c r="AJ578">
        <v>3</v>
      </c>
      <c r="AK578">
        <v>13</v>
      </c>
      <c r="AL578">
        <v>1</v>
      </c>
      <c r="AM578">
        <v>0</v>
      </c>
      <c r="AN578">
        <v>0</v>
      </c>
      <c r="AO578">
        <v>0.93398999999999999</v>
      </c>
      <c r="AP578">
        <v>1</v>
      </c>
      <c r="AQ578">
        <v>1</v>
      </c>
      <c r="AR578" t="s">
        <v>95</v>
      </c>
      <c r="AS578" t="s">
        <v>95</v>
      </c>
      <c r="AT578" t="s">
        <v>95</v>
      </c>
      <c r="AU578" t="s">
        <v>95</v>
      </c>
      <c r="AV578" t="s">
        <v>95</v>
      </c>
      <c r="AW578" t="s">
        <v>95</v>
      </c>
      <c r="AX578" t="s">
        <v>95</v>
      </c>
      <c r="AY578" t="s">
        <v>94</v>
      </c>
      <c r="AZ578" t="s">
        <v>95</v>
      </c>
      <c r="BA578" t="s">
        <v>94</v>
      </c>
      <c r="BB578" t="s">
        <v>95</v>
      </c>
      <c r="BC578" t="s">
        <v>94</v>
      </c>
      <c r="BD578" t="s">
        <v>95</v>
      </c>
      <c r="BE578">
        <v>1</v>
      </c>
      <c r="BI578">
        <v>0</v>
      </c>
      <c r="BM578">
        <v>1</v>
      </c>
      <c r="BS578">
        <v>1</v>
      </c>
      <c r="BT578">
        <v>1</v>
      </c>
      <c r="BU578">
        <v>0</v>
      </c>
      <c r="BV578">
        <v>0</v>
      </c>
      <c r="BW578">
        <v>0</v>
      </c>
      <c r="BX578">
        <v>0</v>
      </c>
      <c r="BY578">
        <v>633</v>
      </c>
      <c r="CG578" s="4">
        <v>1</v>
      </c>
      <c r="CH578" s="4">
        <v>1</v>
      </c>
      <c r="CI578" s="5">
        <v>0</v>
      </c>
      <c r="CJ578" s="5">
        <v>0</v>
      </c>
      <c r="CK578" s="5">
        <v>0</v>
      </c>
      <c r="CL578" s="5">
        <v>0</v>
      </c>
    </row>
    <row r="579" spans="1:90" x14ac:dyDescent="0.2">
      <c r="A579" t="s">
        <v>1047</v>
      </c>
      <c r="B579" t="s">
        <v>951</v>
      </c>
      <c r="C579" t="s">
        <v>192</v>
      </c>
      <c r="D579">
        <v>3.2</v>
      </c>
      <c r="E579" t="s">
        <v>120</v>
      </c>
      <c r="F579" t="s">
        <v>1048</v>
      </c>
      <c r="G579" t="s">
        <v>1029</v>
      </c>
      <c r="H579" t="s">
        <v>954</v>
      </c>
      <c r="I579">
        <v>17.859000000000002</v>
      </c>
      <c r="J579">
        <v>1.3109E-3</v>
      </c>
      <c r="K579">
        <v>3.3999999999999998E-3</v>
      </c>
      <c r="L579">
        <v>2009.9</v>
      </c>
      <c r="M579">
        <v>0.24606</v>
      </c>
      <c r="N579">
        <v>9.325E-2</v>
      </c>
      <c r="O579">
        <v>1555.1</v>
      </c>
      <c r="P579" s="1">
        <v>157470</v>
      </c>
      <c r="Q579">
        <v>-6.7466999999999997</v>
      </c>
      <c r="R579">
        <v>0.97124999999999995</v>
      </c>
      <c r="S579">
        <v>1.0575000000000001</v>
      </c>
      <c r="T579">
        <v>6.1236999999999999E-4</v>
      </c>
      <c r="U579">
        <v>5.0000000000000001E-4</v>
      </c>
      <c r="V579">
        <v>-631.22</v>
      </c>
      <c r="W579" t="e">
        <f>-inf</f>
        <v>#NAME?</v>
      </c>
      <c r="X579">
        <v>9.0804999999999997E-2</v>
      </c>
      <c r="Y579">
        <v>9.0732999999999994E-2</v>
      </c>
      <c r="Z579">
        <v>0.59089999999999998</v>
      </c>
      <c r="AA579" t="e">
        <f>-inf</f>
        <v>#NAME?</v>
      </c>
      <c r="AB579">
        <v>2.3099000000000001E-3</v>
      </c>
      <c r="AC579">
        <v>2.1778000000000001E-3</v>
      </c>
      <c r="AD579">
        <v>3</v>
      </c>
      <c r="AE579">
        <v>3</v>
      </c>
      <c r="AF579">
        <v>1.008</v>
      </c>
      <c r="AG579">
        <v>0.91903000000000001</v>
      </c>
      <c r="AH579">
        <v>8.9008000000000004E-2</v>
      </c>
      <c r="AI579">
        <v>3</v>
      </c>
      <c r="AJ579">
        <v>1</v>
      </c>
      <c r="AK579">
        <v>2</v>
      </c>
      <c r="AL579">
        <v>1</v>
      </c>
      <c r="AM579">
        <v>0</v>
      </c>
      <c r="AN579">
        <v>0</v>
      </c>
      <c r="AO579">
        <v>0.67715999999999998</v>
      </c>
      <c r="AP579">
        <v>1</v>
      </c>
      <c r="AQ579">
        <v>1</v>
      </c>
      <c r="AR579" t="s">
        <v>95</v>
      </c>
      <c r="AS579" t="s">
        <v>96</v>
      </c>
      <c r="AT579" t="s">
        <v>95</v>
      </c>
      <c r="AU579" t="s">
        <v>95</v>
      </c>
      <c r="AV579" t="s">
        <v>95</v>
      </c>
      <c r="AW579" t="s">
        <v>95</v>
      </c>
      <c r="AX579" t="s">
        <v>94</v>
      </c>
      <c r="AY579" t="s">
        <v>94</v>
      </c>
      <c r="AZ579" t="s">
        <v>95</v>
      </c>
      <c r="BA579" t="s">
        <v>96</v>
      </c>
      <c r="BB579" t="s">
        <v>96</v>
      </c>
      <c r="BC579" t="s">
        <v>96</v>
      </c>
      <c r="BD579" t="s">
        <v>96</v>
      </c>
      <c r="BE579">
        <v>2</v>
      </c>
      <c r="BI579">
        <v>0</v>
      </c>
      <c r="BS579">
        <v>0</v>
      </c>
      <c r="BT579">
        <v>1</v>
      </c>
      <c r="BU579">
        <v>0</v>
      </c>
      <c r="BV579">
        <v>0</v>
      </c>
      <c r="BW579">
        <v>0</v>
      </c>
      <c r="BX579">
        <v>0</v>
      </c>
      <c r="BY579">
        <v>634</v>
      </c>
      <c r="CG579" s="4">
        <v>0</v>
      </c>
      <c r="CH579" s="4">
        <v>1</v>
      </c>
      <c r="CI579" s="5">
        <v>0</v>
      </c>
      <c r="CJ579" s="5">
        <v>0</v>
      </c>
      <c r="CK579" s="5">
        <v>0</v>
      </c>
      <c r="CL579" s="5">
        <v>0</v>
      </c>
    </row>
    <row r="580" spans="1:90" x14ac:dyDescent="0.2">
      <c r="A580" t="s">
        <v>1049</v>
      </c>
      <c r="B580" t="s">
        <v>951</v>
      </c>
      <c r="C580" t="s">
        <v>192</v>
      </c>
      <c r="D580">
        <v>3.5</v>
      </c>
      <c r="E580" t="s">
        <v>317</v>
      </c>
      <c r="F580" t="s">
        <v>318</v>
      </c>
      <c r="G580" t="s">
        <v>319</v>
      </c>
      <c r="H580" t="s">
        <v>954</v>
      </c>
      <c r="I580">
        <v>0.13905000000000001</v>
      </c>
      <c r="J580">
        <v>6.9093000000000002E-2</v>
      </c>
      <c r="K580">
        <v>10.76</v>
      </c>
      <c r="L580">
        <v>2012.2</v>
      </c>
      <c r="M580">
        <v>31.603999999999999</v>
      </c>
      <c r="N580">
        <v>519.58000000000004</v>
      </c>
      <c r="O580">
        <v>0.16941000000000001</v>
      </c>
      <c r="P580">
        <v>1908.2</v>
      </c>
      <c r="Q580">
        <v>-21388</v>
      </c>
      <c r="R580">
        <v>0.99694000000000005</v>
      </c>
      <c r="S580">
        <v>0.99672000000000005</v>
      </c>
      <c r="T580">
        <v>8.0183999999999997</v>
      </c>
      <c r="U580">
        <v>6.9957000000000003</v>
      </c>
      <c r="V580">
        <v>0.96270999999999995</v>
      </c>
      <c r="W580">
        <v>0.96094000000000002</v>
      </c>
      <c r="X580">
        <v>28.001000000000001</v>
      </c>
      <c r="Y580">
        <v>24.309000000000001</v>
      </c>
      <c r="Z580">
        <v>0.92867</v>
      </c>
      <c r="AA580">
        <v>0.92527999999999999</v>
      </c>
      <c r="AB580">
        <v>38.728000000000002</v>
      </c>
      <c r="AC580">
        <v>34.203000000000003</v>
      </c>
      <c r="AD580">
        <v>45</v>
      </c>
      <c r="AE580">
        <v>45</v>
      </c>
      <c r="AF580">
        <v>0.83145000000000002</v>
      </c>
      <c r="AG580">
        <v>1.9246000000000001E-3</v>
      </c>
      <c r="AH580">
        <v>0.82952000000000004</v>
      </c>
      <c r="AI580">
        <v>45</v>
      </c>
      <c r="AJ580">
        <v>0</v>
      </c>
      <c r="AK580">
        <v>44</v>
      </c>
      <c r="AL580">
        <v>0</v>
      </c>
      <c r="AM580">
        <v>0</v>
      </c>
      <c r="AN580">
        <v>0</v>
      </c>
      <c r="AO580">
        <v>0.95186000000000004</v>
      </c>
      <c r="AP580">
        <v>0</v>
      </c>
      <c r="AQ580">
        <v>0</v>
      </c>
      <c r="AR580" t="s">
        <v>95</v>
      </c>
      <c r="AS580" t="s">
        <v>95</v>
      </c>
      <c r="AT580" t="s">
        <v>95</v>
      </c>
      <c r="AU580" t="s">
        <v>95</v>
      </c>
      <c r="AV580" t="s">
        <v>95</v>
      </c>
      <c r="AW580" t="s">
        <v>95</v>
      </c>
      <c r="AX580" t="s">
        <v>95</v>
      </c>
      <c r="AY580" t="s">
        <v>95</v>
      </c>
      <c r="AZ580" t="s">
        <v>95</v>
      </c>
      <c r="BA580" t="s">
        <v>95</v>
      </c>
      <c r="BB580" t="s">
        <v>95</v>
      </c>
      <c r="BC580" t="s">
        <v>95</v>
      </c>
      <c r="BD580" t="s">
        <v>95</v>
      </c>
      <c r="BH580" t="s">
        <v>276</v>
      </c>
      <c r="BI580">
        <v>0</v>
      </c>
      <c r="BJ580" t="s">
        <v>137</v>
      </c>
      <c r="BK580" t="s">
        <v>133</v>
      </c>
      <c r="BL580">
        <v>1</v>
      </c>
      <c r="BM580">
        <v>1</v>
      </c>
      <c r="BN580">
        <v>0</v>
      </c>
      <c r="BO580">
        <v>0</v>
      </c>
      <c r="BP580">
        <v>0</v>
      </c>
      <c r="BQ580">
        <v>1</v>
      </c>
      <c r="BS580">
        <v>1</v>
      </c>
      <c r="BT580">
        <v>1</v>
      </c>
      <c r="BU580">
        <v>0</v>
      </c>
      <c r="BV580">
        <v>0</v>
      </c>
      <c r="BW580">
        <v>0</v>
      </c>
      <c r="BX580">
        <v>1</v>
      </c>
      <c r="BY580">
        <v>635</v>
      </c>
      <c r="CG580" s="4">
        <v>1</v>
      </c>
      <c r="CH580" s="4">
        <v>1</v>
      </c>
      <c r="CI580" s="5">
        <v>0</v>
      </c>
      <c r="CJ580" s="5">
        <v>0</v>
      </c>
      <c r="CK580" s="5">
        <v>0</v>
      </c>
      <c r="CL580" s="5">
        <v>1</v>
      </c>
    </row>
    <row r="581" spans="1:90" x14ac:dyDescent="0.2">
      <c r="A581" t="s">
        <v>1050</v>
      </c>
      <c r="B581" t="s">
        <v>951</v>
      </c>
      <c r="C581" t="s">
        <v>192</v>
      </c>
      <c r="D581">
        <v>3.5</v>
      </c>
      <c r="E581" t="s">
        <v>317</v>
      </c>
      <c r="F581" t="s">
        <v>321</v>
      </c>
      <c r="G581" t="s">
        <v>322</v>
      </c>
      <c r="H581" t="s">
        <v>954</v>
      </c>
      <c r="I581">
        <v>0.29099999999999998</v>
      </c>
      <c r="J581">
        <v>3.1829999999999997E-2</v>
      </c>
      <c r="K581">
        <v>0.39828999999999998</v>
      </c>
      <c r="L581">
        <v>1995.4</v>
      </c>
      <c r="M581">
        <v>15.101000000000001</v>
      </c>
      <c r="N581">
        <v>14.819000000000001</v>
      </c>
      <c r="O581">
        <v>10.173999999999999</v>
      </c>
      <c r="P581">
        <v>2005.6</v>
      </c>
      <c r="Q581">
        <v>-787.77</v>
      </c>
      <c r="R581">
        <v>0.57272999999999996</v>
      </c>
      <c r="S581">
        <v>0.54147000000000001</v>
      </c>
      <c r="T581">
        <v>4.9501999999999997</v>
      </c>
      <c r="U581">
        <v>3.6284000000000001</v>
      </c>
      <c r="V581">
        <v>0.36907000000000001</v>
      </c>
      <c r="W581">
        <v>0.33901999999999999</v>
      </c>
      <c r="X581">
        <v>6.0153999999999996</v>
      </c>
      <c r="Y581">
        <v>4.8781999999999996</v>
      </c>
      <c r="Z581">
        <v>0.46653</v>
      </c>
      <c r="AA581">
        <v>0.44113000000000002</v>
      </c>
      <c r="AB581">
        <v>5.5312999999999999</v>
      </c>
      <c r="AC581">
        <v>4.0602999999999998</v>
      </c>
      <c r="AD581">
        <v>45</v>
      </c>
      <c r="AE581">
        <v>43</v>
      </c>
      <c r="AF581">
        <v>1.6871</v>
      </c>
      <c r="AG581">
        <v>6.7483000000000001E-2</v>
      </c>
      <c r="AH581">
        <v>1.6195999999999999</v>
      </c>
      <c r="AI581">
        <v>45</v>
      </c>
      <c r="AJ581">
        <v>3</v>
      </c>
      <c r="AK581">
        <v>44</v>
      </c>
      <c r="AL581">
        <v>0</v>
      </c>
      <c r="AM581">
        <v>0</v>
      </c>
      <c r="AN581">
        <v>1</v>
      </c>
      <c r="AO581">
        <v>0.88585000000000003</v>
      </c>
      <c r="AP581">
        <v>0</v>
      </c>
      <c r="AQ581">
        <v>1</v>
      </c>
      <c r="AR581" t="s">
        <v>94</v>
      </c>
      <c r="AS581" t="s">
        <v>95</v>
      </c>
      <c r="AT581" t="s">
        <v>95</v>
      </c>
      <c r="AU581" t="s">
        <v>95</v>
      </c>
      <c r="AV581" t="s">
        <v>94</v>
      </c>
      <c r="AW581" t="s">
        <v>94</v>
      </c>
      <c r="AX581" t="s">
        <v>95</v>
      </c>
      <c r="AY581" t="s">
        <v>95</v>
      </c>
      <c r="AZ581" t="s">
        <v>95</v>
      </c>
      <c r="BA581" t="s">
        <v>94</v>
      </c>
      <c r="BB581" t="s">
        <v>94</v>
      </c>
      <c r="BC581" t="s">
        <v>94</v>
      </c>
      <c r="BD581" t="s">
        <v>94</v>
      </c>
      <c r="BI581">
        <v>0</v>
      </c>
      <c r="BJ581" t="s">
        <v>132</v>
      </c>
      <c r="BK581" t="s">
        <v>133</v>
      </c>
      <c r="BL581">
        <v>1</v>
      </c>
      <c r="BM581">
        <v>1</v>
      </c>
      <c r="BN581">
        <v>0</v>
      </c>
      <c r="BO581">
        <v>0</v>
      </c>
      <c r="BP581">
        <v>0</v>
      </c>
      <c r="BQ581">
        <v>0</v>
      </c>
      <c r="BS581">
        <v>0</v>
      </c>
      <c r="BT581">
        <v>1</v>
      </c>
      <c r="BU581">
        <v>0</v>
      </c>
      <c r="BV581">
        <v>0</v>
      </c>
      <c r="BW581">
        <v>0</v>
      </c>
      <c r="BX581">
        <v>0</v>
      </c>
      <c r="BY581">
        <v>636</v>
      </c>
      <c r="BZ581" t="s">
        <v>123</v>
      </c>
      <c r="CG581" s="4">
        <v>1</v>
      </c>
      <c r="CH581" s="4">
        <v>1</v>
      </c>
      <c r="CI581" s="5">
        <v>0</v>
      </c>
      <c r="CJ581" s="5">
        <v>0</v>
      </c>
      <c r="CK581" s="5">
        <v>0</v>
      </c>
      <c r="CL581" s="5">
        <v>0</v>
      </c>
    </row>
    <row r="582" spans="1:90" x14ac:dyDescent="0.2">
      <c r="A582" t="s">
        <v>1051</v>
      </c>
      <c r="B582" t="s">
        <v>951</v>
      </c>
      <c r="C582" t="s">
        <v>192</v>
      </c>
      <c r="D582">
        <v>3.5</v>
      </c>
      <c r="E582" t="s">
        <v>317</v>
      </c>
      <c r="F582" t="s">
        <v>325</v>
      </c>
      <c r="G582" t="s">
        <v>326</v>
      </c>
      <c r="H582" t="s">
        <v>954</v>
      </c>
      <c r="I582">
        <v>0.35022999999999999</v>
      </c>
      <c r="J582">
        <v>9.0920000000000001E-2</v>
      </c>
      <c r="K582">
        <v>0.67430999999999996</v>
      </c>
      <c r="L582">
        <v>2012.6</v>
      </c>
      <c r="M582">
        <v>12.547000000000001</v>
      </c>
      <c r="N582">
        <v>27.988</v>
      </c>
      <c r="O582">
        <v>8.3247999999999998</v>
      </c>
      <c r="P582">
        <v>2008.8</v>
      </c>
      <c r="Q582">
        <v>-1342.4</v>
      </c>
      <c r="R582">
        <v>0.82621999999999995</v>
      </c>
      <c r="S582">
        <v>0.8135</v>
      </c>
      <c r="T582">
        <v>4.6208999999999998</v>
      </c>
      <c r="U582">
        <v>2.3273000000000001</v>
      </c>
      <c r="V582">
        <v>0.72757000000000005</v>
      </c>
      <c r="W582">
        <v>0.71460000000000001</v>
      </c>
      <c r="X582">
        <v>5.7855999999999996</v>
      </c>
      <c r="Y582">
        <v>3.5798000000000001</v>
      </c>
      <c r="Z582">
        <v>0.62417</v>
      </c>
      <c r="AA582">
        <v>0.60626999999999998</v>
      </c>
      <c r="AB582">
        <v>6.7953999999999999</v>
      </c>
      <c r="AC582">
        <v>5.1784999999999997</v>
      </c>
      <c r="AD582">
        <v>45</v>
      </c>
      <c r="AE582">
        <v>26</v>
      </c>
      <c r="AF582">
        <v>1.4292</v>
      </c>
      <c r="AG582">
        <v>3.5729999999999998E-2</v>
      </c>
      <c r="AH582">
        <v>1.3935</v>
      </c>
      <c r="AI582">
        <v>26</v>
      </c>
      <c r="AJ582">
        <v>3</v>
      </c>
      <c r="AK582">
        <v>22</v>
      </c>
      <c r="AL582">
        <v>1</v>
      </c>
      <c r="AM582">
        <v>1</v>
      </c>
      <c r="AN582">
        <v>1</v>
      </c>
      <c r="AO582">
        <v>0.93713999999999997</v>
      </c>
      <c r="AP582">
        <v>0</v>
      </c>
      <c r="AQ582">
        <v>1</v>
      </c>
      <c r="AR582" t="s">
        <v>95</v>
      </c>
      <c r="AS582" t="s">
        <v>95</v>
      </c>
      <c r="AT582" t="s">
        <v>95</v>
      </c>
      <c r="AU582" t="s">
        <v>95</v>
      </c>
      <c r="AV582" t="s">
        <v>95</v>
      </c>
      <c r="AW582" t="s">
        <v>95</v>
      </c>
      <c r="AX582" t="s">
        <v>95</v>
      </c>
      <c r="AY582" t="s">
        <v>95</v>
      </c>
      <c r="AZ582" t="s">
        <v>95</v>
      </c>
      <c r="BA582" t="s">
        <v>95</v>
      </c>
      <c r="BB582" t="s">
        <v>95</v>
      </c>
      <c r="BC582" t="s">
        <v>95</v>
      </c>
      <c r="BD582" t="s">
        <v>95</v>
      </c>
      <c r="BI582">
        <v>0</v>
      </c>
      <c r="BJ582" t="s">
        <v>132</v>
      </c>
      <c r="BK582" t="s">
        <v>133</v>
      </c>
      <c r="BL582">
        <v>1</v>
      </c>
      <c r="BM582">
        <v>1</v>
      </c>
      <c r="BN582">
        <v>0</v>
      </c>
      <c r="BO582">
        <v>0</v>
      </c>
      <c r="BP582">
        <v>0</v>
      </c>
      <c r="BQ582">
        <v>0</v>
      </c>
      <c r="BS582">
        <v>1</v>
      </c>
      <c r="BT582">
        <v>1</v>
      </c>
      <c r="BU582">
        <v>0</v>
      </c>
      <c r="BV582">
        <v>0</v>
      </c>
      <c r="BW582">
        <v>0</v>
      </c>
      <c r="BX582">
        <v>0</v>
      </c>
      <c r="BY582">
        <v>637</v>
      </c>
      <c r="CG582" s="4">
        <v>1</v>
      </c>
      <c r="CH582" s="4">
        <v>1</v>
      </c>
      <c r="CI582" s="5">
        <v>0</v>
      </c>
      <c r="CJ582" s="5">
        <v>0</v>
      </c>
      <c r="CK582" s="5">
        <v>0</v>
      </c>
      <c r="CL582" s="5">
        <v>0</v>
      </c>
    </row>
    <row r="583" spans="1:90" x14ac:dyDescent="0.2">
      <c r="A583" t="s">
        <v>1052</v>
      </c>
      <c r="B583" t="s">
        <v>951</v>
      </c>
      <c r="C583" t="s">
        <v>192</v>
      </c>
      <c r="D583">
        <v>3.5</v>
      </c>
      <c r="E583" t="s">
        <v>317</v>
      </c>
      <c r="F583" t="s">
        <v>328</v>
      </c>
      <c r="G583" t="s">
        <v>329</v>
      </c>
      <c r="H583" t="s">
        <v>954</v>
      </c>
      <c r="I583">
        <v>20.965</v>
      </c>
      <c r="J583">
        <v>0.13433999999999999</v>
      </c>
      <c r="K583">
        <v>4.5674000000000001</v>
      </c>
      <c r="L583">
        <v>2017</v>
      </c>
      <c r="M583">
        <v>0.20960999999999999</v>
      </c>
      <c r="N583">
        <v>237.66</v>
      </c>
      <c r="O583">
        <v>7.6453999999999994E-2</v>
      </c>
      <c r="P583">
        <v>1962.9</v>
      </c>
      <c r="Q583">
        <v>-9100.4</v>
      </c>
      <c r="R583">
        <v>0.72196000000000005</v>
      </c>
      <c r="S583">
        <v>0.70162000000000002</v>
      </c>
      <c r="T583">
        <v>52.168999999999997</v>
      </c>
      <c r="U583">
        <v>21.704000000000001</v>
      </c>
      <c r="V583">
        <v>0.56245999999999996</v>
      </c>
      <c r="W583">
        <v>0.54161999999999999</v>
      </c>
      <c r="X583">
        <v>65.444000000000003</v>
      </c>
      <c r="Y583">
        <v>35.204999999999998</v>
      </c>
      <c r="Z583">
        <v>0.35946</v>
      </c>
      <c r="AA583">
        <v>0.32895000000000002</v>
      </c>
      <c r="AB583">
        <v>79.183000000000007</v>
      </c>
      <c r="AC583">
        <v>54.661000000000001</v>
      </c>
      <c r="AD583">
        <v>45</v>
      </c>
      <c r="AE583">
        <v>22</v>
      </c>
      <c r="AF583">
        <v>1.7745</v>
      </c>
      <c r="AG583">
        <v>4.1640999999999996E-3</v>
      </c>
      <c r="AH583">
        <v>1.7704</v>
      </c>
      <c r="AI583">
        <v>25</v>
      </c>
      <c r="AJ583">
        <v>3</v>
      </c>
      <c r="AK583">
        <v>12</v>
      </c>
      <c r="AL583">
        <v>1</v>
      </c>
      <c r="AM583">
        <v>1</v>
      </c>
      <c r="AN583">
        <v>1</v>
      </c>
      <c r="AO583">
        <v>0.66581000000000001</v>
      </c>
      <c r="AP583">
        <v>0</v>
      </c>
      <c r="AQ583">
        <v>0</v>
      </c>
      <c r="AR583" t="s">
        <v>95</v>
      </c>
      <c r="AS583" t="s">
        <v>95</v>
      </c>
      <c r="AT583" t="s">
        <v>95</v>
      </c>
      <c r="AU583" t="s">
        <v>94</v>
      </c>
      <c r="AV583" t="s">
        <v>94</v>
      </c>
      <c r="AW583" t="s">
        <v>94</v>
      </c>
      <c r="AX583" t="s">
        <v>94</v>
      </c>
      <c r="AY583" t="s">
        <v>95</v>
      </c>
      <c r="AZ583" t="s">
        <v>95</v>
      </c>
      <c r="BA583" t="s">
        <v>94</v>
      </c>
      <c r="BB583" t="s">
        <v>94</v>
      </c>
      <c r="BC583" t="s">
        <v>94</v>
      </c>
      <c r="BD583" t="s">
        <v>94</v>
      </c>
      <c r="BI583">
        <v>0</v>
      </c>
      <c r="BJ583" t="s">
        <v>132</v>
      </c>
      <c r="BK583" t="s">
        <v>133</v>
      </c>
      <c r="BL583">
        <v>1</v>
      </c>
      <c r="BM583">
        <v>1</v>
      </c>
      <c r="BN583">
        <v>0</v>
      </c>
      <c r="BO583">
        <v>0</v>
      </c>
      <c r="BP583">
        <v>0</v>
      </c>
      <c r="BQ583">
        <v>0</v>
      </c>
      <c r="BS583">
        <v>0</v>
      </c>
      <c r="BT583">
        <v>1</v>
      </c>
      <c r="BU583">
        <v>0</v>
      </c>
      <c r="BV583">
        <v>0</v>
      </c>
      <c r="BW583">
        <v>0</v>
      </c>
      <c r="BX583">
        <v>0</v>
      </c>
      <c r="BY583">
        <v>638</v>
      </c>
      <c r="BZ583" t="s">
        <v>123</v>
      </c>
      <c r="CG583" s="4">
        <v>1</v>
      </c>
      <c r="CH583" s="4">
        <v>1</v>
      </c>
      <c r="CI583" s="5">
        <v>0</v>
      </c>
      <c r="CJ583" s="5">
        <v>0</v>
      </c>
      <c r="CK583" s="5">
        <v>0</v>
      </c>
      <c r="CL583" s="5">
        <v>0</v>
      </c>
    </row>
    <row r="584" spans="1:90" x14ac:dyDescent="0.2">
      <c r="A584" t="s">
        <v>1053</v>
      </c>
      <c r="B584" t="s">
        <v>951</v>
      </c>
      <c r="C584" t="s">
        <v>192</v>
      </c>
      <c r="D584">
        <v>3.5</v>
      </c>
      <c r="E584" t="s">
        <v>317</v>
      </c>
      <c r="F584" t="s">
        <v>331</v>
      </c>
      <c r="G584" t="s">
        <v>329</v>
      </c>
      <c r="H584" t="s">
        <v>954</v>
      </c>
      <c r="I584">
        <v>0.10442</v>
      </c>
      <c r="J584">
        <v>5.8520999999999997E-2</v>
      </c>
      <c r="K584">
        <v>41.177999999999997</v>
      </c>
      <c r="L584">
        <v>2013.6</v>
      </c>
      <c r="M584">
        <v>42.085000000000001</v>
      </c>
      <c r="N584">
        <v>2294.3000000000002</v>
      </c>
      <c r="O584">
        <v>0.13425000000000001</v>
      </c>
      <c r="P584">
        <v>1860.6</v>
      </c>
      <c r="Q584">
        <v>-81770</v>
      </c>
      <c r="R584">
        <v>0.16652</v>
      </c>
      <c r="S584">
        <v>0.10553999999999999</v>
      </c>
      <c r="T584">
        <v>1203.9000000000001</v>
      </c>
      <c r="U584">
        <v>656.68</v>
      </c>
      <c r="V584">
        <v>0.16134999999999999</v>
      </c>
      <c r="W584">
        <v>0.12142</v>
      </c>
      <c r="X584">
        <v>1207.5999999999999</v>
      </c>
      <c r="Y584">
        <v>674.42</v>
      </c>
      <c r="Z584">
        <v>0.16447000000000001</v>
      </c>
      <c r="AA584">
        <v>0.12469</v>
      </c>
      <c r="AB584">
        <v>1205.4000000000001</v>
      </c>
      <c r="AC584">
        <v>689.31</v>
      </c>
      <c r="AD584">
        <v>45</v>
      </c>
      <c r="AE584">
        <v>27</v>
      </c>
      <c r="AF584">
        <v>2.5558000000000001</v>
      </c>
      <c r="AG584">
        <v>8.4606999999999998E-4</v>
      </c>
      <c r="AH584">
        <v>2.5548999999999999</v>
      </c>
      <c r="AI584">
        <v>30</v>
      </c>
      <c r="AJ584">
        <v>24</v>
      </c>
      <c r="AK584">
        <v>19</v>
      </c>
      <c r="AL584">
        <v>1</v>
      </c>
      <c r="AM584">
        <v>1</v>
      </c>
      <c r="AN584">
        <v>1</v>
      </c>
      <c r="AO584">
        <v>0.20899999999999999</v>
      </c>
      <c r="AP584">
        <v>0</v>
      </c>
      <c r="AQ584">
        <v>0</v>
      </c>
      <c r="AR584" t="s">
        <v>96</v>
      </c>
      <c r="AS584" t="s">
        <v>95</v>
      </c>
      <c r="AT584" t="s">
        <v>95</v>
      </c>
      <c r="AU584" t="s">
        <v>94</v>
      </c>
      <c r="AV584" t="s">
        <v>94</v>
      </c>
      <c r="AW584" t="s">
        <v>94</v>
      </c>
      <c r="AX584" t="s">
        <v>94</v>
      </c>
      <c r="AY584" t="s">
        <v>95</v>
      </c>
      <c r="AZ584" t="s">
        <v>94</v>
      </c>
      <c r="BA584" t="s">
        <v>96</v>
      </c>
      <c r="BB584" t="s">
        <v>94</v>
      </c>
      <c r="BC584" t="s">
        <v>96</v>
      </c>
      <c r="BD584" t="s">
        <v>94</v>
      </c>
      <c r="BI584">
        <v>0</v>
      </c>
      <c r="BJ584" t="s">
        <v>132</v>
      </c>
      <c r="BK584" t="s">
        <v>133</v>
      </c>
      <c r="BL584">
        <v>0</v>
      </c>
      <c r="BM584">
        <v>1</v>
      </c>
      <c r="BN584">
        <v>0</v>
      </c>
      <c r="BO584">
        <v>0</v>
      </c>
      <c r="BP584">
        <v>0</v>
      </c>
      <c r="BQ584">
        <v>0</v>
      </c>
      <c r="BS584">
        <v>1</v>
      </c>
      <c r="BT584">
        <v>1</v>
      </c>
      <c r="BU584">
        <v>0</v>
      </c>
      <c r="BV584">
        <v>0</v>
      </c>
      <c r="BW584">
        <v>0</v>
      </c>
      <c r="BX584">
        <v>0</v>
      </c>
      <c r="BY584">
        <v>639</v>
      </c>
      <c r="BZ584" t="s">
        <v>123</v>
      </c>
      <c r="CG584" s="4">
        <v>1</v>
      </c>
      <c r="CH584" s="4">
        <v>1</v>
      </c>
      <c r="CI584" s="5">
        <v>0</v>
      </c>
      <c r="CJ584" s="5">
        <v>0</v>
      </c>
      <c r="CK584" s="5">
        <v>0</v>
      </c>
      <c r="CL584" s="5">
        <v>0</v>
      </c>
    </row>
    <row r="585" spans="1:90" x14ac:dyDescent="0.2">
      <c r="A585" t="s">
        <v>1054</v>
      </c>
      <c r="B585" t="s">
        <v>951</v>
      </c>
      <c r="C585" t="s">
        <v>192</v>
      </c>
      <c r="D585">
        <v>3.5</v>
      </c>
      <c r="E585" t="s">
        <v>317</v>
      </c>
      <c r="F585" t="s">
        <v>333</v>
      </c>
      <c r="G585" t="s">
        <v>326</v>
      </c>
      <c r="H585" t="s">
        <v>954</v>
      </c>
      <c r="I585">
        <v>0.31069999999999998</v>
      </c>
      <c r="J585">
        <v>8.3720000000000003E-2</v>
      </c>
      <c r="K585">
        <v>1.2794000000000001</v>
      </c>
      <c r="L585">
        <v>2011.9</v>
      </c>
      <c r="M585">
        <v>14.144</v>
      </c>
      <c r="N585">
        <v>52.402000000000001</v>
      </c>
      <c r="O585">
        <v>2.3319999999999999</v>
      </c>
      <c r="P585">
        <v>1984.9</v>
      </c>
      <c r="Q585">
        <v>-2546.1</v>
      </c>
      <c r="R585">
        <v>0.85404999999999998</v>
      </c>
      <c r="S585">
        <v>0.84336999999999995</v>
      </c>
      <c r="T585">
        <v>7.6605999999999996</v>
      </c>
      <c r="U585">
        <v>3.9131999999999998</v>
      </c>
      <c r="V585">
        <v>0.76732</v>
      </c>
      <c r="W585">
        <v>0.75624000000000002</v>
      </c>
      <c r="X585">
        <v>9.6725999999999992</v>
      </c>
      <c r="Y585">
        <v>6.3560999999999996</v>
      </c>
      <c r="Z585">
        <v>0.68667999999999996</v>
      </c>
      <c r="AA585">
        <v>0.67176000000000002</v>
      </c>
      <c r="AB585">
        <v>11.224</v>
      </c>
      <c r="AC585">
        <v>8.6206999999999994</v>
      </c>
      <c r="AD585">
        <v>45</v>
      </c>
      <c r="AE585">
        <v>30</v>
      </c>
      <c r="AF585">
        <v>1.4502999999999999</v>
      </c>
      <c r="AG585">
        <v>1.9082999999999999E-2</v>
      </c>
      <c r="AH585">
        <v>1.4312</v>
      </c>
      <c r="AI585">
        <v>35</v>
      </c>
      <c r="AJ585">
        <v>3</v>
      </c>
      <c r="AK585">
        <v>34</v>
      </c>
      <c r="AL585">
        <v>0</v>
      </c>
      <c r="AM585">
        <v>0</v>
      </c>
      <c r="AN585">
        <v>1</v>
      </c>
      <c r="AO585">
        <v>0.95013000000000003</v>
      </c>
      <c r="AP585">
        <v>0</v>
      </c>
      <c r="AQ585">
        <v>1</v>
      </c>
      <c r="AR585" t="s">
        <v>95</v>
      </c>
      <c r="AS585" t="s">
        <v>95</v>
      </c>
      <c r="AT585" t="s">
        <v>95</v>
      </c>
      <c r="AU585" t="s">
        <v>95</v>
      </c>
      <c r="AV585" t="s">
        <v>95</v>
      </c>
      <c r="AW585" t="s">
        <v>95</v>
      </c>
      <c r="AX585" t="s">
        <v>95</v>
      </c>
      <c r="AY585" t="s">
        <v>95</v>
      </c>
      <c r="AZ585" t="s">
        <v>95</v>
      </c>
      <c r="BA585" t="s">
        <v>95</v>
      </c>
      <c r="BB585" t="s">
        <v>95</v>
      </c>
      <c r="BC585" t="s">
        <v>95</v>
      </c>
      <c r="BD585" t="s">
        <v>95</v>
      </c>
      <c r="BI585">
        <v>0</v>
      </c>
      <c r="BJ585" t="s">
        <v>132</v>
      </c>
      <c r="BK585" t="s">
        <v>133</v>
      </c>
      <c r="BL585">
        <v>1</v>
      </c>
      <c r="BM585">
        <v>1</v>
      </c>
      <c r="BN585">
        <v>0</v>
      </c>
      <c r="BO585">
        <v>0</v>
      </c>
      <c r="BP585">
        <v>0</v>
      </c>
      <c r="BQ585">
        <v>0</v>
      </c>
      <c r="BS585">
        <v>1</v>
      </c>
      <c r="BT585">
        <v>1</v>
      </c>
      <c r="BU585">
        <v>0</v>
      </c>
      <c r="BV585">
        <v>0</v>
      </c>
      <c r="BW585">
        <v>0</v>
      </c>
      <c r="BX585">
        <v>0</v>
      </c>
      <c r="BY585">
        <v>640</v>
      </c>
      <c r="CG585" s="4">
        <v>1</v>
      </c>
      <c r="CH585" s="4">
        <v>1</v>
      </c>
      <c r="CI585" s="5">
        <v>0</v>
      </c>
      <c r="CJ585" s="5">
        <v>0</v>
      </c>
      <c r="CK585" s="5">
        <v>0</v>
      </c>
      <c r="CL585" s="5">
        <v>0</v>
      </c>
    </row>
    <row r="586" spans="1:90" x14ac:dyDescent="0.2">
      <c r="A586" t="s">
        <v>1055</v>
      </c>
      <c r="B586" t="s">
        <v>951</v>
      </c>
      <c r="C586" t="s">
        <v>192</v>
      </c>
      <c r="D586">
        <v>3.5</v>
      </c>
      <c r="E586" t="s">
        <v>317</v>
      </c>
      <c r="F586" t="s">
        <v>335</v>
      </c>
      <c r="G586" t="s">
        <v>336</v>
      </c>
      <c r="H586" t="s">
        <v>954</v>
      </c>
      <c r="I586">
        <v>0.14308999999999999</v>
      </c>
      <c r="J586">
        <v>9.4975000000000004E-2</v>
      </c>
      <c r="K586">
        <v>142.25</v>
      </c>
      <c r="L586">
        <v>2020.3</v>
      </c>
      <c r="M586">
        <v>30.71</v>
      </c>
      <c r="N586">
        <v>10781</v>
      </c>
      <c r="O586">
        <v>2.5515999999999998E-3</v>
      </c>
      <c r="P586">
        <v>1867.3</v>
      </c>
      <c r="Q586" s="1">
        <v>-283070</v>
      </c>
      <c r="R586">
        <v>0.99907000000000001</v>
      </c>
      <c r="S586">
        <v>0.999</v>
      </c>
      <c r="T586">
        <v>62.28</v>
      </c>
      <c r="U586">
        <v>56.508000000000003</v>
      </c>
      <c r="V586">
        <v>0.98895</v>
      </c>
      <c r="W586">
        <v>0.98841999999999997</v>
      </c>
      <c r="X586">
        <v>214.71</v>
      </c>
      <c r="Y586">
        <v>193.68</v>
      </c>
      <c r="Z586">
        <v>0.81830999999999998</v>
      </c>
      <c r="AA586">
        <v>0.80966000000000005</v>
      </c>
      <c r="AB586">
        <v>870.53</v>
      </c>
      <c r="AC586">
        <v>751.17</v>
      </c>
      <c r="AD586">
        <v>45</v>
      </c>
      <c r="AE586">
        <v>45</v>
      </c>
      <c r="AF586">
        <v>0.64119999999999999</v>
      </c>
      <c r="AG586" s="1">
        <v>9.2752999999999998E-5</v>
      </c>
      <c r="AH586">
        <v>0.64110999999999996</v>
      </c>
      <c r="AI586">
        <v>45</v>
      </c>
      <c r="AJ586">
        <v>0</v>
      </c>
      <c r="AK586">
        <v>44</v>
      </c>
      <c r="AL586">
        <v>0</v>
      </c>
      <c r="AM586">
        <v>0</v>
      </c>
      <c r="AN586">
        <v>1</v>
      </c>
      <c r="AO586">
        <v>0.92232999999999998</v>
      </c>
      <c r="AP586">
        <v>0</v>
      </c>
      <c r="AQ586">
        <v>0</v>
      </c>
      <c r="AR586" t="s">
        <v>95</v>
      </c>
      <c r="AS586" t="s">
        <v>95</v>
      </c>
      <c r="AT586" t="s">
        <v>95</v>
      </c>
      <c r="AU586" t="s">
        <v>95</v>
      </c>
      <c r="AV586" t="s">
        <v>95</v>
      </c>
      <c r="AW586" t="s">
        <v>95</v>
      </c>
      <c r="AX586" t="s">
        <v>95</v>
      </c>
      <c r="AY586" t="s">
        <v>95</v>
      </c>
      <c r="AZ586" t="s">
        <v>95</v>
      </c>
      <c r="BA586" t="s">
        <v>95</v>
      </c>
      <c r="BB586" t="s">
        <v>95</v>
      </c>
      <c r="BC586" t="s">
        <v>95</v>
      </c>
      <c r="BD586" t="s">
        <v>95</v>
      </c>
      <c r="BH586" t="s">
        <v>389</v>
      </c>
      <c r="BI586">
        <v>1</v>
      </c>
      <c r="BJ586" t="s">
        <v>97</v>
      </c>
      <c r="BK586" t="s">
        <v>337</v>
      </c>
      <c r="BL586">
        <v>0</v>
      </c>
      <c r="BM586">
        <v>0</v>
      </c>
      <c r="BN586">
        <v>0</v>
      </c>
      <c r="BO586">
        <v>0</v>
      </c>
      <c r="BP586">
        <v>0</v>
      </c>
      <c r="BQ586">
        <v>0</v>
      </c>
      <c r="BS586">
        <v>1</v>
      </c>
      <c r="BT586">
        <v>1</v>
      </c>
      <c r="BU586">
        <v>0</v>
      </c>
      <c r="BV586">
        <v>0</v>
      </c>
      <c r="BW586">
        <v>0</v>
      </c>
      <c r="BX586">
        <v>0</v>
      </c>
      <c r="BY586">
        <v>641</v>
      </c>
      <c r="BZ586" t="s">
        <v>123</v>
      </c>
      <c r="CA586" t="s">
        <v>123</v>
      </c>
      <c r="CG586" s="4">
        <v>1</v>
      </c>
      <c r="CH586" s="4">
        <v>1</v>
      </c>
      <c r="CI586" s="5">
        <v>0</v>
      </c>
      <c r="CJ586" s="5">
        <v>0</v>
      </c>
      <c r="CK586" s="5">
        <v>0</v>
      </c>
      <c r="CL586" s="5">
        <v>0</v>
      </c>
    </row>
    <row r="587" spans="1:90" x14ac:dyDescent="0.2">
      <c r="A587" t="s">
        <v>1056</v>
      </c>
      <c r="B587" t="s">
        <v>951</v>
      </c>
      <c r="C587" t="s">
        <v>192</v>
      </c>
      <c r="D587">
        <v>3.5</v>
      </c>
      <c r="E587" t="s">
        <v>317</v>
      </c>
      <c r="F587" t="s">
        <v>339</v>
      </c>
      <c r="G587" t="s">
        <v>340</v>
      </c>
      <c r="H587" t="s">
        <v>954</v>
      </c>
      <c r="I587">
        <v>0.13905000000000001</v>
      </c>
      <c r="J587">
        <v>6.9093000000000002E-2</v>
      </c>
      <c r="K587">
        <v>10.76</v>
      </c>
      <c r="L587">
        <v>2012.2</v>
      </c>
      <c r="M587">
        <v>31.603999999999999</v>
      </c>
      <c r="N587">
        <v>519.58000000000004</v>
      </c>
      <c r="O587">
        <v>0.16941000000000001</v>
      </c>
      <c r="P587">
        <v>1908.2</v>
      </c>
      <c r="Q587">
        <v>-21388</v>
      </c>
      <c r="R587">
        <v>0.99694000000000005</v>
      </c>
      <c r="S587">
        <v>0.99672000000000005</v>
      </c>
      <c r="T587">
        <v>8.0183999999999997</v>
      </c>
      <c r="U587">
        <v>6.9957000000000003</v>
      </c>
      <c r="V587">
        <v>0.96270999999999995</v>
      </c>
      <c r="W587">
        <v>0.96094000000000002</v>
      </c>
      <c r="X587">
        <v>28.001000000000001</v>
      </c>
      <c r="Y587">
        <v>24.309000000000001</v>
      </c>
      <c r="Z587">
        <v>0.92867</v>
      </c>
      <c r="AA587">
        <v>0.92527999999999999</v>
      </c>
      <c r="AB587">
        <v>38.728000000000002</v>
      </c>
      <c r="AC587">
        <v>34.203000000000003</v>
      </c>
      <c r="AD587">
        <v>45</v>
      </c>
      <c r="AE587">
        <v>45</v>
      </c>
      <c r="AF587">
        <v>0.83145000000000002</v>
      </c>
      <c r="AG587">
        <v>1.9246000000000001E-3</v>
      </c>
      <c r="AH587">
        <v>0.82952000000000004</v>
      </c>
      <c r="AI587">
        <v>45</v>
      </c>
      <c r="AJ587">
        <v>0</v>
      </c>
      <c r="AK587">
        <v>44</v>
      </c>
      <c r="AL587">
        <v>0</v>
      </c>
      <c r="AM587">
        <v>0</v>
      </c>
      <c r="AN587">
        <v>0</v>
      </c>
      <c r="AO587">
        <v>0.95186000000000004</v>
      </c>
      <c r="AP587">
        <v>0</v>
      </c>
      <c r="AQ587">
        <v>0</v>
      </c>
      <c r="AR587" t="s">
        <v>95</v>
      </c>
      <c r="AS587" t="s">
        <v>95</v>
      </c>
      <c r="AT587" t="s">
        <v>95</v>
      </c>
      <c r="AU587" t="s">
        <v>95</v>
      </c>
      <c r="AV587" t="s">
        <v>95</v>
      </c>
      <c r="AW587" t="s">
        <v>95</v>
      </c>
      <c r="AX587" t="s">
        <v>95</v>
      </c>
      <c r="AY587" t="s">
        <v>95</v>
      </c>
      <c r="AZ587" t="s">
        <v>95</v>
      </c>
      <c r="BA587" t="s">
        <v>95</v>
      </c>
      <c r="BB587" t="s">
        <v>95</v>
      </c>
      <c r="BC587" t="s">
        <v>95</v>
      </c>
      <c r="BD587" t="s">
        <v>95</v>
      </c>
      <c r="BH587" t="s">
        <v>341</v>
      </c>
      <c r="BI587">
        <v>1</v>
      </c>
      <c r="BJ587" t="s">
        <v>97</v>
      </c>
      <c r="BK587" t="s">
        <v>138</v>
      </c>
      <c r="BL587">
        <v>0</v>
      </c>
      <c r="BM587">
        <v>0</v>
      </c>
      <c r="BN587">
        <v>0</v>
      </c>
      <c r="BO587">
        <v>0</v>
      </c>
      <c r="BP587">
        <v>0</v>
      </c>
      <c r="BQ587">
        <v>0</v>
      </c>
      <c r="BS587">
        <v>1</v>
      </c>
      <c r="BT587">
        <v>1</v>
      </c>
      <c r="BU587">
        <v>0</v>
      </c>
      <c r="BV587">
        <v>0</v>
      </c>
      <c r="BW587">
        <v>0</v>
      </c>
      <c r="BX587">
        <v>0</v>
      </c>
      <c r="BY587">
        <v>642</v>
      </c>
      <c r="BZ587" t="s">
        <v>123</v>
      </c>
      <c r="CA587" t="s">
        <v>123</v>
      </c>
      <c r="CG587" s="4">
        <v>1</v>
      </c>
      <c r="CH587" s="4">
        <v>1</v>
      </c>
      <c r="CI587" s="5">
        <v>0</v>
      </c>
      <c r="CJ587" s="5">
        <v>0</v>
      </c>
      <c r="CK587" s="5">
        <v>0</v>
      </c>
      <c r="CL587" s="5">
        <v>0</v>
      </c>
    </row>
    <row r="588" spans="1:90" x14ac:dyDescent="0.2">
      <c r="A588" t="s">
        <v>1057</v>
      </c>
      <c r="B588" t="s">
        <v>951</v>
      </c>
      <c r="C588" t="s">
        <v>192</v>
      </c>
      <c r="D588">
        <v>3.5</v>
      </c>
      <c r="E588" t="s">
        <v>317</v>
      </c>
      <c r="F588" t="s">
        <v>343</v>
      </c>
      <c r="G588" t="s">
        <v>344</v>
      </c>
      <c r="H588" t="s">
        <v>954</v>
      </c>
      <c r="I588">
        <v>0.13905000000000001</v>
      </c>
      <c r="J588">
        <v>6.9093000000000002E-2</v>
      </c>
      <c r="K588">
        <v>10.76</v>
      </c>
      <c r="L588">
        <v>2012.2</v>
      </c>
      <c r="M588">
        <v>31.603999999999999</v>
      </c>
      <c r="N588">
        <v>519.58000000000004</v>
      </c>
      <c r="O588">
        <v>0.16941000000000001</v>
      </c>
      <c r="P588">
        <v>1908.2</v>
      </c>
      <c r="Q588">
        <v>-21388</v>
      </c>
      <c r="R588">
        <v>0.99694000000000005</v>
      </c>
      <c r="S588">
        <v>0.99672000000000005</v>
      </c>
      <c r="T588">
        <v>8.0183999999999997</v>
      </c>
      <c r="U588">
        <v>6.9957000000000003</v>
      </c>
      <c r="V588">
        <v>0.96270999999999995</v>
      </c>
      <c r="W588">
        <v>0.96094000000000002</v>
      </c>
      <c r="X588">
        <v>28.001000000000001</v>
      </c>
      <c r="Y588">
        <v>24.309000000000001</v>
      </c>
      <c r="Z588">
        <v>0.92867</v>
      </c>
      <c r="AA588">
        <v>0.92527999999999999</v>
      </c>
      <c r="AB588">
        <v>38.728000000000002</v>
      </c>
      <c r="AC588">
        <v>34.203000000000003</v>
      </c>
      <c r="AD588">
        <v>45</v>
      </c>
      <c r="AE588">
        <v>45</v>
      </c>
      <c r="AF588">
        <v>0.83145000000000002</v>
      </c>
      <c r="AG588">
        <v>1.9246000000000001E-3</v>
      </c>
      <c r="AH588">
        <v>0.82952000000000004</v>
      </c>
      <c r="AI588">
        <v>45</v>
      </c>
      <c r="AJ588">
        <v>0</v>
      </c>
      <c r="AK588">
        <v>44</v>
      </c>
      <c r="AL588">
        <v>0</v>
      </c>
      <c r="AM588">
        <v>0</v>
      </c>
      <c r="AN588">
        <v>0</v>
      </c>
      <c r="AO588">
        <v>0.95186000000000004</v>
      </c>
      <c r="AP588">
        <v>0</v>
      </c>
      <c r="AQ588">
        <v>0</v>
      </c>
      <c r="AR588" t="s">
        <v>95</v>
      </c>
      <c r="AS588" t="s">
        <v>95</v>
      </c>
      <c r="AT588" t="s">
        <v>95</v>
      </c>
      <c r="AU588" t="s">
        <v>95</v>
      </c>
      <c r="AV588" t="s">
        <v>95</v>
      </c>
      <c r="AW588" t="s">
        <v>95</v>
      </c>
      <c r="AX588" t="s">
        <v>95</v>
      </c>
      <c r="AY588" t="s">
        <v>95</v>
      </c>
      <c r="AZ588" t="s">
        <v>95</v>
      </c>
      <c r="BA588" t="s">
        <v>95</v>
      </c>
      <c r="BB588" t="s">
        <v>95</v>
      </c>
      <c r="BC588" t="s">
        <v>95</v>
      </c>
      <c r="BD588" t="s">
        <v>95</v>
      </c>
      <c r="BH588" t="s">
        <v>345</v>
      </c>
      <c r="BI588">
        <v>1</v>
      </c>
      <c r="BJ588" t="s">
        <v>97</v>
      </c>
      <c r="BK588" t="s">
        <v>180</v>
      </c>
      <c r="BL588">
        <v>0</v>
      </c>
      <c r="BM588">
        <v>0</v>
      </c>
      <c r="BN588">
        <v>0</v>
      </c>
      <c r="BO588">
        <v>0</v>
      </c>
      <c r="BP588">
        <v>0</v>
      </c>
      <c r="BQ588">
        <v>0</v>
      </c>
      <c r="BS588">
        <v>1</v>
      </c>
      <c r="BT588">
        <v>1</v>
      </c>
      <c r="BU588">
        <v>0</v>
      </c>
      <c r="BV588">
        <v>0</v>
      </c>
      <c r="BW588">
        <v>0</v>
      </c>
      <c r="BX588">
        <v>0</v>
      </c>
      <c r="BY588">
        <v>643</v>
      </c>
      <c r="BZ588" t="s">
        <v>123</v>
      </c>
      <c r="CA588" t="s">
        <v>123</v>
      </c>
      <c r="CG588" s="4">
        <v>1</v>
      </c>
      <c r="CH588" s="4">
        <v>1</v>
      </c>
      <c r="CI588" s="5">
        <v>0</v>
      </c>
      <c r="CJ588" s="5">
        <v>0</v>
      </c>
      <c r="CK588" s="5">
        <v>0</v>
      </c>
      <c r="CL588" s="5">
        <v>0</v>
      </c>
    </row>
    <row r="589" spans="1:90" x14ac:dyDescent="0.2">
      <c r="A589" t="s">
        <v>1058</v>
      </c>
      <c r="B589" t="s">
        <v>951</v>
      </c>
      <c r="C589" t="s">
        <v>192</v>
      </c>
      <c r="D589">
        <v>3.5</v>
      </c>
      <c r="E589" t="s">
        <v>317</v>
      </c>
      <c r="F589" t="s">
        <v>347</v>
      </c>
      <c r="G589" t="s">
        <v>348</v>
      </c>
      <c r="H589" t="s">
        <v>954</v>
      </c>
      <c r="I589">
        <v>0.16241</v>
      </c>
      <c r="J589">
        <v>4.8357999999999998E-2</v>
      </c>
      <c r="K589">
        <v>0.53424000000000005</v>
      </c>
      <c r="L589">
        <v>1999.2</v>
      </c>
      <c r="M589">
        <v>27.056999999999999</v>
      </c>
      <c r="N589">
        <v>18.870999999999999</v>
      </c>
      <c r="O589">
        <v>8.4515999999999991</v>
      </c>
      <c r="P589">
        <v>2000.2</v>
      </c>
      <c r="Q589">
        <v>-1058.9000000000001</v>
      </c>
      <c r="R589">
        <v>0.70718999999999999</v>
      </c>
      <c r="S589">
        <v>0.68408000000000002</v>
      </c>
      <c r="T589">
        <v>4.1718000000000002</v>
      </c>
      <c r="U589">
        <v>3.0390000000000001</v>
      </c>
      <c r="V589">
        <v>0.64553000000000005</v>
      </c>
      <c r="W589">
        <v>0.62734999999999996</v>
      </c>
      <c r="X589">
        <v>4.5900999999999996</v>
      </c>
      <c r="Y589">
        <v>3.5449999999999999</v>
      </c>
      <c r="Z589">
        <v>0.70545999999999998</v>
      </c>
      <c r="AA589">
        <v>0.69035000000000002</v>
      </c>
      <c r="AB589">
        <v>4.1840999999999999</v>
      </c>
      <c r="AC589">
        <v>3.0905999999999998</v>
      </c>
      <c r="AD589">
        <v>42</v>
      </c>
      <c r="AE589">
        <v>40</v>
      </c>
      <c r="AF589">
        <v>1.3248</v>
      </c>
      <c r="AG589">
        <v>5.2991999999999997E-2</v>
      </c>
      <c r="AH589">
        <v>1.2718</v>
      </c>
      <c r="AI589">
        <v>42</v>
      </c>
      <c r="AJ589">
        <v>0</v>
      </c>
      <c r="AK589">
        <v>41</v>
      </c>
      <c r="AL589">
        <v>0</v>
      </c>
      <c r="AM589">
        <v>0</v>
      </c>
      <c r="AN589">
        <v>1</v>
      </c>
      <c r="AO589">
        <v>0.85872000000000004</v>
      </c>
      <c r="AP589">
        <v>0</v>
      </c>
      <c r="AQ589">
        <v>1</v>
      </c>
      <c r="AR589" t="s">
        <v>95</v>
      </c>
      <c r="AS589" t="s">
        <v>95</v>
      </c>
      <c r="AT589" t="s">
        <v>95</v>
      </c>
      <c r="AU589" t="s">
        <v>95</v>
      </c>
      <c r="AV589" t="s">
        <v>95</v>
      </c>
      <c r="AW589" t="s">
        <v>95</v>
      </c>
      <c r="AX589" t="s">
        <v>95</v>
      </c>
      <c r="AY589" t="s">
        <v>95</v>
      </c>
      <c r="AZ589" t="s">
        <v>95</v>
      </c>
      <c r="BA589" t="s">
        <v>95</v>
      </c>
      <c r="BB589" t="s">
        <v>95</v>
      </c>
      <c r="BC589" t="s">
        <v>94</v>
      </c>
      <c r="BD589" t="s">
        <v>95</v>
      </c>
      <c r="BH589" t="s">
        <v>341</v>
      </c>
      <c r="BI589">
        <v>1</v>
      </c>
      <c r="BJ589" t="s">
        <v>97</v>
      </c>
      <c r="BK589" t="s">
        <v>138</v>
      </c>
      <c r="BL589">
        <v>0</v>
      </c>
      <c r="BM589">
        <v>0</v>
      </c>
      <c r="BN589">
        <v>0</v>
      </c>
      <c r="BO589">
        <v>0</v>
      </c>
      <c r="BP589">
        <v>0</v>
      </c>
      <c r="BQ589">
        <v>0</v>
      </c>
      <c r="BS589">
        <v>1</v>
      </c>
      <c r="BT589">
        <v>1</v>
      </c>
      <c r="BU589">
        <v>0</v>
      </c>
      <c r="BV589">
        <v>0</v>
      </c>
      <c r="BW589">
        <v>0</v>
      </c>
      <c r="BX589">
        <v>0</v>
      </c>
      <c r="BY589">
        <v>644</v>
      </c>
      <c r="BZ589" t="s">
        <v>123</v>
      </c>
      <c r="CA589" t="s">
        <v>123</v>
      </c>
      <c r="CG589" s="4">
        <v>1</v>
      </c>
      <c r="CH589" s="4">
        <v>1</v>
      </c>
      <c r="CI589" s="5">
        <v>0</v>
      </c>
      <c r="CJ589" s="5">
        <v>0</v>
      </c>
      <c r="CK589" s="5">
        <v>0</v>
      </c>
      <c r="CL589" s="5">
        <v>0</v>
      </c>
    </row>
    <row r="590" spans="1:90" x14ac:dyDescent="0.2">
      <c r="A590" t="s">
        <v>1059</v>
      </c>
      <c r="B590" t="s">
        <v>951</v>
      </c>
      <c r="C590" t="s">
        <v>192</v>
      </c>
      <c r="D590">
        <v>3.5</v>
      </c>
      <c r="E590" t="s">
        <v>317</v>
      </c>
      <c r="F590" t="s">
        <v>350</v>
      </c>
      <c r="G590" t="s">
        <v>351</v>
      </c>
      <c r="H590" t="s">
        <v>954</v>
      </c>
      <c r="I590">
        <v>0.23164000000000001</v>
      </c>
      <c r="J590">
        <v>0.14404</v>
      </c>
      <c r="K590">
        <v>5.9725000000000001</v>
      </c>
      <c r="L590">
        <v>2020.8</v>
      </c>
      <c r="M590">
        <v>18.971</v>
      </c>
      <c r="N590">
        <v>517.25</v>
      </c>
      <c r="O590">
        <v>9.9208999999999999E-3</v>
      </c>
      <c r="P590">
        <v>1950.7</v>
      </c>
      <c r="Q590">
        <v>-11897</v>
      </c>
      <c r="R590">
        <v>0.99809000000000003</v>
      </c>
      <c r="S590">
        <v>0.99795</v>
      </c>
      <c r="T590">
        <v>4.2659000000000002</v>
      </c>
      <c r="U590">
        <v>2.617</v>
      </c>
      <c r="V590">
        <v>0.98692999999999997</v>
      </c>
      <c r="W590">
        <v>0.98631000000000002</v>
      </c>
      <c r="X590">
        <v>11.153</v>
      </c>
      <c r="Y590">
        <v>8.3327000000000009</v>
      </c>
      <c r="Z590">
        <v>0.63207000000000002</v>
      </c>
      <c r="AA590">
        <v>0.61455000000000004</v>
      </c>
      <c r="AB590">
        <v>59.177999999999997</v>
      </c>
      <c r="AC590">
        <v>48.566000000000003</v>
      </c>
      <c r="AD590">
        <v>45</v>
      </c>
      <c r="AE590">
        <v>26</v>
      </c>
      <c r="AF590">
        <v>0.65732000000000002</v>
      </c>
      <c r="AG590">
        <v>5.7999000000000002E-3</v>
      </c>
      <c r="AH590">
        <v>0.65151999999999999</v>
      </c>
      <c r="AI590">
        <v>26</v>
      </c>
      <c r="AJ590">
        <v>0</v>
      </c>
      <c r="AK590">
        <v>25</v>
      </c>
      <c r="AL590">
        <v>0</v>
      </c>
      <c r="AM590">
        <v>0</v>
      </c>
      <c r="AN590">
        <v>0</v>
      </c>
      <c r="AO590">
        <v>0.89527000000000001</v>
      </c>
      <c r="AP590">
        <v>0</v>
      </c>
      <c r="AQ590">
        <v>0</v>
      </c>
      <c r="AR590" t="s">
        <v>95</v>
      </c>
      <c r="AS590" t="s">
        <v>95</v>
      </c>
      <c r="AT590" t="s">
        <v>95</v>
      </c>
      <c r="AU590" t="s">
        <v>95</v>
      </c>
      <c r="AV590" t="s">
        <v>95</v>
      </c>
      <c r="AW590" t="s">
        <v>95</v>
      </c>
      <c r="AX590" t="s">
        <v>95</v>
      </c>
      <c r="AY590" t="s">
        <v>95</v>
      </c>
      <c r="AZ590" t="s">
        <v>95</v>
      </c>
      <c r="BA590" t="s">
        <v>95</v>
      </c>
      <c r="BB590" t="s">
        <v>95</v>
      </c>
      <c r="BC590" t="s">
        <v>95</v>
      </c>
      <c r="BD590" t="s">
        <v>95</v>
      </c>
      <c r="BH590" t="s">
        <v>276</v>
      </c>
      <c r="BI590">
        <v>0</v>
      </c>
      <c r="BJ590" t="s">
        <v>137</v>
      </c>
      <c r="BK590" t="s">
        <v>180</v>
      </c>
      <c r="BL590">
        <v>1</v>
      </c>
      <c r="BM590">
        <v>1</v>
      </c>
      <c r="BN590">
        <v>0</v>
      </c>
      <c r="BO590">
        <v>0</v>
      </c>
      <c r="BP590">
        <v>0</v>
      </c>
      <c r="BQ590">
        <v>0</v>
      </c>
      <c r="BS590">
        <v>1</v>
      </c>
      <c r="BT590">
        <v>1</v>
      </c>
      <c r="BU590">
        <v>0</v>
      </c>
      <c r="BV590">
        <v>0</v>
      </c>
      <c r="BW590">
        <v>0</v>
      </c>
      <c r="BX590">
        <v>0</v>
      </c>
      <c r="BY590">
        <v>645</v>
      </c>
      <c r="CG590" s="4">
        <v>1</v>
      </c>
      <c r="CH590" s="4">
        <v>1</v>
      </c>
      <c r="CI590" s="5">
        <v>0</v>
      </c>
      <c r="CJ590" s="5">
        <v>0</v>
      </c>
      <c r="CK590" s="5">
        <v>0</v>
      </c>
      <c r="CL590" s="5">
        <v>0</v>
      </c>
    </row>
    <row r="591" spans="1:90" x14ac:dyDescent="0.2">
      <c r="A591" t="s">
        <v>1060</v>
      </c>
      <c r="B591" t="s">
        <v>951</v>
      </c>
      <c r="C591" t="s">
        <v>192</v>
      </c>
      <c r="D591">
        <v>3.5</v>
      </c>
      <c r="E591" t="s">
        <v>317</v>
      </c>
      <c r="F591" t="s">
        <v>353</v>
      </c>
      <c r="G591" t="s">
        <v>354</v>
      </c>
      <c r="H591" t="s">
        <v>954</v>
      </c>
      <c r="I591">
        <v>0.15509999999999999</v>
      </c>
      <c r="J591">
        <v>0.14543</v>
      </c>
      <c r="K591">
        <v>0.65820999999999996</v>
      </c>
      <c r="L591">
        <v>2032.7</v>
      </c>
      <c r="M591">
        <v>28.332999999999998</v>
      </c>
      <c r="N591">
        <v>268</v>
      </c>
      <c r="O591">
        <v>9.3458000000000006</v>
      </c>
      <c r="P591">
        <v>2011.4</v>
      </c>
      <c r="Q591">
        <v>-1310.3</v>
      </c>
      <c r="R591">
        <v>0.94018000000000002</v>
      </c>
      <c r="S591">
        <v>0.93545999999999996</v>
      </c>
      <c r="T591">
        <v>2.4487000000000001</v>
      </c>
      <c r="U591">
        <v>1.5086999999999999</v>
      </c>
      <c r="V591">
        <v>0.94001000000000001</v>
      </c>
      <c r="W591">
        <v>0.93693000000000004</v>
      </c>
      <c r="X591">
        <v>2.4523000000000001</v>
      </c>
      <c r="Y591">
        <v>1.5218</v>
      </c>
      <c r="Z591">
        <v>0.63497999999999999</v>
      </c>
      <c r="AA591">
        <v>0.61626000000000003</v>
      </c>
      <c r="AB591">
        <v>6.0490000000000004</v>
      </c>
      <c r="AC591">
        <v>4.7302</v>
      </c>
      <c r="AD591">
        <v>42</v>
      </c>
      <c r="AE591">
        <v>23</v>
      </c>
      <c r="AF591">
        <v>0.14926</v>
      </c>
      <c r="AG591">
        <v>3.7314000000000002E-3</v>
      </c>
      <c r="AH591">
        <v>0.14552000000000001</v>
      </c>
      <c r="AI591">
        <v>23</v>
      </c>
      <c r="AJ591">
        <v>0</v>
      </c>
      <c r="AK591">
        <v>19</v>
      </c>
      <c r="AL591">
        <v>0</v>
      </c>
      <c r="AM591">
        <v>1</v>
      </c>
      <c r="AN591">
        <v>0</v>
      </c>
      <c r="AO591">
        <v>0.82774000000000003</v>
      </c>
      <c r="AP591">
        <v>0</v>
      </c>
      <c r="AQ591">
        <v>1</v>
      </c>
      <c r="AR591" t="s">
        <v>95</v>
      </c>
      <c r="AS591" t="s">
        <v>95</v>
      </c>
      <c r="AT591" t="s">
        <v>95</v>
      </c>
      <c r="AU591" t="s">
        <v>95</v>
      </c>
      <c r="AV591" t="s">
        <v>95</v>
      </c>
      <c r="AW591" t="s">
        <v>95</v>
      </c>
      <c r="AX591" t="s">
        <v>95</v>
      </c>
      <c r="AY591" t="s">
        <v>94</v>
      </c>
      <c r="AZ591" t="s">
        <v>95</v>
      </c>
      <c r="BA591" t="s">
        <v>94</v>
      </c>
      <c r="BB591" t="s">
        <v>95</v>
      </c>
      <c r="BC591" t="s">
        <v>95</v>
      </c>
      <c r="BD591" t="s">
        <v>95</v>
      </c>
      <c r="BH591" t="s">
        <v>341</v>
      </c>
      <c r="BI591">
        <v>1</v>
      </c>
      <c r="BJ591" t="s">
        <v>97</v>
      </c>
      <c r="BK591" t="s">
        <v>138</v>
      </c>
      <c r="BL591">
        <v>0</v>
      </c>
      <c r="BM591">
        <v>0</v>
      </c>
      <c r="BN591">
        <v>0</v>
      </c>
      <c r="BO591">
        <v>0</v>
      </c>
      <c r="BP591">
        <v>0</v>
      </c>
      <c r="BQ591">
        <v>0</v>
      </c>
      <c r="BS591">
        <v>1</v>
      </c>
      <c r="BT591">
        <v>1</v>
      </c>
      <c r="BU591">
        <v>0</v>
      </c>
      <c r="BV591">
        <v>0</v>
      </c>
      <c r="BW591">
        <v>0</v>
      </c>
      <c r="BX591">
        <v>0</v>
      </c>
      <c r="BY591">
        <v>646</v>
      </c>
      <c r="BZ591" t="s">
        <v>123</v>
      </c>
      <c r="CA591" t="s">
        <v>123</v>
      </c>
      <c r="CG591" s="4">
        <v>1</v>
      </c>
      <c r="CH591" s="4">
        <v>1</v>
      </c>
      <c r="CI591" s="5">
        <v>0</v>
      </c>
      <c r="CJ591" s="5">
        <v>0</v>
      </c>
      <c r="CK591" s="5">
        <v>0</v>
      </c>
      <c r="CL591" s="5">
        <v>0</v>
      </c>
    </row>
    <row r="592" spans="1:90" x14ac:dyDescent="0.2">
      <c r="A592" t="s">
        <v>1061</v>
      </c>
      <c r="B592" t="s">
        <v>951</v>
      </c>
      <c r="C592" t="s">
        <v>192</v>
      </c>
      <c r="D592">
        <v>3.5</v>
      </c>
      <c r="E592" t="s">
        <v>317</v>
      </c>
      <c r="F592" t="s">
        <v>356</v>
      </c>
      <c r="G592" t="s">
        <v>357</v>
      </c>
      <c r="H592" t="s">
        <v>954</v>
      </c>
      <c r="I592">
        <v>0.51188</v>
      </c>
      <c r="J592">
        <v>0.22608</v>
      </c>
      <c r="K592">
        <v>25.658000000000001</v>
      </c>
      <c r="L592">
        <v>2020.2</v>
      </c>
      <c r="M592">
        <v>8.5848999999999993</v>
      </c>
      <c r="N592">
        <v>2266.6</v>
      </c>
      <c r="O592" s="1">
        <v>2.6352000000000001E-5</v>
      </c>
      <c r="P592">
        <v>1943.3</v>
      </c>
      <c r="Q592">
        <v>-51137</v>
      </c>
      <c r="R592">
        <v>0.99587999999999999</v>
      </c>
      <c r="S592">
        <v>0.99558000000000002</v>
      </c>
      <c r="T592">
        <v>32.509</v>
      </c>
      <c r="U592">
        <v>17.881</v>
      </c>
      <c r="V592">
        <v>0.96982999999999997</v>
      </c>
      <c r="W592">
        <v>0.96838999999999997</v>
      </c>
      <c r="X592">
        <v>88.024000000000001</v>
      </c>
      <c r="Y592">
        <v>47.100999999999999</v>
      </c>
      <c r="Z592">
        <v>0.43236999999999998</v>
      </c>
      <c r="AA592">
        <v>0.40533999999999998</v>
      </c>
      <c r="AB592">
        <v>381.8</v>
      </c>
      <c r="AC592">
        <v>290.14</v>
      </c>
      <c r="AD592">
        <v>45</v>
      </c>
      <c r="AE592">
        <v>25</v>
      </c>
      <c r="AF592">
        <v>0.86333000000000004</v>
      </c>
      <c r="AG592">
        <v>2.5720999999999999E-3</v>
      </c>
      <c r="AH592">
        <v>0.86075999999999997</v>
      </c>
      <c r="AI592">
        <v>25</v>
      </c>
      <c r="AJ592">
        <v>0</v>
      </c>
      <c r="AK592">
        <v>24</v>
      </c>
      <c r="AL592">
        <v>0</v>
      </c>
      <c r="AM592">
        <v>0</v>
      </c>
      <c r="AN592">
        <v>1</v>
      </c>
      <c r="AO592">
        <v>0.84372000000000003</v>
      </c>
      <c r="AP592">
        <v>0</v>
      </c>
      <c r="AQ592">
        <v>0</v>
      </c>
      <c r="AR592" t="s">
        <v>95</v>
      </c>
      <c r="AS592" t="s">
        <v>95</v>
      </c>
      <c r="AT592" t="s">
        <v>95</v>
      </c>
      <c r="AU592" t="s">
        <v>95</v>
      </c>
      <c r="AV592" t="s">
        <v>95</v>
      </c>
      <c r="AW592" t="s">
        <v>95</v>
      </c>
      <c r="AX592" t="s">
        <v>95</v>
      </c>
      <c r="AY592" t="s">
        <v>95</v>
      </c>
      <c r="AZ592" t="s">
        <v>95</v>
      </c>
      <c r="BA592" t="s">
        <v>95</v>
      </c>
      <c r="BB592" t="s">
        <v>95</v>
      </c>
      <c r="BC592" t="s">
        <v>95</v>
      </c>
      <c r="BD592" t="s">
        <v>95</v>
      </c>
      <c r="BH592" t="s">
        <v>276</v>
      </c>
      <c r="BI592">
        <v>0</v>
      </c>
      <c r="BJ592" t="s">
        <v>137</v>
      </c>
      <c r="BK592" t="s">
        <v>180</v>
      </c>
      <c r="BL592">
        <v>1</v>
      </c>
      <c r="BM592">
        <v>1</v>
      </c>
      <c r="BN592">
        <v>0</v>
      </c>
      <c r="BO592">
        <v>0</v>
      </c>
      <c r="BP592">
        <v>0</v>
      </c>
      <c r="BQ592">
        <v>0</v>
      </c>
      <c r="BS592">
        <v>1</v>
      </c>
      <c r="BT592">
        <v>1</v>
      </c>
      <c r="BU592">
        <v>0</v>
      </c>
      <c r="BV592">
        <v>0</v>
      </c>
      <c r="BW592">
        <v>0</v>
      </c>
      <c r="BX592">
        <v>0</v>
      </c>
      <c r="BY592">
        <v>647</v>
      </c>
      <c r="CG592" s="4">
        <v>1</v>
      </c>
      <c r="CH592" s="4">
        <v>1</v>
      </c>
      <c r="CI592" s="5">
        <v>0</v>
      </c>
      <c r="CJ592" s="5">
        <v>0</v>
      </c>
      <c r="CK592" s="5">
        <v>0</v>
      </c>
      <c r="CL592" s="5">
        <v>0</v>
      </c>
    </row>
    <row r="593" spans="1:90" x14ac:dyDescent="0.2">
      <c r="A593" t="s">
        <v>1062</v>
      </c>
      <c r="B593" t="s">
        <v>951</v>
      </c>
      <c r="C593" t="s">
        <v>192</v>
      </c>
      <c r="D593">
        <v>3.5</v>
      </c>
      <c r="E593" t="s">
        <v>317</v>
      </c>
      <c r="F593" t="s">
        <v>359</v>
      </c>
      <c r="G593" t="s">
        <v>360</v>
      </c>
      <c r="H593" t="s">
        <v>954</v>
      </c>
      <c r="I593">
        <v>0.32314999999999999</v>
      </c>
      <c r="J593">
        <v>0.32313999999999998</v>
      </c>
      <c r="K593">
        <v>4.0683999999999996</v>
      </c>
      <c r="L593">
        <v>2049.9</v>
      </c>
      <c r="M593">
        <v>13.599</v>
      </c>
      <c r="N593" s="1">
        <v>4449400</v>
      </c>
      <c r="O593">
        <v>3.0247E-3</v>
      </c>
      <c r="P593">
        <v>1984.6</v>
      </c>
      <c r="Q593">
        <v>-8105.5</v>
      </c>
      <c r="R593">
        <v>0.76131000000000004</v>
      </c>
      <c r="S593">
        <v>0.74246999999999996</v>
      </c>
      <c r="T593">
        <v>45.215000000000003</v>
      </c>
      <c r="U593">
        <v>15.851000000000001</v>
      </c>
      <c r="V593">
        <v>0.76131000000000004</v>
      </c>
      <c r="W593">
        <v>0.74907000000000001</v>
      </c>
      <c r="X593">
        <v>45.215000000000003</v>
      </c>
      <c r="Y593">
        <v>15.851000000000001</v>
      </c>
      <c r="Z593">
        <v>0.28389999999999999</v>
      </c>
      <c r="AA593">
        <v>0.24718000000000001</v>
      </c>
      <c r="AB593">
        <v>78.316999999999993</v>
      </c>
      <c r="AC593">
        <v>50.238999999999997</v>
      </c>
      <c r="AD593">
        <v>42</v>
      </c>
      <c r="AE593">
        <v>19</v>
      </c>
      <c r="AF593" s="1">
        <v>9.4785999999999997E-5</v>
      </c>
      <c r="AG593" s="1">
        <v>2.2242999999999999E-7</v>
      </c>
      <c r="AH593" s="1">
        <v>9.4562999999999996E-5</v>
      </c>
      <c r="AI593">
        <v>22</v>
      </c>
      <c r="AJ593">
        <v>0</v>
      </c>
      <c r="AK593">
        <v>9</v>
      </c>
      <c r="AL593">
        <v>0</v>
      </c>
      <c r="AM593">
        <v>1</v>
      </c>
      <c r="AN593">
        <v>1</v>
      </c>
      <c r="AO593">
        <v>0.43936999999999998</v>
      </c>
      <c r="AP593">
        <v>0</v>
      </c>
      <c r="AQ593">
        <v>0</v>
      </c>
      <c r="AR593" t="s">
        <v>95</v>
      </c>
      <c r="AS593" t="s">
        <v>95</v>
      </c>
      <c r="AT593" t="s">
        <v>95</v>
      </c>
      <c r="AU593" t="s">
        <v>94</v>
      </c>
      <c r="AV593" t="s">
        <v>94</v>
      </c>
      <c r="AW593" t="s">
        <v>94</v>
      </c>
      <c r="AX593" t="s">
        <v>94</v>
      </c>
      <c r="AY593" t="s">
        <v>94</v>
      </c>
      <c r="AZ593" t="s">
        <v>94</v>
      </c>
      <c r="BA593" t="s">
        <v>94</v>
      </c>
      <c r="BB593" t="s">
        <v>94</v>
      </c>
      <c r="BC593" t="s">
        <v>94</v>
      </c>
      <c r="BD593" t="s">
        <v>94</v>
      </c>
      <c r="BH593" t="s">
        <v>341</v>
      </c>
      <c r="BI593">
        <v>1</v>
      </c>
      <c r="BJ593" t="s">
        <v>97</v>
      </c>
      <c r="BK593" t="s">
        <v>138</v>
      </c>
      <c r="BL593">
        <v>0</v>
      </c>
      <c r="BM593">
        <v>0</v>
      </c>
      <c r="BN593">
        <v>0</v>
      </c>
      <c r="BO593">
        <v>0</v>
      </c>
      <c r="BP593">
        <v>0</v>
      </c>
      <c r="BQ593">
        <v>0</v>
      </c>
      <c r="BS593">
        <v>1</v>
      </c>
      <c r="BT593">
        <v>1</v>
      </c>
      <c r="BU593">
        <v>0</v>
      </c>
      <c r="BV593">
        <v>0</v>
      </c>
      <c r="BW593">
        <v>0</v>
      </c>
      <c r="BX593">
        <v>0</v>
      </c>
      <c r="BY593">
        <v>648</v>
      </c>
      <c r="BZ593" t="s">
        <v>123</v>
      </c>
      <c r="CA593" t="s">
        <v>123</v>
      </c>
      <c r="CG593" s="4">
        <v>1</v>
      </c>
      <c r="CH593" s="4">
        <v>1</v>
      </c>
      <c r="CI593" s="5">
        <v>0</v>
      </c>
      <c r="CJ593" s="5">
        <v>0</v>
      </c>
      <c r="CK593" s="5">
        <v>0</v>
      </c>
      <c r="CL593" s="5">
        <v>0</v>
      </c>
    </row>
    <row r="594" spans="1:90" x14ac:dyDescent="0.2">
      <c r="A594" t="s">
        <v>1063</v>
      </c>
      <c r="B594" t="s">
        <v>951</v>
      </c>
      <c r="C594" t="s">
        <v>192</v>
      </c>
      <c r="D594">
        <v>3.5</v>
      </c>
      <c r="E594" t="s">
        <v>317</v>
      </c>
      <c r="F594" t="s">
        <v>362</v>
      </c>
      <c r="G594" t="s">
        <v>357</v>
      </c>
      <c r="H594" t="s">
        <v>954</v>
      </c>
      <c r="I594">
        <v>0.11889</v>
      </c>
      <c r="J594">
        <v>8.3283999999999997E-2</v>
      </c>
      <c r="K594">
        <v>654.9</v>
      </c>
      <c r="L594">
        <v>2021.4</v>
      </c>
      <c r="M594">
        <v>36.962000000000003</v>
      </c>
      <c r="N594">
        <v>51990</v>
      </c>
      <c r="O594">
        <v>2.0184000000000001E-3</v>
      </c>
      <c r="P594">
        <v>1824.8</v>
      </c>
      <c r="Q594" s="1">
        <v>-1302700</v>
      </c>
      <c r="R594">
        <v>0.97279000000000004</v>
      </c>
      <c r="S594">
        <v>0.9708</v>
      </c>
      <c r="T594">
        <v>1512.7</v>
      </c>
      <c r="U594">
        <v>1274.7</v>
      </c>
      <c r="V594">
        <v>0.96386000000000005</v>
      </c>
      <c r="W594">
        <v>0.96214</v>
      </c>
      <c r="X594">
        <v>1743.2</v>
      </c>
      <c r="Y594">
        <v>1542.7</v>
      </c>
      <c r="Z594">
        <v>0.86023000000000005</v>
      </c>
      <c r="AA594">
        <v>0.85358000000000001</v>
      </c>
      <c r="AB594">
        <v>3428.3</v>
      </c>
      <c r="AC594">
        <v>3018.8</v>
      </c>
      <c r="AD594">
        <v>45</v>
      </c>
      <c r="AE594">
        <v>30</v>
      </c>
      <c r="AF594">
        <v>0.57855000000000001</v>
      </c>
      <c r="AG594">
        <v>2.5302999999999999E-2</v>
      </c>
      <c r="AH594">
        <v>0.55325000000000002</v>
      </c>
      <c r="AI594">
        <v>30</v>
      </c>
      <c r="AJ594">
        <v>0</v>
      </c>
      <c r="AK594">
        <v>29</v>
      </c>
      <c r="AL594">
        <v>0</v>
      </c>
      <c r="AM594">
        <v>0</v>
      </c>
      <c r="AN594">
        <v>1</v>
      </c>
      <c r="AO594">
        <v>0.92815000000000003</v>
      </c>
      <c r="AP594">
        <v>0</v>
      </c>
      <c r="AQ594">
        <v>0</v>
      </c>
      <c r="AR594" t="s">
        <v>95</v>
      </c>
      <c r="AS594" t="s">
        <v>95</v>
      </c>
      <c r="AT594" t="s">
        <v>95</v>
      </c>
      <c r="AU594" t="s">
        <v>95</v>
      </c>
      <c r="AV594" t="s">
        <v>95</v>
      </c>
      <c r="AW594" t="s">
        <v>95</v>
      </c>
      <c r="AX594" t="s">
        <v>95</v>
      </c>
      <c r="AY594" t="s">
        <v>95</v>
      </c>
      <c r="AZ594" t="s">
        <v>95</v>
      </c>
      <c r="BA594" t="s">
        <v>95</v>
      </c>
      <c r="BB594" t="s">
        <v>95</v>
      </c>
      <c r="BC594" t="s">
        <v>95</v>
      </c>
      <c r="BD594" t="s">
        <v>95</v>
      </c>
      <c r="BH594" t="s">
        <v>276</v>
      </c>
      <c r="BI594">
        <v>0</v>
      </c>
      <c r="BJ594" t="s">
        <v>137</v>
      </c>
      <c r="BK594" t="s">
        <v>180</v>
      </c>
      <c r="BL594">
        <v>1</v>
      </c>
      <c r="BM594">
        <v>1</v>
      </c>
      <c r="BN594">
        <v>0</v>
      </c>
      <c r="BO594">
        <v>0</v>
      </c>
      <c r="BP594">
        <v>0</v>
      </c>
      <c r="BQ594">
        <v>0</v>
      </c>
      <c r="BS594">
        <v>1</v>
      </c>
      <c r="BT594">
        <v>1</v>
      </c>
      <c r="BU594">
        <v>0</v>
      </c>
      <c r="BV594">
        <v>0</v>
      </c>
      <c r="BW594">
        <v>0</v>
      </c>
      <c r="BX594">
        <v>0</v>
      </c>
      <c r="BY594">
        <v>649</v>
      </c>
      <c r="CG594" s="4">
        <v>1</v>
      </c>
      <c r="CH594" s="4">
        <v>1</v>
      </c>
      <c r="CI594" s="5">
        <v>0</v>
      </c>
      <c r="CJ594" s="5">
        <v>0</v>
      </c>
      <c r="CK594" s="5">
        <v>0</v>
      </c>
      <c r="CL594" s="5">
        <v>0</v>
      </c>
    </row>
    <row r="595" spans="1:90" x14ac:dyDescent="0.2">
      <c r="A595" t="s">
        <v>1064</v>
      </c>
      <c r="B595" t="s">
        <v>951</v>
      </c>
      <c r="C595" t="s">
        <v>192</v>
      </c>
      <c r="D595">
        <v>3.5</v>
      </c>
      <c r="E595" t="s">
        <v>317</v>
      </c>
      <c r="F595" t="s">
        <v>364</v>
      </c>
      <c r="G595" t="s">
        <v>360</v>
      </c>
      <c r="H595" t="s">
        <v>954</v>
      </c>
      <c r="I595">
        <v>3.4165999999999999</v>
      </c>
      <c r="J595">
        <v>3.4140000000000001</v>
      </c>
      <c r="K595">
        <v>88.822000000000003</v>
      </c>
      <c r="L595">
        <v>2001.8</v>
      </c>
      <c r="M595">
        <v>1.2862</v>
      </c>
      <c r="N595" s="1">
        <v>2401700</v>
      </c>
      <c r="O595" s="1">
        <v>4.4829999999999999E-30</v>
      </c>
      <c r="P595">
        <v>1977.7</v>
      </c>
      <c r="Q595" s="1">
        <v>-176400</v>
      </c>
      <c r="R595">
        <v>0.94723000000000002</v>
      </c>
      <c r="S595">
        <v>0.93791999999999998</v>
      </c>
      <c r="T595">
        <v>289.99</v>
      </c>
      <c r="U595">
        <v>72.203000000000003</v>
      </c>
      <c r="V595">
        <v>0.94723000000000002</v>
      </c>
      <c r="W595">
        <v>0.94137000000000004</v>
      </c>
      <c r="X595">
        <v>289.99</v>
      </c>
      <c r="Y595">
        <v>72.206999999999994</v>
      </c>
      <c r="Z595">
        <v>0.18151999999999999</v>
      </c>
      <c r="AA595">
        <v>9.0582999999999997E-2</v>
      </c>
      <c r="AB595">
        <v>1142.0999999999999</v>
      </c>
      <c r="AC595">
        <v>663.43</v>
      </c>
      <c r="AD595">
        <v>21</v>
      </c>
      <c r="AE595">
        <v>4</v>
      </c>
      <c r="AF595">
        <v>2.4413999999999998E-3</v>
      </c>
      <c r="AG595" s="1">
        <v>7.5181999999999999E-5</v>
      </c>
      <c r="AH595">
        <v>2.3662000000000002E-3</v>
      </c>
      <c r="AI595">
        <v>6</v>
      </c>
      <c r="AJ595">
        <v>0</v>
      </c>
      <c r="AK595">
        <v>1</v>
      </c>
      <c r="AL595">
        <v>0</v>
      </c>
      <c r="AM595">
        <v>1</v>
      </c>
      <c r="AN595">
        <v>1</v>
      </c>
      <c r="AO595">
        <v>3.0231000000000001E-2</v>
      </c>
      <c r="AP595">
        <v>0</v>
      </c>
      <c r="AQ595">
        <v>0</v>
      </c>
      <c r="AR595" t="s">
        <v>95</v>
      </c>
      <c r="AS595" t="s">
        <v>96</v>
      </c>
      <c r="AT595" t="s">
        <v>95</v>
      </c>
      <c r="AU595" t="s">
        <v>94</v>
      </c>
      <c r="AV595" t="s">
        <v>95</v>
      </c>
      <c r="AW595" t="s">
        <v>94</v>
      </c>
      <c r="AX595" t="s">
        <v>94</v>
      </c>
      <c r="AY595" t="s">
        <v>94</v>
      </c>
      <c r="AZ595" t="s">
        <v>94</v>
      </c>
      <c r="BA595" t="s">
        <v>96</v>
      </c>
      <c r="BB595" t="s">
        <v>96</v>
      </c>
      <c r="BC595" t="s">
        <v>96</v>
      </c>
      <c r="BD595" t="s">
        <v>96</v>
      </c>
      <c r="BH595" t="s">
        <v>341</v>
      </c>
      <c r="BI595">
        <v>1</v>
      </c>
      <c r="BJ595" t="s">
        <v>97</v>
      </c>
      <c r="BK595" t="s">
        <v>138</v>
      </c>
      <c r="BL595">
        <v>0</v>
      </c>
      <c r="BM595">
        <v>0</v>
      </c>
      <c r="BN595">
        <v>0</v>
      </c>
      <c r="BO595">
        <v>0</v>
      </c>
      <c r="BP595">
        <v>0</v>
      </c>
      <c r="BQ595">
        <v>0</v>
      </c>
      <c r="BS595">
        <v>0</v>
      </c>
      <c r="BT595">
        <v>1</v>
      </c>
      <c r="BU595">
        <v>0</v>
      </c>
      <c r="BV595">
        <v>0</v>
      </c>
      <c r="BW595">
        <v>0</v>
      </c>
      <c r="BX595">
        <v>0</v>
      </c>
      <c r="BY595">
        <v>650</v>
      </c>
      <c r="CA595" t="s">
        <v>123</v>
      </c>
      <c r="CG595" s="4">
        <v>0</v>
      </c>
      <c r="CH595" s="4">
        <v>1</v>
      </c>
      <c r="CI595" s="5">
        <v>0</v>
      </c>
      <c r="CJ595" s="5">
        <v>0</v>
      </c>
      <c r="CK595" s="5">
        <v>0</v>
      </c>
      <c r="CL595" s="5">
        <v>0</v>
      </c>
    </row>
    <row r="596" spans="1:90" x14ac:dyDescent="0.2">
      <c r="A596" t="s">
        <v>1065</v>
      </c>
      <c r="B596" t="s">
        <v>951</v>
      </c>
      <c r="C596" t="s">
        <v>192</v>
      </c>
      <c r="D596">
        <v>3.5</v>
      </c>
      <c r="E596" t="s">
        <v>317</v>
      </c>
      <c r="F596" t="s">
        <v>366</v>
      </c>
      <c r="G596" t="s">
        <v>351</v>
      </c>
      <c r="H596" t="s">
        <v>954</v>
      </c>
      <c r="I596">
        <v>0.18726000000000001</v>
      </c>
      <c r="J596">
        <v>0.12637999999999999</v>
      </c>
      <c r="K596">
        <v>12.83</v>
      </c>
      <c r="L596">
        <v>2021.8</v>
      </c>
      <c r="M596">
        <v>23.466999999999999</v>
      </c>
      <c r="N596">
        <v>1184.0999999999999</v>
      </c>
      <c r="O596">
        <v>1.1592999999999999E-2</v>
      </c>
      <c r="P596">
        <v>1936.2</v>
      </c>
      <c r="Q596">
        <v>-25549</v>
      </c>
      <c r="R596">
        <v>0.99839999999999995</v>
      </c>
      <c r="S596">
        <v>0.99829000000000001</v>
      </c>
      <c r="T596">
        <v>7.9924999999999997</v>
      </c>
      <c r="U596">
        <v>5.8742999999999999</v>
      </c>
      <c r="V596">
        <v>0.99060000000000004</v>
      </c>
      <c r="W596">
        <v>0.99014999999999997</v>
      </c>
      <c r="X596">
        <v>19.390999999999998</v>
      </c>
      <c r="Y596">
        <v>15.172000000000001</v>
      </c>
      <c r="Z596">
        <v>0.69413999999999998</v>
      </c>
      <c r="AA596">
        <v>0.67957999999999996</v>
      </c>
      <c r="AB596">
        <v>110.6</v>
      </c>
      <c r="AC596">
        <v>92.495999999999995</v>
      </c>
      <c r="AD596">
        <v>45</v>
      </c>
      <c r="AE596">
        <v>35</v>
      </c>
      <c r="AF596">
        <v>0.58272000000000002</v>
      </c>
      <c r="AG596">
        <v>8.4451999999999997E-4</v>
      </c>
      <c r="AH596">
        <v>0.58187</v>
      </c>
      <c r="AI596">
        <v>35</v>
      </c>
      <c r="AJ596">
        <v>0</v>
      </c>
      <c r="AK596">
        <v>34</v>
      </c>
      <c r="AL596">
        <v>0</v>
      </c>
      <c r="AM596">
        <v>0</v>
      </c>
      <c r="AN596">
        <v>1</v>
      </c>
      <c r="AO596">
        <v>0.90449999999999997</v>
      </c>
      <c r="AP596">
        <v>0</v>
      </c>
      <c r="AQ596">
        <v>0</v>
      </c>
      <c r="AR596" t="s">
        <v>95</v>
      </c>
      <c r="AS596" t="s">
        <v>95</v>
      </c>
      <c r="AT596" t="s">
        <v>95</v>
      </c>
      <c r="AU596" t="s">
        <v>95</v>
      </c>
      <c r="AV596" t="s">
        <v>95</v>
      </c>
      <c r="AW596" t="s">
        <v>95</v>
      </c>
      <c r="AX596" t="s">
        <v>95</v>
      </c>
      <c r="AY596" t="s">
        <v>95</v>
      </c>
      <c r="AZ596" t="s">
        <v>95</v>
      </c>
      <c r="BA596" t="s">
        <v>95</v>
      </c>
      <c r="BB596" t="s">
        <v>95</v>
      </c>
      <c r="BC596" t="s">
        <v>95</v>
      </c>
      <c r="BD596" t="s">
        <v>95</v>
      </c>
      <c r="BH596" t="s">
        <v>276</v>
      </c>
      <c r="BI596">
        <v>0</v>
      </c>
      <c r="BJ596" t="s">
        <v>137</v>
      </c>
      <c r="BK596" t="s">
        <v>180</v>
      </c>
      <c r="BL596">
        <v>1</v>
      </c>
      <c r="BM596">
        <v>1</v>
      </c>
      <c r="BN596">
        <v>0</v>
      </c>
      <c r="BO596">
        <v>0</v>
      </c>
      <c r="BP596">
        <v>0</v>
      </c>
      <c r="BQ596">
        <v>0</v>
      </c>
      <c r="BS596">
        <v>1</v>
      </c>
      <c r="BT596">
        <v>1</v>
      </c>
      <c r="BU596">
        <v>0</v>
      </c>
      <c r="BV596">
        <v>0</v>
      </c>
      <c r="BW596">
        <v>0</v>
      </c>
      <c r="BX596">
        <v>0</v>
      </c>
      <c r="BY596">
        <v>651</v>
      </c>
      <c r="CG596" s="4">
        <v>1</v>
      </c>
      <c r="CH596" s="4">
        <v>1</v>
      </c>
      <c r="CI596" s="5">
        <v>0</v>
      </c>
      <c r="CJ596" s="5">
        <v>0</v>
      </c>
      <c r="CK596" s="5">
        <v>0</v>
      </c>
      <c r="CL596" s="5">
        <v>0</v>
      </c>
    </row>
    <row r="597" spans="1:90" x14ac:dyDescent="0.2">
      <c r="A597" t="s">
        <v>1066</v>
      </c>
      <c r="B597" t="s">
        <v>951</v>
      </c>
      <c r="C597" t="s">
        <v>192</v>
      </c>
      <c r="D597">
        <v>3.5</v>
      </c>
      <c r="E597" t="s">
        <v>317</v>
      </c>
      <c r="F597" t="s">
        <v>368</v>
      </c>
      <c r="G597" t="s">
        <v>354</v>
      </c>
      <c r="H597" t="s">
        <v>954</v>
      </c>
      <c r="I597">
        <v>0.14163999999999999</v>
      </c>
      <c r="J597">
        <v>0.12519</v>
      </c>
      <c r="K597">
        <v>1.2645</v>
      </c>
      <c r="L597">
        <v>2028.8</v>
      </c>
      <c r="M597">
        <v>31.024999999999999</v>
      </c>
      <c r="N597">
        <v>265.49</v>
      </c>
      <c r="O597">
        <v>4.2218999999999998</v>
      </c>
      <c r="P597">
        <v>1998.8</v>
      </c>
      <c r="Q597">
        <v>-2516.3000000000002</v>
      </c>
      <c r="R597">
        <v>0.94357999999999997</v>
      </c>
      <c r="S597">
        <v>0.93911999999999995</v>
      </c>
      <c r="T597">
        <v>4.3654000000000002</v>
      </c>
      <c r="U597">
        <v>3.1724000000000001</v>
      </c>
      <c r="V597">
        <v>0.94298999999999999</v>
      </c>
      <c r="W597">
        <v>0.94006000000000001</v>
      </c>
      <c r="X597">
        <v>4.3883000000000001</v>
      </c>
      <c r="Y597">
        <v>3.3111000000000002</v>
      </c>
      <c r="Z597">
        <v>0.69547999999999999</v>
      </c>
      <c r="AA597">
        <v>0.67986000000000002</v>
      </c>
      <c r="AB597">
        <v>10.141999999999999</v>
      </c>
      <c r="AC597">
        <v>7.9024000000000001</v>
      </c>
      <c r="AD597">
        <v>42</v>
      </c>
      <c r="AE597">
        <v>27</v>
      </c>
      <c r="AF597">
        <v>0.28627000000000002</v>
      </c>
      <c r="AG597">
        <v>3.7667E-3</v>
      </c>
      <c r="AH597">
        <v>0.28249999999999997</v>
      </c>
      <c r="AI597">
        <v>32</v>
      </c>
      <c r="AJ597">
        <v>0</v>
      </c>
      <c r="AK597">
        <v>31</v>
      </c>
      <c r="AL597">
        <v>0</v>
      </c>
      <c r="AM597">
        <v>0</v>
      </c>
      <c r="AN597">
        <v>1</v>
      </c>
      <c r="AO597">
        <v>0.83781000000000005</v>
      </c>
      <c r="AP597">
        <v>0</v>
      </c>
      <c r="AQ597">
        <v>1</v>
      </c>
      <c r="AR597" t="s">
        <v>95</v>
      </c>
      <c r="AS597" t="s">
        <v>95</v>
      </c>
      <c r="AT597" t="s">
        <v>95</v>
      </c>
      <c r="AU597" t="s">
        <v>95</v>
      </c>
      <c r="AV597" t="s">
        <v>95</v>
      </c>
      <c r="AW597" t="s">
        <v>95</v>
      </c>
      <c r="AX597" t="s">
        <v>95</v>
      </c>
      <c r="AY597" t="s">
        <v>95</v>
      </c>
      <c r="AZ597" t="s">
        <v>95</v>
      </c>
      <c r="BA597" t="s">
        <v>95</v>
      </c>
      <c r="BB597" t="s">
        <v>95</v>
      </c>
      <c r="BC597" t="s">
        <v>95</v>
      </c>
      <c r="BD597" t="s">
        <v>95</v>
      </c>
      <c r="BH597" t="s">
        <v>341</v>
      </c>
      <c r="BI597">
        <v>1</v>
      </c>
      <c r="BJ597" t="s">
        <v>97</v>
      </c>
      <c r="BK597" t="s">
        <v>138</v>
      </c>
      <c r="BL597">
        <v>0</v>
      </c>
      <c r="BM597">
        <v>0</v>
      </c>
      <c r="BN597">
        <v>0</v>
      </c>
      <c r="BO597">
        <v>0</v>
      </c>
      <c r="BP597">
        <v>0</v>
      </c>
      <c r="BQ597">
        <v>0</v>
      </c>
      <c r="BS597">
        <v>1</v>
      </c>
      <c r="BT597">
        <v>1</v>
      </c>
      <c r="BU597">
        <v>0</v>
      </c>
      <c r="BV597">
        <v>0</v>
      </c>
      <c r="BW597">
        <v>0</v>
      </c>
      <c r="BX597">
        <v>0</v>
      </c>
      <c r="BY597">
        <v>652</v>
      </c>
      <c r="BZ597" t="s">
        <v>123</v>
      </c>
      <c r="CA597" t="s">
        <v>123</v>
      </c>
      <c r="CG597" s="4">
        <v>1</v>
      </c>
      <c r="CH597" s="4">
        <v>1</v>
      </c>
      <c r="CI597" s="5">
        <v>0</v>
      </c>
      <c r="CJ597" s="5">
        <v>0</v>
      </c>
      <c r="CK597" s="5">
        <v>0</v>
      </c>
      <c r="CL597" s="5">
        <v>0</v>
      </c>
    </row>
    <row r="598" spans="1:90" x14ac:dyDescent="0.2">
      <c r="A598" t="s">
        <v>1067</v>
      </c>
      <c r="B598" t="s">
        <v>951</v>
      </c>
      <c r="C598" t="s">
        <v>192</v>
      </c>
      <c r="D598">
        <v>4.0999999999999996</v>
      </c>
      <c r="E598" t="s">
        <v>129</v>
      </c>
      <c r="F598" t="s">
        <v>130</v>
      </c>
      <c r="G598" t="s">
        <v>131</v>
      </c>
      <c r="H598" t="s">
        <v>954</v>
      </c>
      <c r="I598">
        <v>-0.61617999999999995</v>
      </c>
      <c r="J598">
        <v>-0.61609999999999998</v>
      </c>
      <c r="K598">
        <v>-0.86080999999999996</v>
      </c>
      <c r="L598">
        <v>1987.7</v>
      </c>
      <c r="M598">
        <v>-7.1318000000000001</v>
      </c>
      <c r="N598" s="1">
        <v>2297700</v>
      </c>
      <c r="O598">
        <v>32.457000000000001</v>
      </c>
      <c r="P598">
        <v>2005.8</v>
      </c>
      <c r="Q598">
        <v>1752.7</v>
      </c>
      <c r="R598">
        <v>0.54937000000000002</v>
      </c>
      <c r="S598">
        <v>0.46983999999999998</v>
      </c>
      <c r="T598">
        <v>14.983000000000001</v>
      </c>
      <c r="U598">
        <v>9.6942000000000004</v>
      </c>
      <c r="V598">
        <v>0.54937000000000002</v>
      </c>
      <c r="W598">
        <v>0.49930000000000002</v>
      </c>
      <c r="X598">
        <v>14.983000000000001</v>
      </c>
      <c r="Y598">
        <v>9.6941000000000006</v>
      </c>
      <c r="Z598">
        <v>5.4540999999999999E-2</v>
      </c>
      <c r="AA598">
        <v>-5.0509999999999999E-2</v>
      </c>
      <c r="AB598">
        <v>21.702000000000002</v>
      </c>
      <c r="AC598">
        <v>16.645</v>
      </c>
      <c r="AD598">
        <v>21</v>
      </c>
      <c r="AE598">
        <v>20</v>
      </c>
      <c r="AF598" s="1">
        <v>4.3523000000000003E-5</v>
      </c>
      <c r="AG598" s="1">
        <v>1.0028E-6</v>
      </c>
      <c r="AH598" s="1">
        <v>4.2519999999999999E-5</v>
      </c>
      <c r="AI598">
        <v>21</v>
      </c>
      <c r="AJ598">
        <v>20</v>
      </c>
      <c r="AK598">
        <v>8</v>
      </c>
      <c r="AL598">
        <v>0</v>
      </c>
      <c r="AM598">
        <v>1</v>
      </c>
      <c r="AN598">
        <v>1</v>
      </c>
      <c r="AO598">
        <v>0.57608000000000004</v>
      </c>
      <c r="AP598">
        <v>0</v>
      </c>
      <c r="AQ598">
        <v>1</v>
      </c>
      <c r="AR598" t="s">
        <v>94</v>
      </c>
      <c r="AS598" t="s">
        <v>95</v>
      </c>
      <c r="AT598" t="s">
        <v>95</v>
      </c>
      <c r="AU598" t="s">
        <v>94</v>
      </c>
      <c r="AV598" t="s">
        <v>94</v>
      </c>
      <c r="AW598" t="s">
        <v>94</v>
      </c>
      <c r="AX598" t="s">
        <v>94</v>
      </c>
      <c r="AY598" t="s">
        <v>94</v>
      </c>
      <c r="AZ598" t="s">
        <v>94</v>
      </c>
      <c r="BA598" t="s">
        <v>94</v>
      </c>
      <c r="BB598" t="s">
        <v>94</v>
      </c>
      <c r="BC598" t="s">
        <v>94</v>
      </c>
      <c r="BD598" t="s">
        <v>94</v>
      </c>
      <c r="BH598" t="s">
        <v>263</v>
      </c>
      <c r="BI598">
        <v>0</v>
      </c>
      <c r="BJ598" t="s">
        <v>137</v>
      </c>
      <c r="BK598" t="s">
        <v>133</v>
      </c>
      <c r="BL598">
        <v>1</v>
      </c>
      <c r="BM598">
        <v>1</v>
      </c>
      <c r="BN598">
        <v>0</v>
      </c>
      <c r="BO598">
        <v>0</v>
      </c>
      <c r="BP598">
        <v>0</v>
      </c>
      <c r="BQ598">
        <v>1</v>
      </c>
      <c r="BS598">
        <v>0</v>
      </c>
      <c r="BT598">
        <v>1</v>
      </c>
      <c r="BU598">
        <v>0</v>
      </c>
      <c r="BV598">
        <v>0</v>
      </c>
      <c r="BW598">
        <v>0</v>
      </c>
      <c r="BX598">
        <v>1</v>
      </c>
      <c r="BY598">
        <v>653</v>
      </c>
      <c r="BZ598" t="s">
        <v>123</v>
      </c>
      <c r="CG598" s="4">
        <v>1</v>
      </c>
      <c r="CH598" s="4">
        <v>1</v>
      </c>
      <c r="CI598" s="5">
        <v>0</v>
      </c>
      <c r="CJ598" s="5">
        <v>0</v>
      </c>
      <c r="CK598" s="5">
        <v>0</v>
      </c>
      <c r="CL598" s="5">
        <v>1</v>
      </c>
    </row>
    <row r="599" spans="1:90" x14ac:dyDescent="0.2">
      <c r="A599" t="s">
        <v>1068</v>
      </c>
      <c r="B599" t="s">
        <v>951</v>
      </c>
      <c r="C599" t="s">
        <v>192</v>
      </c>
      <c r="D599">
        <v>4.0999999999999996</v>
      </c>
      <c r="E599" t="s">
        <v>129</v>
      </c>
      <c r="F599" t="s">
        <v>135</v>
      </c>
      <c r="G599" t="s">
        <v>136</v>
      </c>
      <c r="H599" t="s">
        <v>954</v>
      </c>
      <c r="AD599">
        <v>1</v>
      </c>
      <c r="AE599">
        <v>1</v>
      </c>
      <c r="AI599">
        <v>1</v>
      </c>
      <c r="AJ599">
        <v>0</v>
      </c>
      <c r="AK599">
        <v>0</v>
      </c>
      <c r="AL599">
        <v>0</v>
      </c>
      <c r="AM599">
        <v>0</v>
      </c>
      <c r="AP599">
        <v>0</v>
      </c>
      <c r="AQ599">
        <v>1</v>
      </c>
      <c r="AR599" t="s">
        <v>96</v>
      </c>
      <c r="AS599" t="s">
        <v>96</v>
      </c>
      <c r="AT599" t="s">
        <v>95</v>
      </c>
      <c r="AU599" t="s">
        <v>94</v>
      </c>
      <c r="AV599" t="s">
        <v>94</v>
      </c>
      <c r="AW599" t="s">
        <v>94</v>
      </c>
      <c r="AX599" t="s">
        <v>94</v>
      </c>
      <c r="AY599" t="s">
        <v>94</v>
      </c>
      <c r="AZ599" t="s">
        <v>94</v>
      </c>
      <c r="BA599" t="s">
        <v>96</v>
      </c>
      <c r="BB599" t="s">
        <v>96</v>
      </c>
      <c r="BC599" t="s">
        <v>96</v>
      </c>
      <c r="BD599" t="s">
        <v>96</v>
      </c>
      <c r="BH599" t="s">
        <v>189</v>
      </c>
      <c r="BI599">
        <v>0</v>
      </c>
      <c r="BJ599" t="s">
        <v>132</v>
      </c>
      <c r="BK599" t="s">
        <v>138</v>
      </c>
      <c r="BL599">
        <v>0</v>
      </c>
      <c r="BM599">
        <v>0</v>
      </c>
      <c r="BN599">
        <v>0</v>
      </c>
      <c r="BO599">
        <v>0</v>
      </c>
      <c r="BP599">
        <v>0</v>
      </c>
      <c r="BQ599">
        <v>0</v>
      </c>
      <c r="BS599">
        <v>0</v>
      </c>
      <c r="BT599">
        <v>1</v>
      </c>
      <c r="BU599">
        <v>0</v>
      </c>
      <c r="BV599">
        <v>0</v>
      </c>
      <c r="BW599">
        <v>0</v>
      </c>
      <c r="BX599">
        <v>0</v>
      </c>
      <c r="BY599">
        <v>654</v>
      </c>
      <c r="CA599" t="s">
        <v>123</v>
      </c>
      <c r="CG599" s="4">
        <v>0</v>
      </c>
      <c r="CH599" s="4">
        <v>1</v>
      </c>
      <c r="CI599" s="5">
        <v>0</v>
      </c>
      <c r="CJ599" s="5">
        <v>0</v>
      </c>
      <c r="CK599" s="5">
        <v>0</v>
      </c>
      <c r="CL599" s="5">
        <v>0</v>
      </c>
    </row>
    <row r="600" spans="1:90" x14ac:dyDescent="0.2">
      <c r="A600" t="s">
        <v>1069</v>
      </c>
      <c r="B600" t="s">
        <v>951</v>
      </c>
      <c r="C600" t="s">
        <v>192</v>
      </c>
      <c r="D600">
        <v>4.3</v>
      </c>
      <c r="E600" t="s">
        <v>515</v>
      </c>
      <c r="F600" t="s">
        <v>1070</v>
      </c>
      <c r="G600" t="s">
        <v>1071</v>
      </c>
      <c r="H600" t="s">
        <v>954</v>
      </c>
      <c r="I600">
        <v>0.19373000000000001</v>
      </c>
      <c r="J600">
        <v>2.5205999999999999E-2</v>
      </c>
      <c r="K600">
        <v>1.6664999999999999E-2</v>
      </c>
      <c r="L600">
        <v>2002.1</v>
      </c>
      <c r="M600">
        <v>22.684000000000001</v>
      </c>
      <c r="N600">
        <v>0.75319000000000003</v>
      </c>
      <c r="O600">
        <v>0.18622</v>
      </c>
      <c r="P600">
        <v>1965.2</v>
      </c>
      <c r="Q600">
        <v>-32.915999999999997</v>
      </c>
      <c r="R600">
        <v>0.95196000000000003</v>
      </c>
      <c r="S600">
        <v>0.94294999999999995</v>
      </c>
      <c r="T600">
        <v>2.5631999999999999E-2</v>
      </c>
      <c r="U600">
        <v>2.1822000000000001E-2</v>
      </c>
      <c r="V600">
        <v>0.79427000000000003</v>
      </c>
      <c r="W600">
        <v>0.77007000000000003</v>
      </c>
      <c r="X600">
        <v>5.3040999999999998E-2</v>
      </c>
      <c r="Y600">
        <v>4.1419999999999998E-2</v>
      </c>
      <c r="Z600">
        <v>0.84282000000000001</v>
      </c>
      <c r="AA600">
        <v>0.82433000000000001</v>
      </c>
      <c r="AB600">
        <v>4.6362E-2</v>
      </c>
      <c r="AC600">
        <v>3.7256999999999998E-2</v>
      </c>
      <c r="AD600">
        <v>20</v>
      </c>
      <c r="AE600">
        <v>20</v>
      </c>
      <c r="AF600">
        <v>1.0024</v>
      </c>
      <c r="AG600">
        <v>0.47266000000000002</v>
      </c>
      <c r="AH600">
        <v>0.52975000000000005</v>
      </c>
      <c r="AI600">
        <v>22</v>
      </c>
      <c r="AJ600">
        <v>2</v>
      </c>
      <c r="AK600">
        <v>19</v>
      </c>
      <c r="AL600">
        <v>0</v>
      </c>
      <c r="AM600">
        <v>0</v>
      </c>
      <c r="AN600">
        <v>0</v>
      </c>
      <c r="AO600">
        <v>0.95559000000000005</v>
      </c>
      <c r="AP600">
        <v>1</v>
      </c>
      <c r="AQ600">
        <v>1</v>
      </c>
      <c r="AR600" t="s">
        <v>95</v>
      </c>
      <c r="AS600" t="s">
        <v>95</v>
      </c>
      <c r="AT600" t="s">
        <v>95</v>
      </c>
      <c r="AU600" t="s">
        <v>95</v>
      </c>
      <c r="AV600" t="s">
        <v>95</v>
      </c>
      <c r="AW600" t="s">
        <v>95</v>
      </c>
      <c r="AX600" t="s">
        <v>95</v>
      </c>
      <c r="AY600" t="s">
        <v>95</v>
      </c>
      <c r="AZ600" t="s">
        <v>95</v>
      </c>
      <c r="BA600" t="s">
        <v>95</v>
      </c>
      <c r="BB600" t="s">
        <v>95</v>
      </c>
      <c r="BC600" t="s">
        <v>96</v>
      </c>
      <c r="BD600" t="s">
        <v>95</v>
      </c>
      <c r="BE600">
        <v>1</v>
      </c>
      <c r="BI600">
        <v>0</v>
      </c>
      <c r="BM600">
        <v>1</v>
      </c>
      <c r="BS600">
        <v>0</v>
      </c>
      <c r="BT600">
        <v>1</v>
      </c>
      <c r="BU600">
        <v>0</v>
      </c>
      <c r="BV600">
        <v>0</v>
      </c>
      <c r="BW600">
        <v>0</v>
      </c>
      <c r="BX600">
        <v>0</v>
      </c>
      <c r="BY600">
        <v>655</v>
      </c>
      <c r="CG600" s="4">
        <v>0</v>
      </c>
      <c r="CH600" s="4">
        <v>1</v>
      </c>
      <c r="CI600" s="5">
        <v>0</v>
      </c>
      <c r="CJ600" s="5">
        <v>0</v>
      </c>
      <c r="CK600" s="5">
        <v>0</v>
      </c>
      <c r="CL600" s="5">
        <v>0</v>
      </c>
    </row>
    <row r="601" spans="1:90" x14ac:dyDescent="0.2">
      <c r="A601" t="s">
        <v>1072</v>
      </c>
      <c r="B601" t="s">
        <v>951</v>
      </c>
      <c r="C601" t="s">
        <v>192</v>
      </c>
      <c r="D601">
        <v>4.3</v>
      </c>
      <c r="E601" t="s">
        <v>515</v>
      </c>
      <c r="F601" t="s">
        <v>1073</v>
      </c>
      <c r="G601" t="s">
        <v>1015</v>
      </c>
      <c r="H601" t="s">
        <v>954</v>
      </c>
      <c r="I601">
        <v>0.17849999999999999</v>
      </c>
      <c r="J601">
        <v>2.0772999999999998E-3</v>
      </c>
      <c r="K601">
        <v>1.2271000000000001E-2</v>
      </c>
      <c r="L601">
        <v>1999.6</v>
      </c>
      <c r="M601">
        <v>24.617999999999999</v>
      </c>
      <c r="N601">
        <v>0.85951</v>
      </c>
      <c r="O601">
        <v>1555.3</v>
      </c>
      <c r="P601" s="1">
        <v>157470</v>
      </c>
      <c r="Q601">
        <v>-23.936</v>
      </c>
      <c r="R601">
        <v>0.95262000000000002</v>
      </c>
      <c r="S601">
        <v>0.94245999999999996</v>
      </c>
      <c r="T601">
        <v>1.4992E-2</v>
      </c>
      <c r="U601">
        <v>1.2540000000000001E-2</v>
      </c>
      <c r="V601">
        <v>-125.27</v>
      </c>
      <c r="W601">
        <v>-142.1</v>
      </c>
      <c r="X601">
        <v>0.77392000000000005</v>
      </c>
      <c r="Y601">
        <v>0.77083999999999997</v>
      </c>
      <c r="Z601">
        <v>0.85438999999999998</v>
      </c>
      <c r="AA601">
        <v>0.83496999999999999</v>
      </c>
      <c r="AB601">
        <v>2.6282E-2</v>
      </c>
      <c r="AC601">
        <v>2.0634E-2</v>
      </c>
      <c r="AD601">
        <v>18</v>
      </c>
      <c r="AE601">
        <v>18</v>
      </c>
      <c r="AF601">
        <v>1.0105999999999999</v>
      </c>
      <c r="AG601">
        <v>0.71797</v>
      </c>
      <c r="AH601">
        <v>0.29260999999999998</v>
      </c>
      <c r="AI601">
        <v>18</v>
      </c>
      <c r="AJ601">
        <v>2</v>
      </c>
      <c r="AK601">
        <v>17</v>
      </c>
      <c r="AL601">
        <v>1</v>
      </c>
      <c r="AM601">
        <v>0</v>
      </c>
      <c r="AN601">
        <v>0</v>
      </c>
      <c r="AO601">
        <v>0.95074000000000003</v>
      </c>
      <c r="AP601">
        <v>1</v>
      </c>
      <c r="AQ601">
        <v>1</v>
      </c>
      <c r="AR601" t="s">
        <v>95</v>
      </c>
      <c r="AS601" t="s">
        <v>95</v>
      </c>
      <c r="AT601" t="s">
        <v>95</v>
      </c>
      <c r="AU601" t="s">
        <v>95</v>
      </c>
      <c r="AV601" t="s">
        <v>95</v>
      </c>
      <c r="AW601" t="s">
        <v>95</v>
      </c>
      <c r="AX601" t="s">
        <v>95</v>
      </c>
      <c r="AY601" t="s">
        <v>95</v>
      </c>
      <c r="AZ601" t="s">
        <v>95</v>
      </c>
      <c r="BA601" t="s">
        <v>95</v>
      </c>
      <c r="BB601" t="s">
        <v>95</v>
      </c>
      <c r="BC601" t="s">
        <v>95</v>
      </c>
      <c r="BD601" t="s">
        <v>95</v>
      </c>
      <c r="BE601">
        <v>1</v>
      </c>
      <c r="BI601">
        <v>0</v>
      </c>
      <c r="BL601">
        <v>1</v>
      </c>
      <c r="BM601">
        <v>1</v>
      </c>
      <c r="BS601">
        <v>1</v>
      </c>
      <c r="BT601">
        <v>1</v>
      </c>
      <c r="BU601">
        <v>0</v>
      </c>
      <c r="BV601">
        <v>0</v>
      </c>
      <c r="BW601">
        <v>0</v>
      </c>
      <c r="BX601">
        <v>1</v>
      </c>
      <c r="BY601">
        <v>656</v>
      </c>
      <c r="CG601" s="4">
        <v>1</v>
      </c>
      <c r="CH601" s="4">
        <v>1</v>
      </c>
      <c r="CI601" s="5">
        <v>0</v>
      </c>
      <c r="CJ601" s="5">
        <v>0</v>
      </c>
      <c r="CK601" s="5">
        <v>0</v>
      </c>
      <c r="CL601" s="5">
        <v>1</v>
      </c>
    </row>
    <row r="602" spans="1:90" x14ac:dyDescent="0.2">
      <c r="A602" t="s">
        <v>1074</v>
      </c>
      <c r="B602" t="s">
        <v>951</v>
      </c>
      <c r="C602" t="s">
        <v>192</v>
      </c>
      <c r="D602">
        <v>4.5</v>
      </c>
      <c r="E602" t="s">
        <v>994</v>
      </c>
      <c r="F602" t="s">
        <v>995</v>
      </c>
      <c r="G602" t="s">
        <v>996</v>
      </c>
      <c r="H602" t="s">
        <v>954</v>
      </c>
      <c r="I602">
        <v>0.29483999999999999</v>
      </c>
      <c r="J602">
        <v>3.2144000000000001E-3</v>
      </c>
      <c r="K602">
        <v>2.4379000000000001E-2</v>
      </c>
      <c r="L602">
        <v>2002.3</v>
      </c>
      <c r="M602">
        <v>14.904</v>
      </c>
      <c r="N602">
        <v>0.91057999999999995</v>
      </c>
      <c r="O602">
        <v>1554.9</v>
      </c>
      <c r="P602" s="1">
        <v>157500</v>
      </c>
      <c r="Q602">
        <v>-48.281999999999996</v>
      </c>
      <c r="R602">
        <v>0.98833000000000004</v>
      </c>
      <c r="S602">
        <v>0.98658000000000001</v>
      </c>
      <c r="T602">
        <v>2.0421000000000002E-2</v>
      </c>
      <c r="U602">
        <v>1.5483E-2</v>
      </c>
      <c r="V602">
        <v>-16.021000000000001</v>
      </c>
      <c r="W602">
        <v>-17.641999999999999</v>
      </c>
      <c r="X602">
        <v>0.77990000000000004</v>
      </c>
      <c r="Y602">
        <v>0.75665000000000004</v>
      </c>
      <c r="Z602">
        <v>0.79691000000000001</v>
      </c>
      <c r="AA602">
        <v>0.77756999999999998</v>
      </c>
      <c r="AB602">
        <v>8.5192000000000004E-2</v>
      </c>
      <c r="AC602">
        <v>6.9492999999999999E-2</v>
      </c>
      <c r="AD602">
        <v>24</v>
      </c>
      <c r="AE602">
        <v>24</v>
      </c>
      <c r="AF602">
        <v>1.0112000000000001</v>
      </c>
      <c r="AG602">
        <v>0.27016000000000001</v>
      </c>
      <c r="AH602">
        <v>0.74102000000000001</v>
      </c>
      <c r="AI602">
        <v>24</v>
      </c>
      <c r="AJ602">
        <v>3</v>
      </c>
      <c r="AK602">
        <v>23</v>
      </c>
      <c r="AL602">
        <v>1</v>
      </c>
      <c r="AM602">
        <v>0</v>
      </c>
      <c r="AN602">
        <v>0</v>
      </c>
      <c r="AO602">
        <v>0.96760000000000002</v>
      </c>
      <c r="AP602">
        <v>1</v>
      </c>
      <c r="AQ602">
        <v>1</v>
      </c>
      <c r="AR602" t="s">
        <v>95</v>
      </c>
      <c r="AS602" t="s">
        <v>95</v>
      </c>
      <c r="AT602" t="s">
        <v>95</v>
      </c>
      <c r="AU602" t="s">
        <v>95</v>
      </c>
      <c r="AV602" t="s">
        <v>95</v>
      </c>
      <c r="AW602" t="s">
        <v>95</v>
      </c>
      <c r="AX602" t="s">
        <v>95</v>
      </c>
      <c r="AY602" t="s">
        <v>95</v>
      </c>
      <c r="AZ602" t="s">
        <v>95</v>
      </c>
      <c r="BA602" t="s">
        <v>95</v>
      </c>
      <c r="BB602" t="s">
        <v>95</v>
      </c>
      <c r="BC602" t="s">
        <v>95</v>
      </c>
      <c r="BD602" t="s">
        <v>95</v>
      </c>
      <c r="BE602">
        <v>1</v>
      </c>
      <c r="BI602">
        <v>0</v>
      </c>
      <c r="BL602">
        <v>1</v>
      </c>
      <c r="BM602">
        <v>1</v>
      </c>
      <c r="BS602">
        <v>1</v>
      </c>
      <c r="BT602">
        <v>1</v>
      </c>
      <c r="BU602">
        <v>0</v>
      </c>
      <c r="BV602">
        <v>0</v>
      </c>
      <c r="BW602">
        <v>0</v>
      </c>
      <c r="BX602">
        <v>1</v>
      </c>
      <c r="BY602">
        <v>657</v>
      </c>
      <c r="CG602" s="4">
        <v>1</v>
      </c>
      <c r="CH602" s="4">
        <v>1</v>
      </c>
      <c r="CI602" s="5">
        <v>0</v>
      </c>
      <c r="CJ602" s="5">
        <v>0</v>
      </c>
      <c r="CK602" s="5">
        <v>0</v>
      </c>
      <c r="CL602" s="5">
        <v>1</v>
      </c>
    </row>
    <row r="603" spans="1:90" x14ac:dyDescent="0.2">
      <c r="A603" t="s">
        <v>1075</v>
      </c>
      <c r="B603" t="s">
        <v>951</v>
      </c>
      <c r="C603" t="s">
        <v>147</v>
      </c>
      <c r="D603">
        <v>3.3</v>
      </c>
      <c r="E603" t="s">
        <v>148</v>
      </c>
      <c r="F603" t="s">
        <v>149</v>
      </c>
      <c r="G603" t="s">
        <v>150</v>
      </c>
      <c r="H603" t="s">
        <v>954</v>
      </c>
      <c r="I603">
        <v>0.34012999999999999</v>
      </c>
      <c r="J603">
        <v>6.2314000000000001E-2</v>
      </c>
      <c r="K603">
        <v>91.974999999999994</v>
      </c>
      <c r="L603">
        <v>2003.4</v>
      </c>
      <c r="M603">
        <v>12.92</v>
      </c>
      <c r="N603">
        <v>3643.8</v>
      </c>
      <c r="O603">
        <v>4.7916E-2</v>
      </c>
      <c r="P603">
        <v>1838.1</v>
      </c>
      <c r="Q603" s="1">
        <v>-182290</v>
      </c>
      <c r="R603">
        <v>0.92544999999999999</v>
      </c>
      <c r="S603">
        <v>0.92105999999999999</v>
      </c>
      <c r="T603">
        <v>446.82</v>
      </c>
      <c r="U603">
        <v>246.74</v>
      </c>
      <c r="V603">
        <v>0.82350000000000001</v>
      </c>
      <c r="W603">
        <v>0.81671000000000005</v>
      </c>
      <c r="X603">
        <v>687.51</v>
      </c>
      <c r="Y603">
        <v>505.45</v>
      </c>
      <c r="Z603">
        <v>0.79601999999999995</v>
      </c>
      <c r="AA603">
        <v>0.78817999999999999</v>
      </c>
      <c r="AB603">
        <v>739.09</v>
      </c>
      <c r="AC603">
        <v>598.12</v>
      </c>
      <c r="AD603">
        <v>55</v>
      </c>
      <c r="AE603">
        <v>36</v>
      </c>
      <c r="AF603">
        <v>1.3887</v>
      </c>
      <c r="AG603">
        <v>2.7443999999999998E-4</v>
      </c>
      <c r="AH603">
        <v>1.3884000000000001</v>
      </c>
      <c r="AI603">
        <v>43</v>
      </c>
      <c r="AJ603">
        <v>2</v>
      </c>
      <c r="AK603">
        <v>42</v>
      </c>
      <c r="AL603">
        <v>0</v>
      </c>
      <c r="AM603">
        <v>0</v>
      </c>
      <c r="AN603">
        <v>1</v>
      </c>
      <c r="AO603">
        <v>0.95806000000000002</v>
      </c>
      <c r="AP603">
        <v>0</v>
      </c>
      <c r="AQ603">
        <v>0</v>
      </c>
      <c r="AR603" t="s">
        <v>95</v>
      </c>
      <c r="AS603" t="s">
        <v>95</v>
      </c>
      <c r="AT603" t="s">
        <v>95</v>
      </c>
      <c r="AU603" t="s">
        <v>95</v>
      </c>
      <c r="AV603" t="s">
        <v>95</v>
      </c>
      <c r="AW603" t="s">
        <v>95</v>
      </c>
      <c r="AX603" t="s">
        <v>95</v>
      </c>
      <c r="AY603" t="s">
        <v>95</v>
      </c>
      <c r="AZ603" t="s">
        <v>95</v>
      </c>
      <c r="BA603" t="s">
        <v>95</v>
      </c>
      <c r="BB603" t="s">
        <v>95</v>
      </c>
      <c r="BC603" t="s">
        <v>95</v>
      </c>
      <c r="BD603" t="s">
        <v>95</v>
      </c>
      <c r="BH603" t="s">
        <v>151</v>
      </c>
      <c r="BI603">
        <v>0</v>
      </c>
      <c r="BL603">
        <v>1</v>
      </c>
      <c r="BM603">
        <v>1</v>
      </c>
      <c r="BN603">
        <v>0</v>
      </c>
      <c r="BO603">
        <v>0</v>
      </c>
      <c r="BP603">
        <v>1</v>
      </c>
      <c r="BQ603">
        <v>1</v>
      </c>
      <c r="BS603">
        <v>1</v>
      </c>
      <c r="BT603">
        <v>1</v>
      </c>
      <c r="BU603">
        <v>0</v>
      </c>
      <c r="BV603">
        <v>0</v>
      </c>
      <c r="BW603">
        <v>1</v>
      </c>
      <c r="BX603">
        <v>1</v>
      </c>
      <c r="BY603">
        <v>658</v>
      </c>
      <c r="CG603" s="4">
        <v>1</v>
      </c>
      <c r="CH603" s="4">
        <v>1</v>
      </c>
      <c r="CI603" s="5">
        <v>0</v>
      </c>
      <c r="CJ603" s="5">
        <v>0</v>
      </c>
      <c r="CK603" s="5">
        <v>1</v>
      </c>
      <c r="CL603" s="5">
        <v>1</v>
      </c>
    </row>
    <row r="604" spans="1:90" x14ac:dyDescent="0.2">
      <c r="A604" t="s">
        <v>1076</v>
      </c>
      <c r="B604" t="s">
        <v>951</v>
      </c>
      <c r="C604" t="s">
        <v>147</v>
      </c>
      <c r="D604">
        <v>3.5</v>
      </c>
      <c r="E604" t="s">
        <v>317</v>
      </c>
      <c r="F604" t="s">
        <v>318</v>
      </c>
      <c r="G604" t="s">
        <v>319</v>
      </c>
      <c r="H604" t="s">
        <v>954</v>
      </c>
      <c r="I604">
        <v>0.13377</v>
      </c>
      <c r="J604">
        <v>7.7505000000000004E-2</v>
      </c>
      <c r="K604">
        <v>266.60000000000002</v>
      </c>
      <c r="L604">
        <v>2016.4</v>
      </c>
      <c r="M604">
        <v>32.85</v>
      </c>
      <c r="N604">
        <v>16104</v>
      </c>
      <c r="O604">
        <v>1.1222000000000001E-3</v>
      </c>
      <c r="P604">
        <v>1814</v>
      </c>
      <c r="Q604" s="1">
        <v>-530080</v>
      </c>
      <c r="R604">
        <v>0.99656</v>
      </c>
      <c r="S604">
        <v>0.99631000000000003</v>
      </c>
      <c r="T604">
        <v>216.77</v>
      </c>
      <c r="U604">
        <v>164.16</v>
      </c>
      <c r="V604">
        <v>0.97677999999999998</v>
      </c>
      <c r="W604">
        <v>0.97567000000000004</v>
      </c>
      <c r="X604">
        <v>563.01</v>
      </c>
      <c r="Y604">
        <v>443.74</v>
      </c>
      <c r="Z604">
        <v>0.87836999999999998</v>
      </c>
      <c r="AA604">
        <v>0.87258000000000002</v>
      </c>
      <c r="AB604">
        <v>1288.4000000000001</v>
      </c>
      <c r="AC604">
        <v>1162.4000000000001</v>
      </c>
      <c r="AD604">
        <v>45</v>
      </c>
      <c r="AE604">
        <v>45</v>
      </c>
      <c r="AF604">
        <v>0.69571000000000005</v>
      </c>
      <c r="AG604">
        <v>1.1797999999999999E-3</v>
      </c>
      <c r="AH604">
        <v>0.69452999999999998</v>
      </c>
      <c r="AI604">
        <v>45</v>
      </c>
      <c r="AJ604">
        <v>0</v>
      </c>
      <c r="AK604">
        <v>44</v>
      </c>
      <c r="AL604">
        <v>0</v>
      </c>
      <c r="AM604">
        <v>0</v>
      </c>
      <c r="AN604">
        <v>1</v>
      </c>
      <c r="AO604">
        <v>0.94643999999999995</v>
      </c>
      <c r="AP604">
        <v>0</v>
      </c>
      <c r="AQ604">
        <v>0</v>
      </c>
      <c r="AR604" t="s">
        <v>95</v>
      </c>
      <c r="AS604" t="s">
        <v>95</v>
      </c>
      <c r="AT604" t="s">
        <v>95</v>
      </c>
      <c r="AU604" t="s">
        <v>95</v>
      </c>
      <c r="AV604" t="s">
        <v>95</v>
      </c>
      <c r="AW604" t="s">
        <v>95</v>
      </c>
      <c r="AX604" t="s">
        <v>95</v>
      </c>
      <c r="AY604" t="s">
        <v>95</v>
      </c>
      <c r="AZ604" t="s">
        <v>95</v>
      </c>
      <c r="BA604" t="s">
        <v>95</v>
      </c>
      <c r="BB604" t="s">
        <v>95</v>
      </c>
      <c r="BC604" t="s">
        <v>95</v>
      </c>
      <c r="BD604" t="s">
        <v>95</v>
      </c>
      <c r="BI604">
        <v>0</v>
      </c>
      <c r="BJ604" t="s">
        <v>137</v>
      </c>
      <c r="BK604" t="s">
        <v>133</v>
      </c>
      <c r="BL604">
        <v>1</v>
      </c>
      <c r="BM604">
        <v>1</v>
      </c>
      <c r="BN604">
        <v>0</v>
      </c>
      <c r="BO604">
        <v>0</v>
      </c>
      <c r="BP604">
        <v>0</v>
      </c>
      <c r="BQ604">
        <v>1</v>
      </c>
      <c r="BS604">
        <v>1</v>
      </c>
      <c r="BT604">
        <v>1</v>
      </c>
      <c r="BU604">
        <v>0</v>
      </c>
      <c r="BV604">
        <v>0</v>
      </c>
      <c r="BW604">
        <v>0</v>
      </c>
      <c r="BX604">
        <v>1</v>
      </c>
      <c r="BY604">
        <v>659</v>
      </c>
      <c r="CG604" s="4">
        <v>1</v>
      </c>
      <c r="CH604" s="4">
        <v>1</v>
      </c>
      <c r="CI604" s="5">
        <v>0</v>
      </c>
      <c r="CJ604" s="5">
        <v>0</v>
      </c>
      <c r="CK604" s="5">
        <v>0</v>
      </c>
      <c r="CL604" s="5">
        <v>1</v>
      </c>
    </row>
    <row r="605" spans="1:90" x14ac:dyDescent="0.2">
      <c r="A605" t="s">
        <v>1077</v>
      </c>
      <c r="B605" t="s">
        <v>951</v>
      </c>
      <c r="C605" t="s">
        <v>147</v>
      </c>
      <c r="D605">
        <v>3.5</v>
      </c>
      <c r="E605" t="s">
        <v>317</v>
      </c>
      <c r="F605" t="s">
        <v>321</v>
      </c>
      <c r="G605" t="s">
        <v>322</v>
      </c>
      <c r="H605" t="s">
        <v>954</v>
      </c>
      <c r="I605">
        <v>0.19425000000000001</v>
      </c>
      <c r="J605">
        <v>3.8905000000000002E-2</v>
      </c>
      <c r="K605">
        <v>12.255000000000001</v>
      </c>
      <c r="L605">
        <v>2001.7</v>
      </c>
      <c r="M605">
        <v>22.623000000000001</v>
      </c>
      <c r="N605">
        <v>480.12</v>
      </c>
      <c r="O605">
        <v>0.51583999999999997</v>
      </c>
      <c r="P605">
        <v>1845.4</v>
      </c>
      <c r="Q605">
        <v>-24285</v>
      </c>
      <c r="R605">
        <v>0.64331000000000005</v>
      </c>
      <c r="S605">
        <v>0.61721000000000004</v>
      </c>
      <c r="T605">
        <v>126.65</v>
      </c>
      <c r="U605">
        <v>84.054000000000002</v>
      </c>
      <c r="V605">
        <v>0.46837000000000001</v>
      </c>
      <c r="W605">
        <v>0.44306000000000001</v>
      </c>
      <c r="X605">
        <v>154.62</v>
      </c>
      <c r="Y605">
        <v>111.08</v>
      </c>
      <c r="Z605">
        <v>0.56328999999999996</v>
      </c>
      <c r="AA605">
        <v>0.54249000000000003</v>
      </c>
      <c r="AB605">
        <v>140.13999999999999</v>
      </c>
      <c r="AC605">
        <v>92.102000000000004</v>
      </c>
      <c r="AD605">
        <v>45</v>
      </c>
      <c r="AE605">
        <v>45</v>
      </c>
      <c r="AF605">
        <v>1.5287999999999999</v>
      </c>
      <c r="AG605">
        <v>3.9572999999999997E-2</v>
      </c>
      <c r="AH605">
        <v>1.4892000000000001</v>
      </c>
      <c r="AI605">
        <v>45</v>
      </c>
      <c r="AJ605">
        <v>9</v>
      </c>
      <c r="AK605">
        <v>44</v>
      </c>
      <c r="AL605">
        <v>1</v>
      </c>
      <c r="AM605">
        <v>0</v>
      </c>
      <c r="AN605">
        <v>1</v>
      </c>
      <c r="AO605">
        <v>0.97841999999999996</v>
      </c>
      <c r="AP605">
        <v>0</v>
      </c>
      <c r="AQ605">
        <v>0</v>
      </c>
      <c r="AR605" t="s">
        <v>94</v>
      </c>
      <c r="AS605" t="s">
        <v>95</v>
      </c>
      <c r="AT605" t="s">
        <v>95</v>
      </c>
      <c r="AU605" t="s">
        <v>95</v>
      </c>
      <c r="AV605" t="s">
        <v>94</v>
      </c>
      <c r="AW605" t="s">
        <v>94</v>
      </c>
      <c r="AX605" t="s">
        <v>95</v>
      </c>
      <c r="AY605" t="s">
        <v>95</v>
      </c>
      <c r="AZ605" t="s">
        <v>95</v>
      </c>
      <c r="BA605" t="s">
        <v>94</v>
      </c>
      <c r="BB605" t="s">
        <v>94</v>
      </c>
      <c r="BC605" t="s">
        <v>94</v>
      </c>
      <c r="BD605" t="s">
        <v>94</v>
      </c>
      <c r="BI605">
        <v>0</v>
      </c>
      <c r="BJ605" t="s">
        <v>132</v>
      </c>
      <c r="BK605" t="s">
        <v>133</v>
      </c>
      <c r="BL605">
        <v>1</v>
      </c>
      <c r="BM605">
        <v>1</v>
      </c>
      <c r="BN605">
        <v>0</v>
      </c>
      <c r="BO605">
        <v>0</v>
      </c>
      <c r="BP605">
        <v>0</v>
      </c>
      <c r="BQ605">
        <v>0</v>
      </c>
      <c r="BS605">
        <v>1</v>
      </c>
      <c r="BT605">
        <v>1</v>
      </c>
      <c r="BU605">
        <v>0</v>
      </c>
      <c r="BV605">
        <v>0</v>
      </c>
      <c r="BW605">
        <v>0</v>
      </c>
      <c r="BX605">
        <v>0</v>
      </c>
      <c r="BY605">
        <v>660</v>
      </c>
      <c r="CG605" s="4">
        <v>1</v>
      </c>
      <c r="CH605" s="4">
        <v>1</v>
      </c>
      <c r="CI605" s="5">
        <v>0</v>
      </c>
      <c r="CJ605" s="5">
        <v>0</v>
      </c>
      <c r="CK605" s="5">
        <v>0</v>
      </c>
      <c r="CL605" s="5">
        <v>0</v>
      </c>
    </row>
    <row r="606" spans="1:90" x14ac:dyDescent="0.2">
      <c r="A606" t="s">
        <v>1078</v>
      </c>
      <c r="B606" t="s">
        <v>951</v>
      </c>
      <c r="C606" t="s">
        <v>147</v>
      </c>
      <c r="D606">
        <v>3.5</v>
      </c>
      <c r="E606" t="s">
        <v>317</v>
      </c>
      <c r="F606" t="s">
        <v>325</v>
      </c>
      <c r="G606" t="s">
        <v>326</v>
      </c>
      <c r="H606" t="s">
        <v>954</v>
      </c>
      <c r="I606">
        <v>0.61792999999999998</v>
      </c>
      <c r="J606">
        <v>8.7541999999999995E-2</v>
      </c>
      <c r="K606">
        <v>25.013000000000002</v>
      </c>
      <c r="L606">
        <v>2012.5</v>
      </c>
      <c r="M606">
        <v>7.1116000000000001</v>
      </c>
      <c r="N606">
        <v>994.19</v>
      </c>
      <c r="O606">
        <v>2.0438000000000001E-2</v>
      </c>
      <c r="P606">
        <v>1898.4</v>
      </c>
      <c r="Q606">
        <v>-49788</v>
      </c>
      <c r="R606">
        <v>0.86880999999999997</v>
      </c>
      <c r="S606">
        <v>0.85921000000000003</v>
      </c>
      <c r="T606">
        <v>148.5</v>
      </c>
      <c r="U606">
        <v>73.067999999999998</v>
      </c>
      <c r="V606">
        <v>0.72033000000000003</v>
      </c>
      <c r="W606">
        <v>0.70701999999999998</v>
      </c>
      <c r="X606">
        <v>216.82</v>
      </c>
      <c r="Y606">
        <v>149.33000000000001</v>
      </c>
      <c r="Z606">
        <v>0.62775999999999998</v>
      </c>
      <c r="AA606">
        <v>0.61004000000000003</v>
      </c>
      <c r="AB606">
        <v>250.14</v>
      </c>
      <c r="AC606">
        <v>202.91</v>
      </c>
      <c r="AD606">
        <v>45</v>
      </c>
      <c r="AE606">
        <v>37</v>
      </c>
      <c r="AF606">
        <v>1.4845999999999999</v>
      </c>
      <c r="AG606">
        <v>1.0058000000000001E-3</v>
      </c>
      <c r="AH606">
        <v>1.4836</v>
      </c>
      <c r="AI606">
        <v>39</v>
      </c>
      <c r="AJ606">
        <v>3</v>
      </c>
      <c r="AK606">
        <v>38</v>
      </c>
      <c r="AL606">
        <v>0</v>
      </c>
      <c r="AM606">
        <v>0</v>
      </c>
      <c r="AN606">
        <v>1</v>
      </c>
      <c r="AO606">
        <v>0.95243</v>
      </c>
      <c r="AP606">
        <v>0</v>
      </c>
      <c r="AQ606">
        <v>0</v>
      </c>
      <c r="AR606" t="s">
        <v>95</v>
      </c>
      <c r="AS606" t="s">
        <v>95</v>
      </c>
      <c r="AT606" t="s">
        <v>95</v>
      </c>
      <c r="AU606" t="s">
        <v>95</v>
      </c>
      <c r="AV606" t="s">
        <v>95</v>
      </c>
      <c r="AW606" t="s">
        <v>95</v>
      </c>
      <c r="AX606" t="s">
        <v>95</v>
      </c>
      <c r="AY606" t="s">
        <v>95</v>
      </c>
      <c r="AZ606" t="s">
        <v>95</v>
      </c>
      <c r="BA606" t="s">
        <v>95</v>
      </c>
      <c r="BB606" t="s">
        <v>95</v>
      </c>
      <c r="BC606" t="s">
        <v>95</v>
      </c>
      <c r="BD606" t="s">
        <v>95</v>
      </c>
      <c r="BI606">
        <v>0</v>
      </c>
      <c r="BJ606" t="s">
        <v>132</v>
      </c>
      <c r="BK606" t="s">
        <v>133</v>
      </c>
      <c r="BL606">
        <v>1</v>
      </c>
      <c r="BM606">
        <v>1</v>
      </c>
      <c r="BN606">
        <v>0</v>
      </c>
      <c r="BO606">
        <v>0</v>
      </c>
      <c r="BP606">
        <v>0</v>
      </c>
      <c r="BQ606">
        <v>0</v>
      </c>
      <c r="BS606">
        <v>1</v>
      </c>
      <c r="BT606">
        <v>1</v>
      </c>
      <c r="BU606">
        <v>0</v>
      </c>
      <c r="BV606">
        <v>0</v>
      </c>
      <c r="BW606">
        <v>0</v>
      </c>
      <c r="BX606">
        <v>0</v>
      </c>
      <c r="BY606">
        <v>661</v>
      </c>
      <c r="CG606" s="4">
        <v>1</v>
      </c>
      <c r="CH606" s="4">
        <v>1</v>
      </c>
      <c r="CI606" s="5">
        <v>0</v>
      </c>
      <c r="CJ606" s="5">
        <v>0</v>
      </c>
      <c r="CK606" s="5">
        <v>0</v>
      </c>
      <c r="CL606" s="5">
        <v>0</v>
      </c>
    </row>
    <row r="607" spans="1:90" x14ac:dyDescent="0.2">
      <c r="A607" t="s">
        <v>1079</v>
      </c>
      <c r="B607" t="s">
        <v>951</v>
      </c>
      <c r="C607" t="s">
        <v>147</v>
      </c>
      <c r="D607">
        <v>3.5</v>
      </c>
      <c r="E607" t="s">
        <v>317</v>
      </c>
      <c r="F607" t="s">
        <v>328</v>
      </c>
      <c r="G607" t="s">
        <v>329</v>
      </c>
      <c r="H607" t="s">
        <v>954</v>
      </c>
      <c r="I607">
        <v>0.57067999999999997</v>
      </c>
      <c r="J607">
        <v>9.8773E-2</v>
      </c>
      <c r="K607">
        <v>431.04</v>
      </c>
      <c r="L607">
        <v>2013.8</v>
      </c>
      <c r="M607">
        <v>7.7004000000000001</v>
      </c>
      <c r="N607">
        <v>18678</v>
      </c>
      <c r="O607">
        <v>7.9496000000000005E-4</v>
      </c>
      <c r="P607">
        <v>1850.5</v>
      </c>
      <c r="Q607" s="1">
        <v>-858330</v>
      </c>
      <c r="R607">
        <v>0.69721</v>
      </c>
      <c r="S607">
        <v>0.67505000000000004</v>
      </c>
      <c r="T607">
        <v>4556.5</v>
      </c>
      <c r="U607">
        <v>2007.9</v>
      </c>
      <c r="V607">
        <v>0.56859000000000004</v>
      </c>
      <c r="W607">
        <v>0.54803999999999997</v>
      </c>
      <c r="X607">
        <v>5438.8</v>
      </c>
      <c r="Y607">
        <v>3127.9</v>
      </c>
      <c r="Z607">
        <v>0.45704</v>
      </c>
      <c r="AA607">
        <v>0.43119000000000002</v>
      </c>
      <c r="AB607">
        <v>6101.5</v>
      </c>
      <c r="AC607">
        <v>4358.6000000000004</v>
      </c>
      <c r="AD607">
        <v>45</v>
      </c>
      <c r="AE607">
        <v>32</v>
      </c>
      <c r="AF607">
        <v>2.1248999999999998</v>
      </c>
      <c r="AG607" s="1">
        <v>6.6924999999999999E-6</v>
      </c>
      <c r="AH607">
        <v>2.1248999999999998</v>
      </c>
      <c r="AI607">
        <v>35</v>
      </c>
      <c r="AJ607">
        <v>3</v>
      </c>
      <c r="AK607">
        <v>31</v>
      </c>
      <c r="AL607">
        <v>0</v>
      </c>
      <c r="AM607">
        <v>0</v>
      </c>
      <c r="AN607">
        <v>1</v>
      </c>
      <c r="AO607">
        <v>0.81562999999999997</v>
      </c>
      <c r="AP607">
        <v>0</v>
      </c>
      <c r="AQ607">
        <v>0</v>
      </c>
      <c r="AR607" t="s">
        <v>94</v>
      </c>
      <c r="AS607" t="s">
        <v>95</v>
      </c>
      <c r="AT607" t="s">
        <v>95</v>
      </c>
      <c r="AU607" t="s">
        <v>95</v>
      </c>
      <c r="AV607" t="s">
        <v>95</v>
      </c>
      <c r="AW607" t="s">
        <v>95</v>
      </c>
      <c r="AX607" t="s">
        <v>95</v>
      </c>
      <c r="AY607" t="s">
        <v>95</v>
      </c>
      <c r="AZ607" t="s">
        <v>95</v>
      </c>
      <c r="BA607" t="s">
        <v>94</v>
      </c>
      <c r="BB607" t="s">
        <v>95</v>
      </c>
      <c r="BC607" t="s">
        <v>94</v>
      </c>
      <c r="BD607" t="s">
        <v>95</v>
      </c>
      <c r="BI607">
        <v>0</v>
      </c>
      <c r="BJ607" t="s">
        <v>132</v>
      </c>
      <c r="BK607" t="s">
        <v>133</v>
      </c>
      <c r="BL607">
        <v>1</v>
      </c>
      <c r="BM607">
        <v>1</v>
      </c>
      <c r="BN607">
        <v>0</v>
      </c>
      <c r="BO607">
        <v>0</v>
      </c>
      <c r="BP607">
        <v>0</v>
      </c>
      <c r="BQ607">
        <v>0</v>
      </c>
      <c r="BS607">
        <v>1</v>
      </c>
      <c r="BT607">
        <v>1</v>
      </c>
      <c r="BU607">
        <v>0</v>
      </c>
      <c r="BV607">
        <v>0</v>
      </c>
      <c r="BW607">
        <v>0</v>
      </c>
      <c r="BX607">
        <v>0</v>
      </c>
      <c r="BY607">
        <v>662</v>
      </c>
      <c r="CG607" s="4">
        <v>1</v>
      </c>
      <c r="CH607" s="4">
        <v>1</v>
      </c>
      <c r="CI607" s="5">
        <v>0</v>
      </c>
      <c r="CJ607" s="5">
        <v>0</v>
      </c>
      <c r="CK607" s="5">
        <v>0</v>
      </c>
      <c r="CL607" s="5">
        <v>0</v>
      </c>
    </row>
    <row r="608" spans="1:90" x14ac:dyDescent="0.2">
      <c r="A608" t="s">
        <v>1080</v>
      </c>
      <c r="B608" t="s">
        <v>951</v>
      </c>
      <c r="C608" t="s">
        <v>147</v>
      </c>
      <c r="D608">
        <v>3.5</v>
      </c>
      <c r="E608" t="s">
        <v>317</v>
      </c>
      <c r="F608" t="s">
        <v>331</v>
      </c>
      <c r="G608" t="s">
        <v>329</v>
      </c>
      <c r="H608" t="s">
        <v>954</v>
      </c>
      <c r="I608">
        <v>0.55805000000000005</v>
      </c>
      <c r="J608">
        <v>9.5182000000000003E-2</v>
      </c>
      <c r="K608">
        <v>2066.6999999999998</v>
      </c>
      <c r="L608">
        <v>2014.8</v>
      </c>
      <c r="M608">
        <v>7.8746</v>
      </c>
      <c r="N608">
        <v>95768</v>
      </c>
      <c r="O608">
        <v>3.9868999999999999E-4</v>
      </c>
      <c r="P608">
        <v>1820.2</v>
      </c>
      <c r="Q608" s="1">
        <v>-4114000</v>
      </c>
      <c r="R608">
        <v>0.52566000000000002</v>
      </c>
      <c r="S608">
        <v>0.49095</v>
      </c>
      <c r="T608">
        <v>30939</v>
      </c>
      <c r="U608">
        <v>13122</v>
      </c>
      <c r="V608">
        <v>0.43914999999999998</v>
      </c>
      <c r="W608">
        <v>0.41243999999999997</v>
      </c>
      <c r="X608">
        <v>33643</v>
      </c>
      <c r="Y608">
        <v>16252</v>
      </c>
      <c r="Z608">
        <v>0.35698999999999997</v>
      </c>
      <c r="AA608">
        <v>0.32636999999999999</v>
      </c>
      <c r="AB608">
        <v>36023</v>
      </c>
      <c r="AC608">
        <v>20836</v>
      </c>
      <c r="AD608">
        <v>45</v>
      </c>
      <c r="AE608">
        <v>38</v>
      </c>
      <c r="AF608">
        <v>2.7069000000000001</v>
      </c>
      <c r="AG608" s="1">
        <v>7.9650999999999998E-7</v>
      </c>
      <c r="AH608">
        <v>2.7069000000000001</v>
      </c>
      <c r="AI608">
        <v>43</v>
      </c>
      <c r="AJ608">
        <v>3</v>
      </c>
      <c r="AK608">
        <v>40</v>
      </c>
      <c r="AL608">
        <v>0</v>
      </c>
      <c r="AM608">
        <v>0</v>
      </c>
      <c r="AN608">
        <v>1</v>
      </c>
      <c r="AO608">
        <v>0.59219999999999995</v>
      </c>
      <c r="AP608">
        <v>0</v>
      </c>
      <c r="AQ608">
        <v>0</v>
      </c>
      <c r="AR608" t="s">
        <v>94</v>
      </c>
      <c r="AS608" t="s">
        <v>95</v>
      </c>
      <c r="AT608" t="s">
        <v>95</v>
      </c>
      <c r="AU608" t="s">
        <v>94</v>
      </c>
      <c r="AV608" t="s">
        <v>95</v>
      </c>
      <c r="AW608" t="s">
        <v>94</v>
      </c>
      <c r="AX608" t="s">
        <v>94</v>
      </c>
      <c r="AY608" t="s">
        <v>95</v>
      </c>
      <c r="AZ608" t="s">
        <v>95</v>
      </c>
      <c r="BA608" t="s">
        <v>94</v>
      </c>
      <c r="BB608" t="s">
        <v>94</v>
      </c>
      <c r="BC608" t="s">
        <v>94</v>
      </c>
      <c r="BD608" t="s">
        <v>94</v>
      </c>
      <c r="BI608">
        <v>0</v>
      </c>
      <c r="BJ608" t="s">
        <v>132</v>
      </c>
      <c r="BK608" t="s">
        <v>133</v>
      </c>
      <c r="BL608">
        <v>0</v>
      </c>
      <c r="BM608">
        <v>1</v>
      </c>
      <c r="BN608">
        <v>0</v>
      </c>
      <c r="BO608">
        <v>0</v>
      </c>
      <c r="BP608">
        <v>0</v>
      </c>
      <c r="BQ608">
        <v>0</v>
      </c>
      <c r="BS608">
        <v>1</v>
      </c>
      <c r="BT608">
        <v>1</v>
      </c>
      <c r="BU608">
        <v>0</v>
      </c>
      <c r="BV608">
        <v>0</v>
      </c>
      <c r="BW608">
        <v>0</v>
      </c>
      <c r="BX608">
        <v>0</v>
      </c>
      <c r="BY608">
        <v>663</v>
      </c>
      <c r="BZ608" t="s">
        <v>123</v>
      </c>
      <c r="CG608" s="4">
        <v>1</v>
      </c>
      <c r="CH608" s="4">
        <v>1</v>
      </c>
      <c r="CI608" s="5">
        <v>0</v>
      </c>
      <c r="CJ608" s="5">
        <v>0</v>
      </c>
      <c r="CK608" s="5">
        <v>0</v>
      </c>
      <c r="CL608" s="5">
        <v>0</v>
      </c>
    </row>
    <row r="609" spans="1:90" x14ac:dyDescent="0.2">
      <c r="A609" t="s">
        <v>1081</v>
      </c>
      <c r="B609" t="s">
        <v>951</v>
      </c>
      <c r="C609" t="s">
        <v>147</v>
      </c>
      <c r="D609">
        <v>3.5</v>
      </c>
      <c r="E609" t="s">
        <v>317</v>
      </c>
      <c r="F609" t="s">
        <v>333</v>
      </c>
      <c r="G609" t="s">
        <v>326</v>
      </c>
      <c r="H609" t="s">
        <v>954</v>
      </c>
      <c r="I609">
        <v>0.44037999999999999</v>
      </c>
      <c r="J609">
        <v>8.6840000000000001E-2</v>
      </c>
      <c r="K609">
        <v>39.828000000000003</v>
      </c>
      <c r="L609">
        <v>2012.5</v>
      </c>
      <c r="M609">
        <v>9.9787999999999997</v>
      </c>
      <c r="N609">
        <v>1627.6</v>
      </c>
      <c r="O609">
        <v>3.9984E-3</v>
      </c>
      <c r="P609">
        <v>1873.2</v>
      </c>
      <c r="Q609">
        <v>-79264</v>
      </c>
      <c r="R609">
        <v>0.87019000000000002</v>
      </c>
      <c r="S609">
        <v>0.86068999999999996</v>
      </c>
      <c r="T609">
        <v>228.53</v>
      </c>
      <c r="U609">
        <v>114.65</v>
      </c>
      <c r="V609">
        <v>0.76476999999999995</v>
      </c>
      <c r="W609">
        <v>0.75356000000000001</v>
      </c>
      <c r="X609">
        <v>307.64</v>
      </c>
      <c r="Y609">
        <v>202.73</v>
      </c>
      <c r="Z609">
        <v>0.66501999999999994</v>
      </c>
      <c r="AA609">
        <v>0.64907000000000004</v>
      </c>
      <c r="AB609">
        <v>367.11</v>
      </c>
      <c r="AC609">
        <v>299.66000000000003</v>
      </c>
      <c r="AD609">
        <v>45</v>
      </c>
      <c r="AE609">
        <v>45</v>
      </c>
      <c r="AF609">
        <v>1.4617</v>
      </c>
      <c r="AG609">
        <v>6.1439999999999997E-4</v>
      </c>
      <c r="AH609">
        <v>1.4610000000000001</v>
      </c>
      <c r="AI609">
        <v>45</v>
      </c>
      <c r="AJ609">
        <v>3</v>
      </c>
      <c r="AK609">
        <v>43</v>
      </c>
      <c r="AL609">
        <v>0</v>
      </c>
      <c r="AM609">
        <v>0</v>
      </c>
      <c r="AN609">
        <v>1</v>
      </c>
      <c r="AO609">
        <v>0.95091999999999999</v>
      </c>
      <c r="AP609">
        <v>0</v>
      </c>
      <c r="AQ609">
        <v>0</v>
      </c>
      <c r="AR609" t="s">
        <v>95</v>
      </c>
      <c r="AS609" t="s">
        <v>95</v>
      </c>
      <c r="AT609" t="s">
        <v>95</v>
      </c>
      <c r="AU609" t="s">
        <v>95</v>
      </c>
      <c r="AV609" t="s">
        <v>95</v>
      </c>
      <c r="AW609" t="s">
        <v>95</v>
      </c>
      <c r="AX609" t="s">
        <v>95</v>
      </c>
      <c r="AY609" t="s">
        <v>95</v>
      </c>
      <c r="AZ609" t="s">
        <v>95</v>
      </c>
      <c r="BA609" t="s">
        <v>95</v>
      </c>
      <c r="BB609" t="s">
        <v>95</v>
      </c>
      <c r="BC609" t="s">
        <v>95</v>
      </c>
      <c r="BD609" t="s">
        <v>95</v>
      </c>
      <c r="BI609">
        <v>0</v>
      </c>
      <c r="BJ609" t="s">
        <v>132</v>
      </c>
      <c r="BK609" t="s">
        <v>133</v>
      </c>
      <c r="BL609">
        <v>1</v>
      </c>
      <c r="BM609">
        <v>1</v>
      </c>
      <c r="BN609">
        <v>0</v>
      </c>
      <c r="BO609">
        <v>0</v>
      </c>
      <c r="BP609">
        <v>0</v>
      </c>
      <c r="BQ609">
        <v>0</v>
      </c>
      <c r="BS609">
        <v>1</v>
      </c>
      <c r="BT609">
        <v>1</v>
      </c>
      <c r="BU609">
        <v>0</v>
      </c>
      <c r="BV609">
        <v>0</v>
      </c>
      <c r="BW609">
        <v>0</v>
      </c>
      <c r="BX609">
        <v>0</v>
      </c>
      <c r="BY609">
        <v>664</v>
      </c>
      <c r="CG609" s="4">
        <v>1</v>
      </c>
      <c r="CH609" s="4">
        <v>1</v>
      </c>
      <c r="CI609" s="5">
        <v>0</v>
      </c>
      <c r="CJ609" s="5">
        <v>0</v>
      </c>
      <c r="CK609" s="5">
        <v>0</v>
      </c>
      <c r="CL609" s="5">
        <v>0</v>
      </c>
    </row>
    <row r="610" spans="1:90" x14ac:dyDescent="0.2">
      <c r="A610" t="s">
        <v>1082</v>
      </c>
      <c r="B610" t="s">
        <v>951</v>
      </c>
      <c r="C610" t="s">
        <v>147</v>
      </c>
      <c r="D610">
        <v>3.5</v>
      </c>
      <c r="E610" t="s">
        <v>317</v>
      </c>
      <c r="F610" t="s">
        <v>335</v>
      </c>
      <c r="G610" t="s">
        <v>336</v>
      </c>
      <c r="H610" t="s">
        <v>954</v>
      </c>
      <c r="I610">
        <v>0.1308</v>
      </c>
      <c r="J610">
        <v>9.9179000000000003E-2</v>
      </c>
      <c r="K610">
        <v>3235.3</v>
      </c>
      <c r="L610">
        <v>2024.8</v>
      </c>
      <c r="M610">
        <v>33.597000000000001</v>
      </c>
      <c r="N610" s="1">
        <v>347100</v>
      </c>
      <c r="O610">
        <v>2.5242E-4</v>
      </c>
      <c r="P610">
        <v>1818.8</v>
      </c>
      <c r="Q610" s="1">
        <v>-6437800</v>
      </c>
      <c r="R610">
        <v>0.99958999999999998</v>
      </c>
      <c r="S610">
        <v>0.99956</v>
      </c>
      <c r="T610">
        <v>948.07</v>
      </c>
      <c r="U610">
        <v>846.47</v>
      </c>
      <c r="V610">
        <v>0.99514999999999998</v>
      </c>
      <c r="W610">
        <v>0.99490999999999996</v>
      </c>
      <c r="X610">
        <v>3276.8</v>
      </c>
      <c r="Y610">
        <v>2858.8</v>
      </c>
      <c r="Z610">
        <v>0.79817000000000005</v>
      </c>
      <c r="AA610">
        <v>0.78856000000000004</v>
      </c>
      <c r="AB610">
        <v>21129</v>
      </c>
      <c r="AC610">
        <v>17998</v>
      </c>
      <c r="AD610">
        <v>45</v>
      </c>
      <c r="AE610">
        <v>45</v>
      </c>
      <c r="AF610">
        <v>0.47443999999999997</v>
      </c>
      <c r="AG610" s="1">
        <v>5.4738999999999999E-5</v>
      </c>
      <c r="AH610">
        <v>0.47438000000000002</v>
      </c>
      <c r="AI610">
        <v>45</v>
      </c>
      <c r="AJ610">
        <v>0</v>
      </c>
      <c r="AK610">
        <v>44</v>
      </c>
      <c r="AL610">
        <v>0</v>
      </c>
      <c r="AM610">
        <v>0</v>
      </c>
      <c r="AN610">
        <v>1</v>
      </c>
      <c r="AO610">
        <v>0.91600999999999999</v>
      </c>
      <c r="AP610">
        <v>0</v>
      </c>
      <c r="AQ610">
        <v>0</v>
      </c>
      <c r="AR610" t="s">
        <v>95</v>
      </c>
      <c r="AS610" t="s">
        <v>95</v>
      </c>
      <c r="AT610" t="s">
        <v>95</v>
      </c>
      <c r="AU610" t="s">
        <v>95</v>
      </c>
      <c r="AV610" t="s">
        <v>95</v>
      </c>
      <c r="AW610" t="s">
        <v>95</v>
      </c>
      <c r="AX610" t="s">
        <v>95</v>
      </c>
      <c r="AY610" t="s">
        <v>95</v>
      </c>
      <c r="AZ610" t="s">
        <v>95</v>
      </c>
      <c r="BA610" t="s">
        <v>95</v>
      </c>
      <c r="BB610" t="s">
        <v>95</v>
      </c>
      <c r="BC610" t="s">
        <v>95</v>
      </c>
      <c r="BD610" t="s">
        <v>95</v>
      </c>
      <c r="BH610" t="s">
        <v>389</v>
      </c>
      <c r="BI610">
        <v>1</v>
      </c>
      <c r="BJ610" t="s">
        <v>97</v>
      </c>
      <c r="BK610" t="s">
        <v>337</v>
      </c>
      <c r="BL610">
        <v>0</v>
      </c>
      <c r="BM610">
        <v>0</v>
      </c>
      <c r="BN610">
        <v>0</v>
      </c>
      <c r="BO610">
        <v>0</v>
      </c>
      <c r="BP610">
        <v>0</v>
      </c>
      <c r="BQ610">
        <v>0</v>
      </c>
      <c r="BS610">
        <v>1</v>
      </c>
      <c r="BT610">
        <v>1</v>
      </c>
      <c r="BU610">
        <v>0</v>
      </c>
      <c r="BV610">
        <v>0</v>
      </c>
      <c r="BW610">
        <v>0</v>
      </c>
      <c r="BX610">
        <v>0</v>
      </c>
      <c r="BY610">
        <v>665</v>
      </c>
      <c r="BZ610" t="s">
        <v>123</v>
      </c>
      <c r="CA610" t="s">
        <v>123</v>
      </c>
      <c r="CG610" s="4">
        <v>1</v>
      </c>
      <c r="CH610" s="4">
        <v>1</v>
      </c>
      <c r="CI610" s="5">
        <v>0</v>
      </c>
      <c r="CJ610" s="5">
        <v>0</v>
      </c>
      <c r="CK610" s="5">
        <v>0</v>
      </c>
      <c r="CL610" s="5">
        <v>0</v>
      </c>
    </row>
    <row r="611" spans="1:90" x14ac:dyDescent="0.2">
      <c r="A611" t="s">
        <v>1083</v>
      </c>
      <c r="B611" t="s">
        <v>951</v>
      </c>
      <c r="C611" t="s">
        <v>147</v>
      </c>
      <c r="D611">
        <v>3.5</v>
      </c>
      <c r="E611" t="s">
        <v>317</v>
      </c>
      <c r="F611" t="s">
        <v>339</v>
      </c>
      <c r="G611" t="s">
        <v>340</v>
      </c>
      <c r="H611" t="s">
        <v>954</v>
      </c>
      <c r="I611">
        <v>0.13377</v>
      </c>
      <c r="J611">
        <v>7.7505000000000004E-2</v>
      </c>
      <c r="K611">
        <v>266.60000000000002</v>
      </c>
      <c r="L611">
        <v>2016.4</v>
      </c>
      <c r="M611">
        <v>32.85</v>
      </c>
      <c r="N611">
        <v>16104</v>
      </c>
      <c r="O611">
        <v>1.1222000000000001E-3</v>
      </c>
      <c r="P611">
        <v>1814</v>
      </c>
      <c r="Q611" s="1">
        <v>-530080</v>
      </c>
      <c r="R611">
        <v>0.99656</v>
      </c>
      <c r="S611">
        <v>0.99631000000000003</v>
      </c>
      <c r="T611">
        <v>216.77</v>
      </c>
      <c r="U611">
        <v>164.16</v>
      </c>
      <c r="V611">
        <v>0.97677999999999998</v>
      </c>
      <c r="W611">
        <v>0.97567000000000004</v>
      </c>
      <c r="X611">
        <v>563.01</v>
      </c>
      <c r="Y611">
        <v>443.74</v>
      </c>
      <c r="Z611">
        <v>0.87836999999999998</v>
      </c>
      <c r="AA611">
        <v>0.87258000000000002</v>
      </c>
      <c r="AB611">
        <v>1288.4000000000001</v>
      </c>
      <c r="AC611">
        <v>1162.4000000000001</v>
      </c>
      <c r="AD611">
        <v>45</v>
      </c>
      <c r="AE611">
        <v>45</v>
      </c>
      <c r="AF611">
        <v>0.69571000000000005</v>
      </c>
      <c r="AG611">
        <v>1.1797999999999999E-3</v>
      </c>
      <c r="AH611">
        <v>0.69452999999999998</v>
      </c>
      <c r="AI611">
        <v>45</v>
      </c>
      <c r="AJ611">
        <v>0</v>
      </c>
      <c r="AK611">
        <v>44</v>
      </c>
      <c r="AL611">
        <v>0</v>
      </c>
      <c r="AM611">
        <v>0</v>
      </c>
      <c r="AN611">
        <v>1</v>
      </c>
      <c r="AO611">
        <v>0.94643999999999995</v>
      </c>
      <c r="AP611">
        <v>0</v>
      </c>
      <c r="AQ611">
        <v>0</v>
      </c>
      <c r="AR611" t="s">
        <v>95</v>
      </c>
      <c r="AS611" t="s">
        <v>95</v>
      </c>
      <c r="AT611" t="s">
        <v>95</v>
      </c>
      <c r="AU611" t="s">
        <v>95</v>
      </c>
      <c r="AV611" t="s">
        <v>95</v>
      </c>
      <c r="AW611" t="s">
        <v>95</v>
      </c>
      <c r="AX611" t="s">
        <v>95</v>
      </c>
      <c r="AY611" t="s">
        <v>95</v>
      </c>
      <c r="AZ611" t="s">
        <v>95</v>
      </c>
      <c r="BA611" t="s">
        <v>95</v>
      </c>
      <c r="BB611" t="s">
        <v>95</v>
      </c>
      <c r="BC611" t="s">
        <v>95</v>
      </c>
      <c r="BD611" t="s">
        <v>95</v>
      </c>
      <c r="BH611" t="s">
        <v>341</v>
      </c>
      <c r="BI611">
        <v>1</v>
      </c>
      <c r="BJ611" t="s">
        <v>97</v>
      </c>
      <c r="BK611" t="s">
        <v>138</v>
      </c>
      <c r="BL611">
        <v>0</v>
      </c>
      <c r="BM611">
        <v>0</v>
      </c>
      <c r="BN611">
        <v>0</v>
      </c>
      <c r="BO611">
        <v>0</v>
      </c>
      <c r="BP611">
        <v>0</v>
      </c>
      <c r="BQ611">
        <v>0</v>
      </c>
      <c r="BS611">
        <v>1</v>
      </c>
      <c r="BT611">
        <v>1</v>
      </c>
      <c r="BU611">
        <v>0</v>
      </c>
      <c r="BV611">
        <v>0</v>
      </c>
      <c r="BW611">
        <v>0</v>
      </c>
      <c r="BX611">
        <v>0</v>
      </c>
      <c r="BY611">
        <v>666</v>
      </c>
      <c r="BZ611" t="s">
        <v>123</v>
      </c>
      <c r="CA611" t="s">
        <v>123</v>
      </c>
      <c r="CG611" s="4">
        <v>1</v>
      </c>
      <c r="CH611" s="4">
        <v>1</v>
      </c>
      <c r="CI611" s="5">
        <v>0</v>
      </c>
      <c r="CJ611" s="5">
        <v>0</v>
      </c>
      <c r="CK611" s="5">
        <v>0</v>
      </c>
      <c r="CL611" s="5">
        <v>0</v>
      </c>
    </row>
    <row r="612" spans="1:90" x14ac:dyDescent="0.2">
      <c r="A612" t="s">
        <v>1084</v>
      </c>
      <c r="B612" t="s">
        <v>951</v>
      </c>
      <c r="C612" t="s">
        <v>147</v>
      </c>
      <c r="D612">
        <v>3.5</v>
      </c>
      <c r="E612" t="s">
        <v>317</v>
      </c>
      <c r="F612" t="s">
        <v>343</v>
      </c>
      <c r="G612" t="s">
        <v>344</v>
      </c>
      <c r="H612" t="s">
        <v>954</v>
      </c>
      <c r="I612">
        <v>0.13377</v>
      </c>
      <c r="J612">
        <v>7.7505000000000004E-2</v>
      </c>
      <c r="K612">
        <v>266.60000000000002</v>
      </c>
      <c r="L612">
        <v>2016.4</v>
      </c>
      <c r="M612">
        <v>32.85</v>
      </c>
      <c r="N612">
        <v>16104</v>
      </c>
      <c r="O612">
        <v>1.1222000000000001E-3</v>
      </c>
      <c r="P612">
        <v>1814</v>
      </c>
      <c r="Q612" s="1">
        <v>-530080</v>
      </c>
      <c r="R612">
        <v>0.99656</v>
      </c>
      <c r="S612">
        <v>0.99631000000000003</v>
      </c>
      <c r="T612">
        <v>216.77</v>
      </c>
      <c r="U612">
        <v>164.16</v>
      </c>
      <c r="V612">
        <v>0.97677999999999998</v>
      </c>
      <c r="W612">
        <v>0.97567000000000004</v>
      </c>
      <c r="X612">
        <v>563.01</v>
      </c>
      <c r="Y612">
        <v>443.74</v>
      </c>
      <c r="Z612">
        <v>0.87836999999999998</v>
      </c>
      <c r="AA612">
        <v>0.87258000000000002</v>
      </c>
      <c r="AB612">
        <v>1288.4000000000001</v>
      </c>
      <c r="AC612">
        <v>1162.4000000000001</v>
      </c>
      <c r="AD612">
        <v>45</v>
      </c>
      <c r="AE612">
        <v>45</v>
      </c>
      <c r="AF612">
        <v>0.69571000000000005</v>
      </c>
      <c r="AG612">
        <v>1.1797999999999999E-3</v>
      </c>
      <c r="AH612">
        <v>0.69452999999999998</v>
      </c>
      <c r="AI612">
        <v>45</v>
      </c>
      <c r="AJ612">
        <v>0</v>
      </c>
      <c r="AK612">
        <v>44</v>
      </c>
      <c r="AL612">
        <v>0</v>
      </c>
      <c r="AM612">
        <v>0</v>
      </c>
      <c r="AN612">
        <v>1</v>
      </c>
      <c r="AO612">
        <v>0.94643999999999995</v>
      </c>
      <c r="AP612">
        <v>0</v>
      </c>
      <c r="AQ612">
        <v>0</v>
      </c>
      <c r="AR612" t="s">
        <v>95</v>
      </c>
      <c r="AS612" t="s">
        <v>95</v>
      </c>
      <c r="AT612" t="s">
        <v>95</v>
      </c>
      <c r="AU612" t="s">
        <v>95</v>
      </c>
      <c r="AV612" t="s">
        <v>95</v>
      </c>
      <c r="AW612" t="s">
        <v>95</v>
      </c>
      <c r="AX612" t="s">
        <v>95</v>
      </c>
      <c r="AY612" t="s">
        <v>95</v>
      </c>
      <c r="AZ612" t="s">
        <v>95</v>
      </c>
      <c r="BA612" t="s">
        <v>95</v>
      </c>
      <c r="BB612" t="s">
        <v>95</v>
      </c>
      <c r="BC612" t="s">
        <v>95</v>
      </c>
      <c r="BD612" t="s">
        <v>95</v>
      </c>
      <c r="BH612" t="s">
        <v>345</v>
      </c>
      <c r="BI612">
        <v>1</v>
      </c>
      <c r="BJ612" t="s">
        <v>97</v>
      </c>
      <c r="BK612" t="s">
        <v>180</v>
      </c>
      <c r="BL612">
        <v>0</v>
      </c>
      <c r="BM612">
        <v>0</v>
      </c>
      <c r="BN612">
        <v>0</v>
      </c>
      <c r="BO612">
        <v>0</v>
      </c>
      <c r="BP612">
        <v>0</v>
      </c>
      <c r="BQ612">
        <v>0</v>
      </c>
      <c r="BS612">
        <v>1</v>
      </c>
      <c r="BT612">
        <v>1</v>
      </c>
      <c r="BU612">
        <v>0</v>
      </c>
      <c r="BV612">
        <v>0</v>
      </c>
      <c r="BW612">
        <v>0</v>
      </c>
      <c r="BX612">
        <v>0</v>
      </c>
      <c r="BY612">
        <v>667</v>
      </c>
      <c r="BZ612" t="s">
        <v>123</v>
      </c>
      <c r="CA612" t="s">
        <v>123</v>
      </c>
      <c r="CG612" s="4">
        <v>1</v>
      </c>
      <c r="CH612" s="4">
        <v>1</v>
      </c>
      <c r="CI612" s="5">
        <v>0</v>
      </c>
      <c r="CJ612" s="5">
        <v>0</v>
      </c>
      <c r="CK612" s="5">
        <v>0</v>
      </c>
      <c r="CL612" s="5">
        <v>0</v>
      </c>
    </row>
    <row r="613" spans="1:90" x14ac:dyDescent="0.2">
      <c r="A613" t="s">
        <v>1085</v>
      </c>
      <c r="B613" t="s">
        <v>951</v>
      </c>
      <c r="C613" t="s">
        <v>147</v>
      </c>
      <c r="D613">
        <v>3.5</v>
      </c>
      <c r="E613" t="s">
        <v>317</v>
      </c>
      <c r="F613" t="s">
        <v>347</v>
      </c>
      <c r="G613" t="s">
        <v>348</v>
      </c>
      <c r="H613" t="s">
        <v>954</v>
      </c>
      <c r="I613">
        <v>9.9019999999999997E-2</v>
      </c>
      <c r="J613">
        <v>9.9018999999999996E-2</v>
      </c>
      <c r="K613">
        <v>16.274999999999999</v>
      </c>
      <c r="L613">
        <v>2132.6</v>
      </c>
      <c r="M613">
        <v>44.378999999999998</v>
      </c>
      <c r="N613" s="1">
        <v>81016000</v>
      </c>
      <c r="O613">
        <v>1.7850999999999999E-2</v>
      </c>
      <c r="P613">
        <v>1908.1</v>
      </c>
      <c r="Q613">
        <v>-32303</v>
      </c>
      <c r="R613">
        <v>0.93459000000000003</v>
      </c>
      <c r="S613">
        <v>0.92845</v>
      </c>
      <c r="T613">
        <v>49.283999999999999</v>
      </c>
      <c r="U613">
        <v>32.326999999999998</v>
      </c>
      <c r="V613">
        <v>0.93459000000000003</v>
      </c>
      <c r="W613">
        <v>0.93062</v>
      </c>
      <c r="X613">
        <v>49.283999999999999</v>
      </c>
      <c r="Y613">
        <v>32.326999999999998</v>
      </c>
      <c r="Z613">
        <v>0.76983000000000001</v>
      </c>
      <c r="AA613">
        <v>0.75588</v>
      </c>
      <c r="AB613">
        <v>92.447999999999993</v>
      </c>
      <c r="AC613">
        <v>74.340999999999994</v>
      </c>
      <c r="AD613">
        <v>36</v>
      </c>
      <c r="AE613">
        <v>36</v>
      </c>
      <c r="AF613" s="1">
        <v>9.0599999999999997E-6</v>
      </c>
      <c r="AG613" s="1">
        <v>2.3452000000000001E-7</v>
      </c>
      <c r="AH613" s="1">
        <v>8.8255000000000005E-6</v>
      </c>
      <c r="AI613">
        <v>36</v>
      </c>
      <c r="AJ613">
        <v>0</v>
      </c>
      <c r="AK613">
        <v>35</v>
      </c>
      <c r="AL613">
        <v>0</v>
      </c>
      <c r="AM613">
        <v>0</v>
      </c>
      <c r="AN613">
        <v>0</v>
      </c>
      <c r="AO613">
        <v>0.89168000000000003</v>
      </c>
      <c r="AP613">
        <v>0</v>
      </c>
      <c r="AQ613">
        <v>0</v>
      </c>
      <c r="AR613" t="s">
        <v>95</v>
      </c>
      <c r="AS613" t="s">
        <v>95</v>
      </c>
      <c r="AT613" t="s">
        <v>95</v>
      </c>
      <c r="AU613" t="s">
        <v>95</v>
      </c>
      <c r="AV613" t="s">
        <v>95</v>
      </c>
      <c r="AW613" t="s">
        <v>95</v>
      </c>
      <c r="AX613" t="s">
        <v>95</v>
      </c>
      <c r="AY613" t="s">
        <v>94</v>
      </c>
      <c r="AZ613" t="s">
        <v>95</v>
      </c>
      <c r="BA613" t="s">
        <v>94</v>
      </c>
      <c r="BB613" t="s">
        <v>95</v>
      </c>
      <c r="BC613" t="s">
        <v>94</v>
      </c>
      <c r="BD613" t="s">
        <v>95</v>
      </c>
      <c r="BH613" t="s">
        <v>341</v>
      </c>
      <c r="BI613">
        <v>1</v>
      </c>
      <c r="BJ613" t="s">
        <v>97</v>
      </c>
      <c r="BK613" t="s">
        <v>138</v>
      </c>
      <c r="BL613">
        <v>0</v>
      </c>
      <c r="BM613">
        <v>0</v>
      </c>
      <c r="BN613">
        <v>0</v>
      </c>
      <c r="BO613">
        <v>0</v>
      </c>
      <c r="BP613">
        <v>0</v>
      </c>
      <c r="BQ613">
        <v>0</v>
      </c>
      <c r="BS613">
        <v>1</v>
      </c>
      <c r="BT613">
        <v>1</v>
      </c>
      <c r="BU613">
        <v>0</v>
      </c>
      <c r="BV613">
        <v>0</v>
      </c>
      <c r="BW613">
        <v>0</v>
      </c>
      <c r="BX613">
        <v>0</v>
      </c>
      <c r="BY613">
        <v>668</v>
      </c>
      <c r="BZ613" t="s">
        <v>123</v>
      </c>
      <c r="CA613" t="s">
        <v>123</v>
      </c>
      <c r="CG613" s="4">
        <v>1</v>
      </c>
      <c r="CH613" s="4">
        <v>1</v>
      </c>
      <c r="CI613" s="5">
        <v>0</v>
      </c>
      <c r="CJ613" s="5">
        <v>0</v>
      </c>
      <c r="CK613" s="5">
        <v>0</v>
      </c>
      <c r="CL613" s="5">
        <v>0</v>
      </c>
    </row>
    <row r="614" spans="1:90" x14ac:dyDescent="0.2">
      <c r="A614" t="s">
        <v>1086</v>
      </c>
      <c r="B614" t="s">
        <v>951</v>
      </c>
      <c r="C614" t="s">
        <v>147</v>
      </c>
      <c r="D614">
        <v>3.5</v>
      </c>
      <c r="E614" t="s">
        <v>317</v>
      </c>
      <c r="F614" t="s">
        <v>350</v>
      </c>
      <c r="G614" t="s">
        <v>351</v>
      </c>
      <c r="H614" t="s">
        <v>954</v>
      </c>
      <c r="I614">
        <v>0.23355000000000001</v>
      </c>
      <c r="J614">
        <v>0.13963</v>
      </c>
      <c r="K614">
        <v>230.96</v>
      </c>
      <c r="L614">
        <v>2020.4</v>
      </c>
      <c r="M614">
        <v>18.815999999999999</v>
      </c>
      <c r="N614">
        <v>19115</v>
      </c>
      <c r="O614" s="1">
        <v>2.2827999999999999E-5</v>
      </c>
      <c r="P614">
        <v>1878.8</v>
      </c>
      <c r="Q614" s="1">
        <v>-459990</v>
      </c>
      <c r="R614">
        <v>0.99704999999999999</v>
      </c>
      <c r="S614">
        <v>0.99683999999999995</v>
      </c>
      <c r="T614">
        <v>202.97</v>
      </c>
      <c r="U614">
        <v>136.82</v>
      </c>
      <c r="V614">
        <v>0.98560000000000003</v>
      </c>
      <c r="W614">
        <v>0.98492000000000002</v>
      </c>
      <c r="X614">
        <v>448.43</v>
      </c>
      <c r="Y614">
        <v>314.99</v>
      </c>
      <c r="Z614">
        <v>0.64409000000000005</v>
      </c>
      <c r="AA614">
        <v>0.62714000000000003</v>
      </c>
      <c r="AB614">
        <v>2229.6999999999998</v>
      </c>
      <c r="AC614">
        <v>1853.1</v>
      </c>
      <c r="AD614">
        <v>45</v>
      </c>
      <c r="AE614">
        <v>39</v>
      </c>
      <c r="AF614">
        <v>0.67610000000000003</v>
      </c>
      <c r="AG614" s="1">
        <v>5.2314000000000001E-5</v>
      </c>
      <c r="AH614">
        <v>0.67605000000000004</v>
      </c>
      <c r="AI614">
        <v>39</v>
      </c>
      <c r="AJ614">
        <v>0</v>
      </c>
      <c r="AK614">
        <v>38</v>
      </c>
      <c r="AL614">
        <v>0</v>
      </c>
      <c r="AM614">
        <v>0</v>
      </c>
      <c r="AN614">
        <v>1</v>
      </c>
      <c r="AO614">
        <v>0.89925999999999995</v>
      </c>
      <c r="AP614">
        <v>0</v>
      </c>
      <c r="AQ614">
        <v>0</v>
      </c>
      <c r="AR614" t="s">
        <v>95</v>
      </c>
      <c r="AS614" t="s">
        <v>95</v>
      </c>
      <c r="AT614" t="s">
        <v>95</v>
      </c>
      <c r="AU614" t="s">
        <v>95</v>
      </c>
      <c r="AV614" t="s">
        <v>95</v>
      </c>
      <c r="AW614" t="s">
        <v>95</v>
      </c>
      <c r="AX614" t="s">
        <v>95</v>
      </c>
      <c r="AY614" t="s">
        <v>95</v>
      </c>
      <c r="AZ614" t="s">
        <v>95</v>
      </c>
      <c r="BA614" t="s">
        <v>95</v>
      </c>
      <c r="BB614" t="s">
        <v>95</v>
      </c>
      <c r="BC614" t="s">
        <v>95</v>
      </c>
      <c r="BD614" t="s">
        <v>95</v>
      </c>
      <c r="BI614">
        <v>0</v>
      </c>
      <c r="BJ614" t="s">
        <v>137</v>
      </c>
      <c r="BK614" t="s">
        <v>180</v>
      </c>
      <c r="BL614">
        <v>1</v>
      </c>
      <c r="BM614">
        <v>1</v>
      </c>
      <c r="BN614">
        <v>0</v>
      </c>
      <c r="BO614">
        <v>0</v>
      </c>
      <c r="BP614">
        <v>0</v>
      </c>
      <c r="BQ614">
        <v>0</v>
      </c>
      <c r="BS614">
        <v>1</v>
      </c>
      <c r="BT614">
        <v>1</v>
      </c>
      <c r="BU614">
        <v>0</v>
      </c>
      <c r="BV614">
        <v>0</v>
      </c>
      <c r="BW614">
        <v>0</v>
      </c>
      <c r="BX614">
        <v>0</v>
      </c>
      <c r="BY614">
        <v>669</v>
      </c>
      <c r="CG614" s="4">
        <v>1</v>
      </c>
      <c r="CH614" s="4">
        <v>1</v>
      </c>
      <c r="CI614" s="5">
        <v>0</v>
      </c>
      <c r="CJ614" s="5">
        <v>0</v>
      </c>
      <c r="CK614" s="5">
        <v>0</v>
      </c>
      <c r="CL614" s="5">
        <v>0</v>
      </c>
    </row>
    <row r="615" spans="1:90" x14ac:dyDescent="0.2">
      <c r="A615" t="s">
        <v>1087</v>
      </c>
      <c r="B615" t="s">
        <v>951</v>
      </c>
      <c r="C615" t="s">
        <v>147</v>
      </c>
      <c r="D615">
        <v>3.5</v>
      </c>
      <c r="E615" t="s">
        <v>317</v>
      </c>
      <c r="F615" t="s">
        <v>353</v>
      </c>
      <c r="G615" t="s">
        <v>354</v>
      </c>
      <c r="H615" t="s">
        <v>954</v>
      </c>
      <c r="I615">
        <v>0.34686</v>
      </c>
      <c r="J615">
        <v>0.14016000000000001</v>
      </c>
      <c r="K615">
        <v>25.161999999999999</v>
      </c>
      <c r="L615">
        <v>2014.2</v>
      </c>
      <c r="M615">
        <v>12.669</v>
      </c>
      <c r="N615">
        <v>1325.6</v>
      </c>
      <c r="O615">
        <v>1.0889999999999999E-3</v>
      </c>
      <c r="P615">
        <v>1920.5</v>
      </c>
      <c r="Q615">
        <v>-50088</v>
      </c>
      <c r="R615">
        <v>0.95004999999999995</v>
      </c>
      <c r="S615">
        <v>0.94611000000000001</v>
      </c>
      <c r="T615">
        <v>85.831999999999994</v>
      </c>
      <c r="U615">
        <v>47.923000000000002</v>
      </c>
      <c r="V615">
        <v>0.93052000000000001</v>
      </c>
      <c r="W615">
        <v>0.92696000000000001</v>
      </c>
      <c r="X615">
        <v>101.23</v>
      </c>
      <c r="Y615">
        <v>65.209999999999994</v>
      </c>
      <c r="Z615">
        <v>0.63066999999999995</v>
      </c>
      <c r="AA615">
        <v>0.61173</v>
      </c>
      <c r="AB615">
        <v>233.39</v>
      </c>
      <c r="AC615">
        <v>192.87</v>
      </c>
      <c r="AD615">
        <v>42</v>
      </c>
      <c r="AE615">
        <v>34</v>
      </c>
      <c r="AF615">
        <v>1.1134999999999999</v>
      </c>
      <c r="AG615">
        <v>7.5438000000000002E-4</v>
      </c>
      <c r="AH615">
        <v>1.1127</v>
      </c>
      <c r="AI615">
        <v>36</v>
      </c>
      <c r="AJ615">
        <v>0</v>
      </c>
      <c r="AK615">
        <v>35</v>
      </c>
      <c r="AL615">
        <v>0</v>
      </c>
      <c r="AM615">
        <v>0</v>
      </c>
      <c r="AN615">
        <v>1</v>
      </c>
      <c r="AO615">
        <v>0.85048999999999997</v>
      </c>
      <c r="AP615">
        <v>0</v>
      </c>
      <c r="AQ615">
        <v>0</v>
      </c>
      <c r="AR615" t="s">
        <v>95</v>
      </c>
      <c r="AS615" t="s">
        <v>95</v>
      </c>
      <c r="AT615" t="s">
        <v>95</v>
      </c>
      <c r="AU615" t="s">
        <v>95</v>
      </c>
      <c r="AV615" t="s">
        <v>95</v>
      </c>
      <c r="AW615" t="s">
        <v>95</v>
      </c>
      <c r="AX615" t="s">
        <v>95</v>
      </c>
      <c r="AY615" t="s">
        <v>95</v>
      </c>
      <c r="AZ615" t="s">
        <v>95</v>
      </c>
      <c r="BA615" t="s">
        <v>95</v>
      </c>
      <c r="BB615" t="s">
        <v>95</v>
      </c>
      <c r="BC615" t="s">
        <v>95</v>
      </c>
      <c r="BD615" t="s">
        <v>95</v>
      </c>
      <c r="BH615" t="s">
        <v>341</v>
      </c>
      <c r="BI615">
        <v>1</v>
      </c>
      <c r="BJ615" t="s">
        <v>97</v>
      </c>
      <c r="BK615" t="s">
        <v>138</v>
      </c>
      <c r="BL615">
        <v>0</v>
      </c>
      <c r="BM615">
        <v>0</v>
      </c>
      <c r="BN615">
        <v>0</v>
      </c>
      <c r="BO615">
        <v>0</v>
      </c>
      <c r="BP615">
        <v>0</v>
      </c>
      <c r="BQ615">
        <v>0</v>
      </c>
      <c r="BS615">
        <v>1</v>
      </c>
      <c r="BT615">
        <v>1</v>
      </c>
      <c r="BU615">
        <v>0</v>
      </c>
      <c r="BV615">
        <v>0</v>
      </c>
      <c r="BW615">
        <v>0</v>
      </c>
      <c r="BX615">
        <v>0</v>
      </c>
      <c r="BY615">
        <v>670</v>
      </c>
      <c r="BZ615" t="s">
        <v>123</v>
      </c>
      <c r="CA615" t="s">
        <v>123</v>
      </c>
      <c r="CG615" s="4">
        <v>1</v>
      </c>
      <c r="CH615" s="4">
        <v>1</v>
      </c>
      <c r="CI615" s="5">
        <v>0</v>
      </c>
      <c r="CJ615" s="5">
        <v>0</v>
      </c>
      <c r="CK615" s="5">
        <v>0</v>
      </c>
      <c r="CL615" s="5">
        <v>0</v>
      </c>
    </row>
    <row r="616" spans="1:90" x14ac:dyDescent="0.2">
      <c r="A616" t="s">
        <v>1088</v>
      </c>
      <c r="B616" t="s">
        <v>951</v>
      </c>
      <c r="C616" t="s">
        <v>147</v>
      </c>
      <c r="D616">
        <v>3.5</v>
      </c>
      <c r="E616" t="s">
        <v>317</v>
      </c>
      <c r="F616" t="s">
        <v>356</v>
      </c>
      <c r="G616" t="s">
        <v>357</v>
      </c>
      <c r="H616" t="s">
        <v>954</v>
      </c>
      <c r="I616">
        <v>0.29559000000000002</v>
      </c>
      <c r="J616">
        <v>0.16456000000000001</v>
      </c>
      <c r="K616">
        <v>3406.4</v>
      </c>
      <c r="L616">
        <v>2020.3</v>
      </c>
      <c r="M616">
        <v>14.867000000000001</v>
      </c>
      <c r="N616" s="1">
        <v>291210</v>
      </c>
      <c r="O616" s="1">
        <v>4.9698000000000005E-7</v>
      </c>
      <c r="P616">
        <v>1860.6</v>
      </c>
      <c r="Q616" s="1">
        <v>-6786000</v>
      </c>
      <c r="R616">
        <v>0.99487000000000003</v>
      </c>
      <c r="S616">
        <v>0.99448999999999999</v>
      </c>
      <c r="T616">
        <v>4197.1000000000004</v>
      </c>
      <c r="U616">
        <v>2713.2</v>
      </c>
      <c r="V616">
        <v>0.98092000000000001</v>
      </c>
      <c r="W616">
        <v>0.98001000000000005</v>
      </c>
      <c r="X616">
        <v>8093.7</v>
      </c>
      <c r="Y616">
        <v>4592.7</v>
      </c>
      <c r="Z616">
        <v>0.56993000000000005</v>
      </c>
      <c r="AA616">
        <v>0.54944999999999999</v>
      </c>
      <c r="AB616">
        <v>38430</v>
      </c>
      <c r="AC616">
        <v>30959</v>
      </c>
      <c r="AD616">
        <v>45</v>
      </c>
      <c r="AE616">
        <v>35</v>
      </c>
      <c r="AF616">
        <v>0.71358999999999995</v>
      </c>
      <c r="AG616" s="1">
        <v>3.7004E-5</v>
      </c>
      <c r="AH616">
        <v>0.71355000000000002</v>
      </c>
      <c r="AI616">
        <v>35</v>
      </c>
      <c r="AJ616">
        <v>0</v>
      </c>
      <c r="AK616">
        <v>34</v>
      </c>
      <c r="AL616">
        <v>0</v>
      </c>
      <c r="AM616">
        <v>0</v>
      </c>
      <c r="AN616">
        <v>1</v>
      </c>
      <c r="AO616">
        <v>0.88483999999999996</v>
      </c>
      <c r="AP616">
        <v>0</v>
      </c>
      <c r="AQ616">
        <v>0</v>
      </c>
      <c r="AR616" t="s">
        <v>95</v>
      </c>
      <c r="AS616" t="s">
        <v>95</v>
      </c>
      <c r="AT616" t="s">
        <v>95</v>
      </c>
      <c r="AU616" t="s">
        <v>95</v>
      </c>
      <c r="AV616" t="s">
        <v>95</v>
      </c>
      <c r="AW616" t="s">
        <v>95</v>
      </c>
      <c r="AX616" t="s">
        <v>95</v>
      </c>
      <c r="AY616" t="s">
        <v>95</v>
      </c>
      <c r="AZ616" t="s">
        <v>95</v>
      </c>
      <c r="BA616" t="s">
        <v>95</v>
      </c>
      <c r="BB616" t="s">
        <v>95</v>
      </c>
      <c r="BC616" t="s">
        <v>95</v>
      </c>
      <c r="BD616" t="s">
        <v>95</v>
      </c>
      <c r="BI616">
        <v>0</v>
      </c>
      <c r="BJ616" t="s">
        <v>137</v>
      </c>
      <c r="BK616" t="s">
        <v>180</v>
      </c>
      <c r="BL616">
        <v>1</v>
      </c>
      <c r="BM616">
        <v>1</v>
      </c>
      <c r="BN616">
        <v>0</v>
      </c>
      <c r="BO616">
        <v>0</v>
      </c>
      <c r="BP616">
        <v>0</v>
      </c>
      <c r="BQ616">
        <v>0</v>
      </c>
      <c r="BS616">
        <v>0</v>
      </c>
      <c r="BT616">
        <v>1</v>
      </c>
      <c r="BU616">
        <v>0</v>
      </c>
      <c r="BV616">
        <v>0</v>
      </c>
      <c r="BW616">
        <v>0</v>
      </c>
      <c r="BX616">
        <v>0</v>
      </c>
      <c r="BY616">
        <v>671</v>
      </c>
      <c r="BZ616" t="s">
        <v>123</v>
      </c>
      <c r="CG616" s="4">
        <v>1</v>
      </c>
      <c r="CH616" s="4">
        <v>1</v>
      </c>
      <c r="CI616" s="5">
        <v>0</v>
      </c>
      <c r="CJ616" s="5">
        <v>0</v>
      </c>
      <c r="CK616" s="5">
        <v>0</v>
      </c>
      <c r="CL616" s="5">
        <v>0</v>
      </c>
    </row>
    <row r="617" spans="1:90" x14ac:dyDescent="0.2">
      <c r="A617" t="s">
        <v>1089</v>
      </c>
      <c r="B617" t="s">
        <v>951</v>
      </c>
      <c r="C617" t="s">
        <v>147</v>
      </c>
      <c r="D617">
        <v>3.5</v>
      </c>
      <c r="E617" t="s">
        <v>317</v>
      </c>
      <c r="F617" t="s">
        <v>359</v>
      </c>
      <c r="G617" t="s">
        <v>360</v>
      </c>
      <c r="H617" t="s">
        <v>954</v>
      </c>
      <c r="I617">
        <v>0.21304000000000001</v>
      </c>
      <c r="J617">
        <v>0.21304000000000001</v>
      </c>
      <c r="K617">
        <v>440.94</v>
      </c>
      <c r="L617">
        <v>2070.6999999999998</v>
      </c>
      <c r="M617">
        <v>20.626999999999999</v>
      </c>
      <c r="N617" s="1">
        <v>1258200000</v>
      </c>
      <c r="O617" s="1">
        <v>1.7590999999999999E-7</v>
      </c>
      <c r="P617">
        <v>1899.3</v>
      </c>
      <c r="Q617" s="1">
        <v>-878090</v>
      </c>
      <c r="R617">
        <v>0.85960000000000003</v>
      </c>
      <c r="S617">
        <v>0.84850999999999999</v>
      </c>
      <c r="T617">
        <v>2979.4</v>
      </c>
      <c r="U617">
        <v>1418.5</v>
      </c>
      <c r="V617">
        <v>0.85960000000000003</v>
      </c>
      <c r="W617">
        <v>0.85240000000000005</v>
      </c>
      <c r="X617">
        <v>2979.4</v>
      </c>
      <c r="Y617">
        <v>1418.5</v>
      </c>
      <c r="Z617">
        <v>0.45180999999999999</v>
      </c>
      <c r="AA617">
        <v>0.42369000000000001</v>
      </c>
      <c r="AB617">
        <v>5887.2</v>
      </c>
      <c r="AC617">
        <v>4133.3</v>
      </c>
      <c r="AD617">
        <v>42</v>
      </c>
      <c r="AE617">
        <v>29</v>
      </c>
      <c r="AF617" s="1">
        <v>3.1544999999999997E-5</v>
      </c>
      <c r="AG617" s="1">
        <v>9.9352000000000002E-11</v>
      </c>
      <c r="AH617" s="1">
        <v>3.1544999999999997E-5</v>
      </c>
      <c r="AI617">
        <v>32</v>
      </c>
      <c r="AJ617">
        <v>0</v>
      </c>
      <c r="AK617">
        <v>28</v>
      </c>
      <c r="AL617">
        <v>0</v>
      </c>
      <c r="AM617">
        <v>0</v>
      </c>
      <c r="AN617">
        <v>1</v>
      </c>
      <c r="AO617">
        <v>0.61568999999999996</v>
      </c>
      <c r="AP617">
        <v>0</v>
      </c>
      <c r="AQ617">
        <v>0</v>
      </c>
      <c r="AR617" t="s">
        <v>95</v>
      </c>
      <c r="AS617" t="s">
        <v>95</v>
      </c>
      <c r="AT617" t="s">
        <v>95</v>
      </c>
      <c r="AU617" t="s">
        <v>95</v>
      </c>
      <c r="AV617" t="s">
        <v>95</v>
      </c>
      <c r="AW617" t="s">
        <v>95</v>
      </c>
      <c r="AX617" t="s">
        <v>94</v>
      </c>
      <c r="AY617" t="s">
        <v>94</v>
      </c>
      <c r="AZ617" t="s">
        <v>95</v>
      </c>
      <c r="BA617" t="s">
        <v>94</v>
      </c>
      <c r="BB617" t="s">
        <v>94</v>
      </c>
      <c r="BC617" t="s">
        <v>95</v>
      </c>
      <c r="BD617" t="s">
        <v>95</v>
      </c>
      <c r="BH617" t="s">
        <v>341</v>
      </c>
      <c r="BI617">
        <v>1</v>
      </c>
      <c r="BJ617" t="s">
        <v>97</v>
      </c>
      <c r="BK617" t="s">
        <v>138</v>
      </c>
      <c r="BL617">
        <v>0</v>
      </c>
      <c r="BM617">
        <v>0</v>
      </c>
      <c r="BN617">
        <v>0</v>
      </c>
      <c r="BO617">
        <v>0</v>
      </c>
      <c r="BP617">
        <v>0</v>
      </c>
      <c r="BQ617">
        <v>0</v>
      </c>
      <c r="BS617">
        <v>1</v>
      </c>
      <c r="BT617">
        <v>1</v>
      </c>
      <c r="BU617">
        <v>0</v>
      </c>
      <c r="BV617">
        <v>0</v>
      </c>
      <c r="BW617">
        <v>0</v>
      </c>
      <c r="BX617">
        <v>0</v>
      </c>
      <c r="BY617">
        <v>672</v>
      </c>
      <c r="BZ617" t="s">
        <v>123</v>
      </c>
      <c r="CA617" t="s">
        <v>123</v>
      </c>
      <c r="CG617" s="4">
        <v>1</v>
      </c>
      <c r="CH617" s="4">
        <v>1</v>
      </c>
      <c r="CI617" s="5">
        <v>0</v>
      </c>
      <c r="CJ617" s="5">
        <v>0</v>
      </c>
      <c r="CK617" s="5">
        <v>0</v>
      </c>
      <c r="CL617" s="5">
        <v>0</v>
      </c>
    </row>
    <row r="618" spans="1:90" x14ac:dyDescent="0.2">
      <c r="A618" t="s">
        <v>1090</v>
      </c>
      <c r="B618" t="s">
        <v>951</v>
      </c>
      <c r="C618" t="s">
        <v>147</v>
      </c>
      <c r="D618">
        <v>3.5</v>
      </c>
      <c r="E618" t="s">
        <v>317</v>
      </c>
      <c r="F618" t="s">
        <v>362</v>
      </c>
      <c r="G618" t="s">
        <v>357</v>
      </c>
      <c r="H618" t="s">
        <v>954</v>
      </c>
      <c r="I618">
        <v>0.18225</v>
      </c>
      <c r="J618">
        <v>0.14429</v>
      </c>
      <c r="K618">
        <v>18257</v>
      </c>
      <c r="L618">
        <v>2026.5</v>
      </c>
      <c r="M618">
        <v>24.113</v>
      </c>
      <c r="N618" s="1">
        <v>2961700</v>
      </c>
      <c r="O618" s="1">
        <v>3.8384999999999999E-7</v>
      </c>
      <c r="P618">
        <v>1824.7</v>
      </c>
      <c r="Q618" s="1">
        <v>-36357000</v>
      </c>
      <c r="R618">
        <v>0.98621000000000003</v>
      </c>
      <c r="S618">
        <v>0.98521000000000003</v>
      </c>
      <c r="T618">
        <v>34910</v>
      </c>
      <c r="U618">
        <v>22184</v>
      </c>
      <c r="V618">
        <v>0.98402000000000001</v>
      </c>
      <c r="W618">
        <v>0.98326000000000002</v>
      </c>
      <c r="X618">
        <v>37585</v>
      </c>
      <c r="Y618">
        <v>23613</v>
      </c>
      <c r="Z618">
        <v>0.63599000000000006</v>
      </c>
      <c r="AA618">
        <v>0.61865000000000003</v>
      </c>
      <c r="AB618" s="1">
        <v>179390</v>
      </c>
      <c r="AC618" s="1">
        <v>144770</v>
      </c>
      <c r="AD618">
        <v>45</v>
      </c>
      <c r="AE618">
        <v>43</v>
      </c>
      <c r="AF618">
        <v>0.35843000000000003</v>
      </c>
      <c r="AG618" s="1">
        <v>2.4556999999999999E-7</v>
      </c>
      <c r="AH618">
        <v>0.35843000000000003</v>
      </c>
      <c r="AI618">
        <v>43</v>
      </c>
      <c r="AJ618">
        <v>0</v>
      </c>
      <c r="AK618">
        <v>42</v>
      </c>
      <c r="AL618">
        <v>0</v>
      </c>
      <c r="AM618">
        <v>0</v>
      </c>
      <c r="AN618">
        <v>1</v>
      </c>
      <c r="AO618">
        <v>0.89044000000000001</v>
      </c>
      <c r="AP618">
        <v>0</v>
      </c>
      <c r="AQ618">
        <v>0</v>
      </c>
      <c r="AR618" t="s">
        <v>95</v>
      </c>
      <c r="AS618" t="s">
        <v>95</v>
      </c>
      <c r="AT618" t="s">
        <v>95</v>
      </c>
      <c r="AU618" t="s">
        <v>95</v>
      </c>
      <c r="AV618" t="s">
        <v>95</v>
      </c>
      <c r="AW618" t="s">
        <v>95</v>
      </c>
      <c r="AX618" t="s">
        <v>95</v>
      </c>
      <c r="AY618" t="s">
        <v>95</v>
      </c>
      <c r="AZ618" t="s">
        <v>95</v>
      </c>
      <c r="BA618" t="s">
        <v>95</v>
      </c>
      <c r="BB618" t="s">
        <v>95</v>
      </c>
      <c r="BC618" t="s">
        <v>96</v>
      </c>
      <c r="BD618" t="s">
        <v>95</v>
      </c>
      <c r="BI618">
        <v>0</v>
      </c>
      <c r="BJ618" t="s">
        <v>137</v>
      </c>
      <c r="BK618" t="s">
        <v>180</v>
      </c>
      <c r="BL618">
        <v>1</v>
      </c>
      <c r="BM618">
        <v>1</v>
      </c>
      <c r="BN618">
        <v>0</v>
      </c>
      <c r="BO618">
        <v>0</v>
      </c>
      <c r="BP618">
        <v>0</v>
      </c>
      <c r="BQ618">
        <v>0</v>
      </c>
      <c r="BS618">
        <v>0</v>
      </c>
      <c r="BT618">
        <v>1</v>
      </c>
      <c r="BU618">
        <v>0</v>
      </c>
      <c r="BV618">
        <v>0</v>
      </c>
      <c r="BW618">
        <v>0</v>
      </c>
      <c r="BX618">
        <v>0</v>
      </c>
      <c r="BY618">
        <v>673</v>
      </c>
      <c r="BZ618" t="s">
        <v>123</v>
      </c>
      <c r="CG618" s="4">
        <v>1</v>
      </c>
      <c r="CH618" s="4">
        <v>1</v>
      </c>
      <c r="CI618" s="5">
        <v>0</v>
      </c>
      <c r="CJ618" s="5">
        <v>0</v>
      </c>
      <c r="CK618" s="5">
        <v>0</v>
      </c>
      <c r="CL618" s="5">
        <v>0</v>
      </c>
    </row>
    <row r="619" spans="1:90" x14ac:dyDescent="0.2">
      <c r="A619" t="s">
        <v>1091</v>
      </c>
      <c r="B619" t="s">
        <v>951</v>
      </c>
      <c r="C619" t="s">
        <v>147</v>
      </c>
      <c r="D619">
        <v>3.5</v>
      </c>
      <c r="E619" t="s">
        <v>317</v>
      </c>
      <c r="F619" t="s">
        <v>364</v>
      </c>
      <c r="G619" t="s">
        <v>360</v>
      </c>
      <c r="H619" t="s">
        <v>954</v>
      </c>
      <c r="I619">
        <v>0.30386999999999997</v>
      </c>
      <c r="J619">
        <v>0.30385000000000001</v>
      </c>
      <c r="K619">
        <v>2271.8000000000002</v>
      </c>
      <c r="L619">
        <v>2058.6</v>
      </c>
      <c r="M619">
        <v>14.462</v>
      </c>
      <c r="N619" s="1">
        <v>18225000000</v>
      </c>
      <c r="O619" s="1">
        <v>6.0178999999999997E-11</v>
      </c>
      <c r="P619">
        <v>1903.3</v>
      </c>
      <c r="Q619" s="1">
        <v>-4522900</v>
      </c>
      <c r="R619">
        <v>0.79117999999999999</v>
      </c>
      <c r="S619">
        <v>0.77468999999999999</v>
      </c>
      <c r="T619">
        <v>20878</v>
      </c>
      <c r="U619">
        <v>9095.4</v>
      </c>
      <c r="V619">
        <v>0.79117999999999999</v>
      </c>
      <c r="W619">
        <v>0.78047</v>
      </c>
      <c r="X619">
        <v>20878</v>
      </c>
      <c r="Y619">
        <v>9095.2000000000007</v>
      </c>
      <c r="Z619">
        <v>0.36325000000000002</v>
      </c>
      <c r="AA619">
        <v>0.3306</v>
      </c>
      <c r="AB619">
        <v>36457</v>
      </c>
      <c r="AC619">
        <v>22406</v>
      </c>
      <c r="AD619">
        <v>42</v>
      </c>
      <c r="AE619">
        <v>35</v>
      </c>
      <c r="AF619" s="1">
        <v>1.4224E-5</v>
      </c>
      <c r="AG619" s="1">
        <v>4.1854000000000003E-12</v>
      </c>
      <c r="AH619" s="1">
        <v>1.4224E-5</v>
      </c>
      <c r="AI619">
        <v>40</v>
      </c>
      <c r="AJ619">
        <v>0</v>
      </c>
      <c r="AK619">
        <v>37</v>
      </c>
      <c r="AL619">
        <v>0</v>
      </c>
      <c r="AM619">
        <v>0</v>
      </c>
      <c r="AN619">
        <v>1</v>
      </c>
      <c r="AO619">
        <v>0.42787999999999998</v>
      </c>
      <c r="AP619">
        <v>0</v>
      </c>
      <c r="AQ619">
        <v>0</v>
      </c>
      <c r="AR619" t="s">
        <v>95</v>
      </c>
      <c r="AS619" t="s">
        <v>95</v>
      </c>
      <c r="AT619" t="s">
        <v>95</v>
      </c>
      <c r="AU619" t="s">
        <v>94</v>
      </c>
      <c r="AV619" t="s">
        <v>95</v>
      </c>
      <c r="AW619" t="s">
        <v>94</v>
      </c>
      <c r="AX619" t="s">
        <v>94</v>
      </c>
      <c r="AY619" t="s">
        <v>94</v>
      </c>
      <c r="AZ619" t="s">
        <v>95</v>
      </c>
      <c r="BA619" t="s">
        <v>94</v>
      </c>
      <c r="BB619" t="s">
        <v>94</v>
      </c>
      <c r="BC619" t="s">
        <v>94</v>
      </c>
      <c r="BD619" t="s">
        <v>94</v>
      </c>
      <c r="BH619" t="s">
        <v>341</v>
      </c>
      <c r="BI619">
        <v>1</v>
      </c>
      <c r="BJ619" t="s">
        <v>97</v>
      </c>
      <c r="BK619" t="s">
        <v>138</v>
      </c>
      <c r="BL619">
        <v>0</v>
      </c>
      <c r="BM619">
        <v>0</v>
      </c>
      <c r="BN619">
        <v>0</v>
      </c>
      <c r="BO619">
        <v>0</v>
      </c>
      <c r="BP619">
        <v>0</v>
      </c>
      <c r="BQ619">
        <v>0</v>
      </c>
      <c r="BS619">
        <v>1</v>
      </c>
      <c r="BT619">
        <v>1</v>
      </c>
      <c r="BU619">
        <v>0</v>
      </c>
      <c r="BV619">
        <v>0</v>
      </c>
      <c r="BW619">
        <v>0</v>
      </c>
      <c r="BX619">
        <v>0</v>
      </c>
      <c r="BY619">
        <v>674</v>
      </c>
      <c r="BZ619" t="s">
        <v>123</v>
      </c>
      <c r="CA619" t="s">
        <v>123</v>
      </c>
      <c r="CG619" s="4">
        <v>1</v>
      </c>
      <c r="CH619" s="4">
        <v>1</v>
      </c>
      <c r="CI619" s="5">
        <v>0</v>
      </c>
      <c r="CJ619" s="5">
        <v>0</v>
      </c>
      <c r="CK619" s="5">
        <v>0</v>
      </c>
      <c r="CL619" s="5">
        <v>0</v>
      </c>
    </row>
    <row r="620" spans="1:90" x14ac:dyDescent="0.2">
      <c r="A620" t="s">
        <v>1092</v>
      </c>
      <c r="B620" t="s">
        <v>951</v>
      </c>
      <c r="C620" t="s">
        <v>147</v>
      </c>
      <c r="D620">
        <v>3.5</v>
      </c>
      <c r="E620" t="s">
        <v>317</v>
      </c>
      <c r="F620" t="s">
        <v>366</v>
      </c>
      <c r="G620" t="s">
        <v>351</v>
      </c>
      <c r="H620" t="s">
        <v>954</v>
      </c>
      <c r="I620">
        <v>0.18915999999999999</v>
      </c>
      <c r="J620">
        <v>0.13031999999999999</v>
      </c>
      <c r="K620">
        <v>385.72</v>
      </c>
      <c r="L620">
        <v>2022.5</v>
      </c>
      <c r="M620">
        <v>23.231000000000002</v>
      </c>
      <c r="N620">
        <v>38610</v>
      </c>
      <c r="O620" s="1">
        <v>3.5407999999999997E-5</v>
      </c>
      <c r="P620">
        <v>1868.1</v>
      </c>
      <c r="Q620" s="1">
        <v>-768070</v>
      </c>
      <c r="R620">
        <v>0.99739</v>
      </c>
      <c r="S620">
        <v>0.99719999999999998</v>
      </c>
      <c r="T620">
        <v>310.63</v>
      </c>
      <c r="U620">
        <v>214.34</v>
      </c>
      <c r="V620">
        <v>0.99092999999999998</v>
      </c>
      <c r="W620">
        <v>0.99048999999999998</v>
      </c>
      <c r="X620">
        <v>579.25</v>
      </c>
      <c r="Y620">
        <v>413.35</v>
      </c>
      <c r="Z620">
        <v>0.67869000000000002</v>
      </c>
      <c r="AA620">
        <v>0.66339000000000004</v>
      </c>
      <c r="AB620">
        <v>3446.8</v>
      </c>
      <c r="AC620">
        <v>2877.9</v>
      </c>
      <c r="AD620">
        <v>45</v>
      </c>
      <c r="AE620">
        <v>45</v>
      </c>
      <c r="AF620">
        <v>0.54983000000000004</v>
      </c>
      <c r="AG620">
        <v>1.5540000000000001E-4</v>
      </c>
      <c r="AH620">
        <v>0.54967999999999995</v>
      </c>
      <c r="AI620">
        <v>45</v>
      </c>
      <c r="AJ620">
        <v>0</v>
      </c>
      <c r="AK620">
        <v>44</v>
      </c>
      <c r="AL620">
        <v>0</v>
      </c>
      <c r="AM620">
        <v>0</v>
      </c>
      <c r="AN620">
        <v>0</v>
      </c>
      <c r="AO620">
        <v>0.90158000000000005</v>
      </c>
      <c r="AP620">
        <v>0</v>
      </c>
      <c r="AQ620">
        <v>0</v>
      </c>
      <c r="AR620" t="s">
        <v>95</v>
      </c>
      <c r="AS620" t="s">
        <v>95</v>
      </c>
      <c r="AT620" t="s">
        <v>95</v>
      </c>
      <c r="AU620" t="s">
        <v>95</v>
      </c>
      <c r="AV620" t="s">
        <v>95</v>
      </c>
      <c r="AW620" t="s">
        <v>95</v>
      </c>
      <c r="AX620" t="s">
        <v>95</v>
      </c>
      <c r="AY620" t="s">
        <v>95</v>
      </c>
      <c r="AZ620" t="s">
        <v>95</v>
      </c>
      <c r="BA620" t="s">
        <v>95</v>
      </c>
      <c r="BB620" t="s">
        <v>95</v>
      </c>
      <c r="BC620" t="s">
        <v>95</v>
      </c>
      <c r="BD620" t="s">
        <v>95</v>
      </c>
      <c r="BI620">
        <v>0</v>
      </c>
      <c r="BJ620" t="s">
        <v>137</v>
      </c>
      <c r="BK620" t="s">
        <v>180</v>
      </c>
      <c r="BL620">
        <v>1</v>
      </c>
      <c r="BM620">
        <v>1</v>
      </c>
      <c r="BN620">
        <v>0</v>
      </c>
      <c r="BO620">
        <v>0</v>
      </c>
      <c r="BP620">
        <v>0</v>
      </c>
      <c r="BQ620">
        <v>0</v>
      </c>
      <c r="BS620">
        <v>1</v>
      </c>
      <c r="BT620">
        <v>1</v>
      </c>
      <c r="BU620">
        <v>0</v>
      </c>
      <c r="BV620">
        <v>0</v>
      </c>
      <c r="BW620">
        <v>0</v>
      </c>
      <c r="BX620">
        <v>0</v>
      </c>
      <c r="BY620">
        <v>675</v>
      </c>
      <c r="CG620" s="4">
        <v>1</v>
      </c>
      <c r="CH620" s="4">
        <v>1</v>
      </c>
      <c r="CI620" s="5">
        <v>0</v>
      </c>
      <c r="CJ620" s="5">
        <v>0</v>
      </c>
      <c r="CK620" s="5">
        <v>0</v>
      </c>
      <c r="CL620" s="5">
        <v>0</v>
      </c>
    </row>
    <row r="621" spans="1:90" x14ac:dyDescent="0.2">
      <c r="A621" t="s">
        <v>1093</v>
      </c>
      <c r="B621" t="s">
        <v>951</v>
      </c>
      <c r="C621" t="s">
        <v>147</v>
      </c>
      <c r="D621">
        <v>3.5</v>
      </c>
      <c r="E621" t="s">
        <v>317</v>
      </c>
      <c r="F621" t="s">
        <v>368</v>
      </c>
      <c r="G621" t="s">
        <v>354</v>
      </c>
      <c r="H621" t="s">
        <v>954</v>
      </c>
      <c r="I621">
        <v>0.19677</v>
      </c>
      <c r="J621">
        <v>0.13331999999999999</v>
      </c>
      <c r="K621">
        <v>39.192999999999998</v>
      </c>
      <c r="L621">
        <v>2019.1</v>
      </c>
      <c r="M621">
        <v>22.332999999999998</v>
      </c>
      <c r="N621">
        <v>3427.7</v>
      </c>
      <c r="O621">
        <v>2.0086E-4</v>
      </c>
      <c r="P621">
        <v>1899.5</v>
      </c>
      <c r="Q621">
        <v>-77999</v>
      </c>
      <c r="R621">
        <v>0.94611000000000001</v>
      </c>
      <c r="S621">
        <v>0.94184999999999997</v>
      </c>
      <c r="T621">
        <v>135.71</v>
      </c>
      <c r="U621">
        <v>78.037000000000006</v>
      </c>
      <c r="V621">
        <v>0.94155</v>
      </c>
      <c r="W621">
        <v>0.93855</v>
      </c>
      <c r="X621">
        <v>141.33000000000001</v>
      </c>
      <c r="Y621">
        <v>91.489000000000004</v>
      </c>
      <c r="Z621">
        <v>0.66041000000000005</v>
      </c>
      <c r="AA621">
        <v>0.64300000000000002</v>
      </c>
      <c r="AB621">
        <v>340.65</v>
      </c>
      <c r="AC621">
        <v>278.98</v>
      </c>
      <c r="AD621">
        <v>42</v>
      </c>
      <c r="AE621">
        <v>42</v>
      </c>
      <c r="AF621">
        <v>0.69403999999999999</v>
      </c>
      <c r="AG621">
        <v>2.9174000000000002E-4</v>
      </c>
      <c r="AH621">
        <v>0.69374999999999998</v>
      </c>
      <c r="AI621">
        <v>42</v>
      </c>
      <c r="AJ621">
        <v>0</v>
      </c>
      <c r="AK621">
        <v>40</v>
      </c>
      <c r="AL621">
        <v>0</v>
      </c>
      <c r="AM621">
        <v>0</v>
      </c>
      <c r="AN621">
        <v>1</v>
      </c>
      <c r="AO621">
        <v>0.83923000000000003</v>
      </c>
      <c r="AP621">
        <v>0</v>
      </c>
      <c r="AQ621">
        <v>0</v>
      </c>
      <c r="AR621" t="s">
        <v>95</v>
      </c>
      <c r="AS621" t="s">
        <v>95</v>
      </c>
      <c r="AT621" t="s">
        <v>95</v>
      </c>
      <c r="AU621" t="s">
        <v>95</v>
      </c>
      <c r="AV621" t="s">
        <v>95</v>
      </c>
      <c r="AW621" t="s">
        <v>95</v>
      </c>
      <c r="AX621" t="s">
        <v>95</v>
      </c>
      <c r="AY621" t="s">
        <v>95</v>
      </c>
      <c r="AZ621" t="s">
        <v>95</v>
      </c>
      <c r="BA621" t="s">
        <v>95</v>
      </c>
      <c r="BB621" t="s">
        <v>95</v>
      </c>
      <c r="BC621" t="s">
        <v>95</v>
      </c>
      <c r="BD621" t="s">
        <v>95</v>
      </c>
      <c r="BH621" t="s">
        <v>341</v>
      </c>
      <c r="BI621">
        <v>1</v>
      </c>
      <c r="BJ621" t="s">
        <v>97</v>
      </c>
      <c r="BK621" t="s">
        <v>138</v>
      </c>
      <c r="BL621">
        <v>0</v>
      </c>
      <c r="BM621">
        <v>0</v>
      </c>
      <c r="BN621">
        <v>0</v>
      </c>
      <c r="BO621">
        <v>0</v>
      </c>
      <c r="BP621">
        <v>0</v>
      </c>
      <c r="BQ621">
        <v>0</v>
      </c>
      <c r="BS621">
        <v>1</v>
      </c>
      <c r="BT621">
        <v>1</v>
      </c>
      <c r="BU621">
        <v>0</v>
      </c>
      <c r="BV621">
        <v>0</v>
      </c>
      <c r="BW621">
        <v>0</v>
      </c>
      <c r="BX621">
        <v>0</v>
      </c>
      <c r="BY621">
        <v>676</v>
      </c>
      <c r="BZ621" t="s">
        <v>123</v>
      </c>
      <c r="CA621" t="s">
        <v>123</v>
      </c>
      <c r="CG621" s="4">
        <v>1</v>
      </c>
      <c r="CH621" s="4">
        <v>1</v>
      </c>
      <c r="CI621" s="5">
        <v>0</v>
      </c>
      <c r="CJ621" s="5">
        <v>0</v>
      </c>
      <c r="CK621" s="5">
        <v>0</v>
      </c>
      <c r="CL621" s="5">
        <v>0</v>
      </c>
    </row>
    <row r="622" spans="1:90" x14ac:dyDescent="0.2">
      <c r="A622" t="s">
        <v>1094</v>
      </c>
      <c r="B622" t="s">
        <v>951</v>
      </c>
      <c r="C622" t="s">
        <v>1095</v>
      </c>
      <c r="D622">
        <v>1.1000000000000001</v>
      </c>
      <c r="E622" t="s">
        <v>90</v>
      </c>
      <c r="F622" t="s">
        <v>1096</v>
      </c>
      <c r="G622" t="s">
        <v>1097</v>
      </c>
      <c r="H622" t="s">
        <v>954</v>
      </c>
      <c r="I622">
        <v>0.26654</v>
      </c>
      <c r="J622">
        <v>0.16947000000000001</v>
      </c>
      <c r="K622">
        <v>16.52</v>
      </c>
      <c r="L622">
        <v>2021.3</v>
      </c>
      <c r="M622">
        <v>16.486999999999998</v>
      </c>
      <c r="N622">
        <v>380.81</v>
      </c>
      <c r="O622">
        <v>3.3427999999999999E-3</v>
      </c>
      <c r="P622">
        <v>1956.9</v>
      </c>
      <c r="Q622">
        <v>-33211</v>
      </c>
      <c r="R622">
        <v>0.99558000000000002</v>
      </c>
      <c r="S622">
        <v>0.99424999999999997</v>
      </c>
      <c r="T622">
        <v>4.5796000000000001</v>
      </c>
      <c r="U622">
        <v>3.6886000000000001</v>
      </c>
      <c r="V622">
        <v>0.98353999999999997</v>
      </c>
      <c r="W622">
        <v>0.98055000000000003</v>
      </c>
      <c r="X622">
        <v>8.8336000000000006</v>
      </c>
      <c r="Y622">
        <v>7.7196999999999996</v>
      </c>
      <c r="Z622">
        <v>0.93540000000000001</v>
      </c>
      <c r="AA622">
        <v>0.92366000000000004</v>
      </c>
      <c r="AB622">
        <v>17.5</v>
      </c>
      <c r="AC622">
        <v>15.313000000000001</v>
      </c>
      <c r="AD622">
        <v>14</v>
      </c>
      <c r="AE622">
        <v>14</v>
      </c>
      <c r="AF622">
        <v>0.60099000000000002</v>
      </c>
      <c r="AG622">
        <v>6.6174999999999998E-2</v>
      </c>
      <c r="AH622">
        <v>0.53481000000000001</v>
      </c>
      <c r="AI622">
        <v>14</v>
      </c>
      <c r="AJ622">
        <v>0</v>
      </c>
      <c r="AK622">
        <v>13</v>
      </c>
      <c r="AL622">
        <v>0</v>
      </c>
      <c r="AM622">
        <v>0</v>
      </c>
      <c r="AN622">
        <v>0</v>
      </c>
      <c r="AO622">
        <v>0.86367000000000005</v>
      </c>
      <c r="AP622">
        <v>0</v>
      </c>
      <c r="AQ622">
        <v>0</v>
      </c>
      <c r="AR622" t="s">
        <v>95</v>
      </c>
      <c r="AS622" t="s">
        <v>95</v>
      </c>
      <c r="AT622" t="s">
        <v>95</v>
      </c>
      <c r="AU622" t="s">
        <v>95</v>
      </c>
      <c r="AV622" t="s">
        <v>95</v>
      </c>
      <c r="AW622" t="s">
        <v>95</v>
      </c>
      <c r="AX622" t="s">
        <v>95</v>
      </c>
      <c r="AY622" t="s">
        <v>95</v>
      </c>
      <c r="AZ622" t="s">
        <v>95</v>
      </c>
      <c r="BA622" t="s">
        <v>95</v>
      </c>
      <c r="BB622" t="s">
        <v>95</v>
      </c>
      <c r="BC622" t="s">
        <v>95</v>
      </c>
      <c r="BD622" t="s">
        <v>95</v>
      </c>
      <c r="BE622">
        <v>1</v>
      </c>
      <c r="BI622">
        <v>0</v>
      </c>
      <c r="BL622">
        <v>1</v>
      </c>
      <c r="BM622">
        <v>1</v>
      </c>
      <c r="BN622">
        <v>0</v>
      </c>
      <c r="BO622">
        <v>2</v>
      </c>
      <c r="BP622">
        <v>0</v>
      </c>
      <c r="BQ622">
        <v>0</v>
      </c>
      <c r="BS622">
        <v>1</v>
      </c>
      <c r="BT622">
        <v>1</v>
      </c>
      <c r="BU622">
        <v>0</v>
      </c>
      <c r="BV622">
        <v>0</v>
      </c>
      <c r="BW622">
        <v>0</v>
      </c>
      <c r="BX622">
        <v>0</v>
      </c>
      <c r="BY622">
        <v>677</v>
      </c>
      <c r="CG622" s="4">
        <v>1</v>
      </c>
      <c r="CH622" s="4">
        <v>1</v>
      </c>
      <c r="CI622" s="5">
        <v>0</v>
      </c>
      <c r="CJ622" s="5">
        <v>0</v>
      </c>
      <c r="CK622" s="5">
        <v>0</v>
      </c>
      <c r="CL622" s="5">
        <v>0</v>
      </c>
    </row>
    <row r="623" spans="1:90" x14ac:dyDescent="0.2">
      <c r="A623" t="s">
        <v>1098</v>
      </c>
      <c r="B623" t="s">
        <v>951</v>
      </c>
      <c r="C623" t="s">
        <v>1095</v>
      </c>
      <c r="D623">
        <v>1.1000000000000001</v>
      </c>
      <c r="E623" t="s">
        <v>90</v>
      </c>
      <c r="F623" t="s">
        <v>952</v>
      </c>
      <c r="G623" t="s">
        <v>92</v>
      </c>
      <c r="H623" t="s">
        <v>954</v>
      </c>
      <c r="I623">
        <v>0.22237999999999999</v>
      </c>
      <c r="J623">
        <v>0.11254</v>
      </c>
      <c r="K623">
        <v>1.0115000000000001E-2</v>
      </c>
      <c r="L623">
        <v>2018.1</v>
      </c>
      <c r="M623">
        <v>19.760999999999999</v>
      </c>
      <c r="N623">
        <v>0.19719</v>
      </c>
      <c r="O623" s="1">
        <v>3.0336000000000003E-10</v>
      </c>
      <c r="P623">
        <v>1844.4</v>
      </c>
      <c r="Q623">
        <v>-20.315000000000001</v>
      </c>
      <c r="R623">
        <v>0.97140000000000004</v>
      </c>
      <c r="S623">
        <v>0.95913999999999999</v>
      </c>
      <c r="T623">
        <v>5.4939000000000003E-3</v>
      </c>
      <c r="U623">
        <v>4.4473999999999998E-3</v>
      </c>
      <c r="V623">
        <v>0.95299999999999996</v>
      </c>
      <c r="W623">
        <v>0.94125000000000003</v>
      </c>
      <c r="X623">
        <v>7.0419999999999996E-3</v>
      </c>
      <c r="Y623">
        <v>6.0511999999999996E-3</v>
      </c>
      <c r="Z623">
        <v>0.96970999999999996</v>
      </c>
      <c r="AA623">
        <v>0.96214</v>
      </c>
      <c r="AB623">
        <v>5.653E-3</v>
      </c>
      <c r="AC623">
        <v>4.4397999999999998E-3</v>
      </c>
      <c r="AD623">
        <v>11</v>
      </c>
      <c r="AE623">
        <v>11</v>
      </c>
      <c r="AF623">
        <v>0.70082999999999995</v>
      </c>
      <c r="AG623">
        <v>0.20132</v>
      </c>
      <c r="AH623">
        <v>0.49951000000000001</v>
      </c>
      <c r="AI623">
        <v>11</v>
      </c>
      <c r="AJ623">
        <v>1</v>
      </c>
      <c r="AK623">
        <v>10</v>
      </c>
      <c r="AL623">
        <v>0</v>
      </c>
      <c r="AM623">
        <v>0</v>
      </c>
      <c r="AN623">
        <v>0</v>
      </c>
      <c r="AO623">
        <v>0.89471999999999996</v>
      </c>
      <c r="AP623">
        <v>1</v>
      </c>
      <c r="AQ623">
        <v>1</v>
      </c>
      <c r="AR623" t="s">
        <v>95</v>
      </c>
      <c r="AS623" t="s">
        <v>95</v>
      </c>
      <c r="AT623" t="s">
        <v>95</v>
      </c>
      <c r="AU623" t="s">
        <v>95</v>
      </c>
      <c r="AV623" t="s">
        <v>95</v>
      </c>
      <c r="AW623" t="s">
        <v>95</v>
      </c>
      <c r="AX623" t="s">
        <v>95</v>
      </c>
      <c r="AY623" t="s">
        <v>95</v>
      </c>
      <c r="AZ623" t="s">
        <v>95</v>
      </c>
      <c r="BA623" t="s">
        <v>95</v>
      </c>
      <c r="BB623" t="s">
        <v>95</v>
      </c>
      <c r="BC623" t="s">
        <v>95</v>
      </c>
      <c r="BD623" t="s">
        <v>95</v>
      </c>
      <c r="BE623">
        <v>1</v>
      </c>
      <c r="BI623">
        <v>0</v>
      </c>
      <c r="BL623">
        <v>1</v>
      </c>
      <c r="BM623">
        <v>1</v>
      </c>
      <c r="BN623">
        <v>0</v>
      </c>
      <c r="BO623">
        <v>0</v>
      </c>
      <c r="BP623">
        <v>0</v>
      </c>
      <c r="BQ623">
        <v>0</v>
      </c>
      <c r="BS623">
        <v>1</v>
      </c>
      <c r="BT623">
        <v>1</v>
      </c>
      <c r="BU623">
        <v>0</v>
      </c>
      <c r="BV623">
        <v>0</v>
      </c>
      <c r="BW623">
        <v>0</v>
      </c>
      <c r="BX623">
        <v>0</v>
      </c>
      <c r="BY623">
        <v>678</v>
      </c>
      <c r="CG623" s="4">
        <v>1</v>
      </c>
      <c r="CH623" s="4">
        <v>1</v>
      </c>
      <c r="CI623" s="5">
        <v>0</v>
      </c>
      <c r="CJ623" s="5">
        <v>0</v>
      </c>
      <c r="CK623" s="5">
        <v>0</v>
      </c>
      <c r="CL623" s="5">
        <v>0</v>
      </c>
    </row>
    <row r="624" spans="1:90" x14ac:dyDescent="0.2">
      <c r="A624" t="s">
        <v>1099</v>
      </c>
      <c r="B624" t="s">
        <v>951</v>
      </c>
      <c r="C624" t="s">
        <v>1095</v>
      </c>
      <c r="D624">
        <v>1.1000000000000001</v>
      </c>
      <c r="E624" t="s">
        <v>90</v>
      </c>
      <c r="F624" t="s">
        <v>956</v>
      </c>
      <c r="G624" t="s">
        <v>107</v>
      </c>
      <c r="H624" t="s">
        <v>954</v>
      </c>
      <c r="I624">
        <v>0.22237999999999999</v>
      </c>
      <c r="J624">
        <v>0.11254</v>
      </c>
      <c r="K624">
        <v>1.0115000000000001E-2</v>
      </c>
      <c r="L624">
        <v>2018.1</v>
      </c>
      <c r="M624">
        <v>19.760999999999999</v>
      </c>
      <c r="N624">
        <v>0.19719</v>
      </c>
      <c r="O624" s="1">
        <v>3.0336000000000003E-10</v>
      </c>
      <c r="P624">
        <v>1844.4</v>
      </c>
      <c r="Q624">
        <v>-20.315000000000001</v>
      </c>
      <c r="R624">
        <v>0.97140000000000004</v>
      </c>
      <c r="S624">
        <v>0.95913999999999999</v>
      </c>
      <c r="T624">
        <v>5.4939000000000003E-3</v>
      </c>
      <c r="U624">
        <v>4.4473999999999998E-3</v>
      </c>
      <c r="V624">
        <v>0.95299999999999996</v>
      </c>
      <c r="W624">
        <v>0.94125000000000003</v>
      </c>
      <c r="X624">
        <v>7.0419999999999996E-3</v>
      </c>
      <c r="Y624">
        <v>6.0511999999999996E-3</v>
      </c>
      <c r="Z624">
        <v>0.96970999999999996</v>
      </c>
      <c r="AA624">
        <v>0.96214</v>
      </c>
      <c r="AB624">
        <v>5.653E-3</v>
      </c>
      <c r="AC624">
        <v>4.4397999999999998E-3</v>
      </c>
      <c r="AD624">
        <v>11</v>
      </c>
      <c r="AE624">
        <v>11</v>
      </c>
      <c r="AF624">
        <v>0.70082999999999995</v>
      </c>
      <c r="AG624">
        <v>0.20132</v>
      </c>
      <c r="AH624">
        <v>0.49951000000000001</v>
      </c>
      <c r="AI624">
        <v>11</v>
      </c>
      <c r="AJ624">
        <v>1</v>
      </c>
      <c r="AK624">
        <v>10</v>
      </c>
      <c r="AL624">
        <v>0</v>
      </c>
      <c r="AM624">
        <v>0</v>
      </c>
      <c r="AN624">
        <v>0</v>
      </c>
      <c r="AO624">
        <v>0.89471999999999996</v>
      </c>
      <c r="AP624">
        <v>1</v>
      </c>
      <c r="AQ624">
        <v>1</v>
      </c>
      <c r="AR624" t="s">
        <v>95</v>
      </c>
      <c r="AS624" t="s">
        <v>95</v>
      </c>
      <c r="AT624" t="s">
        <v>95</v>
      </c>
      <c r="AU624" t="s">
        <v>95</v>
      </c>
      <c r="AV624" t="s">
        <v>95</v>
      </c>
      <c r="AW624" t="s">
        <v>95</v>
      </c>
      <c r="AX624" t="s">
        <v>95</v>
      </c>
      <c r="AY624" t="s">
        <v>95</v>
      </c>
      <c r="AZ624" t="s">
        <v>95</v>
      </c>
      <c r="BA624" t="s">
        <v>95</v>
      </c>
      <c r="BB624" t="s">
        <v>95</v>
      </c>
      <c r="BC624" t="s">
        <v>95</v>
      </c>
      <c r="BD624" t="s">
        <v>95</v>
      </c>
      <c r="BI624">
        <v>0</v>
      </c>
      <c r="BJ624" t="s">
        <v>108</v>
      </c>
      <c r="BK624" t="s">
        <v>109</v>
      </c>
      <c r="BL624">
        <v>1</v>
      </c>
      <c r="BM624">
        <v>1</v>
      </c>
      <c r="BN624">
        <v>0</v>
      </c>
      <c r="BO624">
        <v>1</v>
      </c>
      <c r="BP624">
        <v>0</v>
      </c>
      <c r="BQ624">
        <v>0</v>
      </c>
      <c r="BS624">
        <v>1</v>
      </c>
      <c r="BT624">
        <v>1</v>
      </c>
      <c r="BU624">
        <v>0</v>
      </c>
      <c r="BV624">
        <v>1</v>
      </c>
      <c r="BW624">
        <v>0</v>
      </c>
      <c r="BX624">
        <v>0</v>
      </c>
      <c r="BY624">
        <v>679</v>
      </c>
      <c r="CG624" s="4">
        <v>1</v>
      </c>
      <c r="CH624" s="4">
        <v>1</v>
      </c>
      <c r="CI624" s="5">
        <v>0</v>
      </c>
      <c r="CJ624" s="5">
        <v>1</v>
      </c>
      <c r="CK624" s="5">
        <v>0</v>
      </c>
      <c r="CL624" s="5">
        <v>0</v>
      </c>
    </row>
    <row r="625" spans="1:90" x14ac:dyDescent="0.2">
      <c r="A625" t="s">
        <v>1100</v>
      </c>
      <c r="B625" t="s">
        <v>951</v>
      </c>
      <c r="C625" t="s">
        <v>1095</v>
      </c>
      <c r="D625">
        <v>2.4</v>
      </c>
      <c r="E625" t="s">
        <v>628</v>
      </c>
      <c r="F625" t="s">
        <v>958</v>
      </c>
      <c r="G625" t="s">
        <v>959</v>
      </c>
      <c r="H625" t="s">
        <v>954</v>
      </c>
      <c r="J625">
        <v>1.4151999999999999E-3</v>
      </c>
      <c r="K625">
        <v>5.3813000000000003E-3</v>
      </c>
      <c r="O625">
        <v>1555.6</v>
      </c>
      <c r="P625" s="1">
        <v>157450</v>
      </c>
      <c r="Q625">
        <v>-9.8949999999999996</v>
      </c>
      <c r="V625">
        <v>-2074.5</v>
      </c>
      <c r="W625">
        <v>-6225.4</v>
      </c>
      <c r="X625">
        <v>0.95255000000000001</v>
      </c>
      <c r="Y625">
        <v>0.95232000000000006</v>
      </c>
      <c r="Z625">
        <v>0.90664</v>
      </c>
      <c r="AA625">
        <v>0.71991000000000005</v>
      </c>
      <c r="AB625">
        <v>6.3888E-3</v>
      </c>
      <c r="AC625">
        <v>5.2757999999999998E-3</v>
      </c>
      <c r="AD625">
        <v>4</v>
      </c>
      <c r="AE625">
        <v>4</v>
      </c>
      <c r="AI625">
        <v>11</v>
      </c>
      <c r="AJ625">
        <v>0</v>
      </c>
      <c r="AK625">
        <v>3</v>
      </c>
      <c r="AL625">
        <v>0</v>
      </c>
      <c r="AM625">
        <v>0</v>
      </c>
      <c r="AN625">
        <v>0</v>
      </c>
      <c r="AO625">
        <v>0.74636999999999998</v>
      </c>
      <c r="AP625">
        <v>1</v>
      </c>
      <c r="AQ625">
        <v>1</v>
      </c>
      <c r="AR625" t="s">
        <v>96</v>
      </c>
      <c r="AS625" t="s">
        <v>94</v>
      </c>
      <c r="AT625" t="s">
        <v>95</v>
      </c>
      <c r="AU625" t="s">
        <v>95</v>
      </c>
      <c r="AV625" t="s">
        <v>95</v>
      </c>
      <c r="AW625" t="s">
        <v>95</v>
      </c>
      <c r="AX625" t="s">
        <v>95</v>
      </c>
      <c r="AY625" t="s">
        <v>94</v>
      </c>
      <c r="AZ625" t="s">
        <v>95</v>
      </c>
      <c r="BA625" t="s">
        <v>96</v>
      </c>
      <c r="BB625" t="s">
        <v>94</v>
      </c>
      <c r="BC625" t="s">
        <v>94</v>
      </c>
      <c r="BD625" t="s">
        <v>94</v>
      </c>
      <c r="BE625">
        <v>3</v>
      </c>
      <c r="BG625" t="s">
        <v>999</v>
      </c>
      <c r="BI625">
        <v>0</v>
      </c>
      <c r="BS625">
        <v>1</v>
      </c>
      <c r="BT625">
        <v>1</v>
      </c>
      <c r="BU625">
        <v>0</v>
      </c>
      <c r="BV625">
        <v>0</v>
      </c>
      <c r="BW625">
        <v>0</v>
      </c>
      <c r="BX625">
        <v>1</v>
      </c>
      <c r="BY625">
        <v>680</v>
      </c>
      <c r="CG625" s="4">
        <v>0</v>
      </c>
      <c r="CH625" s="4">
        <v>1</v>
      </c>
      <c r="CI625" s="5">
        <v>0</v>
      </c>
      <c r="CJ625" s="5">
        <v>0</v>
      </c>
      <c r="CK625" s="5">
        <v>0</v>
      </c>
      <c r="CL625" s="5">
        <v>1</v>
      </c>
    </row>
    <row r="626" spans="1:90" x14ac:dyDescent="0.2">
      <c r="A626" t="s">
        <v>1101</v>
      </c>
      <c r="B626" t="s">
        <v>951</v>
      </c>
      <c r="C626" t="s">
        <v>1095</v>
      </c>
      <c r="D626">
        <v>2.4</v>
      </c>
      <c r="E626" t="s">
        <v>628</v>
      </c>
      <c r="F626" t="s">
        <v>961</v>
      </c>
      <c r="G626" t="s">
        <v>959</v>
      </c>
      <c r="H626" t="s">
        <v>954</v>
      </c>
      <c r="I626">
        <v>2.1825000000000001E-2</v>
      </c>
      <c r="J626">
        <v>2.1881000000000001E-3</v>
      </c>
      <c r="K626">
        <v>1.3298000000000001E-2</v>
      </c>
      <c r="L626">
        <v>2428.4</v>
      </c>
      <c r="M626">
        <v>201.34</v>
      </c>
      <c r="N626">
        <v>4968</v>
      </c>
      <c r="O626">
        <v>1555.2</v>
      </c>
      <c r="P626" s="1">
        <v>157490</v>
      </c>
      <c r="Q626">
        <v>-26.193999999999999</v>
      </c>
      <c r="R626">
        <v>0.90508</v>
      </c>
      <c r="S626" t="e">
        <f>-inf</f>
        <v>#NAME?</v>
      </c>
      <c r="T626">
        <v>1.6011000000000001E-2</v>
      </c>
      <c r="U626">
        <v>1.3181E-2</v>
      </c>
      <c r="V626">
        <v>-138.38999999999999</v>
      </c>
      <c r="W626">
        <v>-417.16</v>
      </c>
      <c r="X626">
        <v>0.61358000000000001</v>
      </c>
      <c r="Y626">
        <v>0.61138000000000003</v>
      </c>
      <c r="Z626">
        <v>0.89617000000000002</v>
      </c>
      <c r="AA626">
        <v>0.6885</v>
      </c>
      <c r="AB626">
        <v>1.6747000000000001E-2</v>
      </c>
      <c r="AC626">
        <v>1.3952000000000001E-2</v>
      </c>
      <c r="AD626">
        <v>4</v>
      </c>
      <c r="AE626">
        <v>4</v>
      </c>
      <c r="AF626">
        <v>1.3776000000000001E-4</v>
      </c>
      <c r="AG626">
        <v>1.1276E-4</v>
      </c>
      <c r="AH626" s="1">
        <v>2.5000000000000001E-5</v>
      </c>
      <c r="AI626">
        <v>11</v>
      </c>
      <c r="AJ626">
        <v>0</v>
      </c>
      <c r="AK626">
        <v>2</v>
      </c>
      <c r="AL626">
        <v>0</v>
      </c>
      <c r="AM626">
        <v>1</v>
      </c>
      <c r="AN626">
        <v>0</v>
      </c>
      <c r="AO626">
        <v>0.73604999999999998</v>
      </c>
      <c r="AP626">
        <v>1</v>
      </c>
      <c r="AQ626">
        <v>1</v>
      </c>
      <c r="AR626" t="s">
        <v>95</v>
      </c>
      <c r="AS626" t="s">
        <v>94</v>
      </c>
      <c r="AT626" t="s">
        <v>95</v>
      </c>
      <c r="AU626" t="s">
        <v>95</v>
      </c>
      <c r="AV626" t="s">
        <v>95</v>
      </c>
      <c r="AW626" t="s">
        <v>95</v>
      </c>
      <c r="AX626" t="s">
        <v>95</v>
      </c>
      <c r="AY626" t="s">
        <v>94</v>
      </c>
      <c r="AZ626" t="s">
        <v>95</v>
      </c>
      <c r="BA626" t="s">
        <v>94</v>
      </c>
      <c r="BB626" t="s">
        <v>94</v>
      </c>
      <c r="BC626" t="s">
        <v>94</v>
      </c>
      <c r="BD626" t="s">
        <v>94</v>
      </c>
      <c r="BE626">
        <v>2</v>
      </c>
      <c r="BI626">
        <v>0</v>
      </c>
      <c r="BS626">
        <v>1</v>
      </c>
      <c r="BT626">
        <v>1</v>
      </c>
      <c r="BU626">
        <v>0</v>
      </c>
      <c r="BV626">
        <v>0</v>
      </c>
      <c r="BW626">
        <v>0</v>
      </c>
      <c r="BX626">
        <v>0</v>
      </c>
      <c r="BY626">
        <v>681</v>
      </c>
      <c r="CG626" s="4">
        <v>1</v>
      </c>
      <c r="CH626" s="4">
        <v>1</v>
      </c>
      <c r="CI626" s="5">
        <v>0</v>
      </c>
      <c r="CJ626" s="5">
        <v>0</v>
      </c>
      <c r="CK626" s="5">
        <v>0</v>
      </c>
      <c r="CL626" s="5">
        <v>0</v>
      </c>
    </row>
    <row r="627" spans="1:90" x14ac:dyDescent="0.2">
      <c r="A627" t="s">
        <v>1102</v>
      </c>
      <c r="B627" t="s">
        <v>951</v>
      </c>
      <c r="C627" t="s">
        <v>1095</v>
      </c>
      <c r="D627">
        <v>2.4</v>
      </c>
      <c r="E627" t="s">
        <v>628</v>
      </c>
      <c r="F627" t="s">
        <v>963</v>
      </c>
      <c r="G627" t="s">
        <v>959</v>
      </c>
      <c r="H627" t="s">
        <v>954</v>
      </c>
      <c r="I627">
        <v>0.12289</v>
      </c>
      <c r="J627">
        <v>3.6076999999999998E-2</v>
      </c>
      <c r="K627">
        <v>2.6164E-2</v>
      </c>
      <c r="L627">
        <v>2009.1</v>
      </c>
      <c r="M627">
        <v>35.758000000000003</v>
      </c>
      <c r="N627">
        <v>1.0344</v>
      </c>
      <c r="O627">
        <v>1.2305999999999999</v>
      </c>
      <c r="P627">
        <v>2031.2</v>
      </c>
      <c r="Q627">
        <v>-52.030999999999999</v>
      </c>
      <c r="R627">
        <v>0.99982000000000004</v>
      </c>
      <c r="S627" t="e">
        <f>-inf</f>
        <v>#NAME?</v>
      </c>
      <c r="T627">
        <v>1.2925E-3</v>
      </c>
      <c r="U627">
        <v>1.1466E-3</v>
      </c>
      <c r="V627">
        <v>0.98350000000000004</v>
      </c>
      <c r="W627">
        <v>0.95048999999999995</v>
      </c>
      <c r="X627">
        <v>1.247E-2</v>
      </c>
      <c r="Y627">
        <v>1.1927999999999999E-2</v>
      </c>
      <c r="Z627">
        <v>0.99443000000000004</v>
      </c>
      <c r="AA627">
        <v>0.98329</v>
      </c>
      <c r="AB627">
        <v>7.2439999999999996E-3</v>
      </c>
      <c r="AC627">
        <v>6.8411000000000001E-3</v>
      </c>
      <c r="AD627">
        <v>4</v>
      </c>
      <c r="AE627">
        <v>4</v>
      </c>
      <c r="AF627">
        <v>0.81211999999999995</v>
      </c>
      <c r="AG627">
        <v>0.55981999999999998</v>
      </c>
      <c r="AH627">
        <v>0.25230999999999998</v>
      </c>
      <c r="AI627">
        <v>11</v>
      </c>
      <c r="AJ627">
        <v>0</v>
      </c>
      <c r="AK627">
        <v>3</v>
      </c>
      <c r="AL627">
        <v>0</v>
      </c>
      <c r="AM627">
        <v>0</v>
      </c>
      <c r="AN627">
        <v>0</v>
      </c>
      <c r="AO627">
        <v>0.74097000000000002</v>
      </c>
      <c r="AP627">
        <v>1</v>
      </c>
      <c r="AQ627">
        <v>1</v>
      </c>
      <c r="AR627" t="s">
        <v>95</v>
      </c>
      <c r="AS627" t="s">
        <v>94</v>
      </c>
      <c r="AT627" t="s">
        <v>95</v>
      </c>
      <c r="AU627" t="s">
        <v>95</v>
      </c>
      <c r="AV627" t="s">
        <v>95</v>
      </c>
      <c r="AW627" t="s">
        <v>95</v>
      </c>
      <c r="AX627" t="s">
        <v>95</v>
      </c>
      <c r="AY627" t="s">
        <v>95</v>
      </c>
      <c r="AZ627" t="s">
        <v>95</v>
      </c>
      <c r="BA627" t="s">
        <v>94</v>
      </c>
      <c r="BB627" t="s">
        <v>94</v>
      </c>
      <c r="BC627" t="s">
        <v>96</v>
      </c>
      <c r="BD627" t="s">
        <v>94</v>
      </c>
      <c r="BE627">
        <v>2</v>
      </c>
      <c r="BI627">
        <v>0</v>
      </c>
      <c r="BS627">
        <v>0</v>
      </c>
      <c r="BT627">
        <v>1</v>
      </c>
      <c r="BU627">
        <v>0</v>
      </c>
      <c r="BV627">
        <v>0</v>
      </c>
      <c r="BW627">
        <v>0</v>
      </c>
      <c r="BX627">
        <v>0</v>
      </c>
      <c r="BY627">
        <v>682</v>
      </c>
      <c r="CG627" s="4">
        <v>0</v>
      </c>
      <c r="CH627" s="4">
        <v>1</v>
      </c>
      <c r="CI627" s="5">
        <v>0</v>
      </c>
      <c r="CJ627" s="5">
        <v>0</v>
      </c>
      <c r="CK627" s="5">
        <v>0</v>
      </c>
      <c r="CL627" s="5">
        <v>0</v>
      </c>
    </row>
    <row r="628" spans="1:90" x14ac:dyDescent="0.2">
      <c r="A628" t="s">
        <v>1103</v>
      </c>
      <c r="B628" t="s">
        <v>951</v>
      </c>
      <c r="C628" t="s">
        <v>1095</v>
      </c>
      <c r="D628">
        <v>2.5</v>
      </c>
      <c r="E628" t="s">
        <v>632</v>
      </c>
      <c r="F628" t="s">
        <v>1020</v>
      </c>
      <c r="G628" t="s">
        <v>1021</v>
      </c>
      <c r="H628" t="s">
        <v>954</v>
      </c>
      <c r="I628">
        <v>1.2475E-2</v>
      </c>
      <c r="J628">
        <v>1.2474000000000001E-2</v>
      </c>
      <c r="K628">
        <v>7.5462999999999997E-3</v>
      </c>
      <c r="L628">
        <v>2723.1</v>
      </c>
      <c r="M628">
        <v>352.25</v>
      </c>
      <c r="N628">
        <v>4318.2</v>
      </c>
      <c r="O628" s="1">
        <v>7.8108E-7</v>
      </c>
      <c r="P628">
        <v>924.76</v>
      </c>
      <c r="Q628">
        <v>-14.576000000000001</v>
      </c>
      <c r="R628">
        <v>0.79025999999999996</v>
      </c>
      <c r="S628">
        <v>0.74185999999999996</v>
      </c>
      <c r="T628">
        <v>1.9200999999999999E-2</v>
      </c>
      <c r="U628">
        <v>1.6678999999999999E-2</v>
      </c>
      <c r="V628">
        <v>0.79025999999999996</v>
      </c>
      <c r="W628">
        <v>0.76029999999999998</v>
      </c>
      <c r="X628">
        <v>1.9199999999999998E-2</v>
      </c>
      <c r="Y628">
        <v>1.6678999999999999E-2</v>
      </c>
      <c r="Z628">
        <v>0.77756999999999998</v>
      </c>
      <c r="AA628">
        <v>0.74578999999999995</v>
      </c>
      <c r="AB628">
        <v>1.9772999999999999E-2</v>
      </c>
      <c r="AC628">
        <v>1.7277000000000001E-2</v>
      </c>
      <c r="AD628">
        <v>17</v>
      </c>
      <c r="AE628">
        <v>17</v>
      </c>
      <c r="AF628">
        <v>1.6190000000000001E-4</v>
      </c>
      <c r="AG628">
        <v>1.2716E-4</v>
      </c>
      <c r="AH628" s="1">
        <v>3.4745E-5</v>
      </c>
      <c r="AI628">
        <v>17</v>
      </c>
      <c r="AJ628">
        <v>0</v>
      </c>
      <c r="AK628">
        <v>13</v>
      </c>
      <c r="AL628">
        <v>0</v>
      </c>
      <c r="AM628">
        <v>1</v>
      </c>
      <c r="AN628">
        <v>0</v>
      </c>
      <c r="AO628">
        <v>0.93669999999999998</v>
      </c>
      <c r="AP628">
        <v>1</v>
      </c>
      <c r="AQ628">
        <v>1</v>
      </c>
      <c r="AR628" t="s">
        <v>95</v>
      </c>
      <c r="AS628" t="s">
        <v>95</v>
      </c>
      <c r="AT628" t="s">
        <v>95</v>
      </c>
      <c r="AU628" t="s">
        <v>95</v>
      </c>
      <c r="AV628" t="s">
        <v>95</v>
      </c>
      <c r="AW628" t="s">
        <v>95</v>
      </c>
      <c r="AX628" t="s">
        <v>95</v>
      </c>
      <c r="AY628" t="s">
        <v>94</v>
      </c>
      <c r="AZ628" t="s">
        <v>95</v>
      </c>
      <c r="BA628" t="s">
        <v>94</v>
      </c>
      <c r="BB628" t="s">
        <v>95</v>
      </c>
      <c r="BC628" t="s">
        <v>94</v>
      </c>
      <c r="BD628" t="s">
        <v>95</v>
      </c>
      <c r="BE628">
        <v>2</v>
      </c>
      <c r="BI628">
        <v>0</v>
      </c>
      <c r="BM628">
        <v>1</v>
      </c>
      <c r="BS628">
        <v>1</v>
      </c>
      <c r="BT628">
        <v>1</v>
      </c>
      <c r="BU628">
        <v>0</v>
      </c>
      <c r="BV628">
        <v>0</v>
      </c>
      <c r="BW628">
        <v>0</v>
      </c>
      <c r="BX628">
        <v>1</v>
      </c>
      <c r="BY628">
        <v>683</v>
      </c>
      <c r="CG628" s="4">
        <v>1</v>
      </c>
      <c r="CH628" s="4">
        <v>1</v>
      </c>
      <c r="CI628" s="5">
        <v>0</v>
      </c>
      <c r="CJ628" s="5">
        <v>0</v>
      </c>
      <c r="CK628" s="5">
        <v>0</v>
      </c>
      <c r="CL628" s="5">
        <v>1</v>
      </c>
    </row>
    <row r="629" spans="1:90" x14ac:dyDescent="0.2">
      <c r="A629" t="s">
        <v>1104</v>
      </c>
      <c r="B629" t="s">
        <v>951</v>
      </c>
      <c r="C629" t="s">
        <v>1095</v>
      </c>
      <c r="D629">
        <v>2.5</v>
      </c>
      <c r="E629" t="s">
        <v>632</v>
      </c>
      <c r="F629" t="s">
        <v>1023</v>
      </c>
      <c r="G629" t="s">
        <v>1021</v>
      </c>
      <c r="H629" t="s">
        <v>954</v>
      </c>
      <c r="I629">
        <v>-21.827999999999999</v>
      </c>
      <c r="J629">
        <v>-0.23793</v>
      </c>
      <c r="K629">
        <v>-3.1787000000000003E-2</v>
      </c>
      <c r="L629">
        <v>2014</v>
      </c>
      <c r="M629">
        <v>-0.20132</v>
      </c>
      <c r="N629">
        <v>0.14260999999999999</v>
      </c>
      <c r="O629">
        <v>0.44183</v>
      </c>
      <c r="P629">
        <v>2007.5</v>
      </c>
      <c r="Q629">
        <v>64.105999999999995</v>
      </c>
      <c r="R629">
        <v>0.9899</v>
      </c>
      <c r="S629">
        <v>1.0202</v>
      </c>
      <c r="T629">
        <v>3.2138000000000002E-3</v>
      </c>
      <c r="U629">
        <v>2.6240999999999999E-3</v>
      </c>
      <c r="V629">
        <v>0.59038999999999997</v>
      </c>
      <c r="W629" t="e">
        <f>-inf</f>
        <v>#NAME?</v>
      </c>
      <c r="X629">
        <v>2.0471E-2</v>
      </c>
      <c r="Y629">
        <v>1.9209E-2</v>
      </c>
      <c r="Z629">
        <v>0.65837999999999997</v>
      </c>
      <c r="AA629" t="e">
        <f>-inf</f>
        <v>#NAME?</v>
      </c>
      <c r="AB629">
        <v>1.8695E-2</v>
      </c>
      <c r="AC629">
        <v>1.7625999999999999E-2</v>
      </c>
      <c r="AD629">
        <v>3</v>
      </c>
      <c r="AE629">
        <v>3</v>
      </c>
      <c r="AF629">
        <v>1.0276000000000001</v>
      </c>
      <c r="AG629">
        <v>0.52661000000000002</v>
      </c>
      <c r="AH629">
        <v>0.50099000000000005</v>
      </c>
      <c r="AI629">
        <v>3</v>
      </c>
      <c r="AJ629">
        <v>1</v>
      </c>
      <c r="AK629">
        <v>0</v>
      </c>
      <c r="AL629">
        <v>1</v>
      </c>
      <c r="AM629">
        <v>0</v>
      </c>
      <c r="AN629">
        <v>0</v>
      </c>
      <c r="AO629">
        <v>0.67595000000000005</v>
      </c>
      <c r="AP629">
        <v>1</v>
      </c>
      <c r="AQ629">
        <v>1</v>
      </c>
      <c r="AR629" t="s">
        <v>95</v>
      </c>
      <c r="AS629" t="s">
        <v>96</v>
      </c>
      <c r="AT629" t="s">
        <v>95</v>
      </c>
      <c r="AU629" t="s">
        <v>95</v>
      </c>
      <c r="AV629" t="s">
        <v>95</v>
      </c>
      <c r="AW629" t="s">
        <v>95</v>
      </c>
      <c r="AX629" t="s">
        <v>94</v>
      </c>
      <c r="AY629" t="s">
        <v>95</v>
      </c>
      <c r="AZ629" t="s">
        <v>95</v>
      </c>
      <c r="BA629" t="s">
        <v>96</v>
      </c>
      <c r="BB629" t="s">
        <v>96</v>
      </c>
      <c r="BC629" t="s">
        <v>96</v>
      </c>
      <c r="BD629" t="s">
        <v>96</v>
      </c>
      <c r="BE629">
        <v>1</v>
      </c>
      <c r="BI629">
        <v>0</v>
      </c>
      <c r="BS629">
        <v>0</v>
      </c>
      <c r="BT629">
        <v>1</v>
      </c>
      <c r="BU629">
        <v>0</v>
      </c>
      <c r="BV629">
        <v>0</v>
      </c>
      <c r="BW629">
        <v>0</v>
      </c>
      <c r="BX629">
        <v>0</v>
      </c>
      <c r="BY629">
        <v>684</v>
      </c>
      <c r="CG629" s="4">
        <v>0</v>
      </c>
      <c r="CH629" s="4">
        <v>1</v>
      </c>
      <c r="CI629" s="5">
        <v>0</v>
      </c>
      <c r="CJ629" s="5">
        <v>0</v>
      </c>
      <c r="CK629" s="5">
        <v>0</v>
      </c>
      <c r="CL629" s="5">
        <v>0</v>
      </c>
    </row>
    <row r="630" spans="1:90" x14ac:dyDescent="0.2">
      <c r="A630" t="s">
        <v>1105</v>
      </c>
      <c r="B630" t="s">
        <v>951</v>
      </c>
      <c r="C630" t="s">
        <v>1095</v>
      </c>
      <c r="D630">
        <v>2.5</v>
      </c>
      <c r="E630" t="s">
        <v>632</v>
      </c>
      <c r="F630" t="s">
        <v>1025</v>
      </c>
      <c r="G630" t="s">
        <v>1026</v>
      </c>
      <c r="H630" t="s">
        <v>954</v>
      </c>
      <c r="I630">
        <v>7.6658000000000004E-2</v>
      </c>
      <c r="J630">
        <v>1.7722E-3</v>
      </c>
      <c r="K630">
        <v>8.3318999999999997E-3</v>
      </c>
      <c r="L630">
        <v>2157.4</v>
      </c>
      <c r="M630">
        <v>57.325000000000003</v>
      </c>
      <c r="N630">
        <v>6979.4</v>
      </c>
      <c r="O630">
        <v>1555.1</v>
      </c>
      <c r="P630" s="1">
        <v>157490</v>
      </c>
      <c r="Q630">
        <v>-16.655000000000001</v>
      </c>
      <c r="R630">
        <v>0.75066999999999995</v>
      </c>
      <c r="S630">
        <v>0.69313000000000002</v>
      </c>
      <c r="T630">
        <v>2.4337999999999999E-2</v>
      </c>
      <c r="U630">
        <v>1.9713999999999999E-2</v>
      </c>
      <c r="V630">
        <v>-5.7882999999999996</v>
      </c>
      <c r="W630">
        <v>-6.758</v>
      </c>
      <c r="X630">
        <v>0.12698999999999999</v>
      </c>
      <c r="Y630">
        <v>0.11727</v>
      </c>
      <c r="Z630">
        <v>0.70132000000000005</v>
      </c>
      <c r="AA630">
        <v>0.65864999999999996</v>
      </c>
      <c r="AB630">
        <v>2.6637999999999998E-2</v>
      </c>
      <c r="AC630">
        <v>2.2093000000000002E-2</v>
      </c>
      <c r="AD630">
        <v>17</v>
      </c>
      <c r="AE630">
        <v>17</v>
      </c>
      <c r="AF630" s="1">
        <v>3.1288000000000003E-5</v>
      </c>
      <c r="AG630" s="1">
        <v>8.6971000000000001E-6</v>
      </c>
      <c r="AH630" s="1">
        <v>2.2591000000000001E-5</v>
      </c>
      <c r="AI630">
        <v>17</v>
      </c>
      <c r="AJ630">
        <v>0</v>
      </c>
      <c r="AK630">
        <v>15</v>
      </c>
      <c r="AL630">
        <v>0</v>
      </c>
      <c r="AM630">
        <v>0</v>
      </c>
      <c r="AN630">
        <v>0</v>
      </c>
      <c r="AO630">
        <v>0.88324999999999998</v>
      </c>
      <c r="AP630">
        <v>1</v>
      </c>
      <c r="AQ630">
        <v>1</v>
      </c>
      <c r="AR630" t="s">
        <v>95</v>
      </c>
      <c r="AS630" t="s">
        <v>95</v>
      </c>
      <c r="AT630" t="s">
        <v>95</v>
      </c>
      <c r="AU630" t="s">
        <v>95</v>
      </c>
      <c r="AV630" t="s">
        <v>95</v>
      </c>
      <c r="AW630" t="s">
        <v>95</v>
      </c>
      <c r="AX630" t="s">
        <v>95</v>
      </c>
      <c r="AY630" t="s">
        <v>94</v>
      </c>
      <c r="AZ630" t="s">
        <v>95</v>
      </c>
      <c r="BA630" t="s">
        <v>94</v>
      </c>
      <c r="BB630" t="s">
        <v>95</v>
      </c>
      <c r="BC630" t="s">
        <v>94</v>
      </c>
      <c r="BD630" t="s">
        <v>95</v>
      </c>
      <c r="BE630">
        <v>1</v>
      </c>
      <c r="BI630">
        <v>0</v>
      </c>
      <c r="BM630">
        <v>1</v>
      </c>
      <c r="BS630">
        <v>1</v>
      </c>
      <c r="BT630">
        <v>1</v>
      </c>
      <c r="BU630">
        <v>0</v>
      </c>
      <c r="BV630">
        <v>0</v>
      </c>
      <c r="BW630">
        <v>0</v>
      </c>
      <c r="BX630">
        <v>0</v>
      </c>
      <c r="BY630">
        <v>685</v>
      </c>
      <c r="CG630" s="4">
        <v>1</v>
      </c>
      <c r="CH630" s="4">
        <v>1</v>
      </c>
      <c r="CI630" s="5">
        <v>0</v>
      </c>
      <c r="CJ630" s="5">
        <v>0</v>
      </c>
      <c r="CK630" s="5">
        <v>0</v>
      </c>
      <c r="CL630" s="5">
        <v>0</v>
      </c>
    </row>
    <row r="631" spans="1:90" x14ac:dyDescent="0.2">
      <c r="A631" t="s">
        <v>1106</v>
      </c>
      <c r="B631" t="s">
        <v>951</v>
      </c>
      <c r="C631" t="s">
        <v>1095</v>
      </c>
      <c r="D631">
        <v>3.5</v>
      </c>
      <c r="E631" t="s">
        <v>317</v>
      </c>
      <c r="F631" t="s">
        <v>318</v>
      </c>
      <c r="G631" t="s">
        <v>319</v>
      </c>
      <c r="H631" t="s">
        <v>954</v>
      </c>
      <c r="I631">
        <v>0.17474999999999999</v>
      </c>
      <c r="J631">
        <v>0.11402</v>
      </c>
      <c r="K631">
        <v>4.9939</v>
      </c>
      <c r="L631">
        <v>2021.4</v>
      </c>
      <c r="M631">
        <v>25.148</v>
      </c>
      <c r="N631">
        <v>439.93</v>
      </c>
      <c r="O631">
        <v>2.8417999999999999E-2</v>
      </c>
      <c r="P631">
        <v>1943.1</v>
      </c>
      <c r="Q631">
        <v>-9940.1</v>
      </c>
      <c r="R631">
        <v>0.98514000000000002</v>
      </c>
      <c r="S631">
        <v>0.98404999999999998</v>
      </c>
      <c r="T631">
        <v>9.3402999999999992</v>
      </c>
      <c r="U631">
        <v>6.5456000000000003</v>
      </c>
      <c r="V631">
        <v>0.97665000000000002</v>
      </c>
      <c r="W631">
        <v>0.97553999999999996</v>
      </c>
      <c r="X631">
        <v>11.708</v>
      </c>
      <c r="Y631">
        <v>7.7979000000000003</v>
      </c>
      <c r="Z631">
        <v>0.71640999999999999</v>
      </c>
      <c r="AA631">
        <v>0.70291000000000003</v>
      </c>
      <c r="AB631">
        <v>40.805999999999997</v>
      </c>
      <c r="AC631">
        <v>34.445999999999998</v>
      </c>
      <c r="AD631">
        <v>45</v>
      </c>
      <c r="AE631">
        <v>44</v>
      </c>
      <c r="AF631">
        <v>0.55918000000000001</v>
      </c>
      <c r="AG631">
        <v>2.2731000000000001E-3</v>
      </c>
      <c r="AH631">
        <v>0.55691000000000002</v>
      </c>
      <c r="AI631">
        <v>44</v>
      </c>
      <c r="AJ631">
        <v>1</v>
      </c>
      <c r="AK631">
        <v>43</v>
      </c>
      <c r="AL631">
        <v>0</v>
      </c>
      <c r="AM631">
        <v>0</v>
      </c>
      <c r="AN631">
        <v>0</v>
      </c>
      <c r="AO631">
        <v>0.92164000000000001</v>
      </c>
      <c r="AP631">
        <v>0</v>
      </c>
      <c r="AQ631">
        <v>0</v>
      </c>
      <c r="AR631" t="s">
        <v>95</v>
      </c>
      <c r="AS631" t="s">
        <v>95</v>
      </c>
      <c r="AT631" t="s">
        <v>95</v>
      </c>
      <c r="AU631" t="s">
        <v>95</v>
      </c>
      <c r="AV631" t="s">
        <v>95</v>
      </c>
      <c r="AW631" t="s">
        <v>95</v>
      </c>
      <c r="AX631" t="s">
        <v>95</v>
      </c>
      <c r="AY631" t="s">
        <v>95</v>
      </c>
      <c r="AZ631" t="s">
        <v>95</v>
      </c>
      <c r="BA631" t="s">
        <v>95</v>
      </c>
      <c r="BB631" t="s">
        <v>95</v>
      </c>
      <c r="BC631" t="s">
        <v>95</v>
      </c>
      <c r="BD631" t="s">
        <v>95</v>
      </c>
      <c r="BI631">
        <v>0</v>
      </c>
      <c r="BJ631" t="s">
        <v>137</v>
      </c>
      <c r="BK631" t="s">
        <v>133</v>
      </c>
      <c r="BL631">
        <v>1</v>
      </c>
      <c r="BM631">
        <v>1</v>
      </c>
      <c r="BN631">
        <v>0</v>
      </c>
      <c r="BO631">
        <v>0</v>
      </c>
      <c r="BP631">
        <v>0</v>
      </c>
      <c r="BQ631">
        <v>1</v>
      </c>
      <c r="BS631">
        <v>1</v>
      </c>
      <c r="BT631">
        <v>1</v>
      </c>
      <c r="BU631">
        <v>0</v>
      </c>
      <c r="BV631">
        <v>0</v>
      </c>
      <c r="BW631">
        <v>0</v>
      </c>
      <c r="BX631">
        <v>1</v>
      </c>
      <c r="BY631">
        <v>686</v>
      </c>
      <c r="CG631" s="4">
        <v>1</v>
      </c>
      <c r="CH631" s="4">
        <v>1</v>
      </c>
      <c r="CI631" s="5">
        <v>0</v>
      </c>
      <c r="CJ631" s="5">
        <v>0</v>
      </c>
      <c r="CK631" s="5">
        <v>0</v>
      </c>
      <c r="CL631" s="5">
        <v>1</v>
      </c>
    </row>
    <row r="632" spans="1:90" x14ac:dyDescent="0.2">
      <c r="A632" t="s">
        <v>1107</v>
      </c>
      <c r="B632" t="s">
        <v>951</v>
      </c>
      <c r="C632" t="s">
        <v>1095</v>
      </c>
      <c r="D632">
        <v>3.5</v>
      </c>
      <c r="E632" t="s">
        <v>317</v>
      </c>
      <c r="F632" t="s">
        <v>321</v>
      </c>
      <c r="G632" t="s">
        <v>322</v>
      </c>
      <c r="H632" t="s">
        <v>954</v>
      </c>
      <c r="I632">
        <v>3.0146999999999999</v>
      </c>
      <c r="J632">
        <v>6.4788999999999999E-2</v>
      </c>
      <c r="K632">
        <v>0.40316000000000002</v>
      </c>
      <c r="L632">
        <v>2012.8</v>
      </c>
      <c r="M632">
        <v>1.4577</v>
      </c>
      <c r="N632">
        <v>16.535</v>
      </c>
      <c r="O632">
        <v>7.8357000000000001</v>
      </c>
      <c r="P632">
        <v>2011.5</v>
      </c>
      <c r="Q632">
        <v>-801.66</v>
      </c>
      <c r="R632">
        <v>0.57804</v>
      </c>
      <c r="S632">
        <v>0.54717000000000005</v>
      </c>
      <c r="T632">
        <v>5.3541999999999996</v>
      </c>
      <c r="U632">
        <v>3.2480000000000002</v>
      </c>
      <c r="V632">
        <v>0.39761999999999997</v>
      </c>
      <c r="W632">
        <v>0.36893999999999999</v>
      </c>
      <c r="X632">
        <v>6.3971999999999998</v>
      </c>
      <c r="Y632">
        <v>4.3777999999999997</v>
      </c>
      <c r="Z632">
        <v>0.40353</v>
      </c>
      <c r="AA632">
        <v>0.37513000000000002</v>
      </c>
      <c r="AB632">
        <v>6.3657000000000004</v>
      </c>
      <c r="AC632">
        <v>4.6459999999999999</v>
      </c>
      <c r="AD632">
        <v>45</v>
      </c>
      <c r="AE632">
        <v>29</v>
      </c>
      <c r="AF632">
        <v>1.7538</v>
      </c>
      <c r="AG632">
        <v>6.0476000000000002E-2</v>
      </c>
      <c r="AH632">
        <v>1.6933</v>
      </c>
      <c r="AI632">
        <v>43</v>
      </c>
      <c r="AJ632">
        <v>2</v>
      </c>
      <c r="AK632">
        <v>42</v>
      </c>
      <c r="AL632">
        <v>0</v>
      </c>
      <c r="AM632">
        <v>0</v>
      </c>
      <c r="AN632">
        <v>1</v>
      </c>
      <c r="AO632">
        <v>0.87687000000000004</v>
      </c>
      <c r="AP632">
        <v>0</v>
      </c>
      <c r="AQ632">
        <v>1</v>
      </c>
      <c r="AR632" t="s">
        <v>94</v>
      </c>
      <c r="AS632" t="s">
        <v>95</v>
      </c>
      <c r="AT632" t="s">
        <v>95</v>
      </c>
      <c r="AU632" t="s">
        <v>94</v>
      </c>
      <c r="AV632" t="s">
        <v>94</v>
      </c>
      <c r="AW632" t="s">
        <v>94</v>
      </c>
      <c r="AX632" t="s">
        <v>95</v>
      </c>
      <c r="AY632" t="s">
        <v>95</v>
      </c>
      <c r="AZ632" t="s">
        <v>95</v>
      </c>
      <c r="BA632" t="s">
        <v>94</v>
      </c>
      <c r="BB632" t="s">
        <v>94</v>
      </c>
      <c r="BC632" t="s">
        <v>94</v>
      </c>
      <c r="BD632" t="s">
        <v>94</v>
      </c>
      <c r="BI632">
        <v>0</v>
      </c>
      <c r="BJ632" t="s">
        <v>132</v>
      </c>
      <c r="BK632" t="s">
        <v>133</v>
      </c>
      <c r="BL632">
        <v>1</v>
      </c>
      <c r="BM632">
        <v>1</v>
      </c>
      <c r="BN632">
        <v>0</v>
      </c>
      <c r="BO632">
        <v>0</v>
      </c>
      <c r="BP632">
        <v>0</v>
      </c>
      <c r="BQ632">
        <v>0</v>
      </c>
      <c r="BS632">
        <v>0</v>
      </c>
      <c r="BT632">
        <v>1</v>
      </c>
      <c r="BU632">
        <v>0</v>
      </c>
      <c r="BV632">
        <v>0</v>
      </c>
      <c r="BW632">
        <v>0</v>
      </c>
      <c r="BX632">
        <v>0</v>
      </c>
      <c r="BY632">
        <v>687</v>
      </c>
      <c r="BZ632" t="s">
        <v>123</v>
      </c>
      <c r="CG632" s="4">
        <v>1</v>
      </c>
      <c r="CH632" s="4">
        <v>1</v>
      </c>
      <c r="CI632" s="5">
        <v>0</v>
      </c>
      <c r="CJ632" s="5">
        <v>0</v>
      </c>
      <c r="CK632" s="5">
        <v>0</v>
      </c>
      <c r="CL632" s="5">
        <v>0</v>
      </c>
    </row>
    <row r="633" spans="1:90" x14ac:dyDescent="0.2">
      <c r="A633" t="s">
        <v>1108</v>
      </c>
      <c r="B633" t="s">
        <v>951</v>
      </c>
      <c r="C633" t="s">
        <v>1095</v>
      </c>
      <c r="D633">
        <v>3.5</v>
      </c>
      <c r="E633" t="s">
        <v>317</v>
      </c>
      <c r="F633" t="s">
        <v>325</v>
      </c>
      <c r="G633" t="s">
        <v>326</v>
      </c>
      <c r="H633" t="s">
        <v>954</v>
      </c>
      <c r="I633">
        <v>0.75112999999999996</v>
      </c>
      <c r="J633">
        <v>0.14083999999999999</v>
      </c>
      <c r="K633">
        <v>0.80474000000000001</v>
      </c>
      <c r="L633">
        <v>2017.3</v>
      </c>
      <c r="M633">
        <v>5.8503999999999996</v>
      </c>
      <c r="N633">
        <v>45.456000000000003</v>
      </c>
      <c r="O633">
        <v>7.7098000000000004</v>
      </c>
      <c r="P633">
        <v>2010.6</v>
      </c>
      <c r="Q633">
        <v>-1603.5</v>
      </c>
      <c r="R633">
        <v>0.81701000000000001</v>
      </c>
      <c r="S633">
        <v>0.80362</v>
      </c>
      <c r="T633">
        <v>6.9196</v>
      </c>
      <c r="U633">
        <v>2.7025999999999999</v>
      </c>
      <c r="V633">
        <v>0.67940999999999996</v>
      </c>
      <c r="W633">
        <v>0.66413999999999995</v>
      </c>
      <c r="X633">
        <v>9.1588999999999992</v>
      </c>
      <c r="Y633">
        <v>4.6593999999999998</v>
      </c>
      <c r="Z633">
        <v>0.41746</v>
      </c>
      <c r="AA633">
        <v>0.38972000000000001</v>
      </c>
      <c r="AB633">
        <v>12.346</v>
      </c>
      <c r="AC633">
        <v>8.8068000000000008</v>
      </c>
      <c r="AD633">
        <v>45</v>
      </c>
      <c r="AE633">
        <v>18</v>
      </c>
      <c r="AF633">
        <v>1.4519</v>
      </c>
      <c r="AG633">
        <v>2.1999000000000001E-2</v>
      </c>
      <c r="AH633">
        <v>1.4298999999999999</v>
      </c>
      <c r="AI633">
        <v>25</v>
      </c>
      <c r="AJ633">
        <v>3</v>
      </c>
      <c r="AK633">
        <v>19</v>
      </c>
      <c r="AL633">
        <v>1</v>
      </c>
      <c r="AM633">
        <v>1</v>
      </c>
      <c r="AN633">
        <v>1</v>
      </c>
      <c r="AO633">
        <v>0.91298999999999997</v>
      </c>
      <c r="AP633">
        <v>0</v>
      </c>
      <c r="AQ633">
        <v>1</v>
      </c>
      <c r="AR633" t="s">
        <v>95</v>
      </c>
      <c r="AS633" t="s">
        <v>95</v>
      </c>
      <c r="AT633" t="s">
        <v>95</v>
      </c>
      <c r="AU633" t="s">
        <v>95</v>
      </c>
      <c r="AV633" t="s">
        <v>95</v>
      </c>
      <c r="AW633" t="s">
        <v>95</v>
      </c>
      <c r="AX633" t="s">
        <v>95</v>
      </c>
      <c r="AY633" t="s">
        <v>95</v>
      </c>
      <c r="AZ633" t="s">
        <v>95</v>
      </c>
      <c r="BA633" t="s">
        <v>95</v>
      </c>
      <c r="BB633" t="s">
        <v>95</v>
      </c>
      <c r="BC633" t="s">
        <v>95</v>
      </c>
      <c r="BD633" t="s">
        <v>95</v>
      </c>
      <c r="BI633">
        <v>0</v>
      </c>
      <c r="BJ633" t="s">
        <v>132</v>
      </c>
      <c r="BK633" t="s">
        <v>133</v>
      </c>
      <c r="BL633">
        <v>1</v>
      </c>
      <c r="BM633">
        <v>1</v>
      </c>
      <c r="BN633">
        <v>0</v>
      </c>
      <c r="BO633">
        <v>0</v>
      </c>
      <c r="BP633">
        <v>0</v>
      </c>
      <c r="BQ633">
        <v>0</v>
      </c>
      <c r="BS633">
        <v>1</v>
      </c>
      <c r="BT633">
        <v>1</v>
      </c>
      <c r="BU633">
        <v>0</v>
      </c>
      <c r="BV633">
        <v>0</v>
      </c>
      <c r="BW633">
        <v>0</v>
      </c>
      <c r="BX633">
        <v>0</v>
      </c>
      <c r="BY633">
        <v>688</v>
      </c>
      <c r="CG633" s="4">
        <v>1</v>
      </c>
      <c r="CH633" s="4">
        <v>1</v>
      </c>
      <c r="CI633" s="5">
        <v>0</v>
      </c>
      <c r="CJ633" s="5">
        <v>0</v>
      </c>
      <c r="CK633" s="5">
        <v>0</v>
      </c>
      <c r="CL633" s="5">
        <v>0</v>
      </c>
    </row>
    <row r="634" spans="1:90" x14ac:dyDescent="0.2">
      <c r="A634" t="s">
        <v>1109</v>
      </c>
      <c r="B634" t="s">
        <v>951</v>
      </c>
      <c r="C634" t="s">
        <v>1095</v>
      </c>
      <c r="D634">
        <v>3.5</v>
      </c>
      <c r="E634" t="s">
        <v>317</v>
      </c>
      <c r="F634" t="s">
        <v>328</v>
      </c>
      <c r="G634" t="s">
        <v>329</v>
      </c>
      <c r="H634" t="s">
        <v>954</v>
      </c>
      <c r="I634">
        <v>26.126999999999999</v>
      </c>
      <c r="J634">
        <v>9.2511999999999997E-2</v>
      </c>
      <c r="K634">
        <v>14.881</v>
      </c>
      <c r="L634">
        <v>2016.2</v>
      </c>
      <c r="M634">
        <v>0.16819000000000001</v>
      </c>
      <c r="N634">
        <v>788.14</v>
      </c>
      <c r="O634">
        <v>5.3453000000000001E-2</v>
      </c>
      <c r="P634">
        <v>1921.3</v>
      </c>
      <c r="Q634">
        <v>-29640</v>
      </c>
      <c r="R634">
        <v>0.44424999999999998</v>
      </c>
      <c r="S634">
        <v>0.40357999999999999</v>
      </c>
      <c r="T634">
        <v>330.97</v>
      </c>
      <c r="U634">
        <v>108.84</v>
      </c>
      <c r="V634">
        <v>0.22411</v>
      </c>
      <c r="W634">
        <v>0.18717</v>
      </c>
      <c r="X634">
        <v>391.07</v>
      </c>
      <c r="Y634">
        <v>181.63</v>
      </c>
      <c r="Z634">
        <v>0.18948000000000001</v>
      </c>
      <c r="AA634">
        <v>0.15089</v>
      </c>
      <c r="AB634">
        <v>399.7</v>
      </c>
      <c r="AC634">
        <v>220.46</v>
      </c>
      <c r="AD634">
        <v>45</v>
      </c>
      <c r="AE634">
        <v>17</v>
      </c>
      <c r="AF634">
        <v>3.3325</v>
      </c>
      <c r="AG634">
        <v>1.2475999999999999E-4</v>
      </c>
      <c r="AH634">
        <v>3.3323999999999998</v>
      </c>
      <c r="AI634">
        <v>25</v>
      </c>
      <c r="AJ634">
        <v>6</v>
      </c>
      <c r="AK634">
        <v>11</v>
      </c>
      <c r="AL634">
        <v>1</v>
      </c>
      <c r="AM634">
        <v>1</v>
      </c>
      <c r="AN634">
        <v>1</v>
      </c>
      <c r="AO634">
        <v>0.59697999999999996</v>
      </c>
      <c r="AP634">
        <v>0</v>
      </c>
      <c r="AQ634">
        <v>0</v>
      </c>
      <c r="AR634" t="s">
        <v>94</v>
      </c>
      <c r="AS634" t="s">
        <v>95</v>
      </c>
      <c r="AT634" t="s">
        <v>95</v>
      </c>
      <c r="AU634" t="s">
        <v>94</v>
      </c>
      <c r="AV634" t="s">
        <v>94</v>
      </c>
      <c r="AW634" t="s">
        <v>94</v>
      </c>
      <c r="AX634" t="s">
        <v>94</v>
      </c>
      <c r="AY634" t="s">
        <v>95</v>
      </c>
      <c r="AZ634" t="s">
        <v>94</v>
      </c>
      <c r="BA634" t="s">
        <v>94</v>
      </c>
      <c r="BB634" t="s">
        <v>94</v>
      </c>
      <c r="BC634" t="s">
        <v>96</v>
      </c>
      <c r="BD634" t="s">
        <v>94</v>
      </c>
      <c r="BI634">
        <v>0</v>
      </c>
      <c r="BJ634" t="s">
        <v>132</v>
      </c>
      <c r="BK634" t="s">
        <v>133</v>
      </c>
      <c r="BL634">
        <v>0</v>
      </c>
      <c r="BM634">
        <v>1</v>
      </c>
      <c r="BN634">
        <v>0</v>
      </c>
      <c r="BO634">
        <v>0</v>
      </c>
      <c r="BP634">
        <v>0</v>
      </c>
      <c r="BQ634">
        <v>0</v>
      </c>
      <c r="BS634">
        <v>0</v>
      </c>
      <c r="BT634">
        <v>1</v>
      </c>
      <c r="BU634">
        <v>0</v>
      </c>
      <c r="BV634">
        <v>0</v>
      </c>
      <c r="BW634">
        <v>0</v>
      </c>
      <c r="BX634">
        <v>0</v>
      </c>
      <c r="BY634">
        <v>689</v>
      </c>
      <c r="CG634" s="4">
        <v>0</v>
      </c>
      <c r="CH634" s="4">
        <v>1</v>
      </c>
      <c r="CI634" s="5">
        <v>0</v>
      </c>
      <c r="CJ634" s="5">
        <v>0</v>
      </c>
      <c r="CK634" s="5">
        <v>0</v>
      </c>
      <c r="CL634" s="5">
        <v>0</v>
      </c>
    </row>
    <row r="635" spans="1:90" x14ac:dyDescent="0.2">
      <c r="A635" t="s">
        <v>1110</v>
      </c>
      <c r="B635" t="s">
        <v>951</v>
      </c>
      <c r="C635" t="s">
        <v>1095</v>
      </c>
      <c r="D635">
        <v>3.5</v>
      </c>
      <c r="E635" t="s">
        <v>317</v>
      </c>
      <c r="F635" t="s">
        <v>331</v>
      </c>
      <c r="G635" t="s">
        <v>329</v>
      </c>
      <c r="H635" t="s">
        <v>954</v>
      </c>
      <c r="I635">
        <v>21.635999999999999</v>
      </c>
      <c r="J635">
        <v>9.8454E-2</v>
      </c>
      <c r="K635">
        <v>37.950000000000003</v>
      </c>
      <c r="L635">
        <v>2016.2</v>
      </c>
      <c r="M635">
        <v>0.20311000000000001</v>
      </c>
      <c r="N635">
        <v>1952.7</v>
      </c>
      <c r="O635">
        <v>8.9338000000000004E-3</v>
      </c>
      <c r="P635">
        <v>1899.4</v>
      </c>
      <c r="Q635">
        <v>-75593</v>
      </c>
      <c r="R635">
        <v>0.43007000000000001</v>
      </c>
      <c r="S635">
        <v>0.38835999999999998</v>
      </c>
      <c r="T635">
        <v>839.67</v>
      </c>
      <c r="U635">
        <v>345.17</v>
      </c>
      <c r="V635">
        <v>0.24353</v>
      </c>
      <c r="W635">
        <v>0.20751</v>
      </c>
      <c r="X635">
        <v>967.37</v>
      </c>
      <c r="Y635">
        <v>489.49</v>
      </c>
      <c r="Z635">
        <v>0.19636000000000001</v>
      </c>
      <c r="AA635">
        <v>0.15809000000000001</v>
      </c>
      <c r="AB635">
        <v>997.07</v>
      </c>
      <c r="AC635">
        <v>566.95000000000005</v>
      </c>
      <c r="AD635">
        <v>45</v>
      </c>
      <c r="AE635">
        <v>18</v>
      </c>
      <c r="AF635">
        <v>2.9264999999999999</v>
      </c>
      <c r="AG635" s="1">
        <v>5.0356999999999999E-5</v>
      </c>
      <c r="AH635">
        <v>2.9264999999999999</v>
      </c>
      <c r="AI635">
        <v>25</v>
      </c>
      <c r="AJ635">
        <v>3</v>
      </c>
      <c r="AK635">
        <v>11</v>
      </c>
      <c r="AL635">
        <v>1</v>
      </c>
      <c r="AM635">
        <v>1</v>
      </c>
      <c r="AN635">
        <v>1</v>
      </c>
      <c r="AO635">
        <v>0.38327</v>
      </c>
      <c r="AP635">
        <v>0</v>
      </c>
      <c r="AQ635">
        <v>0</v>
      </c>
      <c r="AR635" t="s">
        <v>94</v>
      </c>
      <c r="AS635" t="s">
        <v>95</v>
      </c>
      <c r="AT635" t="s">
        <v>95</v>
      </c>
      <c r="AU635" t="s">
        <v>94</v>
      </c>
      <c r="AV635" t="s">
        <v>94</v>
      </c>
      <c r="AW635" t="s">
        <v>94</v>
      </c>
      <c r="AX635" t="s">
        <v>94</v>
      </c>
      <c r="AY635" t="s">
        <v>95</v>
      </c>
      <c r="AZ635" t="s">
        <v>94</v>
      </c>
      <c r="BA635" t="s">
        <v>94</v>
      </c>
      <c r="BB635" t="s">
        <v>94</v>
      </c>
      <c r="BC635" t="s">
        <v>94</v>
      </c>
      <c r="BD635" t="s">
        <v>94</v>
      </c>
      <c r="BI635">
        <v>0</v>
      </c>
      <c r="BJ635" t="s">
        <v>132</v>
      </c>
      <c r="BK635" t="s">
        <v>133</v>
      </c>
      <c r="BL635">
        <v>0</v>
      </c>
      <c r="BM635">
        <v>1</v>
      </c>
      <c r="BN635">
        <v>0</v>
      </c>
      <c r="BO635">
        <v>0</v>
      </c>
      <c r="BP635">
        <v>0</v>
      </c>
      <c r="BQ635">
        <v>0</v>
      </c>
      <c r="BS635">
        <v>0</v>
      </c>
      <c r="BT635">
        <v>1</v>
      </c>
      <c r="BU635">
        <v>0</v>
      </c>
      <c r="BV635">
        <v>0</v>
      </c>
      <c r="BW635">
        <v>0</v>
      </c>
      <c r="BX635">
        <v>0</v>
      </c>
      <c r="BY635">
        <v>690</v>
      </c>
      <c r="CG635" s="4">
        <v>0</v>
      </c>
      <c r="CH635" s="4">
        <v>1</v>
      </c>
      <c r="CI635" s="5">
        <v>0</v>
      </c>
      <c r="CJ635" s="5">
        <v>0</v>
      </c>
      <c r="CK635" s="5">
        <v>0</v>
      </c>
      <c r="CL635" s="5">
        <v>0</v>
      </c>
    </row>
    <row r="636" spans="1:90" x14ac:dyDescent="0.2">
      <c r="A636" t="s">
        <v>1111</v>
      </c>
      <c r="B636" t="s">
        <v>951</v>
      </c>
      <c r="C636" t="s">
        <v>1095</v>
      </c>
      <c r="D636">
        <v>3.5</v>
      </c>
      <c r="E636" t="s">
        <v>317</v>
      </c>
      <c r="F636" t="s">
        <v>333</v>
      </c>
      <c r="G636" t="s">
        <v>326</v>
      </c>
      <c r="H636" t="s">
        <v>954</v>
      </c>
      <c r="I636">
        <v>0.70232000000000006</v>
      </c>
      <c r="J636">
        <v>0.13777</v>
      </c>
      <c r="K636">
        <v>0.96535000000000004</v>
      </c>
      <c r="L636">
        <v>2017.2</v>
      </c>
      <c r="M636">
        <v>6.2569999999999997</v>
      </c>
      <c r="N636">
        <v>54.182000000000002</v>
      </c>
      <c r="O636">
        <v>8.4113000000000007</v>
      </c>
      <c r="P636">
        <v>2009.7</v>
      </c>
      <c r="Q636">
        <v>-1923.2</v>
      </c>
      <c r="R636">
        <v>0.81825000000000003</v>
      </c>
      <c r="S636">
        <v>0.80495000000000005</v>
      </c>
      <c r="T636">
        <v>8.0852000000000004</v>
      </c>
      <c r="U636">
        <v>3.1949999999999998</v>
      </c>
      <c r="V636">
        <v>0.69635000000000002</v>
      </c>
      <c r="W636">
        <v>0.68189</v>
      </c>
      <c r="X636">
        <v>10.451000000000001</v>
      </c>
      <c r="Y636">
        <v>5.0114999999999998</v>
      </c>
      <c r="Z636">
        <v>0.43702000000000002</v>
      </c>
      <c r="AA636">
        <v>0.41021000000000002</v>
      </c>
      <c r="AB636">
        <v>14.23</v>
      </c>
      <c r="AC636">
        <v>10.167999999999999</v>
      </c>
      <c r="AD636">
        <v>45</v>
      </c>
      <c r="AE636">
        <v>25</v>
      </c>
      <c r="AF636">
        <v>1.4211</v>
      </c>
      <c r="AG636">
        <v>1.8456E-2</v>
      </c>
      <c r="AH636">
        <v>1.4027000000000001</v>
      </c>
      <c r="AI636">
        <v>36</v>
      </c>
      <c r="AJ636">
        <v>3</v>
      </c>
      <c r="AK636">
        <v>35</v>
      </c>
      <c r="AL636">
        <v>0</v>
      </c>
      <c r="AM636">
        <v>0</v>
      </c>
      <c r="AN636">
        <v>1</v>
      </c>
      <c r="AO636">
        <v>0.91154999999999997</v>
      </c>
      <c r="AP636">
        <v>0</v>
      </c>
      <c r="AQ636">
        <v>1</v>
      </c>
      <c r="AR636" t="s">
        <v>95</v>
      </c>
      <c r="AS636" t="s">
        <v>95</v>
      </c>
      <c r="AT636" t="s">
        <v>95</v>
      </c>
      <c r="AU636" t="s">
        <v>94</v>
      </c>
      <c r="AV636" t="s">
        <v>94</v>
      </c>
      <c r="AW636" t="s">
        <v>94</v>
      </c>
      <c r="AX636" t="s">
        <v>95</v>
      </c>
      <c r="AY636" t="s">
        <v>95</v>
      </c>
      <c r="AZ636" t="s">
        <v>95</v>
      </c>
      <c r="BA636" t="s">
        <v>94</v>
      </c>
      <c r="BB636" t="s">
        <v>94</v>
      </c>
      <c r="BC636" t="s">
        <v>94</v>
      </c>
      <c r="BD636" t="s">
        <v>94</v>
      </c>
      <c r="BI636">
        <v>0</v>
      </c>
      <c r="BJ636" t="s">
        <v>132</v>
      </c>
      <c r="BK636" t="s">
        <v>133</v>
      </c>
      <c r="BL636">
        <v>1</v>
      </c>
      <c r="BM636">
        <v>1</v>
      </c>
      <c r="BN636">
        <v>0</v>
      </c>
      <c r="BO636">
        <v>0</v>
      </c>
      <c r="BP636">
        <v>0</v>
      </c>
      <c r="BQ636">
        <v>0</v>
      </c>
      <c r="BS636">
        <v>1</v>
      </c>
      <c r="BT636">
        <v>1</v>
      </c>
      <c r="BU636">
        <v>0</v>
      </c>
      <c r="BV636">
        <v>0</v>
      </c>
      <c r="BW636">
        <v>0</v>
      </c>
      <c r="BX636">
        <v>0</v>
      </c>
      <c r="BY636">
        <v>691</v>
      </c>
      <c r="CG636" s="4">
        <v>1</v>
      </c>
      <c r="CH636" s="4">
        <v>1</v>
      </c>
      <c r="CI636" s="5">
        <v>0</v>
      </c>
      <c r="CJ636" s="5">
        <v>0</v>
      </c>
      <c r="CK636" s="5">
        <v>0</v>
      </c>
      <c r="CL636" s="5">
        <v>0</v>
      </c>
    </row>
    <row r="637" spans="1:90" x14ac:dyDescent="0.2">
      <c r="A637" t="s">
        <v>1112</v>
      </c>
      <c r="B637" t="s">
        <v>951</v>
      </c>
      <c r="C637" t="s">
        <v>1095</v>
      </c>
      <c r="D637">
        <v>3.5</v>
      </c>
      <c r="E637" t="s">
        <v>317</v>
      </c>
      <c r="F637" t="s">
        <v>335</v>
      </c>
      <c r="G637" t="s">
        <v>336</v>
      </c>
      <c r="H637" t="s">
        <v>954</v>
      </c>
      <c r="I637">
        <v>0.13539999999999999</v>
      </c>
      <c r="J637">
        <v>0.12787999999999999</v>
      </c>
      <c r="K637">
        <v>43.701999999999998</v>
      </c>
      <c r="L637">
        <v>2039</v>
      </c>
      <c r="M637">
        <v>32.456000000000003</v>
      </c>
      <c r="N637">
        <v>22793</v>
      </c>
      <c r="O637">
        <v>2.5678000000000002E-4</v>
      </c>
      <c r="P637">
        <v>1897.7</v>
      </c>
      <c r="Q637">
        <v>-87006</v>
      </c>
      <c r="R637">
        <v>0.99904999999999999</v>
      </c>
      <c r="S637">
        <v>0.99897999999999998</v>
      </c>
      <c r="T637">
        <v>20.975999999999999</v>
      </c>
      <c r="U637">
        <v>18.331</v>
      </c>
      <c r="V637">
        <v>0.99888999999999994</v>
      </c>
      <c r="W637">
        <v>0.99883999999999995</v>
      </c>
      <c r="X637">
        <v>22.701000000000001</v>
      </c>
      <c r="Y637">
        <v>19.437999999999999</v>
      </c>
      <c r="Z637">
        <v>0.69508000000000003</v>
      </c>
      <c r="AA637">
        <v>0.68056000000000005</v>
      </c>
      <c r="AB637">
        <v>375.92</v>
      </c>
      <c r="AC637">
        <v>306.85000000000002</v>
      </c>
      <c r="AD637">
        <v>45</v>
      </c>
      <c r="AE637">
        <v>44</v>
      </c>
      <c r="AF637">
        <v>0.11398</v>
      </c>
      <c r="AG637" s="1">
        <v>4.3874E-5</v>
      </c>
      <c r="AH637">
        <v>0.11394</v>
      </c>
      <c r="AI637">
        <v>44</v>
      </c>
      <c r="AJ637">
        <v>0</v>
      </c>
      <c r="AK637">
        <v>43</v>
      </c>
      <c r="AL637">
        <v>0</v>
      </c>
      <c r="AM637">
        <v>0</v>
      </c>
      <c r="AN637">
        <v>0</v>
      </c>
      <c r="AO637">
        <v>0.88615999999999995</v>
      </c>
      <c r="AP637">
        <v>0</v>
      </c>
      <c r="AQ637">
        <v>0</v>
      </c>
      <c r="AR637" t="s">
        <v>95</v>
      </c>
      <c r="AS637" t="s">
        <v>95</v>
      </c>
      <c r="AT637" t="s">
        <v>95</v>
      </c>
      <c r="AU637" t="s">
        <v>95</v>
      </c>
      <c r="AV637" t="s">
        <v>95</v>
      </c>
      <c r="AW637" t="s">
        <v>95</v>
      </c>
      <c r="AX637" t="s">
        <v>95</v>
      </c>
      <c r="AY637" t="s">
        <v>94</v>
      </c>
      <c r="AZ637" t="s">
        <v>95</v>
      </c>
      <c r="BA637" t="s">
        <v>94</v>
      </c>
      <c r="BB637" t="s">
        <v>95</v>
      </c>
      <c r="BC637" t="s">
        <v>94</v>
      </c>
      <c r="BD637" t="s">
        <v>95</v>
      </c>
      <c r="BH637" t="s">
        <v>389</v>
      </c>
      <c r="BI637">
        <v>1</v>
      </c>
      <c r="BJ637" t="s">
        <v>97</v>
      </c>
      <c r="BK637" t="s">
        <v>337</v>
      </c>
      <c r="BL637">
        <v>0</v>
      </c>
      <c r="BM637">
        <v>0</v>
      </c>
      <c r="BN637">
        <v>0</v>
      </c>
      <c r="BO637">
        <v>0</v>
      </c>
      <c r="BP637">
        <v>0</v>
      </c>
      <c r="BQ637">
        <v>0</v>
      </c>
      <c r="BS637">
        <v>1</v>
      </c>
      <c r="BT637">
        <v>1</v>
      </c>
      <c r="BU637">
        <v>0</v>
      </c>
      <c r="BV637">
        <v>0</v>
      </c>
      <c r="BW637">
        <v>0</v>
      </c>
      <c r="BX637">
        <v>0</v>
      </c>
      <c r="BY637">
        <v>692</v>
      </c>
      <c r="BZ637" t="s">
        <v>123</v>
      </c>
      <c r="CA637" t="s">
        <v>123</v>
      </c>
      <c r="CG637" s="4">
        <v>1</v>
      </c>
      <c r="CH637" s="4">
        <v>1</v>
      </c>
      <c r="CI637" s="5">
        <v>0</v>
      </c>
      <c r="CJ637" s="5">
        <v>0</v>
      </c>
      <c r="CK637" s="5">
        <v>0</v>
      </c>
      <c r="CL637" s="5">
        <v>0</v>
      </c>
    </row>
    <row r="638" spans="1:90" x14ac:dyDescent="0.2">
      <c r="A638" t="s">
        <v>1113</v>
      </c>
      <c r="B638" t="s">
        <v>951</v>
      </c>
      <c r="C638" t="s">
        <v>1095</v>
      </c>
      <c r="D638">
        <v>3.5</v>
      </c>
      <c r="E638" t="s">
        <v>317</v>
      </c>
      <c r="F638" t="s">
        <v>339</v>
      </c>
      <c r="G638" t="s">
        <v>340</v>
      </c>
      <c r="H638" t="s">
        <v>954</v>
      </c>
      <c r="I638">
        <v>0.15398999999999999</v>
      </c>
      <c r="J638">
        <v>0.12336</v>
      </c>
      <c r="K638">
        <v>4.7453000000000003</v>
      </c>
      <c r="L638">
        <v>2026.3</v>
      </c>
      <c r="M638">
        <v>28.536000000000001</v>
      </c>
      <c r="N638">
        <v>710.73</v>
      </c>
      <c r="O638">
        <v>2.1510000000000001E-2</v>
      </c>
      <c r="P638">
        <v>1946.3</v>
      </c>
      <c r="Q638">
        <v>-9444.2999999999993</v>
      </c>
      <c r="R638">
        <v>0.98760999999999999</v>
      </c>
      <c r="S638">
        <v>0.98668</v>
      </c>
      <c r="T638">
        <v>8.0129000000000001</v>
      </c>
      <c r="U638">
        <v>5.2144000000000004</v>
      </c>
      <c r="V638">
        <v>0.98533000000000004</v>
      </c>
      <c r="W638">
        <v>0.98460999999999999</v>
      </c>
      <c r="X638">
        <v>8.7181999999999995</v>
      </c>
      <c r="Y638">
        <v>5.7744999999999997</v>
      </c>
      <c r="Z638">
        <v>0.70081000000000004</v>
      </c>
      <c r="AA638">
        <v>0.68622000000000005</v>
      </c>
      <c r="AB638">
        <v>39.372</v>
      </c>
      <c r="AC638">
        <v>32.497999999999998</v>
      </c>
      <c r="AD638">
        <v>44</v>
      </c>
      <c r="AE638">
        <v>43</v>
      </c>
      <c r="AF638">
        <v>0.34611999999999998</v>
      </c>
      <c r="AG638">
        <v>1.407E-3</v>
      </c>
      <c r="AH638">
        <v>0.34471000000000002</v>
      </c>
      <c r="AI638">
        <v>43</v>
      </c>
      <c r="AJ638">
        <v>0</v>
      </c>
      <c r="AK638">
        <v>42</v>
      </c>
      <c r="AL638">
        <v>0</v>
      </c>
      <c r="AM638">
        <v>0</v>
      </c>
      <c r="AN638">
        <v>0</v>
      </c>
      <c r="AO638">
        <v>0.90822999999999998</v>
      </c>
      <c r="AP638">
        <v>0</v>
      </c>
      <c r="AQ638">
        <v>0</v>
      </c>
      <c r="AR638" t="s">
        <v>95</v>
      </c>
      <c r="AS638" t="s">
        <v>95</v>
      </c>
      <c r="AT638" t="s">
        <v>95</v>
      </c>
      <c r="AU638" t="s">
        <v>95</v>
      </c>
      <c r="AV638" t="s">
        <v>95</v>
      </c>
      <c r="AW638" t="s">
        <v>95</v>
      </c>
      <c r="AX638" t="s">
        <v>95</v>
      </c>
      <c r="AY638" t="s">
        <v>95</v>
      </c>
      <c r="AZ638" t="s">
        <v>95</v>
      </c>
      <c r="BA638" t="s">
        <v>95</v>
      </c>
      <c r="BB638" t="s">
        <v>95</v>
      </c>
      <c r="BC638" t="s">
        <v>95</v>
      </c>
      <c r="BD638" t="s">
        <v>95</v>
      </c>
      <c r="BH638" t="s">
        <v>341</v>
      </c>
      <c r="BI638">
        <v>1</v>
      </c>
      <c r="BJ638" t="s">
        <v>97</v>
      </c>
      <c r="BK638" t="s">
        <v>138</v>
      </c>
      <c r="BL638">
        <v>0</v>
      </c>
      <c r="BM638">
        <v>0</v>
      </c>
      <c r="BN638">
        <v>0</v>
      </c>
      <c r="BO638">
        <v>0</v>
      </c>
      <c r="BP638">
        <v>0</v>
      </c>
      <c r="BQ638">
        <v>0</v>
      </c>
      <c r="BS638">
        <v>1</v>
      </c>
      <c r="BT638">
        <v>1</v>
      </c>
      <c r="BU638">
        <v>0</v>
      </c>
      <c r="BV638">
        <v>0</v>
      </c>
      <c r="BW638">
        <v>0</v>
      </c>
      <c r="BX638">
        <v>0</v>
      </c>
      <c r="BY638">
        <v>693</v>
      </c>
      <c r="BZ638" t="s">
        <v>123</v>
      </c>
      <c r="CA638" t="s">
        <v>123</v>
      </c>
      <c r="CG638" s="4">
        <v>1</v>
      </c>
      <c r="CH638" s="4">
        <v>1</v>
      </c>
      <c r="CI638" s="5">
        <v>0</v>
      </c>
      <c r="CJ638" s="5">
        <v>0</v>
      </c>
      <c r="CK638" s="5">
        <v>0</v>
      </c>
      <c r="CL638" s="5">
        <v>0</v>
      </c>
    </row>
    <row r="639" spans="1:90" x14ac:dyDescent="0.2">
      <c r="A639" t="s">
        <v>1114</v>
      </c>
      <c r="B639" t="s">
        <v>951</v>
      </c>
      <c r="C639" t="s">
        <v>1095</v>
      </c>
      <c r="D639">
        <v>3.5</v>
      </c>
      <c r="E639" t="s">
        <v>317</v>
      </c>
      <c r="F639" t="s">
        <v>343</v>
      </c>
      <c r="G639" t="s">
        <v>344</v>
      </c>
      <c r="H639" t="s">
        <v>954</v>
      </c>
      <c r="I639">
        <v>0.17474999999999999</v>
      </c>
      <c r="J639">
        <v>0.11402</v>
      </c>
      <c r="K639">
        <v>4.9939</v>
      </c>
      <c r="L639">
        <v>2021.4</v>
      </c>
      <c r="M639">
        <v>25.148</v>
      </c>
      <c r="N639">
        <v>439.93</v>
      </c>
      <c r="O639">
        <v>2.8417999999999999E-2</v>
      </c>
      <c r="P639">
        <v>1943.1</v>
      </c>
      <c r="Q639">
        <v>-9940.1</v>
      </c>
      <c r="R639">
        <v>0.98514000000000002</v>
      </c>
      <c r="S639">
        <v>0.98404999999999998</v>
      </c>
      <c r="T639">
        <v>9.3402999999999992</v>
      </c>
      <c r="U639">
        <v>6.5456000000000003</v>
      </c>
      <c r="V639">
        <v>0.97665000000000002</v>
      </c>
      <c r="W639">
        <v>0.97553999999999996</v>
      </c>
      <c r="X639">
        <v>11.708</v>
      </c>
      <c r="Y639">
        <v>7.7979000000000003</v>
      </c>
      <c r="Z639">
        <v>0.71640999999999999</v>
      </c>
      <c r="AA639">
        <v>0.70291000000000003</v>
      </c>
      <c r="AB639">
        <v>40.805999999999997</v>
      </c>
      <c r="AC639">
        <v>34.445999999999998</v>
      </c>
      <c r="AD639">
        <v>45</v>
      </c>
      <c r="AE639">
        <v>44</v>
      </c>
      <c r="AF639">
        <v>0.55918000000000001</v>
      </c>
      <c r="AG639">
        <v>2.2731000000000001E-3</v>
      </c>
      <c r="AH639">
        <v>0.55691000000000002</v>
      </c>
      <c r="AI639">
        <v>44</v>
      </c>
      <c r="AJ639">
        <v>1</v>
      </c>
      <c r="AK639">
        <v>43</v>
      </c>
      <c r="AL639">
        <v>0</v>
      </c>
      <c r="AM639">
        <v>0</v>
      </c>
      <c r="AN639">
        <v>0</v>
      </c>
      <c r="AO639">
        <v>0.92164000000000001</v>
      </c>
      <c r="AP639">
        <v>0</v>
      </c>
      <c r="AQ639">
        <v>0</v>
      </c>
      <c r="AR639" t="s">
        <v>95</v>
      </c>
      <c r="AS639" t="s">
        <v>95</v>
      </c>
      <c r="AT639" t="s">
        <v>95</v>
      </c>
      <c r="AU639" t="s">
        <v>95</v>
      </c>
      <c r="AV639" t="s">
        <v>95</v>
      </c>
      <c r="AW639" t="s">
        <v>95</v>
      </c>
      <c r="AX639" t="s">
        <v>95</v>
      </c>
      <c r="AY639" t="s">
        <v>95</v>
      </c>
      <c r="AZ639" t="s">
        <v>95</v>
      </c>
      <c r="BA639" t="s">
        <v>95</v>
      </c>
      <c r="BB639" t="s">
        <v>95</v>
      </c>
      <c r="BC639" t="s">
        <v>95</v>
      </c>
      <c r="BD639" t="s">
        <v>95</v>
      </c>
      <c r="BH639" t="s">
        <v>345</v>
      </c>
      <c r="BI639">
        <v>1</v>
      </c>
      <c r="BJ639" t="s">
        <v>97</v>
      </c>
      <c r="BK639" t="s">
        <v>180</v>
      </c>
      <c r="BL639">
        <v>0</v>
      </c>
      <c r="BM639">
        <v>0</v>
      </c>
      <c r="BN639">
        <v>0</v>
      </c>
      <c r="BO639">
        <v>0</v>
      </c>
      <c r="BP639">
        <v>0</v>
      </c>
      <c r="BQ639">
        <v>0</v>
      </c>
      <c r="BS639">
        <v>1</v>
      </c>
      <c r="BT639">
        <v>1</v>
      </c>
      <c r="BU639">
        <v>0</v>
      </c>
      <c r="BV639">
        <v>0</v>
      </c>
      <c r="BW639">
        <v>0</v>
      </c>
      <c r="BX639">
        <v>0</v>
      </c>
      <c r="BY639">
        <v>694</v>
      </c>
      <c r="BZ639" t="s">
        <v>123</v>
      </c>
      <c r="CA639" t="s">
        <v>123</v>
      </c>
      <c r="CG639" s="4">
        <v>1</v>
      </c>
      <c r="CH639" s="4">
        <v>1</v>
      </c>
      <c r="CI639" s="5">
        <v>0</v>
      </c>
      <c r="CJ639" s="5">
        <v>0</v>
      </c>
      <c r="CK639" s="5">
        <v>0</v>
      </c>
      <c r="CL639" s="5">
        <v>0</v>
      </c>
    </row>
    <row r="640" spans="1:90" x14ac:dyDescent="0.2">
      <c r="A640" t="s">
        <v>1115</v>
      </c>
      <c r="B640" t="s">
        <v>951</v>
      </c>
      <c r="C640" t="s">
        <v>1095</v>
      </c>
      <c r="D640">
        <v>3.5</v>
      </c>
      <c r="E640" t="s">
        <v>317</v>
      </c>
      <c r="F640" t="s">
        <v>347</v>
      </c>
      <c r="G640" t="s">
        <v>348</v>
      </c>
      <c r="H640" t="s">
        <v>954</v>
      </c>
      <c r="I640">
        <v>0.26189000000000001</v>
      </c>
      <c r="J640">
        <v>0.14218</v>
      </c>
      <c r="K640">
        <v>0.52766999999999997</v>
      </c>
      <c r="L640">
        <v>2016.8</v>
      </c>
      <c r="M640">
        <v>16.78</v>
      </c>
      <c r="N640">
        <v>38.256</v>
      </c>
      <c r="O640">
        <v>7.8895999999999997</v>
      </c>
      <c r="P640">
        <v>2011.3</v>
      </c>
      <c r="Q640">
        <v>-1049.9000000000001</v>
      </c>
      <c r="R640">
        <v>0.87719000000000003</v>
      </c>
      <c r="S640">
        <v>0.86748999999999998</v>
      </c>
      <c r="T640">
        <v>2.9634999999999998</v>
      </c>
      <c r="U640">
        <v>1.8493999999999999</v>
      </c>
      <c r="V640">
        <v>0.87029999999999996</v>
      </c>
      <c r="W640">
        <v>0.86365000000000003</v>
      </c>
      <c r="X640">
        <v>3.0455000000000001</v>
      </c>
      <c r="Y640">
        <v>1.8862000000000001</v>
      </c>
      <c r="Z640">
        <v>0.57206000000000001</v>
      </c>
      <c r="AA640">
        <v>0.55012000000000005</v>
      </c>
      <c r="AB640">
        <v>5.5317999999999996</v>
      </c>
      <c r="AC640">
        <v>4.4561000000000002</v>
      </c>
      <c r="AD640">
        <v>42</v>
      </c>
      <c r="AE640">
        <v>27</v>
      </c>
      <c r="AF640">
        <v>0.75805999999999996</v>
      </c>
      <c r="AG640">
        <v>2.614E-2</v>
      </c>
      <c r="AH640">
        <v>0.73192000000000002</v>
      </c>
      <c r="AI640">
        <v>41</v>
      </c>
      <c r="AJ640">
        <v>0</v>
      </c>
      <c r="AK640">
        <v>40</v>
      </c>
      <c r="AL640">
        <v>0</v>
      </c>
      <c r="AM640">
        <v>0</v>
      </c>
      <c r="AN640">
        <v>1</v>
      </c>
      <c r="AO640">
        <v>0.83869000000000005</v>
      </c>
      <c r="AP640">
        <v>0</v>
      </c>
      <c r="AQ640">
        <v>1</v>
      </c>
      <c r="AR640" t="s">
        <v>95</v>
      </c>
      <c r="AS640" t="s">
        <v>95</v>
      </c>
      <c r="AT640" t="s">
        <v>95</v>
      </c>
      <c r="AU640" t="s">
        <v>94</v>
      </c>
      <c r="AV640" t="s">
        <v>94</v>
      </c>
      <c r="AW640" t="s">
        <v>94</v>
      </c>
      <c r="AX640" t="s">
        <v>95</v>
      </c>
      <c r="AY640" t="s">
        <v>95</v>
      </c>
      <c r="AZ640" t="s">
        <v>95</v>
      </c>
      <c r="BA640" t="s">
        <v>94</v>
      </c>
      <c r="BB640" t="s">
        <v>94</v>
      </c>
      <c r="BC640" t="s">
        <v>94</v>
      </c>
      <c r="BD640" t="s">
        <v>94</v>
      </c>
      <c r="BH640" t="s">
        <v>341</v>
      </c>
      <c r="BI640">
        <v>1</v>
      </c>
      <c r="BJ640" t="s">
        <v>97</v>
      </c>
      <c r="BK640" t="s">
        <v>138</v>
      </c>
      <c r="BL640">
        <v>0</v>
      </c>
      <c r="BM640">
        <v>0</v>
      </c>
      <c r="BN640">
        <v>0</v>
      </c>
      <c r="BO640">
        <v>0</v>
      </c>
      <c r="BP640">
        <v>0</v>
      </c>
      <c r="BQ640">
        <v>0</v>
      </c>
      <c r="BS640">
        <v>1</v>
      </c>
      <c r="BT640">
        <v>1</v>
      </c>
      <c r="BU640">
        <v>0</v>
      </c>
      <c r="BV640">
        <v>0</v>
      </c>
      <c r="BW640">
        <v>0</v>
      </c>
      <c r="BX640">
        <v>0</v>
      </c>
      <c r="BY640">
        <v>695</v>
      </c>
      <c r="BZ640" t="s">
        <v>123</v>
      </c>
      <c r="CA640" t="s">
        <v>123</v>
      </c>
      <c r="CG640" s="4">
        <v>1</v>
      </c>
      <c r="CH640" s="4">
        <v>1</v>
      </c>
      <c r="CI640" s="5">
        <v>0</v>
      </c>
      <c r="CJ640" s="5">
        <v>0</v>
      </c>
      <c r="CK640" s="5">
        <v>0</v>
      </c>
      <c r="CL640" s="5">
        <v>0</v>
      </c>
    </row>
    <row r="641" spans="1:90" x14ac:dyDescent="0.2">
      <c r="A641" t="s">
        <v>1116</v>
      </c>
      <c r="B641" t="s">
        <v>951</v>
      </c>
      <c r="C641" t="s">
        <v>1095</v>
      </c>
      <c r="D641">
        <v>3.5</v>
      </c>
      <c r="E641" t="s">
        <v>317</v>
      </c>
      <c r="F641" t="s">
        <v>350</v>
      </c>
      <c r="G641" t="s">
        <v>351</v>
      </c>
      <c r="H641" t="s">
        <v>954</v>
      </c>
      <c r="I641">
        <v>0.46901999999999999</v>
      </c>
      <c r="J641">
        <v>0.23526</v>
      </c>
      <c r="K641">
        <v>4.3887999999999998</v>
      </c>
      <c r="L641">
        <v>2021</v>
      </c>
      <c r="M641">
        <v>9.3695000000000004</v>
      </c>
      <c r="N641">
        <v>443.12</v>
      </c>
      <c r="O641">
        <v>3.0961000000000001E-3</v>
      </c>
      <c r="P641">
        <v>1974.1</v>
      </c>
      <c r="Q641">
        <v>-8746.7999999999993</v>
      </c>
      <c r="R641">
        <v>0.99646999999999997</v>
      </c>
      <c r="S641">
        <v>0.99621000000000004</v>
      </c>
      <c r="T641">
        <v>5.1680000000000001</v>
      </c>
      <c r="U641">
        <v>3.1707999999999998</v>
      </c>
      <c r="V641">
        <v>0.97865999999999997</v>
      </c>
      <c r="W641">
        <v>0.97763999999999995</v>
      </c>
      <c r="X641">
        <v>12.706</v>
      </c>
      <c r="Y641">
        <v>6.3670999999999998</v>
      </c>
      <c r="Z641">
        <v>0.42942000000000002</v>
      </c>
      <c r="AA641">
        <v>0.40225</v>
      </c>
      <c r="AB641">
        <v>65.701999999999998</v>
      </c>
      <c r="AC641">
        <v>48.914999999999999</v>
      </c>
      <c r="AD641">
        <v>45</v>
      </c>
      <c r="AE641">
        <v>25</v>
      </c>
      <c r="AF641">
        <v>0.77405000000000002</v>
      </c>
      <c r="AG641">
        <v>6.7701999999999997E-3</v>
      </c>
      <c r="AH641">
        <v>0.76727999999999996</v>
      </c>
      <c r="AI641">
        <v>25</v>
      </c>
      <c r="AJ641">
        <v>0</v>
      </c>
      <c r="AK641">
        <v>24</v>
      </c>
      <c r="AL641">
        <v>0</v>
      </c>
      <c r="AM641">
        <v>0</v>
      </c>
      <c r="AN641">
        <v>0</v>
      </c>
      <c r="AO641">
        <v>0.83933999999999997</v>
      </c>
      <c r="AP641">
        <v>0</v>
      </c>
      <c r="AQ641">
        <v>0</v>
      </c>
      <c r="AR641" t="s">
        <v>95</v>
      </c>
      <c r="AS641" t="s">
        <v>95</v>
      </c>
      <c r="AT641" t="s">
        <v>95</v>
      </c>
      <c r="AU641" t="s">
        <v>95</v>
      </c>
      <c r="AV641" t="s">
        <v>95</v>
      </c>
      <c r="AW641" t="s">
        <v>95</v>
      </c>
      <c r="AX641" t="s">
        <v>95</v>
      </c>
      <c r="AY641" t="s">
        <v>95</v>
      </c>
      <c r="AZ641" t="s">
        <v>95</v>
      </c>
      <c r="BA641" t="s">
        <v>95</v>
      </c>
      <c r="BB641" t="s">
        <v>95</v>
      </c>
      <c r="BC641" t="s">
        <v>95</v>
      </c>
      <c r="BD641" t="s">
        <v>95</v>
      </c>
      <c r="BI641">
        <v>0</v>
      </c>
      <c r="BJ641" t="s">
        <v>137</v>
      </c>
      <c r="BK641" t="s">
        <v>180</v>
      </c>
      <c r="BL641">
        <v>1</v>
      </c>
      <c r="BM641">
        <v>1</v>
      </c>
      <c r="BN641">
        <v>0</v>
      </c>
      <c r="BO641">
        <v>0</v>
      </c>
      <c r="BP641">
        <v>0</v>
      </c>
      <c r="BQ641">
        <v>0</v>
      </c>
      <c r="BS641">
        <v>1</v>
      </c>
      <c r="BT641">
        <v>1</v>
      </c>
      <c r="BU641">
        <v>0</v>
      </c>
      <c r="BV641">
        <v>0</v>
      </c>
      <c r="BW641">
        <v>0</v>
      </c>
      <c r="BX641">
        <v>0</v>
      </c>
      <c r="BY641">
        <v>696</v>
      </c>
      <c r="CG641" s="4">
        <v>1</v>
      </c>
      <c r="CH641" s="4">
        <v>1</v>
      </c>
      <c r="CI641" s="5">
        <v>0</v>
      </c>
      <c r="CJ641" s="5">
        <v>0</v>
      </c>
      <c r="CK641" s="5">
        <v>0</v>
      </c>
      <c r="CL641" s="5">
        <v>0</v>
      </c>
    </row>
    <row r="642" spans="1:90" x14ac:dyDescent="0.2">
      <c r="A642" t="s">
        <v>1117</v>
      </c>
      <c r="B642" t="s">
        <v>951</v>
      </c>
      <c r="C642" t="s">
        <v>1095</v>
      </c>
      <c r="D642">
        <v>3.5</v>
      </c>
      <c r="E642" t="s">
        <v>317</v>
      </c>
      <c r="F642" t="s">
        <v>353</v>
      </c>
      <c r="G642" t="s">
        <v>354</v>
      </c>
      <c r="H642" t="s">
        <v>954</v>
      </c>
      <c r="I642">
        <v>0.34297</v>
      </c>
      <c r="J642">
        <v>0.34297</v>
      </c>
      <c r="K642">
        <v>0.64378999999999997</v>
      </c>
      <c r="L642">
        <v>2054.5</v>
      </c>
      <c r="M642">
        <v>12.813000000000001</v>
      </c>
      <c r="N642" s="1">
        <v>6295300</v>
      </c>
      <c r="O642">
        <v>4.1265999999999998</v>
      </c>
      <c r="P642">
        <v>2013</v>
      </c>
      <c r="Q642">
        <v>-1282.5999999999999</v>
      </c>
      <c r="R642">
        <v>0.97753000000000001</v>
      </c>
      <c r="S642">
        <v>0.97575000000000001</v>
      </c>
      <c r="T642">
        <v>1.9565999999999999</v>
      </c>
      <c r="U642">
        <v>0.93106999999999995</v>
      </c>
      <c r="V642">
        <v>0.97753000000000001</v>
      </c>
      <c r="W642">
        <v>0.97638000000000003</v>
      </c>
      <c r="X642">
        <v>1.9565999999999999</v>
      </c>
      <c r="Y642">
        <v>0.93106999999999995</v>
      </c>
      <c r="Z642">
        <v>0.35743999999999998</v>
      </c>
      <c r="AA642">
        <v>0.32447999999999999</v>
      </c>
      <c r="AB642">
        <v>10.462999999999999</v>
      </c>
      <c r="AC642">
        <v>7.0449999999999999</v>
      </c>
      <c r="AD642">
        <v>42</v>
      </c>
      <c r="AE642">
        <v>15</v>
      </c>
      <c r="AF642" s="1">
        <v>1.0484E-5</v>
      </c>
      <c r="AG642" s="1">
        <v>1.5885E-7</v>
      </c>
      <c r="AH642" s="1">
        <v>1.0325E-5</v>
      </c>
      <c r="AI642">
        <v>22</v>
      </c>
      <c r="AJ642">
        <v>0</v>
      </c>
      <c r="AK642">
        <v>16</v>
      </c>
      <c r="AL642">
        <v>0</v>
      </c>
      <c r="AM642">
        <v>1</v>
      </c>
      <c r="AN642">
        <v>1</v>
      </c>
      <c r="AO642">
        <v>0.67718</v>
      </c>
      <c r="AP642">
        <v>0</v>
      </c>
      <c r="AQ642">
        <v>1</v>
      </c>
      <c r="AR642" t="s">
        <v>95</v>
      </c>
      <c r="AS642" t="s">
        <v>95</v>
      </c>
      <c r="AT642" t="s">
        <v>95</v>
      </c>
      <c r="AU642" t="s">
        <v>94</v>
      </c>
      <c r="AV642" t="s">
        <v>95</v>
      </c>
      <c r="AW642" t="s">
        <v>94</v>
      </c>
      <c r="AX642" t="s">
        <v>94</v>
      </c>
      <c r="AY642" t="s">
        <v>94</v>
      </c>
      <c r="AZ642" t="s">
        <v>95</v>
      </c>
      <c r="BA642" t="s">
        <v>94</v>
      </c>
      <c r="BB642" t="s">
        <v>94</v>
      </c>
      <c r="BC642" t="s">
        <v>95</v>
      </c>
      <c r="BD642" t="s">
        <v>95</v>
      </c>
      <c r="BH642" t="s">
        <v>341</v>
      </c>
      <c r="BI642">
        <v>1</v>
      </c>
      <c r="BJ642" t="s">
        <v>97</v>
      </c>
      <c r="BK642" t="s">
        <v>138</v>
      </c>
      <c r="BL642">
        <v>0</v>
      </c>
      <c r="BM642">
        <v>0</v>
      </c>
      <c r="BN642">
        <v>0</v>
      </c>
      <c r="BO642">
        <v>0</v>
      </c>
      <c r="BP642">
        <v>0</v>
      </c>
      <c r="BQ642">
        <v>0</v>
      </c>
      <c r="BS642">
        <v>1</v>
      </c>
      <c r="BT642">
        <v>1</v>
      </c>
      <c r="BU642">
        <v>0</v>
      </c>
      <c r="BV642">
        <v>0</v>
      </c>
      <c r="BW642">
        <v>0</v>
      </c>
      <c r="BX642">
        <v>0</v>
      </c>
      <c r="BY642">
        <v>697</v>
      </c>
      <c r="BZ642" t="s">
        <v>123</v>
      </c>
      <c r="CA642" t="s">
        <v>123</v>
      </c>
      <c r="CG642" s="4">
        <v>1</v>
      </c>
      <c r="CH642" s="4">
        <v>1</v>
      </c>
      <c r="CI642" s="5">
        <v>0</v>
      </c>
      <c r="CJ642" s="5">
        <v>0</v>
      </c>
      <c r="CK642" s="5">
        <v>0</v>
      </c>
      <c r="CL642" s="5">
        <v>0</v>
      </c>
    </row>
    <row r="643" spans="1:90" x14ac:dyDescent="0.2">
      <c r="A643" t="s">
        <v>1118</v>
      </c>
      <c r="B643" t="s">
        <v>951</v>
      </c>
      <c r="C643" t="s">
        <v>1095</v>
      </c>
      <c r="D643">
        <v>3.5</v>
      </c>
      <c r="E643" t="s">
        <v>317</v>
      </c>
      <c r="F643" t="s">
        <v>356</v>
      </c>
      <c r="G643" t="s">
        <v>357</v>
      </c>
      <c r="H643" t="s">
        <v>954</v>
      </c>
      <c r="I643">
        <v>1.0227999999999999</v>
      </c>
      <c r="J643">
        <v>0.19037999999999999</v>
      </c>
      <c r="K643">
        <v>108.15</v>
      </c>
      <c r="L643">
        <v>2017.8</v>
      </c>
      <c r="M643">
        <v>4.2967000000000004</v>
      </c>
      <c r="N643">
        <v>6460</v>
      </c>
      <c r="O643" s="1">
        <v>6.6942000000000005E-8</v>
      </c>
      <c r="P643">
        <v>1889.8</v>
      </c>
      <c r="Q643" s="1">
        <v>-215560</v>
      </c>
      <c r="R643">
        <v>0.99136999999999997</v>
      </c>
      <c r="S643">
        <v>0.99073999999999995</v>
      </c>
      <c r="T643">
        <v>195.17</v>
      </c>
      <c r="U643">
        <v>88.590999999999994</v>
      </c>
      <c r="V643">
        <v>0.90576999999999996</v>
      </c>
      <c r="W643">
        <v>0.90127999999999997</v>
      </c>
      <c r="X643">
        <v>644.97</v>
      </c>
      <c r="Y643">
        <v>392.9</v>
      </c>
      <c r="Z643">
        <v>0.44691999999999998</v>
      </c>
      <c r="AA643">
        <v>0.42058000000000001</v>
      </c>
      <c r="AB643">
        <v>1562.5</v>
      </c>
      <c r="AC643">
        <v>1291.0999999999999</v>
      </c>
      <c r="AD643">
        <v>45</v>
      </c>
      <c r="AE643">
        <v>25</v>
      </c>
      <c r="AF643">
        <v>1.0532999999999999</v>
      </c>
      <c r="AG643">
        <v>3.4055999999999999E-3</v>
      </c>
      <c r="AH643">
        <v>1.0499000000000001</v>
      </c>
      <c r="AI643">
        <v>25</v>
      </c>
      <c r="AJ643">
        <v>0</v>
      </c>
      <c r="AK643">
        <v>24</v>
      </c>
      <c r="AL643">
        <v>0</v>
      </c>
      <c r="AM643">
        <v>0</v>
      </c>
      <c r="AN643">
        <v>1</v>
      </c>
      <c r="AO643">
        <v>0.88331000000000004</v>
      </c>
      <c r="AP643">
        <v>0</v>
      </c>
      <c r="AQ643">
        <v>0</v>
      </c>
      <c r="AR643" t="s">
        <v>95</v>
      </c>
      <c r="AS643" t="s">
        <v>95</v>
      </c>
      <c r="AT643" t="s">
        <v>95</v>
      </c>
      <c r="AU643" t="s">
        <v>95</v>
      </c>
      <c r="AV643" t="s">
        <v>95</v>
      </c>
      <c r="AW643" t="s">
        <v>95</v>
      </c>
      <c r="AX643" t="s">
        <v>95</v>
      </c>
      <c r="AY643" t="s">
        <v>95</v>
      </c>
      <c r="AZ643" t="s">
        <v>95</v>
      </c>
      <c r="BA643" t="s">
        <v>95</v>
      </c>
      <c r="BB643" t="s">
        <v>95</v>
      </c>
      <c r="BC643" t="s">
        <v>95</v>
      </c>
      <c r="BD643" t="s">
        <v>95</v>
      </c>
      <c r="BI643">
        <v>0</v>
      </c>
      <c r="BJ643" t="s">
        <v>137</v>
      </c>
      <c r="BK643" t="s">
        <v>180</v>
      </c>
      <c r="BL643">
        <v>1</v>
      </c>
      <c r="BM643">
        <v>1</v>
      </c>
      <c r="BN643">
        <v>0</v>
      </c>
      <c r="BO643">
        <v>0</v>
      </c>
      <c r="BP643">
        <v>0</v>
      </c>
      <c r="BQ643">
        <v>0</v>
      </c>
      <c r="BS643">
        <v>1</v>
      </c>
      <c r="BT643">
        <v>1</v>
      </c>
      <c r="BU643">
        <v>0</v>
      </c>
      <c r="BV643">
        <v>0</v>
      </c>
      <c r="BW643">
        <v>0</v>
      </c>
      <c r="BX643">
        <v>0</v>
      </c>
      <c r="BY643">
        <v>698</v>
      </c>
      <c r="CG643" s="4">
        <v>1</v>
      </c>
      <c r="CH643" s="4">
        <v>1</v>
      </c>
      <c r="CI643" s="5">
        <v>0</v>
      </c>
      <c r="CJ643" s="5">
        <v>0</v>
      </c>
      <c r="CK643" s="5">
        <v>0</v>
      </c>
      <c r="CL643" s="5">
        <v>0</v>
      </c>
    </row>
    <row r="644" spans="1:90" x14ac:dyDescent="0.2">
      <c r="A644" t="s">
        <v>1119</v>
      </c>
      <c r="B644" t="s">
        <v>951</v>
      </c>
      <c r="C644" t="s">
        <v>1095</v>
      </c>
      <c r="D644">
        <v>3.5</v>
      </c>
      <c r="E644" t="s">
        <v>317</v>
      </c>
      <c r="F644" t="s">
        <v>359</v>
      </c>
      <c r="G644" t="s">
        <v>360</v>
      </c>
      <c r="H644" t="s">
        <v>954</v>
      </c>
      <c r="I644">
        <v>5.2679</v>
      </c>
      <c r="J644">
        <v>1.0092000000000001</v>
      </c>
      <c r="K644">
        <v>15.734</v>
      </c>
      <c r="L644">
        <v>2017.1</v>
      </c>
      <c r="M644">
        <v>0.83420000000000005</v>
      </c>
      <c r="N644">
        <v>2644.5</v>
      </c>
      <c r="O644" s="1">
        <v>5.6430999999999997E-12</v>
      </c>
      <c r="P644">
        <v>1984.5</v>
      </c>
      <c r="Q644">
        <v>-31343</v>
      </c>
      <c r="R644">
        <v>0.98643999999999998</v>
      </c>
      <c r="S644">
        <v>0.98528000000000004</v>
      </c>
      <c r="T644">
        <v>52.174999999999997</v>
      </c>
      <c r="U644">
        <v>12.704000000000001</v>
      </c>
      <c r="V644">
        <v>0.97631999999999997</v>
      </c>
      <c r="W644">
        <v>0.97501000000000004</v>
      </c>
      <c r="X644">
        <v>68.950999999999993</v>
      </c>
      <c r="Y644">
        <v>22.245999999999999</v>
      </c>
      <c r="Z644">
        <v>0.15615999999999999</v>
      </c>
      <c r="AA644">
        <v>0.10928</v>
      </c>
      <c r="AB644">
        <v>411.64</v>
      </c>
      <c r="AC644">
        <v>215.42</v>
      </c>
      <c r="AD644">
        <v>39</v>
      </c>
      <c r="AE644">
        <v>11</v>
      </c>
      <c r="AF644">
        <v>0.99321000000000004</v>
      </c>
      <c r="AG644" s="1">
        <v>3.7183E-5</v>
      </c>
      <c r="AH644">
        <v>0.99317</v>
      </c>
      <c r="AI644">
        <v>19</v>
      </c>
      <c r="AJ644">
        <v>0</v>
      </c>
      <c r="AK644">
        <v>5</v>
      </c>
      <c r="AL644">
        <v>0</v>
      </c>
      <c r="AM644">
        <v>1</v>
      </c>
      <c r="AN644">
        <v>1</v>
      </c>
      <c r="AO644">
        <v>0.36509000000000003</v>
      </c>
      <c r="AP644">
        <v>0</v>
      </c>
      <c r="AQ644">
        <v>0</v>
      </c>
      <c r="AR644" t="s">
        <v>95</v>
      </c>
      <c r="AS644" t="s">
        <v>95</v>
      </c>
      <c r="AT644" t="s">
        <v>95</v>
      </c>
      <c r="AU644" t="s">
        <v>94</v>
      </c>
      <c r="AV644" t="s">
        <v>94</v>
      </c>
      <c r="AW644" t="s">
        <v>94</v>
      </c>
      <c r="AX644" t="s">
        <v>94</v>
      </c>
      <c r="AY644" t="s">
        <v>95</v>
      </c>
      <c r="AZ644" t="s">
        <v>94</v>
      </c>
      <c r="BA644" t="s">
        <v>94</v>
      </c>
      <c r="BB644" t="s">
        <v>94</v>
      </c>
      <c r="BC644" t="s">
        <v>94</v>
      </c>
      <c r="BD644" t="s">
        <v>94</v>
      </c>
      <c r="BH644" t="s">
        <v>341</v>
      </c>
      <c r="BI644">
        <v>1</v>
      </c>
      <c r="BJ644" t="s">
        <v>97</v>
      </c>
      <c r="BK644" t="s">
        <v>138</v>
      </c>
      <c r="BL644">
        <v>0</v>
      </c>
      <c r="BM644">
        <v>0</v>
      </c>
      <c r="BN644">
        <v>0</v>
      </c>
      <c r="BO644">
        <v>0</v>
      </c>
      <c r="BP644">
        <v>0</v>
      </c>
      <c r="BQ644">
        <v>0</v>
      </c>
      <c r="BS644">
        <v>0</v>
      </c>
      <c r="BT644">
        <v>1</v>
      </c>
      <c r="BU644">
        <v>0</v>
      </c>
      <c r="BV644">
        <v>0</v>
      </c>
      <c r="BW644">
        <v>0</v>
      </c>
      <c r="BX644">
        <v>0</v>
      </c>
      <c r="BY644">
        <v>699</v>
      </c>
      <c r="CA644" t="s">
        <v>123</v>
      </c>
      <c r="CG644" s="4">
        <v>0</v>
      </c>
      <c r="CH644" s="4">
        <v>1</v>
      </c>
      <c r="CI644" s="5">
        <v>0</v>
      </c>
      <c r="CJ644" s="5">
        <v>0</v>
      </c>
      <c r="CK644" s="5">
        <v>0</v>
      </c>
      <c r="CL644" s="5">
        <v>0</v>
      </c>
    </row>
    <row r="645" spans="1:90" x14ac:dyDescent="0.2">
      <c r="A645" t="s">
        <v>1120</v>
      </c>
      <c r="B645" t="s">
        <v>951</v>
      </c>
      <c r="C645" t="s">
        <v>1095</v>
      </c>
      <c r="D645">
        <v>3.5</v>
      </c>
      <c r="E645" t="s">
        <v>317</v>
      </c>
      <c r="F645" t="s">
        <v>362</v>
      </c>
      <c r="G645" t="s">
        <v>357</v>
      </c>
      <c r="H645" t="s">
        <v>954</v>
      </c>
      <c r="I645">
        <v>0.56428999999999996</v>
      </c>
      <c r="J645">
        <v>0.19586999999999999</v>
      </c>
      <c r="K645">
        <v>265.3</v>
      </c>
      <c r="L645">
        <v>2018.8</v>
      </c>
      <c r="M645">
        <v>7.7874999999999996</v>
      </c>
      <c r="N645">
        <v>18652</v>
      </c>
      <c r="O645" s="1">
        <v>9.8892999999999995E-7</v>
      </c>
      <c r="P645">
        <v>1902.6</v>
      </c>
      <c r="Q645" s="1">
        <v>-528750</v>
      </c>
      <c r="R645">
        <v>0.98760000000000003</v>
      </c>
      <c r="S645">
        <v>0.98668999999999996</v>
      </c>
      <c r="T645">
        <v>565.63</v>
      </c>
      <c r="U645">
        <v>240.63</v>
      </c>
      <c r="V645">
        <v>0.93942999999999999</v>
      </c>
      <c r="W645">
        <v>0.93654999999999999</v>
      </c>
      <c r="X645">
        <v>1250.0999999999999</v>
      </c>
      <c r="Y645">
        <v>731.24</v>
      </c>
      <c r="Z645">
        <v>0.46013999999999999</v>
      </c>
      <c r="AA645">
        <v>0.43442999999999998</v>
      </c>
      <c r="AB645">
        <v>3732.1</v>
      </c>
      <c r="AC645">
        <v>2976.1</v>
      </c>
      <c r="AD645">
        <v>45</v>
      </c>
      <c r="AE645">
        <v>25</v>
      </c>
      <c r="AF645">
        <v>0.92154000000000003</v>
      </c>
      <c r="AG645">
        <v>1.1795E-3</v>
      </c>
      <c r="AH645">
        <v>0.92035999999999996</v>
      </c>
      <c r="AI645">
        <v>25</v>
      </c>
      <c r="AJ645">
        <v>0</v>
      </c>
      <c r="AK645">
        <v>24</v>
      </c>
      <c r="AL645">
        <v>0</v>
      </c>
      <c r="AM645">
        <v>0</v>
      </c>
      <c r="AN645">
        <v>1</v>
      </c>
      <c r="AO645">
        <v>0.87378</v>
      </c>
      <c r="AP645">
        <v>0</v>
      </c>
      <c r="AQ645">
        <v>0</v>
      </c>
      <c r="AR645" t="s">
        <v>95</v>
      </c>
      <c r="AS645" t="s">
        <v>95</v>
      </c>
      <c r="AT645" t="s">
        <v>95</v>
      </c>
      <c r="AU645" t="s">
        <v>94</v>
      </c>
      <c r="AV645" t="s">
        <v>95</v>
      </c>
      <c r="AW645" t="s">
        <v>94</v>
      </c>
      <c r="AX645" t="s">
        <v>95</v>
      </c>
      <c r="AY645" t="s">
        <v>95</v>
      </c>
      <c r="AZ645" t="s">
        <v>95</v>
      </c>
      <c r="BA645" t="s">
        <v>94</v>
      </c>
      <c r="BB645" t="s">
        <v>94</v>
      </c>
      <c r="BC645" t="s">
        <v>94</v>
      </c>
      <c r="BD645" t="s">
        <v>94</v>
      </c>
      <c r="BI645">
        <v>0</v>
      </c>
      <c r="BJ645" t="s">
        <v>137</v>
      </c>
      <c r="BK645" t="s">
        <v>180</v>
      </c>
      <c r="BL645">
        <v>1</v>
      </c>
      <c r="BM645">
        <v>1</v>
      </c>
      <c r="BN645">
        <v>0</v>
      </c>
      <c r="BO645">
        <v>0</v>
      </c>
      <c r="BP645">
        <v>0</v>
      </c>
      <c r="BQ645">
        <v>0</v>
      </c>
      <c r="BS645">
        <v>1</v>
      </c>
      <c r="BT645">
        <v>1</v>
      </c>
      <c r="BU645">
        <v>0</v>
      </c>
      <c r="BV645">
        <v>0</v>
      </c>
      <c r="BW645">
        <v>0</v>
      </c>
      <c r="BX645">
        <v>0</v>
      </c>
      <c r="BY645">
        <v>700</v>
      </c>
      <c r="CG645" s="4">
        <v>1</v>
      </c>
      <c r="CH645" s="4">
        <v>1</v>
      </c>
      <c r="CI645" s="5">
        <v>0</v>
      </c>
      <c r="CJ645" s="5">
        <v>0</v>
      </c>
      <c r="CK645" s="5">
        <v>0</v>
      </c>
      <c r="CL645" s="5">
        <v>0</v>
      </c>
    </row>
    <row r="646" spans="1:90" x14ac:dyDescent="0.2">
      <c r="A646" t="s">
        <v>1121</v>
      </c>
      <c r="B646" t="s">
        <v>951</v>
      </c>
      <c r="C646" t="s">
        <v>1095</v>
      </c>
      <c r="D646">
        <v>3.5</v>
      </c>
      <c r="E646" t="s">
        <v>317</v>
      </c>
      <c r="F646" t="s">
        <v>364</v>
      </c>
      <c r="G646" t="s">
        <v>360</v>
      </c>
      <c r="H646" t="s">
        <v>954</v>
      </c>
      <c r="I646">
        <v>0.30043999999999998</v>
      </c>
      <c r="J646">
        <v>0.30043999999999998</v>
      </c>
      <c r="K646">
        <v>45.133000000000003</v>
      </c>
      <c r="L646">
        <v>2055.6999999999998</v>
      </c>
      <c r="M646">
        <v>14.627000000000001</v>
      </c>
      <c r="N646" s="1">
        <v>135880000</v>
      </c>
      <c r="O646" s="1">
        <v>3.1525000000000002E-7</v>
      </c>
      <c r="P646">
        <v>1943.5</v>
      </c>
      <c r="Q646">
        <v>-89918</v>
      </c>
      <c r="R646">
        <v>0.55993999999999999</v>
      </c>
      <c r="S646">
        <v>0.52519000000000005</v>
      </c>
      <c r="T646">
        <v>759.29</v>
      </c>
      <c r="U646">
        <v>308.47000000000003</v>
      </c>
      <c r="V646">
        <v>0.55993999999999999</v>
      </c>
      <c r="W646">
        <v>0.53737000000000001</v>
      </c>
      <c r="X646">
        <v>759.29</v>
      </c>
      <c r="Y646">
        <v>308.47000000000003</v>
      </c>
      <c r="Z646">
        <v>0.22842999999999999</v>
      </c>
      <c r="AA646">
        <v>0.18887000000000001</v>
      </c>
      <c r="AB646">
        <v>1005.4</v>
      </c>
      <c r="AC646">
        <v>618.34</v>
      </c>
      <c r="AD646">
        <v>42</v>
      </c>
      <c r="AE646">
        <v>15</v>
      </c>
      <c r="AF646" s="1">
        <v>4.2055999999999998E-5</v>
      </c>
      <c r="AG646" s="1">
        <v>7.2365999999999996E-10</v>
      </c>
      <c r="AH646" s="1">
        <v>4.2055000000000003E-5</v>
      </c>
      <c r="AI646">
        <v>22</v>
      </c>
      <c r="AJ646">
        <v>0</v>
      </c>
      <c r="AK646">
        <v>8</v>
      </c>
      <c r="AL646">
        <v>0</v>
      </c>
      <c r="AM646">
        <v>1</v>
      </c>
      <c r="AN646">
        <v>1</v>
      </c>
      <c r="AO646">
        <v>0.27972000000000002</v>
      </c>
      <c r="AP646">
        <v>0</v>
      </c>
      <c r="AQ646">
        <v>0</v>
      </c>
      <c r="AR646" t="s">
        <v>94</v>
      </c>
      <c r="AS646" t="s">
        <v>95</v>
      </c>
      <c r="AT646" t="s">
        <v>95</v>
      </c>
      <c r="AU646" t="s">
        <v>94</v>
      </c>
      <c r="AV646" t="s">
        <v>94</v>
      </c>
      <c r="AW646" t="s">
        <v>94</v>
      </c>
      <c r="AX646" t="s">
        <v>94</v>
      </c>
      <c r="AY646" t="s">
        <v>94</v>
      </c>
      <c r="AZ646" t="s">
        <v>94</v>
      </c>
      <c r="BA646" t="s">
        <v>94</v>
      </c>
      <c r="BB646" t="s">
        <v>94</v>
      </c>
      <c r="BC646" t="s">
        <v>94</v>
      </c>
      <c r="BD646" t="s">
        <v>94</v>
      </c>
      <c r="BH646" t="s">
        <v>341</v>
      </c>
      <c r="BI646">
        <v>1</v>
      </c>
      <c r="BJ646" t="s">
        <v>97</v>
      </c>
      <c r="BK646" t="s">
        <v>138</v>
      </c>
      <c r="BL646">
        <v>0</v>
      </c>
      <c r="BM646">
        <v>0</v>
      </c>
      <c r="BN646">
        <v>0</v>
      </c>
      <c r="BO646">
        <v>0</v>
      </c>
      <c r="BP646">
        <v>0</v>
      </c>
      <c r="BQ646">
        <v>0</v>
      </c>
      <c r="BS646">
        <v>0</v>
      </c>
      <c r="BT646">
        <v>1</v>
      </c>
      <c r="BU646">
        <v>0</v>
      </c>
      <c r="BV646">
        <v>0</v>
      </c>
      <c r="BW646">
        <v>0</v>
      </c>
      <c r="BX646">
        <v>0</v>
      </c>
      <c r="BY646">
        <v>701</v>
      </c>
      <c r="CA646" t="s">
        <v>123</v>
      </c>
      <c r="CG646" s="4">
        <v>0</v>
      </c>
      <c r="CH646" s="4">
        <v>1</v>
      </c>
      <c r="CI646" s="5">
        <v>0</v>
      </c>
      <c r="CJ646" s="5">
        <v>0</v>
      </c>
      <c r="CK646" s="5">
        <v>0</v>
      </c>
      <c r="CL646" s="5">
        <v>0</v>
      </c>
    </row>
    <row r="647" spans="1:90" x14ac:dyDescent="0.2">
      <c r="A647" t="s">
        <v>1122</v>
      </c>
      <c r="B647" t="s">
        <v>951</v>
      </c>
      <c r="C647" t="s">
        <v>1095</v>
      </c>
      <c r="D647">
        <v>3.5</v>
      </c>
      <c r="E647" t="s">
        <v>317</v>
      </c>
      <c r="F647" t="s">
        <v>366</v>
      </c>
      <c r="G647" t="s">
        <v>351</v>
      </c>
      <c r="H647" t="s">
        <v>954</v>
      </c>
      <c r="I647">
        <v>0.35372999999999999</v>
      </c>
      <c r="J647">
        <v>0.21504000000000001</v>
      </c>
      <c r="K647">
        <v>5.6957000000000004</v>
      </c>
      <c r="L647">
        <v>2022.1</v>
      </c>
      <c r="M647">
        <v>12.423</v>
      </c>
      <c r="N647">
        <v>671.13</v>
      </c>
      <c r="O647">
        <v>1.8270999999999999E-3</v>
      </c>
      <c r="P647">
        <v>1966</v>
      </c>
      <c r="Q647">
        <v>-11349</v>
      </c>
      <c r="R647">
        <v>0.99372000000000005</v>
      </c>
      <c r="S647">
        <v>0.99326000000000003</v>
      </c>
      <c r="T647">
        <v>8.5021000000000004</v>
      </c>
      <c r="U647">
        <v>5.7385000000000002</v>
      </c>
      <c r="V647">
        <v>0.98548999999999998</v>
      </c>
      <c r="W647">
        <v>0.98480000000000001</v>
      </c>
      <c r="X647">
        <v>12.928000000000001</v>
      </c>
      <c r="Y647">
        <v>6.3720999999999997</v>
      </c>
      <c r="Z647">
        <v>0.47509000000000001</v>
      </c>
      <c r="AA647">
        <v>0.45008999999999999</v>
      </c>
      <c r="AB647">
        <v>77.751999999999995</v>
      </c>
      <c r="AC647">
        <v>58.463000000000001</v>
      </c>
      <c r="AD647">
        <v>45</v>
      </c>
      <c r="AE647">
        <v>36</v>
      </c>
      <c r="AF647">
        <v>0.63177000000000005</v>
      </c>
      <c r="AG647">
        <v>1.49E-3</v>
      </c>
      <c r="AH647">
        <v>0.63027999999999995</v>
      </c>
      <c r="AI647">
        <v>36</v>
      </c>
      <c r="AJ647">
        <v>0</v>
      </c>
      <c r="AK647">
        <v>35</v>
      </c>
      <c r="AL647">
        <v>0</v>
      </c>
      <c r="AM647">
        <v>0</v>
      </c>
      <c r="AN647">
        <v>1</v>
      </c>
      <c r="AO647">
        <v>0.84594000000000003</v>
      </c>
      <c r="AP647">
        <v>0</v>
      </c>
      <c r="AQ647">
        <v>0</v>
      </c>
      <c r="AR647" t="s">
        <v>95</v>
      </c>
      <c r="AS647" t="s">
        <v>95</v>
      </c>
      <c r="AT647" t="s">
        <v>95</v>
      </c>
      <c r="AU647" t="s">
        <v>95</v>
      </c>
      <c r="AV647" t="s">
        <v>95</v>
      </c>
      <c r="AW647" t="s">
        <v>95</v>
      </c>
      <c r="AX647" t="s">
        <v>95</v>
      </c>
      <c r="AY647" t="s">
        <v>95</v>
      </c>
      <c r="AZ647" t="s">
        <v>95</v>
      </c>
      <c r="BA647" t="s">
        <v>95</v>
      </c>
      <c r="BB647" t="s">
        <v>95</v>
      </c>
      <c r="BC647" t="s">
        <v>95</v>
      </c>
      <c r="BD647" t="s">
        <v>95</v>
      </c>
      <c r="BI647">
        <v>0</v>
      </c>
      <c r="BJ647" t="s">
        <v>137</v>
      </c>
      <c r="BK647" t="s">
        <v>180</v>
      </c>
      <c r="BL647">
        <v>1</v>
      </c>
      <c r="BM647">
        <v>1</v>
      </c>
      <c r="BN647">
        <v>0</v>
      </c>
      <c r="BO647">
        <v>0</v>
      </c>
      <c r="BP647">
        <v>0</v>
      </c>
      <c r="BQ647">
        <v>0</v>
      </c>
      <c r="BS647">
        <v>1</v>
      </c>
      <c r="BT647">
        <v>1</v>
      </c>
      <c r="BU647">
        <v>0</v>
      </c>
      <c r="BV647">
        <v>0</v>
      </c>
      <c r="BW647">
        <v>0</v>
      </c>
      <c r="BX647">
        <v>0</v>
      </c>
      <c r="BY647">
        <v>702</v>
      </c>
      <c r="CG647" s="4">
        <v>1</v>
      </c>
      <c r="CH647" s="4">
        <v>1</v>
      </c>
      <c r="CI647" s="5">
        <v>0</v>
      </c>
      <c r="CJ647" s="5">
        <v>0</v>
      </c>
      <c r="CK647" s="5">
        <v>0</v>
      </c>
      <c r="CL647" s="5">
        <v>0</v>
      </c>
    </row>
    <row r="648" spans="1:90" x14ac:dyDescent="0.2">
      <c r="A648" t="s">
        <v>1123</v>
      </c>
      <c r="B648" t="s">
        <v>951</v>
      </c>
      <c r="C648" t="s">
        <v>1095</v>
      </c>
      <c r="D648">
        <v>3.5</v>
      </c>
      <c r="E648" t="s">
        <v>317</v>
      </c>
      <c r="F648" t="s">
        <v>368</v>
      </c>
      <c r="G648" t="s">
        <v>354</v>
      </c>
      <c r="H648" t="s">
        <v>954</v>
      </c>
      <c r="I648">
        <v>0.32212000000000002</v>
      </c>
      <c r="J648">
        <v>0.32212000000000002</v>
      </c>
      <c r="K648">
        <v>0.76768000000000003</v>
      </c>
      <c r="L648">
        <v>2057.9</v>
      </c>
      <c r="M648">
        <v>13.641999999999999</v>
      </c>
      <c r="N648" s="1">
        <v>10426000</v>
      </c>
      <c r="O648">
        <v>3.8969</v>
      </c>
      <c r="P648">
        <v>2011.9</v>
      </c>
      <c r="Q648">
        <v>-1529.1</v>
      </c>
      <c r="R648">
        <v>0.97562000000000004</v>
      </c>
      <c r="S648">
        <v>0.97370000000000001</v>
      </c>
      <c r="T648">
        <v>2.34</v>
      </c>
      <c r="U648">
        <v>1.3306</v>
      </c>
      <c r="V648">
        <v>0.97562000000000004</v>
      </c>
      <c r="W648">
        <v>0.97436999999999996</v>
      </c>
      <c r="X648">
        <v>2.34</v>
      </c>
      <c r="Y648">
        <v>1.3306</v>
      </c>
      <c r="Z648">
        <v>0.38546999999999998</v>
      </c>
      <c r="AA648">
        <v>0.35396</v>
      </c>
      <c r="AB648">
        <v>11.749000000000001</v>
      </c>
      <c r="AC648">
        <v>7.9585999999999997</v>
      </c>
      <c r="AD648">
        <v>42</v>
      </c>
      <c r="AE648">
        <v>22</v>
      </c>
      <c r="AF648" s="1">
        <v>7.3854999999999998E-6</v>
      </c>
      <c r="AG648" s="1">
        <v>9.5915999999999997E-8</v>
      </c>
      <c r="AH648" s="1">
        <v>7.2895999999999996E-6</v>
      </c>
      <c r="AI648">
        <v>33</v>
      </c>
      <c r="AJ648">
        <v>0</v>
      </c>
      <c r="AK648">
        <v>32</v>
      </c>
      <c r="AL648">
        <v>0</v>
      </c>
      <c r="AM648">
        <v>0</v>
      </c>
      <c r="AN648">
        <v>1</v>
      </c>
      <c r="AO648">
        <v>0.67544999999999999</v>
      </c>
      <c r="AP648">
        <v>0</v>
      </c>
      <c r="AQ648">
        <v>1</v>
      </c>
      <c r="AR648" t="s">
        <v>95</v>
      </c>
      <c r="AS648" t="s">
        <v>95</v>
      </c>
      <c r="AT648" t="s">
        <v>95</v>
      </c>
      <c r="AU648" t="s">
        <v>94</v>
      </c>
      <c r="AV648" t="s">
        <v>94</v>
      </c>
      <c r="AW648" t="s">
        <v>94</v>
      </c>
      <c r="AX648" t="s">
        <v>94</v>
      </c>
      <c r="AY648" t="s">
        <v>94</v>
      </c>
      <c r="AZ648" t="s">
        <v>95</v>
      </c>
      <c r="BA648" t="s">
        <v>94</v>
      </c>
      <c r="BB648" t="s">
        <v>94</v>
      </c>
      <c r="BC648" t="s">
        <v>94</v>
      </c>
      <c r="BD648" t="s">
        <v>94</v>
      </c>
      <c r="BH648" t="s">
        <v>341</v>
      </c>
      <c r="BI648">
        <v>1</v>
      </c>
      <c r="BJ648" t="s">
        <v>97</v>
      </c>
      <c r="BK648" t="s">
        <v>138</v>
      </c>
      <c r="BL648">
        <v>0</v>
      </c>
      <c r="BM648">
        <v>0</v>
      </c>
      <c r="BN648">
        <v>0</v>
      </c>
      <c r="BO648">
        <v>0</v>
      </c>
      <c r="BP648">
        <v>0</v>
      </c>
      <c r="BQ648">
        <v>0</v>
      </c>
      <c r="BS648">
        <v>1</v>
      </c>
      <c r="BT648">
        <v>1</v>
      </c>
      <c r="BU648">
        <v>0</v>
      </c>
      <c r="BV648">
        <v>0</v>
      </c>
      <c r="BW648">
        <v>0</v>
      </c>
      <c r="BX648">
        <v>0</v>
      </c>
      <c r="BY648">
        <v>703</v>
      </c>
      <c r="BZ648" t="s">
        <v>123</v>
      </c>
      <c r="CA648" t="s">
        <v>123</v>
      </c>
      <c r="CG648" s="4">
        <v>1</v>
      </c>
      <c r="CH648" s="4">
        <v>1</v>
      </c>
      <c r="CI648" s="5">
        <v>0</v>
      </c>
      <c r="CJ648" s="5">
        <v>0</v>
      </c>
      <c r="CK648" s="5">
        <v>0</v>
      </c>
      <c r="CL648" s="5">
        <v>0</v>
      </c>
    </row>
    <row r="649" spans="1:90" x14ac:dyDescent="0.2">
      <c r="A649" t="s">
        <v>1124</v>
      </c>
      <c r="B649" t="s">
        <v>951</v>
      </c>
      <c r="C649" t="s">
        <v>1095</v>
      </c>
      <c r="D649">
        <v>4.0999999999999996</v>
      </c>
      <c r="E649" t="s">
        <v>129</v>
      </c>
      <c r="F649" t="s">
        <v>130</v>
      </c>
      <c r="G649" t="s">
        <v>131</v>
      </c>
      <c r="H649" t="s">
        <v>954</v>
      </c>
      <c r="I649">
        <v>0.31795000000000001</v>
      </c>
      <c r="J649">
        <v>0.31791999999999998</v>
      </c>
      <c r="K649">
        <v>2.2441</v>
      </c>
      <c r="L649">
        <v>2060.1999999999998</v>
      </c>
      <c r="M649">
        <v>13.821</v>
      </c>
      <c r="N649" s="1">
        <v>9053800</v>
      </c>
      <c r="O649">
        <v>5.3275999999999997E-2</v>
      </c>
      <c r="P649">
        <v>2000.6</v>
      </c>
      <c r="Q649">
        <v>-4498</v>
      </c>
      <c r="R649">
        <v>0.69923999999999997</v>
      </c>
      <c r="S649">
        <v>0.64617000000000002</v>
      </c>
      <c r="T649">
        <v>12.712999999999999</v>
      </c>
      <c r="U649">
        <v>9.3795000000000002</v>
      </c>
      <c r="V649">
        <v>0.69923999999999997</v>
      </c>
      <c r="W649">
        <v>0.66581999999999997</v>
      </c>
      <c r="X649">
        <v>12.712999999999999</v>
      </c>
      <c r="Y649">
        <v>9.3795000000000002</v>
      </c>
      <c r="Z649">
        <v>0.34362999999999999</v>
      </c>
      <c r="AA649">
        <v>0.2707</v>
      </c>
      <c r="AB649">
        <v>18.780999999999999</v>
      </c>
      <c r="AC649">
        <v>14.205</v>
      </c>
      <c r="AD649">
        <v>21</v>
      </c>
      <c r="AE649">
        <v>18</v>
      </c>
      <c r="AF649" s="1">
        <v>1.1045E-5</v>
      </c>
      <c r="AG649" s="1">
        <v>5.3229000000000001E-7</v>
      </c>
      <c r="AH649" s="1">
        <v>1.0513000000000001E-5</v>
      </c>
      <c r="AI649">
        <v>21</v>
      </c>
      <c r="AJ649">
        <v>0</v>
      </c>
      <c r="AK649">
        <v>14</v>
      </c>
      <c r="AL649">
        <v>0</v>
      </c>
      <c r="AM649">
        <v>1</v>
      </c>
      <c r="AN649">
        <v>1</v>
      </c>
      <c r="AO649">
        <v>0.62714000000000003</v>
      </c>
      <c r="AP649">
        <v>0</v>
      </c>
      <c r="AQ649">
        <v>1</v>
      </c>
      <c r="AR649" t="s">
        <v>94</v>
      </c>
      <c r="AS649" t="s">
        <v>95</v>
      </c>
      <c r="AT649" t="s">
        <v>95</v>
      </c>
      <c r="AU649" t="s">
        <v>94</v>
      </c>
      <c r="AV649" t="s">
        <v>95</v>
      </c>
      <c r="AW649" t="s">
        <v>94</v>
      </c>
      <c r="AX649" t="s">
        <v>94</v>
      </c>
      <c r="AY649" t="s">
        <v>94</v>
      </c>
      <c r="AZ649" t="s">
        <v>95</v>
      </c>
      <c r="BA649" t="s">
        <v>94</v>
      </c>
      <c r="BB649" t="s">
        <v>94</v>
      </c>
      <c r="BC649" t="s">
        <v>94</v>
      </c>
      <c r="BD649" t="s">
        <v>94</v>
      </c>
      <c r="BI649">
        <v>0</v>
      </c>
      <c r="BJ649" t="s">
        <v>132</v>
      </c>
      <c r="BK649" t="s">
        <v>133</v>
      </c>
      <c r="BL649">
        <v>1</v>
      </c>
      <c r="BM649">
        <v>1</v>
      </c>
      <c r="BN649">
        <v>0</v>
      </c>
      <c r="BO649">
        <v>0</v>
      </c>
      <c r="BP649">
        <v>0</v>
      </c>
      <c r="BQ649">
        <v>0</v>
      </c>
      <c r="BS649">
        <v>0</v>
      </c>
      <c r="BT649">
        <v>1</v>
      </c>
      <c r="BU649">
        <v>0</v>
      </c>
      <c r="BV649">
        <v>0</v>
      </c>
      <c r="BW649">
        <v>0</v>
      </c>
      <c r="BX649">
        <v>0</v>
      </c>
      <c r="BY649">
        <v>704</v>
      </c>
      <c r="BZ649" t="s">
        <v>123</v>
      </c>
      <c r="CG649" s="4">
        <v>1</v>
      </c>
      <c r="CH649" s="4">
        <v>1</v>
      </c>
      <c r="CI649" s="5">
        <v>0</v>
      </c>
      <c r="CJ649" s="5">
        <v>0</v>
      </c>
      <c r="CK649" s="5">
        <v>0</v>
      </c>
      <c r="CL649" s="5">
        <v>0</v>
      </c>
    </row>
    <row r="650" spans="1:90" x14ac:dyDescent="0.2">
      <c r="A650" t="s">
        <v>1125</v>
      </c>
      <c r="B650" t="s">
        <v>951</v>
      </c>
      <c r="C650" t="s">
        <v>1095</v>
      </c>
      <c r="D650">
        <v>4.0999999999999996</v>
      </c>
      <c r="E650" t="s">
        <v>129</v>
      </c>
      <c r="F650" t="s">
        <v>135</v>
      </c>
      <c r="G650" t="s">
        <v>136</v>
      </c>
      <c r="H650" t="s">
        <v>954</v>
      </c>
      <c r="I650">
        <v>0.31795000000000001</v>
      </c>
      <c r="J650">
        <v>0.31791999999999998</v>
      </c>
      <c r="K650">
        <v>2.2441</v>
      </c>
      <c r="L650">
        <v>2060.1999999999998</v>
      </c>
      <c r="M650">
        <v>13.821</v>
      </c>
      <c r="N650" s="1">
        <v>9053800</v>
      </c>
      <c r="O650">
        <v>5.3275999999999997E-2</v>
      </c>
      <c r="P650">
        <v>2000.6</v>
      </c>
      <c r="Q650">
        <v>-4498</v>
      </c>
      <c r="R650">
        <v>0.69923999999999997</v>
      </c>
      <c r="S650">
        <v>0.64617000000000002</v>
      </c>
      <c r="T650">
        <v>12.712999999999999</v>
      </c>
      <c r="U650">
        <v>9.3795000000000002</v>
      </c>
      <c r="V650">
        <v>0.69923999999999997</v>
      </c>
      <c r="W650">
        <v>0.66581999999999997</v>
      </c>
      <c r="X650">
        <v>12.712999999999999</v>
      </c>
      <c r="Y650">
        <v>9.3795000000000002</v>
      </c>
      <c r="Z650">
        <v>0.34362999999999999</v>
      </c>
      <c r="AA650">
        <v>0.2707</v>
      </c>
      <c r="AB650">
        <v>18.780999999999999</v>
      </c>
      <c r="AC650">
        <v>14.205</v>
      </c>
      <c r="AD650">
        <v>21</v>
      </c>
      <c r="AE650">
        <v>18</v>
      </c>
      <c r="AF650" s="1">
        <v>1.1045E-5</v>
      </c>
      <c r="AG650" s="1">
        <v>5.3229000000000001E-7</v>
      </c>
      <c r="AH650" s="1">
        <v>1.0513000000000001E-5</v>
      </c>
      <c r="AI650">
        <v>21</v>
      </c>
      <c r="AJ650">
        <v>0</v>
      </c>
      <c r="AK650">
        <v>14</v>
      </c>
      <c r="AL650">
        <v>0</v>
      </c>
      <c r="AM650">
        <v>1</v>
      </c>
      <c r="AN650">
        <v>1</v>
      </c>
      <c r="AO650">
        <v>0.62714000000000003</v>
      </c>
      <c r="AP650">
        <v>0</v>
      </c>
      <c r="AQ650">
        <v>1</v>
      </c>
      <c r="AR650" t="s">
        <v>94</v>
      </c>
      <c r="AS650" t="s">
        <v>95</v>
      </c>
      <c r="AT650" t="s">
        <v>95</v>
      </c>
      <c r="AU650" t="s">
        <v>94</v>
      </c>
      <c r="AV650" t="s">
        <v>95</v>
      </c>
      <c r="AW650" t="s">
        <v>94</v>
      </c>
      <c r="AX650" t="s">
        <v>94</v>
      </c>
      <c r="AY650" t="s">
        <v>94</v>
      </c>
      <c r="AZ650" t="s">
        <v>95</v>
      </c>
      <c r="BA650" t="s">
        <v>94</v>
      </c>
      <c r="BB650" t="s">
        <v>94</v>
      </c>
      <c r="BC650" t="s">
        <v>94</v>
      </c>
      <c r="BD650" t="s">
        <v>94</v>
      </c>
      <c r="BI650">
        <v>0</v>
      </c>
      <c r="BJ650" t="s">
        <v>137</v>
      </c>
      <c r="BK650" t="s">
        <v>138</v>
      </c>
      <c r="BL650">
        <v>1</v>
      </c>
      <c r="BM650">
        <v>1</v>
      </c>
      <c r="BN650">
        <v>0</v>
      </c>
      <c r="BO650">
        <v>0</v>
      </c>
      <c r="BP650">
        <v>0</v>
      </c>
      <c r="BQ650">
        <v>1</v>
      </c>
      <c r="BS650">
        <v>0</v>
      </c>
      <c r="BT650">
        <v>1</v>
      </c>
      <c r="BU650">
        <v>0</v>
      </c>
      <c r="BV650">
        <v>0</v>
      </c>
      <c r="BW650">
        <v>0</v>
      </c>
      <c r="BX650">
        <v>1</v>
      </c>
      <c r="BY650">
        <v>705</v>
      </c>
      <c r="BZ650" t="s">
        <v>123</v>
      </c>
      <c r="CG650" s="4">
        <v>1</v>
      </c>
      <c r="CH650" s="4">
        <v>1</v>
      </c>
      <c r="CI650" s="5">
        <v>0</v>
      </c>
      <c r="CJ650" s="5">
        <v>0</v>
      </c>
      <c r="CK650" s="5">
        <v>0</v>
      </c>
      <c r="CL650" s="5">
        <v>1</v>
      </c>
    </row>
    <row r="651" spans="1:90" x14ac:dyDescent="0.2">
      <c r="A651" t="s">
        <v>1126</v>
      </c>
      <c r="B651" t="s">
        <v>951</v>
      </c>
      <c r="C651" t="s">
        <v>1095</v>
      </c>
      <c r="D651">
        <v>4.3</v>
      </c>
      <c r="E651" t="s">
        <v>515</v>
      </c>
      <c r="F651" t="s">
        <v>1070</v>
      </c>
      <c r="G651" t="s">
        <v>1071</v>
      </c>
      <c r="H651" t="s">
        <v>954</v>
      </c>
      <c r="I651">
        <v>3.2169999999999997E-2</v>
      </c>
      <c r="J651">
        <v>2.5588E-3</v>
      </c>
      <c r="K651">
        <v>1.7174999999999999E-2</v>
      </c>
      <c r="L651">
        <v>2333.1</v>
      </c>
      <c r="M651">
        <v>136.6</v>
      </c>
      <c r="N651">
        <v>15597</v>
      </c>
      <c r="O651">
        <v>1555.1</v>
      </c>
      <c r="P651" s="1">
        <v>157500</v>
      </c>
      <c r="Q651">
        <v>-34.037999999999997</v>
      </c>
      <c r="R651">
        <v>0.62297000000000002</v>
      </c>
      <c r="S651">
        <v>0.52014000000000005</v>
      </c>
      <c r="T651">
        <v>6.3035999999999995E-2</v>
      </c>
      <c r="U651">
        <v>5.2949000000000003E-2</v>
      </c>
      <c r="V651">
        <v>-32.375999999999998</v>
      </c>
      <c r="W651">
        <v>-37.938000000000002</v>
      </c>
      <c r="X651">
        <v>0.59309000000000001</v>
      </c>
      <c r="Y651">
        <v>0.58413000000000004</v>
      </c>
      <c r="Z651">
        <v>0.57420000000000004</v>
      </c>
      <c r="AA651">
        <v>0.50322999999999996</v>
      </c>
      <c r="AB651">
        <v>6.6989999999999994E-2</v>
      </c>
      <c r="AC651">
        <v>5.6715000000000002E-2</v>
      </c>
      <c r="AD651">
        <v>15</v>
      </c>
      <c r="AE651">
        <v>15</v>
      </c>
      <c r="AF651" s="1">
        <v>4.8340999999999997E-5</v>
      </c>
      <c r="AG651" s="1">
        <v>2.8274000000000001E-5</v>
      </c>
      <c r="AH651" s="1">
        <v>2.0066999999999999E-5</v>
      </c>
      <c r="AI651">
        <v>16</v>
      </c>
      <c r="AJ651">
        <v>0</v>
      </c>
      <c r="AK651">
        <v>9</v>
      </c>
      <c r="AL651">
        <v>0</v>
      </c>
      <c r="AM651">
        <v>1</v>
      </c>
      <c r="AN651">
        <v>0</v>
      </c>
      <c r="AO651">
        <v>0.91620999999999997</v>
      </c>
      <c r="AP651">
        <v>1</v>
      </c>
      <c r="AQ651">
        <v>1</v>
      </c>
      <c r="AR651" t="s">
        <v>94</v>
      </c>
      <c r="AS651" t="s">
        <v>95</v>
      </c>
      <c r="AT651" t="s">
        <v>95</v>
      </c>
      <c r="AU651" t="s">
        <v>95</v>
      </c>
      <c r="AV651" t="s">
        <v>95</v>
      </c>
      <c r="AW651" t="s">
        <v>95</v>
      </c>
      <c r="AX651" t="s">
        <v>95</v>
      </c>
      <c r="AY651" t="s">
        <v>94</v>
      </c>
      <c r="AZ651" t="s">
        <v>95</v>
      </c>
      <c r="BA651" t="s">
        <v>94</v>
      </c>
      <c r="BB651" t="s">
        <v>95</v>
      </c>
      <c r="BC651" t="s">
        <v>94</v>
      </c>
      <c r="BD651" t="s">
        <v>95</v>
      </c>
      <c r="BE651">
        <v>2</v>
      </c>
      <c r="BI651">
        <v>0</v>
      </c>
      <c r="BM651">
        <v>1</v>
      </c>
      <c r="BS651">
        <v>1</v>
      </c>
      <c r="BT651">
        <v>1</v>
      </c>
      <c r="BU651">
        <v>0</v>
      </c>
      <c r="BV651">
        <v>0</v>
      </c>
      <c r="BW651">
        <v>0</v>
      </c>
      <c r="BX651">
        <v>1</v>
      </c>
      <c r="BY651">
        <v>706</v>
      </c>
      <c r="CG651" s="4">
        <v>1</v>
      </c>
      <c r="CH651" s="4">
        <v>1</v>
      </c>
      <c r="CI651" s="5">
        <v>0</v>
      </c>
      <c r="CJ651" s="5">
        <v>0</v>
      </c>
      <c r="CK651" s="5">
        <v>0</v>
      </c>
      <c r="CL651" s="5">
        <v>1</v>
      </c>
    </row>
    <row r="652" spans="1:90" x14ac:dyDescent="0.2">
      <c r="A652" t="s">
        <v>1127</v>
      </c>
      <c r="B652" t="s">
        <v>951</v>
      </c>
      <c r="C652" t="s">
        <v>1095</v>
      </c>
      <c r="D652">
        <v>4.3</v>
      </c>
      <c r="E652" t="s">
        <v>515</v>
      </c>
      <c r="F652" t="s">
        <v>1073</v>
      </c>
      <c r="G652" t="s">
        <v>1128</v>
      </c>
      <c r="H652" t="s">
        <v>954</v>
      </c>
      <c r="I652">
        <v>1.7350999999999998E-2</v>
      </c>
      <c r="J652">
        <v>1.7349E-2</v>
      </c>
      <c r="K652">
        <v>1.0012E-2</v>
      </c>
      <c r="L652">
        <v>2539.6</v>
      </c>
      <c r="M652">
        <v>253.27</v>
      </c>
      <c r="N652">
        <v>5553.3</v>
      </c>
      <c r="O652">
        <v>3.2353000000000001</v>
      </c>
      <c r="P652">
        <v>2110.4</v>
      </c>
      <c r="Q652">
        <v>-19.555</v>
      </c>
      <c r="R652">
        <v>0.5575</v>
      </c>
      <c r="S652">
        <v>0.45539000000000002</v>
      </c>
      <c r="T652">
        <v>4.4532000000000002E-2</v>
      </c>
      <c r="U652">
        <v>3.7372000000000002E-2</v>
      </c>
      <c r="V652">
        <v>0.55750999999999995</v>
      </c>
      <c r="W652">
        <v>0.49429000000000001</v>
      </c>
      <c r="X652">
        <v>4.4532000000000002E-2</v>
      </c>
      <c r="Y652">
        <v>3.7372000000000002E-2</v>
      </c>
      <c r="Z652">
        <v>0.53683999999999998</v>
      </c>
      <c r="AA652">
        <v>0.47067999999999999</v>
      </c>
      <c r="AB652">
        <v>4.5559000000000002E-2</v>
      </c>
      <c r="AC652">
        <v>3.7330000000000002E-2</v>
      </c>
      <c r="AD652">
        <v>17</v>
      </c>
      <c r="AE652">
        <v>17</v>
      </c>
      <c r="AF652">
        <v>1.3745000000000001E-4</v>
      </c>
      <c r="AG652" s="1">
        <v>9.1854999999999994E-5</v>
      </c>
      <c r="AH652" s="1">
        <v>4.5595E-5</v>
      </c>
      <c r="AI652">
        <v>17</v>
      </c>
      <c r="AJ652">
        <v>0</v>
      </c>
      <c r="AK652">
        <v>15</v>
      </c>
      <c r="AL652">
        <v>0</v>
      </c>
      <c r="AM652">
        <v>0</v>
      </c>
      <c r="AN652">
        <v>0</v>
      </c>
      <c r="AO652">
        <v>0.92830000000000001</v>
      </c>
      <c r="AP652">
        <v>1</v>
      </c>
      <c r="AQ652">
        <v>1</v>
      </c>
      <c r="AR652" t="s">
        <v>94</v>
      </c>
      <c r="AS652" t="s">
        <v>95</v>
      </c>
      <c r="AT652" t="s">
        <v>95</v>
      </c>
      <c r="AU652" t="s">
        <v>95</v>
      </c>
      <c r="AV652" t="s">
        <v>95</v>
      </c>
      <c r="AW652" t="s">
        <v>95</v>
      </c>
      <c r="AX652" t="s">
        <v>95</v>
      </c>
      <c r="AY652" t="s">
        <v>94</v>
      </c>
      <c r="AZ652" t="s">
        <v>95</v>
      </c>
      <c r="BA652" t="s">
        <v>94</v>
      </c>
      <c r="BB652" t="s">
        <v>95</v>
      </c>
      <c r="BC652" t="s">
        <v>94</v>
      </c>
      <c r="BD652" t="s">
        <v>95</v>
      </c>
      <c r="BE652">
        <v>1</v>
      </c>
      <c r="BI652">
        <v>0</v>
      </c>
      <c r="BM652">
        <v>1</v>
      </c>
      <c r="BS652">
        <v>1</v>
      </c>
      <c r="BT652">
        <v>1</v>
      </c>
      <c r="BU652">
        <v>0</v>
      </c>
      <c r="BV652">
        <v>0</v>
      </c>
      <c r="BW652">
        <v>0</v>
      </c>
      <c r="BX652">
        <v>0</v>
      </c>
      <c r="BY652">
        <v>707</v>
      </c>
      <c r="CG652" s="4">
        <v>1</v>
      </c>
      <c r="CH652" s="4">
        <v>1</v>
      </c>
      <c r="CI652" s="5">
        <v>0</v>
      </c>
      <c r="CJ652" s="5">
        <v>0</v>
      </c>
      <c r="CK652" s="5">
        <v>0</v>
      </c>
      <c r="CL652" s="5">
        <v>0</v>
      </c>
    </row>
    <row r="653" spans="1:90" x14ac:dyDescent="0.2">
      <c r="A653" t="s">
        <v>1129</v>
      </c>
      <c r="B653" t="s">
        <v>951</v>
      </c>
      <c r="C653" t="s">
        <v>1095</v>
      </c>
      <c r="D653">
        <v>4.5</v>
      </c>
      <c r="E653" t="s">
        <v>994</v>
      </c>
      <c r="F653" t="s">
        <v>995</v>
      </c>
      <c r="G653" t="s">
        <v>996</v>
      </c>
      <c r="H653" t="s">
        <v>954</v>
      </c>
      <c r="I653">
        <v>0.44958999999999999</v>
      </c>
      <c r="J653">
        <v>2.2594999999999998E-3</v>
      </c>
      <c r="K653">
        <v>1.4375000000000001E-2</v>
      </c>
      <c r="L653">
        <v>1999.9</v>
      </c>
      <c r="M653">
        <v>9.7743000000000002</v>
      </c>
      <c r="N653">
        <v>0.98972000000000004</v>
      </c>
      <c r="O653">
        <v>1555.3</v>
      </c>
      <c r="P653" s="1">
        <v>157470</v>
      </c>
      <c r="Q653">
        <v>-27.997</v>
      </c>
      <c r="R653">
        <v>0.99199999999999999</v>
      </c>
      <c r="S653">
        <v>0.99080000000000001</v>
      </c>
      <c r="T653">
        <v>1.1573999999999999E-2</v>
      </c>
      <c r="U653">
        <v>9.9725000000000005E-3</v>
      </c>
      <c r="V653">
        <v>-50.292000000000002</v>
      </c>
      <c r="W653">
        <v>-55.177</v>
      </c>
      <c r="X653">
        <v>0.92684</v>
      </c>
      <c r="Y653">
        <v>0.91776000000000002</v>
      </c>
      <c r="Z653">
        <v>0.59118000000000004</v>
      </c>
      <c r="AA653">
        <v>0.55225000000000002</v>
      </c>
      <c r="AB653">
        <v>8.2746E-2</v>
      </c>
      <c r="AC653">
        <v>6.4966999999999997E-2</v>
      </c>
      <c r="AD653">
        <v>24</v>
      </c>
      <c r="AE653">
        <v>24</v>
      </c>
      <c r="AF653">
        <v>1.01</v>
      </c>
      <c r="AG653">
        <v>0.50317000000000001</v>
      </c>
      <c r="AH653">
        <v>0.50687000000000004</v>
      </c>
      <c r="AI653">
        <v>24</v>
      </c>
      <c r="AJ653">
        <v>0</v>
      </c>
      <c r="AK653">
        <v>23</v>
      </c>
      <c r="AL653">
        <v>0</v>
      </c>
      <c r="AM653">
        <v>0</v>
      </c>
      <c r="AN653">
        <v>0</v>
      </c>
      <c r="AO653">
        <v>0.96877000000000002</v>
      </c>
      <c r="AP653">
        <v>1</v>
      </c>
      <c r="AQ653">
        <v>1</v>
      </c>
      <c r="AR653" t="s">
        <v>95</v>
      </c>
      <c r="AS653" t="s">
        <v>95</v>
      </c>
      <c r="AT653" t="s">
        <v>95</v>
      </c>
      <c r="AU653" t="s">
        <v>95</v>
      </c>
      <c r="AV653" t="s">
        <v>95</v>
      </c>
      <c r="AW653" t="s">
        <v>95</v>
      </c>
      <c r="AX653" t="s">
        <v>95</v>
      </c>
      <c r="AY653" t="s">
        <v>95</v>
      </c>
      <c r="AZ653" t="s">
        <v>95</v>
      </c>
      <c r="BA653" t="s">
        <v>95</v>
      </c>
      <c r="BB653" t="s">
        <v>95</v>
      </c>
      <c r="BC653" t="s">
        <v>95</v>
      </c>
      <c r="BD653" t="s">
        <v>95</v>
      </c>
      <c r="BE653">
        <v>1</v>
      </c>
      <c r="BI653">
        <v>0</v>
      </c>
      <c r="BL653">
        <v>1</v>
      </c>
      <c r="BM653">
        <v>1</v>
      </c>
      <c r="BS653">
        <v>1</v>
      </c>
      <c r="BT653">
        <v>1</v>
      </c>
      <c r="BU653">
        <v>0</v>
      </c>
      <c r="BV653">
        <v>0</v>
      </c>
      <c r="BW653">
        <v>0</v>
      </c>
      <c r="BX653">
        <v>1</v>
      </c>
      <c r="BY653">
        <v>708</v>
      </c>
      <c r="CG653" s="4">
        <v>1</v>
      </c>
      <c r="CH653" s="4">
        <v>1</v>
      </c>
      <c r="CI653" s="5">
        <v>0</v>
      </c>
      <c r="CJ653" s="5">
        <v>0</v>
      </c>
      <c r="CK653" s="5">
        <v>0</v>
      </c>
      <c r="CL653" s="5">
        <v>1</v>
      </c>
    </row>
    <row r="654" spans="1:90" x14ac:dyDescent="0.2">
      <c r="A654" t="s">
        <v>1130</v>
      </c>
      <c r="B654" t="s">
        <v>951</v>
      </c>
      <c r="C654" t="s">
        <v>222</v>
      </c>
      <c r="D654">
        <v>1.1000000000000001</v>
      </c>
      <c r="E654" t="s">
        <v>90</v>
      </c>
      <c r="F654" t="s">
        <v>998</v>
      </c>
      <c r="G654" t="s">
        <v>953</v>
      </c>
      <c r="H654" t="s">
        <v>954</v>
      </c>
      <c r="I654">
        <v>0.19445999999999999</v>
      </c>
      <c r="J654">
        <v>2.5354000000000002E-3</v>
      </c>
      <c r="K654">
        <v>1.6525000000000001E-2</v>
      </c>
      <c r="L654">
        <v>2019</v>
      </c>
      <c r="M654">
        <v>22.597999999999999</v>
      </c>
      <c r="N654">
        <v>0.4304</v>
      </c>
      <c r="O654">
        <v>1554.9</v>
      </c>
      <c r="P654" s="1">
        <v>157520</v>
      </c>
      <c r="Q654">
        <v>-33.148000000000003</v>
      </c>
      <c r="R654">
        <v>0.94404999999999994</v>
      </c>
      <c r="S654">
        <v>0.93113999999999997</v>
      </c>
      <c r="T654">
        <v>1.9952999999999999E-2</v>
      </c>
      <c r="U654">
        <v>1.4531000000000001E-2</v>
      </c>
      <c r="V654">
        <v>-3.1347999999999998</v>
      </c>
      <c r="W654">
        <v>-3.7254999999999998</v>
      </c>
      <c r="X654">
        <v>0.17152999999999999</v>
      </c>
      <c r="Y654">
        <v>0.14935000000000001</v>
      </c>
      <c r="Z654">
        <v>0.92096999999999996</v>
      </c>
      <c r="AA654">
        <v>0.90968000000000004</v>
      </c>
      <c r="AB654">
        <v>2.3713999999999999E-2</v>
      </c>
      <c r="AC654">
        <v>1.8674E-2</v>
      </c>
      <c r="AD654">
        <v>17</v>
      </c>
      <c r="AE654">
        <v>17</v>
      </c>
      <c r="AF654">
        <v>0.71328999999999998</v>
      </c>
      <c r="AG654">
        <v>7.8995999999999997E-2</v>
      </c>
      <c r="AH654">
        <v>0.63429000000000002</v>
      </c>
      <c r="AI654">
        <v>17</v>
      </c>
      <c r="AJ654">
        <v>2</v>
      </c>
      <c r="AK654">
        <v>16</v>
      </c>
      <c r="AL654">
        <v>1</v>
      </c>
      <c r="AM654">
        <v>0</v>
      </c>
      <c r="AN654">
        <v>0</v>
      </c>
      <c r="AO654">
        <v>0.91507000000000005</v>
      </c>
      <c r="AP654">
        <v>1</v>
      </c>
      <c r="AQ654">
        <v>1</v>
      </c>
      <c r="AR654" t="s">
        <v>95</v>
      </c>
      <c r="AS654" t="s">
        <v>95</v>
      </c>
      <c r="AT654" t="s">
        <v>95</v>
      </c>
      <c r="AU654" t="s">
        <v>95</v>
      </c>
      <c r="AV654" t="s">
        <v>95</v>
      </c>
      <c r="AW654" t="s">
        <v>95</v>
      </c>
      <c r="AX654" t="s">
        <v>95</v>
      </c>
      <c r="AY654" t="s">
        <v>95</v>
      </c>
      <c r="AZ654" t="s">
        <v>95</v>
      </c>
      <c r="BA654" t="s">
        <v>95</v>
      </c>
      <c r="BB654" t="s">
        <v>95</v>
      </c>
      <c r="BC654" t="s">
        <v>95</v>
      </c>
      <c r="BD654" t="s">
        <v>95</v>
      </c>
      <c r="BE654">
        <v>2</v>
      </c>
      <c r="BI654">
        <v>0</v>
      </c>
      <c r="BL654">
        <v>1</v>
      </c>
      <c r="BM654">
        <v>1</v>
      </c>
      <c r="BN654">
        <v>0</v>
      </c>
      <c r="BO654">
        <v>0</v>
      </c>
      <c r="BP654">
        <v>0</v>
      </c>
      <c r="BQ654">
        <v>0</v>
      </c>
      <c r="BS654">
        <v>1</v>
      </c>
      <c r="BT654">
        <v>1</v>
      </c>
      <c r="BU654">
        <v>0</v>
      </c>
      <c r="BV654">
        <v>0</v>
      </c>
      <c r="BW654">
        <v>0</v>
      </c>
      <c r="BX654">
        <v>0</v>
      </c>
      <c r="BY654">
        <v>711</v>
      </c>
      <c r="CG654" s="4">
        <v>1</v>
      </c>
      <c r="CH654" s="4">
        <v>1</v>
      </c>
      <c r="CI654" s="5">
        <v>0</v>
      </c>
      <c r="CJ654" s="5">
        <v>0</v>
      </c>
      <c r="CK654" s="5">
        <v>0</v>
      </c>
      <c r="CL654" s="5">
        <v>0</v>
      </c>
    </row>
    <row r="655" spans="1:90" x14ac:dyDescent="0.2">
      <c r="A655" t="s">
        <v>1131</v>
      </c>
      <c r="B655" t="s">
        <v>951</v>
      </c>
      <c r="C655" t="s">
        <v>222</v>
      </c>
      <c r="D655">
        <v>1.1000000000000001</v>
      </c>
      <c r="E655" t="s">
        <v>90</v>
      </c>
      <c r="F655" t="s">
        <v>1001</v>
      </c>
      <c r="G655" t="s">
        <v>1002</v>
      </c>
      <c r="H655" t="s">
        <v>954</v>
      </c>
      <c r="I655">
        <v>0.29549999999999998</v>
      </c>
      <c r="J655">
        <v>8.6471000000000006E-2</v>
      </c>
      <c r="K655">
        <v>59383</v>
      </c>
      <c r="L655">
        <v>2015.6</v>
      </c>
      <c r="M655">
        <v>14.871</v>
      </c>
      <c r="N655" s="1">
        <v>974920</v>
      </c>
      <c r="O655">
        <v>1.0280000000000001E-4</v>
      </c>
      <c r="P655">
        <v>1757</v>
      </c>
      <c r="Q655" s="1">
        <v>-119180000</v>
      </c>
      <c r="R655">
        <v>0.96048</v>
      </c>
      <c r="S655" t="e">
        <f>-inf</f>
        <v>#NAME?</v>
      </c>
      <c r="T655">
        <v>13494</v>
      </c>
      <c r="U655">
        <v>12117</v>
      </c>
      <c r="V655">
        <v>0.95072999999999996</v>
      </c>
      <c r="W655">
        <v>0.85219999999999996</v>
      </c>
      <c r="X655">
        <v>15067</v>
      </c>
      <c r="Y655">
        <v>12448</v>
      </c>
      <c r="Z655">
        <v>0.95660999999999996</v>
      </c>
      <c r="AA655">
        <v>0.86983999999999995</v>
      </c>
      <c r="AB655">
        <v>14139</v>
      </c>
      <c r="AC655">
        <v>12198</v>
      </c>
      <c r="AD655">
        <v>4</v>
      </c>
      <c r="AE655">
        <v>4</v>
      </c>
      <c r="AF655">
        <v>0.78164999999999996</v>
      </c>
      <c r="AG655">
        <v>0.61143000000000003</v>
      </c>
      <c r="AH655">
        <v>0.17022000000000001</v>
      </c>
      <c r="AI655">
        <v>4</v>
      </c>
      <c r="AJ655">
        <v>0</v>
      </c>
      <c r="AK655">
        <v>3</v>
      </c>
      <c r="AL655">
        <v>0</v>
      </c>
      <c r="AM655">
        <v>0</v>
      </c>
      <c r="AN655">
        <v>0</v>
      </c>
      <c r="AO655">
        <v>0.74836999999999998</v>
      </c>
      <c r="AP655">
        <v>0</v>
      </c>
      <c r="AQ655">
        <v>0</v>
      </c>
      <c r="AR655" t="s">
        <v>95</v>
      </c>
      <c r="AS655" t="s">
        <v>96</v>
      </c>
      <c r="AT655" t="s">
        <v>95</v>
      </c>
      <c r="AU655" t="s">
        <v>95</v>
      </c>
      <c r="AV655" t="s">
        <v>95</v>
      </c>
      <c r="AW655" t="s">
        <v>95</v>
      </c>
      <c r="AX655" t="s">
        <v>95</v>
      </c>
      <c r="AY655" t="s">
        <v>94</v>
      </c>
      <c r="AZ655" t="s">
        <v>95</v>
      </c>
      <c r="BA655" t="s">
        <v>96</v>
      </c>
      <c r="BB655" t="s">
        <v>96</v>
      </c>
      <c r="BC655" t="s">
        <v>96</v>
      </c>
      <c r="BD655" t="s">
        <v>96</v>
      </c>
      <c r="BE655">
        <v>1</v>
      </c>
      <c r="BI655">
        <v>0</v>
      </c>
      <c r="BL655">
        <v>1</v>
      </c>
      <c r="BM655">
        <v>1</v>
      </c>
      <c r="BN655">
        <v>0</v>
      </c>
      <c r="BO655">
        <v>2</v>
      </c>
      <c r="BP655">
        <v>0</v>
      </c>
      <c r="BQ655">
        <v>0</v>
      </c>
      <c r="BS655">
        <v>1</v>
      </c>
      <c r="BT655">
        <v>1</v>
      </c>
      <c r="BU655">
        <v>0</v>
      </c>
      <c r="BV655">
        <v>0</v>
      </c>
      <c r="BW655">
        <v>0</v>
      </c>
      <c r="BX655">
        <v>0</v>
      </c>
      <c r="BY655">
        <v>712</v>
      </c>
      <c r="CG655" s="4">
        <v>1</v>
      </c>
      <c r="CH655" s="4">
        <v>1</v>
      </c>
      <c r="CI655" s="5">
        <v>0</v>
      </c>
      <c r="CJ655" s="5">
        <v>0</v>
      </c>
      <c r="CK655" s="5">
        <v>0</v>
      </c>
      <c r="CL655" s="5">
        <v>0</v>
      </c>
    </row>
    <row r="656" spans="1:90" x14ac:dyDescent="0.2">
      <c r="A656" t="s">
        <v>1132</v>
      </c>
      <c r="B656" t="s">
        <v>951</v>
      </c>
      <c r="C656" t="s">
        <v>222</v>
      </c>
      <c r="D656">
        <v>1.1000000000000001</v>
      </c>
      <c r="E656" t="s">
        <v>90</v>
      </c>
      <c r="F656" t="s">
        <v>956</v>
      </c>
      <c r="G656" t="s">
        <v>107</v>
      </c>
      <c r="H656" t="s">
        <v>954</v>
      </c>
      <c r="I656">
        <v>0.19445999999999999</v>
      </c>
      <c r="J656">
        <v>2.5354000000000002E-3</v>
      </c>
      <c r="K656">
        <v>1.6525000000000001E-2</v>
      </c>
      <c r="L656">
        <v>2019</v>
      </c>
      <c r="M656">
        <v>22.597999999999999</v>
      </c>
      <c r="N656">
        <v>0.4304</v>
      </c>
      <c r="O656">
        <v>1554.9</v>
      </c>
      <c r="P656" s="1">
        <v>157520</v>
      </c>
      <c r="Q656">
        <v>-33.148000000000003</v>
      </c>
      <c r="R656">
        <v>0.94404999999999994</v>
      </c>
      <c r="S656">
        <v>0.93113999999999997</v>
      </c>
      <c r="T656">
        <v>1.9952999999999999E-2</v>
      </c>
      <c r="U656">
        <v>1.4531000000000001E-2</v>
      </c>
      <c r="V656">
        <v>-3.1347999999999998</v>
      </c>
      <c r="W656">
        <v>-3.7254999999999998</v>
      </c>
      <c r="X656">
        <v>0.17152999999999999</v>
      </c>
      <c r="Y656">
        <v>0.14935000000000001</v>
      </c>
      <c r="Z656">
        <v>0.92096999999999996</v>
      </c>
      <c r="AA656">
        <v>0.90968000000000004</v>
      </c>
      <c r="AB656">
        <v>2.3713999999999999E-2</v>
      </c>
      <c r="AC656">
        <v>1.8674E-2</v>
      </c>
      <c r="AD656">
        <v>17</v>
      </c>
      <c r="AE656">
        <v>17</v>
      </c>
      <c r="AF656">
        <v>0.71328999999999998</v>
      </c>
      <c r="AG656">
        <v>7.8995999999999997E-2</v>
      </c>
      <c r="AH656">
        <v>0.63429000000000002</v>
      </c>
      <c r="AI656">
        <v>17</v>
      </c>
      <c r="AJ656">
        <v>2</v>
      </c>
      <c r="AK656">
        <v>16</v>
      </c>
      <c r="AL656">
        <v>1</v>
      </c>
      <c r="AM656">
        <v>0</v>
      </c>
      <c r="AN656">
        <v>0</v>
      </c>
      <c r="AO656">
        <v>0.91507000000000005</v>
      </c>
      <c r="AP656">
        <v>1</v>
      </c>
      <c r="AQ656">
        <v>1</v>
      </c>
      <c r="AR656" t="s">
        <v>95</v>
      </c>
      <c r="AS656" t="s">
        <v>95</v>
      </c>
      <c r="AT656" t="s">
        <v>95</v>
      </c>
      <c r="AU656" t="s">
        <v>95</v>
      </c>
      <c r="AV656" t="s">
        <v>95</v>
      </c>
      <c r="AW656" t="s">
        <v>95</v>
      </c>
      <c r="AX656" t="s">
        <v>95</v>
      </c>
      <c r="AY656" t="s">
        <v>95</v>
      </c>
      <c r="AZ656" t="s">
        <v>95</v>
      </c>
      <c r="BA656" t="s">
        <v>95</v>
      </c>
      <c r="BB656" t="s">
        <v>95</v>
      </c>
      <c r="BC656" t="s">
        <v>95</v>
      </c>
      <c r="BD656" t="s">
        <v>95</v>
      </c>
      <c r="BI656">
        <v>0</v>
      </c>
      <c r="BJ656" t="s">
        <v>108</v>
      </c>
      <c r="BK656" t="s">
        <v>109</v>
      </c>
      <c r="BL656">
        <v>1</v>
      </c>
      <c r="BM656">
        <v>1</v>
      </c>
      <c r="BN656">
        <v>0</v>
      </c>
      <c r="BO656">
        <v>1</v>
      </c>
      <c r="BP656">
        <v>0</v>
      </c>
      <c r="BQ656">
        <v>0</v>
      </c>
      <c r="BS656">
        <v>1</v>
      </c>
      <c r="BT656">
        <v>1</v>
      </c>
      <c r="BU656">
        <v>0</v>
      </c>
      <c r="BV656">
        <v>1</v>
      </c>
      <c r="BW656">
        <v>0</v>
      </c>
      <c r="BX656">
        <v>0</v>
      </c>
      <c r="BY656">
        <v>713</v>
      </c>
      <c r="CG656" s="4">
        <v>1</v>
      </c>
      <c r="CH656" s="4">
        <v>1</v>
      </c>
      <c r="CI656" s="5">
        <v>0</v>
      </c>
      <c r="CJ656" s="5">
        <v>1</v>
      </c>
      <c r="CK656" s="5">
        <v>0</v>
      </c>
      <c r="CL656" s="5">
        <v>0</v>
      </c>
    </row>
    <row r="657" spans="1:91" x14ac:dyDescent="0.2">
      <c r="A657" t="s">
        <v>1133</v>
      </c>
      <c r="B657" t="s">
        <v>951</v>
      </c>
      <c r="C657" t="s">
        <v>222</v>
      </c>
      <c r="D657">
        <v>2.2000000000000002</v>
      </c>
      <c r="E657" t="s">
        <v>1006</v>
      </c>
      <c r="F657" t="s">
        <v>1007</v>
      </c>
      <c r="G657" t="s">
        <v>1134</v>
      </c>
      <c r="H657" t="s">
        <v>954</v>
      </c>
      <c r="I657">
        <v>0.22366</v>
      </c>
      <c r="J657">
        <v>0.13972999999999999</v>
      </c>
      <c r="K657">
        <v>1775.4</v>
      </c>
      <c r="L657">
        <v>2020.7</v>
      </c>
      <c r="M657">
        <v>19.648</v>
      </c>
      <c r="N657">
        <v>48689</v>
      </c>
      <c r="O657" s="1">
        <v>3.4269000000000002E-6</v>
      </c>
      <c r="P657">
        <v>1858.6</v>
      </c>
      <c r="Q657" s="1">
        <v>-3564300</v>
      </c>
      <c r="R657">
        <v>0.96423999999999999</v>
      </c>
      <c r="S657">
        <v>0.95599000000000001</v>
      </c>
      <c r="T657">
        <v>1725.4</v>
      </c>
      <c r="U657">
        <v>1269.2</v>
      </c>
      <c r="V657">
        <v>0.94971000000000005</v>
      </c>
      <c r="W657">
        <v>0.94252000000000002</v>
      </c>
      <c r="X657">
        <v>2046.3</v>
      </c>
      <c r="Y657">
        <v>1304.0999999999999</v>
      </c>
      <c r="Z657">
        <v>0.90856999999999999</v>
      </c>
      <c r="AA657">
        <v>0.89551000000000003</v>
      </c>
      <c r="AB657">
        <v>2759</v>
      </c>
      <c r="AC657">
        <v>2408.3000000000002</v>
      </c>
      <c r="AD657">
        <v>17</v>
      </c>
      <c r="AE657">
        <v>17</v>
      </c>
      <c r="AF657">
        <v>0.61304999999999998</v>
      </c>
      <c r="AG657">
        <v>4.3491000000000002E-2</v>
      </c>
      <c r="AH657">
        <v>0.56955999999999996</v>
      </c>
      <c r="AI657">
        <v>17</v>
      </c>
      <c r="AJ657">
        <v>2</v>
      </c>
      <c r="AK657">
        <v>16</v>
      </c>
      <c r="AL657">
        <v>1</v>
      </c>
      <c r="AM657">
        <v>0</v>
      </c>
      <c r="AN657">
        <v>0</v>
      </c>
      <c r="AO657">
        <v>0.89246999999999999</v>
      </c>
      <c r="AP657">
        <v>0</v>
      </c>
      <c r="AQ657">
        <v>0</v>
      </c>
      <c r="AR657" t="s">
        <v>95</v>
      </c>
      <c r="AS657" t="s">
        <v>95</v>
      </c>
      <c r="AT657" t="s">
        <v>95</v>
      </c>
      <c r="AU657" t="s">
        <v>95</v>
      </c>
      <c r="AV657" t="s">
        <v>95</v>
      </c>
      <c r="AW657" t="s">
        <v>95</v>
      </c>
      <c r="AX657" t="s">
        <v>95</v>
      </c>
      <c r="AY657" t="s">
        <v>95</v>
      </c>
      <c r="AZ657" t="s">
        <v>95</v>
      </c>
      <c r="BA657" t="s">
        <v>95</v>
      </c>
      <c r="BB657" t="s">
        <v>95</v>
      </c>
      <c r="BC657" t="s">
        <v>95</v>
      </c>
      <c r="BD657" t="s">
        <v>95</v>
      </c>
      <c r="BE657">
        <v>2</v>
      </c>
      <c r="BI657">
        <v>0</v>
      </c>
      <c r="BL657">
        <v>1</v>
      </c>
      <c r="BM657">
        <v>1</v>
      </c>
      <c r="BN657">
        <v>0</v>
      </c>
      <c r="BO657">
        <v>0</v>
      </c>
      <c r="BP657">
        <v>0</v>
      </c>
      <c r="BQ657">
        <v>0</v>
      </c>
      <c r="BS657">
        <v>1</v>
      </c>
      <c r="BT657">
        <v>1</v>
      </c>
      <c r="BU657">
        <v>0</v>
      </c>
      <c r="BV657">
        <v>0</v>
      </c>
      <c r="BW657">
        <v>0</v>
      </c>
      <c r="BX657">
        <v>0</v>
      </c>
      <c r="BY657">
        <v>709</v>
      </c>
      <c r="CG657" s="4">
        <v>1</v>
      </c>
      <c r="CH657" s="4">
        <v>1</v>
      </c>
      <c r="CI657" s="5">
        <v>0</v>
      </c>
      <c r="CJ657" s="5">
        <v>0</v>
      </c>
      <c r="CK657" s="5">
        <v>0</v>
      </c>
      <c r="CL657" s="5">
        <v>1</v>
      </c>
      <c r="CM657" s="12" t="s">
        <v>3457</v>
      </c>
    </row>
    <row r="658" spans="1:91" x14ac:dyDescent="0.2">
      <c r="A658" t="s">
        <v>1135</v>
      </c>
      <c r="B658" t="s">
        <v>951</v>
      </c>
      <c r="C658" t="s">
        <v>222</v>
      </c>
      <c r="D658">
        <v>2.2000000000000002</v>
      </c>
      <c r="E658" t="s">
        <v>1006</v>
      </c>
      <c r="F658" t="s">
        <v>1010</v>
      </c>
      <c r="G658" t="s">
        <v>1011</v>
      </c>
      <c r="H658" t="s">
        <v>954</v>
      </c>
      <c r="I658">
        <v>7.0334000000000004E-3</v>
      </c>
      <c r="J658">
        <v>1.1057E-3</v>
      </c>
      <c r="K658">
        <v>1.3213999999999999E-3</v>
      </c>
      <c r="L658">
        <v>2873.4</v>
      </c>
      <c r="M658">
        <v>624.79999999999995</v>
      </c>
      <c r="N658">
        <v>80.844999999999999</v>
      </c>
      <c r="O658">
        <v>1555.4</v>
      </c>
      <c r="P658" s="1">
        <v>157480</v>
      </c>
      <c r="Q658">
        <v>-2.4700000000000002</v>
      </c>
      <c r="R658">
        <v>6.8933999999999995E-2</v>
      </c>
      <c r="S658">
        <v>-0.86212999999999995</v>
      </c>
      <c r="T658">
        <v>9.8902999999999994E-3</v>
      </c>
      <c r="U658">
        <v>9.0884999999999994E-3</v>
      </c>
      <c r="V658">
        <v>-362.99</v>
      </c>
      <c r="W658">
        <v>-544.99</v>
      </c>
      <c r="X658">
        <v>0.19555</v>
      </c>
      <c r="Y658">
        <v>0.19528999999999999</v>
      </c>
      <c r="Z658">
        <v>6.6481999999999999E-2</v>
      </c>
      <c r="AA658">
        <v>-0.40028000000000002</v>
      </c>
      <c r="AB658">
        <v>9.9033999999999997E-3</v>
      </c>
      <c r="AC658">
        <v>9.1020000000000007E-3</v>
      </c>
      <c r="AD658">
        <v>7</v>
      </c>
      <c r="AE658">
        <v>7</v>
      </c>
      <c r="AF658">
        <v>2.5852000000000002E-3</v>
      </c>
      <c r="AG658">
        <v>2.2017E-3</v>
      </c>
      <c r="AH658">
        <v>3.8345000000000002E-4</v>
      </c>
      <c r="AI658">
        <v>7</v>
      </c>
      <c r="AJ658">
        <v>0</v>
      </c>
      <c r="AK658">
        <v>3</v>
      </c>
      <c r="AL658">
        <v>0</v>
      </c>
      <c r="AM658">
        <v>1</v>
      </c>
      <c r="AN658">
        <v>0</v>
      </c>
      <c r="AO658">
        <v>0.84384999999999999</v>
      </c>
      <c r="AP658">
        <v>1</v>
      </c>
      <c r="AQ658">
        <v>1</v>
      </c>
      <c r="AR658" t="s">
        <v>96</v>
      </c>
      <c r="AS658" t="s">
        <v>95</v>
      </c>
      <c r="AT658" t="s">
        <v>95</v>
      </c>
      <c r="AU658" t="s">
        <v>95</v>
      </c>
      <c r="AV658" t="s">
        <v>95</v>
      </c>
      <c r="AW658" t="s">
        <v>95</v>
      </c>
      <c r="AX658" t="s">
        <v>95</v>
      </c>
      <c r="AY658" t="s">
        <v>94</v>
      </c>
      <c r="AZ658" t="s">
        <v>94</v>
      </c>
      <c r="BA658" t="s">
        <v>96</v>
      </c>
      <c r="BB658" t="s">
        <v>94</v>
      </c>
      <c r="BC658" t="s">
        <v>96</v>
      </c>
      <c r="BD658" t="s">
        <v>94</v>
      </c>
      <c r="BE658">
        <v>3</v>
      </c>
      <c r="BG658" t="s">
        <v>999</v>
      </c>
      <c r="BI658">
        <v>0</v>
      </c>
      <c r="BL658">
        <v>1</v>
      </c>
      <c r="BM658">
        <v>1</v>
      </c>
      <c r="BN658">
        <v>0</v>
      </c>
      <c r="BO658">
        <v>0</v>
      </c>
      <c r="BP658">
        <v>0</v>
      </c>
      <c r="BQ658">
        <v>0</v>
      </c>
      <c r="BS658">
        <v>1</v>
      </c>
      <c r="BT658">
        <v>1</v>
      </c>
      <c r="BU658">
        <v>0</v>
      </c>
      <c r="BV658">
        <v>0</v>
      </c>
      <c r="BW658">
        <v>0</v>
      </c>
      <c r="BX658">
        <v>0</v>
      </c>
      <c r="BY658">
        <v>710</v>
      </c>
      <c r="CG658" s="4">
        <v>1</v>
      </c>
      <c r="CH658" s="4">
        <v>1</v>
      </c>
      <c r="CI658" s="5">
        <v>0</v>
      </c>
      <c r="CJ658" s="5">
        <v>0</v>
      </c>
      <c r="CK658" s="5">
        <v>0</v>
      </c>
      <c r="CL658" s="5">
        <v>0</v>
      </c>
    </row>
    <row r="659" spans="1:91" x14ac:dyDescent="0.2">
      <c r="A659" t="s">
        <v>1136</v>
      </c>
      <c r="B659" t="s">
        <v>951</v>
      </c>
      <c r="C659" t="s">
        <v>222</v>
      </c>
      <c r="D659">
        <v>2.2999999999999998</v>
      </c>
      <c r="E659" t="s">
        <v>1013</v>
      </c>
      <c r="F659" t="s">
        <v>1014</v>
      </c>
      <c r="G659" t="s">
        <v>1015</v>
      </c>
      <c r="H659" t="s">
        <v>954</v>
      </c>
      <c r="I659">
        <v>2.3254E-2</v>
      </c>
      <c r="J659">
        <v>1.5221E-3</v>
      </c>
      <c r="K659">
        <v>5.8142999999999997E-3</v>
      </c>
      <c r="L659">
        <v>2395.6999999999998</v>
      </c>
      <c r="M659">
        <v>188.97</v>
      </c>
      <c r="N659">
        <v>1969.8</v>
      </c>
      <c r="O659">
        <v>1555.2</v>
      </c>
      <c r="P659" s="1">
        <v>157480</v>
      </c>
      <c r="Q659">
        <v>-11.433</v>
      </c>
      <c r="R659">
        <v>0.21409</v>
      </c>
      <c r="S659" t="e">
        <f>-inf</f>
        <v>#NAME?</v>
      </c>
      <c r="T659">
        <v>4.3577999999999999E-2</v>
      </c>
      <c r="U659">
        <v>3.7255000000000003E-2</v>
      </c>
      <c r="V659">
        <v>-33.061999999999998</v>
      </c>
      <c r="W659">
        <v>-101.19</v>
      </c>
      <c r="X659">
        <v>0.28688999999999998</v>
      </c>
      <c r="Y659">
        <v>0.28265000000000001</v>
      </c>
      <c r="Z659">
        <v>0.19586999999999999</v>
      </c>
      <c r="AA659">
        <v>-1.4124000000000001</v>
      </c>
      <c r="AB659">
        <v>4.4080000000000001E-2</v>
      </c>
      <c r="AC659">
        <v>3.7414000000000003E-2</v>
      </c>
      <c r="AD659">
        <v>4</v>
      </c>
      <c r="AE659">
        <v>4</v>
      </c>
      <c r="AF659">
        <v>1.8453999999999999E-4</v>
      </c>
      <c r="AG659">
        <v>1.1717E-4</v>
      </c>
      <c r="AH659" s="1">
        <v>6.7367999999999996E-5</v>
      </c>
      <c r="AI659">
        <v>11</v>
      </c>
      <c r="AJ659">
        <v>0</v>
      </c>
      <c r="AK659">
        <v>1</v>
      </c>
      <c r="AL659">
        <v>0</v>
      </c>
      <c r="AM659">
        <v>1</v>
      </c>
      <c r="AN659">
        <v>0</v>
      </c>
      <c r="AO659">
        <v>0.66339000000000004</v>
      </c>
      <c r="AP659">
        <v>1</v>
      </c>
      <c r="AQ659">
        <v>1</v>
      </c>
      <c r="AR659" t="s">
        <v>96</v>
      </c>
      <c r="AS659" t="s">
        <v>94</v>
      </c>
      <c r="AT659" t="s">
        <v>95</v>
      </c>
      <c r="AU659" t="s">
        <v>95</v>
      </c>
      <c r="AV659" t="s">
        <v>95</v>
      </c>
      <c r="AW659" t="s">
        <v>95</v>
      </c>
      <c r="AX659" t="s">
        <v>94</v>
      </c>
      <c r="AY659" t="s">
        <v>94</v>
      </c>
      <c r="AZ659" t="s">
        <v>94</v>
      </c>
      <c r="BA659" t="s">
        <v>96</v>
      </c>
      <c r="BB659" t="s">
        <v>94</v>
      </c>
      <c r="BC659" t="s">
        <v>96</v>
      </c>
      <c r="BD659" t="s">
        <v>94</v>
      </c>
      <c r="BE659">
        <v>2</v>
      </c>
      <c r="BI659">
        <v>0</v>
      </c>
      <c r="BS659">
        <v>0</v>
      </c>
      <c r="BT659">
        <v>1</v>
      </c>
      <c r="BU659">
        <v>0</v>
      </c>
      <c r="BV659">
        <v>0</v>
      </c>
      <c r="BW659">
        <v>0</v>
      </c>
      <c r="BX659">
        <v>1</v>
      </c>
      <c r="BY659">
        <v>714</v>
      </c>
      <c r="CG659" s="4">
        <v>0</v>
      </c>
      <c r="CH659" s="4">
        <v>1</v>
      </c>
      <c r="CI659" s="5">
        <v>0</v>
      </c>
      <c r="CJ659" s="5">
        <v>0</v>
      </c>
      <c r="CK659" s="5">
        <v>0</v>
      </c>
      <c r="CL659" s="5">
        <v>1</v>
      </c>
    </row>
    <row r="660" spans="1:91" x14ac:dyDescent="0.2">
      <c r="A660" t="s">
        <v>1137</v>
      </c>
      <c r="B660" t="s">
        <v>951</v>
      </c>
      <c r="C660" t="s">
        <v>222</v>
      </c>
      <c r="D660">
        <v>2.4</v>
      </c>
      <c r="E660" t="s">
        <v>628</v>
      </c>
      <c r="F660" t="s">
        <v>958</v>
      </c>
      <c r="G660" t="s">
        <v>959</v>
      </c>
      <c r="H660" t="s">
        <v>954</v>
      </c>
      <c r="I660">
        <v>1.7672E-3</v>
      </c>
      <c r="J660">
        <v>1.0690999999999999E-3</v>
      </c>
      <c r="K660">
        <v>1.7122999999999999E-3</v>
      </c>
      <c r="L660">
        <v>4707.2</v>
      </c>
      <c r="M660">
        <v>2486.6999999999998</v>
      </c>
      <c r="N660">
        <v>115.04</v>
      </c>
      <c r="O660">
        <v>1555.7</v>
      </c>
      <c r="P660" s="1">
        <v>157440</v>
      </c>
      <c r="Q660">
        <v>-2.4710000000000001</v>
      </c>
      <c r="R660">
        <v>0.22253000000000001</v>
      </c>
      <c r="S660" t="e">
        <f>-inf</f>
        <v>#NAME?</v>
      </c>
      <c r="T660">
        <v>1.1865000000000001E-2</v>
      </c>
      <c r="U660">
        <v>9.7906999999999994E-3</v>
      </c>
      <c r="V660">
        <v>-5311.3</v>
      </c>
      <c r="W660">
        <v>-15936</v>
      </c>
      <c r="X660">
        <v>0.98073999999999995</v>
      </c>
      <c r="Y660">
        <v>0.98065000000000002</v>
      </c>
      <c r="Z660">
        <v>0.22165000000000001</v>
      </c>
      <c r="AA660">
        <v>-1.335</v>
      </c>
      <c r="AB660">
        <v>1.1871E-2</v>
      </c>
      <c r="AC660">
        <v>9.8034000000000003E-3</v>
      </c>
      <c r="AD660">
        <v>4</v>
      </c>
      <c r="AE660">
        <v>4</v>
      </c>
      <c r="AF660">
        <v>8.6718999999999997E-3</v>
      </c>
      <c r="AG660">
        <v>8.3771999999999996E-3</v>
      </c>
      <c r="AH660">
        <v>2.9468000000000002E-4</v>
      </c>
      <c r="AI660">
        <v>11</v>
      </c>
      <c r="AJ660">
        <v>0</v>
      </c>
      <c r="AK660">
        <v>1</v>
      </c>
      <c r="AL660">
        <v>0</v>
      </c>
      <c r="AM660">
        <v>1</v>
      </c>
      <c r="AN660">
        <v>0</v>
      </c>
      <c r="AO660">
        <v>0.74761</v>
      </c>
      <c r="AP660">
        <v>1</v>
      </c>
      <c r="AQ660">
        <v>1</v>
      </c>
      <c r="AR660" t="s">
        <v>96</v>
      </c>
      <c r="AS660" t="s">
        <v>94</v>
      </c>
      <c r="AT660" t="s">
        <v>95</v>
      </c>
      <c r="AU660" t="s">
        <v>95</v>
      </c>
      <c r="AV660" t="s">
        <v>95</v>
      </c>
      <c r="AW660" t="s">
        <v>95</v>
      </c>
      <c r="AX660" t="s">
        <v>95</v>
      </c>
      <c r="AY660" t="s">
        <v>94</v>
      </c>
      <c r="AZ660" t="s">
        <v>94</v>
      </c>
      <c r="BA660" t="s">
        <v>96</v>
      </c>
      <c r="BB660" t="s">
        <v>94</v>
      </c>
      <c r="BC660" t="s">
        <v>96</v>
      </c>
      <c r="BD660" t="s">
        <v>94</v>
      </c>
      <c r="BE660">
        <v>2</v>
      </c>
      <c r="BI660">
        <v>0</v>
      </c>
      <c r="BS660">
        <v>1</v>
      </c>
      <c r="BT660">
        <v>1</v>
      </c>
      <c r="BU660">
        <v>0</v>
      </c>
      <c r="BV660">
        <v>0</v>
      </c>
      <c r="BW660">
        <v>0</v>
      </c>
      <c r="BX660">
        <v>1</v>
      </c>
      <c r="BY660">
        <v>715</v>
      </c>
      <c r="CG660" s="4">
        <v>1</v>
      </c>
      <c r="CH660" s="4">
        <v>1</v>
      </c>
      <c r="CI660" s="5">
        <v>0</v>
      </c>
      <c r="CJ660" s="5">
        <v>0</v>
      </c>
      <c r="CK660" s="5">
        <v>0</v>
      </c>
      <c r="CL660" s="5">
        <v>1</v>
      </c>
    </row>
    <row r="661" spans="1:91" x14ac:dyDescent="0.2">
      <c r="A661" t="s">
        <v>1138</v>
      </c>
      <c r="B661" t="s">
        <v>951</v>
      </c>
      <c r="C661" t="s">
        <v>222</v>
      </c>
      <c r="D661">
        <v>2.4</v>
      </c>
      <c r="E661" t="s">
        <v>628</v>
      </c>
      <c r="F661" t="s">
        <v>961</v>
      </c>
      <c r="G661" t="s">
        <v>959</v>
      </c>
      <c r="H661" t="s">
        <v>954</v>
      </c>
      <c r="I661">
        <v>0.74490000000000001</v>
      </c>
      <c r="J661">
        <v>1.5805E-2</v>
      </c>
      <c r="K661">
        <v>1.0031999999999999E-2</v>
      </c>
      <c r="L661">
        <v>2009.1</v>
      </c>
      <c r="M661">
        <v>5.8994</v>
      </c>
      <c r="N661">
        <v>0.63646999999999998</v>
      </c>
      <c r="O661">
        <v>4.9510999999999999E-2</v>
      </c>
      <c r="P661">
        <v>1857.8</v>
      </c>
      <c r="Q661">
        <v>-19.619</v>
      </c>
      <c r="R661">
        <v>0.94330999999999998</v>
      </c>
      <c r="S661" t="e">
        <f>-inf</f>
        <v>#NAME?</v>
      </c>
      <c r="T661">
        <v>1.2328E-2</v>
      </c>
      <c r="U661">
        <v>9.6164000000000006E-3</v>
      </c>
      <c r="V661">
        <v>0.48942000000000002</v>
      </c>
      <c r="W661">
        <v>-0.53174999999999994</v>
      </c>
      <c r="X661">
        <v>3.6998999999999997E-2</v>
      </c>
      <c r="Y661">
        <v>3.6706999999999997E-2</v>
      </c>
      <c r="Z661">
        <v>0.51373000000000002</v>
      </c>
      <c r="AA661">
        <v>-0.45879999999999999</v>
      </c>
      <c r="AB661">
        <v>3.6107E-2</v>
      </c>
      <c r="AC661">
        <v>3.5983000000000001E-2</v>
      </c>
      <c r="AD661">
        <v>4</v>
      </c>
      <c r="AE661">
        <v>4</v>
      </c>
      <c r="AF661">
        <v>1.0270999999999999</v>
      </c>
      <c r="AG661">
        <v>0.81008999999999998</v>
      </c>
      <c r="AH661">
        <v>0.21698000000000001</v>
      </c>
      <c r="AI661">
        <v>11</v>
      </c>
      <c r="AJ661">
        <v>1</v>
      </c>
      <c r="AK661">
        <v>3</v>
      </c>
      <c r="AL661">
        <v>1</v>
      </c>
      <c r="AM661">
        <v>0</v>
      </c>
      <c r="AN661">
        <v>0</v>
      </c>
      <c r="AO661">
        <v>0.77242999999999995</v>
      </c>
      <c r="AP661">
        <v>1</v>
      </c>
      <c r="AQ661">
        <v>1</v>
      </c>
      <c r="AR661" t="s">
        <v>95</v>
      </c>
      <c r="AS661" t="s">
        <v>94</v>
      </c>
      <c r="AT661" t="s">
        <v>95</v>
      </c>
      <c r="AU661" t="s">
        <v>95</v>
      </c>
      <c r="AV661" t="s">
        <v>95</v>
      </c>
      <c r="AW661" t="s">
        <v>95</v>
      </c>
      <c r="AX661" t="s">
        <v>95</v>
      </c>
      <c r="AY661" t="s">
        <v>95</v>
      </c>
      <c r="AZ661" t="s">
        <v>95</v>
      </c>
      <c r="BA661" t="s">
        <v>94</v>
      </c>
      <c r="BB661" t="s">
        <v>94</v>
      </c>
      <c r="BC661" t="s">
        <v>94</v>
      </c>
      <c r="BD661" t="s">
        <v>94</v>
      </c>
      <c r="BE661">
        <v>2</v>
      </c>
      <c r="BI661">
        <v>0</v>
      </c>
      <c r="BS661">
        <v>1</v>
      </c>
      <c r="BT661">
        <v>1</v>
      </c>
      <c r="BU661">
        <v>0</v>
      </c>
      <c r="BV661">
        <v>0</v>
      </c>
      <c r="BW661">
        <v>0</v>
      </c>
      <c r="BX661">
        <v>0</v>
      </c>
      <c r="BY661">
        <v>716</v>
      </c>
      <c r="CG661" s="4">
        <v>1</v>
      </c>
      <c r="CH661" s="4">
        <v>1</v>
      </c>
      <c r="CI661" s="5">
        <v>0</v>
      </c>
      <c r="CJ661" s="5">
        <v>0</v>
      </c>
      <c r="CK661" s="5">
        <v>0</v>
      </c>
      <c r="CL661" s="5">
        <v>0</v>
      </c>
    </row>
    <row r="662" spans="1:91" x14ac:dyDescent="0.2">
      <c r="A662" t="s">
        <v>1139</v>
      </c>
      <c r="B662" t="s">
        <v>951</v>
      </c>
      <c r="C662" t="s">
        <v>222</v>
      </c>
      <c r="D662">
        <v>2.4</v>
      </c>
      <c r="E662" t="s">
        <v>628</v>
      </c>
      <c r="F662" t="s">
        <v>963</v>
      </c>
      <c r="G662" t="s">
        <v>959</v>
      </c>
      <c r="H662" t="s">
        <v>954</v>
      </c>
      <c r="I662">
        <v>5.9520999999999997</v>
      </c>
      <c r="J662">
        <v>6.0025E-3</v>
      </c>
      <c r="K662">
        <v>5.6300999999999999E-3</v>
      </c>
      <c r="L662">
        <v>2010.6</v>
      </c>
      <c r="M662">
        <v>0.73829999999999996</v>
      </c>
      <c r="N662">
        <v>0.94427000000000005</v>
      </c>
      <c r="O662">
        <v>3.5343</v>
      </c>
      <c r="P662">
        <v>2238.6999999999998</v>
      </c>
      <c r="Q662">
        <v>-10.422000000000001</v>
      </c>
      <c r="R662">
        <v>0.71952000000000005</v>
      </c>
      <c r="S662" t="e">
        <f>-inf</f>
        <v>#NAME?</v>
      </c>
      <c r="T662">
        <v>1.8509999999999999E-2</v>
      </c>
      <c r="U662">
        <v>1.4884E-2</v>
      </c>
      <c r="V662">
        <v>0.35171000000000002</v>
      </c>
      <c r="W662">
        <v>-0.94486000000000003</v>
      </c>
      <c r="X662">
        <v>2.8140999999999999E-2</v>
      </c>
      <c r="Y662">
        <v>2.3233E-2</v>
      </c>
      <c r="Z662">
        <v>0.35518</v>
      </c>
      <c r="AA662">
        <v>-0.93447000000000002</v>
      </c>
      <c r="AB662">
        <v>2.8066000000000001E-2</v>
      </c>
      <c r="AC662">
        <v>2.3200999999999999E-2</v>
      </c>
      <c r="AD662">
        <v>4</v>
      </c>
      <c r="AE662">
        <v>4</v>
      </c>
      <c r="AF662">
        <v>1.0206</v>
      </c>
      <c r="AG662">
        <v>0.92749000000000004</v>
      </c>
      <c r="AH662">
        <v>9.3088000000000004E-2</v>
      </c>
      <c r="AI662">
        <v>11</v>
      </c>
      <c r="AJ662">
        <v>2</v>
      </c>
      <c r="AK662">
        <v>3</v>
      </c>
      <c r="AL662">
        <v>1</v>
      </c>
      <c r="AM662">
        <v>0</v>
      </c>
      <c r="AN662">
        <v>0</v>
      </c>
      <c r="AO662">
        <v>0.75458999999999998</v>
      </c>
      <c r="AP662">
        <v>1</v>
      </c>
      <c r="AQ662">
        <v>1</v>
      </c>
      <c r="AR662" t="s">
        <v>95</v>
      </c>
      <c r="AS662" t="s">
        <v>94</v>
      </c>
      <c r="AT662" t="s">
        <v>95</v>
      </c>
      <c r="AU662" t="s">
        <v>95</v>
      </c>
      <c r="AV662" t="s">
        <v>95</v>
      </c>
      <c r="AW662" t="s">
        <v>95</v>
      </c>
      <c r="AX662" t="s">
        <v>95</v>
      </c>
      <c r="AY662" t="s">
        <v>94</v>
      </c>
      <c r="AZ662" t="s">
        <v>95</v>
      </c>
      <c r="BA662" t="s">
        <v>94</v>
      </c>
      <c r="BB662" t="s">
        <v>94</v>
      </c>
      <c r="BC662" t="s">
        <v>94</v>
      </c>
      <c r="BD662" t="s">
        <v>94</v>
      </c>
      <c r="BE662">
        <v>2</v>
      </c>
      <c r="BI662">
        <v>0</v>
      </c>
      <c r="BS662">
        <v>0</v>
      </c>
      <c r="BT662">
        <v>1</v>
      </c>
      <c r="BU662">
        <v>0</v>
      </c>
      <c r="BV662">
        <v>0</v>
      </c>
      <c r="BW662">
        <v>0</v>
      </c>
      <c r="BX662">
        <v>0</v>
      </c>
      <c r="BY662">
        <v>717</v>
      </c>
      <c r="CG662" s="4">
        <v>0</v>
      </c>
      <c r="CH662" s="4">
        <v>1</v>
      </c>
      <c r="CI662" s="5">
        <v>0</v>
      </c>
      <c r="CJ662" s="5">
        <v>0</v>
      </c>
      <c r="CK662" s="5">
        <v>0</v>
      </c>
      <c r="CL662" s="5">
        <v>0</v>
      </c>
    </row>
    <row r="663" spans="1:91" x14ac:dyDescent="0.2">
      <c r="A663" t="s">
        <v>1140</v>
      </c>
      <c r="B663" t="s">
        <v>951</v>
      </c>
      <c r="C663" t="s">
        <v>222</v>
      </c>
      <c r="D663">
        <v>2.5</v>
      </c>
      <c r="E663" t="s">
        <v>632</v>
      </c>
      <c r="F663" t="s">
        <v>1141</v>
      </c>
      <c r="G663" t="s">
        <v>1021</v>
      </c>
      <c r="H663" t="s">
        <v>954</v>
      </c>
      <c r="I663">
        <v>0.29498999999999997</v>
      </c>
      <c r="J663">
        <v>1.5064E-3</v>
      </c>
      <c r="K663">
        <v>5.6068000000000003E-3</v>
      </c>
      <c r="L663">
        <v>2007.3</v>
      </c>
      <c r="M663">
        <v>14.897</v>
      </c>
      <c r="N663">
        <v>0.21851000000000001</v>
      </c>
      <c r="O663">
        <v>1555.2</v>
      </c>
      <c r="P663" s="1">
        <v>157490</v>
      </c>
      <c r="Q663">
        <v>-11.106</v>
      </c>
      <c r="R663">
        <v>0.55425999999999997</v>
      </c>
      <c r="S663">
        <v>0.36323</v>
      </c>
      <c r="T663">
        <v>1.7918E-2</v>
      </c>
      <c r="U663">
        <v>1.346E-2</v>
      </c>
      <c r="V663">
        <v>-51.194000000000003</v>
      </c>
      <c r="W663">
        <v>-64.242000000000004</v>
      </c>
      <c r="X663">
        <v>0.19389000000000001</v>
      </c>
      <c r="Y663">
        <v>0.19202</v>
      </c>
      <c r="Z663">
        <v>0.47975000000000001</v>
      </c>
      <c r="AA663">
        <v>0.34969</v>
      </c>
      <c r="AB663">
        <v>1.9358E-2</v>
      </c>
      <c r="AC663">
        <v>1.4591E-2</v>
      </c>
      <c r="AD663">
        <v>11</v>
      </c>
      <c r="AE663">
        <v>11</v>
      </c>
      <c r="AF663">
        <v>1.163</v>
      </c>
      <c r="AG663">
        <v>0.67210999999999999</v>
      </c>
      <c r="AH663">
        <v>0.49091000000000001</v>
      </c>
      <c r="AI663">
        <v>12</v>
      </c>
      <c r="AJ663">
        <v>1</v>
      </c>
      <c r="AK663">
        <v>10</v>
      </c>
      <c r="AL663">
        <v>1</v>
      </c>
      <c r="AM663">
        <v>0</v>
      </c>
      <c r="AN663">
        <v>0</v>
      </c>
      <c r="AO663">
        <v>0.92256000000000005</v>
      </c>
      <c r="AP663">
        <v>1</v>
      </c>
      <c r="AQ663">
        <v>1</v>
      </c>
      <c r="AR663" t="s">
        <v>94</v>
      </c>
      <c r="AS663" t="s">
        <v>95</v>
      </c>
      <c r="AT663" t="s">
        <v>95</v>
      </c>
      <c r="AU663" t="s">
        <v>95</v>
      </c>
      <c r="AV663" t="s">
        <v>95</v>
      </c>
      <c r="AW663" t="s">
        <v>95</v>
      </c>
      <c r="AX663" t="s">
        <v>95</v>
      </c>
      <c r="AY663" t="s">
        <v>95</v>
      </c>
      <c r="AZ663" t="s">
        <v>95</v>
      </c>
      <c r="BA663" t="s">
        <v>94</v>
      </c>
      <c r="BB663" t="s">
        <v>95</v>
      </c>
      <c r="BC663" t="s">
        <v>96</v>
      </c>
      <c r="BD663" t="s">
        <v>95</v>
      </c>
      <c r="BE663">
        <v>2</v>
      </c>
      <c r="BI663">
        <v>0</v>
      </c>
      <c r="BM663">
        <v>1</v>
      </c>
      <c r="BS663">
        <v>0</v>
      </c>
      <c r="BT663">
        <v>1</v>
      </c>
      <c r="BU663">
        <v>0</v>
      </c>
      <c r="BV663">
        <v>0</v>
      </c>
      <c r="BW663">
        <v>0</v>
      </c>
      <c r="BX663">
        <v>0</v>
      </c>
      <c r="BY663">
        <v>718</v>
      </c>
      <c r="CG663" s="4">
        <v>0</v>
      </c>
      <c r="CH663" s="4">
        <v>1</v>
      </c>
      <c r="CI663" s="5">
        <v>0</v>
      </c>
      <c r="CJ663" s="5">
        <v>0</v>
      </c>
      <c r="CK663" s="5">
        <v>0</v>
      </c>
      <c r="CL663" s="5">
        <v>0</v>
      </c>
    </row>
    <row r="664" spans="1:91" x14ac:dyDescent="0.2">
      <c r="A664" t="s">
        <v>1142</v>
      </c>
      <c r="B664" t="s">
        <v>951</v>
      </c>
      <c r="C664" t="s">
        <v>222</v>
      </c>
      <c r="D664">
        <v>2.5</v>
      </c>
      <c r="E664" t="s">
        <v>632</v>
      </c>
      <c r="F664" t="s">
        <v>1020</v>
      </c>
      <c r="G664" t="s">
        <v>1021</v>
      </c>
      <c r="H664" t="s">
        <v>954</v>
      </c>
      <c r="I664">
        <v>0.30092999999999998</v>
      </c>
      <c r="J664">
        <v>8.7785999999999993E-3</v>
      </c>
      <c r="K664">
        <v>7.1583000000000003E-3</v>
      </c>
      <c r="L664">
        <v>2001.9</v>
      </c>
      <c r="M664">
        <v>14.603</v>
      </c>
      <c r="N664">
        <v>0.83669000000000004</v>
      </c>
      <c r="O664">
        <v>0.1123</v>
      </c>
      <c r="P664">
        <v>1789.8</v>
      </c>
      <c r="Q664">
        <v>-13.613</v>
      </c>
      <c r="R664">
        <v>0.86663999999999997</v>
      </c>
      <c r="S664">
        <v>0.81664000000000003</v>
      </c>
      <c r="T664">
        <v>1.0392999999999999E-2</v>
      </c>
      <c r="U664">
        <v>8.9002999999999999E-3</v>
      </c>
      <c r="V664">
        <v>0.74655000000000005</v>
      </c>
      <c r="W664">
        <v>0.69023000000000001</v>
      </c>
      <c r="X664">
        <v>1.4326999999999999E-2</v>
      </c>
      <c r="Y664">
        <v>1.214E-2</v>
      </c>
      <c r="Z664">
        <v>0.75394000000000005</v>
      </c>
      <c r="AA664">
        <v>0.69925000000000004</v>
      </c>
      <c r="AB664">
        <v>1.4116999999999999E-2</v>
      </c>
      <c r="AC664">
        <v>1.2024E-2</v>
      </c>
      <c r="AD664">
        <v>12</v>
      </c>
      <c r="AE664">
        <v>12</v>
      </c>
      <c r="AF664">
        <v>1.0024999999999999</v>
      </c>
      <c r="AG664">
        <v>0.89766999999999997</v>
      </c>
      <c r="AH664">
        <v>0.10483000000000001</v>
      </c>
      <c r="AI664">
        <v>12</v>
      </c>
      <c r="AJ664">
        <v>1</v>
      </c>
      <c r="AK664">
        <v>11</v>
      </c>
      <c r="AL664">
        <v>0</v>
      </c>
      <c r="AM664">
        <v>0</v>
      </c>
      <c r="AN664">
        <v>0</v>
      </c>
      <c r="AO664">
        <v>0.91937999999999998</v>
      </c>
      <c r="AP664">
        <v>1</v>
      </c>
      <c r="AQ664">
        <v>1</v>
      </c>
      <c r="AR664" t="s">
        <v>95</v>
      </c>
      <c r="AS664" t="s">
        <v>95</v>
      </c>
      <c r="AT664" t="s">
        <v>95</v>
      </c>
      <c r="AU664" t="s">
        <v>95</v>
      </c>
      <c r="AV664" t="s">
        <v>95</v>
      </c>
      <c r="AW664" t="s">
        <v>95</v>
      </c>
      <c r="AX664" t="s">
        <v>95</v>
      </c>
      <c r="AY664" t="s">
        <v>94</v>
      </c>
      <c r="AZ664" t="s">
        <v>95</v>
      </c>
      <c r="BA664" t="s">
        <v>94</v>
      </c>
      <c r="BB664" t="s">
        <v>95</v>
      </c>
      <c r="BC664" t="s">
        <v>94</v>
      </c>
      <c r="BD664" t="s">
        <v>95</v>
      </c>
      <c r="BE664">
        <v>1</v>
      </c>
      <c r="BI664">
        <v>0</v>
      </c>
      <c r="BM664">
        <v>1</v>
      </c>
      <c r="BS664">
        <v>1</v>
      </c>
      <c r="BT664">
        <v>1</v>
      </c>
      <c r="BU664">
        <v>0</v>
      </c>
      <c r="BV664">
        <v>0</v>
      </c>
      <c r="BW664">
        <v>0</v>
      </c>
      <c r="BX664">
        <v>1</v>
      </c>
      <c r="BY664">
        <v>719</v>
      </c>
      <c r="CG664" s="4">
        <v>1</v>
      </c>
      <c r="CH664" s="4">
        <v>1</v>
      </c>
      <c r="CI664" s="5">
        <v>0</v>
      </c>
      <c r="CJ664" s="5">
        <v>0</v>
      </c>
      <c r="CK664" s="5">
        <v>0</v>
      </c>
      <c r="CL664" s="5">
        <v>1</v>
      </c>
    </row>
    <row r="665" spans="1:91" x14ac:dyDescent="0.2">
      <c r="A665" t="s">
        <v>1143</v>
      </c>
      <c r="B665" t="s">
        <v>951</v>
      </c>
      <c r="C665" t="s">
        <v>222</v>
      </c>
      <c r="D665">
        <v>2.5</v>
      </c>
      <c r="E665" t="s">
        <v>632</v>
      </c>
      <c r="F665" t="s">
        <v>1025</v>
      </c>
      <c r="G665" t="s">
        <v>1026</v>
      </c>
      <c r="H665" t="s">
        <v>954</v>
      </c>
      <c r="I665">
        <v>4.6133E-2</v>
      </c>
      <c r="J665">
        <v>1.8108E-3</v>
      </c>
      <c r="K665">
        <v>8.8295000000000005E-3</v>
      </c>
      <c r="L665">
        <v>2217</v>
      </c>
      <c r="M665">
        <v>95.256</v>
      </c>
      <c r="N665">
        <v>2289.5</v>
      </c>
      <c r="O665">
        <v>1555.1</v>
      </c>
      <c r="P665" s="1">
        <v>157490</v>
      </c>
      <c r="Q665">
        <v>-17.584</v>
      </c>
      <c r="R665">
        <v>0.82247000000000003</v>
      </c>
      <c r="S665">
        <v>0.75590000000000002</v>
      </c>
      <c r="T665">
        <v>1.4251E-2</v>
      </c>
      <c r="U665">
        <v>1.1643000000000001E-2</v>
      </c>
      <c r="V665">
        <v>-32.933999999999997</v>
      </c>
      <c r="W665">
        <v>-40.475000000000001</v>
      </c>
      <c r="X665">
        <v>0.19703000000000001</v>
      </c>
      <c r="Y665">
        <v>0.19409999999999999</v>
      </c>
      <c r="Z665">
        <v>0.81211</v>
      </c>
      <c r="AA665">
        <v>0.77036000000000004</v>
      </c>
      <c r="AB665">
        <v>1.4661E-2</v>
      </c>
      <c r="AC665">
        <v>1.1694E-2</v>
      </c>
      <c r="AD665">
        <v>12</v>
      </c>
      <c r="AE665">
        <v>12</v>
      </c>
      <c r="AF665">
        <v>1.1875999999999999E-4</v>
      </c>
      <c r="AG665" s="1">
        <v>6.2273000000000005E-5</v>
      </c>
      <c r="AH665" s="1">
        <v>5.6489000000000001E-5</v>
      </c>
      <c r="AI665">
        <v>12</v>
      </c>
      <c r="AJ665">
        <v>0</v>
      </c>
      <c r="AK665">
        <v>10</v>
      </c>
      <c r="AL665">
        <v>0</v>
      </c>
      <c r="AM665">
        <v>0</v>
      </c>
      <c r="AN665">
        <v>0</v>
      </c>
      <c r="AO665">
        <v>0.89124000000000003</v>
      </c>
      <c r="AP665">
        <v>1</v>
      </c>
      <c r="AQ665">
        <v>1</v>
      </c>
      <c r="AR665" t="s">
        <v>95</v>
      </c>
      <c r="AS665" t="s">
        <v>95</v>
      </c>
      <c r="AT665" t="s">
        <v>95</v>
      </c>
      <c r="AU665" t="s">
        <v>95</v>
      </c>
      <c r="AV665" t="s">
        <v>95</v>
      </c>
      <c r="AW665" t="s">
        <v>95</v>
      </c>
      <c r="AX665" t="s">
        <v>95</v>
      </c>
      <c r="AY665" t="s">
        <v>94</v>
      </c>
      <c r="AZ665" t="s">
        <v>95</v>
      </c>
      <c r="BA665" t="s">
        <v>94</v>
      </c>
      <c r="BB665" t="s">
        <v>95</v>
      </c>
      <c r="BC665" t="s">
        <v>94</v>
      </c>
      <c r="BD665" t="s">
        <v>95</v>
      </c>
      <c r="BE665">
        <v>1</v>
      </c>
      <c r="BI665">
        <v>0</v>
      </c>
      <c r="BM665">
        <v>1</v>
      </c>
      <c r="BS665">
        <v>1</v>
      </c>
      <c r="BT665">
        <v>1</v>
      </c>
      <c r="BU665">
        <v>0</v>
      </c>
      <c r="BV665">
        <v>0</v>
      </c>
      <c r="BW665">
        <v>0</v>
      </c>
      <c r="BX665">
        <v>0</v>
      </c>
      <c r="BY665">
        <v>720</v>
      </c>
      <c r="CG665" s="4">
        <v>1</v>
      </c>
      <c r="CH665" s="4">
        <v>1</v>
      </c>
      <c r="CI665" s="5">
        <v>0</v>
      </c>
      <c r="CJ665" s="5">
        <v>0</v>
      </c>
      <c r="CK665" s="5">
        <v>0</v>
      </c>
      <c r="CL665" s="5">
        <v>0</v>
      </c>
    </row>
    <row r="666" spans="1:91" x14ac:dyDescent="0.2">
      <c r="A666" t="s">
        <v>1144</v>
      </c>
      <c r="B666" t="s">
        <v>951</v>
      </c>
      <c r="C666" t="s">
        <v>222</v>
      </c>
      <c r="D666">
        <v>3.2</v>
      </c>
      <c r="E666" t="s">
        <v>120</v>
      </c>
      <c r="F666" t="s">
        <v>1046</v>
      </c>
      <c r="G666" t="s">
        <v>1029</v>
      </c>
      <c r="H666" t="s">
        <v>954</v>
      </c>
      <c r="I666">
        <v>6.1781000000000003E-2</v>
      </c>
      <c r="J666">
        <v>2.8668000000000001E-3</v>
      </c>
      <c r="K666">
        <v>2.0833000000000001E-2</v>
      </c>
      <c r="L666">
        <v>2008</v>
      </c>
      <c r="M666">
        <v>71.129000000000005</v>
      </c>
      <c r="N666">
        <v>1.4361999999999999</v>
      </c>
      <c r="O666">
        <v>1555.1</v>
      </c>
      <c r="P666" s="1">
        <v>157500</v>
      </c>
      <c r="Q666">
        <v>-41.11</v>
      </c>
      <c r="R666">
        <v>0.88002000000000002</v>
      </c>
      <c r="S666">
        <v>0.80803000000000003</v>
      </c>
      <c r="T666">
        <v>1.9865000000000001E-2</v>
      </c>
      <c r="U666">
        <v>1.7462999999999999E-2</v>
      </c>
      <c r="V666">
        <v>-240.84</v>
      </c>
      <c r="W666">
        <v>-321.45</v>
      </c>
      <c r="X666">
        <v>0.89185000000000003</v>
      </c>
      <c r="Y666">
        <v>0.89</v>
      </c>
      <c r="Z666">
        <v>0.87978999999999996</v>
      </c>
      <c r="AA666">
        <v>0.83970999999999996</v>
      </c>
      <c r="AB666">
        <v>1.9883999999999999E-2</v>
      </c>
      <c r="AC666">
        <v>1.7593000000000001E-2</v>
      </c>
      <c r="AD666">
        <v>9</v>
      </c>
      <c r="AE666">
        <v>9</v>
      </c>
      <c r="AF666">
        <v>0.67537999999999998</v>
      </c>
      <c r="AG666">
        <v>0.55005000000000004</v>
      </c>
      <c r="AH666">
        <v>0.12533</v>
      </c>
      <c r="AI666">
        <v>9</v>
      </c>
      <c r="AJ666">
        <v>1</v>
      </c>
      <c r="AK666">
        <v>8</v>
      </c>
      <c r="AL666">
        <v>1</v>
      </c>
      <c r="AM666">
        <v>0</v>
      </c>
      <c r="AN666">
        <v>0</v>
      </c>
      <c r="AO666">
        <v>0.89107000000000003</v>
      </c>
      <c r="AP666">
        <v>1</v>
      </c>
      <c r="AQ666">
        <v>1</v>
      </c>
      <c r="AR666" t="s">
        <v>95</v>
      </c>
      <c r="AS666" t="s">
        <v>95</v>
      </c>
      <c r="AT666" t="s">
        <v>95</v>
      </c>
      <c r="AU666" t="s">
        <v>95</v>
      </c>
      <c r="AV666" t="s">
        <v>95</v>
      </c>
      <c r="AW666" t="s">
        <v>95</v>
      </c>
      <c r="AX666" t="s">
        <v>95</v>
      </c>
      <c r="AY666" t="s">
        <v>94</v>
      </c>
      <c r="AZ666" t="s">
        <v>95</v>
      </c>
      <c r="BA666" t="s">
        <v>94</v>
      </c>
      <c r="BB666" t="s">
        <v>95</v>
      </c>
      <c r="BC666" t="s">
        <v>94</v>
      </c>
      <c r="BD666" t="s">
        <v>95</v>
      </c>
      <c r="BE666">
        <v>1</v>
      </c>
      <c r="BI666">
        <v>0</v>
      </c>
      <c r="BM666">
        <v>1</v>
      </c>
      <c r="BS666">
        <v>1</v>
      </c>
      <c r="BT666">
        <v>1</v>
      </c>
      <c r="BU666">
        <v>0</v>
      </c>
      <c r="BV666">
        <v>0</v>
      </c>
      <c r="BW666">
        <v>0</v>
      </c>
      <c r="BX666">
        <v>1</v>
      </c>
      <c r="BY666">
        <v>721</v>
      </c>
      <c r="CG666" s="4">
        <v>1</v>
      </c>
      <c r="CH666" s="4">
        <v>1</v>
      </c>
      <c r="CI666" s="5">
        <v>0</v>
      </c>
      <c r="CJ666" s="5">
        <v>0</v>
      </c>
      <c r="CK666" s="5">
        <v>0</v>
      </c>
      <c r="CL666" s="5">
        <v>1</v>
      </c>
    </row>
    <row r="667" spans="1:91" x14ac:dyDescent="0.2">
      <c r="A667" t="s">
        <v>1145</v>
      </c>
      <c r="B667" t="s">
        <v>951</v>
      </c>
      <c r="C667" t="s">
        <v>222</v>
      </c>
      <c r="D667">
        <v>3.2</v>
      </c>
      <c r="E667" t="s">
        <v>120</v>
      </c>
      <c r="F667" t="s">
        <v>1146</v>
      </c>
      <c r="G667" t="s">
        <v>1029</v>
      </c>
      <c r="H667" t="s">
        <v>954</v>
      </c>
      <c r="I667">
        <v>1.3868E-2</v>
      </c>
      <c r="J667">
        <v>2.1001000000000001E-3</v>
      </c>
      <c r="K667">
        <v>1.2666999999999999E-2</v>
      </c>
      <c r="L667">
        <v>2570.8000000000002</v>
      </c>
      <c r="M667">
        <v>316.89</v>
      </c>
      <c r="N667">
        <v>2026</v>
      </c>
      <c r="O667">
        <v>1555.4</v>
      </c>
      <c r="P667" s="1">
        <v>157470</v>
      </c>
      <c r="Q667">
        <v>-24.613</v>
      </c>
      <c r="R667">
        <v>0.67544999999999999</v>
      </c>
      <c r="S667">
        <v>0.48071999999999998</v>
      </c>
      <c r="T667">
        <v>2.2787999999999999E-2</v>
      </c>
      <c r="U667">
        <v>1.7476999999999999E-2</v>
      </c>
      <c r="V667">
        <v>-532.84</v>
      </c>
      <c r="W667">
        <v>-710.79</v>
      </c>
      <c r="X667">
        <v>0.92420000000000002</v>
      </c>
      <c r="Y667">
        <v>0.92332999999999998</v>
      </c>
      <c r="Z667">
        <v>0.66852</v>
      </c>
      <c r="AA667">
        <v>0.55801999999999996</v>
      </c>
      <c r="AB667">
        <v>2.3029999999999998E-2</v>
      </c>
      <c r="AC667">
        <v>1.763E-2</v>
      </c>
      <c r="AD667">
        <v>9</v>
      </c>
      <c r="AE667">
        <v>9</v>
      </c>
      <c r="AF667">
        <v>4.8864000000000004E-4</v>
      </c>
      <c r="AG667">
        <v>4.2941000000000002E-4</v>
      </c>
      <c r="AH667" s="1">
        <v>5.9228999999999998E-5</v>
      </c>
      <c r="AI667">
        <v>9</v>
      </c>
      <c r="AJ667">
        <v>0</v>
      </c>
      <c r="AK667">
        <v>8</v>
      </c>
      <c r="AL667">
        <v>0</v>
      </c>
      <c r="AM667">
        <v>0</v>
      </c>
      <c r="AN667">
        <v>0</v>
      </c>
      <c r="AO667">
        <v>0.88619000000000003</v>
      </c>
      <c r="AP667">
        <v>1</v>
      </c>
      <c r="AQ667">
        <v>1</v>
      </c>
      <c r="AR667" t="s">
        <v>94</v>
      </c>
      <c r="AS667" t="s">
        <v>95</v>
      </c>
      <c r="AT667" t="s">
        <v>95</v>
      </c>
      <c r="AU667" t="s">
        <v>95</v>
      </c>
      <c r="AV667" t="s">
        <v>95</v>
      </c>
      <c r="AW667" t="s">
        <v>95</v>
      </c>
      <c r="AX667" t="s">
        <v>95</v>
      </c>
      <c r="AY667" t="s">
        <v>94</v>
      </c>
      <c r="AZ667" t="s">
        <v>95</v>
      </c>
      <c r="BA667" t="s">
        <v>94</v>
      </c>
      <c r="BB667" t="s">
        <v>95</v>
      </c>
      <c r="BC667" t="s">
        <v>94</v>
      </c>
      <c r="BD667" t="s">
        <v>95</v>
      </c>
      <c r="BE667">
        <v>1</v>
      </c>
      <c r="BI667">
        <v>0</v>
      </c>
      <c r="BM667">
        <v>1</v>
      </c>
      <c r="BS667">
        <v>1</v>
      </c>
      <c r="BT667">
        <v>1</v>
      </c>
      <c r="BU667">
        <v>0</v>
      </c>
      <c r="BV667">
        <v>0</v>
      </c>
      <c r="BW667">
        <v>0</v>
      </c>
      <c r="BX667">
        <v>0</v>
      </c>
      <c r="BY667">
        <v>722</v>
      </c>
      <c r="CG667" s="4">
        <v>1</v>
      </c>
      <c r="CH667" s="4">
        <v>1</v>
      </c>
      <c r="CI667" s="5">
        <v>0</v>
      </c>
      <c r="CJ667" s="5">
        <v>0</v>
      </c>
      <c r="CK667" s="5">
        <v>0</v>
      </c>
      <c r="CL667" s="5">
        <v>1</v>
      </c>
    </row>
    <row r="668" spans="1:91" x14ac:dyDescent="0.2">
      <c r="A668" t="s">
        <v>1147</v>
      </c>
      <c r="B668" t="s">
        <v>951</v>
      </c>
      <c r="C668" t="s">
        <v>222</v>
      </c>
      <c r="D668">
        <v>3.2</v>
      </c>
      <c r="E668" t="s">
        <v>120</v>
      </c>
      <c r="F668" t="s">
        <v>1148</v>
      </c>
      <c r="G668" t="s">
        <v>1029</v>
      </c>
      <c r="H668" t="s">
        <v>954</v>
      </c>
      <c r="I668">
        <v>1.5236E-2</v>
      </c>
      <c r="J668">
        <v>1.5218000000000001E-2</v>
      </c>
      <c r="K668">
        <v>1.35E-2</v>
      </c>
      <c r="L668">
        <v>2456.1999999999998</v>
      </c>
      <c r="M668">
        <v>288.42</v>
      </c>
      <c r="N668">
        <v>727.48</v>
      </c>
      <c r="O668">
        <v>7.1052000000000004E-2</v>
      </c>
      <c r="P668">
        <v>1850</v>
      </c>
      <c r="Q668">
        <v>-26.327000000000002</v>
      </c>
      <c r="R668">
        <v>0.83706999999999998</v>
      </c>
      <c r="S668">
        <v>0.73931000000000002</v>
      </c>
      <c r="T668">
        <v>1.5393E-2</v>
      </c>
      <c r="U668">
        <v>1.3872000000000001E-2</v>
      </c>
      <c r="V668">
        <v>0.83706999999999998</v>
      </c>
      <c r="W668">
        <v>0.78276000000000001</v>
      </c>
      <c r="X668">
        <v>1.5393E-2</v>
      </c>
      <c r="Y668">
        <v>1.3872000000000001E-2</v>
      </c>
      <c r="Z668">
        <v>0.83543999999999996</v>
      </c>
      <c r="AA668">
        <v>0.78059000000000001</v>
      </c>
      <c r="AB668">
        <v>1.5469999999999999E-2</v>
      </c>
      <c r="AC668">
        <v>1.4037000000000001E-2</v>
      </c>
      <c r="AD668">
        <v>9</v>
      </c>
      <c r="AE668">
        <v>9</v>
      </c>
      <c r="AF668">
        <v>1.3059E-3</v>
      </c>
      <c r="AG668">
        <v>1.1409E-3</v>
      </c>
      <c r="AH668">
        <v>1.6495E-4</v>
      </c>
      <c r="AI668">
        <v>9</v>
      </c>
      <c r="AJ668">
        <v>0</v>
      </c>
      <c r="AK668">
        <v>7</v>
      </c>
      <c r="AL668">
        <v>0</v>
      </c>
      <c r="AM668">
        <v>1</v>
      </c>
      <c r="AN668">
        <v>0</v>
      </c>
      <c r="AO668">
        <v>0.88660000000000005</v>
      </c>
      <c r="AP668">
        <v>1</v>
      </c>
      <c r="AQ668">
        <v>1</v>
      </c>
      <c r="AR668" t="s">
        <v>95</v>
      </c>
      <c r="AS668" t="s">
        <v>95</v>
      </c>
      <c r="AT668" t="s">
        <v>95</v>
      </c>
      <c r="AU668" t="s">
        <v>95</v>
      </c>
      <c r="AV668" t="s">
        <v>95</v>
      </c>
      <c r="AW668" t="s">
        <v>95</v>
      </c>
      <c r="AX668" t="s">
        <v>95</v>
      </c>
      <c r="AY668" t="s">
        <v>94</v>
      </c>
      <c r="AZ668" t="s">
        <v>95</v>
      </c>
      <c r="BA668" t="s">
        <v>94</v>
      </c>
      <c r="BB668" t="s">
        <v>95</v>
      </c>
      <c r="BC668" t="s">
        <v>94</v>
      </c>
      <c r="BD668" t="s">
        <v>95</v>
      </c>
      <c r="BE668">
        <v>1</v>
      </c>
      <c r="BI668">
        <v>0</v>
      </c>
      <c r="BM668">
        <v>1</v>
      </c>
      <c r="BS668">
        <v>1</v>
      </c>
      <c r="BT668">
        <v>1</v>
      </c>
      <c r="BU668">
        <v>0</v>
      </c>
      <c r="BV668">
        <v>0</v>
      </c>
      <c r="BW668">
        <v>0</v>
      </c>
      <c r="BX668">
        <v>0</v>
      </c>
      <c r="BY668">
        <v>723</v>
      </c>
      <c r="CG668" s="4">
        <v>1</v>
      </c>
      <c r="CH668" s="4">
        <v>1</v>
      </c>
      <c r="CI668" s="5">
        <v>0</v>
      </c>
      <c r="CJ668" s="5">
        <v>0</v>
      </c>
      <c r="CK668" s="5">
        <v>0</v>
      </c>
      <c r="CL668" s="5">
        <v>0</v>
      </c>
    </row>
    <row r="669" spans="1:91" x14ac:dyDescent="0.2">
      <c r="A669" t="s">
        <v>1149</v>
      </c>
      <c r="B669" t="s">
        <v>951</v>
      </c>
      <c r="C669" t="s">
        <v>222</v>
      </c>
      <c r="D669">
        <v>3.2</v>
      </c>
      <c r="E669" t="s">
        <v>120</v>
      </c>
      <c r="F669" t="s">
        <v>1150</v>
      </c>
      <c r="G669" t="s">
        <v>1029</v>
      </c>
      <c r="H669" t="s">
        <v>954</v>
      </c>
      <c r="I669">
        <v>2.6657E-2</v>
      </c>
      <c r="J669">
        <v>2.9819999999999998E-3</v>
      </c>
      <c r="K669">
        <v>2.1999999999999999E-2</v>
      </c>
      <c r="L669">
        <v>2279.3000000000002</v>
      </c>
      <c r="M669">
        <v>164.85</v>
      </c>
      <c r="N669">
        <v>922.57</v>
      </c>
      <c r="O669">
        <v>1555</v>
      </c>
      <c r="P669" s="1">
        <v>157510</v>
      </c>
      <c r="Q669">
        <v>-43.524000000000001</v>
      </c>
      <c r="R669">
        <v>0.80022000000000004</v>
      </c>
      <c r="S669">
        <v>0.68035999999999996</v>
      </c>
      <c r="T669">
        <v>2.8407999999999999E-2</v>
      </c>
      <c r="U669">
        <v>2.2249000000000001E-2</v>
      </c>
      <c r="V669">
        <v>-169.63</v>
      </c>
      <c r="W669">
        <v>-226.5</v>
      </c>
      <c r="X669">
        <v>0.83021</v>
      </c>
      <c r="Y669">
        <v>0.82777999999999996</v>
      </c>
      <c r="Z669">
        <v>0.79878000000000005</v>
      </c>
      <c r="AA669">
        <v>0.73170000000000002</v>
      </c>
      <c r="AB669">
        <v>2.8510000000000001E-2</v>
      </c>
      <c r="AC669">
        <v>2.2419999999999999E-2</v>
      </c>
      <c r="AD669">
        <v>9</v>
      </c>
      <c r="AE669">
        <v>9</v>
      </c>
      <c r="AF669">
        <v>1.0296999999999999E-3</v>
      </c>
      <c r="AG669">
        <v>7.8043000000000003E-4</v>
      </c>
      <c r="AH669">
        <v>2.4929999999999999E-4</v>
      </c>
      <c r="AI669">
        <v>9</v>
      </c>
      <c r="AJ669">
        <v>0</v>
      </c>
      <c r="AK669">
        <v>8</v>
      </c>
      <c r="AL669">
        <v>0</v>
      </c>
      <c r="AM669">
        <v>0</v>
      </c>
      <c r="AN669">
        <v>0</v>
      </c>
      <c r="AO669">
        <v>0.88392999999999999</v>
      </c>
      <c r="AP669">
        <v>1</v>
      </c>
      <c r="AQ669">
        <v>1</v>
      </c>
      <c r="AR669" t="s">
        <v>95</v>
      </c>
      <c r="AS669" t="s">
        <v>95</v>
      </c>
      <c r="AT669" t="s">
        <v>95</v>
      </c>
      <c r="AU669" t="s">
        <v>95</v>
      </c>
      <c r="AV669" t="s">
        <v>95</v>
      </c>
      <c r="AW669" t="s">
        <v>95</v>
      </c>
      <c r="AX669" t="s">
        <v>95</v>
      </c>
      <c r="AY669" t="s">
        <v>94</v>
      </c>
      <c r="AZ669" t="s">
        <v>95</v>
      </c>
      <c r="BA669" t="s">
        <v>94</v>
      </c>
      <c r="BB669" t="s">
        <v>95</v>
      </c>
      <c r="BC669" t="s">
        <v>94</v>
      </c>
      <c r="BD669" t="s">
        <v>95</v>
      </c>
      <c r="BE669">
        <v>1</v>
      </c>
      <c r="BI669">
        <v>0</v>
      </c>
      <c r="BM669">
        <v>1</v>
      </c>
      <c r="BS669">
        <v>1</v>
      </c>
      <c r="BT669">
        <v>1</v>
      </c>
      <c r="BU669">
        <v>0</v>
      </c>
      <c r="BV669">
        <v>0</v>
      </c>
      <c r="BW669">
        <v>0</v>
      </c>
      <c r="BX669">
        <v>0</v>
      </c>
      <c r="BY669">
        <v>724</v>
      </c>
      <c r="CG669" s="4">
        <v>1</v>
      </c>
      <c r="CH669" s="4">
        <v>1</v>
      </c>
      <c r="CI669" s="5">
        <v>0</v>
      </c>
      <c r="CJ669" s="5">
        <v>0</v>
      </c>
      <c r="CK669" s="5">
        <v>0</v>
      </c>
      <c r="CL669" s="5">
        <v>0</v>
      </c>
    </row>
    <row r="670" spans="1:91" x14ac:dyDescent="0.2">
      <c r="A670" t="s">
        <v>1151</v>
      </c>
      <c r="B670" t="s">
        <v>951</v>
      </c>
      <c r="C670" t="s">
        <v>222</v>
      </c>
      <c r="D670">
        <v>3.2</v>
      </c>
      <c r="E670" t="s">
        <v>120</v>
      </c>
      <c r="F670" t="s">
        <v>1152</v>
      </c>
      <c r="G670" t="s">
        <v>1029</v>
      </c>
      <c r="H670" t="s">
        <v>954</v>
      </c>
      <c r="I670">
        <v>0.32865</v>
      </c>
      <c r="J670">
        <v>2.6637000000000002E-3</v>
      </c>
      <c r="K670">
        <v>1.8499999999999999E-2</v>
      </c>
      <c r="L670">
        <v>2008</v>
      </c>
      <c r="M670">
        <v>13.371</v>
      </c>
      <c r="N670">
        <v>0.78537000000000001</v>
      </c>
      <c r="O670">
        <v>1555.1</v>
      </c>
      <c r="P670" s="1">
        <v>157500</v>
      </c>
      <c r="Q670">
        <v>-36.579000000000001</v>
      </c>
      <c r="R670">
        <v>0.79849000000000003</v>
      </c>
      <c r="S670">
        <v>0.67759000000000003</v>
      </c>
      <c r="T670">
        <v>2.4767999999999998E-2</v>
      </c>
      <c r="U670">
        <v>1.9824000000000001E-2</v>
      </c>
      <c r="V670">
        <v>-168.7</v>
      </c>
      <c r="W670">
        <v>-225.27</v>
      </c>
      <c r="X670">
        <v>0.71879000000000004</v>
      </c>
      <c r="Y670">
        <v>0.71667000000000003</v>
      </c>
      <c r="Z670">
        <v>0.74944999999999995</v>
      </c>
      <c r="AA670">
        <v>0.66593999999999998</v>
      </c>
      <c r="AB670">
        <v>2.7618E-2</v>
      </c>
      <c r="AC670">
        <v>2.163E-2</v>
      </c>
      <c r="AD670">
        <v>9</v>
      </c>
      <c r="AE670">
        <v>9</v>
      </c>
      <c r="AF670">
        <v>1.0059</v>
      </c>
      <c r="AG670">
        <v>0.77669999999999995</v>
      </c>
      <c r="AH670">
        <v>0.22919</v>
      </c>
      <c r="AI670">
        <v>9</v>
      </c>
      <c r="AJ670">
        <v>0</v>
      </c>
      <c r="AK670">
        <v>8</v>
      </c>
      <c r="AL670">
        <v>0</v>
      </c>
      <c r="AM670">
        <v>0</v>
      </c>
      <c r="AN670">
        <v>0</v>
      </c>
      <c r="AO670">
        <v>0.89083999999999997</v>
      </c>
      <c r="AP670">
        <v>1</v>
      </c>
      <c r="AQ670">
        <v>1</v>
      </c>
      <c r="AR670" t="s">
        <v>95</v>
      </c>
      <c r="AS670" t="s">
        <v>95</v>
      </c>
      <c r="AT670" t="s">
        <v>95</v>
      </c>
      <c r="AU670" t="s">
        <v>95</v>
      </c>
      <c r="AV670" t="s">
        <v>95</v>
      </c>
      <c r="AW670" t="s">
        <v>95</v>
      </c>
      <c r="AX670" t="s">
        <v>95</v>
      </c>
      <c r="AY670" t="s">
        <v>95</v>
      </c>
      <c r="AZ670" t="s">
        <v>95</v>
      </c>
      <c r="BA670" t="s">
        <v>95</v>
      </c>
      <c r="BB670" t="s">
        <v>95</v>
      </c>
      <c r="BC670" t="s">
        <v>95</v>
      </c>
      <c r="BD670" t="s">
        <v>95</v>
      </c>
      <c r="BE670">
        <v>1</v>
      </c>
      <c r="BI670">
        <v>0</v>
      </c>
      <c r="BL670">
        <v>1</v>
      </c>
      <c r="BM670">
        <v>1</v>
      </c>
      <c r="BS670">
        <v>1</v>
      </c>
      <c r="BT670">
        <v>1</v>
      </c>
      <c r="BU670">
        <v>0</v>
      </c>
      <c r="BV670">
        <v>0</v>
      </c>
      <c r="BW670">
        <v>0</v>
      </c>
      <c r="BX670">
        <v>0</v>
      </c>
      <c r="BY670">
        <v>725</v>
      </c>
      <c r="CG670" s="4">
        <v>1</v>
      </c>
      <c r="CH670" s="4">
        <v>1</v>
      </c>
      <c r="CI670" s="5">
        <v>0</v>
      </c>
      <c r="CJ670" s="5">
        <v>0</v>
      </c>
      <c r="CK670" s="5">
        <v>0</v>
      </c>
      <c r="CL670" s="5">
        <v>0</v>
      </c>
    </row>
    <row r="671" spans="1:91" x14ac:dyDescent="0.2">
      <c r="A671" t="s">
        <v>1153</v>
      </c>
      <c r="B671" t="s">
        <v>951</v>
      </c>
      <c r="C671" t="s">
        <v>222</v>
      </c>
      <c r="D671">
        <v>3.2</v>
      </c>
      <c r="E671" t="s">
        <v>120</v>
      </c>
      <c r="F671" t="s">
        <v>1154</v>
      </c>
      <c r="G671" t="s">
        <v>1029</v>
      </c>
      <c r="H671" t="s">
        <v>954</v>
      </c>
      <c r="I671">
        <v>7.7094999999999997E-2</v>
      </c>
      <c r="J671">
        <v>4.1415000000000002E-3</v>
      </c>
      <c r="K671">
        <v>3.4000000000000002E-2</v>
      </c>
      <c r="L671">
        <v>2156.1999999999998</v>
      </c>
      <c r="M671">
        <v>57.000999999999998</v>
      </c>
      <c r="N671">
        <v>22053</v>
      </c>
      <c r="O671">
        <v>1554.5</v>
      </c>
      <c r="P671" s="1">
        <v>157560</v>
      </c>
      <c r="Q671">
        <v>-68.090999999999994</v>
      </c>
      <c r="R671">
        <v>0.9264</v>
      </c>
      <c r="S671">
        <v>0.88222999999999996</v>
      </c>
      <c r="T671">
        <v>2.5062000000000001E-2</v>
      </c>
      <c r="U671">
        <v>2.1198999999999999E-2</v>
      </c>
      <c r="V671">
        <v>-24.082999999999998</v>
      </c>
      <c r="W671">
        <v>-32.444000000000003</v>
      </c>
      <c r="X671">
        <v>0.46265000000000001</v>
      </c>
      <c r="Y671">
        <v>0.45333000000000001</v>
      </c>
      <c r="Z671">
        <v>0.90312000000000003</v>
      </c>
      <c r="AA671">
        <v>0.87082999999999999</v>
      </c>
      <c r="AB671">
        <v>2.8752E-2</v>
      </c>
      <c r="AC671">
        <v>2.163E-2</v>
      </c>
      <c r="AD671">
        <v>9</v>
      </c>
      <c r="AE671">
        <v>9</v>
      </c>
      <c r="AF671" s="1">
        <v>2.9475000000000002E-5</v>
      </c>
      <c r="AG671" s="1">
        <v>1.4511E-5</v>
      </c>
      <c r="AH671" s="1">
        <v>1.4963999999999999E-5</v>
      </c>
      <c r="AI671">
        <v>9</v>
      </c>
      <c r="AJ671">
        <v>0</v>
      </c>
      <c r="AK671">
        <v>8</v>
      </c>
      <c r="AL671">
        <v>0</v>
      </c>
      <c r="AM671">
        <v>0</v>
      </c>
      <c r="AN671">
        <v>0</v>
      </c>
      <c r="AO671">
        <v>0.85828000000000004</v>
      </c>
      <c r="AP671">
        <v>1</v>
      </c>
      <c r="AQ671">
        <v>1</v>
      </c>
      <c r="AR671" t="s">
        <v>95</v>
      </c>
      <c r="AS671" t="s">
        <v>95</v>
      </c>
      <c r="AT671" t="s">
        <v>95</v>
      </c>
      <c r="AU671" t="s">
        <v>95</v>
      </c>
      <c r="AV671" t="s">
        <v>95</v>
      </c>
      <c r="AW671" t="s">
        <v>95</v>
      </c>
      <c r="AX671" t="s">
        <v>95</v>
      </c>
      <c r="AY671" t="s">
        <v>94</v>
      </c>
      <c r="AZ671" t="s">
        <v>95</v>
      </c>
      <c r="BA671" t="s">
        <v>94</v>
      </c>
      <c r="BB671" t="s">
        <v>95</v>
      </c>
      <c r="BC671" t="s">
        <v>94</v>
      </c>
      <c r="BD671" t="s">
        <v>95</v>
      </c>
      <c r="BE671">
        <v>1</v>
      </c>
      <c r="BI671">
        <v>0</v>
      </c>
      <c r="BM671">
        <v>1</v>
      </c>
      <c r="BS671">
        <v>1</v>
      </c>
      <c r="BT671">
        <v>1</v>
      </c>
      <c r="BU671">
        <v>0</v>
      </c>
      <c r="BV671">
        <v>0</v>
      </c>
      <c r="BW671">
        <v>0</v>
      </c>
      <c r="BX671">
        <v>0</v>
      </c>
      <c r="BY671">
        <v>726</v>
      </c>
      <c r="CG671" s="4">
        <v>1</v>
      </c>
      <c r="CH671" s="4">
        <v>1</v>
      </c>
      <c r="CI671" s="5">
        <v>0</v>
      </c>
      <c r="CJ671" s="5">
        <v>0</v>
      </c>
      <c r="CK671" s="5">
        <v>0</v>
      </c>
      <c r="CL671" s="5">
        <v>0</v>
      </c>
    </row>
    <row r="672" spans="1:91" x14ac:dyDescent="0.2">
      <c r="A672" t="s">
        <v>1155</v>
      </c>
      <c r="B672" t="s">
        <v>951</v>
      </c>
      <c r="C672" t="s">
        <v>222</v>
      </c>
      <c r="D672">
        <v>3.5</v>
      </c>
      <c r="E672" t="s">
        <v>317</v>
      </c>
      <c r="F672" t="s">
        <v>318</v>
      </c>
      <c r="G672" t="s">
        <v>319</v>
      </c>
      <c r="H672" t="s">
        <v>954</v>
      </c>
      <c r="I672">
        <v>0.12553</v>
      </c>
      <c r="J672">
        <v>6.6586000000000006E-2</v>
      </c>
      <c r="K672">
        <v>17.646999999999998</v>
      </c>
      <c r="L672">
        <v>2013.2</v>
      </c>
      <c r="M672">
        <v>35.006</v>
      </c>
      <c r="N672">
        <v>930.11</v>
      </c>
      <c r="O672">
        <v>5.1830000000000001E-2</v>
      </c>
      <c r="P672">
        <v>1878.4</v>
      </c>
      <c r="Q672">
        <v>-35063</v>
      </c>
      <c r="R672">
        <v>0.99900999999999995</v>
      </c>
      <c r="S672">
        <v>0.99894000000000005</v>
      </c>
      <c r="T672">
        <v>7.4767999999999999</v>
      </c>
      <c r="U672">
        <v>5.7194000000000003</v>
      </c>
      <c r="V672">
        <v>0.97104999999999997</v>
      </c>
      <c r="W672">
        <v>0.96967000000000003</v>
      </c>
      <c r="X672">
        <v>40.406999999999996</v>
      </c>
      <c r="Y672">
        <v>34.392000000000003</v>
      </c>
      <c r="Z672">
        <v>0.93130000000000002</v>
      </c>
      <c r="AA672">
        <v>0.92803000000000002</v>
      </c>
      <c r="AB672">
        <v>62.247</v>
      </c>
      <c r="AC672">
        <v>55.113</v>
      </c>
      <c r="AD672">
        <v>45</v>
      </c>
      <c r="AE672">
        <v>45</v>
      </c>
      <c r="AF672">
        <v>0.77410000000000001</v>
      </c>
      <c r="AG672">
        <v>2.1503E-3</v>
      </c>
      <c r="AH672">
        <v>0.77195000000000003</v>
      </c>
      <c r="AI672">
        <v>45</v>
      </c>
      <c r="AJ672">
        <v>1</v>
      </c>
      <c r="AK672">
        <v>44</v>
      </c>
      <c r="AL672">
        <v>0</v>
      </c>
      <c r="AM672">
        <v>0</v>
      </c>
      <c r="AN672">
        <v>1</v>
      </c>
      <c r="AO672">
        <v>0.95313999999999999</v>
      </c>
      <c r="AP672">
        <v>0</v>
      </c>
      <c r="AQ672">
        <v>0</v>
      </c>
      <c r="AR672" t="s">
        <v>95</v>
      </c>
      <c r="AS672" t="s">
        <v>95</v>
      </c>
      <c r="AT672" t="s">
        <v>95</v>
      </c>
      <c r="AU672" t="s">
        <v>95</v>
      </c>
      <c r="AV672" t="s">
        <v>95</v>
      </c>
      <c r="AW672" t="s">
        <v>95</v>
      </c>
      <c r="AX672" t="s">
        <v>95</v>
      </c>
      <c r="AY672" t="s">
        <v>95</v>
      </c>
      <c r="AZ672" t="s">
        <v>95</v>
      </c>
      <c r="BA672" t="s">
        <v>95</v>
      </c>
      <c r="BB672" t="s">
        <v>95</v>
      </c>
      <c r="BC672" t="s">
        <v>95</v>
      </c>
      <c r="BD672" t="s">
        <v>95</v>
      </c>
      <c r="BI672">
        <v>0</v>
      </c>
      <c r="BJ672" t="s">
        <v>137</v>
      </c>
      <c r="BK672" t="s">
        <v>133</v>
      </c>
      <c r="BL672">
        <v>1</v>
      </c>
      <c r="BM672">
        <v>1</v>
      </c>
      <c r="BN672">
        <v>0</v>
      </c>
      <c r="BO672">
        <v>0</v>
      </c>
      <c r="BP672">
        <v>0</v>
      </c>
      <c r="BQ672">
        <v>1</v>
      </c>
      <c r="BS672">
        <v>1</v>
      </c>
      <c r="BT672">
        <v>1</v>
      </c>
      <c r="BU672">
        <v>0</v>
      </c>
      <c r="BV672">
        <v>0</v>
      </c>
      <c r="BW672">
        <v>0</v>
      </c>
      <c r="BX672">
        <v>1</v>
      </c>
      <c r="BY672">
        <v>727</v>
      </c>
      <c r="CG672" s="4">
        <v>1</v>
      </c>
      <c r="CH672" s="4">
        <v>1</v>
      </c>
      <c r="CI672" s="5">
        <v>0</v>
      </c>
      <c r="CJ672" s="5">
        <v>0</v>
      </c>
      <c r="CK672" s="5">
        <v>0</v>
      </c>
      <c r="CL672" s="5">
        <v>1</v>
      </c>
    </row>
    <row r="673" spans="1:90" x14ac:dyDescent="0.2">
      <c r="A673" t="s">
        <v>1156</v>
      </c>
      <c r="B673" t="s">
        <v>951</v>
      </c>
      <c r="C673" t="s">
        <v>222</v>
      </c>
      <c r="D673">
        <v>3.5</v>
      </c>
      <c r="E673" t="s">
        <v>317</v>
      </c>
      <c r="F673" t="s">
        <v>321</v>
      </c>
      <c r="G673" t="s">
        <v>322</v>
      </c>
      <c r="H673" t="s">
        <v>954</v>
      </c>
      <c r="I673">
        <v>0.18787000000000001</v>
      </c>
      <c r="J673">
        <v>3.0009000000000001E-2</v>
      </c>
      <c r="K673">
        <v>0.60750999999999999</v>
      </c>
      <c r="L673">
        <v>1996.6</v>
      </c>
      <c r="M673">
        <v>23.390999999999998</v>
      </c>
      <c r="N673">
        <v>25.628</v>
      </c>
      <c r="O673">
        <v>4.4524999999999997</v>
      </c>
      <c r="P673">
        <v>1961.2</v>
      </c>
      <c r="Q673">
        <v>-1200.2</v>
      </c>
      <c r="R673">
        <v>0.63846999999999998</v>
      </c>
      <c r="S673">
        <v>0.61202000000000001</v>
      </c>
      <c r="T673">
        <v>6.4945000000000004</v>
      </c>
      <c r="U673">
        <v>4.7374000000000001</v>
      </c>
      <c r="V673">
        <v>0.43373</v>
      </c>
      <c r="W673">
        <v>0.40676000000000001</v>
      </c>
      <c r="X673">
        <v>8.1280000000000001</v>
      </c>
      <c r="Y673">
        <v>6.2301000000000002</v>
      </c>
      <c r="Z673">
        <v>0.53356999999999999</v>
      </c>
      <c r="AA673">
        <v>0.51136000000000004</v>
      </c>
      <c r="AB673">
        <v>7.3768000000000002</v>
      </c>
      <c r="AC673">
        <v>5.0523999999999996</v>
      </c>
      <c r="AD673">
        <v>45</v>
      </c>
      <c r="AE673">
        <v>44</v>
      </c>
      <c r="AF673">
        <v>1.3656999999999999</v>
      </c>
      <c r="AG673">
        <v>3.9019999999999999E-2</v>
      </c>
      <c r="AH673">
        <v>1.3267</v>
      </c>
      <c r="AI673">
        <v>44</v>
      </c>
      <c r="AJ673">
        <v>14</v>
      </c>
      <c r="AK673">
        <v>41</v>
      </c>
      <c r="AL673">
        <v>1</v>
      </c>
      <c r="AM673">
        <v>0</v>
      </c>
      <c r="AN673">
        <v>1</v>
      </c>
      <c r="AO673">
        <v>0.93428999999999995</v>
      </c>
      <c r="AP673">
        <v>0</v>
      </c>
      <c r="AQ673">
        <v>1</v>
      </c>
      <c r="AR673" t="s">
        <v>94</v>
      </c>
      <c r="AS673" t="s">
        <v>95</v>
      </c>
      <c r="AT673" t="s">
        <v>95</v>
      </c>
      <c r="AU673" t="s">
        <v>95</v>
      </c>
      <c r="AV673" t="s">
        <v>95</v>
      </c>
      <c r="AW673" t="s">
        <v>95</v>
      </c>
      <c r="AX673" t="s">
        <v>95</v>
      </c>
      <c r="AY673" t="s">
        <v>95</v>
      </c>
      <c r="AZ673" t="s">
        <v>95</v>
      </c>
      <c r="BA673" t="s">
        <v>94</v>
      </c>
      <c r="BB673" t="s">
        <v>95</v>
      </c>
      <c r="BC673" t="s">
        <v>94</v>
      </c>
      <c r="BD673" t="s">
        <v>95</v>
      </c>
      <c r="BI673">
        <v>0</v>
      </c>
      <c r="BJ673" t="s">
        <v>132</v>
      </c>
      <c r="BK673" t="s">
        <v>133</v>
      </c>
      <c r="BL673">
        <v>1</v>
      </c>
      <c r="BM673">
        <v>1</v>
      </c>
      <c r="BN673">
        <v>0</v>
      </c>
      <c r="BO673">
        <v>0</v>
      </c>
      <c r="BP673">
        <v>0</v>
      </c>
      <c r="BQ673">
        <v>0</v>
      </c>
      <c r="BS673">
        <v>1</v>
      </c>
      <c r="BT673">
        <v>1</v>
      </c>
      <c r="BU673">
        <v>0</v>
      </c>
      <c r="BV673">
        <v>0</v>
      </c>
      <c r="BW673">
        <v>0</v>
      </c>
      <c r="BX673">
        <v>0</v>
      </c>
      <c r="BY673">
        <v>728</v>
      </c>
      <c r="CG673" s="4">
        <v>1</v>
      </c>
      <c r="CH673" s="4">
        <v>1</v>
      </c>
      <c r="CI673" s="5">
        <v>0</v>
      </c>
      <c r="CJ673" s="5">
        <v>0</v>
      </c>
      <c r="CK673" s="5">
        <v>0</v>
      </c>
      <c r="CL673" s="5">
        <v>0</v>
      </c>
    </row>
    <row r="674" spans="1:90" x14ac:dyDescent="0.2">
      <c r="A674" t="s">
        <v>1157</v>
      </c>
      <c r="B674" t="s">
        <v>951</v>
      </c>
      <c r="C674" t="s">
        <v>222</v>
      </c>
      <c r="D674">
        <v>3.5</v>
      </c>
      <c r="E674" t="s">
        <v>317</v>
      </c>
      <c r="F674" t="s">
        <v>325</v>
      </c>
      <c r="G674" t="s">
        <v>326</v>
      </c>
      <c r="H674" t="s">
        <v>954</v>
      </c>
      <c r="I674">
        <v>0.52470000000000006</v>
      </c>
      <c r="J674">
        <v>9.3845999999999999E-2</v>
      </c>
      <c r="K674">
        <v>1.5316000000000001</v>
      </c>
      <c r="L674">
        <v>2012.3</v>
      </c>
      <c r="M674">
        <v>8.3750999999999998</v>
      </c>
      <c r="N674">
        <v>60.320999999999998</v>
      </c>
      <c r="O674">
        <v>2.0306000000000002</v>
      </c>
      <c r="P674">
        <v>1985.4</v>
      </c>
      <c r="Q674">
        <v>-3049.4</v>
      </c>
      <c r="R674">
        <v>0.87385999999999997</v>
      </c>
      <c r="S674">
        <v>0.86463000000000001</v>
      </c>
      <c r="T674">
        <v>8.9023000000000003</v>
      </c>
      <c r="U674">
        <v>4.3802000000000003</v>
      </c>
      <c r="V674">
        <v>0.75053000000000003</v>
      </c>
      <c r="W674">
        <v>0.73865000000000003</v>
      </c>
      <c r="X674">
        <v>12.519</v>
      </c>
      <c r="Y674">
        <v>8.4693000000000005</v>
      </c>
      <c r="Z674">
        <v>0.62977000000000005</v>
      </c>
      <c r="AA674">
        <v>0.61214000000000002</v>
      </c>
      <c r="AB674">
        <v>15.250999999999999</v>
      </c>
      <c r="AC674">
        <v>12.191000000000001</v>
      </c>
      <c r="AD674">
        <v>45</v>
      </c>
      <c r="AE674">
        <v>29</v>
      </c>
      <c r="AF674">
        <v>1.4754</v>
      </c>
      <c r="AG674">
        <v>1.6577999999999999E-2</v>
      </c>
      <c r="AH674">
        <v>1.4589000000000001</v>
      </c>
      <c r="AI674">
        <v>33</v>
      </c>
      <c r="AJ674">
        <v>2</v>
      </c>
      <c r="AK674">
        <v>32</v>
      </c>
      <c r="AL674">
        <v>0</v>
      </c>
      <c r="AM674">
        <v>0</v>
      </c>
      <c r="AN674">
        <v>1</v>
      </c>
      <c r="AO674">
        <v>0.94523999999999997</v>
      </c>
      <c r="AP674">
        <v>0</v>
      </c>
      <c r="AQ674">
        <v>1</v>
      </c>
      <c r="AR674" t="s">
        <v>95</v>
      </c>
      <c r="AS674" t="s">
        <v>95</v>
      </c>
      <c r="AT674" t="s">
        <v>95</v>
      </c>
      <c r="AU674" t="s">
        <v>95</v>
      </c>
      <c r="AV674" t="s">
        <v>95</v>
      </c>
      <c r="AW674" t="s">
        <v>95</v>
      </c>
      <c r="AX674" t="s">
        <v>95</v>
      </c>
      <c r="AY674" t="s">
        <v>95</v>
      </c>
      <c r="AZ674" t="s">
        <v>95</v>
      </c>
      <c r="BA674" t="s">
        <v>95</v>
      </c>
      <c r="BB674" t="s">
        <v>95</v>
      </c>
      <c r="BC674" t="s">
        <v>95</v>
      </c>
      <c r="BD674" t="s">
        <v>95</v>
      </c>
      <c r="BI674">
        <v>0</v>
      </c>
      <c r="BJ674" t="s">
        <v>132</v>
      </c>
      <c r="BK674" t="s">
        <v>133</v>
      </c>
      <c r="BL674">
        <v>1</v>
      </c>
      <c r="BM674">
        <v>1</v>
      </c>
      <c r="BN674">
        <v>0</v>
      </c>
      <c r="BO674">
        <v>0</v>
      </c>
      <c r="BP674">
        <v>0</v>
      </c>
      <c r="BQ674">
        <v>0</v>
      </c>
      <c r="BS674">
        <v>1</v>
      </c>
      <c r="BT674">
        <v>1</v>
      </c>
      <c r="BU674">
        <v>0</v>
      </c>
      <c r="BV674">
        <v>0</v>
      </c>
      <c r="BW674">
        <v>0</v>
      </c>
      <c r="BX674">
        <v>0</v>
      </c>
      <c r="BY674">
        <v>729</v>
      </c>
      <c r="CG674" s="4">
        <v>1</v>
      </c>
      <c r="CH674" s="4">
        <v>1</v>
      </c>
      <c r="CI674" s="5">
        <v>0</v>
      </c>
      <c r="CJ674" s="5">
        <v>0</v>
      </c>
      <c r="CK674" s="5">
        <v>0</v>
      </c>
      <c r="CL674" s="5">
        <v>0</v>
      </c>
    </row>
    <row r="675" spans="1:90" x14ac:dyDescent="0.2">
      <c r="A675" t="s">
        <v>1158</v>
      </c>
      <c r="B675" t="s">
        <v>951</v>
      </c>
      <c r="C675" t="s">
        <v>222</v>
      </c>
      <c r="D675">
        <v>3.5</v>
      </c>
      <c r="E675" t="s">
        <v>317</v>
      </c>
      <c r="F675" t="s">
        <v>328</v>
      </c>
      <c r="G675" t="s">
        <v>329</v>
      </c>
      <c r="H675" t="s">
        <v>954</v>
      </c>
      <c r="I675">
        <v>0.71767999999999998</v>
      </c>
      <c r="J675">
        <v>0.10108</v>
      </c>
      <c r="K675">
        <v>13.733000000000001</v>
      </c>
      <c r="L675">
        <v>2014.3</v>
      </c>
      <c r="M675">
        <v>6.1231</v>
      </c>
      <c r="N675">
        <v>607.1</v>
      </c>
      <c r="O675">
        <v>3.4895000000000002E-2</v>
      </c>
      <c r="P675">
        <v>1925.9</v>
      </c>
      <c r="Q675">
        <v>-27349</v>
      </c>
      <c r="R675">
        <v>0.62819000000000003</v>
      </c>
      <c r="S675">
        <v>0.60097999999999996</v>
      </c>
      <c r="T675">
        <v>174.79</v>
      </c>
      <c r="U675">
        <v>77.478999999999999</v>
      </c>
      <c r="V675">
        <v>0.48987000000000003</v>
      </c>
      <c r="W675">
        <v>0.46556999999999998</v>
      </c>
      <c r="X675">
        <v>204.74</v>
      </c>
      <c r="Y675">
        <v>114.41</v>
      </c>
      <c r="Z675">
        <v>0.3871</v>
      </c>
      <c r="AA675">
        <v>0.35792000000000002</v>
      </c>
      <c r="AB675">
        <v>224.41</v>
      </c>
      <c r="AC675">
        <v>151.22</v>
      </c>
      <c r="AD675">
        <v>45</v>
      </c>
      <c r="AE675">
        <v>27</v>
      </c>
      <c r="AF675">
        <v>2.2002999999999999</v>
      </c>
      <c r="AG675">
        <v>4.7352000000000001E-4</v>
      </c>
      <c r="AH675">
        <v>2.1999</v>
      </c>
      <c r="AI675">
        <v>27</v>
      </c>
      <c r="AJ675">
        <v>3</v>
      </c>
      <c r="AK675">
        <v>26</v>
      </c>
      <c r="AL675">
        <v>1</v>
      </c>
      <c r="AM675">
        <v>0</v>
      </c>
      <c r="AN675">
        <v>1</v>
      </c>
      <c r="AO675">
        <v>0.62807000000000002</v>
      </c>
      <c r="AP675">
        <v>0</v>
      </c>
      <c r="AQ675">
        <v>0</v>
      </c>
      <c r="AR675" t="s">
        <v>94</v>
      </c>
      <c r="AS675" t="s">
        <v>95</v>
      </c>
      <c r="AT675" t="s">
        <v>95</v>
      </c>
      <c r="AU675" t="s">
        <v>94</v>
      </c>
      <c r="AV675" t="s">
        <v>94</v>
      </c>
      <c r="AW675" t="s">
        <v>94</v>
      </c>
      <c r="AX675" t="s">
        <v>94</v>
      </c>
      <c r="AY675" t="s">
        <v>95</v>
      </c>
      <c r="AZ675" t="s">
        <v>95</v>
      </c>
      <c r="BA675" t="s">
        <v>94</v>
      </c>
      <c r="BB675" t="s">
        <v>94</v>
      </c>
      <c r="BC675" t="s">
        <v>94</v>
      </c>
      <c r="BD675" t="s">
        <v>94</v>
      </c>
      <c r="BI675">
        <v>0</v>
      </c>
      <c r="BJ675" t="s">
        <v>132</v>
      </c>
      <c r="BK675" t="s">
        <v>133</v>
      </c>
      <c r="BL675">
        <v>1</v>
      </c>
      <c r="BM675">
        <v>1</v>
      </c>
      <c r="BN675">
        <v>0</v>
      </c>
      <c r="BO675">
        <v>0</v>
      </c>
      <c r="BP675">
        <v>0</v>
      </c>
      <c r="BQ675">
        <v>0</v>
      </c>
      <c r="BS675">
        <v>1</v>
      </c>
      <c r="BT675">
        <v>1</v>
      </c>
      <c r="BU675">
        <v>0</v>
      </c>
      <c r="BV675">
        <v>0</v>
      </c>
      <c r="BW675">
        <v>0</v>
      </c>
      <c r="BX675">
        <v>0</v>
      </c>
      <c r="BY675">
        <v>730</v>
      </c>
      <c r="CG675" s="4">
        <v>1</v>
      </c>
      <c r="CH675" s="4">
        <v>1</v>
      </c>
      <c r="CI675" s="5">
        <v>0</v>
      </c>
      <c r="CJ675" s="5">
        <v>0</v>
      </c>
      <c r="CK675" s="5">
        <v>0</v>
      </c>
      <c r="CL675" s="5">
        <v>0</v>
      </c>
    </row>
    <row r="676" spans="1:90" x14ac:dyDescent="0.2">
      <c r="A676" t="s">
        <v>1159</v>
      </c>
      <c r="B676" t="s">
        <v>951</v>
      </c>
      <c r="C676" t="s">
        <v>222</v>
      </c>
      <c r="D676">
        <v>3.5</v>
      </c>
      <c r="E676" t="s">
        <v>317</v>
      </c>
      <c r="F676" t="s">
        <v>331</v>
      </c>
      <c r="G676" t="s">
        <v>329</v>
      </c>
      <c r="H676" t="s">
        <v>954</v>
      </c>
      <c r="I676">
        <v>0.28348000000000001</v>
      </c>
      <c r="J676">
        <v>0.13114000000000001</v>
      </c>
      <c r="K676">
        <v>81.099000000000004</v>
      </c>
      <c r="L676">
        <v>2018</v>
      </c>
      <c r="M676">
        <v>15.502000000000001</v>
      </c>
      <c r="N676">
        <v>5199</v>
      </c>
      <c r="O676" s="1">
        <v>1.2048999999999999E-5</v>
      </c>
      <c r="P676">
        <v>1872.8</v>
      </c>
      <c r="Q676" s="1">
        <v>-161540</v>
      </c>
      <c r="R676">
        <v>0.49467</v>
      </c>
      <c r="S676">
        <v>0.45768999999999999</v>
      </c>
      <c r="T676">
        <v>1328.7</v>
      </c>
      <c r="U676">
        <v>610.28</v>
      </c>
      <c r="V676">
        <v>0.47332000000000002</v>
      </c>
      <c r="W676">
        <v>0.44824000000000003</v>
      </c>
      <c r="X676">
        <v>1356.5</v>
      </c>
      <c r="Y676">
        <v>677.39</v>
      </c>
      <c r="Z676">
        <v>0.31752999999999998</v>
      </c>
      <c r="AA676">
        <v>0.28503000000000001</v>
      </c>
      <c r="AB676">
        <v>1544.1</v>
      </c>
      <c r="AC676">
        <v>971.69</v>
      </c>
      <c r="AD676">
        <v>45</v>
      </c>
      <c r="AE676">
        <v>28</v>
      </c>
      <c r="AF676">
        <v>1.9034</v>
      </c>
      <c r="AG676" s="1">
        <v>5.5293000000000001E-5</v>
      </c>
      <c r="AH676">
        <v>1.9034</v>
      </c>
      <c r="AI676">
        <v>33</v>
      </c>
      <c r="AJ676">
        <v>1</v>
      </c>
      <c r="AK676">
        <v>26</v>
      </c>
      <c r="AL676">
        <v>0</v>
      </c>
      <c r="AM676">
        <v>1</v>
      </c>
      <c r="AN676">
        <v>1</v>
      </c>
      <c r="AO676">
        <v>0.40050000000000002</v>
      </c>
      <c r="AP676">
        <v>0</v>
      </c>
      <c r="AQ676">
        <v>0</v>
      </c>
      <c r="AR676" t="s">
        <v>94</v>
      </c>
      <c r="AS676" t="s">
        <v>95</v>
      </c>
      <c r="AT676" t="s">
        <v>95</v>
      </c>
      <c r="AU676" t="s">
        <v>94</v>
      </c>
      <c r="AV676" t="s">
        <v>94</v>
      </c>
      <c r="AW676" t="s">
        <v>94</v>
      </c>
      <c r="AX676" t="s">
        <v>94</v>
      </c>
      <c r="AY676" t="s">
        <v>95</v>
      </c>
      <c r="AZ676" t="s">
        <v>95</v>
      </c>
      <c r="BA676" t="s">
        <v>94</v>
      </c>
      <c r="BB676" t="s">
        <v>94</v>
      </c>
      <c r="BC676" t="s">
        <v>94</v>
      </c>
      <c r="BD676" t="s">
        <v>94</v>
      </c>
      <c r="BI676">
        <v>0</v>
      </c>
      <c r="BJ676" t="s">
        <v>132</v>
      </c>
      <c r="BK676" t="s">
        <v>133</v>
      </c>
      <c r="BL676">
        <v>1</v>
      </c>
      <c r="BM676">
        <v>1</v>
      </c>
      <c r="BN676">
        <v>0</v>
      </c>
      <c r="BO676">
        <v>0</v>
      </c>
      <c r="BP676">
        <v>0</v>
      </c>
      <c r="BQ676">
        <v>0</v>
      </c>
      <c r="BS676">
        <v>1</v>
      </c>
      <c r="BT676">
        <v>1</v>
      </c>
      <c r="BU676">
        <v>0</v>
      </c>
      <c r="BV676">
        <v>0</v>
      </c>
      <c r="BW676">
        <v>0</v>
      </c>
      <c r="BX676">
        <v>0</v>
      </c>
      <c r="BY676">
        <v>731</v>
      </c>
      <c r="CG676" s="4">
        <v>1</v>
      </c>
      <c r="CH676" s="4">
        <v>1</v>
      </c>
      <c r="CI676" s="5">
        <v>0</v>
      </c>
      <c r="CJ676" s="5">
        <v>0</v>
      </c>
      <c r="CK676" s="5">
        <v>0</v>
      </c>
      <c r="CL676" s="5">
        <v>0</v>
      </c>
    </row>
    <row r="677" spans="1:90" x14ac:dyDescent="0.2">
      <c r="A677" t="s">
        <v>1160</v>
      </c>
      <c r="B677" t="s">
        <v>951</v>
      </c>
      <c r="C677" t="s">
        <v>222</v>
      </c>
      <c r="D677">
        <v>3.5</v>
      </c>
      <c r="E677" t="s">
        <v>317</v>
      </c>
      <c r="F677" t="s">
        <v>333</v>
      </c>
      <c r="G677" t="s">
        <v>326</v>
      </c>
      <c r="H677" t="s">
        <v>954</v>
      </c>
      <c r="I677">
        <v>0.42724000000000001</v>
      </c>
      <c r="J677">
        <v>9.2036000000000007E-2</v>
      </c>
      <c r="K677">
        <v>2.6103999999999998</v>
      </c>
      <c r="L677">
        <v>2012.5</v>
      </c>
      <c r="M677">
        <v>10.286</v>
      </c>
      <c r="N677">
        <v>105.52</v>
      </c>
      <c r="O677">
        <v>0.68547000000000002</v>
      </c>
      <c r="P677">
        <v>1967</v>
      </c>
      <c r="Q677">
        <v>-5196.6000000000004</v>
      </c>
      <c r="R677">
        <v>0.87846999999999997</v>
      </c>
      <c r="S677">
        <v>0.86958000000000002</v>
      </c>
      <c r="T677">
        <v>14.592000000000001</v>
      </c>
      <c r="U677">
        <v>6.7439999999999998</v>
      </c>
      <c r="V677">
        <v>0.77349000000000001</v>
      </c>
      <c r="W677">
        <v>0.76271</v>
      </c>
      <c r="X677">
        <v>19.922000000000001</v>
      </c>
      <c r="Y677">
        <v>12.911</v>
      </c>
      <c r="Z677">
        <v>0.65593999999999997</v>
      </c>
      <c r="AA677">
        <v>0.63954999999999995</v>
      </c>
      <c r="AB677">
        <v>24.553000000000001</v>
      </c>
      <c r="AC677">
        <v>19.686</v>
      </c>
      <c r="AD677">
        <v>45</v>
      </c>
      <c r="AE677">
        <v>30</v>
      </c>
      <c r="AF677">
        <v>1.431</v>
      </c>
      <c r="AG677">
        <v>9.4771999999999999E-3</v>
      </c>
      <c r="AH677">
        <v>1.4216</v>
      </c>
      <c r="AI677">
        <v>33</v>
      </c>
      <c r="AJ677">
        <v>3</v>
      </c>
      <c r="AK677">
        <v>26</v>
      </c>
      <c r="AL677">
        <v>0</v>
      </c>
      <c r="AM677">
        <v>1</v>
      </c>
      <c r="AN677">
        <v>1</v>
      </c>
      <c r="AO677">
        <v>0.94745999999999997</v>
      </c>
      <c r="AP677">
        <v>0</v>
      </c>
      <c r="AQ677">
        <v>0</v>
      </c>
      <c r="AR677" t="s">
        <v>95</v>
      </c>
      <c r="AS677" t="s">
        <v>95</v>
      </c>
      <c r="AT677" t="s">
        <v>95</v>
      </c>
      <c r="AU677" t="s">
        <v>95</v>
      </c>
      <c r="AV677" t="s">
        <v>95</v>
      </c>
      <c r="AW677" t="s">
        <v>95</v>
      </c>
      <c r="AX677" t="s">
        <v>95</v>
      </c>
      <c r="AY677" t="s">
        <v>95</v>
      </c>
      <c r="AZ677" t="s">
        <v>95</v>
      </c>
      <c r="BA677" t="s">
        <v>95</v>
      </c>
      <c r="BB677" t="s">
        <v>95</v>
      </c>
      <c r="BC677" t="s">
        <v>95</v>
      </c>
      <c r="BD677" t="s">
        <v>95</v>
      </c>
      <c r="BI677">
        <v>0</v>
      </c>
      <c r="BJ677" t="s">
        <v>132</v>
      </c>
      <c r="BK677" t="s">
        <v>133</v>
      </c>
      <c r="BL677">
        <v>1</v>
      </c>
      <c r="BM677">
        <v>1</v>
      </c>
      <c r="BN677">
        <v>0</v>
      </c>
      <c r="BO677">
        <v>0</v>
      </c>
      <c r="BP677">
        <v>0</v>
      </c>
      <c r="BQ677">
        <v>0</v>
      </c>
      <c r="BS677">
        <v>1</v>
      </c>
      <c r="BT677">
        <v>1</v>
      </c>
      <c r="BU677">
        <v>0</v>
      </c>
      <c r="BV677">
        <v>0</v>
      </c>
      <c r="BW677">
        <v>0</v>
      </c>
      <c r="BX677">
        <v>0</v>
      </c>
      <c r="BY677">
        <v>732</v>
      </c>
      <c r="CG677" s="4">
        <v>1</v>
      </c>
      <c r="CH677" s="4">
        <v>1</v>
      </c>
      <c r="CI677" s="5">
        <v>0</v>
      </c>
      <c r="CJ677" s="5">
        <v>0</v>
      </c>
      <c r="CK677" s="5">
        <v>0</v>
      </c>
      <c r="CL677" s="5">
        <v>0</v>
      </c>
    </row>
    <row r="678" spans="1:90" x14ac:dyDescent="0.2">
      <c r="A678" t="s">
        <v>1161</v>
      </c>
      <c r="B678" t="s">
        <v>951</v>
      </c>
      <c r="C678" t="s">
        <v>222</v>
      </c>
      <c r="D678">
        <v>3.5</v>
      </c>
      <c r="E678" t="s">
        <v>317</v>
      </c>
      <c r="F678" t="s">
        <v>335</v>
      </c>
      <c r="G678" t="s">
        <v>336</v>
      </c>
      <c r="H678" t="s">
        <v>954</v>
      </c>
      <c r="I678">
        <v>0.12814999999999999</v>
      </c>
      <c r="J678">
        <v>8.9667999999999998E-2</v>
      </c>
      <c r="K678">
        <v>247.27</v>
      </c>
      <c r="L678">
        <v>2021.7</v>
      </c>
      <c r="M678">
        <v>34.29</v>
      </c>
      <c r="N678">
        <v>20656</v>
      </c>
      <c r="O678">
        <v>3.2679999999999997E-4</v>
      </c>
      <c r="P678">
        <v>1829.1</v>
      </c>
      <c r="Q678" s="1">
        <v>-491900</v>
      </c>
      <c r="R678">
        <v>0.99943000000000004</v>
      </c>
      <c r="S678">
        <v>0.99939</v>
      </c>
      <c r="T678">
        <v>83.400999999999996</v>
      </c>
      <c r="U678">
        <v>75.194999999999993</v>
      </c>
      <c r="V678">
        <v>0.99163999999999997</v>
      </c>
      <c r="W678">
        <v>0.99124000000000001</v>
      </c>
      <c r="X678">
        <v>320.67</v>
      </c>
      <c r="Y678">
        <v>289.5</v>
      </c>
      <c r="Z678">
        <v>0.83842000000000005</v>
      </c>
      <c r="AA678">
        <v>0.83072000000000001</v>
      </c>
      <c r="AB678">
        <v>1409.8</v>
      </c>
      <c r="AC678">
        <v>1210.5999999999999</v>
      </c>
      <c r="AD678">
        <v>45</v>
      </c>
      <c r="AE678">
        <v>45</v>
      </c>
      <c r="AF678">
        <v>0.57847000000000004</v>
      </c>
      <c r="AG678" s="1">
        <v>9.6823000000000005E-5</v>
      </c>
      <c r="AH678">
        <v>0.57837000000000005</v>
      </c>
      <c r="AI678">
        <v>45</v>
      </c>
      <c r="AJ678">
        <v>0</v>
      </c>
      <c r="AK678">
        <v>44</v>
      </c>
      <c r="AL678">
        <v>0</v>
      </c>
      <c r="AM678">
        <v>0</v>
      </c>
      <c r="AN678">
        <v>1</v>
      </c>
      <c r="AO678">
        <v>0.92535000000000001</v>
      </c>
      <c r="AP678">
        <v>0</v>
      </c>
      <c r="AQ678">
        <v>0</v>
      </c>
      <c r="AR678" t="s">
        <v>95</v>
      </c>
      <c r="AS678" t="s">
        <v>95</v>
      </c>
      <c r="AT678" t="s">
        <v>95</v>
      </c>
      <c r="AU678" t="s">
        <v>95</v>
      </c>
      <c r="AV678" t="s">
        <v>95</v>
      </c>
      <c r="AW678" t="s">
        <v>95</v>
      </c>
      <c r="AX678" t="s">
        <v>95</v>
      </c>
      <c r="AY678" t="s">
        <v>95</v>
      </c>
      <c r="AZ678" t="s">
        <v>95</v>
      </c>
      <c r="BA678" t="s">
        <v>95</v>
      </c>
      <c r="BB678" t="s">
        <v>95</v>
      </c>
      <c r="BC678" t="s">
        <v>95</v>
      </c>
      <c r="BD678" t="s">
        <v>95</v>
      </c>
      <c r="BH678" t="s">
        <v>389</v>
      </c>
      <c r="BI678">
        <v>1</v>
      </c>
      <c r="BJ678" t="s">
        <v>97</v>
      </c>
      <c r="BK678" t="s">
        <v>337</v>
      </c>
      <c r="BL678">
        <v>0</v>
      </c>
      <c r="BM678">
        <v>0</v>
      </c>
      <c r="BN678">
        <v>0</v>
      </c>
      <c r="BO678">
        <v>0</v>
      </c>
      <c r="BP678">
        <v>0</v>
      </c>
      <c r="BQ678">
        <v>0</v>
      </c>
      <c r="BS678">
        <v>1</v>
      </c>
      <c r="BT678">
        <v>1</v>
      </c>
      <c r="BU678">
        <v>0</v>
      </c>
      <c r="BV678">
        <v>0</v>
      </c>
      <c r="BW678">
        <v>0</v>
      </c>
      <c r="BX678">
        <v>0</v>
      </c>
      <c r="BY678">
        <v>733</v>
      </c>
      <c r="BZ678" t="s">
        <v>123</v>
      </c>
      <c r="CA678" t="s">
        <v>123</v>
      </c>
      <c r="CG678" s="4">
        <v>1</v>
      </c>
      <c r="CH678" s="4">
        <v>1</v>
      </c>
      <c r="CI678" s="5">
        <v>0</v>
      </c>
      <c r="CJ678" s="5">
        <v>0</v>
      </c>
      <c r="CK678" s="5">
        <v>0</v>
      </c>
      <c r="CL678" s="5">
        <v>0</v>
      </c>
    </row>
    <row r="679" spans="1:90" x14ac:dyDescent="0.2">
      <c r="A679" t="s">
        <v>1162</v>
      </c>
      <c r="B679" t="s">
        <v>951</v>
      </c>
      <c r="C679" t="s">
        <v>222</v>
      </c>
      <c r="D679">
        <v>3.5</v>
      </c>
      <c r="E679" t="s">
        <v>317</v>
      </c>
      <c r="F679" t="s">
        <v>339</v>
      </c>
      <c r="G679" t="s">
        <v>340</v>
      </c>
      <c r="H679" t="s">
        <v>954</v>
      </c>
      <c r="I679">
        <v>0.12343</v>
      </c>
      <c r="J679">
        <v>6.9303000000000003E-2</v>
      </c>
      <c r="K679">
        <v>17.436</v>
      </c>
      <c r="L679">
        <v>2013.7</v>
      </c>
      <c r="M679">
        <v>35.600999999999999</v>
      </c>
      <c r="N679">
        <v>956.8</v>
      </c>
      <c r="O679">
        <v>3.8954999999999997E-2</v>
      </c>
      <c r="P679">
        <v>1879.4</v>
      </c>
      <c r="Q679">
        <v>-34644</v>
      </c>
      <c r="R679">
        <v>0.99914000000000003</v>
      </c>
      <c r="S679">
        <v>0.99907999999999997</v>
      </c>
      <c r="T679">
        <v>6.7382</v>
      </c>
      <c r="U679">
        <v>5.2950999999999997</v>
      </c>
      <c r="V679">
        <v>0.97636000000000001</v>
      </c>
      <c r="W679">
        <v>0.97519999999999996</v>
      </c>
      <c r="X679">
        <v>35.357999999999997</v>
      </c>
      <c r="Y679">
        <v>30.34</v>
      </c>
      <c r="Z679">
        <v>0.92712000000000006</v>
      </c>
      <c r="AA679">
        <v>0.92357</v>
      </c>
      <c r="AB679">
        <v>62.076999999999998</v>
      </c>
      <c r="AC679">
        <v>54.747</v>
      </c>
      <c r="AD679">
        <v>44</v>
      </c>
      <c r="AE679">
        <v>44</v>
      </c>
      <c r="AF679">
        <v>0.75251000000000001</v>
      </c>
      <c r="AG679">
        <v>2.0902999999999998E-3</v>
      </c>
      <c r="AH679">
        <v>0.75041000000000002</v>
      </c>
      <c r="AI679">
        <v>44</v>
      </c>
      <c r="AJ679">
        <v>0</v>
      </c>
      <c r="AK679">
        <v>43</v>
      </c>
      <c r="AL679">
        <v>0</v>
      </c>
      <c r="AM679">
        <v>0</v>
      </c>
      <c r="AN679">
        <v>1</v>
      </c>
      <c r="AO679">
        <v>0.94847000000000004</v>
      </c>
      <c r="AP679">
        <v>0</v>
      </c>
      <c r="AQ679">
        <v>0</v>
      </c>
      <c r="AR679" t="s">
        <v>95</v>
      </c>
      <c r="AS679" t="s">
        <v>95</v>
      </c>
      <c r="AT679" t="s">
        <v>95</v>
      </c>
      <c r="AU679" t="s">
        <v>95</v>
      </c>
      <c r="AV679" t="s">
        <v>95</v>
      </c>
      <c r="AW679" t="s">
        <v>95</v>
      </c>
      <c r="AX679" t="s">
        <v>95</v>
      </c>
      <c r="AY679" t="s">
        <v>95</v>
      </c>
      <c r="AZ679" t="s">
        <v>95</v>
      </c>
      <c r="BA679" t="s">
        <v>95</v>
      </c>
      <c r="BB679" t="s">
        <v>95</v>
      </c>
      <c r="BC679" t="s">
        <v>95</v>
      </c>
      <c r="BD679" t="s">
        <v>95</v>
      </c>
      <c r="BH679" t="s">
        <v>341</v>
      </c>
      <c r="BI679">
        <v>1</v>
      </c>
      <c r="BJ679" t="s">
        <v>97</v>
      </c>
      <c r="BK679" t="s">
        <v>138</v>
      </c>
      <c r="BL679">
        <v>0</v>
      </c>
      <c r="BM679">
        <v>0</v>
      </c>
      <c r="BN679">
        <v>0</v>
      </c>
      <c r="BO679">
        <v>0</v>
      </c>
      <c r="BP679">
        <v>0</v>
      </c>
      <c r="BQ679">
        <v>0</v>
      </c>
      <c r="BS679">
        <v>1</v>
      </c>
      <c r="BT679">
        <v>1</v>
      </c>
      <c r="BU679">
        <v>0</v>
      </c>
      <c r="BV679">
        <v>0</v>
      </c>
      <c r="BW679">
        <v>0</v>
      </c>
      <c r="BX679">
        <v>0</v>
      </c>
      <c r="BY679">
        <v>734</v>
      </c>
      <c r="BZ679" t="s">
        <v>123</v>
      </c>
      <c r="CA679" t="s">
        <v>123</v>
      </c>
      <c r="CG679" s="4">
        <v>1</v>
      </c>
      <c r="CH679" s="4">
        <v>1</v>
      </c>
      <c r="CI679" s="5">
        <v>0</v>
      </c>
      <c r="CJ679" s="5">
        <v>0</v>
      </c>
      <c r="CK679" s="5">
        <v>0</v>
      </c>
      <c r="CL679" s="5">
        <v>0</v>
      </c>
    </row>
    <row r="680" spans="1:90" x14ac:dyDescent="0.2">
      <c r="A680" t="s">
        <v>1163</v>
      </c>
      <c r="B680" t="s">
        <v>951</v>
      </c>
      <c r="C680" t="s">
        <v>222</v>
      </c>
      <c r="D680">
        <v>3.5</v>
      </c>
      <c r="E680" t="s">
        <v>317</v>
      </c>
      <c r="F680" t="s">
        <v>343</v>
      </c>
      <c r="G680" t="s">
        <v>344</v>
      </c>
      <c r="H680" t="s">
        <v>954</v>
      </c>
      <c r="I680">
        <v>0.12553</v>
      </c>
      <c r="J680">
        <v>6.6586000000000006E-2</v>
      </c>
      <c r="K680">
        <v>17.646999999999998</v>
      </c>
      <c r="L680">
        <v>2013.2</v>
      </c>
      <c r="M680">
        <v>35.006</v>
      </c>
      <c r="N680">
        <v>930.11</v>
      </c>
      <c r="O680">
        <v>5.1830000000000001E-2</v>
      </c>
      <c r="P680">
        <v>1878.4</v>
      </c>
      <c r="Q680">
        <v>-35063</v>
      </c>
      <c r="R680">
        <v>0.99900999999999995</v>
      </c>
      <c r="S680">
        <v>0.99894000000000005</v>
      </c>
      <c r="T680">
        <v>7.4767999999999999</v>
      </c>
      <c r="U680">
        <v>5.7194000000000003</v>
      </c>
      <c r="V680">
        <v>0.97104999999999997</v>
      </c>
      <c r="W680">
        <v>0.96967000000000003</v>
      </c>
      <c r="X680">
        <v>40.406999999999996</v>
      </c>
      <c r="Y680">
        <v>34.392000000000003</v>
      </c>
      <c r="Z680">
        <v>0.93130000000000002</v>
      </c>
      <c r="AA680">
        <v>0.92803000000000002</v>
      </c>
      <c r="AB680">
        <v>62.247</v>
      </c>
      <c r="AC680">
        <v>55.113</v>
      </c>
      <c r="AD680">
        <v>45</v>
      </c>
      <c r="AE680">
        <v>45</v>
      </c>
      <c r="AF680">
        <v>0.77410000000000001</v>
      </c>
      <c r="AG680">
        <v>2.1503E-3</v>
      </c>
      <c r="AH680">
        <v>0.77195000000000003</v>
      </c>
      <c r="AI680">
        <v>45</v>
      </c>
      <c r="AJ680">
        <v>1</v>
      </c>
      <c r="AK680">
        <v>44</v>
      </c>
      <c r="AL680">
        <v>0</v>
      </c>
      <c r="AM680">
        <v>0</v>
      </c>
      <c r="AN680">
        <v>1</v>
      </c>
      <c r="AO680">
        <v>0.95313999999999999</v>
      </c>
      <c r="AP680">
        <v>0</v>
      </c>
      <c r="AQ680">
        <v>0</v>
      </c>
      <c r="AR680" t="s">
        <v>95</v>
      </c>
      <c r="AS680" t="s">
        <v>95</v>
      </c>
      <c r="AT680" t="s">
        <v>95</v>
      </c>
      <c r="AU680" t="s">
        <v>95</v>
      </c>
      <c r="AV680" t="s">
        <v>95</v>
      </c>
      <c r="AW680" t="s">
        <v>95</v>
      </c>
      <c r="AX680" t="s">
        <v>95</v>
      </c>
      <c r="AY680" t="s">
        <v>95</v>
      </c>
      <c r="AZ680" t="s">
        <v>95</v>
      </c>
      <c r="BA680" t="s">
        <v>95</v>
      </c>
      <c r="BB680" t="s">
        <v>95</v>
      </c>
      <c r="BC680" t="s">
        <v>95</v>
      </c>
      <c r="BD680" t="s">
        <v>95</v>
      </c>
      <c r="BH680" t="s">
        <v>345</v>
      </c>
      <c r="BI680">
        <v>1</v>
      </c>
      <c r="BJ680" t="s">
        <v>97</v>
      </c>
      <c r="BK680" t="s">
        <v>180</v>
      </c>
      <c r="BL680">
        <v>0</v>
      </c>
      <c r="BM680">
        <v>0</v>
      </c>
      <c r="BN680">
        <v>0</v>
      </c>
      <c r="BO680">
        <v>0</v>
      </c>
      <c r="BP680">
        <v>0</v>
      </c>
      <c r="BQ680">
        <v>0</v>
      </c>
      <c r="BS680">
        <v>1</v>
      </c>
      <c r="BT680">
        <v>1</v>
      </c>
      <c r="BU680">
        <v>0</v>
      </c>
      <c r="BV680">
        <v>0</v>
      </c>
      <c r="BW680">
        <v>0</v>
      </c>
      <c r="BX680">
        <v>0</v>
      </c>
      <c r="BY680">
        <v>735</v>
      </c>
      <c r="BZ680" t="s">
        <v>123</v>
      </c>
      <c r="CA680" t="s">
        <v>123</v>
      </c>
      <c r="CG680" s="4">
        <v>1</v>
      </c>
      <c r="CH680" s="4">
        <v>1</v>
      </c>
      <c r="CI680" s="5">
        <v>0</v>
      </c>
      <c r="CJ680" s="5">
        <v>0</v>
      </c>
      <c r="CK680" s="5">
        <v>0</v>
      </c>
      <c r="CL680" s="5">
        <v>0</v>
      </c>
    </row>
    <row r="681" spans="1:90" x14ac:dyDescent="0.2">
      <c r="A681" t="s">
        <v>1164</v>
      </c>
      <c r="B681" t="s">
        <v>951</v>
      </c>
      <c r="C681" t="s">
        <v>222</v>
      </c>
      <c r="D681">
        <v>3.5</v>
      </c>
      <c r="E681" t="s">
        <v>317</v>
      </c>
      <c r="F681" t="s">
        <v>347</v>
      </c>
      <c r="G681" t="s">
        <v>348</v>
      </c>
      <c r="H681" t="s">
        <v>954</v>
      </c>
      <c r="I681">
        <v>9.3341999999999994E-2</v>
      </c>
      <c r="J681">
        <v>7.1926000000000004E-2</v>
      </c>
      <c r="K681">
        <v>0.78864999999999996</v>
      </c>
      <c r="L681">
        <v>2012.4</v>
      </c>
      <c r="M681">
        <v>47.079000000000001</v>
      </c>
      <c r="N681">
        <v>60.609000000000002</v>
      </c>
      <c r="O681">
        <v>5.6958000000000002</v>
      </c>
      <c r="P681">
        <v>1987.6</v>
      </c>
      <c r="Q681">
        <v>-1561.7</v>
      </c>
      <c r="R681">
        <v>0.70665999999999995</v>
      </c>
      <c r="S681">
        <v>0.67281000000000002</v>
      </c>
      <c r="T681">
        <v>4.4676999999999998</v>
      </c>
      <c r="U681">
        <v>3.3342999999999998</v>
      </c>
      <c r="V681">
        <v>0.70487999999999995</v>
      </c>
      <c r="W681">
        <v>0.68301999999999996</v>
      </c>
      <c r="X681">
        <v>4.4812000000000003</v>
      </c>
      <c r="Y681">
        <v>3.3083</v>
      </c>
      <c r="Z681">
        <v>0.68478000000000006</v>
      </c>
      <c r="AA681">
        <v>0.66142999999999996</v>
      </c>
      <c r="AB681">
        <v>4.6313000000000004</v>
      </c>
      <c r="AC681">
        <v>3.5116000000000001</v>
      </c>
      <c r="AD681">
        <v>30</v>
      </c>
      <c r="AE681">
        <v>30</v>
      </c>
      <c r="AF681">
        <v>0.57747000000000004</v>
      </c>
      <c r="AG681">
        <v>1.6499E-2</v>
      </c>
      <c r="AH681">
        <v>0.56096999999999997</v>
      </c>
      <c r="AI681">
        <v>30</v>
      </c>
      <c r="AJ681">
        <v>0</v>
      </c>
      <c r="AK681">
        <v>27</v>
      </c>
      <c r="AL681">
        <v>0</v>
      </c>
      <c r="AM681">
        <v>0</v>
      </c>
      <c r="AN681">
        <v>1</v>
      </c>
      <c r="AO681">
        <v>0.76763000000000003</v>
      </c>
      <c r="AP681">
        <v>0</v>
      </c>
      <c r="AQ681">
        <v>1</v>
      </c>
      <c r="AR681" t="s">
        <v>95</v>
      </c>
      <c r="AS681" t="s">
        <v>95</v>
      </c>
      <c r="AT681" t="s">
        <v>95</v>
      </c>
      <c r="AU681" t="s">
        <v>95</v>
      </c>
      <c r="AV681" t="s">
        <v>95</v>
      </c>
      <c r="AW681" t="s">
        <v>95</v>
      </c>
      <c r="AX681" t="s">
        <v>95</v>
      </c>
      <c r="AY681" t="s">
        <v>95</v>
      </c>
      <c r="AZ681" t="s">
        <v>95</v>
      </c>
      <c r="BA681" t="s">
        <v>95</v>
      </c>
      <c r="BB681" t="s">
        <v>95</v>
      </c>
      <c r="BC681" t="s">
        <v>94</v>
      </c>
      <c r="BD681" t="s">
        <v>95</v>
      </c>
      <c r="BH681" t="s">
        <v>341</v>
      </c>
      <c r="BI681">
        <v>1</v>
      </c>
      <c r="BJ681" t="s">
        <v>97</v>
      </c>
      <c r="BK681" t="s">
        <v>138</v>
      </c>
      <c r="BL681">
        <v>0</v>
      </c>
      <c r="BM681">
        <v>0</v>
      </c>
      <c r="BN681">
        <v>0</v>
      </c>
      <c r="BO681">
        <v>0</v>
      </c>
      <c r="BP681">
        <v>0</v>
      </c>
      <c r="BQ681">
        <v>0</v>
      </c>
      <c r="BS681">
        <v>1</v>
      </c>
      <c r="BT681">
        <v>1</v>
      </c>
      <c r="BU681">
        <v>0</v>
      </c>
      <c r="BV681">
        <v>0</v>
      </c>
      <c r="BW681">
        <v>0</v>
      </c>
      <c r="BX681">
        <v>0</v>
      </c>
      <c r="BY681">
        <v>736</v>
      </c>
      <c r="BZ681" t="s">
        <v>123</v>
      </c>
      <c r="CA681" t="s">
        <v>123</v>
      </c>
      <c r="CG681" s="4">
        <v>1</v>
      </c>
      <c r="CH681" s="4">
        <v>1</v>
      </c>
      <c r="CI681" s="5">
        <v>0</v>
      </c>
      <c r="CJ681" s="5">
        <v>0</v>
      </c>
      <c r="CK681" s="5">
        <v>0</v>
      </c>
      <c r="CL681" s="5">
        <v>0</v>
      </c>
    </row>
    <row r="682" spans="1:90" x14ac:dyDescent="0.2">
      <c r="A682" t="s">
        <v>1165</v>
      </c>
      <c r="B682" t="s">
        <v>951</v>
      </c>
      <c r="C682" t="s">
        <v>222</v>
      </c>
      <c r="D682">
        <v>3.5</v>
      </c>
      <c r="E682" t="s">
        <v>317</v>
      </c>
      <c r="F682" t="s">
        <v>350</v>
      </c>
      <c r="G682" t="s">
        <v>351</v>
      </c>
      <c r="H682" t="s">
        <v>954</v>
      </c>
      <c r="I682">
        <v>0.25785999999999998</v>
      </c>
      <c r="J682">
        <v>0.1492</v>
      </c>
      <c r="K682">
        <v>13.051</v>
      </c>
      <c r="L682">
        <v>2020.1</v>
      </c>
      <c r="M682">
        <v>17.042000000000002</v>
      </c>
      <c r="N682">
        <v>1056.2</v>
      </c>
      <c r="O682">
        <v>4.2693000000000002E-3</v>
      </c>
      <c r="P682">
        <v>1942.2</v>
      </c>
      <c r="Q682">
        <v>-25997</v>
      </c>
      <c r="R682">
        <v>0.99805999999999995</v>
      </c>
      <c r="S682">
        <v>0.99792000000000003</v>
      </c>
      <c r="T682">
        <v>9.5334000000000003</v>
      </c>
      <c r="U682">
        <v>6.4180000000000001</v>
      </c>
      <c r="V682">
        <v>0.98424</v>
      </c>
      <c r="W682">
        <v>0.98348999999999998</v>
      </c>
      <c r="X682">
        <v>27.186</v>
      </c>
      <c r="Y682">
        <v>19.545000000000002</v>
      </c>
      <c r="Z682">
        <v>0.61250000000000004</v>
      </c>
      <c r="AA682">
        <v>0.59404000000000001</v>
      </c>
      <c r="AB682">
        <v>134.81</v>
      </c>
      <c r="AC682">
        <v>110.39</v>
      </c>
      <c r="AD682">
        <v>45</v>
      </c>
      <c r="AE682">
        <v>33</v>
      </c>
      <c r="AF682">
        <v>0.71953999999999996</v>
      </c>
      <c r="AG682">
        <v>9.4676000000000005E-4</v>
      </c>
      <c r="AH682">
        <v>0.71858999999999995</v>
      </c>
      <c r="AI682">
        <v>33</v>
      </c>
      <c r="AJ682">
        <v>0</v>
      </c>
      <c r="AK682">
        <v>32</v>
      </c>
      <c r="AL682">
        <v>0</v>
      </c>
      <c r="AM682">
        <v>0</v>
      </c>
      <c r="AN682">
        <v>1</v>
      </c>
      <c r="AO682">
        <v>0.89229999999999998</v>
      </c>
      <c r="AP682">
        <v>0</v>
      </c>
      <c r="AQ682">
        <v>0</v>
      </c>
      <c r="AR682" t="s">
        <v>95</v>
      </c>
      <c r="AS682" t="s">
        <v>95</v>
      </c>
      <c r="AT682" t="s">
        <v>95</v>
      </c>
      <c r="AU682" t="s">
        <v>95</v>
      </c>
      <c r="AV682" t="s">
        <v>95</v>
      </c>
      <c r="AW682" t="s">
        <v>95</v>
      </c>
      <c r="AX682" t="s">
        <v>95</v>
      </c>
      <c r="AY682" t="s">
        <v>95</v>
      </c>
      <c r="AZ682" t="s">
        <v>95</v>
      </c>
      <c r="BA682" t="s">
        <v>95</v>
      </c>
      <c r="BB682" t="s">
        <v>95</v>
      </c>
      <c r="BC682" t="s">
        <v>95</v>
      </c>
      <c r="BD682" t="s">
        <v>95</v>
      </c>
      <c r="BI682">
        <v>0</v>
      </c>
      <c r="BJ682" t="s">
        <v>137</v>
      </c>
      <c r="BK682" t="s">
        <v>180</v>
      </c>
      <c r="BL682">
        <v>1</v>
      </c>
      <c r="BM682">
        <v>1</v>
      </c>
      <c r="BN682">
        <v>0</v>
      </c>
      <c r="BO682">
        <v>0</v>
      </c>
      <c r="BP682">
        <v>0</v>
      </c>
      <c r="BQ682">
        <v>0</v>
      </c>
      <c r="BS682">
        <v>1</v>
      </c>
      <c r="BT682">
        <v>1</v>
      </c>
      <c r="BU682">
        <v>0</v>
      </c>
      <c r="BV682">
        <v>0</v>
      </c>
      <c r="BW682">
        <v>0</v>
      </c>
      <c r="BX682">
        <v>0</v>
      </c>
      <c r="BY682">
        <v>737</v>
      </c>
      <c r="CG682" s="4">
        <v>1</v>
      </c>
      <c r="CH682" s="4">
        <v>1</v>
      </c>
      <c r="CI682" s="5">
        <v>0</v>
      </c>
      <c r="CJ682" s="5">
        <v>0</v>
      </c>
      <c r="CK682" s="5">
        <v>0</v>
      </c>
      <c r="CL682" s="5">
        <v>0</v>
      </c>
    </row>
    <row r="683" spans="1:90" x14ac:dyDescent="0.2">
      <c r="A683" t="s">
        <v>1166</v>
      </c>
      <c r="B683" t="s">
        <v>951</v>
      </c>
      <c r="C683" t="s">
        <v>222</v>
      </c>
      <c r="D683">
        <v>3.5</v>
      </c>
      <c r="E683" t="s">
        <v>317</v>
      </c>
      <c r="F683" t="s">
        <v>353</v>
      </c>
      <c r="G683" t="s">
        <v>354</v>
      </c>
      <c r="H683" t="s">
        <v>954</v>
      </c>
      <c r="I683">
        <v>0.22520999999999999</v>
      </c>
      <c r="J683">
        <v>0.13846</v>
      </c>
      <c r="K683">
        <v>1.6007</v>
      </c>
      <c r="L683">
        <v>2017.9</v>
      </c>
      <c r="M683">
        <v>19.512</v>
      </c>
      <c r="N683">
        <v>116.77</v>
      </c>
      <c r="O683">
        <v>1.1122000000000001</v>
      </c>
      <c r="P683">
        <v>1990</v>
      </c>
      <c r="Q683">
        <v>-3187.2</v>
      </c>
      <c r="R683">
        <v>0.94686999999999999</v>
      </c>
      <c r="S683">
        <v>0.94277999999999995</v>
      </c>
      <c r="T683">
        <v>5.7443999999999997</v>
      </c>
      <c r="U683">
        <v>3.6890000000000001</v>
      </c>
      <c r="V683">
        <v>0.93754000000000004</v>
      </c>
      <c r="W683">
        <v>0.93440999999999996</v>
      </c>
      <c r="X683">
        <v>6.2282999999999999</v>
      </c>
      <c r="Y683">
        <v>4.1725000000000003</v>
      </c>
      <c r="Z683">
        <v>0.63539000000000001</v>
      </c>
      <c r="AA683">
        <v>0.61716000000000004</v>
      </c>
      <c r="AB683">
        <v>15.048</v>
      </c>
      <c r="AC683">
        <v>12.081</v>
      </c>
      <c r="AD683">
        <v>43</v>
      </c>
      <c r="AE683">
        <v>27</v>
      </c>
      <c r="AF683">
        <v>0.76215999999999995</v>
      </c>
      <c r="AG683">
        <v>8.5635999999999993E-3</v>
      </c>
      <c r="AH683">
        <v>0.75360000000000005</v>
      </c>
      <c r="AI683">
        <v>31</v>
      </c>
      <c r="AJ683">
        <v>0</v>
      </c>
      <c r="AK683">
        <v>30</v>
      </c>
      <c r="AL683">
        <v>0</v>
      </c>
      <c r="AM683">
        <v>0</v>
      </c>
      <c r="AN683">
        <v>1</v>
      </c>
      <c r="AO683">
        <v>0.86995999999999996</v>
      </c>
      <c r="AP683">
        <v>0</v>
      </c>
      <c r="AQ683">
        <v>1</v>
      </c>
      <c r="AR683" t="s">
        <v>95</v>
      </c>
      <c r="AS683" t="s">
        <v>95</v>
      </c>
      <c r="AT683" t="s">
        <v>95</v>
      </c>
      <c r="AU683" t="s">
        <v>95</v>
      </c>
      <c r="AV683" t="s">
        <v>95</v>
      </c>
      <c r="AW683" t="s">
        <v>95</v>
      </c>
      <c r="AX683" t="s">
        <v>95</v>
      </c>
      <c r="AY683" t="s">
        <v>95</v>
      </c>
      <c r="AZ683" t="s">
        <v>95</v>
      </c>
      <c r="BA683" t="s">
        <v>95</v>
      </c>
      <c r="BB683" t="s">
        <v>95</v>
      </c>
      <c r="BC683" t="s">
        <v>95</v>
      </c>
      <c r="BD683" t="s">
        <v>95</v>
      </c>
      <c r="BH683" t="s">
        <v>341</v>
      </c>
      <c r="BI683">
        <v>1</v>
      </c>
      <c r="BJ683" t="s">
        <v>97</v>
      </c>
      <c r="BK683" t="s">
        <v>138</v>
      </c>
      <c r="BL683">
        <v>0</v>
      </c>
      <c r="BM683">
        <v>0</v>
      </c>
      <c r="BN683">
        <v>0</v>
      </c>
      <c r="BO683">
        <v>0</v>
      </c>
      <c r="BP683">
        <v>0</v>
      </c>
      <c r="BQ683">
        <v>0</v>
      </c>
      <c r="BS683">
        <v>1</v>
      </c>
      <c r="BT683">
        <v>1</v>
      </c>
      <c r="BU683">
        <v>0</v>
      </c>
      <c r="BV683">
        <v>0</v>
      </c>
      <c r="BW683">
        <v>0</v>
      </c>
      <c r="BX683">
        <v>0</v>
      </c>
      <c r="BY683">
        <v>738</v>
      </c>
      <c r="BZ683" t="s">
        <v>123</v>
      </c>
      <c r="CA683" t="s">
        <v>123</v>
      </c>
      <c r="CG683" s="4">
        <v>1</v>
      </c>
      <c r="CH683" s="4">
        <v>1</v>
      </c>
      <c r="CI683" s="5">
        <v>0</v>
      </c>
      <c r="CJ683" s="5">
        <v>0</v>
      </c>
      <c r="CK683" s="5">
        <v>0</v>
      </c>
      <c r="CL683" s="5">
        <v>0</v>
      </c>
    </row>
    <row r="684" spans="1:90" x14ac:dyDescent="0.2">
      <c r="A684" t="s">
        <v>1167</v>
      </c>
      <c r="B684" t="s">
        <v>951</v>
      </c>
      <c r="C684" t="s">
        <v>222</v>
      </c>
      <c r="D684">
        <v>3.5</v>
      </c>
      <c r="E684" t="s">
        <v>317</v>
      </c>
      <c r="F684" t="s">
        <v>356</v>
      </c>
      <c r="G684" t="s">
        <v>357</v>
      </c>
      <c r="H684" t="s">
        <v>954</v>
      </c>
      <c r="I684">
        <v>0.35547000000000001</v>
      </c>
      <c r="J684">
        <v>0.17602999999999999</v>
      </c>
      <c r="K684">
        <v>102.89</v>
      </c>
      <c r="L684">
        <v>2019.8</v>
      </c>
      <c r="M684">
        <v>12.362</v>
      </c>
      <c r="N684">
        <v>8264.6</v>
      </c>
      <c r="O684" s="1">
        <v>2.5063999999999999E-5</v>
      </c>
      <c r="P684">
        <v>1913.1</v>
      </c>
      <c r="Q684" s="1">
        <v>-205000</v>
      </c>
      <c r="R684">
        <v>0.99512999999999996</v>
      </c>
      <c r="S684">
        <v>0.99477000000000004</v>
      </c>
      <c r="T684">
        <v>127.39</v>
      </c>
      <c r="U684">
        <v>82.623000000000005</v>
      </c>
      <c r="V684">
        <v>0.97543999999999997</v>
      </c>
      <c r="W684">
        <v>0.97426999999999997</v>
      </c>
      <c r="X684">
        <v>285.95</v>
      </c>
      <c r="Y684">
        <v>163.16</v>
      </c>
      <c r="Z684">
        <v>0.53622999999999998</v>
      </c>
      <c r="AA684">
        <v>0.51414000000000004</v>
      </c>
      <c r="AB684">
        <v>1242.7</v>
      </c>
      <c r="AC684">
        <v>991.14</v>
      </c>
      <c r="AD684">
        <v>45</v>
      </c>
      <c r="AE684">
        <v>27</v>
      </c>
      <c r="AF684">
        <v>0.78212999999999999</v>
      </c>
      <c r="AG684" s="1">
        <v>3.4783000000000002E-5</v>
      </c>
      <c r="AH684">
        <v>0.78210000000000002</v>
      </c>
      <c r="AI684">
        <v>27</v>
      </c>
      <c r="AJ684">
        <v>0</v>
      </c>
      <c r="AK684">
        <v>26</v>
      </c>
      <c r="AL684">
        <v>0</v>
      </c>
      <c r="AM684">
        <v>0</v>
      </c>
      <c r="AN684">
        <v>1</v>
      </c>
      <c r="AO684">
        <v>0.88022</v>
      </c>
      <c r="AP684">
        <v>0</v>
      </c>
      <c r="AQ684">
        <v>0</v>
      </c>
      <c r="AR684" t="s">
        <v>95</v>
      </c>
      <c r="AS684" t="s">
        <v>95</v>
      </c>
      <c r="AT684" t="s">
        <v>95</v>
      </c>
      <c r="AU684" t="s">
        <v>95</v>
      </c>
      <c r="AV684" t="s">
        <v>95</v>
      </c>
      <c r="AW684" t="s">
        <v>95</v>
      </c>
      <c r="AX684" t="s">
        <v>95</v>
      </c>
      <c r="AY684" t="s">
        <v>95</v>
      </c>
      <c r="AZ684" t="s">
        <v>95</v>
      </c>
      <c r="BA684" t="s">
        <v>95</v>
      </c>
      <c r="BB684" t="s">
        <v>95</v>
      </c>
      <c r="BC684" t="s">
        <v>95</v>
      </c>
      <c r="BD684" t="s">
        <v>95</v>
      </c>
      <c r="BI684">
        <v>0</v>
      </c>
      <c r="BJ684" t="s">
        <v>137</v>
      </c>
      <c r="BK684" t="s">
        <v>180</v>
      </c>
      <c r="BL684">
        <v>1</v>
      </c>
      <c r="BM684">
        <v>1</v>
      </c>
      <c r="BN684">
        <v>0</v>
      </c>
      <c r="BO684">
        <v>0</v>
      </c>
      <c r="BP684">
        <v>0</v>
      </c>
      <c r="BQ684">
        <v>0</v>
      </c>
      <c r="BS684">
        <v>1</v>
      </c>
      <c r="BT684">
        <v>1</v>
      </c>
      <c r="BU684">
        <v>0</v>
      </c>
      <c r="BV684">
        <v>0</v>
      </c>
      <c r="BW684">
        <v>0</v>
      </c>
      <c r="BX684">
        <v>0</v>
      </c>
      <c r="BY684">
        <v>739</v>
      </c>
      <c r="CG684" s="4">
        <v>1</v>
      </c>
      <c r="CH684" s="4">
        <v>1</v>
      </c>
      <c r="CI684" s="5">
        <v>0</v>
      </c>
      <c r="CJ684" s="5">
        <v>0</v>
      </c>
      <c r="CK684" s="5">
        <v>0</v>
      </c>
      <c r="CL684" s="5">
        <v>0</v>
      </c>
    </row>
    <row r="685" spans="1:90" x14ac:dyDescent="0.2">
      <c r="A685" t="s">
        <v>1168</v>
      </c>
      <c r="B685" t="s">
        <v>951</v>
      </c>
      <c r="C685" t="s">
        <v>222</v>
      </c>
      <c r="D685">
        <v>3.5</v>
      </c>
      <c r="E685" t="s">
        <v>317</v>
      </c>
      <c r="F685" t="s">
        <v>359</v>
      </c>
      <c r="G685" t="s">
        <v>360</v>
      </c>
      <c r="H685" t="s">
        <v>954</v>
      </c>
      <c r="I685">
        <v>0.23066</v>
      </c>
      <c r="J685">
        <v>0.23064999999999999</v>
      </c>
      <c r="K685">
        <v>14.302</v>
      </c>
      <c r="L685">
        <v>2062</v>
      </c>
      <c r="M685">
        <v>19.052</v>
      </c>
      <c r="N685" s="1">
        <v>14012000</v>
      </c>
      <c r="O685" s="1">
        <v>2.2172999999999999E-6</v>
      </c>
      <c r="P685">
        <v>1934.2</v>
      </c>
      <c r="Q685">
        <v>-28485</v>
      </c>
      <c r="R685">
        <v>0.77381999999999995</v>
      </c>
      <c r="S685">
        <v>0.75595999999999997</v>
      </c>
      <c r="T685">
        <v>134.03</v>
      </c>
      <c r="U685">
        <v>62.94</v>
      </c>
      <c r="V685">
        <v>0.77381999999999995</v>
      </c>
      <c r="W685">
        <v>0.76222000000000001</v>
      </c>
      <c r="X685">
        <v>134.03</v>
      </c>
      <c r="Y685">
        <v>62.94</v>
      </c>
      <c r="Z685">
        <v>0.37840000000000001</v>
      </c>
      <c r="AA685">
        <v>0.34651999999999999</v>
      </c>
      <c r="AB685">
        <v>222.19</v>
      </c>
      <c r="AC685">
        <v>150.03</v>
      </c>
      <c r="AD685">
        <v>42</v>
      </c>
      <c r="AE685">
        <v>24</v>
      </c>
      <c r="AF685" s="1">
        <v>9.5334999999999994E-5</v>
      </c>
      <c r="AG685" s="1">
        <v>2.0516E-8</v>
      </c>
      <c r="AH685" s="1">
        <v>9.5315000000000005E-5</v>
      </c>
      <c r="AI685">
        <v>24</v>
      </c>
      <c r="AJ685">
        <v>0</v>
      </c>
      <c r="AK685">
        <v>23</v>
      </c>
      <c r="AL685">
        <v>0</v>
      </c>
      <c r="AM685">
        <v>0</v>
      </c>
      <c r="AN685">
        <v>1</v>
      </c>
      <c r="AO685">
        <v>0.43439</v>
      </c>
      <c r="AP685">
        <v>0</v>
      </c>
      <c r="AQ685">
        <v>0</v>
      </c>
      <c r="AR685" t="s">
        <v>95</v>
      </c>
      <c r="AS685" t="s">
        <v>95</v>
      </c>
      <c r="AT685" t="s">
        <v>95</v>
      </c>
      <c r="AU685" t="s">
        <v>94</v>
      </c>
      <c r="AV685" t="s">
        <v>95</v>
      </c>
      <c r="AW685" t="s">
        <v>94</v>
      </c>
      <c r="AX685" t="s">
        <v>94</v>
      </c>
      <c r="AY685" t="s">
        <v>94</v>
      </c>
      <c r="AZ685" t="s">
        <v>95</v>
      </c>
      <c r="BA685" t="s">
        <v>94</v>
      </c>
      <c r="BB685" t="s">
        <v>94</v>
      </c>
      <c r="BC685" t="s">
        <v>94</v>
      </c>
      <c r="BD685" t="s">
        <v>94</v>
      </c>
      <c r="BH685" t="s">
        <v>341</v>
      </c>
      <c r="BI685">
        <v>1</v>
      </c>
      <c r="BJ685" t="s">
        <v>97</v>
      </c>
      <c r="BK685" t="s">
        <v>138</v>
      </c>
      <c r="BL685">
        <v>0</v>
      </c>
      <c r="BM685">
        <v>0</v>
      </c>
      <c r="BN685">
        <v>0</v>
      </c>
      <c r="BO685">
        <v>0</v>
      </c>
      <c r="BP685">
        <v>0</v>
      </c>
      <c r="BQ685">
        <v>0</v>
      </c>
      <c r="BS685">
        <v>1</v>
      </c>
      <c r="BT685">
        <v>1</v>
      </c>
      <c r="BU685">
        <v>0</v>
      </c>
      <c r="BV685">
        <v>0</v>
      </c>
      <c r="BW685">
        <v>0</v>
      </c>
      <c r="BX685">
        <v>0</v>
      </c>
      <c r="BY685">
        <v>740</v>
      </c>
      <c r="BZ685" t="s">
        <v>123</v>
      </c>
      <c r="CA685" t="s">
        <v>123</v>
      </c>
      <c r="CG685" s="4">
        <v>1</v>
      </c>
      <c r="CH685" s="4">
        <v>1</v>
      </c>
      <c r="CI685" s="5">
        <v>0</v>
      </c>
      <c r="CJ685" s="5">
        <v>0</v>
      </c>
      <c r="CK685" s="5">
        <v>0</v>
      </c>
      <c r="CL685" s="5">
        <v>0</v>
      </c>
    </row>
    <row r="686" spans="1:90" x14ac:dyDescent="0.2">
      <c r="A686" t="s">
        <v>1169</v>
      </c>
      <c r="B686" t="s">
        <v>951</v>
      </c>
      <c r="C686" t="s">
        <v>222</v>
      </c>
      <c r="D686">
        <v>3.5</v>
      </c>
      <c r="E686" t="s">
        <v>317</v>
      </c>
      <c r="F686" t="s">
        <v>362</v>
      </c>
      <c r="G686" t="s">
        <v>357</v>
      </c>
      <c r="H686" t="s">
        <v>954</v>
      </c>
      <c r="I686">
        <v>0.23332</v>
      </c>
      <c r="J686">
        <v>0.18115999999999999</v>
      </c>
      <c r="K686">
        <v>536.41999999999996</v>
      </c>
      <c r="L686">
        <v>2025.2</v>
      </c>
      <c r="M686">
        <v>18.834</v>
      </c>
      <c r="N686">
        <v>87860</v>
      </c>
      <c r="O686" s="1">
        <v>9.5099000000000002E-7</v>
      </c>
      <c r="P686">
        <v>1889</v>
      </c>
      <c r="Q686" s="1">
        <v>-1068800</v>
      </c>
      <c r="R686">
        <v>0.99077999999999999</v>
      </c>
      <c r="S686">
        <v>0.99009999999999998</v>
      </c>
      <c r="T686">
        <v>909.01</v>
      </c>
      <c r="U686">
        <v>502.74</v>
      </c>
      <c r="V686">
        <v>0.98787000000000003</v>
      </c>
      <c r="W686">
        <v>0.98729999999999996</v>
      </c>
      <c r="X686">
        <v>1042.3</v>
      </c>
      <c r="Y686">
        <v>672.4</v>
      </c>
      <c r="Z686">
        <v>0.54171000000000002</v>
      </c>
      <c r="AA686">
        <v>0.51988999999999996</v>
      </c>
      <c r="AB686">
        <v>6407.7</v>
      </c>
      <c r="AC686">
        <v>4878.7</v>
      </c>
      <c r="AD686">
        <v>45</v>
      </c>
      <c r="AE686">
        <v>33</v>
      </c>
      <c r="AF686">
        <v>0.41897000000000001</v>
      </c>
      <c r="AG686">
        <v>1.115E-4</v>
      </c>
      <c r="AH686">
        <v>0.41886000000000001</v>
      </c>
      <c r="AI686">
        <v>33</v>
      </c>
      <c r="AJ686">
        <v>0</v>
      </c>
      <c r="AK686">
        <v>32</v>
      </c>
      <c r="AL686">
        <v>0</v>
      </c>
      <c r="AM686">
        <v>0</v>
      </c>
      <c r="AN686">
        <v>1</v>
      </c>
      <c r="AO686">
        <v>0.85221999999999998</v>
      </c>
      <c r="AP686">
        <v>0</v>
      </c>
      <c r="AQ686">
        <v>0</v>
      </c>
      <c r="AR686" t="s">
        <v>95</v>
      </c>
      <c r="AS686" t="s">
        <v>95</v>
      </c>
      <c r="AT686" t="s">
        <v>95</v>
      </c>
      <c r="AU686" t="s">
        <v>95</v>
      </c>
      <c r="AV686" t="s">
        <v>95</v>
      </c>
      <c r="AW686" t="s">
        <v>95</v>
      </c>
      <c r="AX686" t="s">
        <v>95</v>
      </c>
      <c r="AY686" t="s">
        <v>95</v>
      </c>
      <c r="AZ686" t="s">
        <v>95</v>
      </c>
      <c r="BA686" t="s">
        <v>95</v>
      </c>
      <c r="BB686" t="s">
        <v>95</v>
      </c>
      <c r="BC686" t="s">
        <v>95</v>
      </c>
      <c r="BD686" t="s">
        <v>95</v>
      </c>
      <c r="BI686">
        <v>0</v>
      </c>
      <c r="BJ686" t="s">
        <v>137</v>
      </c>
      <c r="BK686" t="s">
        <v>180</v>
      </c>
      <c r="BL686">
        <v>1</v>
      </c>
      <c r="BM686">
        <v>1</v>
      </c>
      <c r="BN686">
        <v>0</v>
      </c>
      <c r="BO686">
        <v>0</v>
      </c>
      <c r="BP686">
        <v>0</v>
      </c>
      <c r="BQ686">
        <v>0</v>
      </c>
      <c r="BS686">
        <v>1</v>
      </c>
      <c r="BT686">
        <v>1</v>
      </c>
      <c r="BU686">
        <v>0</v>
      </c>
      <c r="BV686">
        <v>0</v>
      </c>
      <c r="BW686">
        <v>0</v>
      </c>
      <c r="BX686">
        <v>0</v>
      </c>
      <c r="BY686">
        <v>741</v>
      </c>
      <c r="CG686" s="4">
        <v>1</v>
      </c>
      <c r="CH686" s="4">
        <v>1</v>
      </c>
      <c r="CI686" s="5">
        <v>0</v>
      </c>
      <c r="CJ686" s="5">
        <v>0</v>
      </c>
      <c r="CK686" s="5">
        <v>0</v>
      </c>
      <c r="CL686" s="5">
        <v>0</v>
      </c>
    </row>
    <row r="687" spans="1:90" x14ac:dyDescent="0.2">
      <c r="A687" t="s">
        <v>1170</v>
      </c>
      <c r="B687" t="s">
        <v>951</v>
      </c>
      <c r="C687" t="s">
        <v>222</v>
      </c>
      <c r="D687">
        <v>3.5</v>
      </c>
      <c r="E687" t="s">
        <v>317</v>
      </c>
      <c r="F687" t="s">
        <v>364</v>
      </c>
      <c r="G687" t="s">
        <v>360</v>
      </c>
      <c r="H687" t="s">
        <v>954</v>
      </c>
      <c r="I687">
        <v>0.24318000000000001</v>
      </c>
      <c r="J687">
        <v>0.24315000000000001</v>
      </c>
      <c r="K687">
        <v>87.522000000000006</v>
      </c>
      <c r="L687">
        <v>2068</v>
      </c>
      <c r="M687">
        <v>18.071000000000002</v>
      </c>
      <c r="N687" s="1">
        <v>414480000</v>
      </c>
      <c r="O687" s="1">
        <v>7.9424999999999998E-9</v>
      </c>
      <c r="P687">
        <v>1909.7</v>
      </c>
      <c r="Q687" s="1">
        <v>-174350</v>
      </c>
      <c r="R687">
        <v>0.68823999999999996</v>
      </c>
      <c r="S687">
        <v>0.66486000000000001</v>
      </c>
      <c r="T687">
        <v>1055.2</v>
      </c>
      <c r="U687">
        <v>452.82</v>
      </c>
      <c r="V687">
        <v>0.68823999999999996</v>
      </c>
      <c r="W687">
        <v>0.67303000000000002</v>
      </c>
      <c r="X687">
        <v>1055.2</v>
      </c>
      <c r="Y687">
        <v>452.84</v>
      </c>
      <c r="Z687">
        <v>0.34583000000000003</v>
      </c>
      <c r="AA687">
        <v>0.31391999999999998</v>
      </c>
      <c r="AB687">
        <v>1528.6</v>
      </c>
      <c r="AC687">
        <v>995.72</v>
      </c>
      <c r="AD687">
        <v>44</v>
      </c>
      <c r="AE687">
        <v>27</v>
      </c>
      <c r="AF687" s="1">
        <v>2.3876E-5</v>
      </c>
      <c r="AG687" s="1">
        <v>6.9357000000000002E-10</v>
      </c>
      <c r="AH687" s="1">
        <v>2.3875000000000001E-5</v>
      </c>
      <c r="AI687">
        <v>32</v>
      </c>
      <c r="AJ687">
        <v>0</v>
      </c>
      <c r="AK687">
        <v>25</v>
      </c>
      <c r="AL687">
        <v>0</v>
      </c>
      <c r="AM687">
        <v>1</v>
      </c>
      <c r="AN687">
        <v>1</v>
      </c>
      <c r="AO687">
        <v>0.37068000000000001</v>
      </c>
      <c r="AP687">
        <v>0</v>
      </c>
      <c r="AQ687">
        <v>0</v>
      </c>
      <c r="AR687" t="s">
        <v>94</v>
      </c>
      <c r="AS687" t="s">
        <v>95</v>
      </c>
      <c r="AT687" t="s">
        <v>95</v>
      </c>
      <c r="AU687" t="s">
        <v>94</v>
      </c>
      <c r="AV687" t="s">
        <v>94</v>
      </c>
      <c r="AW687" t="s">
        <v>94</v>
      </c>
      <c r="AX687" t="s">
        <v>94</v>
      </c>
      <c r="AY687" t="s">
        <v>94</v>
      </c>
      <c r="AZ687" t="s">
        <v>95</v>
      </c>
      <c r="BA687" t="s">
        <v>94</v>
      </c>
      <c r="BB687" t="s">
        <v>94</v>
      </c>
      <c r="BC687" t="s">
        <v>94</v>
      </c>
      <c r="BD687" t="s">
        <v>94</v>
      </c>
      <c r="BH687" t="s">
        <v>341</v>
      </c>
      <c r="BI687">
        <v>1</v>
      </c>
      <c r="BJ687" t="s">
        <v>97</v>
      </c>
      <c r="BK687" t="s">
        <v>138</v>
      </c>
      <c r="BL687">
        <v>0</v>
      </c>
      <c r="BM687">
        <v>0</v>
      </c>
      <c r="BN687">
        <v>0</v>
      </c>
      <c r="BO687">
        <v>0</v>
      </c>
      <c r="BP687">
        <v>0</v>
      </c>
      <c r="BQ687">
        <v>0</v>
      </c>
      <c r="BS687">
        <v>1</v>
      </c>
      <c r="BT687">
        <v>1</v>
      </c>
      <c r="BU687">
        <v>0</v>
      </c>
      <c r="BV687">
        <v>0</v>
      </c>
      <c r="BW687">
        <v>0</v>
      </c>
      <c r="BX687">
        <v>0</v>
      </c>
      <c r="BY687">
        <v>742</v>
      </c>
      <c r="BZ687" t="s">
        <v>123</v>
      </c>
      <c r="CA687" t="s">
        <v>123</v>
      </c>
      <c r="CG687" s="4">
        <v>1</v>
      </c>
      <c r="CH687" s="4">
        <v>1</v>
      </c>
      <c r="CI687" s="5">
        <v>0</v>
      </c>
      <c r="CJ687" s="5">
        <v>0</v>
      </c>
      <c r="CK687" s="5">
        <v>0</v>
      </c>
      <c r="CL687" s="5">
        <v>0</v>
      </c>
    </row>
    <row r="688" spans="1:90" x14ac:dyDescent="0.2">
      <c r="A688" t="s">
        <v>1171</v>
      </c>
      <c r="B688" t="s">
        <v>951</v>
      </c>
      <c r="C688" t="s">
        <v>222</v>
      </c>
      <c r="D688">
        <v>3.5</v>
      </c>
      <c r="E688" t="s">
        <v>317</v>
      </c>
      <c r="F688" t="s">
        <v>366</v>
      </c>
      <c r="G688" t="s">
        <v>351</v>
      </c>
      <c r="H688" t="s">
        <v>954</v>
      </c>
      <c r="I688">
        <v>0.22761000000000001</v>
      </c>
      <c r="J688">
        <v>0.14177999999999999</v>
      </c>
      <c r="K688">
        <v>23.231000000000002</v>
      </c>
      <c r="L688">
        <v>2020.8</v>
      </c>
      <c r="M688">
        <v>19.306999999999999</v>
      </c>
      <c r="N688">
        <v>2014.6</v>
      </c>
      <c r="O688">
        <v>9.4607000000000003E-4</v>
      </c>
      <c r="P688">
        <v>1923.4</v>
      </c>
      <c r="Q688">
        <v>-46271</v>
      </c>
      <c r="R688">
        <v>0.99846999999999997</v>
      </c>
      <c r="S688">
        <v>0.99836000000000003</v>
      </c>
      <c r="T688">
        <v>14.765000000000001</v>
      </c>
      <c r="U688">
        <v>10.295</v>
      </c>
      <c r="V688">
        <v>0.98806000000000005</v>
      </c>
      <c r="W688">
        <v>0.98748999999999998</v>
      </c>
      <c r="X688">
        <v>41.23</v>
      </c>
      <c r="Y688">
        <v>30.626999999999999</v>
      </c>
      <c r="Z688">
        <v>0.63956999999999997</v>
      </c>
      <c r="AA688">
        <v>0.62239999999999995</v>
      </c>
      <c r="AB688">
        <v>226.49</v>
      </c>
      <c r="AC688">
        <v>186.97</v>
      </c>
      <c r="AD688">
        <v>45</v>
      </c>
      <c r="AE688">
        <v>33</v>
      </c>
      <c r="AF688">
        <v>0.65769999999999995</v>
      </c>
      <c r="AG688">
        <v>9.9276000000000008E-4</v>
      </c>
      <c r="AH688">
        <v>0.65671000000000002</v>
      </c>
      <c r="AI688">
        <v>33</v>
      </c>
      <c r="AJ688">
        <v>0</v>
      </c>
      <c r="AK688">
        <v>32</v>
      </c>
      <c r="AL688">
        <v>0</v>
      </c>
      <c r="AM688">
        <v>0</v>
      </c>
      <c r="AN688">
        <v>1</v>
      </c>
      <c r="AO688">
        <v>0.89510999999999996</v>
      </c>
      <c r="AP688">
        <v>0</v>
      </c>
      <c r="AQ688">
        <v>0</v>
      </c>
      <c r="AR688" t="s">
        <v>95</v>
      </c>
      <c r="AS688" t="s">
        <v>95</v>
      </c>
      <c r="AT688" t="s">
        <v>95</v>
      </c>
      <c r="AU688" t="s">
        <v>95</v>
      </c>
      <c r="AV688" t="s">
        <v>95</v>
      </c>
      <c r="AW688" t="s">
        <v>95</v>
      </c>
      <c r="AX688" t="s">
        <v>95</v>
      </c>
      <c r="AY688" t="s">
        <v>95</v>
      </c>
      <c r="AZ688" t="s">
        <v>95</v>
      </c>
      <c r="BA688" t="s">
        <v>95</v>
      </c>
      <c r="BB688" t="s">
        <v>95</v>
      </c>
      <c r="BC688" t="s">
        <v>95</v>
      </c>
      <c r="BD688" t="s">
        <v>95</v>
      </c>
      <c r="BI688">
        <v>0</v>
      </c>
      <c r="BJ688" t="s">
        <v>137</v>
      </c>
      <c r="BK688" t="s">
        <v>180</v>
      </c>
      <c r="BL688">
        <v>1</v>
      </c>
      <c r="BM688">
        <v>1</v>
      </c>
      <c r="BN688">
        <v>0</v>
      </c>
      <c r="BO688">
        <v>0</v>
      </c>
      <c r="BP688">
        <v>0</v>
      </c>
      <c r="BQ688">
        <v>0</v>
      </c>
      <c r="BS688">
        <v>1</v>
      </c>
      <c r="BT688">
        <v>1</v>
      </c>
      <c r="BU688">
        <v>0</v>
      </c>
      <c r="BV688">
        <v>0</v>
      </c>
      <c r="BW688">
        <v>0</v>
      </c>
      <c r="BX688">
        <v>0</v>
      </c>
      <c r="BY688">
        <v>743</v>
      </c>
      <c r="CG688" s="4">
        <v>1</v>
      </c>
      <c r="CH688" s="4">
        <v>1</v>
      </c>
      <c r="CI688" s="5">
        <v>0</v>
      </c>
      <c r="CJ688" s="5">
        <v>0</v>
      </c>
      <c r="CK688" s="5">
        <v>0</v>
      </c>
      <c r="CL688" s="5">
        <v>0</v>
      </c>
    </row>
    <row r="689" spans="1:90" x14ac:dyDescent="0.2">
      <c r="A689" t="s">
        <v>1172</v>
      </c>
      <c r="B689" t="s">
        <v>951</v>
      </c>
      <c r="C689" t="s">
        <v>222</v>
      </c>
      <c r="D689">
        <v>3.5</v>
      </c>
      <c r="E689" t="s">
        <v>317</v>
      </c>
      <c r="F689" t="s">
        <v>368</v>
      </c>
      <c r="G689" t="s">
        <v>354</v>
      </c>
      <c r="H689" t="s">
        <v>954</v>
      </c>
      <c r="I689">
        <v>0.23313999999999999</v>
      </c>
      <c r="J689">
        <v>0.13683000000000001</v>
      </c>
      <c r="K689">
        <v>2.4885000000000002</v>
      </c>
      <c r="L689">
        <v>2016.4</v>
      </c>
      <c r="M689">
        <v>18.849</v>
      </c>
      <c r="N689">
        <v>166.41</v>
      </c>
      <c r="O689">
        <v>0.45839000000000002</v>
      </c>
      <c r="P689">
        <v>1979.2</v>
      </c>
      <c r="Q689">
        <v>-4953.5</v>
      </c>
      <c r="R689">
        <v>0.94313999999999998</v>
      </c>
      <c r="S689">
        <v>0.93864999999999998</v>
      </c>
      <c r="T689">
        <v>8.9286999999999992</v>
      </c>
      <c r="U689">
        <v>5.2183999999999999</v>
      </c>
      <c r="V689">
        <v>0.93471000000000004</v>
      </c>
      <c r="W689">
        <v>0.93137000000000003</v>
      </c>
      <c r="X689">
        <v>9.5670000000000002</v>
      </c>
      <c r="Y689">
        <v>6.6128</v>
      </c>
      <c r="Z689">
        <v>0.64893000000000001</v>
      </c>
      <c r="AA689">
        <v>0.63092999999999999</v>
      </c>
      <c r="AB689">
        <v>22.184999999999999</v>
      </c>
      <c r="AC689">
        <v>17.875</v>
      </c>
      <c r="AD689">
        <v>42</v>
      </c>
      <c r="AE689">
        <v>27</v>
      </c>
      <c r="AF689">
        <v>0.90739999999999998</v>
      </c>
      <c r="AG689">
        <v>6.0093000000000004E-3</v>
      </c>
      <c r="AH689">
        <v>0.90139000000000002</v>
      </c>
      <c r="AI689">
        <v>30</v>
      </c>
      <c r="AJ689">
        <v>0</v>
      </c>
      <c r="AK689">
        <v>23</v>
      </c>
      <c r="AL689">
        <v>0</v>
      </c>
      <c r="AM689">
        <v>1</v>
      </c>
      <c r="AN689">
        <v>1</v>
      </c>
      <c r="AO689">
        <v>0.8347</v>
      </c>
      <c r="AP689">
        <v>0</v>
      </c>
      <c r="AQ689">
        <v>0</v>
      </c>
      <c r="AR689" t="s">
        <v>95</v>
      </c>
      <c r="AS689" t="s">
        <v>95</v>
      </c>
      <c r="AT689" t="s">
        <v>95</v>
      </c>
      <c r="AU689" t="s">
        <v>95</v>
      </c>
      <c r="AV689" t="s">
        <v>95</v>
      </c>
      <c r="AW689" t="s">
        <v>95</v>
      </c>
      <c r="AX689" t="s">
        <v>95</v>
      </c>
      <c r="AY689" t="s">
        <v>95</v>
      </c>
      <c r="AZ689" t="s">
        <v>95</v>
      </c>
      <c r="BA689" t="s">
        <v>95</v>
      </c>
      <c r="BB689" t="s">
        <v>95</v>
      </c>
      <c r="BC689" t="s">
        <v>95</v>
      </c>
      <c r="BD689" t="s">
        <v>95</v>
      </c>
      <c r="BH689" t="s">
        <v>341</v>
      </c>
      <c r="BI689">
        <v>1</v>
      </c>
      <c r="BJ689" t="s">
        <v>97</v>
      </c>
      <c r="BK689" t="s">
        <v>138</v>
      </c>
      <c r="BL689">
        <v>0</v>
      </c>
      <c r="BM689">
        <v>0</v>
      </c>
      <c r="BN689">
        <v>0</v>
      </c>
      <c r="BO689">
        <v>0</v>
      </c>
      <c r="BP689">
        <v>0</v>
      </c>
      <c r="BQ689">
        <v>0</v>
      </c>
      <c r="BS689">
        <v>1</v>
      </c>
      <c r="BT689">
        <v>1</v>
      </c>
      <c r="BU689">
        <v>0</v>
      </c>
      <c r="BV689">
        <v>0</v>
      </c>
      <c r="BW689">
        <v>0</v>
      </c>
      <c r="BX689">
        <v>0</v>
      </c>
      <c r="BY689">
        <v>744</v>
      </c>
      <c r="BZ689" t="s">
        <v>123</v>
      </c>
      <c r="CA689" t="s">
        <v>123</v>
      </c>
      <c r="CG689" s="4">
        <v>1</v>
      </c>
      <c r="CH689" s="4">
        <v>1</v>
      </c>
      <c r="CI689" s="5">
        <v>0</v>
      </c>
      <c r="CJ689" s="5">
        <v>0</v>
      </c>
      <c r="CK689" s="5">
        <v>0</v>
      </c>
      <c r="CL689" s="5">
        <v>0</v>
      </c>
    </row>
    <row r="690" spans="1:90" x14ac:dyDescent="0.2">
      <c r="A690" t="s">
        <v>1173</v>
      </c>
      <c r="B690" t="s">
        <v>951</v>
      </c>
      <c r="C690" t="s">
        <v>222</v>
      </c>
      <c r="D690">
        <v>4.0999999999999996</v>
      </c>
      <c r="E690" t="s">
        <v>129</v>
      </c>
      <c r="F690" t="s">
        <v>130</v>
      </c>
      <c r="G690" t="s">
        <v>131</v>
      </c>
      <c r="H690" t="s">
        <v>954</v>
      </c>
      <c r="I690">
        <v>-0.36820999999999998</v>
      </c>
      <c r="J690">
        <v>-0.36820999999999998</v>
      </c>
      <c r="K690">
        <v>-2.9479000000000002</v>
      </c>
      <c r="L690">
        <v>1969.8</v>
      </c>
      <c r="M690">
        <v>-11.935</v>
      </c>
      <c r="N690" s="1">
        <v>27684000</v>
      </c>
      <c r="O690">
        <v>22.681000000000001</v>
      </c>
      <c r="P690">
        <v>2007.9</v>
      </c>
      <c r="Q690">
        <v>5953</v>
      </c>
      <c r="R690">
        <v>0.97528999999999999</v>
      </c>
      <c r="S690">
        <v>0.97092999999999996</v>
      </c>
      <c r="T690">
        <v>3.7281</v>
      </c>
      <c r="U690">
        <v>3.1061000000000001</v>
      </c>
      <c r="V690">
        <v>0.97528999999999999</v>
      </c>
      <c r="W690">
        <v>0.97253999999999996</v>
      </c>
      <c r="X690">
        <v>3.7281</v>
      </c>
      <c r="Y690">
        <v>3.1059999999999999</v>
      </c>
      <c r="Z690">
        <v>0.56647999999999998</v>
      </c>
      <c r="AA690">
        <v>0.51831000000000005</v>
      </c>
      <c r="AB690">
        <v>15.616</v>
      </c>
      <c r="AC690">
        <v>11.444000000000001</v>
      </c>
      <c r="AD690">
        <v>21</v>
      </c>
      <c r="AE690">
        <v>20</v>
      </c>
      <c r="AF690" s="1">
        <v>3.6121999999999999E-6</v>
      </c>
      <c r="AG690" s="1">
        <v>9.2978000000000007E-9</v>
      </c>
      <c r="AH690" s="1">
        <v>3.6028999999999998E-6</v>
      </c>
      <c r="AI690">
        <v>21</v>
      </c>
      <c r="AJ690">
        <v>20</v>
      </c>
      <c r="AK690">
        <v>6</v>
      </c>
      <c r="AL690">
        <v>0</v>
      </c>
      <c r="AM690">
        <v>1</v>
      </c>
      <c r="AN690">
        <v>1</v>
      </c>
      <c r="AO690">
        <v>0.63883000000000001</v>
      </c>
      <c r="AP690">
        <v>0</v>
      </c>
      <c r="AQ690">
        <v>1</v>
      </c>
      <c r="AR690" t="s">
        <v>95</v>
      </c>
      <c r="AS690" t="s">
        <v>95</v>
      </c>
      <c r="AT690" t="s">
        <v>95</v>
      </c>
      <c r="AU690" t="s">
        <v>94</v>
      </c>
      <c r="AV690" t="s">
        <v>94</v>
      </c>
      <c r="AW690" t="s">
        <v>94</v>
      </c>
      <c r="AX690" t="s">
        <v>94</v>
      </c>
      <c r="AY690" t="s">
        <v>94</v>
      </c>
      <c r="AZ690" t="s">
        <v>95</v>
      </c>
      <c r="BA690" t="s">
        <v>94</v>
      </c>
      <c r="BB690" t="s">
        <v>94</v>
      </c>
      <c r="BC690" t="s">
        <v>94</v>
      </c>
      <c r="BD690" t="s">
        <v>94</v>
      </c>
      <c r="BH690" t="s">
        <v>263</v>
      </c>
      <c r="BI690">
        <v>0</v>
      </c>
      <c r="BJ690" t="s">
        <v>137</v>
      </c>
      <c r="BK690" t="s">
        <v>133</v>
      </c>
      <c r="BL690">
        <v>1</v>
      </c>
      <c r="BM690">
        <v>1</v>
      </c>
      <c r="BN690">
        <v>0</v>
      </c>
      <c r="BO690">
        <v>0</v>
      </c>
      <c r="BP690">
        <v>0</v>
      </c>
      <c r="BQ690">
        <v>1</v>
      </c>
      <c r="BS690">
        <v>1</v>
      </c>
      <c r="BT690">
        <v>1</v>
      </c>
      <c r="BU690">
        <v>0</v>
      </c>
      <c r="BV690">
        <v>0</v>
      </c>
      <c r="BW690">
        <v>0</v>
      </c>
      <c r="BX690">
        <v>1</v>
      </c>
      <c r="BY690">
        <v>745</v>
      </c>
      <c r="CG690" s="4">
        <v>1</v>
      </c>
      <c r="CH690" s="4">
        <v>1</v>
      </c>
      <c r="CI690" s="5">
        <v>0</v>
      </c>
      <c r="CJ690" s="5">
        <v>0</v>
      </c>
      <c r="CK690" s="5">
        <v>0</v>
      </c>
      <c r="CL690" s="5">
        <v>1</v>
      </c>
    </row>
    <row r="691" spans="1:90" x14ac:dyDescent="0.2">
      <c r="A691" t="s">
        <v>1174</v>
      </c>
      <c r="B691" t="s">
        <v>951</v>
      </c>
      <c r="C691" t="s">
        <v>222</v>
      </c>
      <c r="D691">
        <v>4.0999999999999996</v>
      </c>
      <c r="E691" t="s">
        <v>129</v>
      </c>
      <c r="F691" t="s">
        <v>135</v>
      </c>
      <c r="G691" t="s">
        <v>136</v>
      </c>
      <c r="H691" t="s">
        <v>954</v>
      </c>
      <c r="AD691">
        <v>1</v>
      </c>
      <c r="AE691">
        <v>1</v>
      </c>
      <c r="AI691">
        <v>1</v>
      </c>
      <c r="AJ691">
        <v>0</v>
      </c>
      <c r="AK691">
        <v>0</v>
      </c>
      <c r="AL691">
        <v>0</v>
      </c>
      <c r="AM691">
        <v>0</v>
      </c>
      <c r="AP691">
        <v>0</v>
      </c>
      <c r="AQ691">
        <v>1</v>
      </c>
      <c r="AR691" t="s">
        <v>96</v>
      </c>
      <c r="AS691" t="s">
        <v>96</v>
      </c>
      <c r="AT691" t="s">
        <v>95</v>
      </c>
      <c r="AU691" t="s">
        <v>94</v>
      </c>
      <c r="AV691" t="s">
        <v>94</v>
      </c>
      <c r="AW691" t="s">
        <v>94</v>
      </c>
      <c r="AX691" t="s">
        <v>94</v>
      </c>
      <c r="AY691" t="s">
        <v>94</v>
      </c>
      <c r="AZ691" t="s">
        <v>94</v>
      </c>
      <c r="BA691" t="s">
        <v>96</v>
      </c>
      <c r="BB691" t="s">
        <v>96</v>
      </c>
      <c r="BC691" t="s">
        <v>96</v>
      </c>
      <c r="BD691" t="s">
        <v>96</v>
      </c>
      <c r="BH691" t="s">
        <v>189</v>
      </c>
      <c r="BI691">
        <v>0</v>
      </c>
      <c r="BJ691" t="s">
        <v>132</v>
      </c>
      <c r="BK691" t="s">
        <v>138</v>
      </c>
      <c r="BL691">
        <v>0</v>
      </c>
      <c r="BM691">
        <v>0</v>
      </c>
      <c r="BN691">
        <v>0</v>
      </c>
      <c r="BO691">
        <v>0</v>
      </c>
      <c r="BP691">
        <v>0</v>
      </c>
      <c r="BQ691">
        <v>0</v>
      </c>
      <c r="BS691">
        <v>0</v>
      </c>
      <c r="BT691">
        <v>1</v>
      </c>
      <c r="BU691">
        <v>0</v>
      </c>
      <c r="BV691">
        <v>0</v>
      </c>
      <c r="BW691">
        <v>0</v>
      </c>
      <c r="BX691">
        <v>0</v>
      </c>
      <c r="BY691">
        <v>746</v>
      </c>
      <c r="CA691" t="s">
        <v>123</v>
      </c>
      <c r="CG691" s="4">
        <v>0</v>
      </c>
      <c r="CH691" s="4">
        <v>1</v>
      </c>
      <c r="CI691" s="5">
        <v>0</v>
      </c>
      <c r="CJ691" s="5">
        <v>0</v>
      </c>
      <c r="CK691" s="5">
        <v>0</v>
      </c>
      <c r="CL691" s="5">
        <v>0</v>
      </c>
    </row>
    <row r="692" spans="1:90" x14ac:dyDescent="0.2">
      <c r="A692" t="s">
        <v>1175</v>
      </c>
      <c r="B692" t="s">
        <v>951</v>
      </c>
      <c r="C692" t="s">
        <v>222</v>
      </c>
      <c r="D692">
        <v>4.3</v>
      </c>
      <c r="E692" t="s">
        <v>515</v>
      </c>
      <c r="F692" t="s">
        <v>1070</v>
      </c>
      <c r="G692" t="s">
        <v>1071</v>
      </c>
      <c r="H692" t="s">
        <v>954</v>
      </c>
      <c r="I692">
        <v>0.18898999999999999</v>
      </c>
      <c r="J692">
        <v>3.5821E-3</v>
      </c>
      <c r="K692">
        <v>2.8131E-2</v>
      </c>
      <c r="L692">
        <v>2003.6</v>
      </c>
      <c r="M692">
        <v>23.253</v>
      </c>
      <c r="N692">
        <v>0.89339000000000002</v>
      </c>
      <c r="O692">
        <v>1554.7</v>
      </c>
      <c r="P692" s="1">
        <v>157510</v>
      </c>
      <c r="Q692">
        <v>-55.887</v>
      </c>
      <c r="R692">
        <v>0.95465999999999995</v>
      </c>
      <c r="S692">
        <v>0.94332000000000005</v>
      </c>
      <c r="T692">
        <v>3.1321000000000002E-2</v>
      </c>
      <c r="U692">
        <v>2.3597E-2</v>
      </c>
      <c r="V692">
        <v>-19.344999999999999</v>
      </c>
      <c r="W692">
        <v>-22.475000000000001</v>
      </c>
      <c r="X692">
        <v>0.66344999999999998</v>
      </c>
      <c r="Y692">
        <v>0.64693999999999996</v>
      </c>
      <c r="Z692">
        <v>0.89941000000000004</v>
      </c>
      <c r="AA692">
        <v>0.88392999999999999</v>
      </c>
      <c r="AB692">
        <v>4.6650999999999998E-2</v>
      </c>
      <c r="AC692">
        <v>3.6879000000000002E-2</v>
      </c>
      <c r="AD692">
        <v>16</v>
      </c>
      <c r="AE692">
        <v>16</v>
      </c>
      <c r="AF692">
        <v>0.93128999999999995</v>
      </c>
      <c r="AG692">
        <v>0.43430000000000002</v>
      </c>
      <c r="AH692">
        <v>0.49697999999999998</v>
      </c>
      <c r="AI692">
        <v>19</v>
      </c>
      <c r="AJ692">
        <v>0</v>
      </c>
      <c r="AK692">
        <v>14</v>
      </c>
      <c r="AL692">
        <v>0</v>
      </c>
      <c r="AM692">
        <v>0</v>
      </c>
      <c r="AN692">
        <v>0</v>
      </c>
      <c r="AO692">
        <v>0.93398999999999999</v>
      </c>
      <c r="AP692">
        <v>1</v>
      </c>
      <c r="AQ692">
        <v>1</v>
      </c>
      <c r="AR692" t="s">
        <v>95</v>
      </c>
      <c r="AS692" t="s">
        <v>95</v>
      </c>
      <c r="AT692" t="s">
        <v>95</v>
      </c>
      <c r="AU692" t="s">
        <v>95</v>
      </c>
      <c r="AV692" t="s">
        <v>95</v>
      </c>
      <c r="AW692" t="s">
        <v>95</v>
      </c>
      <c r="AX692" t="s">
        <v>95</v>
      </c>
      <c r="AY692" t="s">
        <v>95</v>
      </c>
      <c r="AZ692" t="s">
        <v>95</v>
      </c>
      <c r="BA692" t="s">
        <v>95</v>
      </c>
      <c r="BB692" t="s">
        <v>95</v>
      </c>
      <c r="BC692" t="s">
        <v>95</v>
      </c>
      <c r="BD692" t="s">
        <v>95</v>
      </c>
      <c r="BE692">
        <v>1</v>
      </c>
      <c r="BI692">
        <v>0</v>
      </c>
      <c r="BL692">
        <v>1</v>
      </c>
      <c r="BM692">
        <v>1</v>
      </c>
      <c r="BS692">
        <v>1</v>
      </c>
      <c r="BT692">
        <v>1</v>
      </c>
      <c r="BU692">
        <v>0</v>
      </c>
      <c r="BV692">
        <v>0</v>
      </c>
      <c r="BW692">
        <v>0</v>
      </c>
      <c r="BX692">
        <v>1</v>
      </c>
      <c r="BY692">
        <v>747</v>
      </c>
      <c r="CG692" s="4">
        <v>1</v>
      </c>
      <c r="CH692" s="4">
        <v>1</v>
      </c>
      <c r="CI692" s="5">
        <v>0</v>
      </c>
      <c r="CJ692" s="5">
        <v>0</v>
      </c>
      <c r="CK692" s="5">
        <v>0</v>
      </c>
      <c r="CL692" s="5">
        <v>1</v>
      </c>
    </row>
    <row r="693" spans="1:90" x14ac:dyDescent="0.2">
      <c r="A693" t="s">
        <v>1176</v>
      </c>
      <c r="B693" t="s">
        <v>951</v>
      </c>
      <c r="C693" t="s">
        <v>222</v>
      </c>
      <c r="D693">
        <v>4.3</v>
      </c>
      <c r="E693" t="s">
        <v>515</v>
      </c>
      <c r="F693" t="s">
        <v>1073</v>
      </c>
      <c r="G693" t="s">
        <v>1128</v>
      </c>
      <c r="H693" t="s">
        <v>954</v>
      </c>
      <c r="I693">
        <v>0.21246000000000001</v>
      </c>
      <c r="J693">
        <v>2.5265999999999999E-3</v>
      </c>
      <c r="K693">
        <v>1.7080999999999999E-2</v>
      </c>
      <c r="L693">
        <v>2001.3</v>
      </c>
      <c r="M693">
        <v>20.684000000000001</v>
      </c>
      <c r="N693">
        <v>0.91420999999999997</v>
      </c>
      <c r="O693">
        <v>1555.1</v>
      </c>
      <c r="P693" s="1">
        <v>157480</v>
      </c>
      <c r="Q693">
        <v>-33.566000000000003</v>
      </c>
      <c r="R693">
        <v>0.97667000000000004</v>
      </c>
      <c r="S693">
        <v>0.97082999999999997</v>
      </c>
      <c r="T693">
        <v>1.2704999999999999E-2</v>
      </c>
      <c r="U693">
        <v>1.0338999999999999E-2</v>
      </c>
      <c r="V693">
        <v>-94.724999999999994</v>
      </c>
      <c r="W693">
        <v>-109.45</v>
      </c>
      <c r="X693">
        <v>0.81372</v>
      </c>
      <c r="Y693">
        <v>0.80945999999999996</v>
      </c>
      <c r="Z693">
        <v>0.89632999999999996</v>
      </c>
      <c r="AA693">
        <v>0.88038000000000005</v>
      </c>
      <c r="AB693">
        <v>2.6779000000000001E-2</v>
      </c>
      <c r="AC693">
        <v>2.3643000000000001E-2</v>
      </c>
      <c r="AD693">
        <v>16</v>
      </c>
      <c r="AE693">
        <v>16</v>
      </c>
      <c r="AF693">
        <v>1.0095000000000001</v>
      </c>
      <c r="AG693">
        <v>0.69262000000000001</v>
      </c>
      <c r="AH693">
        <v>0.31688</v>
      </c>
      <c r="AI693">
        <v>16</v>
      </c>
      <c r="AJ693">
        <v>0</v>
      </c>
      <c r="AK693">
        <v>15</v>
      </c>
      <c r="AL693">
        <v>0</v>
      </c>
      <c r="AM693">
        <v>0</v>
      </c>
      <c r="AN693">
        <v>0</v>
      </c>
      <c r="AO693">
        <v>0.94038999999999995</v>
      </c>
      <c r="AP693">
        <v>1</v>
      </c>
      <c r="AQ693">
        <v>1</v>
      </c>
      <c r="AR693" t="s">
        <v>95</v>
      </c>
      <c r="AS693" t="s">
        <v>95</v>
      </c>
      <c r="AT693" t="s">
        <v>95</v>
      </c>
      <c r="AU693" t="s">
        <v>95</v>
      </c>
      <c r="AV693" t="s">
        <v>95</v>
      </c>
      <c r="AW693" t="s">
        <v>95</v>
      </c>
      <c r="AX693" t="s">
        <v>95</v>
      </c>
      <c r="AY693" t="s">
        <v>95</v>
      </c>
      <c r="AZ693" t="s">
        <v>95</v>
      </c>
      <c r="BA693" t="s">
        <v>95</v>
      </c>
      <c r="BB693" t="s">
        <v>95</v>
      </c>
      <c r="BC693" t="s">
        <v>96</v>
      </c>
      <c r="BD693" t="s">
        <v>95</v>
      </c>
      <c r="BE693">
        <v>1</v>
      </c>
      <c r="BI693">
        <v>0</v>
      </c>
      <c r="BM693">
        <v>1</v>
      </c>
      <c r="BS693">
        <v>0</v>
      </c>
      <c r="BT693">
        <v>1</v>
      </c>
      <c r="BU693">
        <v>0</v>
      </c>
      <c r="BV693">
        <v>0</v>
      </c>
      <c r="BW693">
        <v>0</v>
      </c>
      <c r="BX693">
        <v>0</v>
      </c>
      <c r="BY693">
        <v>748</v>
      </c>
      <c r="CG693" s="4">
        <v>0</v>
      </c>
      <c r="CH693" s="4">
        <v>1</v>
      </c>
      <c r="CI693" s="5">
        <v>0</v>
      </c>
      <c r="CJ693" s="5">
        <v>0</v>
      </c>
      <c r="CK693" s="5">
        <v>0</v>
      </c>
      <c r="CL693" s="5">
        <v>0</v>
      </c>
    </row>
    <row r="694" spans="1:90" x14ac:dyDescent="0.2">
      <c r="A694" t="s">
        <v>1177</v>
      </c>
      <c r="B694" t="s">
        <v>951</v>
      </c>
      <c r="C694" t="s">
        <v>222</v>
      </c>
      <c r="D694">
        <v>4.5</v>
      </c>
      <c r="E694" t="s">
        <v>994</v>
      </c>
      <c r="F694" t="s">
        <v>995</v>
      </c>
      <c r="G694" t="s">
        <v>996</v>
      </c>
      <c r="H694" t="s">
        <v>954</v>
      </c>
      <c r="I694">
        <v>0.20246</v>
      </c>
      <c r="J694">
        <v>3.5316000000000002E-3</v>
      </c>
      <c r="K694">
        <v>2.7694E-2</v>
      </c>
      <c r="L694">
        <v>2002.4</v>
      </c>
      <c r="M694">
        <v>21.704999999999998</v>
      </c>
      <c r="N694">
        <v>0.96940000000000004</v>
      </c>
      <c r="O694">
        <v>1554.8</v>
      </c>
      <c r="P694" s="1">
        <v>157510</v>
      </c>
      <c r="Q694">
        <v>-54.93</v>
      </c>
      <c r="R694">
        <v>0.98192999999999997</v>
      </c>
      <c r="S694">
        <v>0.97875000000000001</v>
      </c>
      <c r="T694">
        <v>2.4995E-2</v>
      </c>
      <c r="U694">
        <v>1.9453000000000002E-2</v>
      </c>
      <c r="V694">
        <v>-15.87</v>
      </c>
      <c r="W694">
        <v>-17.744</v>
      </c>
      <c r="X694">
        <v>0.76380999999999999</v>
      </c>
      <c r="Y694">
        <v>0.74082000000000003</v>
      </c>
      <c r="Z694">
        <v>0.90168000000000004</v>
      </c>
      <c r="AA694">
        <v>0.89075000000000004</v>
      </c>
      <c r="AB694">
        <v>5.8311000000000002E-2</v>
      </c>
      <c r="AC694">
        <v>4.7216000000000001E-2</v>
      </c>
      <c r="AD694">
        <v>21</v>
      </c>
      <c r="AE694">
        <v>21</v>
      </c>
      <c r="AF694">
        <v>0.98897000000000002</v>
      </c>
      <c r="AG694">
        <v>0.30947000000000002</v>
      </c>
      <c r="AH694">
        <v>0.67949999999999999</v>
      </c>
      <c r="AI694">
        <v>22</v>
      </c>
      <c r="AJ694">
        <v>0</v>
      </c>
      <c r="AK694">
        <v>20</v>
      </c>
      <c r="AL694">
        <v>0</v>
      </c>
      <c r="AM694">
        <v>0</v>
      </c>
      <c r="AN694">
        <v>0</v>
      </c>
      <c r="AO694">
        <v>0.95708000000000004</v>
      </c>
      <c r="AP694">
        <v>1</v>
      </c>
      <c r="AQ694">
        <v>1</v>
      </c>
      <c r="AR694" t="s">
        <v>95</v>
      </c>
      <c r="AS694" t="s">
        <v>95</v>
      </c>
      <c r="AT694" t="s">
        <v>95</v>
      </c>
      <c r="AU694" t="s">
        <v>95</v>
      </c>
      <c r="AV694" t="s">
        <v>95</v>
      </c>
      <c r="AW694" t="s">
        <v>95</v>
      </c>
      <c r="AX694" t="s">
        <v>95</v>
      </c>
      <c r="AY694" t="s">
        <v>95</v>
      </c>
      <c r="AZ694" t="s">
        <v>95</v>
      </c>
      <c r="BA694" t="s">
        <v>95</v>
      </c>
      <c r="BB694" t="s">
        <v>95</v>
      </c>
      <c r="BC694" t="s">
        <v>95</v>
      </c>
      <c r="BD694" t="s">
        <v>95</v>
      </c>
      <c r="BE694">
        <v>1</v>
      </c>
      <c r="BI694">
        <v>0</v>
      </c>
      <c r="BL694">
        <v>1</v>
      </c>
      <c r="BM694">
        <v>1</v>
      </c>
      <c r="BS694">
        <v>1</v>
      </c>
      <c r="BT694">
        <v>1</v>
      </c>
      <c r="BU694">
        <v>0</v>
      </c>
      <c r="BV694">
        <v>0</v>
      </c>
      <c r="BW694">
        <v>0</v>
      </c>
      <c r="BX694">
        <v>1</v>
      </c>
      <c r="BY694">
        <v>749</v>
      </c>
      <c r="CG694" s="4">
        <v>1</v>
      </c>
      <c r="CH694" s="4">
        <v>1</v>
      </c>
      <c r="CI694" s="5">
        <v>0</v>
      </c>
      <c r="CJ694" s="5">
        <v>0</v>
      </c>
      <c r="CK694" s="5">
        <v>0</v>
      </c>
      <c r="CL694" s="5">
        <v>1</v>
      </c>
    </row>
    <row r="695" spans="1:90" x14ac:dyDescent="0.2">
      <c r="A695" t="s">
        <v>1178</v>
      </c>
      <c r="B695" t="s">
        <v>951</v>
      </c>
      <c r="C695" t="s">
        <v>230</v>
      </c>
      <c r="D695">
        <v>1.1000000000000001</v>
      </c>
      <c r="E695" t="s">
        <v>90</v>
      </c>
      <c r="F695" t="s">
        <v>1096</v>
      </c>
      <c r="G695" t="s">
        <v>1179</v>
      </c>
      <c r="H695" t="s">
        <v>954</v>
      </c>
      <c r="I695">
        <v>0.15561</v>
      </c>
      <c r="J695">
        <v>0.15561</v>
      </c>
      <c r="K695">
        <v>35325</v>
      </c>
      <c r="L695">
        <v>2098.1</v>
      </c>
      <c r="M695">
        <v>28.24</v>
      </c>
      <c r="N695" s="1">
        <v>144470000000</v>
      </c>
      <c r="O695" s="1">
        <v>3.1494999999999998E-8</v>
      </c>
      <c r="P695">
        <v>1822</v>
      </c>
      <c r="Q695" s="1">
        <v>-70721000</v>
      </c>
      <c r="R695">
        <v>0.98914999999999997</v>
      </c>
      <c r="S695">
        <v>0.98760000000000003</v>
      </c>
      <c r="T695">
        <v>29515</v>
      </c>
      <c r="U695">
        <v>21893</v>
      </c>
      <c r="V695">
        <v>0.98914999999999997</v>
      </c>
      <c r="W695">
        <v>0.98816000000000004</v>
      </c>
      <c r="X695">
        <v>29515</v>
      </c>
      <c r="Y695">
        <v>21893</v>
      </c>
      <c r="Z695">
        <v>0.80825000000000002</v>
      </c>
      <c r="AA695">
        <v>0.79081999999999997</v>
      </c>
      <c r="AB695" s="1">
        <v>124080</v>
      </c>
      <c r="AC695" s="1">
        <v>101090</v>
      </c>
      <c r="AD695">
        <v>25</v>
      </c>
      <c r="AE695">
        <v>25</v>
      </c>
      <c r="AF695" s="1">
        <v>7.0093E-6</v>
      </c>
      <c r="AG695" s="1">
        <v>3.4498000000000002E-8</v>
      </c>
      <c r="AH695" s="1">
        <v>6.9747999999999997E-6</v>
      </c>
      <c r="AI695">
        <v>25</v>
      </c>
      <c r="AJ695">
        <v>0</v>
      </c>
      <c r="AK695">
        <v>24</v>
      </c>
      <c r="AL695">
        <v>0</v>
      </c>
      <c r="AM695">
        <v>0</v>
      </c>
      <c r="AN695">
        <v>1</v>
      </c>
      <c r="AO695">
        <v>0.85906000000000005</v>
      </c>
      <c r="AP695">
        <v>0</v>
      </c>
      <c r="AQ695">
        <v>0</v>
      </c>
      <c r="AR695" t="s">
        <v>95</v>
      </c>
      <c r="AS695" t="s">
        <v>95</v>
      </c>
      <c r="AT695" t="s">
        <v>95</v>
      </c>
      <c r="AU695" t="s">
        <v>95</v>
      </c>
      <c r="AV695" t="s">
        <v>95</v>
      </c>
      <c r="AW695" t="s">
        <v>95</v>
      </c>
      <c r="AX695" t="s">
        <v>95</v>
      </c>
      <c r="AY695" t="s">
        <v>94</v>
      </c>
      <c r="AZ695" t="s">
        <v>95</v>
      </c>
      <c r="BA695" t="s">
        <v>94</v>
      </c>
      <c r="BB695" t="s">
        <v>95</v>
      </c>
      <c r="BC695" t="s">
        <v>94</v>
      </c>
      <c r="BD695" t="s">
        <v>95</v>
      </c>
      <c r="BI695">
        <v>0</v>
      </c>
      <c r="BL695">
        <v>1</v>
      </c>
      <c r="BM695">
        <v>1</v>
      </c>
      <c r="BN695">
        <v>0</v>
      </c>
      <c r="BO695">
        <v>2</v>
      </c>
      <c r="BP695">
        <v>0</v>
      </c>
      <c r="BQ695">
        <v>0</v>
      </c>
      <c r="BS695">
        <v>1</v>
      </c>
      <c r="BT695">
        <v>1</v>
      </c>
      <c r="BU695">
        <v>0</v>
      </c>
      <c r="BV695">
        <v>0</v>
      </c>
      <c r="BW695">
        <v>0</v>
      </c>
      <c r="BX695">
        <v>0</v>
      </c>
      <c r="BY695">
        <v>750</v>
      </c>
      <c r="CG695" s="4">
        <v>1</v>
      </c>
      <c r="CH695" s="4">
        <v>1</v>
      </c>
      <c r="CI695" s="5">
        <v>0</v>
      </c>
      <c r="CJ695" s="5">
        <v>0</v>
      </c>
      <c r="CK695" s="5">
        <v>0</v>
      </c>
      <c r="CL695" s="5">
        <v>0</v>
      </c>
    </row>
    <row r="696" spans="1:90" x14ac:dyDescent="0.2">
      <c r="A696" t="s">
        <v>1180</v>
      </c>
      <c r="B696" t="s">
        <v>951</v>
      </c>
      <c r="C696" t="s">
        <v>230</v>
      </c>
      <c r="D696">
        <v>1.1000000000000001</v>
      </c>
      <c r="E696" t="s">
        <v>90</v>
      </c>
      <c r="F696" t="s">
        <v>952</v>
      </c>
      <c r="G696" t="s">
        <v>953</v>
      </c>
      <c r="H696" t="s">
        <v>954</v>
      </c>
      <c r="I696">
        <v>0.13227</v>
      </c>
      <c r="J696">
        <v>1.5851000000000001E-3</v>
      </c>
      <c r="K696">
        <v>6.2769999999999996E-3</v>
      </c>
      <c r="L696">
        <v>2026.3</v>
      </c>
      <c r="M696">
        <v>33.222999999999999</v>
      </c>
      <c r="N696">
        <v>0.40748000000000001</v>
      </c>
      <c r="O696">
        <v>1555.1</v>
      </c>
      <c r="P696" s="1">
        <v>157490</v>
      </c>
      <c r="Q696">
        <v>-12.561999999999999</v>
      </c>
      <c r="R696">
        <v>0.98260000000000003</v>
      </c>
      <c r="S696">
        <v>0.97999000000000003</v>
      </c>
      <c r="T696">
        <v>5.9788999999999997E-3</v>
      </c>
      <c r="U696">
        <v>4.1124000000000004E-3</v>
      </c>
      <c r="V696">
        <v>-1.9902</v>
      </c>
      <c r="W696">
        <v>-2.2749999999999999</v>
      </c>
      <c r="X696">
        <v>7.8370999999999996E-2</v>
      </c>
      <c r="Y696">
        <v>6.3936999999999994E-2</v>
      </c>
      <c r="Z696">
        <v>0.91910999999999998</v>
      </c>
      <c r="AA696">
        <v>0.91139999999999999</v>
      </c>
      <c r="AB696">
        <v>1.289E-2</v>
      </c>
      <c r="AC696">
        <v>1.1167E-2</v>
      </c>
      <c r="AD696">
        <v>24</v>
      </c>
      <c r="AE696">
        <v>24</v>
      </c>
      <c r="AF696">
        <v>0.37547999999999998</v>
      </c>
      <c r="AG696">
        <v>2.2700999999999999E-2</v>
      </c>
      <c r="AH696">
        <v>0.35277999999999998</v>
      </c>
      <c r="AI696">
        <v>24</v>
      </c>
      <c r="AJ696">
        <v>0</v>
      </c>
      <c r="AK696">
        <v>23</v>
      </c>
      <c r="AL696">
        <v>0</v>
      </c>
      <c r="AM696">
        <v>0</v>
      </c>
      <c r="AN696">
        <v>0</v>
      </c>
      <c r="AO696">
        <v>0.91269</v>
      </c>
      <c r="AP696">
        <v>1</v>
      </c>
      <c r="AQ696">
        <v>1</v>
      </c>
      <c r="AR696" t="s">
        <v>95</v>
      </c>
      <c r="AS696" t="s">
        <v>95</v>
      </c>
      <c r="AT696" t="s">
        <v>95</v>
      </c>
      <c r="AU696" t="s">
        <v>95</v>
      </c>
      <c r="AV696" t="s">
        <v>95</v>
      </c>
      <c r="AW696" t="s">
        <v>95</v>
      </c>
      <c r="AX696" t="s">
        <v>95</v>
      </c>
      <c r="AY696" t="s">
        <v>95</v>
      </c>
      <c r="AZ696" t="s">
        <v>95</v>
      </c>
      <c r="BA696" t="s">
        <v>95</v>
      </c>
      <c r="BB696" t="s">
        <v>95</v>
      </c>
      <c r="BC696" t="s">
        <v>95</v>
      </c>
      <c r="BD696" t="s">
        <v>95</v>
      </c>
      <c r="BI696">
        <v>0</v>
      </c>
      <c r="BL696">
        <v>1</v>
      </c>
      <c r="BM696">
        <v>1</v>
      </c>
      <c r="BN696">
        <v>0</v>
      </c>
      <c r="BO696">
        <v>0</v>
      </c>
      <c r="BP696">
        <v>0</v>
      </c>
      <c r="BQ696">
        <v>0</v>
      </c>
      <c r="BS696">
        <v>1</v>
      </c>
      <c r="BT696">
        <v>1</v>
      </c>
      <c r="BU696">
        <v>0</v>
      </c>
      <c r="BV696">
        <v>0</v>
      </c>
      <c r="BW696">
        <v>0</v>
      </c>
      <c r="BX696">
        <v>0</v>
      </c>
      <c r="BY696">
        <v>751</v>
      </c>
      <c r="CG696" s="4">
        <v>1</v>
      </c>
      <c r="CH696" s="4">
        <v>1</v>
      </c>
      <c r="CI696" s="5">
        <v>0</v>
      </c>
      <c r="CJ696" s="5">
        <v>0</v>
      </c>
      <c r="CK696" s="5">
        <v>0</v>
      </c>
      <c r="CL696" s="5">
        <v>0</v>
      </c>
    </row>
    <row r="697" spans="1:90" x14ac:dyDescent="0.2">
      <c r="A697" t="s">
        <v>1181</v>
      </c>
      <c r="B697" t="s">
        <v>951</v>
      </c>
      <c r="C697" t="s">
        <v>230</v>
      </c>
      <c r="D697">
        <v>1.1000000000000001</v>
      </c>
      <c r="E697" t="s">
        <v>90</v>
      </c>
      <c r="F697" t="s">
        <v>956</v>
      </c>
      <c r="G697" t="s">
        <v>107</v>
      </c>
      <c r="H697" t="s">
        <v>954</v>
      </c>
      <c r="I697">
        <v>0.13227</v>
      </c>
      <c r="J697">
        <v>1.5851000000000001E-3</v>
      </c>
      <c r="K697">
        <v>6.2769999999999996E-3</v>
      </c>
      <c r="L697">
        <v>2026.3</v>
      </c>
      <c r="M697">
        <v>33.222999999999999</v>
      </c>
      <c r="N697">
        <v>0.40748000000000001</v>
      </c>
      <c r="O697">
        <v>1555.1</v>
      </c>
      <c r="P697" s="1">
        <v>157490</v>
      </c>
      <c r="Q697">
        <v>-12.561999999999999</v>
      </c>
      <c r="R697">
        <v>0.98260000000000003</v>
      </c>
      <c r="S697">
        <v>0.97999000000000003</v>
      </c>
      <c r="T697">
        <v>5.9788999999999997E-3</v>
      </c>
      <c r="U697">
        <v>4.1124000000000004E-3</v>
      </c>
      <c r="V697">
        <v>-1.9902</v>
      </c>
      <c r="W697">
        <v>-2.2749999999999999</v>
      </c>
      <c r="X697">
        <v>7.8370999999999996E-2</v>
      </c>
      <c r="Y697">
        <v>6.3936999999999994E-2</v>
      </c>
      <c r="Z697">
        <v>0.91910999999999998</v>
      </c>
      <c r="AA697">
        <v>0.91139999999999999</v>
      </c>
      <c r="AB697">
        <v>1.289E-2</v>
      </c>
      <c r="AC697">
        <v>1.1167E-2</v>
      </c>
      <c r="AD697">
        <v>24</v>
      </c>
      <c r="AE697">
        <v>24</v>
      </c>
      <c r="AF697">
        <v>0.37547999999999998</v>
      </c>
      <c r="AG697">
        <v>2.2700999999999999E-2</v>
      </c>
      <c r="AH697">
        <v>0.35277999999999998</v>
      </c>
      <c r="AI697">
        <v>24</v>
      </c>
      <c r="AJ697">
        <v>0</v>
      </c>
      <c r="AK697">
        <v>23</v>
      </c>
      <c r="AL697">
        <v>0</v>
      </c>
      <c r="AM697">
        <v>0</v>
      </c>
      <c r="AN697">
        <v>0</v>
      </c>
      <c r="AO697">
        <v>0.91269</v>
      </c>
      <c r="AP697">
        <v>1</v>
      </c>
      <c r="AQ697">
        <v>1</v>
      </c>
      <c r="AR697" t="s">
        <v>95</v>
      </c>
      <c r="AS697" t="s">
        <v>95</v>
      </c>
      <c r="AT697" t="s">
        <v>95</v>
      </c>
      <c r="AU697" t="s">
        <v>95</v>
      </c>
      <c r="AV697" t="s">
        <v>95</v>
      </c>
      <c r="AW697" t="s">
        <v>95</v>
      </c>
      <c r="AX697" t="s">
        <v>95</v>
      </c>
      <c r="AY697" t="s">
        <v>95</v>
      </c>
      <c r="AZ697" t="s">
        <v>95</v>
      </c>
      <c r="BA697" t="s">
        <v>95</v>
      </c>
      <c r="BB697" t="s">
        <v>95</v>
      </c>
      <c r="BC697" t="s">
        <v>95</v>
      </c>
      <c r="BD697" t="s">
        <v>95</v>
      </c>
      <c r="BI697">
        <v>0</v>
      </c>
      <c r="BJ697" t="s">
        <v>108</v>
      </c>
      <c r="BK697" t="s">
        <v>109</v>
      </c>
      <c r="BL697">
        <v>1</v>
      </c>
      <c r="BM697">
        <v>1</v>
      </c>
      <c r="BN697">
        <v>1</v>
      </c>
      <c r="BO697">
        <v>1</v>
      </c>
      <c r="BP697">
        <v>0</v>
      </c>
      <c r="BQ697">
        <v>0</v>
      </c>
      <c r="BS697">
        <v>1</v>
      </c>
      <c r="BT697">
        <v>1</v>
      </c>
      <c r="BU697">
        <v>1</v>
      </c>
      <c r="BV697">
        <v>1</v>
      </c>
      <c r="BW697">
        <v>0</v>
      </c>
      <c r="BX697">
        <v>0</v>
      </c>
      <c r="BY697">
        <v>752</v>
      </c>
      <c r="CG697" s="4">
        <v>1</v>
      </c>
      <c r="CH697" s="4">
        <v>1</v>
      </c>
      <c r="CI697" s="5">
        <v>1</v>
      </c>
      <c r="CJ697" s="5">
        <v>1</v>
      </c>
      <c r="CK697" s="5">
        <v>0</v>
      </c>
      <c r="CL697" s="5">
        <v>0</v>
      </c>
    </row>
    <row r="698" spans="1:90" x14ac:dyDescent="0.2">
      <c r="A698" t="s">
        <v>1182</v>
      </c>
      <c r="B698" t="s">
        <v>951</v>
      </c>
      <c r="C698" t="s">
        <v>230</v>
      </c>
      <c r="D698">
        <v>2.4</v>
      </c>
      <c r="E698" t="s">
        <v>628</v>
      </c>
      <c r="F698" t="s">
        <v>958</v>
      </c>
      <c r="G698" t="s">
        <v>959</v>
      </c>
      <c r="H698" t="s">
        <v>954</v>
      </c>
      <c r="I698">
        <v>0.68010000000000004</v>
      </c>
      <c r="J698">
        <v>6.5123000000000004E-3</v>
      </c>
      <c r="K698">
        <v>6.0844999999999996E-3</v>
      </c>
      <c r="L698">
        <v>2007.1</v>
      </c>
      <c r="M698">
        <v>6.4615</v>
      </c>
      <c r="N698">
        <v>0.94203999999999999</v>
      </c>
      <c r="O698">
        <v>0.16402</v>
      </c>
      <c r="P698">
        <v>1750.3</v>
      </c>
      <c r="Q698">
        <v>-11.340999999999999</v>
      </c>
      <c r="R698">
        <v>0.94428999999999996</v>
      </c>
      <c r="S698" t="e">
        <f>-inf</f>
        <v>#NAME?</v>
      </c>
      <c r="T698">
        <v>6.2585999999999996E-3</v>
      </c>
      <c r="U698">
        <v>4.9404999999999996E-3</v>
      </c>
      <c r="V698">
        <v>0.71409999999999996</v>
      </c>
      <c r="W698">
        <v>0.14229</v>
      </c>
      <c r="X698">
        <v>1.4179000000000001E-2</v>
      </c>
      <c r="Y698">
        <v>1.1257E-2</v>
      </c>
      <c r="Z698">
        <v>0.72062000000000004</v>
      </c>
      <c r="AA698">
        <v>0.16187000000000001</v>
      </c>
      <c r="AB698">
        <v>1.4016000000000001E-2</v>
      </c>
      <c r="AC698">
        <v>1.1211E-2</v>
      </c>
      <c r="AD698">
        <v>4</v>
      </c>
      <c r="AE698">
        <v>4</v>
      </c>
      <c r="AF698">
        <v>1.0079</v>
      </c>
      <c r="AG698">
        <v>0.93371999999999999</v>
      </c>
      <c r="AH698">
        <v>7.4201000000000003E-2</v>
      </c>
      <c r="AI698">
        <v>11</v>
      </c>
      <c r="AJ698">
        <v>0</v>
      </c>
      <c r="AK698">
        <v>3</v>
      </c>
      <c r="AL698">
        <v>0</v>
      </c>
      <c r="AM698">
        <v>0</v>
      </c>
      <c r="AN698">
        <v>0</v>
      </c>
      <c r="AO698">
        <v>0.75443000000000005</v>
      </c>
      <c r="AP698">
        <v>1</v>
      </c>
      <c r="AQ698">
        <v>1</v>
      </c>
      <c r="AR698" t="s">
        <v>95</v>
      </c>
      <c r="AS698" t="s">
        <v>94</v>
      </c>
      <c r="AT698" t="s">
        <v>95</v>
      </c>
      <c r="AU698" t="s">
        <v>95</v>
      </c>
      <c r="AV698" t="s">
        <v>95</v>
      </c>
      <c r="AW698" t="s">
        <v>95</v>
      </c>
      <c r="AX698" t="s">
        <v>95</v>
      </c>
      <c r="AY698" t="s">
        <v>94</v>
      </c>
      <c r="AZ698" t="s">
        <v>95</v>
      </c>
      <c r="BA698" t="s">
        <v>94</v>
      </c>
      <c r="BB698" t="s">
        <v>94</v>
      </c>
      <c r="BC698" t="s">
        <v>94</v>
      </c>
      <c r="BD698" t="s">
        <v>94</v>
      </c>
      <c r="BI698">
        <v>0</v>
      </c>
      <c r="BS698">
        <v>0</v>
      </c>
      <c r="BT698">
        <v>1</v>
      </c>
      <c r="BU698">
        <v>0</v>
      </c>
      <c r="BV698">
        <v>0</v>
      </c>
      <c r="BW698">
        <v>1</v>
      </c>
      <c r="BX698">
        <v>1</v>
      </c>
      <c r="BY698">
        <v>753</v>
      </c>
      <c r="CG698" s="4">
        <v>0</v>
      </c>
      <c r="CH698" s="4">
        <v>1</v>
      </c>
      <c r="CI698" s="5">
        <v>0</v>
      </c>
      <c r="CJ698" s="5">
        <v>0</v>
      </c>
      <c r="CK698" s="5">
        <v>1</v>
      </c>
      <c r="CL698" s="5">
        <v>1</v>
      </c>
    </row>
    <row r="699" spans="1:90" x14ac:dyDescent="0.2">
      <c r="A699" t="s">
        <v>1183</v>
      </c>
      <c r="B699" t="s">
        <v>951</v>
      </c>
      <c r="C699" t="s">
        <v>230</v>
      </c>
      <c r="D699">
        <v>2.4</v>
      </c>
      <c r="E699" t="s">
        <v>628</v>
      </c>
      <c r="F699" t="s">
        <v>961</v>
      </c>
      <c r="G699" t="s">
        <v>959</v>
      </c>
      <c r="H699" t="s">
        <v>954</v>
      </c>
      <c r="I699">
        <v>9.4342000000000002E-3</v>
      </c>
      <c r="J699">
        <v>1.5005999999999999E-3</v>
      </c>
      <c r="K699">
        <v>5.9785000000000003E-3</v>
      </c>
      <c r="L699">
        <v>2762</v>
      </c>
      <c r="M699">
        <v>465.8</v>
      </c>
      <c r="N699">
        <v>726.2</v>
      </c>
      <c r="O699">
        <v>1555.4</v>
      </c>
      <c r="P699" s="1">
        <v>157470</v>
      </c>
      <c r="Q699">
        <v>-11.414999999999999</v>
      </c>
      <c r="R699">
        <v>0.69274000000000002</v>
      </c>
      <c r="S699" t="e">
        <f>-inf</f>
        <v>#NAME?</v>
      </c>
      <c r="T699">
        <v>1.4772E-2</v>
      </c>
      <c r="U699">
        <v>1.231E-2</v>
      </c>
      <c r="V699">
        <v>-569.45000000000005</v>
      </c>
      <c r="W699">
        <v>-1710.4</v>
      </c>
      <c r="X699">
        <v>0.63648000000000005</v>
      </c>
      <c r="Y699">
        <v>0.63592000000000004</v>
      </c>
      <c r="Z699">
        <v>0.68891000000000002</v>
      </c>
      <c r="AA699">
        <v>6.6718E-2</v>
      </c>
      <c r="AB699">
        <v>1.4864E-2</v>
      </c>
      <c r="AC699">
        <v>1.2237E-2</v>
      </c>
      <c r="AD699">
        <v>4</v>
      </c>
      <c r="AE699">
        <v>4</v>
      </c>
      <c r="AF699">
        <v>9.1847999999999995E-4</v>
      </c>
      <c r="AG699">
        <v>8.2801000000000001E-4</v>
      </c>
      <c r="AH699" s="1">
        <v>9.0470999999999995E-5</v>
      </c>
      <c r="AI699">
        <v>11</v>
      </c>
      <c r="AJ699">
        <v>0</v>
      </c>
      <c r="AK699">
        <v>2</v>
      </c>
      <c r="AL699">
        <v>0</v>
      </c>
      <c r="AM699">
        <v>1</v>
      </c>
      <c r="AN699">
        <v>0</v>
      </c>
      <c r="AO699">
        <v>0.74328000000000005</v>
      </c>
      <c r="AP699">
        <v>1</v>
      </c>
      <c r="AQ699">
        <v>1</v>
      </c>
      <c r="AR699" t="s">
        <v>94</v>
      </c>
      <c r="AS699" t="s">
        <v>94</v>
      </c>
      <c r="AT699" t="s">
        <v>95</v>
      </c>
      <c r="AU699" t="s">
        <v>95</v>
      </c>
      <c r="AV699" t="s">
        <v>95</v>
      </c>
      <c r="AW699" t="s">
        <v>95</v>
      </c>
      <c r="AX699" t="s">
        <v>95</v>
      </c>
      <c r="AY699" t="s">
        <v>94</v>
      </c>
      <c r="AZ699" t="s">
        <v>95</v>
      </c>
      <c r="BA699" t="s">
        <v>94</v>
      </c>
      <c r="BB699" t="s">
        <v>94</v>
      </c>
      <c r="BC699" t="s">
        <v>94</v>
      </c>
      <c r="BD699" t="s">
        <v>94</v>
      </c>
      <c r="BI699">
        <v>0</v>
      </c>
      <c r="BS699">
        <v>1</v>
      </c>
      <c r="BT699">
        <v>1</v>
      </c>
      <c r="BU699">
        <v>0</v>
      </c>
      <c r="BV699">
        <v>0</v>
      </c>
      <c r="BW699">
        <v>0</v>
      </c>
      <c r="BX699">
        <v>0</v>
      </c>
      <c r="BY699">
        <v>754</v>
      </c>
      <c r="CG699" s="4">
        <v>1</v>
      </c>
      <c r="CH699" s="4">
        <v>1</v>
      </c>
      <c r="CI699" s="5">
        <v>0</v>
      </c>
      <c r="CJ699" s="5">
        <v>0</v>
      </c>
      <c r="CK699" s="5">
        <v>0</v>
      </c>
      <c r="CL699" s="5">
        <v>0</v>
      </c>
    </row>
    <row r="700" spans="1:90" x14ac:dyDescent="0.2">
      <c r="A700" t="s">
        <v>1184</v>
      </c>
      <c r="B700" t="s">
        <v>951</v>
      </c>
      <c r="C700" t="s">
        <v>230</v>
      </c>
      <c r="D700">
        <v>2.4</v>
      </c>
      <c r="E700" t="s">
        <v>628</v>
      </c>
      <c r="F700" t="s">
        <v>963</v>
      </c>
      <c r="G700" t="s">
        <v>959</v>
      </c>
      <c r="H700" t="s">
        <v>954</v>
      </c>
      <c r="I700">
        <v>0.14874999999999999</v>
      </c>
      <c r="J700">
        <v>1.4071999999999999E-2</v>
      </c>
      <c r="K700">
        <v>1.1083000000000001E-2</v>
      </c>
      <c r="L700">
        <v>2000.6</v>
      </c>
      <c r="M700">
        <v>29.542999999999999</v>
      </c>
      <c r="N700">
        <v>0.86865999999999999</v>
      </c>
      <c r="O700">
        <v>6.0748000000000003E-2</v>
      </c>
      <c r="P700">
        <v>1834.7</v>
      </c>
      <c r="Q700">
        <v>-21.562000000000001</v>
      </c>
      <c r="R700">
        <v>0.99746000000000001</v>
      </c>
      <c r="S700" t="e">
        <f>-inf</f>
        <v>#NAME?</v>
      </c>
      <c r="T700">
        <v>2.1061000000000001E-3</v>
      </c>
      <c r="U700">
        <v>1.8674E-3</v>
      </c>
      <c r="V700">
        <v>0.95626</v>
      </c>
      <c r="W700">
        <v>0.86878999999999995</v>
      </c>
      <c r="X700">
        <v>8.7313000000000009E-3</v>
      </c>
      <c r="Y700">
        <v>8.3353999999999998E-3</v>
      </c>
      <c r="Z700">
        <v>0.96448</v>
      </c>
      <c r="AA700">
        <v>0.89342999999999995</v>
      </c>
      <c r="AB700">
        <v>7.8688000000000004E-3</v>
      </c>
      <c r="AC700">
        <v>7.4957000000000001E-3</v>
      </c>
      <c r="AD700">
        <v>4</v>
      </c>
      <c r="AE700">
        <v>4</v>
      </c>
      <c r="AF700">
        <v>0.95318999999999998</v>
      </c>
      <c r="AG700">
        <v>0.82621</v>
      </c>
      <c r="AH700">
        <v>0.12698000000000001</v>
      </c>
      <c r="AI700">
        <v>11</v>
      </c>
      <c r="AJ700">
        <v>0</v>
      </c>
      <c r="AK700">
        <v>3</v>
      </c>
      <c r="AL700">
        <v>0</v>
      </c>
      <c r="AM700">
        <v>0</v>
      </c>
      <c r="AN700">
        <v>0</v>
      </c>
      <c r="AO700">
        <v>0.75161</v>
      </c>
      <c r="AP700">
        <v>1</v>
      </c>
      <c r="AQ700">
        <v>1</v>
      </c>
      <c r="AR700" t="s">
        <v>95</v>
      </c>
      <c r="AS700" t="s">
        <v>94</v>
      </c>
      <c r="AT700" t="s">
        <v>95</v>
      </c>
      <c r="AU700" t="s">
        <v>95</v>
      </c>
      <c r="AV700" t="s">
        <v>95</v>
      </c>
      <c r="AW700" t="s">
        <v>95</v>
      </c>
      <c r="AX700" t="s">
        <v>95</v>
      </c>
      <c r="AY700" t="s">
        <v>94</v>
      </c>
      <c r="AZ700" t="s">
        <v>95</v>
      </c>
      <c r="BA700" t="s">
        <v>94</v>
      </c>
      <c r="BB700" t="s">
        <v>94</v>
      </c>
      <c r="BC700" t="s">
        <v>94</v>
      </c>
      <c r="BD700" t="s">
        <v>94</v>
      </c>
      <c r="BI700">
        <v>0</v>
      </c>
      <c r="BS700">
        <v>1</v>
      </c>
      <c r="BT700">
        <v>1</v>
      </c>
      <c r="BU700">
        <v>0</v>
      </c>
      <c r="BV700">
        <v>0</v>
      </c>
      <c r="BW700">
        <v>0</v>
      </c>
      <c r="BX700">
        <v>0</v>
      </c>
      <c r="BY700">
        <v>755</v>
      </c>
      <c r="CG700" s="4">
        <v>1</v>
      </c>
      <c r="CH700" s="4">
        <v>1</v>
      </c>
      <c r="CI700" s="5">
        <v>0</v>
      </c>
      <c r="CJ700" s="5">
        <v>0</v>
      </c>
      <c r="CK700" s="5">
        <v>0</v>
      </c>
      <c r="CL700" s="5">
        <v>0</v>
      </c>
    </row>
    <row r="701" spans="1:90" x14ac:dyDescent="0.2">
      <c r="A701" t="s">
        <v>1185</v>
      </c>
      <c r="B701" t="s">
        <v>951</v>
      </c>
      <c r="C701" t="s">
        <v>230</v>
      </c>
      <c r="D701">
        <v>2.5</v>
      </c>
      <c r="E701" t="s">
        <v>632</v>
      </c>
      <c r="F701" t="s">
        <v>1020</v>
      </c>
      <c r="G701" t="s">
        <v>1021</v>
      </c>
      <c r="H701" t="s">
        <v>954</v>
      </c>
      <c r="K701">
        <v>2.1899999999999999E-2</v>
      </c>
      <c r="Q701">
        <v>-43.334000000000003</v>
      </c>
      <c r="Z701">
        <v>1</v>
      </c>
      <c r="AA701">
        <v>1</v>
      </c>
      <c r="AB701" s="1">
        <v>2.2036999999999999E-15</v>
      </c>
      <c r="AC701" s="1">
        <v>1.6653000000000001E-15</v>
      </c>
      <c r="AD701">
        <v>2</v>
      </c>
      <c r="AE701">
        <v>2</v>
      </c>
      <c r="AI701">
        <v>6</v>
      </c>
      <c r="AJ701">
        <v>0</v>
      </c>
      <c r="AK701">
        <v>1</v>
      </c>
      <c r="AL701">
        <v>0</v>
      </c>
      <c r="AM701">
        <v>0</v>
      </c>
      <c r="AN701">
        <v>0</v>
      </c>
      <c r="AO701">
        <v>0.49343999999999999</v>
      </c>
      <c r="AP701">
        <v>1</v>
      </c>
      <c r="AQ701">
        <v>1</v>
      </c>
      <c r="AR701" t="s">
        <v>96</v>
      </c>
      <c r="AS701" t="s">
        <v>96</v>
      </c>
      <c r="AT701" t="s">
        <v>95</v>
      </c>
      <c r="AU701" t="s">
        <v>95</v>
      </c>
      <c r="AV701" t="s">
        <v>95</v>
      </c>
      <c r="AW701" t="s">
        <v>95</v>
      </c>
      <c r="AX701" t="s">
        <v>94</v>
      </c>
      <c r="AY701" t="s">
        <v>94</v>
      </c>
      <c r="AZ701" t="s">
        <v>95</v>
      </c>
      <c r="BA701" t="s">
        <v>96</v>
      </c>
      <c r="BB701" t="s">
        <v>96</v>
      </c>
      <c r="BC701" t="s">
        <v>96</v>
      </c>
      <c r="BD701" t="s">
        <v>96</v>
      </c>
      <c r="BI701">
        <v>0</v>
      </c>
      <c r="BS701">
        <v>0</v>
      </c>
      <c r="BT701">
        <v>1</v>
      </c>
      <c r="BU701">
        <v>0</v>
      </c>
      <c r="BV701">
        <v>0</v>
      </c>
      <c r="BW701">
        <v>1</v>
      </c>
      <c r="BX701">
        <v>1</v>
      </c>
      <c r="BY701">
        <v>756</v>
      </c>
      <c r="CG701" s="4">
        <v>0</v>
      </c>
      <c r="CH701" s="4">
        <v>1</v>
      </c>
      <c r="CI701" s="5">
        <v>0</v>
      </c>
      <c r="CJ701" s="5">
        <v>0</v>
      </c>
      <c r="CK701" s="5">
        <v>1</v>
      </c>
      <c r="CL701" s="5">
        <v>1</v>
      </c>
    </row>
    <row r="702" spans="1:90" x14ac:dyDescent="0.2">
      <c r="A702" t="s">
        <v>1186</v>
      </c>
      <c r="B702" t="s">
        <v>951</v>
      </c>
      <c r="C702" t="s">
        <v>230</v>
      </c>
      <c r="D702">
        <v>3.5</v>
      </c>
      <c r="E702" t="s">
        <v>317</v>
      </c>
      <c r="F702" t="s">
        <v>318</v>
      </c>
      <c r="G702" t="s">
        <v>319</v>
      </c>
      <c r="H702" t="s">
        <v>954</v>
      </c>
      <c r="I702">
        <v>0.11914</v>
      </c>
      <c r="J702">
        <v>6.5975000000000006E-2</v>
      </c>
      <c r="K702">
        <v>78.981999999999999</v>
      </c>
      <c r="L702">
        <v>2013.9</v>
      </c>
      <c r="M702">
        <v>36.884</v>
      </c>
      <c r="N702">
        <v>4322.1000000000004</v>
      </c>
      <c r="O702">
        <v>1.0805E-2</v>
      </c>
      <c r="P702">
        <v>1830.6</v>
      </c>
      <c r="Q702" s="1">
        <v>-156930</v>
      </c>
      <c r="R702">
        <v>0.99568999999999996</v>
      </c>
      <c r="S702">
        <v>0.99536999999999998</v>
      </c>
      <c r="T702">
        <v>69.638999999999996</v>
      </c>
      <c r="U702">
        <v>59.113999999999997</v>
      </c>
      <c r="V702">
        <v>0.97062000000000004</v>
      </c>
      <c r="W702">
        <v>0.96921999999999997</v>
      </c>
      <c r="X702">
        <v>181.73</v>
      </c>
      <c r="Y702">
        <v>160.43</v>
      </c>
      <c r="Z702">
        <v>0.93618999999999997</v>
      </c>
      <c r="AA702">
        <v>0.93315000000000003</v>
      </c>
      <c r="AB702">
        <v>267.81</v>
      </c>
      <c r="AC702">
        <v>241.08</v>
      </c>
      <c r="AD702">
        <v>45</v>
      </c>
      <c r="AE702">
        <v>45</v>
      </c>
      <c r="AF702">
        <v>0.74568999999999996</v>
      </c>
      <c r="AG702">
        <v>1.6195999999999999E-3</v>
      </c>
      <c r="AH702">
        <v>0.74407999999999996</v>
      </c>
      <c r="AI702">
        <v>45</v>
      </c>
      <c r="AJ702">
        <v>0</v>
      </c>
      <c r="AK702">
        <v>44</v>
      </c>
      <c r="AL702">
        <v>0</v>
      </c>
      <c r="AM702">
        <v>0</v>
      </c>
      <c r="AN702">
        <v>1</v>
      </c>
      <c r="AO702">
        <v>0.95328999999999997</v>
      </c>
      <c r="AP702">
        <v>0</v>
      </c>
      <c r="AQ702">
        <v>0</v>
      </c>
      <c r="AR702" t="s">
        <v>95</v>
      </c>
      <c r="AS702" t="s">
        <v>95</v>
      </c>
      <c r="AT702" t="s">
        <v>95</v>
      </c>
      <c r="AU702" t="s">
        <v>95</v>
      </c>
      <c r="AV702" t="s">
        <v>95</v>
      </c>
      <c r="AW702" t="s">
        <v>95</v>
      </c>
      <c r="AX702" t="s">
        <v>95</v>
      </c>
      <c r="AY702" t="s">
        <v>95</v>
      </c>
      <c r="AZ702" t="s">
        <v>95</v>
      </c>
      <c r="BA702" t="s">
        <v>95</v>
      </c>
      <c r="BB702" t="s">
        <v>95</v>
      </c>
      <c r="BC702" t="s">
        <v>95</v>
      </c>
      <c r="BD702" t="s">
        <v>95</v>
      </c>
      <c r="BI702">
        <v>0</v>
      </c>
      <c r="BJ702" t="s">
        <v>137</v>
      </c>
      <c r="BK702" t="s">
        <v>133</v>
      </c>
      <c r="BL702">
        <v>1</v>
      </c>
      <c r="BM702">
        <v>1</v>
      </c>
      <c r="BN702">
        <v>0</v>
      </c>
      <c r="BO702">
        <v>0</v>
      </c>
      <c r="BP702">
        <v>1</v>
      </c>
      <c r="BQ702">
        <v>1</v>
      </c>
      <c r="BS702">
        <v>1</v>
      </c>
      <c r="BT702">
        <v>1</v>
      </c>
      <c r="BU702">
        <v>0</v>
      </c>
      <c r="BV702">
        <v>0</v>
      </c>
      <c r="BW702">
        <v>1</v>
      </c>
      <c r="BX702">
        <v>1</v>
      </c>
      <c r="BY702">
        <v>757</v>
      </c>
      <c r="CG702" s="4">
        <v>1</v>
      </c>
      <c r="CH702" s="4">
        <v>1</v>
      </c>
      <c r="CI702" s="5">
        <v>0</v>
      </c>
      <c r="CJ702" s="5">
        <v>0</v>
      </c>
      <c r="CK702" s="5">
        <v>1</v>
      </c>
      <c r="CL702" s="5">
        <v>1</v>
      </c>
    </row>
    <row r="703" spans="1:90" x14ac:dyDescent="0.2">
      <c r="A703" t="s">
        <v>1187</v>
      </c>
      <c r="B703" t="s">
        <v>951</v>
      </c>
      <c r="C703" t="s">
        <v>230</v>
      </c>
      <c r="D703">
        <v>3.5</v>
      </c>
      <c r="E703" t="s">
        <v>317</v>
      </c>
      <c r="F703" t="s">
        <v>321</v>
      </c>
      <c r="G703" t="s">
        <v>322</v>
      </c>
      <c r="H703" t="s">
        <v>954</v>
      </c>
      <c r="I703">
        <v>0.17732000000000001</v>
      </c>
      <c r="J703">
        <v>2.9742999999999999E-2</v>
      </c>
      <c r="K703">
        <v>2.6814</v>
      </c>
      <c r="L703">
        <v>1995.5</v>
      </c>
      <c r="M703">
        <v>24.783000000000001</v>
      </c>
      <c r="N703">
        <v>112.18</v>
      </c>
      <c r="O703">
        <v>2.0438000000000001</v>
      </c>
      <c r="P703">
        <v>1884.2</v>
      </c>
      <c r="Q703">
        <v>-5296.6</v>
      </c>
      <c r="R703">
        <v>0.57313999999999998</v>
      </c>
      <c r="S703">
        <v>0.54190000000000005</v>
      </c>
      <c r="T703">
        <v>32.423000000000002</v>
      </c>
      <c r="U703">
        <v>23.605</v>
      </c>
      <c r="V703">
        <v>0.40161000000000002</v>
      </c>
      <c r="W703">
        <v>0.37312000000000001</v>
      </c>
      <c r="X703">
        <v>38.389000000000003</v>
      </c>
      <c r="Y703">
        <v>29.715</v>
      </c>
      <c r="Z703">
        <v>0.49242000000000002</v>
      </c>
      <c r="AA703">
        <v>0.46825</v>
      </c>
      <c r="AB703">
        <v>35.356000000000002</v>
      </c>
      <c r="AC703">
        <v>24.634</v>
      </c>
      <c r="AD703">
        <v>45</v>
      </c>
      <c r="AE703">
        <v>45</v>
      </c>
      <c r="AF703">
        <v>1.462</v>
      </c>
      <c r="AG703">
        <v>3.5658000000000002E-2</v>
      </c>
      <c r="AH703">
        <v>1.4262999999999999</v>
      </c>
      <c r="AI703">
        <v>45</v>
      </c>
      <c r="AJ703">
        <v>25</v>
      </c>
      <c r="AK703">
        <v>0</v>
      </c>
      <c r="AL703">
        <v>1</v>
      </c>
      <c r="AM703">
        <v>0</v>
      </c>
      <c r="AN703">
        <v>1</v>
      </c>
      <c r="AO703">
        <v>0.95903000000000005</v>
      </c>
      <c r="AP703">
        <v>0</v>
      </c>
      <c r="AQ703">
        <v>0</v>
      </c>
      <c r="AR703" t="s">
        <v>94</v>
      </c>
      <c r="AS703" t="s">
        <v>95</v>
      </c>
      <c r="AT703" t="s">
        <v>95</v>
      </c>
      <c r="AU703" t="s">
        <v>95</v>
      </c>
      <c r="AV703" t="s">
        <v>94</v>
      </c>
      <c r="AW703" t="s">
        <v>94</v>
      </c>
      <c r="AX703" t="s">
        <v>95</v>
      </c>
      <c r="AY703" t="s">
        <v>95</v>
      </c>
      <c r="AZ703" t="s">
        <v>95</v>
      </c>
      <c r="BA703" t="s">
        <v>94</v>
      </c>
      <c r="BB703" t="s">
        <v>94</v>
      </c>
      <c r="BC703" t="s">
        <v>94</v>
      </c>
      <c r="BD703" t="s">
        <v>94</v>
      </c>
      <c r="BI703">
        <v>0</v>
      </c>
      <c r="BJ703" t="s">
        <v>132</v>
      </c>
      <c r="BK703" t="s">
        <v>133</v>
      </c>
      <c r="BL703">
        <v>1</v>
      </c>
      <c r="BM703">
        <v>1</v>
      </c>
      <c r="BN703">
        <v>0</v>
      </c>
      <c r="BO703">
        <v>0</v>
      </c>
      <c r="BP703">
        <v>0</v>
      </c>
      <c r="BQ703">
        <v>0</v>
      </c>
      <c r="BS703">
        <v>1</v>
      </c>
      <c r="BT703">
        <v>1</v>
      </c>
      <c r="BU703">
        <v>0</v>
      </c>
      <c r="BV703">
        <v>0</v>
      </c>
      <c r="BW703">
        <v>0</v>
      </c>
      <c r="BX703">
        <v>0</v>
      </c>
      <c r="BY703">
        <v>758</v>
      </c>
      <c r="CG703" s="4">
        <v>1</v>
      </c>
      <c r="CH703" s="4">
        <v>1</v>
      </c>
      <c r="CI703" s="5">
        <v>0</v>
      </c>
      <c r="CJ703" s="5">
        <v>0</v>
      </c>
      <c r="CK703" s="5">
        <v>0</v>
      </c>
      <c r="CL703" s="5">
        <v>0</v>
      </c>
    </row>
    <row r="704" spans="1:90" x14ac:dyDescent="0.2">
      <c r="A704" t="s">
        <v>1188</v>
      </c>
      <c r="B704" t="s">
        <v>951</v>
      </c>
      <c r="C704" t="s">
        <v>230</v>
      </c>
      <c r="D704">
        <v>3.5</v>
      </c>
      <c r="E704" t="s">
        <v>317</v>
      </c>
      <c r="F704" t="s">
        <v>325</v>
      </c>
      <c r="G704" t="s">
        <v>326</v>
      </c>
      <c r="H704" t="s">
        <v>954</v>
      </c>
      <c r="I704">
        <v>0.17402999999999999</v>
      </c>
      <c r="J704">
        <v>7.1080000000000004E-2</v>
      </c>
      <c r="K704">
        <v>5.8510999999999997</v>
      </c>
      <c r="L704">
        <v>2012.2</v>
      </c>
      <c r="M704">
        <v>25.251000000000001</v>
      </c>
      <c r="N704">
        <v>272.63</v>
      </c>
      <c r="O704">
        <v>0.16148999999999999</v>
      </c>
      <c r="P704">
        <v>1919.4</v>
      </c>
      <c r="Q704">
        <v>-11634</v>
      </c>
      <c r="R704">
        <v>0.73546999999999996</v>
      </c>
      <c r="S704">
        <v>0.71611000000000002</v>
      </c>
      <c r="T704">
        <v>48.085000000000001</v>
      </c>
      <c r="U704">
        <v>26.808</v>
      </c>
      <c r="V704">
        <v>0.68949000000000005</v>
      </c>
      <c r="W704">
        <v>0.67469999999999997</v>
      </c>
      <c r="X704">
        <v>52.095999999999997</v>
      </c>
      <c r="Y704">
        <v>36.619999999999997</v>
      </c>
      <c r="Z704">
        <v>0.66064999999999996</v>
      </c>
      <c r="AA704">
        <v>0.64449000000000001</v>
      </c>
      <c r="AB704">
        <v>54.462000000000003</v>
      </c>
      <c r="AC704">
        <v>40.97</v>
      </c>
      <c r="AD704">
        <v>45</v>
      </c>
      <c r="AE704">
        <v>36</v>
      </c>
      <c r="AF704">
        <v>1.3388</v>
      </c>
      <c r="AG704">
        <v>3.6679E-3</v>
      </c>
      <c r="AH704">
        <v>1.3351</v>
      </c>
      <c r="AI704">
        <v>36</v>
      </c>
      <c r="AJ704">
        <v>3</v>
      </c>
      <c r="AK704">
        <v>35</v>
      </c>
      <c r="AL704">
        <v>0</v>
      </c>
      <c r="AM704">
        <v>0</v>
      </c>
      <c r="AN704">
        <v>1</v>
      </c>
      <c r="AO704">
        <v>0.93025999999999998</v>
      </c>
      <c r="AP704">
        <v>0</v>
      </c>
      <c r="AQ704">
        <v>0</v>
      </c>
      <c r="AR704" t="s">
        <v>95</v>
      </c>
      <c r="AS704" t="s">
        <v>95</v>
      </c>
      <c r="AT704" t="s">
        <v>95</v>
      </c>
      <c r="AU704" t="s">
        <v>95</v>
      </c>
      <c r="AV704" t="s">
        <v>95</v>
      </c>
      <c r="AW704" t="s">
        <v>95</v>
      </c>
      <c r="AX704" t="s">
        <v>95</v>
      </c>
      <c r="AY704" t="s">
        <v>95</v>
      </c>
      <c r="AZ704" t="s">
        <v>95</v>
      </c>
      <c r="BA704" t="s">
        <v>95</v>
      </c>
      <c r="BB704" t="s">
        <v>95</v>
      </c>
      <c r="BC704" t="s">
        <v>95</v>
      </c>
      <c r="BD704" t="s">
        <v>95</v>
      </c>
      <c r="BI704">
        <v>0</v>
      </c>
      <c r="BJ704" t="s">
        <v>132</v>
      </c>
      <c r="BK704" t="s">
        <v>133</v>
      </c>
      <c r="BL704">
        <v>1</v>
      </c>
      <c r="BM704">
        <v>1</v>
      </c>
      <c r="BN704">
        <v>0</v>
      </c>
      <c r="BO704">
        <v>0</v>
      </c>
      <c r="BP704">
        <v>0</v>
      </c>
      <c r="BQ704">
        <v>0</v>
      </c>
      <c r="BS704">
        <v>1</v>
      </c>
      <c r="BT704">
        <v>1</v>
      </c>
      <c r="BU704">
        <v>0</v>
      </c>
      <c r="BV704">
        <v>0</v>
      </c>
      <c r="BW704">
        <v>0</v>
      </c>
      <c r="BX704">
        <v>0</v>
      </c>
      <c r="BY704">
        <v>759</v>
      </c>
      <c r="CG704" s="4">
        <v>1</v>
      </c>
      <c r="CH704" s="4">
        <v>1</v>
      </c>
      <c r="CI704" s="5">
        <v>0</v>
      </c>
      <c r="CJ704" s="5">
        <v>0</v>
      </c>
      <c r="CK704" s="5">
        <v>0</v>
      </c>
      <c r="CL704" s="5">
        <v>0</v>
      </c>
    </row>
    <row r="705" spans="1:90" x14ac:dyDescent="0.2">
      <c r="A705" t="s">
        <v>1189</v>
      </c>
      <c r="B705" t="s">
        <v>951</v>
      </c>
      <c r="C705" t="s">
        <v>230</v>
      </c>
      <c r="D705">
        <v>3.5</v>
      </c>
      <c r="E705" t="s">
        <v>317</v>
      </c>
      <c r="F705" t="s">
        <v>328</v>
      </c>
      <c r="G705" t="s">
        <v>329</v>
      </c>
      <c r="H705" t="s">
        <v>954</v>
      </c>
      <c r="I705">
        <v>3.5148999999999999</v>
      </c>
      <c r="J705">
        <v>8.5566000000000003E-2</v>
      </c>
      <c r="K705">
        <v>125.05</v>
      </c>
      <c r="L705">
        <v>2012.4</v>
      </c>
      <c r="M705">
        <v>1.2502</v>
      </c>
      <c r="N705">
        <v>4781.8999999999996</v>
      </c>
      <c r="O705">
        <v>7.8220000000000008E-3</v>
      </c>
      <c r="P705">
        <v>1865.4</v>
      </c>
      <c r="Q705" s="1">
        <v>-248840</v>
      </c>
      <c r="R705">
        <v>0.47915999999999997</v>
      </c>
      <c r="S705">
        <v>0.44105</v>
      </c>
      <c r="T705">
        <v>2017.5</v>
      </c>
      <c r="U705">
        <v>1038.8</v>
      </c>
      <c r="V705">
        <v>0.38608999999999999</v>
      </c>
      <c r="W705">
        <v>0.35686000000000001</v>
      </c>
      <c r="X705">
        <v>2190.3000000000002</v>
      </c>
      <c r="Y705">
        <v>1264.7</v>
      </c>
      <c r="Z705">
        <v>0.33750000000000002</v>
      </c>
      <c r="AA705">
        <v>0.30596000000000001</v>
      </c>
      <c r="AB705">
        <v>2275.3000000000002</v>
      </c>
      <c r="AC705">
        <v>1473</v>
      </c>
      <c r="AD705">
        <v>45</v>
      </c>
      <c r="AE705">
        <v>32</v>
      </c>
      <c r="AF705">
        <v>2.4468999999999999</v>
      </c>
      <c r="AG705" s="1">
        <v>2.614E-5</v>
      </c>
      <c r="AH705">
        <v>2.4468999999999999</v>
      </c>
      <c r="AI705">
        <v>35</v>
      </c>
      <c r="AJ705">
        <v>2</v>
      </c>
      <c r="AK705">
        <v>31</v>
      </c>
      <c r="AL705">
        <v>0</v>
      </c>
      <c r="AM705">
        <v>0</v>
      </c>
      <c r="AN705">
        <v>1</v>
      </c>
      <c r="AO705">
        <v>0.68515999999999999</v>
      </c>
      <c r="AP705">
        <v>0</v>
      </c>
      <c r="AQ705">
        <v>0</v>
      </c>
      <c r="AR705" t="s">
        <v>94</v>
      </c>
      <c r="AS705" t="s">
        <v>95</v>
      </c>
      <c r="AT705" t="s">
        <v>95</v>
      </c>
      <c r="AU705" t="s">
        <v>94</v>
      </c>
      <c r="AV705" t="s">
        <v>94</v>
      </c>
      <c r="AW705" t="s">
        <v>94</v>
      </c>
      <c r="AX705" t="s">
        <v>94</v>
      </c>
      <c r="AY705" t="s">
        <v>95</v>
      </c>
      <c r="AZ705" t="s">
        <v>95</v>
      </c>
      <c r="BA705" t="s">
        <v>94</v>
      </c>
      <c r="BB705" t="s">
        <v>94</v>
      </c>
      <c r="BC705" t="s">
        <v>94</v>
      </c>
      <c r="BD705" t="s">
        <v>94</v>
      </c>
      <c r="BI705">
        <v>0</v>
      </c>
      <c r="BJ705" t="s">
        <v>132</v>
      </c>
      <c r="BK705" t="s">
        <v>133</v>
      </c>
      <c r="BL705">
        <v>1</v>
      </c>
      <c r="BM705">
        <v>1</v>
      </c>
      <c r="BN705">
        <v>0</v>
      </c>
      <c r="BO705">
        <v>0</v>
      </c>
      <c r="BP705">
        <v>0</v>
      </c>
      <c r="BQ705">
        <v>0</v>
      </c>
      <c r="BS705">
        <v>0</v>
      </c>
      <c r="BT705">
        <v>1</v>
      </c>
      <c r="BU705">
        <v>0</v>
      </c>
      <c r="BV705">
        <v>0</v>
      </c>
      <c r="BW705">
        <v>0</v>
      </c>
      <c r="BX705">
        <v>0</v>
      </c>
      <c r="BY705">
        <v>760</v>
      </c>
      <c r="BZ705" t="s">
        <v>123</v>
      </c>
      <c r="CG705" s="4">
        <v>1</v>
      </c>
      <c r="CH705" s="4">
        <v>1</v>
      </c>
      <c r="CI705" s="5">
        <v>0</v>
      </c>
      <c r="CJ705" s="5">
        <v>0</v>
      </c>
      <c r="CK705" s="5">
        <v>0</v>
      </c>
      <c r="CL705" s="5">
        <v>0</v>
      </c>
    </row>
    <row r="706" spans="1:90" x14ac:dyDescent="0.2">
      <c r="A706" t="s">
        <v>1190</v>
      </c>
      <c r="B706" t="s">
        <v>951</v>
      </c>
      <c r="C706" t="s">
        <v>230</v>
      </c>
      <c r="D706">
        <v>3.5</v>
      </c>
      <c r="E706" t="s">
        <v>317</v>
      </c>
      <c r="F706" t="s">
        <v>331</v>
      </c>
      <c r="G706" t="s">
        <v>329</v>
      </c>
      <c r="H706" t="s">
        <v>954</v>
      </c>
      <c r="I706">
        <v>0.38124999999999998</v>
      </c>
      <c r="J706">
        <v>8.2649E-2</v>
      </c>
      <c r="K706">
        <v>897.33</v>
      </c>
      <c r="L706">
        <v>2013.9</v>
      </c>
      <c r="M706">
        <v>11.526</v>
      </c>
      <c r="N706">
        <v>41227</v>
      </c>
      <c r="O706">
        <v>2.3476E-3</v>
      </c>
      <c r="P706">
        <v>1821.4</v>
      </c>
      <c r="Q706" s="1">
        <v>-1785100</v>
      </c>
      <c r="R706">
        <v>0.33798</v>
      </c>
      <c r="S706">
        <v>0.28953000000000001</v>
      </c>
      <c r="T706">
        <v>18495</v>
      </c>
      <c r="U706">
        <v>7897.9</v>
      </c>
      <c r="V706">
        <v>0.29971999999999999</v>
      </c>
      <c r="W706">
        <v>0.26638000000000001</v>
      </c>
      <c r="X706">
        <v>19022</v>
      </c>
      <c r="Y706">
        <v>8904.7000000000007</v>
      </c>
      <c r="Z706">
        <v>0.26284999999999997</v>
      </c>
      <c r="AA706">
        <v>0.22775000000000001</v>
      </c>
      <c r="AB706">
        <v>19516</v>
      </c>
      <c r="AC706">
        <v>10163</v>
      </c>
      <c r="AD706">
        <v>45</v>
      </c>
      <c r="AE706">
        <v>36</v>
      </c>
      <c r="AF706">
        <v>3.2584</v>
      </c>
      <c r="AG706">
        <v>2.6138000000000002E-4</v>
      </c>
      <c r="AH706">
        <v>3.2581000000000002</v>
      </c>
      <c r="AI706">
        <v>40</v>
      </c>
      <c r="AJ706">
        <v>3</v>
      </c>
      <c r="AK706">
        <v>34</v>
      </c>
      <c r="AL706">
        <v>0</v>
      </c>
      <c r="AM706">
        <v>1</v>
      </c>
      <c r="AN706">
        <v>1</v>
      </c>
      <c r="AO706">
        <v>0.40945999999999999</v>
      </c>
      <c r="AP706">
        <v>0</v>
      </c>
      <c r="AQ706">
        <v>0</v>
      </c>
      <c r="AR706" t="s">
        <v>94</v>
      </c>
      <c r="AS706" t="s">
        <v>95</v>
      </c>
      <c r="AT706" t="s">
        <v>95</v>
      </c>
      <c r="AU706" t="s">
        <v>94</v>
      </c>
      <c r="AV706" t="s">
        <v>94</v>
      </c>
      <c r="AW706" t="s">
        <v>94</v>
      </c>
      <c r="AX706" t="s">
        <v>94</v>
      </c>
      <c r="AY706" t="s">
        <v>95</v>
      </c>
      <c r="AZ706" t="s">
        <v>94</v>
      </c>
      <c r="BA706" t="s">
        <v>94</v>
      </c>
      <c r="BB706" t="s">
        <v>94</v>
      </c>
      <c r="BC706" t="s">
        <v>94</v>
      </c>
      <c r="BD706" t="s">
        <v>94</v>
      </c>
      <c r="BI706">
        <v>0</v>
      </c>
      <c r="BJ706" t="s">
        <v>132</v>
      </c>
      <c r="BK706" t="s">
        <v>133</v>
      </c>
      <c r="BL706">
        <v>1</v>
      </c>
      <c r="BM706">
        <v>1</v>
      </c>
      <c r="BN706">
        <v>0</v>
      </c>
      <c r="BO706">
        <v>0</v>
      </c>
      <c r="BP706">
        <v>0</v>
      </c>
      <c r="BQ706">
        <v>0</v>
      </c>
      <c r="BS706">
        <v>1</v>
      </c>
      <c r="BT706">
        <v>1</v>
      </c>
      <c r="BU706">
        <v>0</v>
      </c>
      <c r="BV706">
        <v>0</v>
      </c>
      <c r="BW706">
        <v>0</v>
      </c>
      <c r="BX706">
        <v>0</v>
      </c>
      <c r="BY706">
        <v>761</v>
      </c>
      <c r="CG706" s="4">
        <v>1</v>
      </c>
      <c r="CH706" s="4">
        <v>1</v>
      </c>
      <c r="CI706" s="5">
        <v>0</v>
      </c>
      <c r="CJ706" s="5">
        <v>0</v>
      </c>
      <c r="CK706" s="5">
        <v>0</v>
      </c>
      <c r="CL706" s="5">
        <v>0</v>
      </c>
    </row>
    <row r="707" spans="1:90" x14ac:dyDescent="0.2">
      <c r="A707" t="s">
        <v>1191</v>
      </c>
      <c r="B707" t="s">
        <v>951</v>
      </c>
      <c r="C707" t="s">
        <v>230</v>
      </c>
      <c r="D707">
        <v>3.5</v>
      </c>
      <c r="E707" t="s">
        <v>317</v>
      </c>
      <c r="F707" t="s">
        <v>333</v>
      </c>
      <c r="G707" t="s">
        <v>326</v>
      </c>
      <c r="H707" t="s">
        <v>954</v>
      </c>
      <c r="I707">
        <v>0.15429000000000001</v>
      </c>
      <c r="J707">
        <v>7.1590000000000001E-2</v>
      </c>
      <c r="K707">
        <v>10.689</v>
      </c>
      <c r="L707">
        <v>2013.2</v>
      </c>
      <c r="M707">
        <v>28.481999999999999</v>
      </c>
      <c r="N707">
        <v>533.42999999999995</v>
      </c>
      <c r="O707">
        <v>0.15014</v>
      </c>
      <c r="P707">
        <v>1910.6</v>
      </c>
      <c r="Q707">
        <v>-21251</v>
      </c>
      <c r="R707">
        <v>0.77983999999999998</v>
      </c>
      <c r="S707">
        <v>0.76373999999999997</v>
      </c>
      <c r="T707">
        <v>77.709999999999994</v>
      </c>
      <c r="U707">
        <v>40.235999999999997</v>
      </c>
      <c r="V707">
        <v>0.74153000000000002</v>
      </c>
      <c r="W707">
        <v>0.72921999999999998</v>
      </c>
      <c r="X707">
        <v>84.200999999999993</v>
      </c>
      <c r="Y707">
        <v>55.939</v>
      </c>
      <c r="Z707">
        <v>0.70254000000000005</v>
      </c>
      <c r="AA707">
        <v>0.68837999999999999</v>
      </c>
      <c r="AB707">
        <v>90.328999999999994</v>
      </c>
      <c r="AC707">
        <v>67.906999999999996</v>
      </c>
      <c r="AD707">
        <v>45</v>
      </c>
      <c r="AE707">
        <v>45</v>
      </c>
      <c r="AF707">
        <v>1.2373000000000001</v>
      </c>
      <c r="AG707">
        <v>1.8747E-3</v>
      </c>
      <c r="AH707">
        <v>1.2354000000000001</v>
      </c>
      <c r="AI707">
        <v>45</v>
      </c>
      <c r="AJ707">
        <v>3</v>
      </c>
      <c r="AK707">
        <v>43</v>
      </c>
      <c r="AL707">
        <v>0</v>
      </c>
      <c r="AM707">
        <v>0</v>
      </c>
      <c r="AN707">
        <v>1</v>
      </c>
      <c r="AO707">
        <v>0.93677999999999995</v>
      </c>
      <c r="AP707">
        <v>0</v>
      </c>
      <c r="AQ707">
        <v>0</v>
      </c>
      <c r="AR707" t="s">
        <v>95</v>
      </c>
      <c r="AS707" t="s">
        <v>95</v>
      </c>
      <c r="AT707" t="s">
        <v>95</v>
      </c>
      <c r="AU707" t="s">
        <v>95</v>
      </c>
      <c r="AV707" t="s">
        <v>95</v>
      </c>
      <c r="AW707" t="s">
        <v>95</v>
      </c>
      <c r="AX707" t="s">
        <v>95</v>
      </c>
      <c r="AY707" t="s">
        <v>95</v>
      </c>
      <c r="AZ707" t="s">
        <v>95</v>
      </c>
      <c r="BA707" t="s">
        <v>95</v>
      </c>
      <c r="BB707" t="s">
        <v>95</v>
      </c>
      <c r="BC707" t="s">
        <v>95</v>
      </c>
      <c r="BD707" t="s">
        <v>95</v>
      </c>
      <c r="BI707">
        <v>0</v>
      </c>
      <c r="BJ707" t="s">
        <v>132</v>
      </c>
      <c r="BK707" t="s">
        <v>133</v>
      </c>
      <c r="BL707">
        <v>1</v>
      </c>
      <c r="BM707">
        <v>1</v>
      </c>
      <c r="BN707">
        <v>0</v>
      </c>
      <c r="BO707">
        <v>0</v>
      </c>
      <c r="BP707">
        <v>0</v>
      </c>
      <c r="BQ707">
        <v>0</v>
      </c>
      <c r="BS707">
        <v>1</v>
      </c>
      <c r="BT707">
        <v>1</v>
      </c>
      <c r="BU707">
        <v>0</v>
      </c>
      <c r="BV707">
        <v>0</v>
      </c>
      <c r="BW707">
        <v>0</v>
      </c>
      <c r="BX707">
        <v>0</v>
      </c>
      <c r="BY707">
        <v>762</v>
      </c>
      <c r="CG707" s="4">
        <v>1</v>
      </c>
      <c r="CH707" s="4">
        <v>1</v>
      </c>
      <c r="CI707" s="5">
        <v>0</v>
      </c>
      <c r="CJ707" s="5">
        <v>0</v>
      </c>
      <c r="CK707" s="5">
        <v>0</v>
      </c>
      <c r="CL707" s="5">
        <v>0</v>
      </c>
    </row>
    <row r="708" spans="1:90" x14ac:dyDescent="0.2">
      <c r="A708" t="s">
        <v>1192</v>
      </c>
      <c r="B708" t="s">
        <v>951</v>
      </c>
      <c r="C708" t="s">
        <v>230</v>
      </c>
      <c r="D708">
        <v>3.5</v>
      </c>
      <c r="E708" t="s">
        <v>317</v>
      </c>
      <c r="F708" t="s">
        <v>335</v>
      </c>
      <c r="G708" t="s">
        <v>336</v>
      </c>
      <c r="H708" t="s">
        <v>954</v>
      </c>
      <c r="I708">
        <v>0.12770000000000001</v>
      </c>
      <c r="J708">
        <v>8.8932999999999998E-2</v>
      </c>
      <c r="K708">
        <v>1119</v>
      </c>
      <c r="L708">
        <v>2021.5</v>
      </c>
      <c r="M708">
        <v>34.411999999999999</v>
      </c>
      <c r="N708">
        <v>91628</v>
      </c>
      <c r="O708">
        <v>1.2509000000000001E-3</v>
      </c>
      <c r="P708">
        <v>1825.6</v>
      </c>
      <c r="Q708" s="1">
        <v>-2226000</v>
      </c>
      <c r="R708">
        <v>0.99892000000000003</v>
      </c>
      <c r="S708">
        <v>0.99883999999999995</v>
      </c>
      <c r="T708">
        <v>519.55999999999995</v>
      </c>
      <c r="U708">
        <v>478.31</v>
      </c>
      <c r="V708">
        <v>0.99077999999999999</v>
      </c>
      <c r="W708">
        <v>0.99034</v>
      </c>
      <c r="X708">
        <v>1519.4</v>
      </c>
      <c r="Y708">
        <v>1377.7</v>
      </c>
      <c r="Z708">
        <v>0.84357000000000004</v>
      </c>
      <c r="AA708">
        <v>0.83611999999999997</v>
      </c>
      <c r="AB708">
        <v>6258</v>
      </c>
      <c r="AC708">
        <v>5389.6</v>
      </c>
      <c r="AD708">
        <v>45</v>
      </c>
      <c r="AE708">
        <v>45</v>
      </c>
      <c r="AF708">
        <v>0.58689999999999998</v>
      </c>
      <c r="AG708" s="1">
        <v>7.6396000000000005E-5</v>
      </c>
      <c r="AH708">
        <v>0.58682999999999996</v>
      </c>
      <c r="AI708">
        <v>45</v>
      </c>
      <c r="AJ708">
        <v>0</v>
      </c>
      <c r="AK708">
        <v>44</v>
      </c>
      <c r="AL708">
        <v>0</v>
      </c>
      <c r="AM708">
        <v>0</v>
      </c>
      <c r="AN708">
        <v>1</v>
      </c>
      <c r="AO708">
        <v>0.92591999999999997</v>
      </c>
      <c r="AP708">
        <v>0</v>
      </c>
      <c r="AQ708">
        <v>0</v>
      </c>
      <c r="AR708" t="s">
        <v>95</v>
      </c>
      <c r="AS708" t="s">
        <v>95</v>
      </c>
      <c r="AT708" t="s">
        <v>95</v>
      </c>
      <c r="AU708" t="s">
        <v>95</v>
      </c>
      <c r="AV708" t="s">
        <v>95</v>
      </c>
      <c r="AW708" t="s">
        <v>95</v>
      </c>
      <c r="AX708" t="s">
        <v>95</v>
      </c>
      <c r="AY708" t="s">
        <v>95</v>
      </c>
      <c r="AZ708" t="s">
        <v>95</v>
      </c>
      <c r="BA708" t="s">
        <v>95</v>
      </c>
      <c r="BB708" t="s">
        <v>95</v>
      </c>
      <c r="BC708" t="s">
        <v>95</v>
      </c>
      <c r="BD708" t="s">
        <v>95</v>
      </c>
      <c r="BH708" t="s">
        <v>389</v>
      </c>
      <c r="BI708">
        <v>1</v>
      </c>
      <c r="BJ708" t="s">
        <v>97</v>
      </c>
      <c r="BK708" t="s">
        <v>337</v>
      </c>
      <c r="BL708">
        <v>0</v>
      </c>
      <c r="BM708">
        <v>0</v>
      </c>
      <c r="BN708">
        <v>0</v>
      </c>
      <c r="BO708">
        <v>0</v>
      </c>
      <c r="BP708">
        <v>0</v>
      </c>
      <c r="BQ708">
        <v>0</v>
      </c>
      <c r="BS708">
        <v>1</v>
      </c>
      <c r="BT708">
        <v>1</v>
      </c>
      <c r="BU708">
        <v>0</v>
      </c>
      <c r="BV708">
        <v>0</v>
      </c>
      <c r="BW708">
        <v>0</v>
      </c>
      <c r="BX708">
        <v>0</v>
      </c>
      <c r="BY708">
        <v>763</v>
      </c>
      <c r="BZ708" t="s">
        <v>123</v>
      </c>
      <c r="CA708" t="s">
        <v>123</v>
      </c>
      <c r="CG708" s="4">
        <v>1</v>
      </c>
      <c r="CH708" s="4">
        <v>1</v>
      </c>
      <c r="CI708" s="5">
        <v>0</v>
      </c>
      <c r="CJ708" s="5">
        <v>0</v>
      </c>
      <c r="CK708" s="5">
        <v>0</v>
      </c>
      <c r="CL708" s="5">
        <v>0</v>
      </c>
    </row>
    <row r="709" spans="1:90" x14ac:dyDescent="0.2">
      <c r="A709" t="s">
        <v>1193</v>
      </c>
      <c r="B709" t="s">
        <v>951</v>
      </c>
      <c r="C709" t="s">
        <v>230</v>
      </c>
      <c r="D709">
        <v>3.5</v>
      </c>
      <c r="E709" t="s">
        <v>317</v>
      </c>
      <c r="F709" t="s">
        <v>339</v>
      </c>
      <c r="G709" t="s">
        <v>340</v>
      </c>
      <c r="H709" t="s">
        <v>954</v>
      </c>
      <c r="I709">
        <v>0.11914</v>
      </c>
      <c r="J709">
        <v>6.5975000000000006E-2</v>
      </c>
      <c r="K709">
        <v>78.981999999999999</v>
      </c>
      <c r="L709">
        <v>2013.9</v>
      </c>
      <c r="M709">
        <v>36.884</v>
      </c>
      <c r="N709">
        <v>4322.1000000000004</v>
      </c>
      <c r="O709">
        <v>1.0805E-2</v>
      </c>
      <c r="P709">
        <v>1830.6</v>
      </c>
      <c r="Q709" s="1">
        <v>-156930</v>
      </c>
      <c r="R709">
        <v>0.99568999999999996</v>
      </c>
      <c r="S709">
        <v>0.99536999999999998</v>
      </c>
      <c r="T709">
        <v>69.638999999999996</v>
      </c>
      <c r="U709">
        <v>59.113999999999997</v>
      </c>
      <c r="V709">
        <v>0.97062000000000004</v>
      </c>
      <c r="W709">
        <v>0.96921999999999997</v>
      </c>
      <c r="X709">
        <v>181.73</v>
      </c>
      <c r="Y709">
        <v>160.43</v>
      </c>
      <c r="Z709">
        <v>0.93618999999999997</v>
      </c>
      <c r="AA709">
        <v>0.93315000000000003</v>
      </c>
      <c r="AB709">
        <v>267.81</v>
      </c>
      <c r="AC709">
        <v>241.08</v>
      </c>
      <c r="AD709">
        <v>45</v>
      </c>
      <c r="AE709">
        <v>45</v>
      </c>
      <c r="AF709">
        <v>0.74568999999999996</v>
      </c>
      <c r="AG709">
        <v>1.6195999999999999E-3</v>
      </c>
      <c r="AH709">
        <v>0.74407999999999996</v>
      </c>
      <c r="AI709">
        <v>45</v>
      </c>
      <c r="AJ709">
        <v>0</v>
      </c>
      <c r="AK709">
        <v>44</v>
      </c>
      <c r="AL709">
        <v>0</v>
      </c>
      <c r="AM709">
        <v>0</v>
      </c>
      <c r="AN709">
        <v>1</v>
      </c>
      <c r="AO709">
        <v>0.95328999999999997</v>
      </c>
      <c r="AP709">
        <v>0</v>
      </c>
      <c r="AQ709">
        <v>0</v>
      </c>
      <c r="AR709" t="s">
        <v>95</v>
      </c>
      <c r="AS709" t="s">
        <v>95</v>
      </c>
      <c r="AT709" t="s">
        <v>95</v>
      </c>
      <c r="AU709" t="s">
        <v>95</v>
      </c>
      <c r="AV709" t="s">
        <v>95</v>
      </c>
      <c r="AW709" t="s">
        <v>95</v>
      </c>
      <c r="AX709" t="s">
        <v>95</v>
      </c>
      <c r="AY709" t="s">
        <v>95</v>
      </c>
      <c r="AZ709" t="s">
        <v>95</v>
      </c>
      <c r="BA709" t="s">
        <v>95</v>
      </c>
      <c r="BB709" t="s">
        <v>95</v>
      </c>
      <c r="BC709" t="s">
        <v>95</v>
      </c>
      <c r="BD709" t="s">
        <v>95</v>
      </c>
      <c r="BH709" t="s">
        <v>341</v>
      </c>
      <c r="BI709">
        <v>1</v>
      </c>
      <c r="BJ709" t="s">
        <v>97</v>
      </c>
      <c r="BK709" t="s">
        <v>138</v>
      </c>
      <c r="BL709">
        <v>0</v>
      </c>
      <c r="BM709">
        <v>0</v>
      </c>
      <c r="BN709">
        <v>0</v>
      </c>
      <c r="BO709">
        <v>0</v>
      </c>
      <c r="BP709">
        <v>0</v>
      </c>
      <c r="BQ709">
        <v>0</v>
      </c>
      <c r="BS709">
        <v>1</v>
      </c>
      <c r="BT709">
        <v>1</v>
      </c>
      <c r="BU709">
        <v>0</v>
      </c>
      <c r="BV709">
        <v>0</v>
      </c>
      <c r="BW709">
        <v>0</v>
      </c>
      <c r="BX709">
        <v>0</v>
      </c>
      <c r="BY709">
        <v>764</v>
      </c>
      <c r="BZ709" t="s">
        <v>123</v>
      </c>
      <c r="CA709" t="s">
        <v>123</v>
      </c>
      <c r="CG709" s="4">
        <v>1</v>
      </c>
      <c r="CH709" s="4">
        <v>1</v>
      </c>
      <c r="CI709" s="5">
        <v>0</v>
      </c>
      <c r="CJ709" s="5">
        <v>0</v>
      </c>
      <c r="CK709" s="5">
        <v>0</v>
      </c>
      <c r="CL709" s="5">
        <v>0</v>
      </c>
    </row>
    <row r="710" spans="1:90" x14ac:dyDescent="0.2">
      <c r="A710" t="s">
        <v>1194</v>
      </c>
      <c r="B710" t="s">
        <v>951</v>
      </c>
      <c r="C710" t="s">
        <v>230</v>
      </c>
      <c r="D710">
        <v>3.5</v>
      </c>
      <c r="E710" t="s">
        <v>317</v>
      </c>
      <c r="F710" t="s">
        <v>343</v>
      </c>
      <c r="G710" t="s">
        <v>344</v>
      </c>
      <c r="H710" t="s">
        <v>954</v>
      </c>
      <c r="I710">
        <v>0.11914</v>
      </c>
      <c r="J710">
        <v>6.5975000000000006E-2</v>
      </c>
      <c r="K710">
        <v>78.981999999999999</v>
      </c>
      <c r="L710">
        <v>2013.9</v>
      </c>
      <c r="M710">
        <v>36.884</v>
      </c>
      <c r="N710">
        <v>4322.1000000000004</v>
      </c>
      <c r="O710">
        <v>1.0805E-2</v>
      </c>
      <c r="P710">
        <v>1830.6</v>
      </c>
      <c r="Q710" s="1">
        <v>-156930</v>
      </c>
      <c r="R710">
        <v>0.99568999999999996</v>
      </c>
      <c r="S710">
        <v>0.99536999999999998</v>
      </c>
      <c r="T710">
        <v>69.638999999999996</v>
      </c>
      <c r="U710">
        <v>59.113999999999997</v>
      </c>
      <c r="V710">
        <v>0.97062000000000004</v>
      </c>
      <c r="W710">
        <v>0.96921999999999997</v>
      </c>
      <c r="X710">
        <v>181.73</v>
      </c>
      <c r="Y710">
        <v>160.43</v>
      </c>
      <c r="Z710">
        <v>0.93618999999999997</v>
      </c>
      <c r="AA710">
        <v>0.93315000000000003</v>
      </c>
      <c r="AB710">
        <v>267.81</v>
      </c>
      <c r="AC710">
        <v>241.08</v>
      </c>
      <c r="AD710">
        <v>45</v>
      </c>
      <c r="AE710">
        <v>45</v>
      </c>
      <c r="AF710">
        <v>0.74568999999999996</v>
      </c>
      <c r="AG710">
        <v>1.6195999999999999E-3</v>
      </c>
      <c r="AH710">
        <v>0.74407999999999996</v>
      </c>
      <c r="AI710">
        <v>45</v>
      </c>
      <c r="AJ710">
        <v>0</v>
      </c>
      <c r="AK710">
        <v>44</v>
      </c>
      <c r="AL710">
        <v>0</v>
      </c>
      <c r="AM710">
        <v>0</v>
      </c>
      <c r="AN710">
        <v>1</v>
      </c>
      <c r="AO710">
        <v>0.95328999999999997</v>
      </c>
      <c r="AP710">
        <v>0</v>
      </c>
      <c r="AQ710">
        <v>0</v>
      </c>
      <c r="AR710" t="s">
        <v>95</v>
      </c>
      <c r="AS710" t="s">
        <v>95</v>
      </c>
      <c r="AT710" t="s">
        <v>95</v>
      </c>
      <c r="AU710" t="s">
        <v>95</v>
      </c>
      <c r="AV710" t="s">
        <v>95</v>
      </c>
      <c r="AW710" t="s">
        <v>95</v>
      </c>
      <c r="AX710" t="s">
        <v>95</v>
      </c>
      <c r="AY710" t="s">
        <v>95</v>
      </c>
      <c r="AZ710" t="s">
        <v>95</v>
      </c>
      <c r="BA710" t="s">
        <v>95</v>
      </c>
      <c r="BB710" t="s">
        <v>95</v>
      </c>
      <c r="BC710" t="s">
        <v>95</v>
      </c>
      <c r="BD710" t="s">
        <v>95</v>
      </c>
      <c r="BH710" t="s">
        <v>345</v>
      </c>
      <c r="BI710">
        <v>1</v>
      </c>
      <c r="BJ710" t="s">
        <v>97</v>
      </c>
      <c r="BK710" t="s">
        <v>180</v>
      </c>
      <c r="BL710">
        <v>0</v>
      </c>
      <c r="BM710">
        <v>0</v>
      </c>
      <c r="BN710">
        <v>0</v>
      </c>
      <c r="BO710">
        <v>0</v>
      </c>
      <c r="BP710">
        <v>0</v>
      </c>
      <c r="BQ710">
        <v>0</v>
      </c>
      <c r="BS710">
        <v>1</v>
      </c>
      <c r="BT710">
        <v>1</v>
      </c>
      <c r="BU710">
        <v>0</v>
      </c>
      <c r="BV710">
        <v>0</v>
      </c>
      <c r="BW710">
        <v>0</v>
      </c>
      <c r="BX710">
        <v>0</v>
      </c>
      <c r="BY710">
        <v>765</v>
      </c>
      <c r="BZ710" t="s">
        <v>123</v>
      </c>
      <c r="CA710" t="s">
        <v>123</v>
      </c>
      <c r="CG710" s="4">
        <v>1</v>
      </c>
      <c r="CH710" s="4">
        <v>1</v>
      </c>
      <c r="CI710" s="5">
        <v>0</v>
      </c>
      <c r="CJ710" s="5">
        <v>0</v>
      </c>
      <c r="CK710" s="5">
        <v>0</v>
      </c>
      <c r="CL710" s="5">
        <v>0</v>
      </c>
    </row>
    <row r="711" spans="1:90" x14ac:dyDescent="0.2">
      <c r="A711" t="s">
        <v>1195</v>
      </c>
      <c r="B711" t="s">
        <v>951</v>
      </c>
      <c r="C711" t="s">
        <v>230</v>
      </c>
      <c r="D711">
        <v>3.5</v>
      </c>
      <c r="E711" t="s">
        <v>317</v>
      </c>
      <c r="F711" t="s">
        <v>347</v>
      </c>
      <c r="G711" t="s">
        <v>348</v>
      </c>
      <c r="H711" t="s">
        <v>954</v>
      </c>
      <c r="I711">
        <v>0.22262999999999999</v>
      </c>
      <c r="J711">
        <v>0.22262999999999999</v>
      </c>
      <c r="K711">
        <v>5.2286000000000001</v>
      </c>
      <c r="L711">
        <v>2052.9</v>
      </c>
      <c r="M711">
        <v>19.739000000000001</v>
      </c>
      <c r="N711" s="1">
        <v>23355000</v>
      </c>
      <c r="O711">
        <v>3.9924000000000001E-2</v>
      </c>
      <c r="P711">
        <v>1962.2</v>
      </c>
      <c r="Q711">
        <v>-10363</v>
      </c>
      <c r="R711">
        <v>0.91025</v>
      </c>
      <c r="S711">
        <v>0.89341999999999999</v>
      </c>
      <c r="T711">
        <v>11.441000000000001</v>
      </c>
      <c r="U711">
        <v>9.5981000000000005</v>
      </c>
      <c r="V711">
        <v>0.91025</v>
      </c>
      <c r="W711">
        <v>0.89968999999999999</v>
      </c>
      <c r="X711">
        <v>11.441000000000001</v>
      </c>
      <c r="Y711">
        <v>9.5980000000000008</v>
      </c>
      <c r="Z711">
        <v>0.62331999999999999</v>
      </c>
      <c r="AA711">
        <v>0.57901000000000002</v>
      </c>
      <c r="AB711">
        <v>23.437000000000001</v>
      </c>
      <c r="AC711">
        <v>17.169</v>
      </c>
      <c r="AD711">
        <v>20</v>
      </c>
      <c r="AE711">
        <v>20</v>
      </c>
      <c r="AF711" s="1">
        <v>7.0221000000000001E-6</v>
      </c>
      <c r="AG711" s="1">
        <v>2.9971999999999999E-7</v>
      </c>
      <c r="AH711" s="1">
        <v>6.7224000000000002E-6</v>
      </c>
      <c r="AI711">
        <v>20</v>
      </c>
      <c r="AJ711">
        <v>0</v>
      </c>
      <c r="AK711">
        <v>19</v>
      </c>
      <c r="AL711">
        <v>0</v>
      </c>
      <c r="AM711">
        <v>0</v>
      </c>
      <c r="AN711">
        <v>0</v>
      </c>
      <c r="AO711">
        <v>0.71636999999999995</v>
      </c>
      <c r="AP711">
        <v>0</v>
      </c>
      <c r="AQ711">
        <v>0</v>
      </c>
      <c r="AR711" t="s">
        <v>95</v>
      </c>
      <c r="AS711" t="s">
        <v>95</v>
      </c>
      <c r="AT711" t="s">
        <v>95</v>
      </c>
      <c r="AU711" t="s">
        <v>95</v>
      </c>
      <c r="AV711" t="s">
        <v>95</v>
      </c>
      <c r="AW711" t="s">
        <v>95</v>
      </c>
      <c r="AX711" t="s">
        <v>95</v>
      </c>
      <c r="AY711" t="s">
        <v>94</v>
      </c>
      <c r="AZ711" t="s">
        <v>95</v>
      </c>
      <c r="BA711" t="s">
        <v>94</v>
      </c>
      <c r="BB711" t="s">
        <v>95</v>
      </c>
      <c r="BC711" t="s">
        <v>95</v>
      </c>
      <c r="BD711" t="s">
        <v>95</v>
      </c>
      <c r="BH711" t="s">
        <v>341</v>
      </c>
      <c r="BI711">
        <v>1</v>
      </c>
      <c r="BJ711" t="s">
        <v>97</v>
      </c>
      <c r="BK711" t="s">
        <v>138</v>
      </c>
      <c r="BL711">
        <v>0</v>
      </c>
      <c r="BM711">
        <v>0</v>
      </c>
      <c r="BN711">
        <v>0</v>
      </c>
      <c r="BO711">
        <v>0</v>
      </c>
      <c r="BP711">
        <v>0</v>
      </c>
      <c r="BQ711">
        <v>0</v>
      </c>
      <c r="BS711">
        <v>1</v>
      </c>
      <c r="BT711">
        <v>1</v>
      </c>
      <c r="BU711">
        <v>0</v>
      </c>
      <c r="BV711">
        <v>0</v>
      </c>
      <c r="BW711">
        <v>0</v>
      </c>
      <c r="BX711">
        <v>0</v>
      </c>
      <c r="BY711">
        <v>766</v>
      </c>
      <c r="BZ711" t="s">
        <v>123</v>
      </c>
      <c r="CA711" t="s">
        <v>123</v>
      </c>
      <c r="CG711" s="4">
        <v>1</v>
      </c>
      <c r="CH711" s="4">
        <v>1</v>
      </c>
      <c r="CI711" s="5">
        <v>0</v>
      </c>
      <c r="CJ711" s="5">
        <v>0</v>
      </c>
      <c r="CK711" s="5">
        <v>0</v>
      </c>
      <c r="CL711" s="5">
        <v>0</v>
      </c>
    </row>
    <row r="712" spans="1:90" x14ac:dyDescent="0.2">
      <c r="A712" t="s">
        <v>1196</v>
      </c>
      <c r="B712" t="s">
        <v>951</v>
      </c>
      <c r="C712" t="s">
        <v>230</v>
      </c>
      <c r="D712">
        <v>3.5</v>
      </c>
      <c r="E712" t="s">
        <v>317</v>
      </c>
      <c r="F712" t="s">
        <v>350</v>
      </c>
      <c r="G712" t="s">
        <v>351</v>
      </c>
      <c r="H712" t="s">
        <v>954</v>
      </c>
      <c r="I712">
        <v>0.13352</v>
      </c>
      <c r="J712">
        <v>0.10227</v>
      </c>
      <c r="K712">
        <v>73.17</v>
      </c>
      <c r="L712">
        <v>2025.2</v>
      </c>
      <c r="M712">
        <v>32.912999999999997</v>
      </c>
      <c r="N712">
        <v>8116.6</v>
      </c>
      <c r="O712">
        <v>3.7284000000000002E-3</v>
      </c>
      <c r="P712">
        <v>1888.4</v>
      </c>
      <c r="Q712" s="1">
        <v>-145630</v>
      </c>
      <c r="R712">
        <v>0.99329000000000001</v>
      </c>
      <c r="S712">
        <v>0.99280000000000002</v>
      </c>
      <c r="T712">
        <v>87.561000000000007</v>
      </c>
      <c r="U712">
        <v>71.53</v>
      </c>
      <c r="V712">
        <v>0.98894000000000004</v>
      </c>
      <c r="W712">
        <v>0.98841999999999997</v>
      </c>
      <c r="X712">
        <v>112.44</v>
      </c>
      <c r="Y712">
        <v>95.332999999999998</v>
      </c>
      <c r="Z712">
        <v>0.78974999999999995</v>
      </c>
      <c r="AA712">
        <v>0.77973999999999999</v>
      </c>
      <c r="AB712">
        <v>490.3</v>
      </c>
      <c r="AC712">
        <v>416.98</v>
      </c>
      <c r="AD712">
        <v>45</v>
      </c>
      <c r="AE712">
        <v>36</v>
      </c>
      <c r="AF712">
        <v>0.44501000000000002</v>
      </c>
      <c r="AG712">
        <v>1.2320000000000001E-4</v>
      </c>
      <c r="AH712">
        <v>0.44489000000000001</v>
      </c>
      <c r="AI712">
        <v>36</v>
      </c>
      <c r="AJ712">
        <v>0</v>
      </c>
      <c r="AK712">
        <v>35</v>
      </c>
      <c r="AL712">
        <v>0</v>
      </c>
      <c r="AM712">
        <v>0</v>
      </c>
      <c r="AN712">
        <v>1</v>
      </c>
      <c r="AO712">
        <v>0.91893000000000002</v>
      </c>
      <c r="AP712">
        <v>0</v>
      </c>
      <c r="AQ712">
        <v>0</v>
      </c>
      <c r="AR712" t="s">
        <v>95</v>
      </c>
      <c r="AS712" t="s">
        <v>95</v>
      </c>
      <c r="AT712" t="s">
        <v>95</v>
      </c>
      <c r="AU712" t="s">
        <v>95</v>
      </c>
      <c r="AV712" t="s">
        <v>95</v>
      </c>
      <c r="AW712" t="s">
        <v>95</v>
      </c>
      <c r="AX712" t="s">
        <v>95</v>
      </c>
      <c r="AY712" t="s">
        <v>95</v>
      </c>
      <c r="AZ712" t="s">
        <v>95</v>
      </c>
      <c r="BA712" t="s">
        <v>95</v>
      </c>
      <c r="BB712" t="s">
        <v>95</v>
      </c>
      <c r="BC712" t="s">
        <v>95</v>
      </c>
      <c r="BD712" t="s">
        <v>95</v>
      </c>
      <c r="BI712">
        <v>0</v>
      </c>
      <c r="BJ712" t="s">
        <v>137</v>
      </c>
      <c r="BK712" t="s">
        <v>180</v>
      </c>
      <c r="BL712">
        <v>1</v>
      </c>
      <c r="BM712">
        <v>1</v>
      </c>
      <c r="BN712">
        <v>0</v>
      </c>
      <c r="BO712">
        <v>0</v>
      </c>
      <c r="BP712">
        <v>0</v>
      </c>
      <c r="BQ712">
        <v>0</v>
      </c>
      <c r="BS712">
        <v>1</v>
      </c>
      <c r="BT712">
        <v>1</v>
      </c>
      <c r="BU712">
        <v>0</v>
      </c>
      <c r="BV712">
        <v>0</v>
      </c>
      <c r="BW712">
        <v>0</v>
      </c>
      <c r="BX712">
        <v>0</v>
      </c>
      <c r="BY712">
        <v>767</v>
      </c>
      <c r="CG712" s="4">
        <v>1</v>
      </c>
      <c r="CH712" s="4">
        <v>1</v>
      </c>
      <c r="CI712" s="5">
        <v>0</v>
      </c>
      <c r="CJ712" s="5">
        <v>0</v>
      </c>
      <c r="CK712" s="5">
        <v>0</v>
      </c>
      <c r="CL712" s="5">
        <v>0</v>
      </c>
    </row>
    <row r="713" spans="1:90" x14ac:dyDescent="0.2">
      <c r="A713" t="s">
        <v>1197</v>
      </c>
      <c r="B713" t="s">
        <v>951</v>
      </c>
      <c r="C713" t="s">
        <v>230</v>
      </c>
      <c r="D713">
        <v>3.5</v>
      </c>
      <c r="E713" t="s">
        <v>317</v>
      </c>
      <c r="F713" t="s">
        <v>353</v>
      </c>
      <c r="G713" t="s">
        <v>354</v>
      </c>
      <c r="H713" t="s">
        <v>954</v>
      </c>
      <c r="I713">
        <v>0.10355</v>
      </c>
      <c r="J713">
        <v>0.10355</v>
      </c>
      <c r="K713">
        <v>6.0138999999999996</v>
      </c>
      <c r="L713">
        <v>2115.4</v>
      </c>
      <c r="M713">
        <v>42.438000000000002</v>
      </c>
      <c r="N713" s="1">
        <v>5366000</v>
      </c>
      <c r="O713">
        <v>3.0096999999999999E-2</v>
      </c>
      <c r="P713">
        <v>1931.9</v>
      </c>
      <c r="Q713">
        <v>-11959</v>
      </c>
      <c r="R713">
        <v>0.82230000000000003</v>
      </c>
      <c r="S713">
        <v>0.80827000000000004</v>
      </c>
      <c r="T713">
        <v>37.607999999999997</v>
      </c>
      <c r="U713">
        <v>23.527999999999999</v>
      </c>
      <c r="V713">
        <v>0.82230000000000003</v>
      </c>
      <c r="W713">
        <v>0.81318999999999997</v>
      </c>
      <c r="X713">
        <v>37.607999999999997</v>
      </c>
      <c r="Y713">
        <v>23.527999999999999</v>
      </c>
      <c r="Z713">
        <v>0.66759000000000002</v>
      </c>
      <c r="AA713">
        <v>0.65054000000000001</v>
      </c>
      <c r="AB713">
        <v>51.436999999999998</v>
      </c>
      <c r="AC713">
        <v>38.850999999999999</v>
      </c>
      <c r="AD713">
        <v>42</v>
      </c>
      <c r="AE713">
        <v>33</v>
      </c>
      <c r="AF713" s="1">
        <v>6.8021000000000005E-5</v>
      </c>
      <c r="AG713" s="1">
        <v>1.8636000000000001E-7</v>
      </c>
      <c r="AH713" s="1">
        <v>6.7835000000000004E-5</v>
      </c>
      <c r="AI713">
        <v>33</v>
      </c>
      <c r="AJ713">
        <v>0</v>
      </c>
      <c r="AK713">
        <v>32</v>
      </c>
      <c r="AL713">
        <v>0</v>
      </c>
      <c r="AM713">
        <v>0</v>
      </c>
      <c r="AN713">
        <v>1</v>
      </c>
      <c r="AO713">
        <v>0.82447000000000004</v>
      </c>
      <c r="AP713">
        <v>0</v>
      </c>
      <c r="AQ713">
        <v>0</v>
      </c>
      <c r="AR713" t="s">
        <v>95</v>
      </c>
      <c r="AS713" t="s">
        <v>95</v>
      </c>
      <c r="AT713" t="s">
        <v>95</v>
      </c>
      <c r="AU713" t="s">
        <v>95</v>
      </c>
      <c r="AV713" t="s">
        <v>95</v>
      </c>
      <c r="AW713" t="s">
        <v>95</v>
      </c>
      <c r="AX713" t="s">
        <v>95</v>
      </c>
      <c r="AY713" t="s">
        <v>94</v>
      </c>
      <c r="AZ713" t="s">
        <v>95</v>
      </c>
      <c r="BA713" t="s">
        <v>94</v>
      </c>
      <c r="BB713" t="s">
        <v>95</v>
      </c>
      <c r="BC713" t="s">
        <v>94</v>
      </c>
      <c r="BD713" t="s">
        <v>95</v>
      </c>
      <c r="BH713" t="s">
        <v>341</v>
      </c>
      <c r="BI713">
        <v>1</v>
      </c>
      <c r="BJ713" t="s">
        <v>97</v>
      </c>
      <c r="BK713" t="s">
        <v>138</v>
      </c>
      <c r="BL713">
        <v>0</v>
      </c>
      <c r="BM713">
        <v>0</v>
      </c>
      <c r="BN713">
        <v>0</v>
      </c>
      <c r="BO713">
        <v>0</v>
      </c>
      <c r="BP713">
        <v>0</v>
      </c>
      <c r="BQ713">
        <v>0</v>
      </c>
      <c r="BS713">
        <v>1</v>
      </c>
      <c r="BT713">
        <v>1</v>
      </c>
      <c r="BU713">
        <v>0</v>
      </c>
      <c r="BV713">
        <v>0</v>
      </c>
      <c r="BW713">
        <v>0</v>
      </c>
      <c r="BX713">
        <v>0</v>
      </c>
      <c r="BY713">
        <v>768</v>
      </c>
      <c r="BZ713" t="s">
        <v>123</v>
      </c>
      <c r="CA713" t="s">
        <v>123</v>
      </c>
      <c r="CG713" s="4">
        <v>1</v>
      </c>
      <c r="CH713" s="4">
        <v>1</v>
      </c>
      <c r="CI713" s="5">
        <v>0</v>
      </c>
      <c r="CJ713" s="5">
        <v>0</v>
      </c>
      <c r="CK713" s="5">
        <v>0</v>
      </c>
      <c r="CL713" s="5">
        <v>0</v>
      </c>
    </row>
    <row r="714" spans="1:90" x14ac:dyDescent="0.2">
      <c r="A714" t="s">
        <v>1198</v>
      </c>
      <c r="B714" t="s">
        <v>951</v>
      </c>
      <c r="C714" t="s">
        <v>230</v>
      </c>
      <c r="D714">
        <v>3.5</v>
      </c>
      <c r="E714" t="s">
        <v>317</v>
      </c>
      <c r="F714" t="s">
        <v>356</v>
      </c>
      <c r="G714" t="s">
        <v>357</v>
      </c>
      <c r="H714" t="s">
        <v>954</v>
      </c>
      <c r="I714">
        <v>0.16502</v>
      </c>
      <c r="J714">
        <v>0.12773000000000001</v>
      </c>
      <c r="K714">
        <v>1242.5</v>
      </c>
      <c r="L714">
        <v>2025.6</v>
      </c>
      <c r="M714">
        <v>26.63</v>
      </c>
      <c r="N714" s="1">
        <v>165350</v>
      </c>
      <c r="O714" s="1">
        <v>2.9901999999999999E-5</v>
      </c>
      <c r="P714">
        <v>1854.6</v>
      </c>
      <c r="Q714" s="1">
        <v>-2474000</v>
      </c>
      <c r="R714">
        <v>0.98579000000000006</v>
      </c>
      <c r="S714">
        <v>0.98475000000000001</v>
      </c>
      <c r="T714">
        <v>2322.6</v>
      </c>
      <c r="U714">
        <v>1708.7</v>
      </c>
      <c r="V714">
        <v>0.98263999999999996</v>
      </c>
      <c r="W714">
        <v>0.98182000000000003</v>
      </c>
      <c r="X714">
        <v>2566.8000000000002</v>
      </c>
      <c r="Y714">
        <v>1897.2</v>
      </c>
      <c r="Z714">
        <v>0.68593999999999999</v>
      </c>
      <c r="AA714">
        <v>0.67098000000000002</v>
      </c>
      <c r="AB714">
        <v>10919</v>
      </c>
      <c r="AC714">
        <v>8694.7000000000007</v>
      </c>
      <c r="AD714">
        <v>45</v>
      </c>
      <c r="AE714">
        <v>35</v>
      </c>
      <c r="AF714">
        <v>0.40908</v>
      </c>
      <c r="AG714" s="1">
        <v>6.5171000000000003E-5</v>
      </c>
      <c r="AH714">
        <v>0.40900999999999998</v>
      </c>
      <c r="AI714">
        <v>35</v>
      </c>
      <c r="AJ714">
        <v>0</v>
      </c>
      <c r="AK714">
        <v>34</v>
      </c>
      <c r="AL714">
        <v>0</v>
      </c>
      <c r="AM714">
        <v>0</v>
      </c>
      <c r="AN714">
        <v>1</v>
      </c>
      <c r="AO714">
        <v>0.90046000000000004</v>
      </c>
      <c r="AP714">
        <v>0</v>
      </c>
      <c r="AQ714">
        <v>0</v>
      </c>
      <c r="AR714" t="s">
        <v>95</v>
      </c>
      <c r="AS714" t="s">
        <v>95</v>
      </c>
      <c r="AT714" t="s">
        <v>95</v>
      </c>
      <c r="AU714" t="s">
        <v>95</v>
      </c>
      <c r="AV714" t="s">
        <v>95</v>
      </c>
      <c r="AW714" t="s">
        <v>95</v>
      </c>
      <c r="AX714" t="s">
        <v>95</v>
      </c>
      <c r="AY714" t="s">
        <v>95</v>
      </c>
      <c r="AZ714" t="s">
        <v>95</v>
      </c>
      <c r="BA714" t="s">
        <v>95</v>
      </c>
      <c r="BB714" t="s">
        <v>95</v>
      </c>
      <c r="BC714" t="s">
        <v>95</v>
      </c>
      <c r="BD714" t="s">
        <v>95</v>
      </c>
      <c r="BI714">
        <v>0</v>
      </c>
      <c r="BJ714" t="s">
        <v>137</v>
      </c>
      <c r="BK714" t="s">
        <v>180</v>
      </c>
      <c r="BL714">
        <v>1</v>
      </c>
      <c r="BM714">
        <v>1</v>
      </c>
      <c r="BN714">
        <v>0</v>
      </c>
      <c r="BO714">
        <v>0</v>
      </c>
      <c r="BP714">
        <v>0</v>
      </c>
      <c r="BQ714">
        <v>0</v>
      </c>
      <c r="BS714">
        <v>1</v>
      </c>
      <c r="BT714">
        <v>1</v>
      </c>
      <c r="BU714">
        <v>0</v>
      </c>
      <c r="BV714">
        <v>0</v>
      </c>
      <c r="BW714">
        <v>0</v>
      </c>
      <c r="BX714">
        <v>0</v>
      </c>
      <c r="BY714">
        <v>769</v>
      </c>
      <c r="CG714" s="4">
        <v>1</v>
      </c>
      <c r="CH714" s="4">
        <v>1</v>
      </c>
      <c r="CI714" s="5">
        <v>0</v>
      </c>
      <c r="CJ714" s="5">
        <v>0</v>
      </c>
      <c r="CK714" s="5">
        <v>0</v>
      </c>
      <c r="CL714" s="5">
        <v>0</v>
      </c>
    </row>
    <row r="715" spans="1:90" x14ac:dyDescent="0.2">
      <c r="A715" t="s">
        <v>1199</v>
      </c>
      <c r="B715" t="s">
        <v>951</v>
      </c>
      <c r="C715" t="s">
        <v>230</v>
      </c>
      <c r="D715">
        <v>3.5</v>
      </c>
      <c r="E715" t="s">
        <v>317</v>
      </c>
      <c r="F715" t="s">
        <v>359</v>
      </c>
      <c r="G715" t="s">
        <v>360</v>
      </c>
      <c r="H715" t="s">
        <v>954</v>
      </c>
      <c r="I715">
        <v>0.1792</v>
      </c>
      <c r="J715">
        <v>0.17917</v>
      </c>
      <c r="K715">
        <v>144.62</v>
      </c>
      <c r="L715">
        <v>2082</v>
      </c>
      <c r="M715">
        <v>24.523</v>
      </c>
      <c r="N715" s="1">
        <v>458920000</v>
      </c>
      <c r="O715" s="1">
        <v>1.3804E-5</v>
      </c>
      <c r="P715">
        <v>1908.2</v>
      </c>
      <c r="Q715" s="1">
        <v>-287860</v>
      </c>
      <c r="R715">
        <v>0.64871999999999996</v>
      </c>
      <c r="S715">
        <v>0.62170000000000003</v>
      </c>
      <c r="T715">
        <v>1691.5</v>
      </c>
      <c r="U715">
        <v>798.23</v>
      </c>
      <c r="V715">
        <v>0.64871999999999996</v>
      </c>
      <c r="W715">
        <v>0.63116000000000005</v>
      </c>
      <c r="X715">
        <v>1691.5</v>
      </c>
      <c r="Y715">
        <v>798.33</v>
      </c>
      <c r="Z715">
        <v>0.39541999999999999</v>
      </c>
      <c r="AA715">
        <v>0.36520000000000002</v>
      </c>
      <c r="AB715">
        <v>2219.1</v>
      </c>
      <c r="AC715">
        <v>1516.6</v>
      </c>
      <c r="AD715">
        <v>43</v>
      </c>
      <c r="AE715">
        <v>30</v>
      </c>
      <c r="AF715" s="1">
        <v>2.5497E-5</v>
      </c>
      <c r="AG715" s="1">
        <v>2.7237999999999999E-10</v>
      </c>
      <c r="AH715" s="1">
        <v>2.5496000000000001E-5</v>
      </c>
      <c r="AI715">
        <v>33</v>
      </c>
      <c r="AJ715">
        <v>0</v>
      </c>
      <c r="AK715">
        <v>29</v>
      </c>
      <c r="AL715">
        <v>0</v>
      </c>
      <c r="AM715">
        <v>0</v>
      </c>
      <c r="AN715">
        <v>1</v>
      </c>
      <c r="AO715">
        <v>0.63390999999999997</v>
      </c>
      <c r="AP715">
        <v>0</v>
      </c>
      <c r="AQ715">
        <v>0</v>
      </c>
      <c r="AR715" t="s">
        <v>94</v>
      </c>
      <c r="AS715" t="s">
        <v>95</v>
      </c>
      <c r="AT715" t="s">
        <v>95</v>
      </c>
      <c r="AU715" t="s">
        <v>94</v>
      </c>
      <c r="AV715" t="s">
        <v>95</v>
      </c>
      <c r="AW715" t="s">
        <v>94</v>
      </c>
      <c r="AX715" t="s">
        <v>94</v>
      </c>
      <c r="AY715" t="s">
        <v>94</v>
      </c>
      <c r="AZ715" t="s">
        <v>95</v>
      </c>
      <c r="BA715" t="s">
        <v>94</v>
      </c>
      <c r="BB715" t="s">
        <v>94</v>
      </c>
      <c r="BC715" t="s">
        <v>94</v>
      </c>
      <c r="BD715" t="s">
        <v>94</v>
      </c>
      <c r="BH715" t="s">
        <v>341</v>
      </c>
      <c r="BI715">
        <v>1</v>
      </c>
      <c r="BJ715" t="s">
        <v>97</v>
      </c>
      <c r="BK715" t="s">
        <v>138</v>
      </c>
      <c r="BL715">
        <v>0</v>
      </c>
      <c r="BM715">
        <v>0</v>
      </c>
      <c r="BN715">
        <v>0</v>
      </c>
      <c r="BO715">
        <v>0</v>
      </c>
      <c r="BP715">
        <v>0</v>
      </c>
      <c r="BQ715">
        <v>0</v>
      </c>
      <c r="BS715">
        <v>1</v>
      </c>
      <c r="BT715">
        <v>1</v>
      </c>
      <c r="BU715">
        <v>0</v>
      </c>
      <c r="BV715">
        <v>0</v>
      </c>
      <c r="BW715">
        <v>0</v>
      </c>
      <c r="BX715">
        <v>0</v>
      </c>
      <c r="BY715">
        <v>770</v>
      </c>
      <c r="BZ715" t="s">
        <v>123</v>
      </c>
      <c r="CA715" t="s">
        <v>123</v>
      </c>
      <c r="CG715" s="4">
        <v>1</v>
      </c>
      <c r="CH715" s="4">
        <v>1</v>
      </c>
      <c r="CI715" s="5">
        <v>0</v>
      </c>
      <c r="CJ715" s="5">
        <v>0</v>
      </c>
      <c r="CK715" s="5">
        <v>0</v>
      </c>
      <c r="CL715" s="5">
        <v>0</v>
      </c>
    </row>
    <row r="716" spans="1:90" x14ac:dyDescent="0.2">
      <c r="A716" t="s">
        <v>1200</v>
      </c>
      <c r="B716" t="s">
        <v>951</v>
      </c>
      <c r="C716" t="s">
        <v>230</v>
      </c>
      <c r="D716">
        <v>3.5</v>
      </c>
      <c r="E716" t="s">
        <v>317</v>
      </c>
      <c r="F716" t="s">
        <v>362</v>
      </c>
      <c r="G716" t="s">
        <v>357</v>
      </c>
      <c r="H716" t="s">
        <v>954</v>
      </c>
      <c r="I716">
        <v>0.12531999999999999</v>
      </c>
      <c r="J716">
        <v>0.11834</v>
      </c>
      <c r="K716">
        <v>9576.2000000000007</v>
      </c>
      <c r="L716">
        <v>2040.3</v>
      </c>
      <c r="M716">
        <v>35.066000000000003</v>
      </c>
      <c r="N716" s="1">
        <v>4834500</v>
      </c>
      <c r="O716" s="1">
        <v>1.2143E-5</v>
      </c>
      <c r="P716">
        <v>1816.5</v>
      </c>
      <c r="Q716" s="1">
        <v>-19062000</v>
      </c>
      <c r="R716">
        <v>0.98187999999999998</v>
      </c>
      <c r="S716">
        <v>0.98055999999999999</v>
      </c>
      <c r="T716">
        <v>19724</v>
      </c>
      <c r="U716">
        <v>14739</v>
      </c>
      <c r="V716">
        <v>0.98170000000000002</v>
      </c>
      <c r="W716">
        <v>0.98082999999999998</v>
      </c>
      <c r="X716">
        <v>19823</v>
      </c>
      <c r="Y716">
        <v>14879</v>
      </c>
      <c r="Z716">
        <v>0.72035000000000005</v>
      </c>
      <c r="AA716">
        <v>0.70703000000000005</v>
      </c>
      <c r="AB716">
        <v>77489</v>
      </c>
      <c r="AC716">
        <v>62971</v>
      </c>
      <c r="AD716">
        <v>45</v>
      </c>
      <c r="AE716">
        <v>40</v>
      </c>
      <c r="AF716">
        <v>0.10548</v>
      </c>
      <c r="AG716" s="1">
        <v>2.5856000000000001E-5</v>
      </c>
      <c r="AH716">
        <v>0.10546</v>
      </c>
      <c r="AI716">
        <v>40</v>
      </c>
      <c r="AJ716">
        <v>0</v>
      </c>
      <c r="AK716">
        <v>39</v>
      </c>
      <c r="AL716">
        <v>0</v>
      </c>
      <c r="AM716">
        <v>0</v>
      </c>
      <c r="AN716">
        <v>1</v>
      </c>
      <c r="AO716">
        <v>0.90388000000000002</v>
      </c>
      <c r="AP716">
        <v>0</v>
      </c>
      <c r="AQ716">
        <v>0</v>
      </c>
      <c r="AR716" t="s">
        <v>95</v>
      </c>
      <c r="AS716" t="s">
        <v>95</v>
      </c>
      <c r="AT716" t="s">
        <v>95</v>
      </c>
      <c r="AU716" t="s">
        <v>95</v>
      </c>
      <c r="AV716" t="s">
        <v>95</v>
      </c>
      <c r="AW716" t="s">
        <v>95</v>
      </c>
      <c r="AX716" t="s">
        <v>95</v>
      </c>
      <c r="AY716" t="s">
        <v>94</v>
      </c>
      <c r="AZ716" t="s">
        <v>95</v>
      </c>
      <c r="BA716" t="s">
        <v>94</v>
      </c>
      <c r="BB716" t="s">
        <v>95</v>
      </c>
      <c r="BC716" t="s">
        <v>94</v>
      </c>
      <c r="BD716" t="s">
        <v>95</v>
      </c>
      <c r="BI716">
        <v>0</v>
      </c>
      <c r="BJ716" t="s">
        <v>137</v>
      </c>
      <c r="BK716" t="s">
        <v>180</v>
      </c>
      <c r="BL716">
        <v>1</v>
      </c>
      <c r="BM716">
        <v>1</v>
      </c>
      <c r="BN716">
        <v>0</v>
      </c>
      <c r="BO716">
        <v>0</v>
      </c>
      <c r="BP716">
        <v>0</v>
      </c>
      <c r="BQ716">
        <v>0</v>
      </c>
      <c r="BS716">
        <v>1</v>
      </c>
      <c r="BT716">
        <v>1</v>
      </c>
      <c r="BU716">
        <v>0</v>
      </c>
      <c r="BV716">
        <v>0</v>
      </c>
      <c r="BW716">
        <v>0</v>
      </c>
      <c r="BX716">
        <v>0</v>
      </c>
      <c r="BY716">
        <v>771</v>
      </c>
      <c r="CG716" s="4">
        <v>1</v>
      </c>
      <c r="CH716" s="4">
        <v>1</v>
      </c>
      <c r="CI716" s="5">
        <v>0</v>
      </c>
      <c r="CJ716" s="5">
        <v>0</v>
      </c>
      <c r="CK716" s="5">
        <v>0</v>
      </c>
      <c r="CL716" s="5">
        <v>0</v>
      </c>
    </row>
    <row r="717" spans="1:90" x14ac:dyDescent="0.2">
      <c r="A717" t="s">
        <v>1201</v>
      </c>
      <c r="B717" t="s">
        <v>951</v>
      </c>
      <c r="C717" t="s">
        <v>230</v>
      </c>
      <c r="D717">
        <v>3.5</v>
      </c>
      <c r="E717" t="s">
        <v>317</v>
      </c>
      <c r="F717" t="s">
        <v>364</v>
      </c>
      <c r="G717" t="s">
        <v>360</v>
      </c>
      <c r="H717" t="s">
        <v>954</v>
      </c>
      <c r="I717">
        <v>0.45277000000000001</v>
      </c>
      <c r="J717">
        <v>0.45251000000000002</v>
      </c>
      <c r="K717">
        <v>1046</v>
      </c>
      <c r="L717">
        <v>2046.2</v>
      </c>
      <c r="M717">
        <v>9.7056000000000004</v>
      </c>
      <c r="N717" s="1">
        <v>9654400000</v>
      </c>
      <c r="O717" s="1">
        <v>4.2892E-14</v>
      </c>
      <c r="P717">
        <v>1927.4</v>
      </c>
      <c r="Q717" s="1">
        <v>-2081600</v>
      </c>
      <c r="R717">
        <v>0.64959</v>
      </c>
      <c r="S717">
        <v>0.62192999999999998</v>
      </c>
      <c r="T717">
        <v>13783</v>
      </c>
      <c r="U717">
        <v>6877</v>
      </c>
      <c r="V717">
        <v>0.64959</v>
      </c>
      <c r="W717">
        <v>0.63161999999999996</v>
      </c>
      <c r="X717">
        <v>13783</v>
      </c>
      <c r="Y717">
        <v>6876.8</v>
      </c>
      <c r="Z717">
        <v>0.29648999999999998</v>
      </c>
      <c r="AA717">
        <v>0.26041999999999998</v>
      </c>
      <c r="AB717">
        <v>19530</v>
      </c>
      <c r="AC717">
        <v>10939</v>
      </c>
      <c r="AD717">
        <v>42</v>
      </c>
      <c r="AE717">
        <v>33</v>
      </c>
      <c r="AF717" s="1">
        <v>1.3913999999999999E-5</v>
      </c>
      <c r="AG717" s="1">
        <v>1.1161999999999999E-9</v>
      </c>
      <c r="AH717" s="1">
        <v>1.3913E-5</v>
      </c>
      <c r="AI717">
        <v>37</v>
      </c>
      <c r="AJ717">
        <v>0</v>
      </c>
      <c r="AK717">
        <v>31</v>
      </c>
      <c r="AL717">
        <v>0</v>
      </c>
      <c r="AM717">
        <v>1</v>
      </c>
      <c r="AN717">
        <v>1</v>
      </c>
      <c r="AO717">
        <v>0.25524999999999998</v>
      </c>
      <c r="AP717">
        <v>0</v>
      </c>
      <c r="AQ717">
        <v>0</v>
      </c>
      <c r="AR717" t="s">
        <v>94</v>
      </c>
      <c r="AS717" t="s">
        <v>95</v>
      </c>
      <c r="AT717" t="s">
        <v>95</v>
      </c>
      <c r="AU717" t="s">
        <v>94</v>
      </c>
      <c r="AV717" t="s">
        <v>94</v>
      </c>
      <c r="AW717" t="s">
        <v>94</v>
      </c>
      <c r="AX717" t="s">
        <v>94</v>
      </c>
      <c r="AY717" t="s">
        <v>94</v>
      </c>
      <c r="AZ717" t="s">
        <v>94</v>
      </c>
      <c r="BA717" t="s">
        <v>94</v>
      </c>
      <c r="BB717" t="s">
        <v>94</v>
      </c>
      <c r="BC717" t="s">
        <v>94</v>
      </c>
      <c r="BD717" t="s">
        <v>94</v>
      </c>
      <c r="BH717" t="s">
        <v>341</v>
      </c>
      <c r="BI717">
        <v>1</v>
      </c>
      <c r="BJ717" t="s">
        <v>97</v>
      </c>
      <c r="BK717" t="s">
        <v>138</v>
      </c>
      <c r="BL717">
        <v>0</v>
      </c>
      <c r="BM717">
        <v>0</v>
      </c>
      <c r="BN717">
        <v>0</v>
      </c>
      <c r="BO717">
        <v>0</v>
      </c>
      <c r="BP717">
        <v>0</v>
      </c>
      <c r="BQ717">
        <v>0</v>
      </c>
      <c r="BS717">
        <v>1</v>
      </c>
      <c r="BT717">
        <v>1</v>
      </c>
      <c r="BU717">
        <v>0</v>
      </c>
      <c r="BV717">
        <v>0</v>
      </c>
      <c r="BW717">
        <v>0</v>
      </c>
      <c r="BX717">
        <v>0</v>
      </c>
      <c r="BY717">
        <v>772</v>
      </c>
      <c r="BZ717" t="s">
        <v>123</v>
      </c>
      <c r="CA717" t="s">
        <v>123</v>
      </c>
      <c r="CG717" s="4">
        <v>1</v>
      </c>
      <c r="CH717" s="4">
        <v>1</v>
      </c>
      <c r="CI717" s="5">
        <v>0</v>
      </c>
      <c r="CJ717" s="5">
        <v>0</v>
      </c>
      <c r="CK717" s="5">
        <v>0</v>
      </c>
      <c r="CL717" s="5">
        <v>0</v>
      </c>
    </row>
    <row r="718" spans="1:90" x14ac:dyDescent="0.2">
      <c r="A718" t="s">
        <v>1202</v>
      </c>
      <c r="B718" t="s">
        <v>951</v>
      </c>
      <c r="C718" t="s">
        <v>230</v>
      </c>
      <c r="D718">
        <v>3.5</v>
      </c>
      <c r="E718" t="s">
        <v>317</v>
      </c>
      <c r="F718" t="s">
        <v>366</v>
      </c>
      <c r="G718" t="s">
        <v>351</v>
      </c>
      <c r="H718" t="s">
        <v>954</v>
      </c>
      <c r="I718">
        <v>0.12922</v>
      </c>
      <c r="J718">
        <v>0.10023</v>
      </c>
      <c r="K718">
        <v>134.68</v>
      </c>
      <c r="L718">
        <v>2025.7</v>
      </c>
      <c r="M718">
        <v>34.006999999999998</v>
      </c>
      <c r="N718">
        <v>15414</v>
      </c>
      <c r="O718">
        <v>1.8236999999999999E-3</v>
      </c>
      <c r="P718">
        <v>1872.4</v>
      </c>
      <c r="Q718" s="1">
        <v>-268020</v>
      </c>
      <c r="R718">
        <v>0.99517999999999995</v>
      </c>
      <c r="S718">
        <v>0.99482999999999999</v>
      </c>
      <c r="T718">
        <v>135.97999999999999</v>
      </c>
      <c r="U718">
        <v>116.2</v>
      </c>
      <c r="V718">
        <v>0.99121999999999999</v>
      </c>
      <c r="W718">
        <v>0.99080000000000001</v>
      </c>
      <c r="X718">
        <v>183.59</v>
      </c>
      <c r="Y718">
        <v>151.52000000000001</v>
      </c>
      <c r="Z718">
        <v>0.79713000000000001</v>
      </c>
      <c r="AA718">
        <v>0.78747</v>
      </c>
      <c r="AB718">
        <v>882.38</v>
      </c>
      <c r="AC718">
        <v>751.37</v>
      </c>
      <c r="AD718">
        <v>45</v>
      </c>
      <c r="AE718">
        <v>45</v>
      </c>
      <c r="AF718">
        <v>0.43273</v>
      </c>
      <c r="AG718">
        <v>3.8926E-4</v>
      </c>
      <c r="AH718">
        <v>0.43234</v>
      </c>
      <c r="AI718">
        <v>45</v>
      </c>
      <c r="AJ718">
        <v>0</v>
      </c>
      <c r="AK718">
        <v>44</v>
      </c>
      <c r="AL718">
        <v>0</v>
      </c>
      <c r="AM718">
        <v>0</v>
      </c>
      <c r="AN718">
        <v>0</v>
      </c>
      <c r="AO718">
        <v>0.91913</v>
      </c>
      <c r="AP718">
        <v>0</v>
      </c>
      <c r="AQ718">
        <v>0</v>
      </c>
      <c r="AR718" t="s">
        <v>95</v>
      </c>
      <c r="AS718" t="s">
        <v>95</v>
      </c>
      <c r="AT718" t="s">
        <v>95</v>
      </c>
      <c r="AU718" t="s">
        <v>95</v>
      </c>
      <c r="AV718" t="s">
        <v>95</v>
      </c>
      <c r="AW718" t="s">
        <v>95</v>
      </c>
      <c r="AX718" t="s">
        <v>95</v>
      </c>
      <c r="AY718" t="s">
        <v>95</v>
      </c>
      <c r="AZ718" t="s">
        <v>95</v>
      </c>
      <c r="BA718" t="s">
        <v>95</v>
      </c>
      <c r="BB718" t="s">
        <v>95</v>
      </c>
      <c r="BC718" t="s">
        <v>95</v>
      </c>
      <c r="BD718" t="s">
        <v>95</v>
      </c>
      <c r="BI718">
        <v>0</v>
      </c>
      <c r="BJ718" t="s">
        <v>137</v>
      </c>
      <c r="BK718" t="s">
        <v>180</v>
      </c>
      <c r="BL718">
        <v>1</v>
      </c>
      <c r="BM718">
        <v>1</v>
      </c>
      <c r="BN718">
        <v>0</v>
      </c>
      <c r="BO718">
        <v>0</v>
      </c>
      <c r="BP718">
        <v>0</v>
      </c>
      <c r="BQ718">
        <v>0</v>
      </c>
      <c r="BS718">
        <v>1</v>
      </c>
      <c r="BT718">
        <v>1</v>
      </c>
      <c r="BU718">
        <v>0</v>
      </c>
      <c r="BV718">
        <v>0</v>
      </c>
      <c r="BW718">
        <v>0</v>
      </c>
      <c r="BX718">
        <v>0</v>
      </c>
      <c r="BY718">
        <v>773</v>
      </c>
      <c r="CG718" s="4">
        <v>1</v>
      </c>
      <c r="CH718" s="4">
        <v>1</v>
      </c>
      <c r="CI718" s="5">
        <v>0</v>
      </c>
      <c r="CJ718" s="5">
        <v>0</v>
      </c>
      <c r="CK718" s="5">
        <v>0</v>
      </c>
      <c r="CL718" s="5">
        <v>0</v>
      </c>
    </row>
    <row r="719" spans="1:90" x14ac:dyDescent="0.2">
      <c r="A719" t="s">
        <v>1203</v>
      </c>
      <c r="B719" t="s">
        <v>951</v>
      </c>
      <c r="C719" t="s">
        <v>230</v>
      </c>
      <c r="D719">
        <v>3.5</v>
      </c>
      <c r="E719" t="s">
        <v>317</v>
      </c>
      <c r="F719" t="s">
        <v>368</v>
      </c>
      <c r="G719" t="s">
        <v>354</v>
      </c>
      <c r="H719" t="s">
        <v>954</v>
      </c>
      <c r="I719">
        <v>9.9803000000000003E-2</v>
      </c>
      <c r="J719">
        <v>9.9802000000000002E-2</v>
      </c>
      <c r="K719">
        <v>10.733000000000001</v>
      </c>
      <c r="L719">
        <v>2123.4</v>
      </c>
      <c r="M719">
        <v>44.030999999999999</v>
      </c>
      <c r="N719" s="1">
        <v>14798000</v>
      </c>
      <c r="O719">
        <v>4.5693999999999999E-2</v>
      </c>
      <c r="P719">
        <v>1927.1</v>
      </c>
      <c r="Q719">
        <v>-21339</v>
      </c>
      <c r="R719">
        <v>0.86309999999999998</v>
      </c>
      <c r="S719">
        <v>0.85228999999999999</v>
      </c>
      <c r="T719">
        <v>57.113</v>
      </c>
      <c r="U719">
        <v>35.402000000000001</v>
      </c>
      <c r="V719">
        <v>0.86309999999999998</v>
      </c>
      <c r="W719">
        <v>0.85607999999999995</v>
      </c>
      <c r="X719">
        <v>57.113</v>
      </c>
      <c r="Y719">
        <v>35.402999999999999</v>
      </c>
      <c r="Z719">
        <v>0.71026999999999996</v>
      </c>
      <c r="AA719">
        <v>0.69540999999999997</v>
      </c>
      <c r="AB719">
        <v>83.085999999999999</v>
      </c>
      <c r="AC719">
        <v>62.335000000000001</v>
      </c>
      <c r="AD719">
        <v>42</v>
      </c>
      <c r="AE719">
        <v>42</v>
      </c>
      <c r="AF719" s="1">
        <v>4.46E-5</v>
      </c>
      <c r="AG719" s="1">
        <v>6.7575999999999996E-8</v>
      </c>
      <c r="AH719" s="1">
        <v>4.4532E-5</v>
      </c>
      <c r="AI719">
        <v>42</v>
      </c>
      <c r="AJ719">
        <v>0</v>
      </c>
      <c r="AK719">
        <v>40</v>
      </c>
      <c r="AL719">
        <v>0</v>
      </c>
      <c r="AM719">
        <v>0</v>
      </c>
      <c r="AN719">
        <v>1</v>
      </c>
      <c r="AO719">
        <v>0.82899</v>
      </c>
      <c r="AP719">
        <v>0</v>
      </c>
      <c r="AQ719">
        <v>0</v>
      </c>
      <c r="AR719" t="s">
        <v>95</v>
      </c>
      <c r="AS719" t="s">
        <v>95</v>
      </c>
      <c r="AT719" t="s">
        <v>95</v>
      </c>
      <c r="AU719" t="s">
        <v>95</v>
      </c>
      <c r="AV719" t="s">
        <v>95</v>
      </c>
      <c r="AW719" t="s">
        <v>95</v>
      </c>
      <c r="AX719" t="s">
        <v>95</v>
      </c>
      <c r="AY719" t="s">
        <v>94</v>
      </c>
      <c r="AZ719" t="s">
        <v>95</v>
      </c>
      <c r="BA719" t="s">
        <v>94</v>
      </c>
      <c r="BB719" t="s">
        <v>95</v>
      </c>
      <c r="BC719" t="s">
        <v>94</v>
      </c>
      <c r="BD719" t="s">
        <v>95</v>
      </c>
      <c r="BH719" t="s">
        <v>341</v>
      </c>
      <c r="BI719">
        <v>1</v>
      </c>
      <c r="BJ719" t="s">
        <v>97</v>
      </c>
      <c r="BK719" t="s">
        <v>138</v>
      </c>
      <c r="BL719">
        <v>0</v>
      </c>
      <c r="BM719">
        <v>0</v>
      </c>
      <c r="BN719">
        <v>0</v>
      </c>
      <c r="BO719">
        <v>0</v>
      </c>
      <c r="BP719">
        <v>0</v>
      </c>
      <c r="BQ719">
        <v>0</v>
      </c>
      <c r="BS719">
        <v>1</v>
      </c>
      <c r="BT719">
        <v>1</v>
      </c>
      <c r="BU719">
        <v>0</v>
      </c>
      <c r="BV719">
        <v>0</v>
      </c>
      <c r="BW719">
        <v>0</v>
      </c>
      <c r="BX719">
        <v>0</v>
      </c>
      <c r="BY719">
        <v>774</v>
      </c>
      <c r="BZ719" t="s">
        <v>123</v>
      </c>
      <c r="CA719" t="s">
        <v>123</v>
      </c>
      <c r="CG719" s="4">
        <v>1</v>
      </c>
      <c r="CH719" s="4">
        <v>1</v>
      </c>
      <c r="CI719" s="5">
        <v>0</v>
      </c>
      <c r="CJ719" s="5">
        <v>0</v>
      </c>
      <c r="CK719" s="5">
        <v>0</v>
      </c>
      <c r="CL719" s="5">
        <v>0</v>
      </c>
    </row>
    <row r="720" spans="1:90" x14ac:dyDescent="0.2">
      <c r="A720" t="s">
        <v>1204</v>
      </c>
      <c r="B720" t="s">
        <v>951</v>
      </c>
      <c r="C720" t="s">
        <v>230</v>
      </c>
      <c r="D720">
        <v>4.0999999999999996</v>
      </c>
      <c r="E720" t="s">
        <v>129</v>
      </c>
      <c r="F720" t="s">
        <v>130</v>
      </c>
      <c r="G720" t="s">
        <v>131</v>
      </c>
      <c r="H720" t="s">
        <v>954</v>
      </c>
      <c r="I720">
        <v>-0.31189</v>
      </c>
      <c r="J720">
        <v>-0.31187999999999999</v>
      </c>
      <c r="K720">
        <v>-2.83</v>
      </c>
      <c r="L720">
        <v>1968.2</v>
      </c>
      <c r="M720">
        <v>-14.09</v>
      </c>
      <c r="N720" s="1">
        <v>6889200</v>
      </c>
      <c r="O720">
        <v>33.499000000000002</v>
      </c>
      <c r="P720">
        <v>2007.4</v>
      </c>
      <c r="Q720">
        <v>5719</v>
      </c>
      <c r="R720">
        <v>0.94203000000000003</v>
      </c>
      <c r="S720">
        <v>0.93179999999999996</v>
      </c>
      <c r="T720">
        <v>5.9474</v>
      </c>
      <c r="U720">
        <v>4.3029000000000002</v>
      </c>
      <c r="V720">
        <v>0.94203000000000003</v>
      </c>
      <c r="W720">
        <v>0.93559000000000003</v>
      </c>
      <c r="X720">
        <v>5.9474</v>
      </c>
      <c r="Y720">
        <v>4.3029000000000002</v>
      </c>
      <c r="Z720">
        <v>0.48126999999999998</v>
      </c>
      <c r="AA720">
        <v>0.42363000000000001</v>
      </c>
      <c r="AB720">
        <v>17.791</v>
      </c>
      <c r="AC720">
        <v>14.36</v>
      </c>
      <c r="AD720">
        <v>21</v>
      </c>
      <c r="AE720">
        <v>20</v>
      </c>
      <c r="AF720" s="1">
        <v>1.4516E-5</v>
      </c>
      <c r="AG720" s="1">
        <v>5.4913999999999998E-8</v>
      </c>
      <c r="AH720" s="1">
        <v>1.4460999999999999E-5</v>
      </c>
      <c r="AI720">
        <v>21</v>
      </c>
      <c r="AJ720">
        <v>20</v>
      </c>
      <c r="AK720">
        <v>5</v>
      </c>
      <c r="AL720">
        <v>0</v>
      </c>
      <c r="AM720">
        <v>1</v>
      </c>
      <c r="AN720">
        <v>1</v>
      </c>
      <c r="AO720">
        <v>0.70640000000000003</v>
      </c>
      <c r="AP720">
        <v>0</v>
      </c>
      <c r="AQ720">
        <v>1</v>
      </c>
      <c r="AR720" t="s">
        <v>95</v>
      </c>
      <c r="AS720" t="s">
        <v>95</v>
      </c>
      <c r="AT720" t="s">
        <v>95</v>
      </c>
      <c r="AU720" t="s">
        <v>94</v>
      </c>
      <c r="AV720" t="s">
        <v>94</v>
      </c>
      <c r="AW720" t="s">
        <v>94</v>
      </c>
      <c r="AX720" t="s">
        <v>95</v>
      </c>
      <c r="AY720" t="s">
        <v>94</v>
      </c>
      <c r="AZ720" t="s">
        <v>95</v>
      </c>
      <c r="BA720" t="s">
        <v>94</v>
      </c>
      <c r="BB720" t="s">
        <v>94</v>
      </c>
      <c r="BC720" t="s">
        <v>94</v>
      </c>
      <c r="BD720" t="s">
        <v>94</v>
      </c>
      <c r="BH720" t="s">
        <v>263</v>
      </c>
      <c r="BI720">
        <v>0</v>
      </c>
      <c r="BJ720" t="s">
        <v>137</v>
      </c>
      <c r="BK720" t="s">
        <v>133</v>
      </c>
      <c r="BL720">
        <v>1</v>
      </c>
      <c r="BM720">
        <v>1</v>
      </c>
      <c r="BN720">
        <v>0</v>
      </c>
      <c r="BO720">
        <v>0</v>
      </c>
      <c r="BP720">
        <v>1</v>
      </c>
      <c r="BQ720">
        <v>1</v>
      </c>
      <c r="BS720">
        <v>1</v>
      </c>
      <c r="BT720">
        <v>1</v>
      </c>
      <c r="BU720">
        <v>0</v>
      </c>
      <c r="BV720">
        <v>0</v>
      </c>
      <c r="BW720">
        <v>1</v>
      </c>
      <c r="BX720">
        <v>1</v>
      </c>
      <c r="BY720">
        <v>775</v>
      </c>
      <c r="CG720" s="4">
        <v>1</v>
      </c>
      <c r="CH720" s="4">
        <v>1</v>
      </c>
      <c r="CI720" s="5">
        <v>0</v>
      </c>
      <c r="CJ720" s="5">
        <v>0</v>
      </c>
      <c r="CK720" s="5">
        <v>1</v>
      </c>
      <c r="CL720" s="5">
        <v>1</v>
      </c>
    </row>
    <row r="721" spans="1:90" x14ac:dyDescent="0.2">
      <c r="A721" t="s">
        <v>1205</v>
      </c>
      <c r="B721" t="s">
        <v>951</v>
      </c>
      <c r="C721" t="s">
        <v>230</v>
      </c>
      <c r="D721">
        <v>4.0999999999999996</v>
      </c>
      <c r="E721" t="s">
        <v>129</v>
      </c>
      <c r="F721" t="s">
        <v>135</v>
      </c>
      <c r="G721" t="s">
        <v>136</v>
      </c>
      <c r="H721" t="s">
        <v>954</v>
      </c>
      <c r="AD721">
        <v>1</v>
      </c>
      <c r="AE721">
        <v>1</v>
      </c>
      <c r="AI721">
        <v>1</v>
      </c>
      <c r="AJ721">
        <v>0</v>
      </c>
      <c r="AK721">
        <v>0</v>
      </c>
      <c r="AL721">
        <v>0</v>
      </c>
      <c r="AM721">
        <v>0</v>
      </c>
      <c r="AP721">
        <v>0</v>
      </c>
      <c r="AQ721">
        <v>1</v>
      </c>
      <c r="AR721" t="s">
        <v>96</v>
      </c>
      <c r="AS721" t="s">
        <v>96</v>
      </c>
      <c r="AT721" t="s">
        <v>95</v>
      </c>
      <c r="AU721" t="s">
        <v>94</v>
      </c>
      <c r="AV721" t="s">
        <v>94</v>
      </c>
      <c r="AW721" t="s">
        <v>94</v>
      </c>
      <c r="AX721" t="s">
        <v>94</v>
      </c>
      <c r="AY721" t="s">
        <v>94</v>
      </c>
      <c r="AZ721" t="s">
        <v>94</v>
      </c>
      <c r="BA721" t="s">
        <v>96</v>
      </c>
      <c r="BB721" t="s">
        <v>96</v>
      </c>
      <c r="BC721" t="s">
        <v>96</v>
      </c>
      <c r="BD721" t="s">
        <v>96</v>
      </c>
      <c r="BH721" t="s">
        <v>189</v>
      </c>
      <c r="BI721">
        <v>0</v>
      </c>
      <c r="BJ721" t="s">
        <v>132</v>
      </c>
      <c r="BK721" t="s">
        <v>138</v>
      </c>
      <c r="BL721">
        <v>0</v>
      </c>
      <c r="BM721">
        <v>0</v>
      </c>
      <c r="BN721">
        <v>0</v>
      </c>
      <c r="BO721">
        <v>0</v>
      </c>
      <c r="BP721">
        <v>0</v>
      </c>
      <c r="BQ721">
        <v>0</v>
      </c>
      <c r="BS721">
        <v>0</v>
      </c>
      <c r="BT721">
        <v>1</v>
      </c>
      <c r="BU721">
        <v>0</v>
      </c>
      <c r="BV721">
        <v>0</v>
      </c>
      <c r="BW721">
        <v>0</v>
      </c>
      <c r="BX721">
        <v>0</v>
      </c>
      <c r="BY721">
        <v>776</v>
      </c>
      <c r="CA721" t="s">
        <v>123</v>
      </c>
      <c r="CG721" s="4">
        <v>0</v>
      </c>
      <c r="CH721" s="4">
        <v>1</v>
      </c>
      <c r="CI721" s="5">
        <v>0</v>
      </c>
      <c r="CJ721" s="5">
        <v>0</v>
      </c>
      <c r="CK721" s="5">
        <v>0</v>
      </c>
      <c r="CL721" s="5">
        <v>0</v>
      </c>
    </row>
    <row r="722" spans="1:90" x14ac:dyDescent="0.2">
      <c r="A722" t="s">
        <v>1206</v>
      </c>
      <c r="B722" t="s">
        <v>951</v>
      </c>
      <c r="C722" t="s">
        <v>230</v>
      </c>
      <c r="D722">
        <v>4.3</v>
      </c>
      <c r="E722" t="s">
        <v>515</v>
      </c>
      <c r="F722" t="s">
        <v>1073</v>
      </c>
      <c r="G722" t="s">
        <v>1128</v>
      </c>
      <c r="H722" t="s">
        <v>954</v>
      </c>
      <c r="I722">
        <v>0.77786</v>
      </c>
      <c r="J722">
        <v>3.3578999999999998E-2</v>
      </c>
      <c r="K722">
        <v>2.3865000000000001E-2</v>
      </c>
      <c r="L722">
        <v>2011.7</v>
      </c>
      <c r="M722">
        <v>5.6494</v>
      </c>
      <c r="N722">
        <v>0.73992999999999998</v>
      </c>
      <c r="O722">
        <v>1.0443</v>
      </c>
      <c r="P722">
        <v>2029.6</v>
      </c>
      <c r="Q722">
        <v>-47.448999999999998</v>
      </c>
      <c r="R722">
        <v>0.95148999999999995</v>
      </c>
      <c r="S722">
        <v>0.80596000000000001</v>
      </c>
      <c r="T722">
        <v>1.7069999999999998E-2</v>
      </c>
      <c r="U722">
        <v>1.3018E-2</v>
      </c>
      <c r="V722">
        <v>0.73214999999999997</v>
      </c>
      <c r="W722">
        <v>0.46429999999999999</v>
      </c>
      <c r="X722">
        <v>4.011E-2</v>
      </c>
      <c r="Y722">
        <v>3.3007000000000002E-2</v>
      </c>
      <c r="Z722">
        <v>0.75858000000000003</v>
      </c>
      <c r="AA722">
        <v>0.51715999999999995</v>
      </c>
      <c r="AB722">
        <v>3.8080000000000003E-2</v>
      </c>
      <c r="AC722">
        <v>3.056E-2</v>
      </c>
      <c r="AD722">
        <v>5</v>
      </c>
      <c r="AE722">
        <v>5</v>
      </c>
      <c r="AF722">
        <v>1.0244</v>
      </c>
      <c r="AG722">
        <v>0.72736999999999996</v>
      </c>
      <c r="AH722">
        <v>0.29705999999999999</v>
      </c>
      <c r="AI722">
        <v>9</v>
      </c>
      <c r="AJ722">
        <v>0</v>
      </c>
      <c r="AK722">
        <v>4</v>
      </c>
      <c r="AL722">
        <v>0</v>
      </c>
      <c r="AM722">
        <v>0</v>
      </c>
      <c r="AN722">
        <v>0</v>
      </c>
      <c r="AO722">
        <v>0.81291000000000002</v>
      </c>
      <c r="AP722">
        <v>1</v>
      </c>
      <c r="AQ722">
        <v>1</v>
      </c>
      <c r="AR722" t="s">
        <v>95</v>
      </c>
      <c r="AS722" t="s">
        <v>96</v>
      </c>
      <c r="AT722" t="s">
        <v>95</v>
      </c>
      <c r="AU722" t="s">
        <v>95</v>
      </c>
      <c r="AV722" t="s">
        <v>95</v>
      </c>
      <c r="AW722" t="s">
        <v>95</v>
      </c>
      <c r="AX722" t="s">
        <v>95</v>
      </c>
      <c r="AY722" t="s">
        <v>95</v>
      </c>
      <c r="AZ722" t="s">
        <v>95</v>
      </c>
      <c r="BA722" t="s">
        <v>96</v>
      </c>
      <c r="BB722" t="s">
        <v>96</v>
      </c>
      <c r="BC722" t="s">
        <v>96</v>
      </c>
      <c r="BD722" t="s">
        <v>96</v>
      </c>
      <c r="BI722">
        <v>0</v>
      </c>
      <c r="BS722">
        <v>1</v>
      </c>
      <c r="BT722">
        <v>1</v>
      </c>
      <c r="BU722">
        <v>0</v>
      </c>
      <c r="BV722">
        <v>0</v>
      </c>
      <c r="BW722">
        <v>1</v>
      </c>
      <c r="BX722">
        <v>1</v>
      </c>
      <c r="BY722">
        <v>777</v>
      </c>
      <c r="CG722" s="4">
        <v>1</v>
      </c>
      <c r="CH722" s="4">
        <v>1</v>
      </c>
      <c r="CI722" s="5">
        <v>0</v>
      </c>
      <c r="CJ722" s="5">
        <v>0</v>
      </c>
      <c r="CK722" s="5">
        <v>1</v>
      </c>
      <c r="CL722" s="5">
        <v>1</v>
      </c>
    </row>
    <row r="723" spans="1:90" x14ac:dyDescent="0.2">
      <c r="A723" t="s">
        <v>1207</v>
      </c>
      <c r="B723" t="s">
        <v>951</v>
      </c>
      <c r="C723" t="s">
        <v>230</v>
      </c>
      <c r="D723">
        <v>4.5</v>
      </c>
      <c r="E723" t="s">
        <v>994</v>
      </c>
      <c r="F723" t="s">
        <v>995</v>
      </c>
      <c r="G723" t="s">
        <v>996</v>
      </c>
      <c r="H723" t="s">
        <v>954</v>
      </c>
      <c r="I723">
        <v>9.1287999999999994E-2</v>
      </c>
      <c r="J723">
        <v>3.0133999999999998E-3</v>
      </c>
      <c r="K723">
        <v>2.2102E-2</v>
      </c>
      <c r="L723">
        <v>2003.8</v>
      </c>
      <c r="M723">
        <v>48.137999999999998</v>
      </c>
      <c r="N723">
        <v>1.1004</v>
      </c>
      <c r="O723">
        <v>1554.9</v>
      </c>
      <c r="P723" s="1">
        <v>157500</v>
      </c>
      <c r="Q723">
        <v>-43.734000000000002</v>
      </c>
      <c r="R723">
        <v>0.98907999999999996</v>
      </c>
      <c r="S723">
        <v>0.98726000000000003</v>
      </c>
      <c r="T723">
        <v>1.4765E-2</v>
      </c>
      <c r="U723">
        <v>1.2128E-2</v>
      </c>
      <c r="V723">
        <v>-24.706</v>
      </c>
      <c r="W723">
        <v>-27.411999999999999</v>
      </c>
      <c r="X723">
        <v>0.71650000000000003</v>
      </c>
      <c r="Y723">
        <v>0.70242000000000004</v>
      </c>
      <c r="Z723">
        <v>0.98458999999999997</v>
      </c>
      <c r="AA723">
        <v>0.98297000000000001</v>
      </c>
      <c r="AB723">
        <v>1.7543E-2</v>
      </c>
      <c r="AC723">
        <v>1.3311E-2</v>
      </c>
      <c r="AD723">
        <v>22</v>
      </c>
      <c r="AE723">
        <v>22</v>
      </c>
      <c r="AF723">
        <v>0.84087000000000001</v>
      </c>
      <c r="AG723">
        <v>0.37713000000000002</v>
      </c>
      <c r="AH723">
        <v>0.46373999999999999</v>
      </c>
      <c r="AI723">
        <v>22</v>
      </c>
      <c r="AJ723">
        <v>0</v>
      </c>
      <c r="AK723">
        <v>21</v>
      </c>
      <c r="AL723">
        <v>0</v>
      </c>
      <c r="AM723">
        <v>0</v>
      </c>
      <c r="AN723">
        <v>0</v>
      </c>
      <c r="AO723">
        <v>0.95360999999999996</v>
      </c>
      <c r="AP723">
        <v>1</v>
      </c>
      <c r="AQ723">
        <v>1</v>
      </c>
      <c r="AR723" t="s">
        <v>95</v>
      </c>
      <c r="AS723" t="s">
        <v>95</v>
      </c>
      <c r="AT723" t="s">
        <v>95</v>
      </c>
      <c r="AU723" t="s">
        <v>95</v>
      </c>
      <c r="AV723" t="s">
        <v>95</v>
      </c>
      <c r="AW723" t="s">
        <v>95</v>
      </c>
      <c r="AX723" t="s">
        <v>95</v>
      </c>
      <c r="AY723" t="s">
        <v>95</v>
      </c>
      <c r="AZ723" t="s">
        <v>95</v>
      </c>
      <c r="BA723" t="s">
        <v>95</v>
      </c>
      <c r="BB723" t="s">
        <v>95</v>
      </c>
      <c r="BC723" t="s">
        <v>95</v>
      </c>
      <c r="BD723" t="s">
        <v>95</v>
      </c>
      <c r="BI723">
        <v>0</v>
      </c>
      <c r="BL723">
        <v>1</v>
      </c>
      <c r="BM723">
        <v>1</v>
      </c>
      <c r="BS723">
        <v>1</v>
      </c>
      <c r="BT723">
        <v>1</v>
      </c>
      <c r="BU723">
        <v>0</v>
      </c>
      <c r="BV723">
        <v>0</v>
      </c>
      <c r="BW723">
        <v>1</v>
      </c>
      <c r="BX723">
        <v>1</v>
      </c>
      <c r="BY723">
        <v>778</v>
      </c>
      <c r="CG723" s="4">
        <v>1</v>
      </c>
      <c r="CH723" s="4">
        <v>1</v>
      </c>
      <c r="CI723" s="5">
        <v>0</v>
      </c>
      <c r="CJ723" s="5">
        <v>0</v>
      </c>
      <c r="CK723" s="5">
        <v>1</v>
      </c>
      <c r="CL723" s="5">
        <v>1</v>
      </c>
    </row>
    <row r="724" spans="1:90" x14ac:dyDescent="0.2">
      <c r="A724" t="s">
        <v>1208</v>
      </c>
      <c r="B724" t="s">
        <v>1209</v>
      </c>
      <c r="C724" t="s">
        <v>1210</v>
      </c>
      <c r="D724">
        <v>1.1000000000000001</v>
      </c>
      <c r="E724" t="s">
        <v>90</v>
      </c>
      <c r="F724" t="s">
        <v>1211</v>
      </c>
      <c r="G724" t="s">
        <v>92</v>
      </c>
      <c r="H724" t="s">
        <v>1212</v>
      </c>
      <c r="I724">
        <v>0.21301999999999999</v>
      </c>
      <c r="J724">
        <v>4.4441000000000001E-2</v>
      </c>
      <c r="K724">
        <v>3.1073E-2</v>
      </c>
      <c r="L724">
        <v>2009.5</v>
      </c>
      <c r="M724">
        <v>20.63</v>
      </c>
      <c r="N724">
        <v>0.88961999999999997</v>
      </c>
      <c r="O724">
        <v>1.3540000000000001</v>
      </c>
      <c r="P724">
        <v>2032.1</v>
      </c>
      <c r="Q724">
        <v>-61.966000000000001</v>
      </c>
      <c r="R724">
        <v>0.84816000000000003</v>
      </c>
      <c r="S724">
        <v>0.81018999999999997</v>
      </c>
      <c r="T724">
        <v>6.2292E-2</v>
      </c>
      <c r="U724">
        <v>4.3298000000000003E-2</v>
      </c>
      <c r="V724">
        <v>0.76112999999999997</v>
      </c>
      <c r="W724">
        <v>0.72438000000000002</v>
      </c>
      <c r="X724">
        <v>7.8130000000000005E-2</v>
      </c>
      <c r="Y724">
        <v>6.1671999999999998E-2</v>
      </c>
      <c r="Z724">
        <v>0.80288000000000004</v>
      </c>
      <c r="AA724">
        <v>0.77254999999999996</v>
      </c>
      <c r="AB724">
        <v>7.0974999999999996E-2</v>
      </c>
      <c r="AC724">
        <v>5.4059999999999997E-2</v>
      </c>
      <c r="AD724">
        <v>16</v>
      </c>
      <c r="AE724">
        <v>16</v>
      </c>
      <c r="AF724">
        <v>0.93422000000000005</v>
      </c>
      <c r="AG724">
        <v>0.41669</v>
      </c>
      <c r="AH724">
        <v>0.51751999999999998</v>
      </c>
      <c r="AI724">
        <v>16</v>
      </c>
      <c r="AJ724">
        <v>0</v>
      </c>
      <c r="AK724">
        <v>15</v>
      </c>
      <c r="AL724">
        <v>0</v>
      </c>
      <c r="AM724">
        <v>0</v>
      </c>
      <c r="AN724">
        <v>0</v>
      </c>
      <c r="AO724">
        <v>0.93642000000000003</v>
      </c>
      <c r="AP724">
        <v>1</v>
      </c>
      <c r="AQ724">
        <v>1</v>
      </c>
      <c r="AR724" t="s">
        <v>95</v>
      </c>
      <c r="AS724" t="s">
        <v>95</v>
      </c>
      <c r="AT724" t="s">
        <v>95</v>
      </c>
      <c r="AU724" t="s">
        <v>95</v>
      </c>
      <c r="AV724" t="s">
        <v>95</v>
      </c>
      <c r="AW724" t="s">
        <v>95</v>
      </c>
      <c r="AX724" t="s">
        <v>95</v>
      </c>
      <c r="AY724" t="s">
        <v>95</v>
      </c>
      <c r="AZ724" t="s">
        <v>95</v>
      </c>
      <c r="BA724" t="s">
        <v>95</v>
      </c>
      <c r="BB724" t="s">
        <v>95</v>
      </c>
      <c r="BC724" t="s">
        <v>95</v>
      </c>
      <c r="BD724" t="s">
        <v>95</v>
      </c>
      <c r="BE724">
        <v>2</v>
      </c>
      <c r="BI724">
        <v>0</v>
      </c>
      <c r="BJ724" t="s">
        <v>133</v>
      </c>
      <c r="BK724" t="s">
        <v>501</v>
      </c>
      <c r="BL724">
        <v>1</v>
      </c>
      <c r="BM724">
        <v>1</v>
      </c>
      <c r="BN724">
        <v>0</v>
      </c>
      <c r="BO724">
        <v>0</v>
      </c>
      <c r="BP724">
        <v>0</v>
      </c>
      <c r="BQ724">
        <v>0</v>
      </c>
      <c r="BS724">
        <v>1</v>
      </c>
      <c r="BT724">
        <v>1</v>
      </c>
      <c r="BU724">
        <v>0</v>
      </c>
      <c r="BV724">
        <v>0</v>
      </c>
      <c r="BW724">
        <v>0</v>
      </c>
      <c r="BX724">
        <v>0</v>
      </c>
      <c r="BY724">
        <v>779</v>
      </c>
      <c r="CG724" s="4">
        <v>1</v>
      </c>
      <c r="CH724" s="4">
        <v>1</v>
      </c>
      <c r="CI724" s="5">
        <v>0</v>
      </c>
      <c r="CJ724" s="5">
        <v>0</v>
      </c>
      <c r="CK724" s="5">
        <v>0</v>
      </c>
      <c r="CL724" s="5">
        <v>0</v>
      </c>
    </row>
    <row r="725" spans="1:90" x14ac:dyDescent="0.2">
      <c r="A725" t="s">
        <v>1213</v>
      </c>
      <c r="B725" t="s">
        <v>1209</v>
      </c>
      <c r="C725" t="s">
        <v>1210</v>
      </c>
      <c r="D725">
        <v>1.1000000000000001</v>
      </c>
      <c r="E725" t="s">
        <v>90</v>
      </c>
      <c r="F725" t="s">
        <v>1214</v>
      </c>
      <c r="G725" t="s">
        <v>92</v>
      </c>
      <c r="H725" t="s">
        <v>1212</v>
      </c>
      <c r="I725">
        <v>0.16775000000000001</v>
      </c>
      <c r="J725">
        <v>4.2658000000000001E-2</v>
      </c>
      <c r="K725">
        <v>2.5069000000000001E-2</v>
      </c>
      <c r="L725">
        <v>2008.4</v>
      </c>
      <c r="M725">
        <v>26.196000000000002</v>
      </c>
      <c r="N725">
        <v>0.79435999999999996</v>
      </c>
      <c r="O725">
        <v>1.1859</v>
      </c>
      <c r="P725">
        <v>2032</v>
      </c>
      <c r="Q725">
        <v>-49.930999999999997</v>
      </c>
      <c r="R725">
        <v>0.79705000000000004</v>
      </c>
      <c r="S725">
        <v>0.73616000000000004</v>
      </c>
      <c r="T725">
        <v>5.1591999999999999E-2</v>
      </c>
      <c r="U725">
        <v>3.8632E-2</v>
      </c>
      <c r="V725">
        <v>0.75566</v>
      </c>
      <c r="W725">
        <v>0.71123000000000003</v>
      </c>
      <c r="X725">
        <v>5.6609E-2</v>
      </c>
      <c r="Y725">
        <v>4.4521999999999999E-2</v>
      </c>
      <c r="Z725">
        <v>0.77868000000000004</v>
      </c>
      <c r="AA725">
        <v>0.73843999999999999</v>
      </c>
      <c r="AB725">
        <v>5.3876E-2</v>
      </c>
      <c r="AC725">
        <v>4.2085999999999998E-2</v>
      </c>
      <c r="AD725">
        <v>14</v>
      </c>
      <c r="AE725">
        <v>14</v>
      </c>
      <c r="AF725">
        <v>0.88827</v>
      </c>
      <c r="AG725">
        <v>0.45987</v>
      </c>
      <c r="AH725">
        <v>0.4284</v>
      </c>
      <c r="AI725">
        <v>14</v>
      </c>
      <c r="AJ725">
        <v>6</v>
      </c>
      <c r="AK725">
        <v>13</v>
      </c>
      <c r="AL725">
        <v>1</v>
      </c>
      <c r="AM725">
        <v>0</v>
      </c>
      <c r="AN725">
        <v>0</v>
      </c>
      <c r="AO725">
        <v>0.92835000000000001</v>
      </c>
      <c r="AP725">
        <v>1</v>
      </c>
      <c r="AQ725">
        <v>1</v>
      </c>
      <c r="AR725" t="s">
        <v>95</v>
      </c>
      <c r="AS725" t="s">
        <v>95</v>
      </c>
      <c r="AT725" t="s">
        <v>95</v>
      </c>
      <c r="AU725" t="s">
        <v>95</v>
      </c>
      <c r="AV725" t="s">
        <v>95</v>
      </c>
      <c r="AW725" t="s">
        <v>95</v>
      </c>
      <c r="AX725" t="s">
        <v>95</v>
      </c>
      <c r="AY725" t="s">
        <v>95</v>
      </c>
      <c r="AZ725" t="s">
        <v>95</v>
      </c>
      <c r="BA725" t="s">
        <v>95</v>
      </c>
      <c r="BB725" t="s">
        <v>95</v>
      </c>
      <c r="BC725" t="s">
        <v>95</v>
      </c>
      <c r="BD725" t="s">
        <v>95</v>
      </c>
      <c r="BE725">
        <v>2</v>
      </c>
      <c r="BI725">
        <v>0</v>
      </c>
      <c r="BL725">
        <v>1</v>
      </c>
      <c r="BM725">
        <v>1</v>
      </c>
      <c r="BN725">
        <v>0</v>
      </c>
      <c r="BO725">
        <v>0</v>
      </c>
      <c r="BP725">
        <v>0</v>
      </c>
      <c r="BQ725">
        <v>0</v>
      </c>
      <c r="BS725">
        <v>1</v>
      </c>
      <c r="BT725">
        <v>1</v>
      </c>
      <c r="BU725">
        <v>0</v>
      </c>
      <c r="BV725">
        <v>0</v>
      </c>
      <c r="BW725">
        <v>0</v>
      </c>
      <c r="BX725">
        <v>0</v>
      </c>
      <c r="BY725">
        <v>780</v>
      </c>
      <c r="CG725" s="4">
        <v>1</v>
      </c>
      <c r="CH725" s="4">
        <v>1</v>
      </c>
      <c r="CI725" s="5">
        <v>0</v>
      </c>
      <c r="CJ725" s="5">
        <v>0</v>
      </c>
      <c r="CK725" s="5">
        <v>0</v>
      </c>
      <c r="CL725" s="5">
        <v>0</v>
      </c>
    </row>
    <row r="726" spans="1:90" x14ac:dyDescent="0.2">
      <c r="A726" t="s">
        <v>1215</v>
      </c>
      <c r="B726" t="s">
        <v>1209</v>
      </c>
      <c r="C726" t="s">
        <v>1210</v>
      </c>
      <c r="D726">
        <v>1.1000000000000001</v>
      </c>
      <c r="E726" t="s">
        <v>90</v>
      </c>
      <c r="F726" t="s">
        <v>1216</v>
      </c>
      <c r="G726" t="s">
        <v>92</v>
      </c>
      <c r="H726" t="s">
        <v>1212</v>
      </c>
      <c r="I726">
        <v>0.18195</v>
      </c>
      <c r="J726">
        <v>8.097E-2</v>
      </c>
      <c r="K726">
        <v>4.3445999999999999E-2</v>
      </c>
      <c r="L726">
        <v>2014.5</v>
      </c>
      <c r="M726">
        <v>24.152000000000001</v>
      </c>
      <c r="N726">
        <v>1.0546</v>
      </c>
      <c r="O726">
        <v>6.3085000000000004</v>
      </c>
      <c r="P726">
        <v>2045.8</v>
      </c>
      <c r="Q726">
        <v>-86.995000000000005</v>
      </c>
      <c r="R726">
        <v>0.79622000000000004</v>
      </c>
      <c r="S726">
        <v>0.73507999999999996</v>
      </c>
      <c r="T726">
        <v>8.9312000000000002E-2</v>
      </c>
      <c r="U726">
        <v>6.9747000000000003E-2</v>
      </c>
      <c r="V726">
        <v>0.77246000000000004</v>
      </c>
      <c r="W726">
        <v>0.73109000000000002</v>
      </c>
      <c r="X726">
        <v>9.4372999999999999E-2</v>
      </c>
      <c r="Y726">
        <v>7.6361999999999999E-2</v>
      </c>
      <c r="Z726">
        <v>0.78361000000000003</v>
      </c>
      <c r="AA726">
        <v>0.74426000000000003</v>
      </c>
      <c r="AB726">
        <v>9.2033000000000004E-2</v>
      </c>
      <c r="AC726">
        <v>7.331E-2</v>
      </c>
      <c r="AD726">
        <v>14</v>
      </c>
      <c r="AE726">
        <v>14</v>
      </c>
      <c r="AF726">
        <v>0.71972999999999998</v>
      </c>
      <c r="AG726">
        <v>0.25774000000000002</v>
      </c>
      <c r="AH726">
        <v>0.46199000000000001</v>
      </c>
      <c r="AI726">
        <v>14</v>
      </c>
      <c r="AJ726">
        <v>0</v>
      </c>
      <c r="AK726">
        <v>13</v>
      </c>
      <c r="AL726">
        <v>0</v>
      </c>
      <c r="AM726">
        <v>0</v>
      </c>
      <c r="AN726">
        <v>1</v>
      </c>
      <c r="AO726">
        <v>0.90788000000000002</v>
      </c>
      <c r="AP726">
        <v>1</v>
      </c>
      <c r="AQ726">
        <v>1</v>
      </c>
      <c r="AR726" t="s">
        <v>95</v>
      </c>
      <c r="AS726" t="s">
        <v>95</v>
      </c>
      <c r="AT726" t="s">
        <v>95</v>
      </c>
      <c r="AU726" t="s">
        <v>95</v>
      </c>
      <c r="AV726" t="s">
        <v>95</v>
      </c>
      <c r="AW726" t="s">
        <v>95</v>
      </c>
      <c r="AX726" t="s">
        <v>95</v>
      </c>
      <c r="AY726" t="s">
        <v>95</v>
      </c>
      <c r="AZ726" t="s">
        <v>95</v>
      </c>
      <c r="BA726" t="s">
        <v>95</v>
      </c>
      <c r="BB726" t="s">
        <v>95</v>
      </c>
      <c r="BC726" t="s">
        <v>95</v>
      </c>
      <c r="BD726" t="s">
        <v>95</v>
      </c>
      <c r="BE726">
        <v>4</v>
      </c>
      <c r="BG726" t="s">
        <v>1217</v>
      </c>
      <c r="BI726">
        <v>0</v>
      </c>
      <c r="BL726">
        <v>1</v>
      </c>
      <c r="BM726">
        <v>1</v>
      </c>
      <c r="BN726">
        <v>0</v>
      </c>
      <c r="BO726">
        <v>0</v>
      </c>
      <c r="BP726">
        <v>0</v>
      </c>
      <c r="BQ726">
        <v>0</v>
      </c>
      <c r="BS726">
        <v>1</v>
      </c>
      <c r="BT726">
        <v>1</v>
      </c>
      <c r="BU726">
        <v>0</v>
      </c>
      <c r="BV726">
        <v>0</v>
      </c>
      <c r="BW726">
        <v>0</v>
      </c>
      <c r="BX726">
        <v>0</v>
      </c>
      <c r="BY726">
        <v>781</v>
      </c>
      <c r="CG726" s="4">
        <v>1</v>
      </c>
      <c r="CH726" s="4">
        <v>1</v>
      </c>
      <c r="CI726" s="5">
        <v>0</v>
      </c>
      <c r="CJ726" s="5">
        <v>0</v>
      </c>
      <c r="CK726" s="5">
        <v>0</v>
      </c>
      <c r="CL726" s="5">
        <v>0</v>
      </c>
    </row>
    <row r="727" spans="1:90" x14ac:dyDescent="0.2">
      <c r="A727" t="s">
        <v>1218</v>
      </c>
      <c r="B727" t="s">
        <v>1209</v>
      </c>
      <c r="C727" t="s">
        <v>1210</v>
      </c>
      <c r="D727">
        <v>1.1000000000000001</v>
      </c>
      <c r="E727" t="s">
        <v>90</v>
      </c>
      <c r="F727" t="s">
        <v>1219</v>
      </c>
      <c r="G727" t="s">
        <v>107</v>
      </c>
      <c r="H727" t="s">
        <v>1212</v>
      </c>
      <c r="I727">
        <v>0.21301999999999999</v>
      </c>
      <c r="J727">
        <v>4.4441000000000001E-2</v>
      </c>
      <c r="K727">
        <v>3.1073E-2</v>
      </c>
      <c r="L727">
        <v>2009.5</v>
      </c>
      <c r="M727">
        <v>20.63</v>
      </c>
      <c r="N727">
        <v>0.88961999999999997</v>
      </c>
      <c r="O727">
        <v>1.3540000000000001</v>
      </c>
      <c r="P727">
        <v>2032.1</v>
      </c>
      <c r="Q727">
        <v>-61.966000000000001</v>
      </c>
      <c r="R727">
        <v>0.84816000000000003</v>
      </c>
      <c r="S727">
        <v>0.81018999999999997</v>
      </c>
      <c r="T727">
        <v>6.2292E-2</v>
      </c>
      <c r="U727">
        <v>4.3298000000000003E-2</v>
      </c>
      <c r="V727">
        <v>0.76112999999999997</v>
      </c>
      <c r="W727">
        <v>0.72438000000000002</v>
      </c>
      <c r="X727">
        <v>7.8130000000000005E-2</v>
      </c>
      <c r="Y727">
        <v>6.1671999999999998E-2</v>
      </c>
      <c r="Z727">
        <v>0.80288000000000004</v>
      </c>
      <c r="AA727">
        <v>0.77254999999999996</v>
      </c>
      <c r="AB727">
        <v>7.0974999999999996E-2</v>
      </c>
      <c r="AC727">
        <v>5.4059999999999997E-2</v>
      </c>
      <c r="AD727">
        <v>16</v>
      </c>
      <c r="AE727">
        <v>16</v>
      </c>
      <c r="AF727">
        <v>0.93422000000000005</v>
      </c>
      <c r="AG727">
        <v>0.41669</v>
      </c>
      <c r="AH727">
        <v>0.51751999999999998</v>
      </c>
      <c r="AI727">
        <v>16</v>
      </c>
      <c r="AJ727">
        <v>0</v>
      </c>
      <c r="AK727">
        <v>15</v>
      </c>
      <c r="AL727">
        <v>0</v>
      </c>
      <c r="AM727">
        <v>0</v>
      </c>
      <c r="AN727">
        <v>0</v>
      </c>
      <c r="AO727">
        <v>0.93642000000000003</v>
      </c>
      <c r="AP727">
        <v>1</v>
      </c>
      <c r="AQ727">
        <v>1</v>
      </c>
      <c r="AR727" t="s">
        <v>95</v>
      </c>
      <c r="AS727" t="s">
        <v>95</v>
      </c>
      <c r="AT727" t="s">
        <v>95</v>
      </c>
      <c r="AU727" t="s">
        <v>95</v>
      </c>
      <c r="AV727" t="s">
        <v>95</v>
      </c>
      <c r="AW727" t="s">
        <v>95</v>
      </c>
      <c r="AX727" t="s">
        <v>95</v>
      </c>
      <c r="AY727" t="s">
        <v>95</v>
      </c>
      <c r="AZ727" t="s">
        <v>95</v>
      </c>
      <c r="BA727" t="s">
        <v>95</v>
      </c>
      <c r="BB727" t="s">
        <v>95</v>
      </c>
      <c r="BC727" t="s">
        <v>95</v>
      </c>
      <c r="BD727" t="s">
        <v>95</v>
      </c>
      <c r="BI727">
        <v>0</v>
      </c>
      <c r="BJ727" t="s">
        <v>108</v>
      </c>
      <c r="BK727" t="s">
        <v>109</v>
      </c>
      <c r="BL727">
        <v>1</v>
      </c>
      <c r="BM727">
        <v>1</v>
      </c>
      <c r="BN727">
        <v>0</v>
      </c>
      <c r="BO727">
        <v>1</v>
      </c>
      <c r="BP727">
        <v>0</v>
      </c>
      <c r="BQ727">
        <v>0</v>
      </c>
      <c r="BS727">
        <v>1</v>
      </c>
      <c r="BT727">
        <v>1</v>
      </c>
      <c r="BU727">
        <v>0</v>
      </c>
      <c r="BV727">
        <v>1</v>
      </c>
      <c r="BW727">
        <v>0</v>
      </c>
      <c r="BX727">
        <v>0</v>
      </c>
      <c r="BY727">
        <v>782</v>
      </c>
      <c r="CG727" s="4">
        <v>1</v>
      </c>
      <c r="CH727" s="4">
        <v>1</v>
      </c>
      <c r="CI727" s="5">
        <v>0</v>
      </c>
      <c r="CJ727" s="5">
        <v>1</v>
      </c>
      <c r="CK727" s="5">
        <v>0</v>
      </c>
      <c r="CL727" s="5">
        <v>0</v>
      </c>
    </row>
    <row r="728" spans="1:90" x14ac:dyDescent="0.2">
      <c r="A728" t="s">
        <v>1220</v>
      </c>
      <c r="B728" t="s">
        <v>1209</v>
      </c>
      <c r="C728" t="s">
        <v>1210</v>
      </c>
      <c r="D728">
        <v>2.2000000000000002</v>
      </c>
      <c r="E728" t="s">
        <v>1221</v>
      </c>
      <c r="F728" t="s">
        <v>1222</v>
      </c>
      <c r="G728" t="s">
        <v>92</v>
      </c>
      <c r="H728" t="s">
        <v>1212</v>
      </c>
      <c r="I728">
        <v>9.7471000000000002E-2</v>
      </c>
      <c r="J728">
        <v>9.7470000000000001E-2</v>
      </c>
      <c r="K728">
        <v>5.8208000000000001E-3</v>
      </c>
      <c r="L728">
        <v>2143.9</v>
      </c>
      <c r="M728">
        <v>45.085000000000001</v>
      </c>
      <c r="N728">
        <v>29941</v>
      </c>
      <c r="O728">
        <v>1.7507999999999999</v>
      </c>
      <c r="P728">
        <v>2043.9</v>
      </c>
      <c r="Q728">
        <v>-11.606999999999999</v>
      </c>
      <c r="R728">
        <v>0.95806000000000002</v>
      </c>
      <c r="S728">
        <v>0.95259000000000005</v>
      </c>
      <c r="T728">
        <v>1.3195999999999999E-2</v>
      </c>
      <c r="U728">
        <v>1.1006999999999999E-2</v>
      </c>
      <c r="V728">
        <v>0.95806000000000002</v>
      </c>
      <c r="W728">
        <v>0.95455999999999996</v>
      </c>
      <c r="X728">
        <v>1.3195999999999999E-2</v>
      </c>
      <c r="Y728">
        <v>1.1006999999999999E-2</v>
      </c>
      <c r="Z728">
        <v>0.81025999999999998</v>
      </c>
      <c r="AA728">
        <v>0.79444999999999999</v>
      </c>
      <c r="AB728">
        <v>2.8067999999999999E-2</v>
      </c>
      <c r="AC728">
        <v>2.3199000000000001E-2</v>
      </c>
      <c r="AD728">
        <v>27</v>
      </c>
      <c r="AE728">
        <v>27</v>
      </c>
      <c r="AF728" s="1">
        <v>7.8960000000000003E-6</v>
      </c>
      <c r="AG728" s="1">
        <v>4.5755000000000002E-7</v>
      </c>
      <c r="AH728" s="1">
        <v>7.4383999999999998E-6</v>
      </c>
      <c r="AI728">
        <v>32</v>
      </c>
      <c r="AJ728">
        <v>0</v>
      </c>
      <c r="AK728">
        <v>21</v>
      </c>
      <c r="AL728">
        <v>0</v>
      </c>
      <c r="AM728">
        <v>1</v>
      </c>
      <c r="AN728">
        <v>1</v>
      </c>
      <c r="AO728">
        <v>0.89073999999999998</v>
      </c>
      <c r="AP728">
        <v>1</v>
      </c>
      <c r="AQ728">
        <v>1</v>
      </c>
      <c r="AR728" t="s">
        <v>95</v>
      </c>
      <c r="AS728" t="s">
        <v>95</v>
      </c>
      <c r="AT728" t="s">
        <v>95</v>
      </c>
      <c r="AU728" t="s">
        <v>95</v>
      </c>
      <c r="AV728" t="s">
        <v>95</v>
      </c>
      <c r="AW728" t="s">
        <v>95</v>
      </c>
      <c r="AX728" t="s">
        <v>95</v>
      </c>
      <c r="AY728" t="s">
        <v>94</v>
      </c>
      <c r="AZ728" t="s">
        <v>95</v>
      </c>
      <c r="BA728" t="s">
        <v>94</v>
      </c>
      <c r="BB728" t="s">
        <v>95</v>
      </c>
      <c r="BC728" t="s">
        <v>94</v>
      </c>
      <c r="BD728" t="s">
        <v>95</v>
      </c>
      <c r="BE728">
        <v>1</v>
      </c>
      <c r="BI728">
        <v>0</v>
      </c>
      <c r="BM728">
        <v>1</v>
      </c>
      <c r="BS728">
        <v>1</v>
      </c>
      <c r="BT728">
        <v>1</v>
      </c>
      <c r="BU728">
        <v>0</v>
      </c>
      <c r="BV728">
        <v>0</v>
      </c>
      <c r="BW728">
        <v>0</v>
      </c>
      <c r="BX728">
        <v>1</v>
      </c>
      <c r="BY728">
        <v>783</v>
      </c>
      <c r="CG728" s="4">
        <v>1</v>
      </c>
      <c r="CH728" s="4">
        <v>1</v>
      </c>
      <c r="CI728" s="5">
        <v>0</v>
      </c>
      <c r="CJ728" s="5">
        <v>0</v>
      </c>
      <c r="CK728" s="5">
        <v>0</v>
      </c>
      <c r="CL728" s="5">
        <v>1</v>
      </c>
    </row>
    <row r="729" spans="1:90" x14ac:dyDescent="0.2">
      <c r="A729" t="s">
        <v>1223</v>
      </c>
      <c r="B729" t="s">
        <v>1209</v>
      </c>
      <c r="C729" t="s">
        <v>1210</v>
      </c>
      <c r="D729">
        <v>2.4</v>
      </c>
      <c r="E729" t="s">
        <v>1224</v>
      </c>
      <c r="F729" t="s">
        <v>1225</v>
      </c>
      <c r="G729" t="s">
        <v>92</v>
      </c>
      <c r="H729" t="s">
        <v>1212</v>
      </c>
      <c r="I729">
        <v>-0.25917000000000001</v>
      </c>
      <c r="J729">
        <v>-0.25917000000000001</v>
      </c>
      <c r="K729">
        <v>-1.1049E-2</v>
      </c>
      <c r="L729">
        <v>1956.4</v>
      </c>
      <c r="M729">
        <v>-16.956</v>
      </c>
      <c r="N729">
        <v>70467</v>
      </c>
      <c r="O729">
        <v>1838.1</v>
      </c>
      <c r="P729">
        <v>1970.4</v>
      </c>
      <c r="Q729">
        <v>22.32</v>
      </c>
      <c r="R729">
        <v>0.96333000000000002</v>
      </c>
      <c r="S729">
        <v>0.95645000000000002</v>
      </c>
      <c r="T729">
        <v>1.5318E-2</v>
      </c>
      <c r="U729">
        <v>1.4300999999999999E-2</v>
      </c>
      <c r="V729">
        <v>0.96333000000000002</v>
      </c>
      <c r="W729">
        <v>0.95901000000000003</v>
      </c>
      <c r="X729">
        <v>1.5318E-2</v>
      </c>
      <c r="Y729">
        <v>1.4300999999999999E-2</v>
      </c>
      <c r="Z729">
        <v>0.63441000000000003</v>
      </c>
      <c r="AA729">
        <v>0.59140000000000004</v>
      </c>
      <c r="AB729">
        <v>4.8363999999999997E-2</v>
      </c>
      <c r="AC729">
        <v>3.7269999999999998E-2</v>
      </c>
      <c r="AD729">
        <v>20</v>
      </c>
      <c r="AE729">
        <v>20</v>
      </c>
      <c r="AF729" s="1">
        <v>4.4985000000000002E-6</v>
      </c>
      <c r="AG729" s="1">
        <v>2.2706E-7</v>
      </c>
      <c r="AH729" s="1">
        <v>4.2714999999999997E-6</v>
      </c>
      <c r="AI729">
        <v>20</v>
      </c>
      <c r="AJ729">
        <v>19</v>
      </c>
      <c r="AK729">
        <v>0</v>
      </c>
      <c r="AL729">
        <v>0</v>
      </c>
      <c r="AM729">
        <v>0</v>
      </c>
      <c r="AN729">
        <v>0</v>
      </c>
      <c r="AO729">
        <v>0.75</v>
      </c>
      <c r="AP729">
        <v>1</v>
      </c>
      <c r="AQ729">
        <v>1</v>
      </c>
      <c r="AR729" t="s">
        <v>95</v>
      </c>
      <c r="AS729" t="s">
        <v>95</v>
      </c>
      <c r="AT729" t="s">
        <v>95</v>
      </c>
      <c r="AU729" t="s">
        <v>95</v>
      </c>
      <c r="AV729" t="s">
        <v>95</v>
      </c>
      <c r="AW729" t="s">
        <v>95</v>
      </c>
      <c r="AX729" t="s">
        <v>95</v>
      </c>
      <c r="AY729" t="s">
        <v>94</v>
      </c>
      <c r="AZ729" t="s">
        <v>95</v>
      </c>
      <c r="BA729" t="s">
        <v>94</v>
      </c>
      <c r="BB729" t="s">
        <v>95</v>
      </c>
      <c r="BC729" t="s">
        <v>94</v>
      </c>
      <c r="BD729" t="s">
        <v>95</v>
      </c>
      <c r="BE729">
        <v>1</v>
      </c>
      <c r="BI729">
        <v>0</v>
      </c>
      <c r="BM729">
        <v>1</v>
      </c>
      <c r="BS729">
        <v>0</v>
      </c>
      <c r="BT729">
        <v>0</v>
      </c>
      <c r="BU729">
        <v>0</v>
      </c>
      <c r="BV729">
        <v>0</v>
      </c>
      <c r="BW729">
        <v>0</v>
      </c>
      <c r="BX729">
        <v>1</v>
      </c>
      <c r="BY729">
        <v>784</v>
      </c>
      <c r="CA729" t="s">
        <v>123</v>
      </c>
      <c r="CG729" s="4">
        <v>0</v>
      </c>
      <c r="CH729" s="4">
        <v>1</v>
      </c>
      <c r="CI729" s="5">
        <v>0</v>
      </c>
      <c r="CJ729" s="5">
        <v>0</v>
      </c>
      <c r="CK729" s="5">
        <v>0</v>
      </c>
      <c r="CL729" s="5">
        <v>1</v>
      </c>
    </row>
    <row r="730" spans="1:90" x14ac:dyDescent="0.2">
      <c r="A730" t="s">
        <v>1226</v>
      </c>
      <c r="B730" t="s">
        <v>1209</v>
      </c>
      <c r="C730" t="s">
        <v>1210</v>
      </c>
      <c r="D730">
        <v>2.5</v>
      </c>
      <c r="E730" t="s">
        <v>1227</v>
      </c>
      <c r="F730" t="s">
        <v>1228</v>
      </c>
      <c r="G730" t="s">
        <v>1229</v>
      </c>
      <c r="H730" t="s">
        <v>1212</v>
      </c>
      <c r="I730">
        <v>3.6332999999999997E-2</v>
      </c>
      <c r="J730">
        <v>2.9310999999999999E-3</v>
      </c>
      <c r="K730">
        <v>2.1314E-2</v>
      </c>
      <c r="L730">
        <v>2045.8</v>
      </c>
      <c r="M730">
        <v>120.95</v>
      </c>
      <c r="N730">
        <v>3.3372999999999999</v>
      </c>
      <c r="O730">
        <v>1555</v>
      </c>
      <c r="P730" s="1">
        <v>157500</v>
      </c>
      <c r="Q730">
        <v>-42.119</v>
      </c>
      <c r="R730">
        <v>0.92991000000000001</v>
      </c>
      <c r="S730">
        <v>0.89986999999999995</v>
      </c>
      <c r="T730">
        <v>3.6796000000000002E-2</v>
      </c>
      <c r="U730">
        <v>3.2431000000000001E-2</v>
      </c>
      <c r="V730">
        <v>-30.274000000000001</v>
      </c>
      <c r="W730">
        <v>-38.091999999999999</v>
      </c>
      <c r="X730">
        <v>0.77725</v>
      </c>
      <c r="Y730">
        <v>0.76471999999999996</v>
      </c>
      <c r="Z730">
        <v>0.92786999999999997</v>
      </c>
      <c r="AA730">
        <v>0.90983999999999998</v>
      </c>
      <c r="AB730">
        <v>3.7326999999999999E-2</v>
      </c>
      <c r="AC730">
        <v>3.2494000000000002E-2</v>
      </c>
      <c r="AD730">
        <v>11</v>
      </c>
      <c r="AE730">
        <v>11</v>
      </c>
      <c r="AF730">
        <v>0.29964000000000002</v>
      </c>
      <c r="AG730">
        <v>0.16016</v>
      </c>
      <c r="AH730">
        <v>0.13947999999999999</v>
      </c>
      <c r="AI730">
        <v>20</v>
      </c>
      <c r="AJ730">
        <v>1</v>
      </c>
      <c r="AK730">
        <v>10</v>
      </c>
      <c r="AL730">
        <v>1</v>
      </c>
      <c r="AM730">
        <v>0</v>
      </c>
      <c r="AN730">
        <v>0</v>
      </c>
      <c r="AO730">
        <v>0.90598999999999996</v>
      </c>
      <c r="AP730">
        <v>1</v>
      </c>
      <c r="AQ730">
        <v>1</v>
      </c>
      <c r="AR730" t="s">
        <v>95</v>
      </c>
      <c r="AS730" t="s">
        <v>95</v>
      </c>
      <c r="AT730" t="s">
        <v>95</v>
      </c>
      <c r="AU730" t="s">
        <v>95</v>
      </c>
      <c r="AV730" t="s">
        <v>95</v>
      </c>
      <c r="AW730" t="s">
        <v>95</v>
      </c>
      <c r="AX730" t="s">
        <v>95</v>
      </c>
      <c r="AY730" t="s">
        <v>94</v>
      </c>
      <c r="AZ730" t="s">
        <v>95</v>
      </c>
      <c r="BA730" t="s">
        <v>94</v>
      </c>
      <c r="BB730" t="s">
        <v>95</v>
      </c>
      <c r="BC730" t="s">
        <v>94</v>
      </c>
      <c r="BD730" t="s">
        <v>95</v>
      </c>
      <c r="BE730">
        <v>1</v>
      </c>
      <c r="BI730">
        <v>0</v>
      </c>
      <c r="BM730">
        <v>1</v>
      </c>
      <c r="BS730">
        <v>1</v>
      </c>
      <c r="BT730">
        <v>1</v>
      </c>
      <c r="BU730">
        <v>0</v>
      </c>
      <c r="BV730">
        <v>0</v>
      </c>
      <c r="BW730">
        <v>0</v>
      </c>
      <c r="BX730">
        <v>1</v>
      </c>
      <c r="BY730">
        <v>785</v>
      </c>
      <c r="CG730" s="4">
        <v>1</v>
      </c>
      <c r="CH730" s="4">
        <v>1</v>
      </c>
      <c r="CI730" s="5">
        <v>0</v>
      </c>
      <c r="CJ730" s="5">
        <v>0</v>
      </c>
      <c r="CK730" s="5">
        <v>0</v>
      </c>
      <c r="CL730" s="5">
        <v>1</v>
      </c>
    </row>
    <row r="731" spans="1:90" x14ac:dyDescent="0.2">
      <c r="A731" t="s">
        <v>1230</v>
      </c>
      <c r="B731" t="s">
        <v>1209</v>
      </c>
      <c r="C731" t="s">
        <v>1210</v>
      </c>
      <c r="D731">
        <v>2.5</v>
      </c>
      <c r="E731" t="s">
        <v>1227</v>
      </c>
      <c r="F731" t="s">
        <v>1231</v>
      </c>
      <c r="G731" t="s">
        <v>1229</v>
      </c>
      <c r="H731" t="s">
        <v>1212</v>
      </c>
      <c r="I731">
        <v>2.0771999999999999E-2</v>
      </c>
      <c r="J731">
        <v>2.4161E-3</v>
      </c>
      <c r="K731">
        <v>1.583E-2</v>
      </c>
      <c r="L731">
        <v>2423.5</v>
      </c>
      <c r="M731">
        <v>211.56</v>
      </c>
      <c r="N731">
        <v>3981.3</v>
      </c>
      <c r="O731">
        <v>1555.2</v>
      </c>
      <c r="P731" s="1">
        <v>157480</v>
      </c>
      <c r="Q731">
        <v>-31.071000000000002</v>
      </c>
      <c r="R731">
        <v>0.58184000000000002</v>
      </c>
      <c r="S731">
        <v>0.40262999999999999</v>
      </c>
      <c r="T731">
        <v>8.5320999999999994E-2</v>
      </c>
      <c r="U731">
        <v>6.1058000000000001E-2</v>
      </c>
      <c r="V731">
        <v>-34.798999999999999</v>
      </c>
      <c r="W731">
        <v>-43.747999999999998</v>
      </c>
      <c r="X731">
        <v>0.78942999999999997</v>
      </c>
      <c r="Y731">
        <v>0.77832999999999997</v>
      </c>
      <c r="Z731">
        <v>0.56791000000000003</v>
      </c>
      <c r="AA731">
        <v>0.45988000000000001</v>
      </c>
      <c r="AB731">
        <v>8.6730000000000002E-2</v>
      </c>
      <c r="AC731">
        <v>6.1234999999999998E-2</v>
      </c>
      <c r="AD731">
        <v>11</v>
      </c>
      <c r="AE731">
        <v>11</v>
      </c>
      <c r="AF731">
        <v>2.4969E-4</v>
      </c>
      <c r="AG731">
        <v>1.2598000000000001E-4</v>
      </c>
      <c r="AH731">
        <v>1.2370999999999999E-4</v>
      </c>
      <c r="AI731">
        <v>20</v>
      </c>
      <c r="AJ731">
        <v>1</v>
      </c>
      <c r="AK731">
        <v>6</v>
      </c>
      <c r="AL731">
        <v>1</v>
      </c>
      <c r="AM731">
        <v>1</v>
      </c>
      <c r="AN731">
        <v>0</v>
      </c>
      <c r="AO731">
        <v>0.89514000000000005</v>
      </c>
      <c r="AP731">
        <v>1</v>
      </c>
      <c r="AQ731">
        <v>1</v>
      </c>
      <c r="AR731" t="s">
        <v>94</v>
      </c>
      <c r="AS731" t="s">
        <v>95</v>
      </c>
      <c r="AT731" t="s">
        <v>95</v>
      </c>
      <c r="AU731" t="s">
        <v>95</v>
      </c>
      <c r="AV731" t="s">
        <v>95</v>
      </c>
      <c r="AW731" t="s">
        <v>95</v>
      </c>
      <c r="AX731" t="s">
        <v>95</v>
      </c>
      <c r="AY731" t="s">
        <v>94</v>
      </c>
      <c r="AZ731" t="s">
        <v>95</v>
      </c>
      <c r="BA731" t="s">
        <v>94</v>
      </c>
      <c r="BB731" t="s">
        <v>95</v>
      </c>
      <c r="BC731" t="s">
        <v>94</v>
      </c>
      <c r="BD731" t="s">
        <v>95</v>
      </c>
      <c r="BE731">
        <v>1</v>
      </c>
      <c r="BI731">
        <v>0</v>
      </c>
      <c r="BM731">
        <v>1</v>
      </c>
      <c r="BS731">
        <v>1</v>
      </c>
      <c r="BT731">
        <v>1</v>
      </c>
      <c r="BU731">
        <v>0</v>
      </c>
      <c r="BV731">
        <v>0</v>
      </c>
      <c r="BW731">
        <v>0</v>
      </c>
      <c r="BX731">
        <v>0</v>
      </c>
      <c r="BY731">
        <v>786</v>
      </c>
      <c r="CG731" s="4">
        <v>1</v>
      </c>
      <c r="CH731" s="4">
        <v>1</v>
      </c>
      <c r="CI731" s="5">
        <v>0</v>
      </c>
      <c r="CJ731" s="5">
        <v>0</v>
      </c>
      <c r="CK731" s="5">
        <v>0</v>
      </c>
      <c r="CL731" s="5">
        <v>0</v>
      </c>
    </row>
    <row r="732" spans="1:90" x14ac:dyDescent="0.2">
      <c r="A732" t="s">
        <v>1232</v>
      </c>
      <c r="B732" t="s">
        <v>1209</v>
      </c>
      <c r="C732" t="s">
        <v>1210</v>
      </c>
      <c r="D732">
        <v>2.9</v>
      </c>
      <c r="E732" t="s">
        <v>437</v>
      </c>
      <c r="F732" t="s">
        <v>438</v>
      </c>
      <c r="G732" t="s">
        <v>92</v>
      </c>
      <c r="H732" t="s">
        <v>1212</v>
      </c>
      <c r="I732">
        <v>0.27188000000000001</v>
      </c>
      <c r="J732">
        <v>6.5615000000000007E-2</v>
      </c>
      <c r="K732">
        <v>4.4489000000000001E-2</v>
      </c>
      <c r="L732">
        <v>2005.6</v>
      </c>
      <c r="M732">
        <v>16.163</v>
      </c>
      <c r="N732">
        <v>0.91825000000000001</v>
      </c>
      <c r="O732">
        <v>6.0290999999999997</v>
      </c>
      <c r="P732">
        <v>2044.6</v>
      </c>
      <c r="Q732">
        <v>-88.772000000000006</v>
      </c>
      <c r="R732">
        <v>0.98994000000000004</v>
      </c>
      <c r="S732">
        <v>0.98743000000000003</v>
      </c>
      <c r="T732">
        <v>2.1010000000000001E-2</v>
      </c>
      <c r="U732">
        <v>1.7618000000000002E-2</v>
      </c>
      <c r="V732">
        <v>0.89122000000000001</v>
      </c>
      <c r="W732">
        <v>0.87448999999999999</v>
      </c>
      <c r="X732">
        <v>6.9100999999999996E-2</v>
      </c>
      <c r="Y732">
        <v>5.8158000000000001E-2</v>
      </c>
      <c r="Z732">
        <v>0.95816000000000001</v>
      </c>
      <c r="AA732">
        <v>0.95172000000000001</v>
      </c>
      <c r="AB732">
        <v>4.2854999999999997E-2</v>
      </c>
      <c r="AC732">
        <v>3.4409000000000002E-2</v>
      </c>
      <c r="AD732">
        <v>16</v>
      </c>
      <c r="AE732">
        <v>16</v>
      </c>
      <c r="AF732">
        <v>0.97555000000000003</v>
      </c>
      <c r="AG732">
        <v>0.23741000000000001</v>
      </c>
      <c r="AH732">
        <v>0.73814000000000002</v>
      </c>
      <c r="AI732">
        <v>16</v>
      </c>
      <c r="AJ732">
        <v>1</v>
      </c>
      <c r="AK732">
        <v>15</v>
      </c>
      <c r="AL732">
        <v>0</v>
      </c>
      <c r="AM732">
        <v>0</v>
      </c>
      <c r="AN732">
        <v>0</v>
      </c>
      <c r="AO732">
        <v>0.94006999999999996</v>
      </c>
      <c r="AP732">
        <v>1</v>
      </c>
      <c r="AQ732">
        <v>1</v>
      </c>
      <c r="AR732" t="s">
        <v>95</v>
      </c>
      <c r="AS732" t="s">
        <v>95</v>
      </c>
      <c r="AT732" t="s">
        <v>95</v>
      </c>
      <c r="AU732" t="s">
        <v>95</v>
      </c>
      <c r="AV732" t="s">
        <v>95</v>
      </c>
      <c r="AW732" t="s">
        <v>95</v>
      </c>
      <c r="AX732" t="s">
        <v>95</v>
      </c>
      <c r="AY732" t="s">
        <v>95</v>
      </c>
      <c r="AZ732" t="s">
        <v>95</v>
      </c>
      <c r="BA732" t="s">
        <v>95</v>
      </c>
      <c r="BB732" t="s">
        <v>95</v>
      </c>
      <c r="BC732" t="s">
        <v>95</v>
      </c>
      <c r="BD732" t="s">
        <v>95</v>
      </c>
      <c r="BE732">
        <v>1</v>
      </c>
      <c r="BI732">
        <v>0</v>
      </c>
      <c r="BL732">
        <v>1</v>
      </c>
      <c r="BM732">
        <v>1</v>
      </c>
      <c r="BS732">
        <v>1</v>
      </c>
      <c r="BT732">
        <v>1</v>
      </c>
      <c r="BU732">
        <v>0</v>
      </c>
      <c r="BV732">
        <v>0</v>
      </c>
      <c r="BW732">
        <v>0</v>
      </c>
      <c r="BX732">
        <v>1</v>
      </c>
      <c r="BY732">
        <v>787</v>
      </c>
      <c r="CG732" s="4">
        <v>1</v>
      </c>
      <c r="CH732" s="4">
        <v>1</v>
      </c>
      <c r="CI732" s="5">
        <v>0</v>
      </c>
      <c r="CJ732" s="5">
        <v>0</v>
      </c>
      <c r="CK732" s="5">
        <v>0</v>
      </c>
      <c r="CL732" s="5">
        <v>1</v>
      </c>
    </row>
    <row r="733" spans="1:90" x14ac:dyDescent="0.2">
      <c r="A733" t="s">
        <v>1233</v>
      </c>
      <c r="B733" t="s">
        <v>1209</v>
      </c>
      <c r="C733" t="s">
        <v>1210</v>
      </c>
      <c r="D733">
        <v>4.0999999999999996</v>
      </c>
      <c r="E733" t="s">
        <v>129</v>
      </c>
      <c r="F733" t="s">
        <v>130</v>
      </c>
      <c r="G733" t="s">
        <v>131</v>
      </c>
      <c r="H733" t="s">
        <v>1212</v>
      </c>
      <c r="I733">
        <v>34.543999999999997</v>
      </c>
      <c r="J733">
        <v>7.0896000000000001E-2</v>
      </c>
      <c r="K733">
        <v>1.7584</v>
      </c>
      <c r="L733">
        <v>2011.2</v>
      </c>
      <c r="M733">
        <v>0.12720999999999999</v>
      </c>
      <c r="N733">
        <v>30.462</v>
      </c>
      <c r="O733">
        <v>2.2740999999999998</v>
      </c>
      <c r="P733">
        <v>1985</v>
      </c>
      <c r="Q733">
        <v>-3522.6</v>
      </c>
      <c r="R733">
        <v>0.19047</v>
      </c>
      <c r="S733">
        <v>4.7608999999999999E-2</v>
      </c>
      <c r="T733">
        <v>30.497</v>
      </c>
      <c r="U733">
        <v>22.161000000000001</v>
      </c>
      <c r="V733">
        <v>7.6832999999999999E-2</v>
      </c>
      <c r="W733">
        <v>-2.5741E-2</v>
      </c>
      <c r="X733">
        <v>32.567</v>
      </c>
      <c r="Y733">
        <v>25.393999999999998</v>
      </c>
      <c r="Z733">
        <v>9.8684999999999995E-2</v>
      </c>
      <c r="AA733">
        <v>-1.4610999999999999E-3</v>
      </c>
      <c r="AB733">
        <v>32.179000000000002</v>
      </c>
      <c r="AC733">
        <v>24.17</v>
      </c>
      <c r="AD733">
        <v>21</v>
      </c>
      <c r="AE733">
        <v>6</v>
      </c>
      <c r="AF733">
        <v>3.2827999999999999</v>
      </c>
      <c r="AG733">
        <v>0.36110999999999999</v>
      </c>
      <c r="AH733">
        <v>2.9217</v>
      </c>
      <c r="AI733">
        <v>13</v>
      </c>
      <c r="AJ733">
        <v>12</v>
      </c>
      <c r="AK733">
        <v>0</v>
      </c>
      <c r="AL733">
        <v>0</v>
      </c>
      <c r="AM733">
        <v>0</v>
      </c>
      <c r="AN733">
        <v>1</v>
      </c>
      <c r="AO733">
        <v>0.11192000000000001</v>
      </c>
      <c r="AP733">
        <v>0</v>
      </c>
      <c r="AQ733">
        <v>1</v>
      </c>
      <c r="AR733" t="s">
        <v>96</v>
      </c>
      <c r="AS733" t="s">
        <v>95</v>
      </c>
      <c r="AT733" t="s">
        <v>95</v>
      </c>
      <c r="AU733" t="s">
        <v>94</v>
      </c>
      <c r="AV733" t="s">
        <v>94</v>
      </c>
      <c r="AW733" t="s">
        <v>94</v>
      </c>
      <c r="AX733" t="s">
        <v>94</v>
      </c>
      <c r="AY733" t="s">
        <v>95</v>
      </c>
      <c r="AZ733" t="s">
        <v>94</v>
      </c>
      <c r="BA733" t="s">
        <v>96</v>
      </c>
      <c r="BB733" t="s">
        <v>94</v>
      </c>
      <c r="BC733" t="s">
        <v>96</v>
      </c>
      <c r="BD733" t="s">
        <v>94</v>
      </c>
      <c r="BH733" t="s">
        <v>323</v>
      </c>
      <c r="BI733">
        <v>0</v>
      </c>
      <c r="BJ733" t="s">
        <v>132</v>
      </c>
      <c r="BK733" t="s">
        <v>133</v>
      </c>
      <c r="BL733">
        <v>0</v>
      </c>
      <c r="BM733">
        <v>0</v>
      </c>
      <c r="BN733">
        <v>0</v>
      </c>
      <c r="BO733">
        <v>0</v>
      </c>
      <c r="BP733">
        <v>0</v>
      </c>
      <c r="BQ733">
        <v>0</v>
      </c>
      <c r="BS733">
        <v>0</v>
      </c>
      <c r="BT733">
        <v>0</v>
      </c>
      <c r="BU733">
        <v>0</v>
      </c>
      <c r="BV733">
        <v>0</v>
      </c>
      <c r="BW733">
        <v>0</v>
      </c>
      <c r="BX733">
        <v>0</v>
      </c>
      <c r="BY733">
        <v>788</v>
      </c>
      <c r="CG733" s="4">
        <v>0</v>
      </c>
      <c r="CH733" s="4">
        <v>0</v>
      </c>
      <c r="CI733" s="5">
        <v>0</v>
      </c>
      <c r="CJ733" s="5">
        <v>0</v>
      </c>
      <c r="CK733" s="5">
        <v>0</v>
      </c>
      <c r="CL733" s="5">
        <v>0</v>
      </c>
    </row>
    <row r="734" spans="1:90" x14ac:dyDescent="0.2">
      <c r="A734" t="s">
        <v>1234</v>
      </c>
      <c r="B734" t="s">
        <v>1209</v>
      </c>
      <c r="C734" t="s">
        <v>1210</v>
      </c>
      <c r="D734">
        <v>4.0999999999999996</v>
      </c>
      <c r="E734" t="s">
        <v>129</v>
      </c>
      <c r="F734" t="s">
        <v>135</v>
      </c>
      <c r="G734" t="s">
        <v>136</v>
      </c>
      <c r="H734" t="s">
        <v>1212</v>
      </c>
      <c r="I734">
        <v>16.853999999999999</v>
      </c>
      <c r="K734">
        <v>6.6666999999999996</v>
      </c>
      <c r="L734">
        <v>2012.1</v>
      </c>
      <c r="M734">
        <v>0.26074000000000003</v>
      </c>
      <c r="N734">
        <v>381.88</v>
      </c>
      <c r="Q734">
        <v>-13376</v>
      </c>
      <c r="R734">
        <v>1</v>
      </c>
      <c r="S734">
        <v>1</v>
      </c>
      <c r="T734" s="1">
        <v>2.165E-6</v>
      </c>
      <c r="U734" s="1">
        <v>7.4254999999999999E-7</v>
      </c>
      <c r="Z734">
        <v>0.3</v>
      </c>
      <c r="AA734">
        <v>6.6667000000000004E-2</v>
      </c>
      <c r="AB734">
        <v>26.294</v>
      </c>
      <c r="AC734">
        <v>19.753</v>
      </c>
      <c r="AD734">
        <v>9</v>
      </c>
      <c r="AE734">
        <v>1</v>
      </c>
      <c r="AF734">
        <v>0.26186999999999999</v>
      </c>
      <c r="AG734">
        <v>0.26186999999999999</v>
      </c>
      <c r="AH734">
        <v>0</v>
      </c>
      <c r="AI734">
        <v>1</v>
      </c>
      <c r="AJ734">
        <v>0</v>
      </c>
      <c r="AK734">
        <v>0</v>
      </c>
      <c r="AL734">
        <v>0</v>
      </c>
      <c r="AM734">
        <v>0</v>
      </c>
      <c r="AP734">
        <v>0</v>
      </c>
      <c r="AQ734">
        <v>1</v>
      </c>
      <c r="AR734" t="s">
        <v>95</v>
      </c>
      <c r="AS734" t="s">
        <v>96</v>
      </c>
      <c r="AT734" t="s">
        <v>95</v>
      </c>
      <c r="AU734" t="s">
        <v>94</v>
      </c>
      <c r="AV734" t="s">
        <v>94</v>
      </c>
      <c r="AW734" t="s">
        <v>94</v>
      </c>
      <c r="AX734" t="s">
        <v>94</v>
      </c>
      <c r="AY734" t="s">
        <v>94</v>
      </c>
      <c r="AZ734" t="s">
        <v>94</v>
      </c>
      <c r="BA734" t="s">
        <v>96</v>
      </c>
      <c r="BB734" t="s">
        <v>96</v>
      </c>
      <c r="BC734" t="s">
        <v>96</v>
      </c>
      <c r="BD734" t="s">
        <v>96</v>
      </c>
      <c r="BH734" t="s">
        <v>189</v>
      </c>
      <c r="BI734">
        <v>0</v>
      </c>
      <c r="BJ734" t="s">
        <v>137</v>
      </c>
      <c r="BK734" t="s">
        <v>138</v>
      </c>
      <c r="BL734">
        <v>0</v>
      </c>
      <c r="BM734">
        <v>0</v>
      </c>
      <c r="BN734">
        <v>0</v>
      </c>
      <c r="BO734">
        <v>0</v>
      </c>
      <c r="BP734">
        <v>0</v>
      </c>
      <c r="BQ734">
        <v>1</v>
      </c>
      <c r="BS734">
        <v>0</v>
      </c>
      <c r="BT734">
        <v>0</v>
      </c>
      <c r="BU734">
        <v>0</v>
      </c>
      <c r="BV734">
        <v>0</v>
      </c>
      <c r="BW734">
        <v>0</v>
      </c>
      <c r="BX734">
        <v>1</v>
      </c>
      <c r="BY734">
        <v>789</v>
      </c>
      <c r="CG734" s="4">
        <v>0</v>
      </c>
      <c r="CH734" s="4">
        <v>0</v>
      </c>
      <c r="CI734" s="5">
        <v>0</v>
      </c>
      <c r="CJ734" s="5">
        <v>0</v>
      </c>
      <c r="CK734" s="5">
        <v>0</v>
      </c>
      <c r="CL734" s="5">
        <v>1</v>
      </c>
    </row>
    <row r="735" spans="1:90" x14ac:dyDescent="0.2">
      <c r="A735" t="s">
        <v>1235</v>
      </c>
      <c r="B735" t="s">
        <v>1209</v>
      </c>
      <c r="C735" t="s">
        <v>1210</v>
      </c>
      <c r="D735">
        <v>4.5</v>
      </c>
      <c r="E735" t="s">
        <v>1236</v>
      </c>
      <c r="F735" t="s">
        <v>1237</v>
      </c>
      <c r="G735" t="s">
        <v>92</v>
      </c>
      <c r="H735" t="s">
        <v>1212</v>
      </c>
      <c r="I735">
        <v>0.32040999999999997</v>
      </c>
      <c r="J735">
        <v>4.7280999999999998E-3</v>
      </c>
      <c r="K735">
        <v>4.0429E-2</v>
      </c>
      <c r="L735">
        <v>2007.3</v>
      </c>
      <c r="M735">
        <v>13.715</v>
      </c>
      <c r="N735">
        <v>0.91337000000000002</v>
      </c>
      <c r="O735">
        <v>1554.4</v>
      </c>
      <c r="P735" s="1">
        <v>157560</v>
      </c>
      <c r="Q735">
        <v>-80.680999999999997</v>
      </c>
      <c r="R735">
        <v>0.99087000000000003</v>
      </c>
      <c r="S735">
        <v>0.98892000000000002</v>
      </c>
      <c r="T735">
        <v>2.1142999999999999E-2</v>
      </c>
      <c r="U735">
        <v>1.5983000000000001E-2</v>
      </c>
      <c r="V735">
        <v>-9.4832000000000001</v>
      </c>
      <c r="W735">
        <v>-10.881</v>
      </c>
      <c r="X735">
        <v>0.71652000000000005</v>
      </c>
      <c r="Y735">
        <v>0.68149000000000004</v>
      </c>
      <c r="Z735">
        <v>0.89834000000000003</v>
      </c>
      <c r="AA735">
        <v>0.88478000000000001</v>
      </c>
      <c r="AB735">
        <v>7.0559999999999998E-2</v>
      </c>
      <c r="AC735">
        <v>6.0987E-2</v>
      </c>
      <c r="AD735">
        <v>18</v>
      </c>
      <c r="AE735">
        <v>18</v>
      </c>
      <c r="AF735">
        <v>0.99487999999999999</v>
      </c>
      <c r="AG735">
        <v>0.22236</v>
      </c>
      <c r="AH735">
        <v>0.77251999999999998</v>
      </c>
      <c r="AI735">
        <v>18</v>
      </c>
      <c r="AJ735">
        <v>0</v>
      </c>
      <c r="AK735">
        <v>17</v>
      </c>
      <c r="AL735">
        <v>0</v>
      </c>
      <c r="AM735">
        <v>0</v>
      </c>
      <c r="AN735">
        <v>0</v>
      </c>
      <c r="AO735">
        <v>0.95040999999999998</v>
      </c>
      <c r="AP735">
        <v>1</v>
      </c>
      <c r="AQ735">
        <v>1</v>
      </c>
      <c r="AR735" t="s">
        <v>95</v>
      </c>
      <c r="AS735" t="s">
        <v>95</v>
      </c>
      <c r="AT735" t="s">
        <v>95</v>
      </c>
      <c r="AU735" t="s">
        <v>95</v>
      </c>
      <c r="AV735" t="s">
        <v>95</v>
      </c>
      <c r="AW735" t="s">
        <v>95</v>
      </c>
      <c r="AX735" t="s">
        <v>95</v>
      </c>
      <c r="AY735" t="s">
        <v>95</v>
      </c>
      <c r="AZ735" t="s">
        <v>95</v>
      </c>
      <c r="BA735" t="s">
        <v>95</v>
      </c>
      <c r="BB735" t="s">
        <v>95</v>
      </c>
      <c r="BC735" t="s">
        <v>95</v>
      </c>
      <c r="BD735" t="s">
        <v>95</v>
      </c>
      <c r="BE735">
        <v>1</v>
      </c>
      <c r="BI735">
        <v>0</v>
      </c>
      <c r="BL735">
        <v>1</v>
      </c>
      <c r="BM735">
        <v>1</v>
      </c>
      <c r="BS735">
        <v>1</v>
      </c>
      <c r="BT735">
        <v>1</v>
      </c>
      <c r="BU735">
        <v>0</v>
      </c>
      <c r="BV735">
        <v>0</v>
      </c>
      <c r="BW735">
        <v>0</v>
      </c>
      <c r="BX735">
        <v>1</v>
      </c>
      <c r="BY735">
        <v>790</v>
      </c>
      <c r="CG735" s="4">
        <v>1</v>
      </c>
      <c r="CH735" s="4">
        <v>1</v>
      </c>
      <c r="CI735" s="5">
        <v>0</v>
      </c>
      <c r="CJ735" s="5">
        <v>0</v>
      </c>
      <c r="CK735" s="5">
        <v>0</v>
      </c>
      <c r="CL735" s="5">
        <v>1</v>
      </c>
    </row>
    <row r="736" spans="1:90" x14ac:dyDescent="0.2">
      <c r="A736" t="s">
        <v>1238</v>
      </c>
      <c r="B736" t="s">
        <v>1209</v>
      </c>
      <c r="C736" t="s">
        <v>147</v>
      </c>
      <c r="D736">
        <v>3.3</v>
      </c>
      <c r="E736" t="s">
        <v>148</v>
      </c>
      <c r="F736" t="s">
        <v>149</v>
      </c>
      <c r="G736" t="s">
        <v>150</v>
      </c>
      <c r="H736" t="s">
        <v>1212</v>
      </c>
      <c r="I736">
        <v>0.54767999999999994</v>
      </c>
      <c r="J736">
        <v>6.2562999999999994E-2</v>
      </c>
      <c r="K736">
        <v>24.204999999999998</v>
      </c>
      <c r="L736">
        <v>2005</v>
      </c>
      <c r="M736">
        <v>8.0237999999999996</v>
      </c>
      <c r="N736">
        <v>985.86</v>
      </c>
      <c r="O736">
        <v>1.9022000000000001E-2</v>
      </c>
      <c r="P736">
        <v>1845.7</v>
      </c>
      <c r="Q736">
        <v>-47988</v>
      </c>
      <c r="R736">
        <v>0.96736999999999995</v>
      </c>
      <c r="S736">
        <v>0.96545000000000003</v>
      </c>
      <c r="T736">
        <v>80.167000000000002</v>
      </c>
      <c r="U736">
        <v>45.488999999999997</v>
      </c>
      <c r="V736">
        <v>0.77212000000000003</v>
      </c>
      <c r="W736">
        <v>0.76336000000000004</v>
      </c>
      <c r="X736">
        <v>211.86</v>
      </c>
      <c r="Y736">
        <v>171.17</v>
      </c>
      <c r="Z736">
        <v>0.74958000000000002</v>
      </c>
      <c r="AA736">
        <v>0.73995</v>
      </c>
      <c r="AB736">
        <v>222.09</v>
      </c>
      <c r="AC736">
        <v>191</v>
      </c>
      <c r="AD736">
        <v>55</v>
      </c>
      <c r="AE736">
        <v>39</v>
      </c>
      <c r="AF736">
        <v>1.1797</v>
      </c>
      <c r="AG736">
        <v>1.0143000000000001E-3</v>
      </c>
      <c r="AH736">
        <v>1.1787000000000001</v>
      </c>
      <c r="AI736">
        <v>55</v>
      </c>
      <c r="AJ736">
        <v>5</v>
      </c>
      <c r="AK736">
        <v>51</v>
      </c>
      <c r="AL736">
        <v>0</v>
      </c>
      <c r="AM736">
        <v>0</v>
      </c>
      <c r="AN736">
        <v>1</v>
      </c>
      <c r="AO736">
        <v>0.96787000000000001</v>
      </c>
      <c r="AP736">
        <v>0</v>
      </c>
      <c r="AQ736">
        <v>0</v>
      </c>
      <c r="AR736" t="s">
        <v>95</v>
      </c>
      <c r="AS736" t="s">
        <v>95</v>
      </c>
      <c r="AT736" t="s">
        <v>95</v>
      </c>
      <c r="AU736" t="s">
        <v>94</v>
      </c>
      <c r="AV736" t="s">
        <v>95</v>
      </c>
      <c r="AW736" t="s">
        <v>94</v>
      </c>
      <c r="AX736" t="s">
        <v>95</v>
      </c>
      <c r="AY736" t="s">
        <v>95</v>
      </c>
      <c r="AZ736" t="s">
        <v>95</v>
      </c>
      <c r="BA736" t="s">
        <v>94</v>
      </c>
      <c r="BB736" t="s">
        <v>94</v>
      </c>
      <c r="BC736" t="s">
        <v>94</v>
      </c>
      <c r="BD736" t="s">
        <v>94</v>
      </c>
      <c r="BH736" t="s">
        <v>151</v>
      </c>
      <c r="BI736">
        <v>0</v>
      </c>
      <c r="BL736">
        <v>1</v>
      </c>
      <c r="BM736">
        <v>1</v>
      </c>
      <c r="BN736">
        <v>0</v>
      </c>
      <c r="BO736">
        <v>0</v>
      </c>
      <c r="BP736">
        <v>1</v>
      </c>
      <c r="BQ736">
        <v>1</v>
      </c>
      <c r="BS736">
        <v>1</v>
      </c>
      <c r="BT736">
        <v>1</v>
      </c>
      <c r="BU736">
        <v>0</v>
      </c>
      <c r="BV736">
        <v>0</v>
      </c>
      <c r="BW736">
        <v>1</v>
      </c>
      <c r="BX736">
        <v>1</v>
      </c>
      <c r="BY736">
        <v>791</v>
      </c>
      <c r="CG736" s="4">
        <v>1</v>
      </c>
      <c r="CH736" s="4">
        <v>1</v>
      </c>
      <c r="CI736" s="5">
        <v>0</v>
      </c>
      <c r="CJ736" s="5">
        <v>0</v>
      </c>
      <c r="CK736" s="5">
        <v>1</v>
      </c>
      <c r="CL736" s="5">
        <v>1</v>
      </c>
    </row>
    <row r="737" spans="1:90" x14ac:dyDescent="0.2">
      <c r="A737" t="s">
        <v>1239</v>
      </c>
      <c r="B737" t="s">
        <v>1209</v>
      </c>
      <c r="C737" t="s">
        <v>1240</v>
      </c>
      <c r="D737">
        <v>1.1000000000000001</v>
      </c>
      <c r="E737" t="s">
        <v>90</v>
      </c>
      <c r="F737" t="s">
        <v>1211</v>
      </c>
      <c r="G737" t="s">
        <v>92</v>
      </c>
      <c r="H737" t="s">
        <v>1212</v>
      </c>
      <c r="I737">
        <v>6.1190000000000001E-2</v>
      </c>
      <c r="J737">
        <v>6.1187999999999999E-2</v>
      </c>
      <c r="K737">
        <v>2.9055999999999998E-2</v>
      </c>
      <c r="L737">
        <v>2184.6</v>
      </c>
      <c r="M737">
        <v>71.816000000000003</v>
      </c>
      <c r="N737">
        <v>14544</v>
      </c>
      <c r="O737">
        <v>1.0996999999999999</v>
      </c>
      <c r="P737">
        <v>2029.5</v>
      </c>
      <c r="Q737">
        <v>-58.076000000000001</v>
      </c>
      <c r="R737">
        <v>0.94091000000000002</v>
      </c>
      <c r="S737">
        <v>0.92613999999999996</v>
      </c>
      <c r="T737">
        <v>3.3949E-2</v>
      </c>
      <c r="U737">
        <v>2.6912999999999999E-2</v>
      </c>
      <c r="V737">
        <v>0.94091000000000002</v>
      </c>
      <c r="W737">
        <v>0.93181999999999998</v>
      </c>
      <c r="X737">
        <v>3.3949E-2</v>
      </c>
      <c r="Y737">
        <v>2.6912999999999999E-2</v>
      </c>
      <c r="Z737">
        <v>0.91983000000000004</v>
      </c>
      <c r="AA737">
        <v>0.90749000000000002</v>
      </c>
      <c r="AB737">
        <v>3.9544000000000003E-2</v>
      </c>
      <c r="AC737">
        <v>3.4178E-2</v>
      </c>
      <c r="AD737">
        <v>16</v>
      </c>
      <c r="AE737">
        <v>16</v>
      </c>
      <c r="AF737" s="1">
        <v>5.0324999999999997E-5</v>
      </c>
      <c r="AG737" s="1">
        <v>1.9341999999999999E-5</v>
      </c>
      <c r="AH737" s="1">
        <v>3.0982999999999998E-5</v>
      </c>
      <c r="AI737">
        <v>16</v>
      </c>
      <c r="AJ737">
        <v>0</v>
      </c>
      <c r="AK737">
        <v>15</v>
      </c>
      <c r="AL737">
        <v>0</v>
      </c>
      <c r="AM737">
        <v>0</v>
      </c>
      <c r="AN737">
        <v>0</v>
      </c>
      <c r="AO737">
        <v>0.91830000000000001</v>
      </c>
      <c r="AP737">
        <v>1</v>
      </c>
      <c r="AQ737">
        <v>1</v>
      </c>
      <c r="AR737" t="s">
        <v>95</v>
      </c>
      <c r="AS737" t="s">
        <v>95</v>
      </c>
      <c r="AT737" t="s">
        <v>95</v>
      </c>
      <c r="AU737" t="s">
        <v>95</v>
      </c>
      <c r="AV737" t="s">
        <v>95</v>
      </c>
      <c r="AW737" t="s">
        <v>95</v>
      </c>
      <c r="AX737" t="s">
        <v>95</v>
      </c>
      <c r="AY737" t="s">
        <v>94</v>
      </c>
      <c r="AZ737" t="s">
        <v>95</v>
      </c>
      <c r="BA737" t="s">
        <v>94</v>
      </c>
      <c r="BB737" t="s">
        <v>95</v>
      </c>
      <c r="BC737" t="s">
        <v>94</v>
      </c>
      <c r="BD737" t="s">
        <v>95</v>
      </c>
      <c r="BE737">
        <v>1</v>
      </c>
      <c r="BI737">
        <v>0</v>
      </c>
      <c r="BJ737" t="s">
        <v>133</v>
      </c>
      <c r="BK737" t="s">
        <v>501</v>
      </c>
      <c r="BL737">
        <v>1</v>
      </c>
      <c r="BM737">
        <v>1</v>
      </c>
      <c r="BN737">
        <v>0</v>
      </c>
      <c r="BO737">
        <v>0</v>
      </c>
      <c r="BP737">
        <v>0</v>
      </c>
      <c r="BQ737">
        <v>0</v>
      </c>
      <c r="BS737">
        <v>1</v>
      </c>
      <c r="BT737">
        <v>1</v>
      </c>
      <c r="BU737">
        <v>0</v>
      </c>
      <c r="BV737">
        <v>0</v>
      </c>
      <c r="BW737">
        <v>0</v>
      </c>
      <c r="BX737">
        <v>0</v>
      </c>
      <c r="BY737">
        <v>792</v>
      </c>
      <c r="CG737" s="4">
        <v>1</v>
      </c>
      <c r="CH737" s="4">
        <v>1</v>
      </c>
      <c r="CI737" s="5">
        <v>0</v>
      </c>
      <c r="CJ737" s="5">
        <v>0</v>
      </c>
      <c r="CK737" s="5">
        <v>0</v>
      </c>
      <c r="CL737" s="5">
        <v>0</v>
      </c>
    </row>
    <row r="738" spans="1:90" x14ac:dyDescent="0.2">
      <c r="A738" t="s">
        <v>1241</v>
      </c>
      <c r="B738" t="s">
        <v>1209</v>
      </c>
      <c r="C738" t="s">
        <v>1240</v>
      </c>
      <c r="D738">
        <v>1.1000000000000001</v>
      </c>
      <c r="E738" t="s">
        <v>90</v>
      </c>
      <c r="F738" t="s">
        <v>1216</v>
      </c>
      <c r="G738" t="s">
        <v>92</v>
      </c>
      <c r="H738" t="s">
        <v>1212</v>
      </c>
      <c r="I738">
        <v>0.12634999999999999</v>
      </c>
      <c r="J738">
        <v>0.12634999999999999</v>
      </c>
      <c r="K738">
        <v>2.9669000000000001E-2</v>
      </c>
      <c r="L738">
        <v>2112.5</v>
      </c>
      <c r="M738">
        <v>34.780999999999999</v>
      </c>
      <c r="N738">
        <v>56307</v>
      </c>
      <c r="O738">
        <v>0.88920999999999994</v>
      </c>
      <c r="P738">
        <v>2025</v>
      </c>
      <c r="Q738">
        <v>-59.497</v>
      </c>
      <c r="R738">
        <v>0.86839999999999995</v>
      </c>
      <c r="S738">
        <v>0.82891999999999999</v>
      </c>
      <c r="T738">
        <v>4.9586999999999999E-2</v>
      </c>
      <c r="U738">
        <v>3.6691000000000001E-2</v>
      </c>
      <c r="V738">
        <v>0.86839999999999995</v>
      </c>
      <c r="W738">
        <v>0.84447000000000005</v>
      </c>
      <c r="X738">
        <v>4.9586999999999999E-2</v>
      </c>
      <c r="Y738">
        <v>3.669E-2</v>
      </c>
      <c r="Z738">
        <v>0.76556000000000002</v>
      </c>
      <c r="AA738">
        <v>0.72292999999999996</v>
      </c>
      <c r="AB738">
        <v>6.6184999999999994E-2</v>
      </c>
      <c r="AC738">
        <v>4.6697000000000002E-2</v>
      </c>
      <c r="AD738">
        <v>14</v>
      </c>
      <c r="AE738">
        <v>14</v>
      </c>
      <c r="AF738" s="1">
        <v>1.1773000000000001E-5</v>
      </c>
      <c r="AG738" s="1">
        <v>2.2324E-6</v>
      </c>
      <c r="AH738" s="1">
        <v>9.5405999999999998E-6</v>
      </c>
      <c r="AI738">
        <v>14</v>
      </c>
      <c r="AJ738">
        <v>0</v>
      </c>
      <c r="AK738">
        <v>13</v>
      </c>
      <c r="AL738">
        <v>0</v>
      </c>
      <c r="AM738">
        <v>0</v>
      </c>
      <c r="AN738">
        <v>0</v>
      </c>
      <c r="AO738">
        <v>0.78493999999999997</v>
      </c>
      <c r="AP738">
        <v>1</v>
      </c>
      <c r="AQ738">
        <v>1</v>
      </c>
      <c r="AR738" t="s">
        <v>95</v>
      </c>
      <c r="AS738" t="s">
        <v>95</v>
      </c>
      <c r="AT738" t="s">
        <v>95</v>
      </c>
      <c r="AU738" t="s">
        <v>95</v>
      </c>
      <c r="AV738" t="s">
        <v>95</v>
      </c>
      <c r="AW738" t="s">
        <v>95</v>
      </c>
      <c r="AX738" t="s">
        <v>95</v>
      </c>
      <c r="AY738" t="s">
        <v>94</v>
      </c>
      <c r="AZ738" t="s">
        <v>95</v>
      </c>
      <c r="BA738" t="s">
        <v>94</v>
      </c>
      <c r="BB738" t="s">
        <v>95</v>
      </c>
      <c r="BC738" t="s">
        <v>94</v>
      </c>
      <c r="BD738" t="s">
        <v>95</v>
      </c>
      <c r="BE738">
        <v>1</v>
      </c>
      <c r="BI738">
        <v>0</v>
      </c>
      <c r="BL738">
        <v>1</v>
      </c>
      <c r="BM738">
        <v>1</v>
      </c>
      <c r="BN738">
        <v>0</v>
      </c>
      <c r="BO738">
        <v>0</v>
      </c>
      <c r="BP738">
        <v>0</v>
      </c>
      <c r="BQ738">
        <v>0</v>
      </c>
      <c r="BS738">
        <v>1</v>
      </c>
      <c r="BT738">
        <v>1</v>
      </c>
      <c r="BU738">
        <v>0</v>
      </c>
      <c r="BV738">
        <v>0</v>
      </c>
      <c r="BW738">
        <v>0</v>
      </c>
      <c r="BX738">
        <v>0</v>
      </c>
      <c r="BY738">
        <v>793</v>
      </c>
      <c r="CG738" s="4">
        <v>1</v>
      </c>
      <c r="CH738" s="4">
        <v>1</v>
      </c>
      <c r="CI738" s="5">
        <v>0</v>
      </c>
      <c r="CJ738" s="5">
        <v>0</v>
      </c>
      <c r="CK738" s="5">
        <v>0</v>
      </c>
      <c r="CL738" s="5">
        <v>0</v>
      </c>
    </row>
    <row r="739" spans="1:90" x14ac:dyDescent="0.2">
      <c r="A739" t="s">
        <v>1242</v>
      </c>
      <c r="B739" t="s">
        <v>1209</v>
      </c>
      <c r="C739" t="s">
        <v>1240</v>
      </c>
      <c r="D739">
        <v>1.1000000000000001</v>
      </c>
      <c r="E739" t="s">
        <v>90</v>
      </c>
      <c r="F739" t="s">
        <v>1219</v>
      </c>
      <c r="G739" t="s">
        <v>107</v>
      </c>
      <c r="H739" t="s">
        <v>1212</v>
      </c>
      <c r="I739">
        <v>0.12107</v>
      </c>
      <c r="J739">
        <v>6.1187999999999999E-2</v>
      </c>
      <c r="K739">
        <v>2.9055999999999998E-2</v>
      </c>
      <c r="L739">
        <v>2016</v>
      </c>
      <c r="M739">
        <v>36.298000000000002</v>
      </c>
      <c r="N739">
        <v>1</v>
      </c>
      <c r="O739">
        <v>1.0996999999999999</v>
      </c>
      <c r="P739">
        <v>2029.5</v>
      </c>
      <c r="Q739">
        <v>-58.076000000000001</v>
      </c>
      <c r="R739">
        <v>0.91796</v>
      </c>
      <c r="S739">
        <v>0.89744999999999997</v>
      </c>
      <c r="T739">
        <v>4.0001000000000002E-2</v>
      </c>
      <c r="U739">
        <v>3.4462E-2</v>
      </c>
      <c r="V739">
        <v>0.94091000000000002</v>
      </c>
      <c r="W739">
        <v>0.93181999999999998</v>
      </c>
      <c r="X739">
        <v>3.3949E-2</v>
      </c>
      <c r="Y739">
        <v>2.6912999999999999E-2</v>
      </c>
      <c r="Z739">
        <v>0.91983000000000004</v>
      </c>
      <c r="AA739">
        <v>0.90749000000000002</v>
      </c>
      <c r="AB739">
        <v>3.9544000000000003E-2</v>
      </c>
      <c r="AC739">
        <v>3.4178E-2</v>
      </c>
      <c r="AD739">
        <v>16</v>
      </c>
      <c r="AE739">
        <v>16</v>
      </c>
      <c r="AF739">
        <v>0.7319</v>
      </c>
      <c r="AG739">
        <v>0.28129999999999999</v>
      </c>
      <c r="AH739">
        <v>0.4506</v>
      </c>
      <c r="AI739">
        <v>16</v>
      </c>
      <c r="AJ739">
        <v>0</v>
      </c>
      <c r="AK739">
        <v>15</v>
      </c>
      <c r="AL739">
        <v>0</v>
      </c>
      <c r="AM739">
        <v>0</v>
      </c>
      <c r="AN739">
        <v>0</v>
      </c>
      <c r="AO739">
        <v>0.91830000000000001</v>
      </c>
      <c r="AP739">
        <v>1</v>
      </c>
      <c r="AQ739">
        <v>1</v>
      </c>
      <c r="AR739" t="s">
        <v>95</v>
      </c>
      <c r="AS739" t="s">
        <v>95</v>
      </c>
      <c r="AT739" t="s">
        <v>95</v>
      </c>
      <c r="AU739" t="s">
        <v>95</v>
      </c>
      <c r="AV739" t="s">
        <v>95</v>
      </c>
      <c r="AW739" t="s">
        <v>95</v>
      </c>
      <c r="AX739" t="s">
        <v>95</v>
      </c>
      <c r="AY739" t="s">
        <v>95</v>
      </c>
      <c r="AZ739" t="s">
        <v>95</v>
      </c>
      <c r="BA739" t="s">
        <v>95</v>
      </c>
      <c r="BB739" t="s">
        <v>95</v>
      </c>
      <c r="BC739" t="s">
        <v>94</v>
      </c>
      <c r="BD739" t="s">
        <v>95</v>
      </c>
      <c r="BI739">
        <v>0</v>
      </c>
      <c r="BJ739" t="s">
        <v>108</v>
      </c>
      <c r="BK739" t="s">
        <v>109</v>
      </c>
      <c r="BL739">
        <v>1</v>
      </c>
      <c r="BM739">
        <v>1</v>
      </c>
      <c r="BN739">
        <v>0</v>
      </c>
      <c r="BO739">
        <v>1</v>
      </c>
      <c r="BP739">
        <v>0</v>
      </c>
      <c r="BQ739">
        <v>0</v>
      </c>
      <c r="BS739">
        <v>1</v>
      </c>
      <c r="BT739">
        <v>1</v>
      </c>
      <c r="BU739">
        <v>0</v>
      </c>
      <c r="BV739">
        <v>1</v>
      </c>
      <c r="BW739">
        <v>0</v>
      </c>
      <c r="BX739">
        <v>0</v>
      </c>
      <c r="BY739">
        <v>794</v>
      </c>
      <c r="CG739" s="4">
        <v>1</v>
      </c>
      <c r="CH739" s="4">
        <v>1</v>
      </c>
      <c r="CI739" s="5">
        <v>0</v>
      </c>
      <c r="CJ739" s="5">
        <v>1</v>
      </c>
      <c r="CK739" s="5">
        <v>0</v>
      </c>
      <c r="CL739" s="5">
        <v>0</v>
      </c>
    </row>
    <row r="740" spans="1:90" x14ac:dyDescent="0.2">
      <c r="A740" t="s">
        <v>1243</v>
      </c>
      <c r="B740" t="s">
        <v>1209</v>
      </c>
      <c r="C740" t="s">
        <v>1240</v>
      </c>
      <c r="D740">
        <v>2.2000000000000002</v>
      </c>
      <c r="E740" t="s">
        <v>1221</v>
      </c>
      <c r="F740" t="s">
        <v>1222</v>
      </c>
      <c r="G740" t="s">
        <v>92</v>
      </c>
      <c r="H740" t="s">
        <v>1212</v>
      </c>
      <c r="I740">
        <v>0.19464000000000001</v>
      </c>
      <c r="J740">
        <v>1.3370999999999999E-3</v>
      </c>
      <c r="K740">
        <v>3.6465E-3</v>
      </c>
      <c r="L740">
        <v>2004.9</v>
      </c>
      <c r="M740">
        <v>22.577000000000002</v>
      </c>
      <c r="N740">
        <v>0.10625999999999999</v>
      </c>
      <c r="O740">
        <v>1555.1</v>
      </c>
      <c r="P740" s="1">
        <v>157470</v>
      </c>
      <c r="Q740">
        <v>-7.2595999999999998</v>
      </c>
      <c r="R740">
        <v>0.92135999999999996</v>
      </c>
      <c r="S740">
        <v>0.91191999999999995</v>
      </c>
      <c r="T740">
        <v>8.9939000000000009E-3</v>
      </c>
      <c r="U740">
        <v>7.0907000000000001E-3</v>
      </c>
      <c r="V740">
        <v>-4.2736999999999998</v>
      </c>
      <c r="W740">
        <v>-4.6794000000000002</v>
      </c>
      <c r="X740">
        <v>7.3652999999999996E-2</v>
      </c>
      <c r="Y740">
        <v>6.6303000000000001E-2</v>
      </c>
      <c r="Z740">
        <v>0.90490000000000004</v>
      </c>
      <c r="AA740">
        <v>0.89758000000000004</v>
      </c>
      <c r="AB740">
        <v>9.8907000000000005E-3</v>
      </c>
      <c r="AC740">
        <v>7.6181E-3</v>
      </c>
      <c r="AD740">
        <v>29</v>
      </c>
      <c r="AE740">
        <v>29</v>
      </c>
      <c r="AF740">
        <v>1.1960999999999999</v>
      </c>
      <c r="AG740">
        <v>0.13708999999999999</v>
      </c>
      <c r="AH740">
        <v>1.0590999999999999</v>
      </c>
      <c r="AI740">
        <v>29</v>
      </c>
      <c r="AJ740">
        <v>3</v>
      </c>
      <c r="AK740">
        <v>25</v>
      </c>
      <c r="AL740">
        <v>1</v>
      </c>
      <c r="AM740">
        <v>1</v>
      </c>
      <c r="AN740">
        <v>0</v>
      </c>
      <c r="AO740">
        <v>0.96069000000000004</v>
      </c>
      <c r="AP740">
        <v>1</v>
      </c>
      <c r="AQ740">
        <v>1</v>
      </c>
      <c r="AR740" t="s">
        <v>95</v>
      </c>
      <c r="AS740" t="s">
        <v>95</v>
      </c>
      <c r="AT740" t="s">
        <v>95</v>
      </c>
      <c r="AU740" t="s">
        <v>95</v>
      </c>
      <c r="AV740" t="s">
        <v>95</v>
      </c>
      <c r="AW740" t="s">
        <v>95</v>
      </c>
      <c r="AX740" t="s">
        <v>95</v>
      </c>
      <c r="AY740" t="s">
        <v>95</v>
      </c>
      <c r="AZ740" t="s">
        <v>95</v>
      </c>
      <c r="BA740" t="s">
        <v>95</v>
      </c>
      <c r="BB740" t="s">
        <v>95</v>
      </c>
      <c r="BC740" t="s">
        <v>95</v>
      </c>
      <c r="BD740" t="s">
        <v>95</v>
      </c>
      <c r="BE740">
        <v>1</v>
      </c>
      <c r="BI740">
        <v>0</v>
      </c>
      <c r="BL740">
        <v>1</v>
      </c>
      <c r="BM740">
        <v>1</v>
      </c>
      <c r="BS740">
        <v>1</v>
      </c>
      <c r="BT740">
        <v>1</v>
      </c>
      <c r="BU740">
        <v>0</v>
      </c>
      <c r="BV740">
        <v>0</v>
      </c>
      <c r="BW740">
        <v>0</v>
      </c>
      <c r="BX740">
        <v>1</v>
      </c>
      <c r="BY740">
        <v>795</v>
      </c>
      <c r="CG740" s="4">
        <v>1</v>
      </c>
      <c r="CH740" s="4">
        <v>1</v>
      </c>
      <c r="CI740" s="5">
        <v>0</v>
      </c>
      <c r="CJ740" s="5">
        <v>0</v>
      </c>
      <c r="CK740" s="5">
        <v>0</v>
      </c>
      <c r="CL740" s="5">
        <v>1</v>
      </c>
    </row>
    <row r="741" spans="1:90" x14ac:dyDescent="0.2">
      <c r="A741" t="s">
        <v>1244</v>
      </c>
      <c r="B741" t="s">
        <v>1209</v>
      </c>
      <c r="C741" t="s">
        <v>1240</v>
      </c>
      <c r="D741">
        <v>2.4</v>
      </c>
      <c r="E741" t="s">
        <v>1224</v>
      </c>
      <c r="F741" t="s">
        <v>1225</v>
      </c>
      <c r="G741" t="s">
        <v>92</v>
      </c>
      <c r="H741" t="s">
        <v>1212</v>
      </c>
      <c r="I741">
        <v>-7.6871999999999996E-2</v>
      </c>
      <c r="J741">
        <v>-6.3200000000000006E-2</v>
      </c>
      <c r="K741">
        <v>-6.7213999999999998E-3</v>
      </c>
      <c r="L741">
        <v>1991.9</v>
      </c>
      <c r="M741">
        <v>-57.164999999999999</v>
      </c>
      <c r="N741">
        <v>0.64724999999999999</v>
      </c>
      <c r="O741">
        <v>7.6729000000000003</v>
      </c>
      <c r="P741">
        <v>1945.2</v>
      </c>
      <c r="Q741">
        <v>13.641</v>
      </c>
      <c r="R741">
        <v>0.94262999999999997</v>
      </c>
      <c r="S741">
        <v>0.93033999999999994</v>
      </c>
      <c r="T741">
        <v>8.6622000000000001E-3</v>
      </c>
      <c r="U741">
        <v>7.2154000000000003E-3</v>
      </c>
      <c r="V741">
        <v>0.94189999999999996</v>
      </c>
      <c r="W741">
        <v>0.93415000000000004</v>
      </c>
      <c r="X741">
        <v>8.7177999999999995E-3</v>
      </c>
      <c r="Y741">
        <v>7.4377999999999996E-3</v>
      </c>
      <c r="Z741">
        <v>0.92967999999999995</v>
      </c>
      <c r="AA741">
        <v>0.92030999999999996</v>
      </c>
      <c r="AB741">
        <v>9.5902000000000001E-3</v>
      </c>
      <c r="AC741">
        <v>7.5709999999999996E-3</v>
      </c>
      <c r="AD741">
        <v>18</v>
      </c>
      <c r="AE741">
        <v>18</v>
      </c>
      <c r="AF741">
        <v>0.26728000000000002</v>
      </c>
      <c r="AG741">
        <v>8.652E-2</v>
      </c>
      <c r="AH741">
        <v>0.18076</v>
      </c>
      <c r="AI741">
        <v>18</v>
      </c>
      <c r="AJ741">
        <v>17</v>
      </c>
      <c r="AK741">
        <v>2</v>
      </c>
      <c r="AL741">
        <v>0</v>
      </c>
      <c r="AM741">
        <v>1</v>
      </c>
      <c r="AN741">
        <v>0</v>
      </c>
      <c r="AO741">
        <v>0.91825000000000001</v>
      </c>
      <c r="AP741">
        <v>1</v>
      </c>
      <c r="AQ741">
        <v>1</v>
      </c>
      <c r="AR741" t="s">
        <v>95</v>
      </c>
      <c r="AS741" t="s">
        <v>95</v>
      </c>
      <c r="AT741" t="s">
        <v>95</v>
      </c>
      <c r="AU741" t="s">
        <v>95</v>
      </c>
      <c r="AV741" t="s">
        <v>95</v>
      </c>
      <c r="AW741" t="s">
        <v>95</v>
      </c>
      <c r="AX741" t="s">
        <v>95</v>
      </c>
      <c r="AY741" t="s">
        <v>94</v>
      </c>
      <c r="AZ741" t="s">
        <v>95</v>
      </c>
      <c r="BA741" t="s">
        <v>94</v>
      </c>
      <c r="BB741" t="s">
        <v>95</v>
      </c>
      <c r="BC741" t="s">
        <v>94</v>
      </c>
      <c r="BD741" t="s">
        <v>95</v>
      </c>
      <c r="BE741">
        <v>1</v>
      </c>
      <c r="BI741">
        <v>0</v>
      </c>
      <c r="BM741">
        <v>1</v>
      </c>
      <c r="BS741">
        <v>1</v>
      </c>
      <c r="BT741">
        <v>1</v>
      </c>
      <c r="BU741">
        <v>0</v>
      </c>
      <c r="BV741">
        <v>0</v>
      </c>
      <c r="BW741">
        <v>0</v>
      </c>
      <c r="BX741">
        <v>1</v>
      </c>
      <c r="BY741">
        <v>796</v>
      </c>
      <c r="CG741" s="4">
        <v>1</v>
      </c>
      <c r="CH741" s="4">
        <v>1</v>
      </c>
      <c r="CI741" s="5">
        <v>0</v>
      </c>
      <c r="CJ741" s="5">
        <v>0</v>
      </c>
      <c r="CK741" s="5">
        <v>0</v>
      </c>
      <c r="CL741" s="5">
        <v>1</v>
      </c>
    </row>
    <row r="742" spans="1:90" x14ac:dyDescent="0.2">
      <c r="A742" t="s">
        <v>1245</v>
      </c>
      <c r="B742" t="s">
        <v>1209</v>
      </c>
      <c r="C742" t="s">
        <v>1240</v>
      </c>
      <c r="D742">
        <v>2.5</v>
      </c>
      <c r="E742" t="s">
        <v>1227</v>
      </c>
      <c r="F742" t="s">
        <v>1228</v>
      </c>
      <c r="G742" t="s">
        <v>1229</v>
      </c>
      <c r="H742" t="s">
        <v>1212</v>
      </c>
      <c r="I742">
        <v>4.2183999999999999E-2</v>
      </c>
      <c r="J742">
        <v>2.6356000000000001E-3</v>
      </c>
      <c r="K742">
        <v>1.7822000000000001E-2</v>
      </c>
      <c r="L742">
        <v>2268.4</v>
      </c>
      <c r="M742">
        <v>104.17</v>
      </c>
      <c r="N742">
        <v>23599</v>
      </c>
      <c r="O742">
        <v>1554.9</v>
      </c>
      <c r="P742" s="1">
        <v>157500</v>
      </c>
      <c r="Q742">
        <v>-35.363999999999997</v>
      </c>
      <c r="R742">
        <v>0.52276</v>
      </c>
      <c r="S742">
        <v>0.31823000000000001</v>
      </c>
      <c r="T742">
        <v>0.11579</v>
      </c>
      <c r="U742">
        <v>8.9513999999999996E-2</v>
      </c>
      <c r="V742">
        <v>-8.6696000000000009</v>
      </c>
      <c r="W742">
        <v>-11.087</v>
      </c>
      <c r="X742">
        <v>0.52119000000000004</v>
      </c>
      <c r="Y742">
        <v>0.49349999999999999</v>
      </c>
      <c r="Z742">
        <v>0.44607999999999998</v>
      </c>
      <c r="AA742">
        <v>0.30759999999999998</v>
      </c>
      <c r="AB742">
        <v>0.12474</v>
      </c>
      <c r="AC742">
        <v>0.1016</v>
      </c>
      <c r="AD742">
        <v>11</v>
      </c>
      <c r="AE742">
        <v>11</v>
      </c>
      <c r="AF742" s="1">
        <v>3.2743000000000001E-5</v>
      </c>
      <c r="AG742" s="1">
        <v>8.6672999999999992E-6</v>
      </c>
      <c r="AH742" s="1">
        <v>2.4074999999999999E-5</v>
      </c>
      <c r="AI742">
        <v>20</v>
      </c>
      <c r="AJ742">
        <v>0</v>
      </c>
      <c r="AK742">
        <v>7</v>
      </c>
      <c r="AL742">
        <v>0</v>
      </c>
      <c r="AM742">
        <v>1</v>
      </c>
      <c r="AN742">
        <v>0</v>
      </c>
      <c r="AO742">
        <v>0.81642000000000003</v>
      </c>
      <c r="AP742">
        <v>1</v>
      </c>
      <c r="AQ742">
        <v>1</v>
      </c>
      <c r="AR742" t="s">
        <v>94</v>
      </c>
      <c r="AS742" t="s">
        <v>95</v>
      </c>
      <c r="AT742" t="s">
        <v>95</v>
      </c>
      <c r="AU742" t="s">
        <v>95</v>
      </c>
      <c r="AV742" t="s">
        <v>95</v>
      </c>
      <c r="AW742" t="s">
        <v>95</v>
      </c>
      <c r="AX742" t="s">
        <v>95</v>
      </c>
      <c r="AY742" t="s">
        <v>94</v>
      </c>
      <c r="AZ742" t="s">
        <v>95</v>
      </c>
      <c r="BA742" t="s">
        <v>94</v>
      </c>
      <c r="BB742" t="s">
        <v>95</v>
      </c>
      <c r="BC742" t="s">
        <v>94</v>
      </c>
      <c r="BD742" t="s">
        <v>95</v>
      </c>
      <c r="BE742">
        <v>4</v>
      </c>
      <c r="BG742" t="s">
        <v>1246</v>
      </c>
      <c r="BI742">
        <v>0</v>
      </c>
      <c r="BM742">
        <v>1</v>
      </c>
      <c r="BS742">
        <v>1</v>
      </c>
      <c r="BT742">
        <v>1</v>
      </c>
      <c r="BU742">
        <v>0</v>
      </c>
      <c r="BV742">
        <v>0</v>
      </c>
      <c r="BW742">
        <v>0</v>
      </c>
      <c r="BX742">
        <v>1</v>
      </c>
      <c r="BY742">
        <v>797</v>
      </c>
      <c r="CG742" s="4">
        <v>1</v>
      </c>
      <c r="CH742" s="4">
        <v>1</v>
      </c>
      <c r="CI742" s="5">
        <v>0</v>
      </c>
      <c r="CJ742" s="5">
        <v>0</v>
      </c>
      <c r="CK742" s="5">
        <v>0</v>
      </c>
      <c r="CL742" s="5">
        <v>1</v>
      </c>
    </row>
    <row r="743" spans="1:90" x14ac:dyDescent="0.2">
      <c r="A743" t="s">
        <v>1247</v>
      </c>
      <c r="B743" t="s">
        <v>1209</v>
      </c>
      <c r="C743" t="s">
        <v>1240</v>
      </c>
      <c r="D743">
        <v>2.5</v>
      </c>
      <c r="E743" t="s">
        <v>1227</v>
      </c>
      <c r="F743" t="s">
        <v>1231</v>
      </c>
      <c r="G743" t="s">
        <v>1229</v>
      </c>
      <c r="H743" t="s">
        <v>1212</v>
      </c>
      <c r="I743">
        <v>1.7340999999999999E-2</v>
      </c>
      <c r="J743">
        <v>1.9426999999999999E-3</v>
      </c>
      <c r="K743">
        <v>1.0647E-2</v>
      </c>
      <c r="L743">
        <v>2559</v>
      </c>
      <c r="M743">
        <v>253.42</v>
      </c>
      <c r="N743">
        <v>8595.6</v>
      </c>
      <c r="O743">
        <v>1555.2</v>
      </c>
      <c r="P743" s="1">
        <v>157470</v>
      </c>
      <c r="Q743">
        <v>-20.765000000000001</v>
      </c>
      <c r="R743">
        <v>0.44033</v>
      </c>
      <c r="S743">
        <v>0.20047000000000001</v>
      </c>
      <c r="T743">
        <v>7.8012999999999999E-2</v>
      </c>
      <c r="U743">
        <v>6.2650999999999998E-2</v>
      </c>
      <c r="V743">
        <v>-39.613999999999997</v>
      </c>
      <c r="W743">
        <v>-49.768000000000001</v>
      </c>
      <c r="X743">
        <v>0.66456999999999999</v>
      </c>
      <c r="Y743">
        <v>0.65634000000000003</v>
      </c>
      <c r="Z743">
        <v>0.41128999999999999</v>
      </c>
      <c r="AA743">
        <v>0.26411000000000001</v>
      </c>
      <c r="AB743">
        <v>8.0012E-2</v>
      </c>
      <c r="AC743">
        <v>6.3972000000000001E-2</v>
      </c>
      <c r="AD743">
        <v>11</v>
      </c>
      <c r="AE743">
        <v>11</v>
      </c>
      <c r="AF743">
        <v>1.0268999999999999E-4</v>
      </c>
      <c r="AG743" s="1">
        <v>5.8723E-5</v>
      </c>
      <c r="AH743" s="1">
        <v>4.3968999999999999E-5</v>
      </c>
      <c r="AI743">
        <v>20</v>
      </c>
      <c r="AJ743">
        <v>0</v>
      </c>
      <c r="AK743">
        <v>6</v>
      </c>
      <c r="AL743">
        <v>0</v>
      </c>
      <c r="AM743">
        <v>1</v>
      </c>
      <c r="AN743">
        <v>0</v>
      </c>
      <c r="AO743">
        <v>0.86656</v>
      </c>
      <c r="AP743">
        <v>1</v>
      </c>
      <c r="AQ743">
        <v>1</v>
      </c>
      <c r="AR743" t="s">
        <v>94</v>
      </c>
      <c r="AS743" t="s">
        <v>95</v>
      </c>
      <c r="AT743" t="s">
        <v>95</v>
      </c>
      <c r="AU743" t="s">
        <v>95</v>
      </c>
      <c r="AV743" t="s">
        <v>95</v>
      </c>
      <c r="AW743" t="s">
        <v>95</v>
      </c>
      <c r="AX743" t="s">
        <v>95</v>
      </c>
      <c r="AY743" t="s">
        <v>94</v>
      </c>
      <c r="AZ743" t="s">
        <v>95</v>
      </c>
      <c r="BA743" t="s">
        <v>94</v>
      </c>
      <c r="BB743" t="s">
        <v>95</v>
      </c>
      <c r="BC743" t="s">
        <v>94</v>
      </c>
      <c r="BD743" t="s">
        <v>95</v>
      </c>
      <c r="BE743">
        <v>2</v>
      </c>
      <c r="BI743">
        <v>0</v>
      </c>
      <c r="BM743">
        <v>1</v>
      </c>
      <c r="BS743">
        <v>1</v>
      </c>
      <c r="BT743">
        <v>1</v>
      </c>
      <c r="BU743">
        <v>0</v>
      </c>
      <c r="BV743">
        <v>0</v>
      </c>
      <c r="BW743">
        <v>0</v>
      </c>
      <c r="BX743">
        <v>0</v>
      </c>
      <c r="BY743">
        <v>798</v>
      </c>
      <c r="CG743" s="4">
        <v>1</v>
      </c>
      <c r="CH743" s="4">
        <v>1</v>
      </c>
      <c r="CI743" s="5">
        <v>0</v>
      </c>
      <c r="CJ743" s="5">
        <v>0</v>
      </c>
      <c r="CK743" s="5">
        <v>0</v>
      </c>
      <c r="CL743" s="5">
        <v>0</v>
      </c>
    </row>
    <row r="744" spans="1:90" x14ac:dyDescent="0.2">
      <c r="A744" t="s">
        <v>1248</v>
      </c>
      <c r="B744" t="s">
        <v>1209</v>
      </c>
      <c r="C744" t="s">
        <v>1240</v>
      </c>
      <c r="D744">
        <v>2.9</v>
      </c>
      <c r="E744" t="s">
        <v>437</v>
      </c>
      <c r="F744" t="s">
        <v>438</v>
      </c>
      <c r="G744" t="s">
        <v>92</v>
      </c>
      <c r="H744" t="s">
        <v>1212</v>
      </c>
      <c r="I744">
        <v>0.31103999999999998</v>
      </c>
      <c r="J744">
        <v>4.7307E-3</v>
      </c>
      <c r="K744">
        <v>4.0008000000000002E-2</v>
      </c>
      <c r="L744">
        <v>2004.6</v>
      </c>
      <c r="M744">
        <v>14.128</v>
      </c>
      <c r="N744">
        <v>0.78610000000000002</v>
      </c>
      <c r="O744">
        <v>1554.3</v>
      </c>
      <c r="P744" s="1">
        <v>157550</v>
      </c>
      <c r="Q744">
        <v>-79.817999999999998</v>
      </c>
      <c r="R744">
        <v>0.99685000000000001</v>
      </c>
      <c r="S744">
        <v>0.99629000000000001</v>
      </c>
      <c r="T744">
        <v>1.3908E-2</v>
      </c>
      <c r="U744">
        <v>9.2636999999999997E-3</v>
      </c>
      <c r="V744">
        <v>-3.7195999999999998</v>
      </c>
      <c r="W744">
        <v>-4.2439999999999998</v>
      </c>
      <c r="X744">
        <v>0.53808</v>
      </c>
      <c r="Y744">
        <v>0.47769</v>
      </c>
      <c r="Z744">
        <v>0.95667000000000002</v>
      </c>
      <c r="AA744">
        <v>0.95184999999999997</v>
      </c>
      <c r="AB744">
        <v>5.1560000000000002E-2</v>
      </c>
      <c r="AC744">
        <v>4.5397E-2</v>
      </c>
      <c r="AD744">
        <v>21</v>
      </c>
      <c r="AE744">
        <v>21</v>
      </c>
      <c r="AF744">
        <v>0.98978999999999995</v>
      </c>
      <c r="AG744">
        <v>0.11448999999999999</v>
      </c>
      <c r="AH744">
        <v>0.87529999999999997</v>
      </c>
      <c r="AI744">
        <v>21</v>
      </c>
      <c r="AJ744">
        <v>0</v>
      </c>
      <c r="AK744">
        <v>20</v>
      </c>
      <c r="AL744">
        <v>0</v>
      </c>
      <c r="AM744">
        <v>0</v>
      </c>
      <c r="AN744">
        <v>0</v>
      </c>
      <c r="AO744">
        <v>0.94645999999999997</v>
      </c>
      <c r="AP744">
        <v>1</v>
      </c>
      <c r="AQ744">
        <v>1</v>
      </c>
      <c r="AR744" t="s">
        <v>95</v>
      </c>
      <c r="AS744" t="s">
        <v>95</v>
      </c>
      <c r="AT744" t="s">
        <v>95</v>
      </c>
      <c r="AU744" t="s">
        <v>95</v>
      </c>
      <c r="AV744" t="s">
        <v>95</v>
      </c>
      <c r="AW744" t="s">
        <v>95</v>
      </c>
      <c r="AX744" t="s">
        <v>95</v>
      </c>
      <c r="AY744" t="s">
        <v>95</v>
      </c>
      <c r="AZ744" t="s">
        <v>95</v>
      </c>
      <c r="BA744" t="s">
        <v>95</v>
      </c>
      <c r="BB744" t="s">
        <v>95</v>
      </c>
      <c r="BC744" t="s">
        <v>95</v>
      </c>
      <c r="BD744" t="s">
        <v>95</v>
      </c>
      <c r="BE744">
        <v>1</v>
      </c>
      <c r="BI744">
        <v>0</v>
      </c>
      <c r="BL744">
        <v>1</v>
      </c>
      <c r="BM744">
        <v>1</v>
      </c>
      <c r="BS744">
        <v>1</v>
      </c>
      <c r="BT744">
        <v>1</v>
      </c>
      <c r="BU744">
        <v>0</v>
      </c>
      <c r="BV744">
        <v>0</v>
      </c>
      <c r="BW744">
        <v>0</v>
      </c>
      <c r="BX744">
        <v>1</v>
      </c>
      <c r="BY744">
        <v>799</v>
      </c>
      <c r="CG744" s="4">
        <v>1</v>
      </c>
      <c r="CH744" s="4">
        <v>1</v>
      </c>
      <c r="CI744" s="5">
        <v>0</v>
      </c>
      <c r="CJ744" s="5">
        <v>0</v>
      </c>
      <c r="CK744" s="5">
        <v>0</v>
      </c>
      <c r="CL744" s="5">
        <v>1</v>
      </c>
    </row>
    <row r="745" spans="1:90" x14ac:dyDescent="0.2">
      <c r="A745" t="s">
        <v>1249</v>
      </c>
      <c r="B745" t="s">
        <v>1209</v>
      </c>
      <c r="C745" t="s">
        <v>1240</v>
      </c>
      <c r="D745">
        <v>4.0999999999999996</v>
      </c>
      <c r="E745" t="s">
        <v>129</v>
      </c>
      <c r="F745" t="s">
        <v>130</v>
      </c>
      <c r="G745" t="s">
        <v>131</v>
      </c>
      <c r="H745" t="s">
        <v>1212</v>
      </c>
      <c r="I745">
        <v>0.47859000000000002</v>
      </c>
      <c r="J745">
        <v>0.2445</v>
      </c>
      <c r="K745">
        <v>1.0973999999999999</v>
      </c>
      <c r="L745">
        <v>2021.8</v>
      </c>
      <c r="M745">
        <v>9.1821000000000002</v>
      </c>
      <c r="N745">
        <v>77.61</v>
      </c>
      <c r="O745">
        <v>0.49110999999999999</v>
      </c>
      <c r="P745">
        <v>2004.4</v>
      </c>
      <c r="Q745">
        <v>-2193.6999999999998</v>
      </c>
      <c r="R745">
        <v>0.24535000000000001</v>
      </c>
      <c r="S745">
        <v>0.11217000000000001</v>
      </c>
      <c r="T745">
        <v>22.821999999999999</v>
      </c>
      <c r="U745">
        <v>8.5165000000000006</v>
      </c>
      <c r="V745">
        <v>0.23902999999999999</v>
      </c>
      <c r="W745">
        <v>0.15448000000000001</v>
      </c>
      <c r="X745">
        <v>22.917000000000002</v>
      </c>
      <c r="Y745">
        <v>9.3451000000000004</v>
      </c>
      <c r="Z745">
        <v>6.3981999999999997E-2</v>
      </c>
      <c r="AA745">
        <v>-4.002E-2</v>
      </c>
      <c r="AB745">
        <v>25.416</v>
      </c>
      <c r="AC745">
        <v>16.436</v>
      </c>
      <c r="AD745">
        <v>21</v>
      </c>
      <c r="AE745">
        <v>11</v>
      </c>
      <c r="AF745">
        <v>1.2885</v>
      </c>
      <c r="AG745">
        <v>2.5770000000000001E-2</v>
      </c>
      <c r="AH745">
        <v>1.2626999999999999</v>
      </c>
      <c r="AI745">
        <v>21</v>
      </c>
      <c r="AJ745">
        <v>20</v>
      </c>
      <c r="AK745">
        <v>9</v>
      </c>
      <c r="AL745">
        <v>0</v>
      </c>
      <c r="AM745">
        <v>1</v>
      </c>
      <c r="AN745">
        <v>1</v>
      </c>
      <c r="AO745">
        <v>0.39056000000000002</v>
      </c>
      <c r="AP745">
        <v>0</v>
      </c>
      <c r="AQ745">
        <v>1</v>
      </c>
      <c r="AR745" t="s">
        <v>96</v>
      </c>
      <c r="AS745" t="s">
        <v>95</v>
      </c>
      <c r="AT745" t="s">
        <v>95</v>
      </c>
      <c r="AU745" t="s">
        <v>94</v>
      </c>
      <c r="AV745" t="s">
        <v>94</v>
      </c>
      <c r="AW745" t="s">
        <v>94</v>
      </c>
      <c r="AX745" t="s">
        <v>94</v>
      </c>
      <c r="AY745" t="s">
        <v>95</v>
      </c>
      <c r="AZ745" t="s">
        <v>94</v>
      </c>
      <c r="BA745" t="s">
        <v>96</v>
      </c>
      <c r="BB745" t="s">
        <v>94</v>
      </c>
      <c r="BC745" t="s">
        <v>96</v>
      </c>
      <c r="BD745" t="s">
        <v>94</v>
      </c>
      <c r="BI745">
        <v>0</v>
      </c>
      <c r="BJ745" t="s">
        <v>137</v>
      </c>
      <c r="BK745" t="s">
        <v>133</v>
      </c>
      <c r="BL745">
        <v>1</v>
      </c>
      <c r="BM745">
        <v>1</v>
      </c>
      <c r="BN745">
        <v>0</v>
      </c>
      <c r="BO745">
        <v>0</v>
      </c>
      <c r="BP745">
        <v>0</v>
      </c>
      <c r="BQ745">
        <v>1</v>
      </c>
      <c r="BS745">
        <v>1</v>
      </c>
      <c r="BT745">
        <v>1</v>
      </c>
      <c r="BU745">
        <v>0</v>
      </c>
      <c r="BV745">
        <v>0</v>
      </c>
      <c r="BW745">
        <v>0</v>
      </c>
      <c r="BX745">
        <v>1</v>
      </c>
      <c r="BY745">
        <v>800</v>
      </c>
      <c r="CG745" s="4">
        <v>1</v>
      </c>
      <c r="CH745" s="4">
        <v>1</v>
      </c>
      <c r="CI745" s="5">
        <v>0</v>
      </c>
      <c r="CJ745" s="5">
        <v>0</v>
      </c>
      <c r="CK745" s="5">
        <v>0</v>
      </c>
      <c r="CL745" s="5">
        <v>1</v>
      </c>
    </row>
    <row r="746" spans="1:90" x14ac:dyDescent="0.2">
      <c r="A746" t="s">
        <v>1250</v>
      </c>
      <c r="B746" t="s">
        <v>1209</v>
      </c>
      <c r="C746" t="s">
        <v>1240</v>
      </c>
      <c r="D746">
        <v>4.0999999999999996</v>
      </c>
      <c r="E746" t="s">
        <v>129</v>
      </c>
      <c r="F746" t="s">
        <v>135</v>
      </c>
      <c r="G746" t="s">
        <v>136</v>
      </c>
      <c r="H746" t="s">
        <v>1212</v>
      </c>
      <c r="AD746">
        <v>1</v>
      </c>
      <c r="AE746">
        <v>1</v>
      </c>
      <c r="AI746">
        <v>1</v>
      </c>
      <c r="AJ746">
        <v>0</v>
      </c>
      <c r="AK746">
        <v>0</v>
      </c>
      <c r="AL746">
        <v>0</v>
      </c>
      <c r="AM746">
        <v>0</v>
      </c>
      <c r="AP746">
        <v>0</v>
      </c>
      <c r="AQ746">
        <v>1</v>
      </c>
      <c r="AR746" t="s">
        <v>96</v>
      </c>
      <c r="AS746" t="s">
        <v>96</v>
      </c>
      <c r="AT746" t="s">
        <v>95</v>
      </c>
      <c r="AU746" t="s">
        <v>94</v>
      </c>
      <c r="AV746" t="s">
        <v>94</v>
      </c>
      <c r="AW746" t="s">
        <v>94</v>
      </c>
      <c r="AX746" t="s">
        <v>94</v>
      </c>
      <c r="AY746" t="s">
        <v>94</v>
      </c>
      <c r="AZ746" t="s">
        <v>94</v>
      </c>
      <c r="BA746" t="s">
        <v>96</v>
      </c>
      <c r="BB746" t="s">
        <v>96</v>
      </c>
      <c r="BC746" t="s">
        <v>96</v>
      </c>
      <c r="BD746" t="s">
        <v>96</v>
      </c>
      <c r="BH746" t="s">
        <v>189</v>
      </c>
      <c r="BI746">
        <v>0</v>
      </c>
      <c r="BJ746" t="s">
        <v>132</v>
      </c>
      <c r="BK746" t="s">
        <v>138</v>
      </c>
      <c r="BL746">
        <v>0</v>
      </c>
      <c r="BM746">
        <v>0</v>
      </c>
      <c r="BN746">
        <v>0</v>
      </c>
      <c r="BO746">
        <v>0</v>
      </c>
      <c r="BP746">
        <v>0</v>
      </c>
      <c r="BQ746">
        <v>0</v>
      </c>
      <c r="BS746">
        <v>0</v>
      </c>
      <c r="BT746">
        <v>0</v>
      </c>
      <c r="BU746">
        <v>0</v>
      </c>
      <c r="BV746">
        <v>0</v>
      </c>
      <c r="BW746">
        <v>0</v>
      </c>
      <c r="BX746">
        <v>0</v>
      </c>
      <c r="BY746">
        <v>801</v>
      </c>
      <c r="CG746" s="4">
        <v>0</v>
      </c>
      <c r="CH746" s="4">
        <v>0</v>
      </c>
      <c r="CI746" s="5">
        <v>0</v>
      </c>
      <c r="CJ746" s="5">
        <v>0</v>
      </c>
      <c r="CK746" s="5">
        <v>0</v>
      </c>
      <c r="CL746" s="5">
        <v>0</v>
      </c>
    </row>
    <row r="747" spans="1:90" x14ac:dyDescent="0.2">
      <c r="A747" t="s">
        <v>1251</v>
      </c>
      <c r="B747" t="s">
        <v>1209</v>
      </c>
      <c r="C747" t="s">
        <v>1240</v>
      </c>
      <c r="D747">
        <v>4.5</v>
      </c>
      <c r="E747" t="s">
        <v>1236</v>
      </c>
      <c r="F747" t="s">
        <v>1237</v>
      </c>
      <c r="G747" t="s">
        <v>92</v>
      </c>
      <c r="H747" t="s">
        <v>1212</v>
      </c>
      <c r="I747">
        <v>0.32040999999999997</v>
      </c>
      <c r="J747">
        <v>4.7280999999999998E-3</v>
      </c>
      <c r="K747">
        <v>4.0429E-2</v>
      </c>
      <c r="L747">
        <v>2007.3</v>
      </c>
      <c r="M747">
        <v>13.715</v>
      </c>
      <c r="N747">
        <v>0.91337000000000002</v>
      </c>
      <c r="O747">
        <v>1554.4</v>
      </c>
      <c r="P747" s="1">
        <v>157560</v>
      </c>
      <c r="Q747">
        <v>-80.680999999999997</v>
      </c>
      <c r="R747">
        <v>0.99087000000000003</v>
      </c>
      <c r="S747">
        <v>0.98892000000000002</v>
      </c>
      <c r="T747">
        <v>2.1142999999999999E-2</v>
      </c>
      <c r="U747">
        <v>1.5983000000000001E-2</v>
      </c>
      <c r="V747">
        <v>-9.4832000000000001</v>
      </c>
      <c r="W747">
        <v>-10.881</v>
      </c>
      <c r="X747">
        <v>0.71652000000000005</v>
      </c>
      <c r="Y747">
        <v>0.68149000000000004</v>
      </c>
      <c r="Z747">
        <v>0.89834000000000003</v>
      </c>
      <c r="AA747">
        <v>0.88478000000000001</v>
      </c>
      <c r="AB747">
        <v>7.0559999999999998E-2</v>
      </c>
      <c r="AC747">
        <v>6.0987E-2</v>
      </c>
      <c r="AD747">
        <v>18</v>
      </c>
      <c r="AE747">
        <v>18</v>
      </c>
      <c r="AF747">
        <v>0.99487999999999999</v>
      </c>
      <c r="AG747">
        <v>0.22236</v>
      </c>
      <c r="AH747">
        <v>0.77251999999999998</v>
      </c>
      <c r="AI747">
        <v>18</v>
      </c>
      <c r="AJ747">
        <v>0</v>
      </c>
      <c r="AK747">
        <v>17</v>
      </c>
      <c r="AL747">
        <v>0</v>
      </c>
      <c r="AM747">
        <v>0</v>
      </c>
      <c r="AN747">
        <v>0</v>
      </c>
      <c r="AO747">
        <v>0.95040999999999998</v>
      </c>
      <c r="AP747">
        <v>1</v>
      </c>
      <c r="AQ747">
        <v>1</v>
      </c>
      <c r="AR747" t="s">
        <v>95</v>
      </c>
      <c r="AS747" t="s">
        <v>95</v>
      </c>
      <c r="AT747" t="s">
        <v>95</v>
      </c>
      <c r="AU747" t="s">
        <v>95</v>
      </c>
      <c r="AV747" t="s">
        <v>95</v>
      </c>
      <c r="AW747" t="s">
        <v>95</v>
      </c>
      <c r="AX747" t="s">
        <v>95</v>
      </c>
      <c r="AY747" t="s">
        <v>95</v>
      </c>
      <c r="AZ747" t="s">
        <v>95</v>
      </c>
      <c r="BA747" t="s">
        <v>95</v>
      </c>
      <c r="BB747" t="s">
        <v>95</v>
      </c>
      <c r="BC747" t="s">
        <v>95</v>
      </c>
      <c r="BD747" t="s">
        <v>95</v>
      </c>
      <c r="BE747">
        <v>1</v>
      </c>
      <c r="BI747">
        <v>0</v>
      </c>
      <c r="BL747">
        <v>1</v>
      </c>
      <c r="BM747">
        <v>1</v>
      </c>
      <c r="BS747">
        <v>1</v>
      </c>
      <c r="BT747">
        <v>1</v>
      </c>
      <c r="BU747">
        <v>0</v>
      </c>
      <c r="BV747">
        <v>0</v>
      </c>
      <c r="BW747">
        <v>0</v>
      </c>
      <c r="BX747">
        <v>1</v>
      </c>
      <c r="BY747">
        <v>802</v>
      </c>
      <c r="CG747" s="4">
        <v>1</v>
      </c>
      <c r="CH747" s="4">
        <v>1</v>
      </c>
      <c r="CI747" s="5">
        <v>0</v>
      </c>
      <c r="CJ747" s="5">
        <v>0</v>
      </c>
      <c r="CK747" s="5">
        <v>0</v>
      </c>
      <c r="CL747" s="5">
        <v>1</v>
      </c>
    </row>
    <row r="748" spans="1:90" x14ac:dyDescent="0.2">
      <c r="A748" t="s">
        <v>1252</v>
      </c>
      <c r="B748" t="s">
        <v>1209</v>
      </c>
      <c r="C748" t="s">
        <v>1253</v>
      </c>
      <c r="D748">
        <v>1.1000000000000001</v>
      </c>
      <c r="E748" t="s">
        <v>90</v>
      </c>
      <c r="F748" t="s">
        <v>1211</v>
      </c>
      <c r="G748" t="s">
        <v>92</v>
      </c>
      <c r="H748" t="s">
        <v>1212</v>
      </c>
      <c r="I748">
        <v>0.30710999999999999</v>
      </c>
      <c r="J748">
        <v>5.2199000000000002E-2</v>
      </c>
      <c r="K748">
        <v>3.1525999999999998E-2</v>
      </c>
      <c r="L748">
        <v>2010.4</v>
      </c>
      <c r="M748">
        <v>14.308999999999999</v>
      </c>
      <c r="N748">
        <v>0.72463</v>
      </c>
      <c r="O748">
        <v>1.2072000000000001</v>
      </c>
      <c r="P748">
        <v>2031.2</v>
      </c>
      <c r="Q748">
        <v>-62.997</v>
      </c>
      <c r="R748">
        <v>0.85287000000000002</v>
      </c>
      <c r="S748">
        <v>0.81608000000000003</v>
      </c>
      <c r="T748">
        <v>6.4114000000000004E-2</v>
      </c>
      <c r="U748">
        <v>5.2093E-2</v>
      </c>
      <c r="V748">
        <v>0.68403999999999998</v>
      </c>
      <c r="W748">
        <v>0.63544</v>
      </c>
      <c r="X748">
        <v>9.3951999999999994E-2</v>
      </c>
      <c r="Y748">
        <v>7.8274999999999997E-2</v>
      </c>
      <c r="Z748">
        <v>0.75600000000000001</v>
      </c>
      <c r="AA748">
        <v>0.71845999999999999</v>
      </c>
      <c r="AB748">
        <v>8.2562999999999998E-2</v>
      </c>
      <c r="AC748">
        <v>6.9012000000000004E-2</v>
      </c>
      <c r="AD748">
        <v>16</v>
      </c>
      <c r="AE748">
        <v>16</v>
      </c>
      <c r="AF748">
        <v>1.0685</v>
      </c>
      <c r="AG748">
        <v>0.28262999999999999</v>
      </c>
      <c r="AH748">
        <v>0.78591999999999995</v>
      </c>
      <c r="AI748">
        <v>16</v>
      </c>
      <c r="AJ748">
        <v>2</v>
      </c>
      <c r="AK748">
        <v>15</v>
      </c>
      <c r="AL748">
        <v>1</v>
      </c>
      <c r="AM748">
        <v>0</v>
      </c>
      <c r="AN748">
        <v>0</v>
      </c>
      <c r="AO748">
        <v>0.94420000000000004</v>
      </c>
      <c r="AP748">
        <v>1</v>
      </c>
      <c r="AQ748">
        <v>1</v>
      </c>
      <c r="AR748" t="s">
        <v>95</v>
      </c>
      <c r="AS748" t="s">
        <v>95</v>
      </c>
      <c r="AT748" t="s">
        <v>95</v>
      </c>
      <c r="AU748" t="s">
        <v>95</v>
      </c>
      <c r="AV748" t="s">
        <v>95</v>
      </c>
      <c r="AW748" t="s">
        <v>95</v>
      </c>
      <c r="AX748" t="s">
        <v>95</v>
      </c>
      <c r="AY748" t="s">
        <v>95</v>
      </c>
      <c r="AZ748" t="s">
        <v>95</v>
      </c>
      <c r="BA748" t="s">
        <v>95</v>
      </c>
      <c r="BB748" t="s">
        <v>95</v>
      </c>
      <c r="BC748" t="s">
        <v>95</v>
      </c>
      <c r="BD748" t="s">
        <v>95</v>
      </c>
      <c r="BE748">
        <v>1</v>
      </c>
      <c r="BI748">
        <v>0</v>
      </c>
      <c r="BJ748" t="s">
        <v>133</v>
      </c>
      <c r="BK748" t="s">
        <v>501</v>
      </c>
      <c r="BL748">
        <v>1</v>
      </c>
      <c r="BM748">
        <v>1</v>
      </c>
      <c r="BN748">
        <v>0</v>
      </c>
      <c r="BO748">
        <v>0</v>
      </c>
      <c r="BP748">
        <v>0</v>
      </c>
      <c r="BQ748">
        <v>0</v>
      </c>
      <c r="BS748">
        <v>1</v>
      </c>
      <c r="BT748">
        <v>1</v>
      </c>
      <c r="BU748">
        <v>0</v>
      </c>
      <c r="BV748">
        <v>0</v>
      </c>
      <c r="BW748">
        <v>0</v>
      </c>
      <c r="BX748">
        <v>0</v>
      </c>
      <c r="BY748">
        <v>803</v>
      </c>
      <c r="CG748" s="4">
        <v>1</v>
      </c>
      <c r="CH748" s="4">
        <v>1</v>
      </c>
      <c r="CI748" s="5">
        <v>0</v>
      </c>
      <c r="CJ748" s="5">
        <v>0</v>
      </c>
      <c r="CK748" s="5">
        <v>0</v>
      </c>
      <c r="CL748" s="5">
        <v>0</v>
      </c>
    </row>
    <row r="749" spans="1:90" x14ac:dyDescent="0.2">
      <c r="A749" t="s">
        <v>1254</v>
      </c>
      <c r="B749" t="s">
        <v>1209</v>
      </c>
      <c r="C749" t="s">
        <v>1253</v>
      </c>
      <c r="D749">
        <v>1.1000000000000001</v>
      </c>
      <c r="E749" t="s">
        <v>90</v>
      </c>
      <c r="F749" t="s">
        <v>1214</v>
      </c>
      <c r="G749" t="s">
        <v>92</v>
      </c>
      <c r="H749" t="s">
        <v>1212</v>
      </c>
      <c r="I749">
        <v>0.28414</v>
      </c>
      <c r="J749">
        <v>6.3125000000000001E-2</v>
      </c>
      <c r="K749">
        <v>3.3411999999999997E-2</v>
      </c>
      <c r="L749">
        <v>2010.2</v>
      </c>
      <c r="M749">
        <v>15.465999999999999</v>
      </c>
      <c r="N749">
        <v>0.69020999999999999</v>
      </c>
      <c r="O749">
        <v>1.1309</v>
      </c>
      <c r="P749">
        <v>2028</v>
      </c>
      <c r="Q749">
        <v>-66.811000000000007</v>
      </c>
      <c r="R749">
        <v>0.83238999999999996</v>
      </c>
      <c r="S749">
        <v>0.78210999999999997</v>
      </c>
      <c r="T749">
        <v>6.1719000000000003E-2</v>
      </c>
      <c r="U749">
        <v>5.1013999999999997E-2</v>
      </c>
      <c r="V749">
        <v>0.74966999999999995</v>
      </c>
      <c r="W749">
        <v>0.70416000000000001</v>
      </c>
      <c r="X749">
        <v>7.5426999999999994E-2</v>
      </c>
      <c r="Y749">
        <v>6.3450000000000006E-2</v>
      </c>
      <c r="Z749">
        <v>0.79818999999999996</v>
      </c>
      <c r="AA749">
        <v>0.76149999999999995</v>
      </c>
      <c r="AB749">
        <v>6.7724000000000006E-2</v>
      </c>
      <c r="AC749">
        <v>5.6918000000000003E-2</v>
      </c>
      <c r="AD749">
        <v>14</v>
      </c>
      <c r="AE749">
        <v>14</v>
      </c>
      <c r="AF749">
        <v>0.99258999999999997</v>
      </c>
      <c r="AG749">
        <v>0.27948000000000001</v>
      </c>
      <c r="AH749">
        <v>0.71311000000000002</v>
      </c>
      <c r="AI749">
        <v>14</v>
      </c>
      <c r="AJ749">
        <v>4</v>
      </c>
      <c r="AK749">
        <v>13</v>
      </c>
      <c r="AL749">
        <v>1</v>
      </c>
      <c r="AM749">
        <v>0</v>
      </c>
      <c r="AN749">
        <v>0</v>
      </c>
      <c r="AO749">
        <v>0.91691</v>
      </c>
      <c r="AP749">
        <v>1</v>
      </c>
      <c r="AQ749">
        <v>1</v>
      </c>
      <c r="AR749" t="s">
        <v>95</v>
      </c>
      <c r="AS749" t="s">
        <v>95</v>
      </c>
      <c r="AT749" t="s">
        <v>95</v>
      </c>
      <c r="AU749" t="s">
        <v>95</v>
      </c>
      <c r="AV749" t="s">
        <v>95</v>
      </c>
      <c r="AW749" t="s">
        <v>95</v>
      </c>
      <c r="AX749" t="s">
        <v>95</v>
      </c>
      <c r="AY749" t="s">
        <v>95</v>
      </c>
      <c r="AZ749" t="s">
        <v>95</v>
      </c>
      <c r="BA749" t="s">
        <v>95</v>
      </c>
      <c r="BB749" t="s">
        <v>95</v>
      </c>
      <c r="BC749" t="s">
        <v>95</v>
      </c>
      <c r="BD749" t="s">
        <v>95</v>
      </c>
      <c r="BE749">
        <v>1</v>
      </c>
      <c r="BI749">
        <v>0</v>
      </c>
      <c r="BL749">
        <v>1</v>
      </c>
      <c r="BM749">
        <v>1</v>
      </c>
      <c r="BN749">
        <v>0</v>
      </c>
      <c r="BO749">
        <v>0</v>
      </c>
      <c r="BP749">
        <v>0</v>
      </c>
      <c r="BQ749">
        <v>0</v>
      </c>
      <c r="BS749">
        <v>1</v>
      </c>
      <c r="BT749">
        <v>1</v>
      </c>
      <c r="BU749">
        <v>0</v>
      </c>
      <c r="BV749">
        <v>0</v>
      </c>
      <c r="BW749">
        <v>0</v>
      </c>
      <c r="BX749">
        <v>0</v>
      </c>
      <c r="BY749">
        <v>804</v>
      </c>
      <c r="CG749" s="4">
        <v>1</v>
      </c>
      <c r="CH749" s="4">
        <v>1</v>
      </c>
      <c r="CI749" s="5">
        <v>0</v>
      </c>
      <c r="CJ749" s="5">
        <v>0</v>
      </c>
      <c r="CK749" s="5">
        <v>0</v>
      </c>
      <c r="CL749" s="5">
        <v>0</v>
      </c>
    </row>
    <row r="750" spans="1:90" x14ac:dyDescent="0.2">
      <c r="A750" t="s">
        <v>1255</v>
      </c>
      <c r="B750" t="s">
        <v>1209</v>
      </c>
      <c r="C750" t="s">
        <v>1253</v>
      </c>
      <c r="D750">
        <v>1.1000000000000001</v>
      </c>
      <c r="E750" t="s">
        <v>90</v>
      </c>
      <c r="F750" t="s">
        <v>1216</v>
      </c>
      <c r="G750" t="s">
        <v>92</v>
      </c>
      <c r="H750" t="s">
        <v>1212</v>
      </c>
      <c r="I750">
        <v>0.19328000000000001</v>
      </c>
      <c r="J750">
        <v>5.1609000000000004E-3</v>
      </c>
      <c r="K750">
        <v>4.4646999999999999E-2</v>
      </c>
      <c r="L750">
        <v>2024.1</v>
      </c>
      <c r="M750">
        <v>22.736999999999998</v>
      </c>
      <c r="N750">
        <v>1.952</v>
      </c>
      <c r="O750">
        <v>1554.1</v>
      </c>
      <c r="P750" s="1">
        <v>157600</v>
      </c>
      <c r="Q750">
        <v>-89.629000000000005</v>
      </c>
      <c r="R750">
        <v>0.95947000000000005</v>
      </c>
      <c r="S750">
        <v>0.94730999999999999</v>
      </c>
      <c r="T750">
        <v>3.8450999999999999E-2</v>
      </c>
      <c r="U750">
        <v>3.1269999999999999E-2</v>
      </c>
      <c r="V750">
        <v>-2.6730999999999998</v>
      </c>
      <c r="W750">
        <v>-3.3409</v>
      </c>
      <c r="X750">
        <v>0.36604999999999999</v>
      </c>
      <c r="Y750">
        <v>0.31226999999999999</v>
      </c>
      <c r="Z750">
        <v>0.88795000000000002</v>
      </c>
      <c r="AA750">
        <v>0.86758000000000002</v>
      </c>
      <c r="AB750">
        <v>6.3934000000000005E-2</v>
      </c>
      <c r="AC750">
        <v>5.8318000000000002E-2</v>
      </c>
      <c r="AD750">
        <v>14</v>
      </c>
      <c r="AE750">
        <v>14</v>
      </c>
      <c r="AF750">
        <v>0.33268999999999999</v>
      </c>
      <c r="AG750">
        <v>5.0257000000000003E-2</v>
      </c>
      <c r="AH750">
        <v>0.28244000000000002</v>
      </c>
      <c r="AI750">
        <v>14</v>
      </c>
      <c r="AJ750">
        <v>0</v>
      </c>
      <c r="AK750">
        <v>13</v>
      </c>
      <c r="AL750">
        <v>0</v>
      </c>
      <c r="AM750">
        <v>0</v>
      </c>
      <c r="AN750">
        <v>0</v>
      </c>
      <c r="AO750">
        <v>0.87070999999999998</v>
      </c>
      <c r="AP750">
        <v>1</v>
      </c>
      <c r="AQ750">
        <v>1</v>
      </c>
      <c r="AR750" t="s">
        <v>95</v>
      </c>
      <c r="AS750" t="s">
        <v>95</v>
      </c>
      <c r="AT750" t="s">
        <v>95</v>
      </c>
      <c r="AU750" t="s">
        <v>95</v>
      </c>
      <c r="AV750" t="s">
        <v>95</v>
      </c>
      <c r="AW750" t="s">
        <v>95</v>
      </c>
      <c r="AX750" t="s">
        <v>95</v>
      </c>
      <c r="AY750" t="s">
        <v>95</v>
      </c>
      <c r="AZ750" t="s">
        <v>95</v>
      </c>
      <c r="BA750" t="s">
        <v>95</v>
      </c>
      <c r="BB750" t="s">
        <v>95</v>
      </c>
      <c r="BC750" t="s">
        <v>95</v>
      </c>
      <c r="BD750" t="s">
        <v>95</v>
      </c>
      <c r="BE750">
        <v>1</v>
      </c>
      <c r="BI750">
        <v>0</v>
      </c>
      <c r="BL750">
        <v>1</v>
      </c>
      <c r="BM750">
        <v>1</v>
      </c>
      <c r="BN750">
        <v>0</v>
      </c>
      <c r="BO750">
        <v>0</v>
      </c>
      <c r="BP750">
        <v>0</v>
      </c>
      <c r="BQ750">
        <v>0</v>
      </c>
      <c r="BS750">
        <v>1</v>
      </c>
      <c r="BT750">
        <v>1</v>
      </c>
      <c r="BU750">
        <v>0</v>
      </c>
      <c r="BV750">
        <v>0</v>
      </c>
      <c r="BW750">
        <v>0</v>
      </c>
      <c r="BX750">
        <v>0</v>
      </c>
      <c r="BY750">
        <v>805</v>
      </c>
      <c r="CG750" s="4">
        <v>1</v>
      </c>
      <c r="CH750" s="4">
        <v>1</v>
      </c>
      <c r="CI750" s="5">
        <v>0</v>
      </c>
      <c r="CJ750" s="5">
        <v>0</v>
      </c>
      <c r="CK750" s="5">
        <v>0</v>
      </c>
      <c r="CL750" s="5">
        <v>0</v>
      </c>
    </row>
    <row r="751" spans="1:90" x14ac:dyDescent="0.2">
      <c r="A751" t="s">
        <v>1256</v>
      </c>
      <c r="B751" t="s">
        <v>1209</v>
      </c>
      <c r="C751" t="s">
        <v>1253</v>
      </c>
      <c r="D751">
        <v>1.1000000000000001</v>
      </c>
      <c r="E751" t="s">
        <v>90</v>
      </c>
      <c r="F751" t="s">
        <v>1219</v>
      </c>
      <c r="G751" t="s">
        <v>107</v>
      </c>
      <c r="H751" t="s">
        <v>1212</v>
      </c>
      <c r="I751">
        <v>0.30710999999999999</v>
      </c>
      <c r="J751">
        <v>5.2199000000000002E-2</v>
      </c>
      <c r="K751">
        <v>3.1525999999999998E-2</v>
      </c>
      <c r="L751">
        <v>2010.4</v>
      </c>
      <c r="M751">
        <v>14.308999999999999</v>
      </c>
      <c r="N751">
        <v>0.72463</v>
      </c>
      <c r="O751">
        <v>1.2072000000000001</v>
      </c>
      <c r="P751">
        <v>2031.2</v>
      </c>
      <c r="Q751">
        <v>-62.997</v>
      </c>
      <c r="R751">
        <v>0.85287000000000002</v>
      </c>
      <c r="S751">
        <v>0.81608000000000003</v>
      </c>
      <c r="T751">
        <v>6.4114000000000004E-2</v>
      </c>
      <c r="U751">
        <v>5.2093E-2</v>
      </c>
      <c r="V751">
        <v>0.68403999999999998</v>
      </c>
      <c r="W751">
        <v>0.63544</v>
      </c>
      <c r="X751">
        <v>9.3951999999999994E-2</v>
      </c>
      <c r="Y751">
        <v>7.8274999999999997E-2</v>
      </c>
      <c r="Z751">
        <v>0.75600000000000001</v>
      </c>
      <c r="AA751">
        <v>0.71845999999999999</v>
      </c>
      <c r="AB751">
        <v>8.2562999999999998E-2</v>
      </c>
      <c r="AC751">
        <v>6.9012000000000004E-2</v>
      </c>
      <c r="AD751">
        <v>16</v>
      </c>
      <c r="AE751">
        <v>16</v>
      </c>
      <c r="AF751">
        <v>1.0685</v>
      </c>
      <c r="AG751">
        <v>0.28262999999999999</v>
      </c>
      <c r="AH751">
        <v>0.78591999999999995</v>
      </c>
      <c r="AI751">
        <v>16</v>
      </c>
      <c r="AJ751">
        <v>2</v>
      </c>
      <c r="AK751">
        <v>15</v>
      </c>
      <c r="AL751">
        <v>1</v>
      </c>
      <c r="AM751">
        <v>0</v>
      </c>
      <c r="AN751">
        <v>0</v>
      </c>
      <c r="AO751">
        <v>0.94420000000000004</v>
      </c>
      <c r="AP751">
        <v>1</v>
      </c>
      <c r="AQ751">
        <v>1</v>
      </c>
      <c r="AR751" t="s">
        <v>95</v>
      </c>
      <c r="AS751" t="s">
        <v>95</v>
      </c>
      <c r="AT751" t="s">
        <v>95</v>
      </c>
      <c r="AU751" t="s">
        <v>95</v>
      </c>
      <c r="AV751" t="s">
        <v>95</v>
      </c>
      <c r="AW751" t="s">
        <v>95</v>
      </c>
      <c r="AX751" t="s">
        <v>95</v>
      </c>
      <c r="AY751" t="s">
        <v>95</v>
      </c>
      <c r="AZ751" t="s">
        <v>95</v>
      </c>
      <c r="BA751" t="s">
        <v>95</v>
      </c>
      <c r="BB751" t="s">
        <v>95</v>
      </c>
      <c r="BC751" t="s">
        <v>95</v>
      </c>
      <c r="BD751" t="s">
        <v>95</v>
      </c>
      <c r="BI751">
        <v>0</v>
      </c>
      <c r="BJ751" t="s">
        <v>108</v>
      </c>
      <c r="BK751" t="s">
        <v>109</v>
      </c>
      <c r="BL751">
        <v>1</v>
      </c>
      <c r="BM751">
        <v>1</v>
      </c>
      <c r="BN751">
        <v>0</v>
      </c>
      <c r="BO751">
        <v>1</v>
      </c>
      <c r="BP751">
        <v>0</v>
      </c>
      <c r="BQ751">
        <v>0</v>
      </c>
      <c r="BS751">
        <v>1</v>
      </c>
      <c r="BT751">
        <v>1</v>
      </c>
      <c r="BU751">
        <v>0</v>
      </c>
      <c r="BV751">
        <v>1</v>
      </c>
      <c r="BW751">
        <v>0</v>
      </c>
      <c r="BX751">
        <v>0</v>
      </c>
      <c r="BY751">
        <v>806</v>
      </c>
      <c r="CG751" s="4">
        <v>1</v>
      </c>
      <c r="CH751" s="4">
        <v>1</v>
      </c>
      <c r="CI751" s="5">
        <v>0</v>
      </c>
      <c r="CJ751" s="5">
        <v>1</v>
      </c>
      <c r="CK751" s="5">
        <v>0</v>
      </c>
      <c r="CL751" s="5">
        <v>0</v>
      </c>
    </row>
    <row r="752" spans="1:90" x14ac:dyDescent="0.2">
      <c r="A752" t="s">
        <v>1257</v>
      </c>
      <c r="B752" t="s">
        <v>1209</v>
      </c>
      <c r="C752" t="s">
        <v>1253</v>
      </c>
      <c r="D752">
        <v>2.2000000000000002</v>
      </c>
      <c r="E752" t="s">
        <v>1221</v>
      </c>
      <c r="F752" t="s">
        <v>1222</v>
      </c>
      <c r="G752" t="s">
        <v>92</v>
      </c>
      <c r="H752" t="s">
        <v>1212</v>
      </c>
      <c r="I752">
        <v>0.11922000000000001</v>
      </c>
      <c r="J752">
        <v>9.0677999999999995E-2</v>
      </c>
      <c r="K752">
        <v>5.2455999999999996E-3</v>
      </c>
      <c r="L752">
        <v>2026.5</v>
      </c>
      <c r="M752">
        <v>36.86</v>
      </c>
      <c r="N752">
        <v>0.48515999999999998</v>
      </c>
      <c r="O752">
        <v>8.2669999999999995</v>
      </c>
      <c r="P752">
        <v>2064.1</v>
      </c>
      <c r="Q752">
        <v>-10.459</v>
      </c>
      <c r="R752">
        <v>0.94423999999999997</v>
      </c>
      <c r="S752">
        <v>0.93588000000000005</v>
      </c>
      <c r="T752">
        <v>1.3916E-2</v>
      </c>
      <c r="U752">
        <v>1.1939E-2</v>
      </c>
      <c r="V752">
        <v>0.94118999999999997</v>
      </c>
      <c r="W752">
        <v>0.93559000000000003</v>
      </c>
      <c r="X752">
        <v>1.4291999999999999E-2</v>
      </c>
      <c r="Y752">
        <v>1.2879E-2</v>
      </c>
      <c r="Z752">
        <v>0.83037000000000005</v>
      </c>
      <c r="AA752">
        <v>0.81420999999999999</v>
      </c>
      <c r="AB752">
        <v>2.4271999999999998E-2</v>
      </c>
      <c r="AC752">
        <v>2.1270000000000001E-2</v>
      </c>
      <c r="AD752">
        <v>24</v>
      </c>
      <c r="AE752">
        <v>24</v>
      </c>
      <c r="AF752">
        <v>0.37295</v>
      </c>
      <c r="AG752">
        <v>4.8163999999999998E-4</v>
      </c>
      <c r="AH752">
        <v>0.37247000000000002</v>
      </c>
      <c r="AI752">
        <v>32</v>
      </c>
      <c r="AJ752">
        <v>2</v>
      </c>
      <c r="AK752">
        <v>23</v>
      </c>
      <c r="AL752">
        <v>0</v>
      </c>
      <c r="AM752">
        <v>0</v>
      </c>
      <c r="AN752">
        <v>1</v>
      </c>
      <c r="AO752">
        <v>0.93149999999999999</v>
      </c>
      <c r="AP752">
        <v>1</v>
      </c>
      <c r="AQ752">
        <v>1</v>
      </c>
      <c r="AR752" t="s">
        <v>95</v>
      </c>
      <c r="AS752" t="s">
        <v>95</v>
      </c>
      <c r="AT752" t="s">
        <v>95</v>
      </c>
      <c r="AU752" t="s">
        <v>95</v>
      </c>
      <c r="AV752" t="s">
        <v>95</v>
      </c>
      <c r="AW752" t="s">
        <v>95</v>
      </c>
      <c r="AX752" t="s">
        <v>95</v>
      </c>
      <c r="AY752" t="s">
        <v>95</v>
      </c>
      <c r="AZ752" t="s">
        <v>95</v>
      </c>
      <c r="BA752" t="s">
        <v>95</v>
      </c>
      <c r="BB752" t="s">
        <v>95</v>
      </c>
      <c r="BC752" t="s">
        <v>95</v>
      </c>
      <c r="BD752" t="s">
        <v>95</v>
      </c>
      <c r="BE752">
        <v>1</v>
      </c>
      <c r="BI752">
        <v>0</v>
      </c>
      <c r="BL752">
        <v>1</v>
      </c>
      <c r="BM752">
        <v>1</v>
      </c>
      <c r="BS752">
        <v>1</v>
      </c>
      <c r="BT752">
        <v>1</v>
      </c>
      <c r="BU752">
        <v>0</v>
      </c>
      <c r="BV752">
        <v>0</v>
      </c>
      <c r="BW752">
        <v>0</v>
      </c>
      <c r="BX752">
        <v>1</v>
      </c>
      <c r="BY752">
        <v>807</v>
      </c>
      <c r="CG752" s="4">
        <v>1</v>
      </c>
      <c r="CH752" s="4">
        <v>1</v>
      </c>
      <c r="CI752" s="5">
        <v>0</v>
      </c>
      <c r="CJ752" s="5">
        <v>0</v>
      </c>
      <c r="CK752" s="5">
        <v>0</v>
      </c>
      <c r="CL752" s="5">
        <v>1</v>
      </c>
    </row>
    <row r="753" spans="1:90" x14ac:dyDescent="0.2">
      <c r="A753" t="s">
        <v>1258</v>
      </c>
      <c r="B753" t="s">
        <v>1209</v>
      </c>
      <c r="C753" t="s">
        <v>1253</v>
      </c>
      <c r="D753">
        <v>2.4</v>
      </c>
      <c r="E753" t="s">
        <v>1224</v>
      </c>
      <c r="F753" t="s">
        <v>1225</v>
      </c>
      <c r="G753" t="s">
        <v>92</v>
      </c>
      <c r="H753" t="s">
        <v>1212</v>
      </c>
      <c r="I753">
        <v>-0.13375999999999999</v>
      </c>
      <c r="J753">
        <v>-3.5469000000000001E-4</v>
      </c>
      <c r="K753">
        <v>-1.4344000000000001E-2</v>
      </c>
      <c r="L753">
        <v>1916.7</v>
      </c>
      <c r="M753">
        <v>-32.851999999999997</v>
      </c>
      <c r="N753">
        <v>42519</v>
      </c>
      <c r="O753">
        <v>-1544.8</v>
      </c>
      <c r="P753" s="1">
        <v>-152630</v>
      </c>
      <c r="Q753">
        <v>29.010999999999999</v>
      </c>
      <c r="R753">
        <v>0.96282000000000001</v>
      </c>
      <c r="S753">
        <v>0.95538999999999996</v>
      </c>
      <c r="T753">
        <v>1.6406E-2</v>
      </c>
      <c r="U753">
        <v>1.1490999999999999E-2</v>
      </c>
      <c r="V753">
        <v>-2.0876999999999999</v>
      </c>
      <c r="W753">
        <v>-2.4737</v>
      </c>
      <c r="X753">
        <v>0.14951999999999999</v>
      </c>
      <c r="Y753">
        <v>0.12295</v>
      </c>
      <c r="Z753">
        <v>0.85250000000000004</v>
      </c>
      <c r="AA753">
        <v>0.83406000000000002</v>
      </c>
      <c r="AB753">
        <v>3.2680000000000001E-2</v>
      </c>
      <c r="AC753">
        <v>2.5138000000000001E-2</v>
      </c>
      <c r="AD753">
        <v>19</v>
      </c>
      <c r="AE753">
        <v>19</v>
      </c>
      <c r="AF753" s="1">
        <v>8.1374999999999996E-6</v>
      </c>
      <c r="AG753" s="1">
        <v>7.2908000000000001E-7</v>
      </c>
      <c r="AH753" s="1">
        <v>7.4084000000000001E-6</v>
      </c>
      <c r="AI753">
        <v>19</v>
      </c>
      <c r="AJ753">
        <v>18</v>
      </c>
      <c r="AK753">
        <v>2</v>
      </c>
      <c r="AL753">
        <v>0</v>
      </c>
      <c r="AM753">
        <v>1</v>
      </c>
      <c r="AN753">
        <v>0</v>
      </c>
      <c r="AO753">
        <v>0.83996000000000004</v>
      </c>
      <c r="AP753">
        <v>1</v>
      </c>
      <c r="AQ753">
        <v>1</v>
      </c>
      <c r="AR753" t="s">
        <v>95</v>
      </c>
      <c r="AS753" t="s">
        <v>95</v>
      </c>
      <c r="AT753" t="s">
        <v>95</v>
      </c>
      <c r="AU753" t="s">
        <v>95</v>
      </c>
      <c r="AV753" t="s">
        <v>95</v>
      </c>
      <c r="AW753" t="s">
        <v>95</v>
      </c>
      <c r="AX753" t="s">
        <v>95</v>
      </c>
      <c r="AY753" t="s">
        <v>94</v>
      </c>
      <c r="AZ753" t="s">
        <v>95</v>
      </c>
      <c r="BA753" t="s">
        <v>94</v>
      </c>
      <c r="BB753" t="s">
        <v>95</v>
      </c>
      <c r="BC753" t="s">
        <v>94</v>
      </c>
      <c r="BD753" t="s">
        <v>95</v>
      </c>
      <c r="BE753">
        <v>2</v>
      </c>
      <c r="BI753">
        <v>0</v>
      </c>
      <c r="BM753">
        <v>1</v>
      </c>
      <c r="BS753">
        <v>1</v>
      </c>
      <c r="BT753">
        <v>1</v>
      </c>
      <c r="BU753">
        <v>0</v>
      </c>
      <c r="BV753">
        <v>0</v>
      </c>
      <c r="BW753">
        <v>0</v>
      </c>
      <c r="BX753">
        <v>1</v>
      </c>
      <c r="BY753">
        <v>808</v>
      </c>
      <c r="CG753" s="4">
        <v>1</v>
      </c>
      <c r="CH753" s="4">
        <v>1</v>
      </c>
      <c r="CI753" s="5">
        <v>0</v>
      </c>
      <c r="CJ753" s="5">
        <v>0</v>
      </c>
      <c r="CK753" s="5">
        <v>0</v>
      </c>
      <c r="CL753" s="5">
        <v>1</v>
      </c>
    </row>
    <row r="754" spans="1:90" x14ac:dyDescent="0.2">
      <c r="A754" t="s">
        <v>1259</v>
      </c>
      <c r="B754" t="s">
        <v>1209</v>
      </c>
      <c r="C754" t="s">
        <v>1253</v>
      </c>
      <c r="D754">
        <v>2.5</v>
      </c>
      <c r="E754" t="s">
        <v>1227</v>
      </c>
      <c r="F754" t="s">
        <v>1228</v>
      </c>
      <c r="G754" t="s">
        <v>1229</v>
      </c>
      <c r="H754" t="s">
        <v>1212</v>
      </c>
      <c r="I754">
        <v>0.21306</v>
      </c>
      <c r="J754">
        <v>4.0172999999999997E-3</v>
      </c>
      <c r="K754">
        <v>3.2513E-2</v>
      </c>
      <c r="L754">
        <v>2011.8</v>
      </c>
      <c r="M754">
        <v>20.626000000000001</v>
      </c>
      <c r="N754">
        <v>0.78073000000000004</v>
      </c>
      <c r="O754">
        <v>1554.5</v>
      </c>
      <c r="P754" s="1">
        <v>157550</v>
      </c>
      <c r="Q754">
        <v>-65.016999999999996</v>
      </c>
      <c r="R754">
        <v>0.81864999999999999</v>
      </c>
      <c r="S754">
        <v>0.74092999999999998</v>
      </c>
      <c r="T754">
        <v>9.7326999999999997E-2</v>
      </c>
      <c r="U754">
        <v>6.8657999999999997E-2</v>
      </c>
      <c r="V754">
        <v>-3.0493999999999999</v>
      </c>
      <c r="W754">
        <v>-4.0617999999999999</v>
      </c>
      <c r="X754">
        <v>0.45990999999999999</v>
      </c>
      <c r="Y754">
        <v>0.39910000000000001</v>
      </c>
      <c r="Z754">
        <v>0.79847000000000001</v>
      </c>
      <c r="AA754">
        <v>0.74809000000000003</v>
      </c>
      <c r="AB754">
        <v>0.1026</v>
      </c>
      <c r="AC754">
        <v>7.1346999999999994E-2</v>
      </c>
      <c r="AD754">
        <v>11</v>
      </c>
      <c r="AE754">
        <v>11</v>
      </c>
      <c r="AF754">
        <v>0.90412999999999999</v>
      </c>
      <c r="AG754">
        <v>0.17663000000000001</v>
      </c>
      <c r="AH754">
        <v>0.72750000000000004</v>
      </c>
      <c r="AI754">
        <v>20</v>
      </c>
      <c r="AJ754">
        <v>4</v>
      </c>
      <c r="AK754">
        <v>10</v>
      </c>
      <c r="AL754">
        <v>1</v>
      </c>
      <c r="AM754">
        <v>0</v>
      </c>
      <c r="AN754">
        <v>1</v>
      </c>
      <c r="AO754">
        <v>0.81664000000000003</v>
      </c>
      <c r="AP754">
        <v>1</v>
      </c>
      <c r="AQ754">
        <v>1</v>
      </c>
      <c r="AR754" t="s">
        <v>95</v>
      </c>
      <c r="AS754" t="s">
        <v>95</v>
      </c>
      <c r="AT754" t="s">
        <v>95</v>
      </c>
      <c r="AU754" t="s">
        <v>95</v>
      </c>
      <c r="AV754" t="s">
        <v>95</v>
      </c>
      <c r="AW754" t="s">
        <v>95</v>
      </c>
      <c r="AX754" t="s">
        <v>95</v>
      </c>
      <c r="AY754" t="s">
        <v>95</v>
      </c>
      <c r="AZ754" t="s">
        <v>95</v>
      </c>
      <c r="BA754" t="s">
        <v>95</v>
      </c>
      <c r="BB754" t="s">
        <v>95</v>
      </c>
      <c r="BC754" t="s">
        <v>95</v>
      </c>
      <c r="BD754" t="s">
        <v>95</v>
      </c>
      <c r="BE754">
        <v>1</v>
      </c>
      <c r="BI754">
        <v>0</v>
      </c>
      <c r="BL754">
        <v>1</v>
      </c>
      <c r="BM754">
        <v>1</v>
      </c>
      <c r="BS754">
        <v>1</v>
      </c>
      <c r="BT754">
        <v>1</v>
      </c>
      <c r="BU754">
        <v>0</v>
      </c>
      <c r="BV754">
        <v>0</v>
      </c>
      <c r="BW754">
        <v>0</v>
      </c>
      <c r="BX754">
        <v>1</v>
      </c>
      <c r="BY754">
        <v>809</v>
      </c>
      <c r="CG754" s="4">
        <v>1</v>
      </c>
      <c r="CH754" s="4">
        <v>1</v>
      </c>
      <c r="CI754" s="5">
        <v>0</v>
      </c>
      <c r="CJ754" s="5">
        <v>0</v>
      </c>
      <c r="CK754" s="5">
        <v>0</v>
      </c>
      <c r="CL754" s="5">
        <v>1</v>
      </c>
    </row>
    <row r="755" spans="1:90" x14ac:dyDescent="0.2">
      <c r="A755" t="s">
        <v>1260</v>
      </c>
      <c r="B755" t="s">
        <v>1209</v>
      </c>
      <c r="C755" t="s">
        <v>1253</v>
      </c>
      <c r="D755">
        <v>2.5</v>
      </c>
      <c r="E755" t="s">
        <v>1227</v>
      </c>
      <c r="F755" t="s">
        <v>1231</v>
      </c>
      <c r="G755" t="s">
        <v>1229</v>
      </c>
      <c r="H755" t="s">
        <v>1212</v>
      </c>
      <c r="I755">
        <v>3.5645000000000003E-2</v>
      </c>
      <c r="J755">
        <v>2.7947E-2</v>
      </c>
      <c r="K755">
        <v>1.5559E-2</v>
      </c>
      <c r="L755">
        <v>2049.4</v>
      </c>
      <c r="M755">
        <v>123.28</v>
      </c>
      <c r="N755">
        <v>2.6396000000000002</v>
      </c>
      <c r="O755">
        <v>0.17727999999999999</v>
      </c>
      <c r="P755">
        <v>1971.6</v>
      </c>
      <c r="Q755">
        <v>-30.748000000000001</v>
      </c>
      <c r="R755">
        <v>0.69074000000000002</v>
      </c>
      <c r="S755">
        <v>0.55820000000000003</v>
      </c>
      <c r="T755">
        <v>6.5557000000000004E-2</v>
      </c>
      <c r="U755">
        <v>5.5363999999999997E-2</v>
      </c>
      <c r="V755">
        <v>0.69045000000000001</v>
      </c>
      <c r="W755">
        <v>0.61307</v>
      </c>
      <c r="X755">
        <v>6.5587000000000006E-2</v>
      </c>
      <c r="Y755">
        <v>5.5063000000000001E-2</v>
      </c>
      <c r="Z755">
        <v>0.68730000000000002</v>
      </c>
      <c r="AA755">
        <v>0.60911999999999999</v>
      </c>
      <c r="AB755">
        <v>6.5920999999999993E-2</v>
      </c>
      <c r="AC755">
        <v>5.6316999999999999E-2</v>
      </c>
      <c r="AD755">
        <v>11</v>
      </c>
      <c r="AE755">
        <v>11</v>
      </c>
      <c r="AF755">
        <v>0.29083999999999999</v>
      </c>
      <c r="AG755">
        <v>0.14773</v>
      </c>
      <c r="AH755">
        <v>0.1431</v>
      </c>
      <c r="AI755">
        <v>20</v>
      </c>
      <c r="AJ755">
        <v>0</v>
      </c>
      <c r="AK755">
        <v>9</v>
      </c>
      <c r="AL755">
        <v>0</v>
      </c>
      <c r="AM755">
        <v>0</v>
      </c>
      <c r="AN755">
        <v>0</v>
      </c>
      <c r="AO755">
        <v>0.86963000000000001</v>
      </c>
      <c r="AP755">
        <v>1</v>
      </c>
      <c r="AQ755">
        <v>1</v>
      </c>
      <c r="AR755" t="s">
        <v>94</v>
      </c>
      <c r="AS755" t="s">
        <v>95</v>
      </c>
      <c r="AT755" t="s">
        <v>95</v>
      </c>
      <c r="AU755" t="s">
        <v>95</v>
      </c>
      <c r="AV755" t="s">
        <v>95</v>
      </c>
      <c r="AW755" t="s">
        <v>95</v>
      </c>
      <c r="AX755" t="s">
        <v>95</v>
      </c>
      <c r="AY755" t="s">
        <v>94</v>
      </c>
      <c r="AZ755" t="s">
        <v>95</v>
      </c>
      <c r="BA755" t="s">
        <v>94</v>
      </c>
      <c r="BB755" t="s">
        <v>95</v>
      </c>
      <c r="BC755" t="s">
        <v>94</v>
      </c>
      <c r="BD755" t="s">
        <v>95</v>
      </c>
      <c r="BE755">
        <v>2</v>
      </c>
      <c r="BI755">
        <v>0</v>
      </c>
      <c r="BM755">
        <v>1</v>
      </c>
      <c r="BS755">
        <v>1</v>
      </c>
      <c r="BT755">
        <v>1</v>
      </c>
      <c r="BU755">
        <v>0</v>
      </c>
      <c r="BV755">
        <v>0</v>
      </c>
      <c r="BW755">
        <v>0</v>
      </c>
      <c r="BX755">
        <v>0</v>
      </c>
      <c r="BY755">
        <v>810</v>
      </c>
      <c r="CG755" s="4">
        <v>1</v>
      </c>
      <c r="CH755" s="4">
        <v>1</v>
      </c>
      <c r="CI755" s="5">
        <v>0</v>
      </c>
      <c r="CJ755" s="5">
        <v>0</v>
      </c>
      <c r="CK755" s="5">
        <v>0</v>
      </c>
      <c r="CL755" s="5">
        <v>0</v>
      </c>
    </row>
    <row r="756" spans="1:90" x14ac:dyDescent="0.2">
      <c r="A756" t="s">
        <v>1261</v>
      </c>
      <c r="B756" t="s">
        <v>1209</v>
      </c>
      <c r="C756" t="s">
        <v>1253</v>
      </c>
      <c r="D756">
        <v>2.9</v>
      </c>
      <c r="E756" t="s">
        <v>437</v>
      </c>
      <c r="F756" t="s">
        <v>438</v>
      </c>
      <c r="G756" t="s">
        <v>92</v>
      </c>
      <c r="H756" t="s">
        <v>1212</v>
      </c>
      <c r="I756">
        <v>0.38697999999999999</v>
      </c>
      <c r="J756">
        <v>5.2025999999999999E-3</v>
      </c>
      <c r="K756">
        <v>4.5144999999999998E-2</v>
      </c>
      <c r="L756">
        <v>2005.8</v>
      </c>
      <c r="M756">
        <v>11.356</v>
      </c>
      <c r="N756">
        <v>0.76971999999999996</v>
      </c>
      <c r="O756">
        <v>1554.2</v>
      </c>
      <c r="P756" s="1">
        <v>157570</v>
      </c>
      <c r="Q756">
        <v>-90.179000000000002</v>
      </c>
      <c r="R756">
        <v>0.99485999999999997</v>
      </c>
      <c r="S756">
        <v>0.99367000000000005</v>
      </c>
      <c r="T756">
        <v>1.6397999999999999E-2</v>
      </c>
      <c r="U756">
        <v>1.3195E-2</v>
      </c>
      <c r="V756">
        <v>-5.1131000000000002</v>
      </c>
      <c r="W756">
        <v>-5.9863</v>
      </c>
      <c r="X756">
        <v>0.56542999999999999</v>
      </c>
      <c r="Y756">
        <v>0.51712000000000002</v>
      </c>
      <c r="Z756">
        <v>0.93525000000000003</v>
      </c>
      <c r="AA756">
        <v>0.92600000000000005</v>
      </c>
      <c r="AB756">
        <v>5.8192000000000001E-2</v>
      </c>
      <c r="AC756">
        <v>5.0980999999999999E-2</v>
      </c>
      <c r="AD756">
        <v>17</v>
      </c>
      <c r="AE756">
        <v>17</v>
      </c>
      <c r="AF756">
        <v>1.0054000000000001</v>
      </c>
      <c r="AG756">
        <v>0.14291000000000001</v>
      </c>
      <c r="AH756">
        <v>0.86251999999999995</v>
      </c>
      <c r="AI756">
        <v>17</v>
      </c>
      <c r="AJ756">
        <v>0</v>
      </c>
      <c r="AK756">
        <v>16</v>
      </c>
      <c r="AL756">
        <v>0</v>
      </c>
      <c r="AM756">
        <v>0</v>
      </c>
      <c r="AN756">
        <v>0</v>
      </c>
      <c r="AO756">
        <v>0.93994999999999995</v>
      </c>
      <c r="AP756">
        <v>1</v>
      </c>
      <c r="AQ756">
        <v>1</v>
      </c>
      <c r="AR756" t="s">
        <v>95</v>
      </c>
      <c r="AS756" t="s">
        <v>95</v>
      </c>
      <c r="AT756" t="s">
        <v>95</v>
      </c>
      <c r="AU756" t="s">
        <v>95</v>
      </c>
      <c r="AV756" t="s">
        <v>95</v>
      </c>
      <c r="AW756" t="s">
        <v>95</v>
      </c>
      <c r="AX756" t="s">
        <v>95</v>
      </c>
      <c r="AY756" t="s">
        <v>95</v>
      </c>
      <c r="AZ756" t="s">
        <v>95</v>
      </c>
      <c r="BA756" t="s">
        <v>95</v>
      </c>
      <c r="BB756" t="s">
        <v>95</v>
      </c>
      <c r="BC756" t="s">
        <v>95</v>
      </c>
      <c r="BD756" t="s">
        <v>95</v>
      </c>
      <c r="BE756">
        <v>1</v>
      </c>
      <c r="BI756">
        <v>0</v>
      </c>
      <c r="BL756">
        <v>1</v>
      </c>
      <c r="BM756">
        <v>1</v>
      </c>
      <c r="BS756">
        <v>1</v>
      </c>
      <c r="BT756">
        <v>1</v>
      </c>
      <c r="BU756">
        <v>0</v>
      </c>
      <c r="BV756">
        <v>0</v>
      </c>
      <c r="BW756">
        <v>0</v>
      </c>
      <c r="BX756">
        <v>1</v>
      </c>
      <c r="BY756">
        <v>811</v>
      </c>
      <c r="CG756" s="4">
        <v>1</v>
      </c>
      <c r="CH756" s="4">
        <v>1</v>
      </c>
      <c r="CI756" s="5">
        <v>0</v>
      </c>
      <c r="CJ756" s="5">
        <v>0</v>
      </c>
      <c r="CK756" s="5">
        <v>0</v>
      </c>
      <c r="CL756" s="5">
        <v>1</v>
      </c>
    </row>
    <row r="757" spans="1:90" x14ac:dyDescent="0.2">
      <c r="A757" t="s">
        <v>1262</v>
      </c>
      <c r="B757" t="s">
        <v>1209</v>
      </c>
      <c r="C757" t="s">
        <v>1253</v>
      </c>
      <c r="D757">
        <v>4.0999999999999996</v>
      </c>
      <c r="E757" t="s">
        <v>129</v>
      </c>
      <c r="F757" t="s">
        <v>130</v>
      </c>
      <c r="G757" t="s">
        <v>131</v>
      </c>
      <c r="H757" t="s">
        <v>1212</v>
      </c>
      <c r="I757">
        <v>24.826000000000001</v>
      </c>
      <c r="J757">
        <v>-0.11407</v>
      </c>
      <c r="K757">
        <v>-1.2299</v>
      </c>
      <c r="L757">
        <v>2014.2</v>
      </c>
      <c r="M757">
        <v>0.17701</v>
      </c>
      <c r="N757">
        <v>0.9</v>
      </c>
      <c r="O757">
        <v>-1506</v>
      </c>
      <c r="P757" s="1">
        <v>-156500</v>
      </c>
      <c r="Q757">
        <v>2482.1</v>
      </c>
      <c r="R757">
        <v>-5.8929000000000002E-2</v>
      </c>
      <c r="S757">
        <v>-0.24579999999999999</v>
      </c>
      <c r="T757">
        <v>21.844999999999999</v>
      </c>
      <c r="U757">
        <v>5.3620000000000001</v>
      </c>
      <c r="V757">
        <v>-5.9784999999999998E-2</v>
      </c>
      <c r="W757">
        <v>-0.17754</v>
      </c>
      <c r="X757">
        <v>21.853000000000002</v>
      </c>
      <c r="Y757">
        <v>5.1905000000000001</v>
      </c>
      <c r="Z757">
        <v>0.12307</v>
      </c>
      <c r="AA757">
        <v>2.5638999999999999E-2</v>
      </c>
      <c r="AB757">
        <v>19.879000000000001</v>
      </c>
      <c r="AC757">
        <v>10.734</v>
      </c>
      <c r="AD757">
        <v>21</v>
      </c>
      <c r="AE757">
        <v>4</v>
      </c>
      <c r="AF757">
        <v>111.11</v>
      </c>
      <c r="AG757">
        <v>2.2222</v>
      </c>
      <c r="AH757">
        <v>108.89</v>
      </c>
      <c r="AI757">
        <v>20</v>
      </c>
      <c r="AJ757">
        <v>19</v>
      </c>
      <c r="AK757">
        <v>0</v>
      </c>
      <c r="AL757">
        <v>0</v>
      </c>
      <c r="AM757">
        <v>0</v>
      </c>
      <c r="AN757">
        <v>1</v>
      </c>
      <c r="AO757">
        <v>7.9768999999999999E-4</v>
      </c>
      <c r="AP757">
        <v>0</v>
      </c>
      <c r="AQ757">
        <v>1</v>
      </c>
      <c r="AR757" t="s">
        <v>96</v>
      </c>
      <c r="AS757" t="s">
        <v>94</v>
      </c>
      <c r="AT757" t="s">
        <v>95</v>
      </c>
      <c r="AU757" t="s">
        <v>94</v>
      </c>
      <c r="AV757" t="s">
        <v>94</v>
      </c>
      <c r="AW757" t="s">
        <v>94</v>
      </c>
      <c r="AX757" t="s">
        <v>94</v>
      </c>
      <c r="AY757" t="s">
        <v>95</v>
      </c>
      <c r="AZ757" t="s">
        <v>94</v>
      </c>
      <c r="BA757" t="s">
        <v>96</v>
      </c>
      <c r="BB757" t="s">
        <v>94</v>
      </c>
      <c r="BC757" t="s">
        <v>94</v>
      </c>
      <c r="BD757" t="s">
        <v>94</v>
      </c>
      <c r="BH757" t="s">
        <v>189</v>
      </c>
      <c r="BI757">
        <v>0</v>
      </c>
      <c r="BJ757" t="s">
        <v>137</v>
      </c>
      <c r="BK757" t="s">
        <v>133</v>
      </c>
      <c r="BL757">
        <v>0</v>
      </c>
      <c r="BM757">
        <v>0</v>
      </c>
      <c r="BN757">
        <v>0</v>
      </c>
      <c r="BO757">
        <v>0</v>
      </c>
      <c r="BP757">
        <v>0</v>
      </c>
      <c r="BQ757">
        <v>1</v>
      </c>
      <c r="BS757">
        <v>0</v>
      </c>
      <c r="BT757">
        <v>0</v>
      </c>
      <c r="BU757">
        <v>0</v>
      </c>
      <c r="BV757">
        <v>0</v>
      </c>
      <c r="BW757">
        <v>0</v>
      </c>
      <c r="BX757">
        <v>1</v>
      </c>
      <c r="BY757">
        <v>812</v>
      </c>
      <c r="CG757" s="4">
        <v>0</v>
      </c>
      <c r="CH757" s="4">
        <v>0</v>
      </c>
      <c r="CI757" s="5">
        <v>0</v>
      </c>
      <c r="CJ757" s="5">
        <v>0</v>
      </c>
      <c r="CK757" s="5">
        <v>0</v>
      </c>
      <c r="CL757" s="5">
        <v>1</v>
      </c>
    </row>
    <row r="758" spans="1:90" x14ac:dyDescent="0.2">
      <c r="A758" t="s">
        <v>1263</v>
      </c>
      <c r="B758" t="s">
        <v>1209</v>
      </c>
      <c r="C758" t="s">
        <v>1253</v>
      </c>
      <c r="D758">
        <v>4.0999999999999996</v>
      </c>
      <c r="E758" t="s">
        <v>129</v>
      </c>
      <c r="F758" t="s">
        <v>135</v>
      </c>
      <c r="G758" t="s">
        <v>136</v>
      </c>
      <c r="H758" t="s">
        <v>1212</v>
      </c>
      <c r="AD758">
        <v>1</v>
      </c>
      <c r="AE758">
        <v>1</v>
      </c>
      <c r="AI758">
        <v>1</v>
      </c>
      <c r="AJ758">
        <v>0</v>
      </c>
      <c r="AK758">
        <v>0</v>
      </c>
      <c r="AL758">
        <v>0</v>
      </c>
      <c r="AM758">
        <v>0</v>
      </c>
      <c r="AP758">
        <v>0</v>
      </c>
      <c r="AQ758">
        <v>1</v>
      </c>
      <c r="AR758" t="s">
        <v>96</v>
      </c>
      <c r="AS758" t="s">
        <v>96</v>
      </c>
      <c r="AT758" t="s">
        <v>95</v>
      </c>
      <c r="AU758" t="s">
        <v>94</v>
      </c>
      <c r="AV758" t="s">
        <v>94</v>
      </c>
      <c r="AW758" t="s">
        <v>94</v>
      </c>
      <c r="AX758" t="s">
        <v>94</v>
      </c>
      <c r="AY758" t="s">
        <v>94</v>
      </c>
      <c r="AZ758" t="s">
        <v>94</v>
      </c>
      <c r="BA758" t="s">
        <v>96</v>
      </c>
      <c r="BB758" t="s">
        <v>96</v>
      </c>
      <c r="BC758" t="s">
        <v>96</v>
      </c>
      <c r="BD758" t="s">
        <v>96</v>
      </c>
      <c r="BH758" t="s">
        <v>189</v>
      </c>
      <c r="BI758">
        <v>0</v>
      </c>
      <c r="BJ758" t="s">
        <v>132</v>
      </c>
      <c r="BK758" t="s">
        <v>138</v>
      </c>
      <c r="BL758">
        <v>0</v>
      </c>
      <c r="BM758">
        <v>0</v>
      </c>
      <c r="BN758">
        <v>0</v>
      </c>
      <c r="BO758">
        <v>0</v>
      </c>
      <c r="BP758">
        <v>0</v>
      </c>
      <c r="BQ758">
        <v>0</v>
      </c>
      <c r="BS758">
        <v>0</v>
      </c>
      <c r="BT758">
        <v>0</v>
      </c>
      <c r="BU758">
        <v>0</v>
      </c>
      <c r="BV758">
        <v>0</v>
      </c>
      <c r="BW758">
        <v>0</v>
      </c>
      <c r="BX758">
        <v>0</v>
      </c>
      <c r="BY758">
        <v>813</v>
      </c>
      <c r="CG758" s="4">
        <v>0</v>
      </c>
      <c r="CH758" s="4">
        <v>0</v>
      </c>
      <c r="CI758" s="5">
        <v>0</v>
      </c>
      <c r="CJ758" s="5">
        <v>0</v>
      </c>
      <c r="CK758" s="5">
        <v>0</v>
      </c>
      <c r="CL758" s="5">
        <v>0</v>
      </c>
    </row>
    <row r="759" spans="1:90" x14ac:dyDescent="0.2">
      <c r="A759" t="s">
        <v>1264</v>
      </c>
      <c r="B759" t="s">
        <v>1209</v>
      </c>
      <c r="C759" t="s">
        <v>1253</v>
      </c>
      <c r="D759">
        <v>4.5</v>
      </c>
      <c r="E759" t="s">
        <v>1236</v>
      </c>
      <c r="F759" t="s">
        <v>1237</v>
      </c>
      <c r="G759" t="s">
        <v>92</v>
      </c>
      <c r="H759" t="s">
        <v>1212</v>
      </c>
      <c r="I759">
        <v>0.39332</v>
      </c>
      <c r="J759">
        <v>5.3007999999999996E-3</v>
      </c>
      <c r="K759">
        <v>4.6427000000000003E-2</v>
      </c>
      <c r="L759">
        <v>2008.5</v>
      </c>
      <c r="M759">
        <v>11.173</v>
      </c>
      <c r="N759">
        <v>0.83355000000000001</v>
      </c>
      <c r="O759">
        <v>1554.2</v>
      </c>
      <c r="P759" s="1">
        <v>157580</v>
      </c>
      <c r="Q759">
        <v>-92.849000000000004</v>
      </c>
      <c r="R759">
        <v>0.98138999999999998</v>
      </c>
      <c r="S759">
        <v>0.97740000000000005</v>
      </c>
      <c r="T759">
        <v>3.4296E-2</v>
      </c>
      <c r="U759">
        <v>2.827E-2</v>
      </c>
      <c r="V759">
        <v>-5.3949999999999996</v>
      </c>
      <c r="W759">
        <v>-6.2476000000000003</v>
      </c>
      <c r="X759">
        <v>0.63578000000000001</v>
      </c>
      <c r="Y759">
        <v>0.58396000000000003</v>
      </c>
      <c r="Z759">
        <v>0.91785000000000005</v>
      </c>
      <c r="AA759">
        <v>0.90690000000000004</v>
      </c>
      <c r="AB759">
        <v>7.2057999999999997E-2</v>
      </c>
      <c r="AC759">
        <v>6.3463000000000006E-2</v>
      </c>
      <c r="AD759">
        <v>18</v>
      </c>
      <c r="AE759">
        <v>18</v>
      </c>
      <c r="AF759">
        <v>1.0734999999999999</v>
      </c>
      <c r="AG759">
        <v>6.4422999999999994E-2</v>
      </c>
      <c r="AH759">
        <v>1.0091000000000001</v>
      </c>
      <c r="AI759">
        <v>18</v>
      </c>
      <c r="AJ759">
        <v>0</v>
      </c>
      <c r="AK759">
        <v>17</v>
      </c>
      <c r="AL759">
        <v>0</v>
      </c>
      <c r="AM759">
        <v>0</v>
      </c>
      <c r="AN759">
        <v>1</v>
      </c>
      <c r="AO759">
        <v>0.94072999999999996</v>
      </c>
      <c r="AP759">
        <v>1</v>
      </c>
      <c r="AQ759">
        <v>1</v>
      </c>
      <c r="AR759" t="s">
        <v>95</v>
      </c>
      <c r="AS759" t="s">
        <v>95</v>
      </c>
      <c r="AT759" t="s">
        <v>95</v>
      </c>
      <c r="AU759" t="s">
        <v>95</v>
      </c>
      <c r="AV759" t="s">
        <v>95</v>
      </c>
      <c r="AW759" t="s">
        <v>95</v>
      </c>
      <c r="AX759" t="s">
        <v>95</v>
      </c>
      <c r="AY759" t="s">
        <v>95</v>
      </c>
      <c r="AZ759" t="s">
        <v>95</v>
      </c>
      <c r="BA759" t="s">
        <v>95</v>
      </c>
      <c r="BB759" t="s">
        <v>95</v>
      </c>
      <c r="BC759" t="s">
        <v>95</v>
      </c>
      <c r="BD759" t="s">
        <v>95</v>
      </c>
      <c r="BE759">
        <v>1</v>
      </c>
      <c r="BI759">
        <v>0</v>
      </c>
      <c r="BL759">
        <v>1</v>
      </c>
      <c r="BM759">
        <v>1</v>
      </c>
      <c r="BS759">
        <v>1</v>
      </c>
      <c r="BT759">
        <v>1</v>
      </c>
      <c r="BU759">
        <v>0</v>
      </c>
      <c r="BV759">
        <v>0</v>
      </c>
      <c r="BW759">
        <v>0</v>
      </c>
      <c r="BX759">
        <v>1</v>
      </c>
      <c r="BY759">
        <v>814</v>
      </c>
      <c r="CG759" s="4">
        <v>1</v>
      </c>
      <c r="CH759" s="4">
        <v>1</v>
      </c>
      <c r="CI759" s="5">
        <v>0</v>
      </c>
      <c r="CJ759" s="5">
        <v>0</v>
      </c>
      <c r="CK759" s="5">
        <v>0</v>
      </c>
      <c r="CL759" s="5">
        <v>1</v>
      </c>
    </row>
    <row r="760" spans="1:90" x14ac:dyDescent="0.2">
      <c r="A760" t="s">
        <v>1265</v>
      </c>
      <c r="B760" t="s">
        <v>1209</v>
      </c>
      <c r="C760" t="s">
        <v>468</v>
      </c>
      <c r="D760">
        <v>1.1000000000000001</v>
      </c>
      <c r="E760" t="s">
        <v>90</v>
      </c>
      <c r="F760" t="s">
        <v>1211</v>
      </c>
      <c r="G760" t="s">
        <v>92</v>
      </c>
      <c r="H760" t="s">
        <v>1212</v>
      </c>
      <c r="I760">
        <v>0.20707</v>
      </c>
      <c r="J760">
        <v>5.2509E-2</v>
      </c>
      <c r="K760">
        <v>2.2006999999999999E-2</v>
      </c>
      <c r="L760">
        <v>2010.2</v>
      </c>
      <c r="M760">
        <v>21.222000000000001</v>
      </c>
      <c r="N760">
        <v>0.57043999999999995</v>
      </c>
      <c r="O760">
        <v>0.95769000000000004</v>
      </c>
      <c r="P760">
        <v>2032.4</v>
      </c>
      <c r="Q760">
        <v>-43.95</v>
      </c>
      <c r="R760">
        <v>0.83472999999999997</v>
      </c>
      <c r="S760">
        <v>0.79342000000000001</v>
      </c>
      <c r="T760">
        <v>4.5155000000000001E-2</v>
      </c>
      <c r="U760">
        <v>3.8398000000000002E-2</v>
      </c>
      <c r="V760">
        <v>0.80693000000000004</v>
      </c>
      <c r="W760">
        <v>0.77722999999999998</v>
      </c>
      <c r="X760">
        <v>4.8807000000000003E-2</v>
      </c>
      <c r="Y760">
        <v>4.6018999999999997E-2</v>
      </c>
      <c r="Z760">
        <v>0.83418000000000003</v>
      </c>
      <c r="AA760">
        <v>0.80867</v>
      </c>
      <c r="AB760">
        <v>4.5231E-2</v>
      </c>
      <c r="AC760">
        <v>4.2818000000000002E-2</v>
      </c>
      <c r="AD760">
        <v>16</v>
      </c>
      <c r="AE760">
        <v>16</v>
      </c>
      <c r="AF760">
        <v>1.0501</v>
      </c>
      <c r="AG760">
        <v>0.32606000000000002</v>
      </c>
      <c r="AH760">
        <v>0.72399999999999998</v>
      </c>
      <c r="AI760">
        <v>16</v>
      </c>
      <c r="AJ760">
        <v>0</v>
      </c>
      <c r="AK760">
        <v>15</v>
      </c>
      <c r="AL760">
        <v>0</v>
      </c>
      <c r="AM760">
        <v>0</v>
      </c>
      <c r="AN760">
        <v>0</v>
      </c>
      <c r="AO760">
        <v>0.92483000000000004</v>
      </c>
      <c r="AP760">
        <v>1</v>
      </c>
      <c r="AQ760">
        <v>1</v>
      </c>
      <c r="AR760" t="s">
        <v>95</v>
      </c>
      <c r="AS760" t="s">
        <v>95</v>
      </c>
      <c r="AT760" t="s">
        <v>95</v>
      </c>
      <c r="AU760" t="s">
        <v>95</v>
      </c>
      <c r="AV760" t="s">
        <v>95</v>
      </c>
      <c r="AW760" t="s">
        <v>95</v>
      </c>
      <c r="AX760" t="s">
        <v>95</v>
      </c>
      <c r="AY760" t="s">
        <v>95</v>
      </c>
      <c r="AZ760" t="s">
        <v>95</v>
      </c>
      <c r="BA760" t="s">
        <v>95</v>
      </c>
      <c r="BB760" t="s">
        <v>95</v>
      </c>
      <c r="BC760" t="s">
        <v>95</v>
      </c>
      <c r="BD760" t="s">
        <v>95</v>
      </c>
      <c r="BE760">
        <v>1</v>
      </c>
      <c r="BI760">
        <v>0</v>
      </c>
      <c r="BJ760" t="s">
        <v>133</v>
      </c>
      <c r="BK760" t="s">
        <v>501</v>
      </c>
      <c r="BL760">
        <v>1</v>
      </c>
      <c r="BM760">
        <v>1</v>
      </c>
      <c r="BN760">
        <v>0</v>
      </c>
      <c r="BO760">
        <v>0</v>
      </c>
      <c r="BP760">
        <v>0</v>
      </c>
      <c r="BQ760">
        <v>0</v>
      </c>
      <c r="BS760">
        <v>1</v>
      </c>
      <c r="BT760">
        <v>1</v>
      </c>
      <c r="BU760">
        <v>0</v>
      </c>
      <c r="BV760">
        <v>0</v>
      </c>
      <c r="BW760">
        <v>0</v>
      </c>
      <c r="BX760">
        <v>0</v>
      </c>
      <c r="BY760">
        <v>815</v>
      </c>
      <c r="CG760" s="4">
        <v>1</v>
      </c>
      <c r="CH760" s="4">
        <v>1</v>
      </c>
      <c r="CI760" s="5">
        <v>0</v>
      </c>
      <c r="CJ760" s="5">
        <v>0</v>
      </c>
      <c r="CK760" s="5">
        <v>0</v>
      </c>
      <c r="CL760" s="5">
        <v>0</v>
      </c>
    </row>
    <row r="761" spans="1:90" x14ac:dyDescent="0.2">
      <c r="A761" t="s">
        <v>1266</v>
      </c>
      <c r="B761" t="s">
        <v>1209</v>
      </c>
      <c r="C761" t="s">
        <v>468</v>
      </c>
      <c r="D761">
        <v>1.1000000000000001</v>
      </c>
      <c r="E761" t="s">
        <v>90</v>
      </c>
      <c r="F761" t="s">
        <v>1214</v>
      </c>
      <c r="G761" t="s">
        <v>92</v>
      </c>
      <c r="H761" t="s">
        <v>1212</v>
      </c>
      <c r="I761">
        <v>0.62866999999999995</v>
      </c>
      <c r="J761">
        <v>4.2776000000000002E-2</v>
      </c>
      <c r="K761">
        <v>1.6138E-2</v>
      </c>
      <c r="L761">
        <v>2008.9</v>
      </c>
      <c r="M761">
        <v>6.9901</v>
      </c>
      <c r="N761">
        <v>0.39532</v>
      </c>
      <c r="O761">
        <v>0.10496</v>
      </c>
      <c r="P761">
        <v>1987.4</v>
      </c>
      <c r="Q761">
        <v>-32.170999999999999</v>
      </c>
      <c r="R761">
        <v>0.91725000000000001</v>
      </c>
      <c r="S761">
        <v>0.89241999999999999</v>
      </c>
      <c r="T761">
        <v>2.3522000000000001E-2</v>
      </c>
      <c r="U761">
        <v>2.0646999999999999E-2</v>
      </c>
      <c r="V761">
        <v>0.56996999999999998</v>
      </c>
      <c r="W761">
        <v>0.49177999999999999</v>
      </c>
      <c r="X761">
        <v>5.3621000000000002E-2</v>
      </c>
      <c r="Y761">
        <v>5.0103000000000002E-2</v>
      </c>
      <c r="Z761">
        <v>0.63299000000000005</v>
      </c>
      <c r="AA761">
        <v>0.56625999999999999</v>
      </c>
      <c r="AB761">
        <v>4.9535999999999997E-2</v>
      </c>
      <c r="AC761">
        <v>4.7275999999999999E-2</v>
      </c>
      <c r="AD761">
        <v>14</v>
      </c>
      <c r="AE761">
        <v>14</v>
      </c>
      <c r="AF761">
        <v>1.0590999999999999</v>
      </c>
      <c r="AG761">
        <v>0.40904000000000001</v>
      </c>
      <c r="AH761">
        <v>0.65010999999999997</v>
      </c>
      <c r="AI761">
        <v>14</v>
      </c>
      <c r="AJ761">
        <v>5</v>
      </c>
      <c r="AK761">
        <v>13</v>
      </c>
      <c r="AL761">
        <v>1</v>
      </c>
      <c r="AM761">
        <v>0</v>
      </c>
      <c r="AN761">
        <v>0</v>
      </c>
      <c r="AO761">
        <v>0.93500000000000005</v>
      </c>
      <c r="AP761">
        <v>1</v>
      </c>
      <c r="AQ761">
        <v>1</v>
      </c>
      <c r="AR761" t="s">
        <v>95</v>
      </c>
      <c r="AS761" t="s">
        <v>95</v>
      </c>
      <c r="AT761" t="s">
        <v>95</v>
      </c>
      <c r="AU761" t="s">
        <v>95</v>
      </c>
      <c r="AV761" t="s">
        <v>95</v>
      </c>
      <c r="AW761" t="s">
        <v>95</v>
      </c>
      <c r="AX761" t="s">
        <v>95</v>
      </c>
      <c r="AY761" t="s">
        <v>95</v>
      </c>
      <c r="AZ761" t="s">
        <v>95</v>
      </c>
      <c r="BA761" t="s">
        <v>95</v>
      </c>
      <c r="BB761" t="s">
        <v>95</v>
      </c>
      <c r="BC761" t="s">
        <v>95</v>
      </c>
      <c r="BD761" t="s">
        <v>95</v>
      </c>
      <c r="BE761">
        <v>1</v>
      </c>
      <c r="BI761">
        <v>0</v>
      </c>
      <c r="BL761">
        <v>1</v>
      </c>
      <c r="BM761">
        <v>1</v>
      </c>
      <c r="BN761">
        <v>0</v>
      </c>
      <c r="BO761">
        <v>0</v>
      </c>
      <c r="BP761">
        <v>0</v>
      </c>
      <c r="BQ761">
        <v>0</v>
      </c>
      <c r="BS761">
        <v>1</v>
      </c>
      <c r="BT761">
        <v>1</v>
      </c>
      <c r="BU761">
        <v>0</v>
      </c>
      <c r="BV761">
        <v>0</v>
      </c>
      <c r="BW761">
        <v>0</v>
      </c>
      <c r="BX761">
        <v>0</v>
      </c>
      <c r="BY761">
        <v>816</v>
      </c>
      <c r="CG761" s="4">
        <v>1</v>
      </c>
      <c r="CH761" s="4">
        <v>1</v>
      </c>
      <c r="CI761" s="5">
        <v>0</v>
      </c>
      <c r="CJ761" s="5">
        <v>0</v>
      </c>
      <c r="CK761" s="5">
        <v>0</v>
      </c>
      <c r="CL761" s="5">
        <v>0</v>
      </c>
    </row>
    <row r="762" spans="1:90" x14ac:dyDescent="0.2">
      <c r="A762" t="s">
        <v>1267</v>
      </c>
      <c r="B762" t="s">
        <v>1209</v>
      </c>
      <c r="C762" t="s">
        <v>468</v>
      </c>
      <c r="D762">
        <v>1.1000000000000001</v>
      </c>
      <c r="E762" t="s">
        <v>90</v>
      </c>
      <c r="F762" t="s">
        <v>1216</v>
      </c>
      <c r="G762" t="s">
        <v>92</v>
      </c>
      <c r="H762" t="s">
        <v>1212</v>
      </c>
      <c r="I762">
        <v>0.45728999999999997</v>
      </c>
      <c r="J762">
        <v>2.1887999999999999E-3</v>
      </c>
      <c r="K762">
        <v>1.2965000000000001E-2</v>
      </c>
      <c r="L762">
        <v>2008.5</v>
      </c>
      <c r="M762">
        <v>9.6097999999999999</v>
      </c>
      <c r="N762">
        <v>0.31711</v>
      </c>
      <c r="O762">
        <v>1555</v>
      </c>
      <c r="P762" s="1">
        <v>157500</v>
      </c>
      <c r="Q762">
        <v>-25.849</v>
      </c>
      <c r="R762">
        <v>0.90964999999999996</v>
      </c>
      <c r="S762">
        <v>0.88253999999999999</v>
      </c>
      <c r="T762">
        <v>1.7683999999999998E-2</v>
      </c>
      <c r="U762">
        <v>1.5004999999999999E-2</v>
      </c>
      <c r="V762">
        <v>-21.015999999999998</v>
      </c>
      <c r="W762">
        <v>-25.018999999999998</v>
      </c>
      <c r="X762">
        <v>0.27604000000000001</v>
      </c>
      <c r="Y762">
        <v>0.2697</v>
      </c>
      <c r="Z762">
        <v>0.78924000000000005</v>
      </c>
      <c r="AA762">
        <v>0.75092000000000003</v>
      </c>
      <c r="AB762">
        <v>2.7008999999999998E-2</v>
      </c>
      <c r="AC762">
        <v>2.2724999999999999E-2</v>
      </c>
      <c r="AD762">
        <v>14</v>
      </c>
      <c r="AE762">
        <v>14</v>
      </c>
      <c r="AF762">
        <v>1.0798000000000001</v>
      </c>
      <c r="AG762">
        <v>0.43675999999999998</v>
      </c>
      <c r="AH762">
        <v>0.64300000000000002</v>
      </c>
      <c r="AI762">
        <v>14</v>
      </c>
      <c r="AJ762">
        <v>0</v>
      </c>
      <c r="AK762">
        <v>13</v>
      </c>
      <c r="AL762">
        <v>0</v>
      </c>
      <c r="AM762">
        <v>0</v>
      </c>
      <c r="AN762">
        <v>0</v>
      </c>
      <c r="AO762">
        <v>0.93040999999999996</v>
      </c>
      <c r="AP762">
        <v>1</v>
      </c>
      <c r="AQ762">
        <v>1</v>
      </c>
      <c r="AR762" t="s">
        <v>95</v>
      </c>
      <c r="AS762" t="s">
        <v>95</v>
      </c>
      <c r="AT762" t="s">
        <v>95</v>
      </c>
      <c r="AU762" t="s">
        <v>95</v>
      </c>
      <c r="AV762" t="s">
        <v>95</v>
      </c>
      <c r="AW762" t="s">
        <v>95</v>
      </c>
      <c r="AX762" t="s">
        <v>95</v>
      </c>
      <c r="AY762" t="s">
        <v>95</v>
      </c>
      <c r="AZ762" t="s">
        <v>95</v>
      </c>
      <c r="BA762" t="s">
        <v>95</v>
      </c>
      <c r="BB762" t="s">
        <v>95</v>
      </c>
      <c r="BC762" t="s">
        <v>95</v>
      </c>
      <c r="BD762" t="s">
        <v>95</v>
      </c>
      <c r="BE762">
        <v>1</v>
      </c>
      <c r="BI762">
        <v>0</v>
      </c>
      <c r="BL762">
        <v>1</v>
      </c>
      <c r="BM762">
        <v>1</v>
      </c>
      <c r="BN762">
        <v>0</v>
      </c>
      <c r="BO762">
        <v>0</v>
      </c>
      <c r="BP762">
        <v>0</v>
      </c>
      <c r="BQ762">
        <v>0</v>
      </c>
      <c r="BS762">
        <v>1</v>
      </c>
      <c r="BT762">
        <v>1</v>
      </c>
      <c r="BU762">
        <v>0</v>
      </c>
      <c r="BV762">
        <v>0</v>
      </c>
      <c r="BW762">
        <v>0</v>
      </c>
      <c r="BX762">
        <v>0</v>
      </c>
      <c r="BY762">
        <v>817</v>
      </c>
      <c r="CG762" s="4">
        <v>1</v>
      </c>
      <c r="CH762" s="4">
        <v>1</v>
      </c>
      <c r="CI762" s="5">
        <v>0</v>
      </c>
      <c r="CJ762" s="5">
        <v>0</v>
      </c>
      <c r="CK762" s="5">
        <v>0</v>
      </c>
      <c r="CL762" s="5">
        <v>0</v>
      </c>
    </row>
    <row r="763" spans="1:90" x14ac:dyDescent="0.2">
      <c r="A763" t="s">
        <v>1268</v>
      </c>
      <c r="B763" t="s">
        <v>1209</v>
      </c>
      <c r="C763" t="s">
        <v>468</v>
      </c>
      <c r="D763">
        <v>1.1000000000000001</v>
      </c>
      <c r="E763" t="s">
        <v>90</v>
      </c>
      <c r="F763" t="s">
        <v>1219</v>
      </c>
      <c r="G763" t="s">
        <v>107</v>
      </c>
      <c r="H763" t="s">
        <v>1212</v>
      </c>
      <c r="I763">
        <v>0.20707</v>
      </c>
      <c r="J763">
        <v>5.2509E-2</v>
      </c>
      <c r="K763">
        <v>2.2006999999999999E-2</v>
      </c>
      <c r="L763">
        <v>2010.2</v>
      </c>
      <c r="M763">
        <v>21.222000000000001</v>
      </c>
      <c r="N763">
        <v>0.57043999999999995</v>
      </c>
      <c r="O763">
        <v>0.95769000000000004</v>
      </c>
      <c r="P763">
        <v>2032.4</v>
      </c>
      <c r="Q763">
        <v>-43.95</v>
      </c>
      <c r="R763">
        <v>0.83472999999999997</v>
      </c>
      <c r="S763">
        <v>0.79342000000000001</v>
      </c>
      <c r="T763">
        <v>4.5155000000000001E-2</v>
      </c>
      <c r="U763">
        <v>3.8398000000000002E-2</v>
      </c>
      <c r="V763">
        <v>0.80693000000000004</v>
      </c>
      <c r="W763">
        <v>0.77722999999999998</v>
      </c>
      <c r="X763">
        <v>4.8807000000000003E-2</v>
      </c>
      <c r="Y763">
        <v>4.6018999999999997E-2</v>
      </c>
      <c r="Z763">
        <v>0.83418000000000003</v>
      </c>
      <c r="AA763">
        <v>0.80867</v>
      </c>
      <c r="AB763">
        <v>4.5231E-2</v>
      </c>
      <c r="AC763">
        <v>4.2818000000000002E-2</v>
      </c>
      <c r="AD763">
        <v>16</v>
      </c>
      <c r="AE763">
        <v>16</v>
      </c>
      <c r="AF763">
        <v>1.0501</v>
      </c>
      <c r="AG763">
        <v>0.32606000000000002</v>
      </c>
      <c r="AH763">
        <v>0.72399999999999998</v>
      </c>
      <c r="AI763">
        <v>16</v>
      </c>
      <c r="AJ763">
        <v>0</v>
      </c>
      <c r="AK763">
        <v>15</v>
      </c>
      <c r="AL763">
        <v>0</v>
      </c>
      <c r="AM763">
        <v>0</v>
      </c>
      <c r="AN763">
        <v>0</v>
      </c>
      <c r="AO763">
        <v>0.92483000000000004</v>
      </c>
      <c r="AP763">
        <v>1</v>
      </c>
      <c r="AQ763">
        <v>1</v>
      </c>
      <c r="AR763" t="s">
        <v>95</v>
      </c>
      <c r="AS763" t="s">
        <v>95</v>
      </c>
      <c r="AT763" t="s">
        <v>95</v>
      </c>
      <c r="AU763" t="s">
        <v>95</v>
      </c>
      <c r="AV763" t="s">
        <v>95</v>
      </c>
      <c r="AW763" t="s">
        <v>95</v>
      </c>
      <c r="AX763" t="s">
        <v>95</v>
      </c>
      <c r="AY763" t="s">
        <v>95</v>
      </c>
      <c r="AZ763" t="s">
        <v>95</v>
      </c>
      <c r="BA763" t="s">
        <v>95</v>
      </c>
      <c r="BB763" t="s">
        <v>95</v>
      </c>
      <c r="BC763" t="s">
        <v>95</v>
      </c>
      <c r="BD763" t="s">
        <v>95</v>
      </c>
      <c r="BI763">
        <v>0</v>
      </c>
      <c r="BJ763" t="s">
        <v>108</v>
      </c>
      <c r="BK763" t="s">
        <v>109</v>
      </c>
      <c r="BL763">
        <v>1</v>
      </c>
      <c r="BM763">
        <v>1</v>
      </c>
      <c r="BN763">
        <v>0</v>
      </c>
      <c r="BO763">
        <v>1</v>
      </c>
      <c r="BP763">
        <v>0</v>
      </c>
      <c r="BQ763">
        <v>0</v>
      </c>
      <c r="BS763">
        <v>1</v>
      </c>
      <c r="BT763">
        <v>1</v>
      </c>
      <c r="BU763">
        <v>0</v>
      </c>
      <c r="BV763">
        <v>1</v>
      </c>
      <c r="BW763">
        <v>0</v>
      </c>
      <c r="BX763">
        <v>0</v>
      </c>
      <c r="BY763">
        <v>818</v>
      </c>
      <c r="CG763" s="4">
        <v>1</v>
      </c>
      <c r="CH763" s="4">
        <v>1</v>
      </c>
      <c r="CI763" s="5">
        <v>0</v>
      </c>
      <c r="CJ763" s="5">
        <v>1</v>
      </c>
      <c r="CK763" s="5">
        <v>0</v>
      </c>
      <c r="CL763" s="5">
        <v>0</v>
      </c>
    </row>
    <row r="764" spans="1:90" x14ac:dyDescent="0.2">
      <c r="A764" t="s">
        <v>1269</v>
      </c>
      <c r="B764" t="s">
        <v>1209</v>
      </c>
      <c r="C764" t="s">
        <v>468</v>
      </c>
      <c r="D764">
        <v>2.2000000000000002</v>
      </c>
      <c r="E764" t="s">
        <v>1221</v>
      </c>
      <c r="F764" t="s">
        <v>1222</v>
      </c>
      <c r="G764" t="s">
        <v>92</v>
      </c>
      <c r="H764" t="s">
        <v>1212</v>
      </c>
      <c r="I764">
        <v>4.2102000000000001E-2</v>
      </c>
      <c r="J764">
        <v>4.2101E-2</v>
      </c>
      <c r="K764">
        <v>1.6724000000000001E-3</v>
      </c>
      <c r="L764">
        <v>2278.6999999999998</v>
      </c>
      <c r="M764">
        <v>104.38</v>
      </c>
      <c r="N764">
        <v>4016.4</v>
      </c>
      <c r="O764">
        <v>6.6802999999999999</v>
      </c>
      <c r="P764">
        <v>2126.6999999999998</v>
      </c>
      <c r="Q764">
        <v>-3.3092999999999999</v>
      </c>
      <c r="R764">
        <v>0.57599</v>
      </c>
      <c r="S764">
        <v>0.52888000000000002</v>
      </c>
      <c r="T764">
        <v>1.4161999999999999E-2</v>
      </c>
      <c r="U764">
        <v>1.0385999999999999E-2</v>
      </c>
      <c r="V764">
        <v>0.57599</v>
      </c>
      <c r="W764">
        <v>0.54571000000000003</v>
      </c>
      <c r="X764">
        <v>1.4161999999999999E-2</v>
      </c>
      <c r="Y764">
        <v>1.0385999999999999E-2</v>
      </c>
      <c r="Z764">
        <v>0.47305999999999998</v>
      </c>
      <c r="AA764">
        <v>0.43541999999999997</v>
      </c>
      <c r="AB764">
        <v>1.5786999999999999E-2</v>
      </c>
      <c r="AC764">
        <v>1.2243E-2</v>
      </c>
      <c r="AD764">
        <v>31</v>
      </c>
      <c r="AE764">
        <v>31</v>
      </c>
      <c r="AF764" s="1">
        <v>2.9475000000000002E-5</v>
      </c>
      <c r="AG764" s="1">
        <v>5.9596999999999999E-6</v>
      </c>
      <c r="AH764" s="1">
        <v>2.3515000000000001E-5</v>
      </c>
      <c r="AI764">
        <v>31</v>
      </c>
      <c r="AJ764">
        <v>2</v>
      </c>
      <c r="AK764">
        <v>22</v>
      </c>
      <c r="AL764">
        <v>0</v>
      </c>
      <c r="AM764">
        <v>1</v>
      </c>
      <c r="AN764">
        <v>0</v>
      </c>
      <c r="AO764">
        <v>0.92393000000000003</v>
      </c>
      <c r="AP764">
        <v>1</v>
      </c>
      <c r="AQ764">
        <v>1</v>
      </c>
      <c r="AR764" t="s">
        <v>94</v>
      </c>
      <c r="AS764" t="s">
        <v>95</v>
      </c>
      <c r="AT764" t="s">
        <v>95</v>
      </c>
      <c r="AU764" t="s">
        <v>95</v>
      </c>
      <c r="AV764" t="s">
        <v>95</v>
      </c>
      <c r="AW764" t="s">
        <v>95</v>
      </c>
      <c r="AX764" t="s">
        <v>95</v>
      </c>
      <c r="AY764" t="s">
        <v>94</v>
      </c>
      <c r="AZ764" t="s">
        <v>95</v>
      </c>
      <c r="BA764" t="s">
        <v>94</v>
      </c>
      <c r="BB764" t="s">
        <v>95</v>
      </c>
      <c r="BC764" t="s">
        <v>94</v>
      </c>
      <c r="BD764" t="s">
        <v>95</v>
      </c>
      <c r="BE764">
        <v>4</v>
      </c>
      <c r="BG764" t="s">
        <v>1246</v>
      </c>
      <c r="BI764">
        <v>0</v>
      </c>
      <c r="BM764">
        <v>1</v>
      </c>
      <c r="BS764">
        <v>1</v>
      </c>
      <c r="BT764">
        <v>1</v>
      </c>
      <c r="BU764">
        <v>0</v>
      </c>
      <c r="BV764">
        <v>0</v>
      </c>
      <c r="BW764">
        <v>0</v>
      </c>
      <c r="BX764">
        <v>1</v>
      </c>
      <c r="BY764">
        <v>819</v>
      </c>
      <c r="CG764" s="4">
        <v>1</v>
      </c>
      <c r="CH764" s="4">
        <v>1</v>
      </c>
      <c r="CI764" s="5">
        <v>0</v>
      </c>
      <c r="CJ764" s="5">
        <v>0</v>
      </c>
      <c r="CK764" s="5">
        <v>0</v>
      </c>
      <c r="CL764" s="5">
        <v>1</v>
      </c>
    </row>
    <row r="765" spans="1:90" x14ac:dyDescent="0.2">
      <c r="A765" t="s">
        <v>1270</v>
      </c>
      <c r="B765" t="s">
        <v>1209</v>
      </c>
      <c r="C765" t="s">
        <v>468</v>
      </c>
      <c r="D765">
        <v>2.4</v>
      </c>
      <c r="E765" t="s">
        <v>1224</v>
      </c>
      <c r="F765" t="s">
        <v>1225</v>
      </c>
      <c r="G765" t="s">
        <v>92</v>
      </c>
      <c r="H765" t="s">
        <v>1212</v>
      </c>
      <c r="I765">
        <v>-0.1036</v>
      </c>
      <c r="J765">
        <v>-0.1036</v>
      </c>
      <c r="K765">
        <v>-8.5754000000000004E-3</v>
      </c>
      <c r="L765">
        <v>1891.1</v>
      </c>
      <c r="M765">
        <v>-42.417999999999999</v>
      </c>
      <c r="N765">
        <v>25368</v>
      </c>
      <c r="O765">
        <v>12.788</v>
      </c>
      <c r="P765">
        <v>1964.4</v>
      </c>
      <c r="Q765">
        <v>17.361000000000001</v>
      </c>
      <c r="R765">
        <v>0.92413999999999996</v>
      </c>
      <c r="S765">
        <v>0.90896999999999994</v>
      </c>
      <c r="T765">
        <v>1.4563E-2</v>
      </c>
      <c r="U765">
        <v>1.2378999999999999E-2</v>
      </c>
      <c r="V765">
        <v>0.92415000000000003</v>
      </c>
      <c r="W765">
        <v>0.91466000000000003</v>
      </c>
      <c r="X765">
        <v>1.4563E-2</v>
      </c>
      <c r="Y765">
        <v>1.2378999999999999E-2</v>
      </c>
      <c r="Z765">
        <v>0.78908999999999996</v>
      </c>
      <c r="AA765">
        <v>0.76273000000000002</v>
      </c>
      <c r="AB765">
        <v>2.4282999999999999E-2</v>
      </c>
      <c r="AC765">
        <v>2.1627E-2</v>
      </c>
      <c r="AD765">
        <v>19</v>
      </c>
      <c r="AE765">
        <v>19</v>
      </c>
      <c r="AF765" s="1">
        <v>8.3175999999999998E-6</v>
      </c>
      <c r="AG765" s="1">
        <v>1.9315999999999999E-6</v>
      </c>
      <c r="AH765" s="1">
        <v>6.3860000000000004E-6</v>
      </c>
      <c r="AI765">
        <v>19</v>
      </c>
      <c r="AJ765">
        <v>18</v>
      </c>
      <c r="AK765">
        <v>0</v>
      </c>
      <c r="AL765">
        <v>0</v>
      </c>
      <c r="AM765">
        <v>0</v>
      </c>
      <c r="AN765">
        <v>0</v>
      </c>
      <c r="AO765">
        <v>0.89219999999999999</v>
      </c>
      <c r="AP765">
        <v>1</v>
      </c>
      <c r="AQ765">
        <v>1</v>
      </c>
      <c r="AR765" t="s">
        <v>95</v>
      </c>
      <c r="AS765" t="s">
        <v>95</v>
      </c>
      <c r="AT765" t="s">
        <v>95</v>
      </c>
      <c r="AU765" t="s">
        <v>95</v>
      </c>
      <c r="AV765" t="s">
        <v>95</v>
      </c>
      <c r="AW765" t="s">
        <v>95</v>
      </c>
      <c r="AX765" t="s">
        <v>95</v>
      </c>
      <c r="AY765" t="s">
        <v>94</v>
      </c>
      <c r="AZ765" t="s">
        <v>95</v>
      </c>
      <c r="BA765" t="s">
        <v>94</v>
      </c>
      <c r="BB765" t="s">
        <v>95</v>
      </c>
      <c r="BC765" t="s">
        <v>94</v>
      </c>
      <c r="BD765" t="s">
        <v>95</v>
      </c>
      <c r="BE765">
        <v>1</v>
      </c>
      <c r="BI765">
        <v>0</v>
      </c>
      <c r="BM765">
        <v>1</v>
      </c>
      <c r="BS765">
        <v>1</v>
      </c>
      <c r="BT765">
        <v>1</v>
      </c>
      <c r="BU765">
        <v>0</v>
      </c>
      <c r="BV765">
        <v>0</v>
      </c>
      <c r="BW765">
        <v>0</v>
      </c>
      <c r="BX765">
        <v>1</v>
      </c>
      <c r="BY765">
        <v>820</v>
      </c>
      <c r="CG765" s="4">
        <v>1</v>
      </c>
      <c r="CH765" s="4">
        <v>1</v>
      </c>
      <c r="CI765" s="5">
        <v>0</v>
      </c>
      <c r="CJ765" s="5">
        <v>0</v>
      </c>
      <c r="CK765" s="5">
        <v>0</v>
      </c>
      <c r="CL765" s="5">
        <v>1</v>
      </c>
    </row>
    <row r="766" spans="1:90" x14ac:dyDescent="0.2">
      <c r="A766" t="s">
        <v>1271</v>
      </c>
      <c r="B766" t="s">
        <v>1209</v>
      </c>
      <c r="C766" t="s">
        <v>468</v>
      </c>
      <c r="D766">
        <v>2.5</v>
      </c>
      <c r="E766" t="s">
        <v>1227</v>
      </c>
      <c r="F766" t="s">
        <v>1228</v>
      </c>
      <c r="G766" t="s">
        <v>1229</v>
      </c>
      <c r="H766" t="s">
        <v>1212</v>
      </c>
      <c r="I766">
        <v>0.16258</v>
      </c>
      <c r="J766">
        <v>4.0118000000000003E-3</v>
      </c>
      <c r="K766">
        <v>3.2530999999999997E-2</v>
      </c>
      <c r="L766">
        <v>2012.2</v>
      </c>
      <c r="M766">
        <v>27.029</v>
      </c>
      <c r="N766">
        <v>0.98162000000000005</v>
      </c>
      <c r="O766">
        <v>1554.5</v>
      </c>
      <c r="P766" s="1">
        <v>157540</v>
      </c>
      <c r="Q766">
        <v>-64.962000000000003</v>
      </c>
      <c r="R766">
        <v>0.74936000000000003</v>
      </c>
      <c r="S766">
        <v>0.64193999999999996</v>
      </c>
      <c r="T766">
        <v>0.12093</v>
      </c>
      <c r="U766">
        <v>0.10012</v>
      </c>
      <c r="V766">
        <v>-4.1026999999999996</v>
      </c>
      <c r="W766">
        <v>-5.3784000000000001</v>
      </c>
      <c r="X766">
        <v>0.54564999999999997</v>
      </c>
      <c r="Y766">
        <v>0.48926999999999998</v>
      </c>
      <c r="Z766">
        <v>0.71557999999999999</v>
      </c>
      <c r="AA766">
        <v>0.64448000000000005</v>
      </c>
      <c r="AB766">
        <v>0.12881999999999999</v>
      </c>
      <c r="AC766">
        <v>0.11287</v>
      </c>
      <c r="AD766">
        <v>11</v>
      </c>
      <c r="AE766">
        <v>11</v>
      </c>
      <c r="AF766">
        <v>0.91573000000000004</v>
      </c>
      <c r="AG766">
        <v>0.2102</v>
      </c>
      <c r="AH766">
        <v>0.70552999999999999</v>
      </c>
      <c r="AI766">
        <v>20</v>
      </c>
      <c r="AJ766">
        <v>2</v>
      </c>
      <c r="AK766">
        <v>8</v>
      </c>
      <c r="AL766">
        <v>1</v>
      </c>
      <c r="AM766">
        <v>1</v>
      </c>
      <c r="AN766">
        <v>0</v>
      </c>
      <c r="AO766">
        <v>0.87895000000000001</v>
      </c>
      <c r="AP766">
        <v>1</v>
      </c>
      <c r="AQ766">
        <v>1</v>
      </c>
      <c r="AR766" t="s">
        <v>95</v>
      </c>
      <c r="AS766" t="s">
        <v>95</v>
      </c>
      <c r="AT766" t="s">
        <v>95</v>
      </c>
      <c r="AU766" t="s">
        <v>95</v>
      </c>
      <c r="AV766" t="s">
        <v>95</v>
      </c>
      <c r="AW766" t="s">
        <v>95</v>
      </c>
      <c r="AX766" t="s">
        <v>95</v>
      </c>
      <c r="AY766" t="s">
        <v>95</v>
      </c>
      <c r="AZ766" t="s">
        <v>95</v>
      </c>
      <c r="BA766" t="s">
        <v>95</v>
      </c>
      <c r="BB766" t="s">
        <v>95</v>
      </c>
      <c r="BC766" t="s">
        <v>95</v>
      </c>
      <c r="BD766" t="s">
        <v>95</v>
      </c>
      <c r="BE766">
        <v>2</v>
      </c>
      <c r="BI766">
        <v>0</v>
      </c>
      <c r="BL766">
        <v>1</v>
      </c>
      <c r="BM766">
        <v>1</v>
      </c>
      <c r="BS766">
        <v>1</v>
      </c>
      <c r="BT766">
        <v>1</v>
      </c>
      <c r="BU766">
        <v>0</v>
      </c>
      <c r="BV766">
        <v>0</v>
      </c>
      <c r="BW766">
        <v>0</v>
      </c>
      <c r="BX766">
        <v>1</v>
      </c>
      <c r="BY766">
        <v>821</v>
      </c>
      <c r="CG766" s="4">
        <v>1</v>
      </c>
      <c r="CH766" s="4">
        <v>1</v>
      </c>
      <c r="CI766" s="5">
        <v>0</v>
      </c>
      <c r="CJ766" s="5">
        <v>0</v>
      </c>
      <c r="CK766" s="5">
        <v>0</v>
      </c>
      <c r="CL766" s="5">
        <v>1</v>
      </c>
    </row>
    <row r="767" spans="1:90" x14ac:dyDescent="0.2">
      <c r="A767" t="s">
        <v>1272</v>
      </c>
      <c r="B767" t="s">
        <v>1209</v>
      </c>
      <c r="C767" t="s">
        <v>468</v>
      </c>
      <c r="D767">
        <v>2.5</v>
      </c>
      <c r="E767" t="s">
        <v>1227</v>
      </c>
      <c r="F767" t="s">
        <v>1231</v>
      </c>
      <c r="G767" t="s">
        <v>1229</v>
      </c>
      <c r="H767" t="s">
        <v>1212</v>
      </c>
      <c r="I767">
        <v>6.5560999999999994E-2</v>
      </c>
      <c r="J767">
        <v>3.1659000000000001E-3</v>
      </c>
      <c r="K767">
        <v>2.3674000000000001E-2</v>
      </c>
      <c r="L767">
        <v>2017.9</v>
      </c>
      <c r="M767">
        <v>67.028000000000006</v>
      </c>
      <c r="N767">
        <v>1.5464</v>
      </c>
      <c r="O767">
        <v>1554.8</v>
      </c>
      <c r="P767" s="1">
        <v>157510</v>
      </c>
      <c r="Q767">
        <v>-47.000999999999998</v>
      </c>
      <c r="R767">
        <v>0.72685</v>
      </c>
      <c r="S767">
        <v>0.60977999999999999</v>
      </c>
      <c r="T767">
        <v>9.1605000000000006E-2</v>
      </c>
      <c r="U767">
        <v>7.2506000000000001E-2</v>
      </c>
      <c r="V767">
        <v>-12.975</v>
      </c>
      <c r="W767">
        <v>-16.468</v>
      </c>
      <c r="X767">
        <v>0.65522000000000002</v>
      </c>
      <c r="Y767">
        <v>0.63134000000000001</v>
      </c>
      <c r="Z767">
        <v>0.71979000000000004</v>
      </c>
      <c r="AA767">
        <v>0.64973999999999998</v>
      </c>
      <c r="AB767">
        <v>9.2780000000000001E-2</v>
      </c>
      <c r="AC767">
        <v>7.2653999999999996E-2</v>
      </c>
      <c r="AD767">
        <v>11</v>
      </c>
      <c r="AE767">
        <v>11</v>
      </c>
      <c r="AF767">
        <v>0.60177000000000003</v>
      </c>
      <c r="AG767">
        <v>0.25045000000000001</v>
      </c>
      <c r="AH767">
        <v>0.35132000000000002</v>
      </c>
      <c r="AI767">
        <v>20</v>
      </c>
      <c r="AJ767">
        <v>2</v>
      </c>
      <c r="AK767">
        <v>6</v>
      </c>
      <c r="AL767">
        <v>1</v>
      </c>
      <c r="AM767">
        <v>1</v>
      </c>
      <c r="AN767">
        <v>0</v>
      </c>
      <c r="AO767">
        <v>0.87858999999999998</v>
      </c>
      <c r="AP767">
        <v>1</v>
      </c>
      <c r="AQ767">
        <v>1</v>
      </c>
      <c r="AR767" t="s">
        <v>95</v>
      </c>
      <c r="AS767" t="s">
        <v>95</v>
      </c>
      <c r="AT767" t="s">
        <v>95</v>
      </c>
      <c r="AU767" t="s">
        <v>95</v>
      </c>
      <c r="AV767" t="s">
        <v>95</v>
      </c>
      <c r="AW767" t="s">
        <v>95</v>
      </c>
      <c r="AX767" t="s">
        <v>95</v>
      </c>
      <c r="AY767" t="s">
        <v>95</v>
      </c>
      <c r="AZ767" t="s">
        <v>95</v>
      </c>
      <c r="BA767" t="s">
        <v>95</v>
      </c>
      <c r="BB767" t="s">
        <v>95</v>
      </c>
      <c r="BC767" t="s">
        <v>95</v>
      </c>
      <c r="BD767" t="s">
        <v>95</v>
      </c>
      <c r="BE767">
        <v>2</v>
      </c>
      <c r="BI767">
        <v>0</v>
      </c>
      <c r="BL767">
        <v>1</v>
      </c>
      <c r="BM767">
        <v>1</v>
      </c>
      <c r="BS767">
        <v>0</v>
      </c>
      <c r="BT767">
        <v>1</v>
      </c>
      <c r="BU767">
        <v>0</v>
      </c>
      <c r="BV767">
        <v>0</v>
      </c>
      <c r="BW767">
        <v>0</v>
      </c>
      <c r="BX767">
        <v>0</v>
      </c>
      <c r="BY767">
        <v>822</v>
      </c>
      <c r="BZ767" t="s">
        <v>123</v>
      </c>
      <c r="CG767" s="4">
        <v>1</v>
      </c>
      <c r="CH767" s="4">
        <v>1</v>
      </c>
      <c r="CI767" s="5">
        <v>0</v>
      </c>
      <c r="CJ767" s="5">
        <v>0</v>
      </c>
      <c r="CK767" s="5">
        <v>0</v>
      </c>
      <c r="CL767" s="5">
        <v>0</v>
      </c>
    </row>
    <row r="768" spans="1:90" x14ac:dyDescent="0.2">
      <c r="A768" t="s">
        <v>1273</v>
      </c>
      <c r="B768" t="s">
        <v>1209</v>
      </c>
      <c r="C768" t="s">
        <v>468</v>
      </c>
      <c r="D768">
        <v>2.9</v>
      </c>
      <c r="E768" t="s">
        <v>437</v>
      </c>
      <c r="F768" t="s">
        <v>438</v>
      </c>
      <c r="G768" t="s">
        <v>92</v>
      </c>
      <c r="H768" t="s">
        <v>1212</v>
      </c>
      <c r="I768">
        <v>0.20111999999999999</v>
      </c>
      <c r="J768">
        <v>3.8985999999999999E-3</v>
      </c>
      <c r="K768">
        <v>3.1109000000000001E-2</v>
      </c>
      <c r="L768">
        <v>2004.3</v>
      </c>
      <c r="M768">
        <v>21.85</v>
      </c>
      <c r="N768">
        <v>0.78166999999999998</v>
      </c>
      <c r="O768">
        <v>1554.5</v>
      </c>
      <c r="P768" s="1">
        <v>157520</v>
      </c>
      <c r="Q768">
        <v>-61.966000000000001</v>
      </c>
      <c r="R768">
        <v>0.99348999999999998</v>
      </c>
      <c r="S768">
        <v>0.99246000000000001</v>
      </c>
      <c r="T768">
        <v>1.6809999999999999E-2</v>
      </c>
      <c r="U768">
        <v>1.2073E-2</v>
      </c>
      <c r="V768">
        <v>-4.4435000000000002</v>
      </c>
      <c r="W768">
        <v>-4.9878</v>
      </c>
      <c r="X768">
        <v>0.48612</v>
      </c>
      <c r="Y768">
        <v>0.43919999999999998</v>
      </c>
      <c r="Z768">
        <v>0.98087999999999997</v>
      </c>
      <c r="AA768">
        <v>0.97897000000000001</v>
      </c>
      <c r="AB768">
        <v>2.8808E-2</v>
      </c>
      <c r="AC768">
        <v>2.4171999999999999E-2</v>
      </c>
      <c r="AD768">
        <v>23</v>
      </c>
      <c r="AE768">
        <v>23</v>
      </c>
      <c r="AF768">
        <v>0.91459000000000001</v>
      </c>
      <c r="AG768">
        <v>0.14072000000000001</v>
      </c>
      <c r="AH768">
        <v>0.77386999999999995</v>
      </c>
      <c r="AI768">
        <v>23</v>
      </c>
      <c r="AJ768">
        <v>0</v>
      </c>
      <c r="AK768">
        <v>22</v>
      </c>
      <c r="AL768">
        <v>0</v>
      </c>
      <c r="AM768">
        <v>0</v>
      </c>
      <c r="AN768">
        <v>0</v>
      </c>
      <c r="AO768">
        <v>0.94925999999999999</v>
      </c>
      <c r="AP768">
        <v>1</v>
      </c>
      <c r="AQ768">
        <v>1</v>
      </c>
      <c r="AR768" t="s">
        <v>95</v>
      </c>
      <c r="AS768" t="s">
        <v>95</v>
      </c>
      <c r="AT768" t="s">
        <v>95</v>
      </c>
      <c r="AU768" t="s">
        <v>95</v>
      </c>
      <c r="AV768" t="s">
        <v>95</v>
      </c>
      <c r="AW768" t="s">
        <v>95</v>
      </c>
      <c r="AX768" t="s">
        <v>95</v>
      </c>
      <c r="AY768" t="s">
        <v>95</v>
      </c>
      <c r="AZ768" t="s">
        <v>95</v>
      </c>
      <c r="BA768" t="s">
        <v>95</v>
      </c>
      <c r="BB768" t="s">
        <v>95</v>
      </c>
      <c r="BC768" t="s">
        <v>95</v>
      </c>
      <c r="BD768" t="s">
        <v>95</v>
      </c>
      <c r="BE768">
        <v>1</v>
      </c>
      <c r="BI768">
        <v>0</v>
      </c>
      <c r="BL768">
        <v>1</v>
      </c>
      <c r="BM768">
        <v>1</v>
      </c>
      <c r="BS768">
        <v>0</v>
      </c>
      <c r="BT768">
        <v>1</v>
      </c>
      <c r="BU768">
        <v>0</v>
      </c>
      <c r="BV768">
        <v>0</v>
      </c>
      <c r="BW768">
        <v>0</v>
      </c>
      <c r="BX768">
        <v>1</v>
      </c>
      <c r="BY768">
        <v>823</v>
      </c>
      <c r="BZ768" t="s">
        <v>123</v>
      </c>
      <c r="CG768" s="4">
        <v>1</v>
      </c>
      <c r="CH768" s="4">
        <v>1</v>
      </c>
      <c r="CI768" s="5">
        <v>0</v>
      </c>
      <c r="CJ768" s="5">
        <v>0</v>
      </c>
      <c r="CK768" s="5">
        <v>0</v>
      </c>
      <c r="CL768" s="5">
        <v>1</v>
      </c>
    </row>
    <row r="769" spans="1:90" x14ac:dyDescent="0.2">
      <c r="A769" t="s">
        <v>1274</v>
      </c>
      <c r="B769" t="s">
        <v>1209</v>
      </c>
      <c r="C769" t="s">
        <v>468</v>
      </c>
      <c r="D769">
        <v>4.0999999999999996</v>
      </c>
      <c r="E769" t="s">
        <v>129</v>
      </c>
      <c r="F769" t="s">
        <v>130</v>
      </c>
      <c r="G769" t="s">
        <v>131</v>
      </c>
      <c r="H769" t="s">
        <v>1212</v>
      </c>
      <c r="I769">
        <v>15.066000000000001</v>
      </c>
      <c r="J769">
        <v>0.31491000000000002</v>
      </c>
      <c r="K769">
        <v>3.2806999999999999</v>
      </c>
      <c r="L769">
        <v>2021.9</v>
      </c>
      <c r="M769">
        <v>0.29169</v>
      </c>
      <c r="N769">
        <v>85.92</v>
      </c>
      <c r="O769">
        <v>0.34325</v>
      </c>
      <c r="P769">
        <v>2006.2</v>
      </c>
      <c r="Q769">
        <v>-6591.6</v>
      </c>
      <c r="R769">
        <v>0.80671000000000004</v>
      </c>
      <c r="S769">
        <v>0.77259999999999995</v>
      </c>
      <c r="T769">
        <v>13.222</v>
      </c>
      <c r="U769">
        <v>5.2317999999999998</v>
      </c>
      <c r="V769">
        <v>0.68411999999999995</v>
      </c>
      <c r="W769">
        <v>0.64902000000000004</v>
      </c>
      <c r="X769">
        <v>16.902999999999999</v>
      </c>
      <c r="Y769">
        <v>10.696999999999999</v>
      </c>
      <c r="Z769">
        <v>0.43633</v>
      </c>
      <c r="AA769">
        <v>0.37370999999999999</v>
      </c>
      <c r="AB769">
        <v>22.579000000000001</v>
      </c>
      <c r="AC769">
        <v>18.123000000000001</v>
      </c>
      <c r="AD769">
        <v>21</v>
      </c>
      <c r="AE769">
        <v>6</v>
      </c>
      <c r="AF769">
        <v>1.1638999999999999</v>
      </c>
      <c r="AG769">
        <v>0.15140000000000001</v>
      </c>
      <c r="AH769">
        <v>1.0125</v>
      </c>
      <c r="AI769">
        <v>10</v>
      </c>
      <c r="AJ769">
        <v>1</v>
      </c>
      <c r="AK769">
        <v>9</v>
      </c>
      <c r="AL769">
        <v>1</v>
      </c>
      <c r="AM769">
        <v>0</v>
      </c>
      <c r="AN769">
        <v>1</v>
      </c>
      <c r="AO769">
        <v>0.64390999999999998</v>
      </c>
      <c r="AP769">
        <v>0</v>
      </c>
      <c r="AQ769">
        <v>1</v>
      </c>
      <c r="AR769" t="s">
        <v>95</v>
      </c>
      <c r="AS769" t="s">
        <v>95</v>
      </c>
      <c r="AT769" t="s">
        <v>95</v>
      </c>
      <c r="AU769" t="s">
        <v>94</v>
      </c>
      <c r="AV769" t="s">
        <v>94</v>
      </c>
      <c r="AW769" t="s">
        <v>94</v>
      </c>
      <c r="AX769" t="s">
        <v>94</v>
      </c>
      <c r="AY769" t="s">
        <v>95</v>
      </c>
      <c r="AZ769" t="s">
        <v>95</v>
      </c>
      <c r="BA769" t="s">
        <v>94</v>
      </c>
      <c r="BB769" t="s">
        <v>94</v>
      </c>
      <c r="BC769" t="s">
        <v>94</v>
      </c>
      <c r="BD769" t="s">
        <v>94</v>
      </c>
      <c r="BI769">
        <v>0</v>
      </c>
      <c r="BJ769" t="s">
        <v>132</v>
      </c>
      <c r="BK769" t="s">
        <v>133</v>
      </c>
      <c r="BL769">
        <v>1</v>
      </c>
      <c r="BM769">
        <v>1</v>
      </c>
      <c r="BN769">
        <v>0</v>
      </c>
      <c r="BO769">
        <v>0</v>
      </c>
      <c r="BP769">
        <v>0</v>
      </c>
      <c r="BQ769">
        <v>0</v>
      </c>
      <c r="BS769">
        <v>1</v>
      </c>
      <c r="BT769">
        <v>1</v>
      </c>
      <c r="BU769">
        <v>0</v>
      </c>
      <c r="BV769">
        <v>0</v>
      </c>
      <c r="BW769">
        <v>0</v>
      </c>
      <c r="BX769">
        <v>0</v>
      </c>
      <c r="BY769">
        <v>824</v>
      </c>
      <c r="CG769" s="4">
        <v>1</v>
      </c>
      <c r="CH769" s="4">
        <v>1</v>
      </c>
      <c r="CI769" s="5">
        <v>0</v>
      </c>
      <c r="CJ769" s="5">
        <v>0</v>
      </c>
      <c r="CK769" s="5">
        <v>0</v>
      </c>
      <c r="CL769" s="5">
        <v>0</v>
      </c>
    </row>
    <row r="770" spans="1:90" x14ac:dyDescent="0.2">
      <c r="A770" t="s">
        <v>1275</v>
      </c>
      <c r="B770" t="s">
        <v>1209</v>
      </c>
      <c r="C770" t="s">
        <v>468</v>
      </c>
      <c r="D770">
        <v>4.0999999999999996</v>
      </c>
      <c r="E770" t="s">
        <v>129</v>
      </c>
      <c r="F770" t="s">
        <v>135</v>
      </c>
      <c r="G770" t="s">
        <v>136</v>
      </c>
      <c r="H770" t="s">
        <v>1212</v>
      </c>
      <c r="I770">
        <v>0.62480999999999998</v>
      </c>
      <c r="J770">
        <v>0.62473999999999996</v>
      </c>
      <c r="K770">
        <v>2.9119000000000002</v>
      </c>
      <c r="L770">
        <v>2037.7</v>
      </c>
      <c r="M770">
        <v>7.0332999999999997</v>
      </c>
      <c r="N770" s="1">
        <v>1006500</v>
      </c>
      <c r="O770">
        <v>0.29268</v>
      </c>
      <c r="P770">
        <v>2013.6</v>
      </c>
      <c r="Q770">
        <v>-5850.1</v>
      </c>
      <c r="R770">
        <v>0.73436000000000001</v>
      </c>
      <c r="S770">
        <v>0.68454999999999999</v>
      </c>
      <c r="T770">
        <v>14.432</v>
      </c>
      <c r="U770">
        <v>7.0603999999999996</v>
      </c>
      <c r="V770">
        <v>0.73436000000000001</v>
      </c>
      <c r="W770">
        <v>0.70311000000000001</v>
      </c>
      <c r="X770">
        <v>14.432</v>
      </c>
      <c r="Y770">
        <v>7.0603999999999996</v>
      </c>
      <c r="Z770">
        <v>0.35957</v>
      </c>
      <c r="AA770">
        <v>0.28422999999999998</v>
      </c>
      <c r="AB770">
        <v>22.408000000000001</v>
      </c>
      <c r="AC770">
        <v>17.026</v>
      </c>
      <c r="AD770">
        <v>20</v>
      </c>
      <c r="AE770">
        <v>5</v>
      </c>
      <c r="AF770" s="1">
        <v>9.9356000000000002E-5</v>
      </c>
      <c r="AG770" s="1">
        <v>1.2924E-5</v>
      </c>
      <c r="AH770" s="1">
        <v>8.6432000000000002E-5</v>
      </c>
      <c r="AI770">
        <v>9</v>
      </c>
      <c r="AJ770">
        <v>0</v>
      </c>
      <c r="AK770">
        <v>8</v>
      </c>
      <c r="AL770">
        <v>0</v>
      </c>
      <c r="AM770">
        <v>0</v>
      </c>
      <c r="AN770">
        <v>1</v>
      </c>
      <c r="AO770">
        <v>0.44062000000000001</v>
      </c>
      <c r="AP770">
        <v>0</v>
      </c>
      <c r="AQ770">
        <v>1</v>
      </c>
      <c r="AR770" t="s">
        <v>95</v>
      </c>
      <c r="AS770" t="s">
        <v>96</v>
      </c>
      <c r="AT770" t="s">
        <v>95</v>
      </c>
      <c r="AU770" t="s">
        <v>94</v>
      </c>
      <c r="AV770" t="s">
        <v>94</v>
      </c>
      <c r="AW770" t="s">
        <v>94</v>
      </c>
      <c r="AX770" t="s">
        <v>94</v>
      </c>
      <c r="AY770" t="s">
        <v>94</v>
      </c>
      <c r="AZ770" t="s">
        <v>95</v>
      </c>
      <c r="BA770" t="s">
        <v>96</v>
      </c>
      <c r="BB770" t="s">
        <v>96</v>
      </c>
      <c r="BC770" t="s">
        <v>94</v>
      </c>
      <c r="BD770" t="s">
        <v>94</v>
      </c>
      <c r="BI770">
        <v>0</v>
      </c>
      <c r="BJ770" t="s">
        <v>137</v>
      </c>
      <c r="BK770" t="s">
        <v>138</v>
      </c>
      <c r="BL770">
        <v>1</v>
      </c>
      <c r="BM770">
        <v>1</v>
      </c>
      <c r="BN770">
        <v>0</v>
      </c>
      <c r="BO770">
        <v>0</v>
      </c>
      <c r="BP770">
        <v>0</v>
      </c>
      <c r="BQ770">
        <v>1</v>
      </c>
      <c r="BS770">
        <v>0</v>
      </c>
      <c r="BT770">
        <v>1</v>
      </c>
      <c r="BU770">
        <v>0</v>
      </c>
      <c r="BV770">
        <v>0</v>
      </c>
      <c r="BW770">
        <v>0</v>
      </c>
      <c r="BX770">
        <v>1</v>
      </c>
      <c r="BY770">
        <v>825</v>
      </c>
      <c r="BZ770" t="s">
        <v>123</v>
      </c>
      <c r="CG770" s="4">
        <v>1</v>
      </c>
      <c r="CH770" s="4">
        <v>1</v>
      </c>
      <c r="CI770" s="5">
        <v>0</v>
      </c>
      <c r="CJ770" s="5">
        <v>0</v>
      </c>
      <c r="CK770" s="5">
        <v>0</v>
      </c>
      <c r="CL770" s="5">
        <v>1</v>
      </c>
    </row>
    <row r="771" spans="1:90" x14ac:dyDescent="0.2">
      <c r="A771" t="s">
        <v>1276</v>
      </c>
      <c r="B771" t="s">
        <v>1209</v>
      </c>
      <c r="C771" t="s">
        <v>468</v>
      </c>
      <c r="D771">
        <v>4.5</v>
      </c>
      <c r="E771" t="s">
        <v>1236</v>
      </c>
      <c r="F771" t="s">
        <v>1237</v>
      </c>
      <c r="G771" t="s">
        <v>92</v>
      </c>
      <c r="H771" t="s">
        <v>1212</v>
      </c>
      <c r="I771">
        <v>0.30674000000000001</v>
      </c>
      <c r="J771">
        <v>4.9505E-3</v>
      </c>
      <c r="K771">
        <v>4.2605999999999998E-2</v>
      </c>
      <c r="L771">
        <v>2008.8</v>
      </c>
      <c r="M771">
        <v>14.326000000000001</v>
      </c>
      <c r="N771">
        <v>0.81947999999999999</v>
      </c>
      <c r="O771">
        <v>1554.2</v>
      </c>
      <c r="P771" s="1">
        <v>157570</v>
      </c>
      <c r="Q771">
        <v>-85.191999999999993</v>
      </c>
      <c r="R771">
        <v>0.98885999999999996</v>
      </c>
      <c r="S771">
        <v>0.98663000000000001</v>
      </c>
      <c r="T771">
        <v>2.5170000000000001E-2</v>
      </c>
      <c r="U771">
        <v>2.0021000000000001E-2</v>
      </c>
      <c r="V771">
        <v>-4.9706999999999999</v>
      </c>
      <c r="W771">
        <v>-5.7169999999999996</v>
      </c>
      <c r="X771">
        <v>0.58260000000000001</v>
      </c>
      <c r="Y771">
        <v>0.53156999999999999</v>
      </c>
      <c r="Z771">
        <v>0.95796999999999999</v>
      </c>
      <c r="AA771">
        <v>0.95272000000000001</v>
      </c>
      <c r="AB771">
        <v>4.888E-2</v>
      </c>
      <c r="AC771">
        <v>4.4360999999999998E-2</v>
      </c>
      <c r="AD771">
        <v>19</v>
      </c>
      <c r="AE771">
        <v>19</v>
      </c>
      <c r="AF771">
        <v>1.0263</v>
      </c>
      <c r="AG771">
        <v>9.6035999999999996E-2</v>
      </c>
      <c r="AH771">
        <v>0.93022000000000005</v>
      </c>
      <c r="AI771">
        <v>19</v>
      </c>
      <c r="AJ771">
        <v>0</v>
      </c>
      <c r="AK771">
        <v>18</v>
      </c>
      <c r="AL771">
        <v>0</v>
      </c>
      <c r="AM771">
        <v>0</v>
      </c>
      <c r="AN771">
        <v>0</v>
      </c>
      <c r="AO771">
        <v>0.94149000000000005</v>
      </c>
      <c r="AP771">
        <v>1</v>
      </c>
      <c r="AQ771">
        <v>1</v>
      </c>
      <c r="AR771" t="s">
        <v>95</v>
      </c>
      <c r="AS771" t="s">
        <v>95</v>
      </c>
      <c r="AT771" t="s">
        <v>95</v>
      </c>
      <c r="AU771" t="s">
        <v>95</v>
      </c>
      <c r="AV771" t="s">
        <v>95</v>
      </c>
      <c r="AW771" t="s">
        <v>95</v>
      </c>
      <c r="AX771" t="s">
        <v>95</v>
      </c>
      <c r="AY771" t="s">
        <v>95</v>
      </c>
      <c r="AZ771" t="s">
        <v>95</v>
      </c>
      <c r="BA771" t="s">
        <v>95</v>
      </c>
      <c r="BB771" t="s">
        <v>95</v>
      </c>
      <c r="BC771" t="s">
        <v>95</v>
      </c>
      <c r="BD771" t="s">
        <v>95</v>
      </c>
      <c r="BE771">
        <v>1</v>
      </c>
      <c r="BI771">
        <v>0</v>
      </c>
      <c r="BL771">
        <v>1</v>
      </c>
      <c r="BM771">
        <v>1</v>
      </c>
      <c r="BS771">
        <v>1</v>
      </c>
      <c r="BT771">
        <v>1</v>
      </c>
      <c r="BU771">
        <v>0</v>
      </c>
      <c r="BV771">
        <v>0</v>
      </c>
      <c r="BW771">
        <v>0</v>
      </c>
      <c r="BX771">
        <v>1</v>
      </c>
      <c r="BY771">
        <v>826</v>
      </c>
      <c r="CG771" s="4">
        <v>1</v>
      </c>
      <c r="CH771" s="4">
        <v>1</v>
      </c>
      <c r="CI771" s="5">
        <v>0</v>
      </c>
      <c r="CJ771" s="5">
        <v>0</v>
      </c>
      <c r="CK771" s="5">
        <v>0</v>
      </c>
      <c r="CL771" s="5">
        <v>1</v>
      </c>
    </row>
    <row r="772" spans="1:90" x14ac:dyDescent="0.2">
      <c r="A772" t="s">
        <v>1277</v>
      </c>
      <c r="B772" t="s">
        <v>1209</v>
      </c>
      <c r="C772" t="s">
        <v>216</v>
      </c>
      <c r="D772">
        <v>1.1000000000000001</v>
      </c>
      <c r="E772" t="s">
        <v>90</v>
      </c>
      <c r="F772" t="s">
        <v>1211</v>
      </c>
      <c r="G772" t="s">
        <v>92</v>
      </c>
      <c r="H772" t="s">
        <v>1212</v>
      </c>
      <c r="I772">
        <v>0.29596</v>
      </c>
      <c r="J772">
        <v>1.8421E-2</v>
      </c>
      <c r="K772">
        <v>1.4876E-2</v>
      </c>
      <c r="L772">
        <v>2005.1</v>
      </c>
      <c r="M772">
        <v>14.848000000000001</v>
      </c>
      <c r="N772">
        <v>0.84991000000000005</v>
      </c>
      <c r="O772">
        <v>2.9940000000000002</v>
      </c>
      <c r="P772">
        <v>2088.8000000000002</v>
      </c>
      <c r="Q772">
        <v>-29.204000000000001</v>
      </c>
      <c r="R772">
        <v>0.84809999999999997</v>
      </c>
      <c r="S772">
        <v>0.81011999999999995</v>
      </c>
      <c r="T772">
        <v>3.1900999999999999E-2</v>
      </c>
      <c r="U772">
        <v>2.3702000000000001E-2</v>
      </c>
      <c r="V772">
        <v>0.67696999999999996</v>
      </c>
      <c r="W772">
        <v>0.62727999999999995</v>
      </c>
      <c r="X772">
        <v>4.6519999999999999E-2</v>
      </c>
      <c r="Y772">
        <v>4.1121999999999999E-2</v>
      </c>
      <c r="Z772">
        <v>0.70194000000000001</v>
      </c>
      <c r="AA772">
        <v>0.65608999999999995</v>
      </c>
      <c r="AB772">
        <v>4.4685999999999997E-2</v>
      </c>
      <c r="AC772">
        <v>3.9451E-2</v>
      </c>
      <c r="AD772">
        <v>16</v>
      </c>
      <c r="AE772">
        <v>16</v>
      </c>
      <c r="AF772">
        <v>1.0664</v>
      </c>
      <c r="AG772">
        <v>0.69196000000000002</v>
      </c>
      <c r="AH772">
        <v>0.37439</v>
      </c>
      <c r="AI772">
        <v>16</v>
      </c>
      <c r="AJ772">
        <v>2</v>
      </c>
      <c r="AK772">
        <v>15</v>
      </c>
      <c r="AL772">
        <v>1</v>
      </c>
      <c r="AM772">
        <v>0</v>
      </c>
      <c r="AN772">
        <v>0</v>
      </c>
      <c r="AO772">
        <v>0.94608000000000003</v>
      </c>
      <c r="AP772">
        <v>1</v>
      </c>
      <c r="AQ772">
        <v>1</v>
      </c>
      <c r="AR772" t="s">
        <v>95</v>
      </c>
      <c r="AS772" t="s">
        <v>95</v>
      </c>
      <c r="AT772" t="s">
        <v>95</v>
      </c>
      <c r="AU772" t="s">
        <v>95</v>
      </c>
      <c r="AV772" t="s">
        <v>95</v>
      </c>
      <c r="AW772" t="s">
        <v>95</v>
      </c>
      <c r="AX772" t="s">
        <v>95</v>
      </c>
      <c r="AY772" t="s">
        <v>95</v>
      </c>
      <c r="AZ772" t="s">
        <v>95</v>
      </c>
      <c r="BA772" t="s">
        <v>95</v>
      </c>
      <c r="BB772" t="s">
        <v>95</v>
      </c>
      <c r="BC772" t="s">
        <v>95</v>
      </c>
      <c r="BD772" t="s">
        <v>95</v>
      </c>
      <c r="BE772">
        <v>1</v>
      </c>
      <c r="BI772">
        <v>0</v>
      </c>
      <c r="BJ772" t="s">
        <v>133</v>
      </c>
      <c r="BK772" t="s">
        <v>501</v>
      </c>
      <c r="BL772">
        <v>1</v>
      </c>
      <c r="BM772">
        <v>1</v>
      </c>
      <c r="BN772">
        <v>0</v>
      </c>
      <c r="BO772">
        <v>0</v>
      </c>
      <c r="BP772">
        <v>0</v>
      </c>
      <c r="BQ772">
        <v>0</v>
      </c>
      <c r="BS772">
        <v>1</v>
      </c>
      <c r="BT772">
        <v>1</v>
      </c>
      <c r="BU772">
        <v>0</v>
      </c>
      <c r="BV772">
        <v>0</v>
      </c>
      <c r="BW772">
        <v>0</v>
      </c>
      <c r="BX772">
        <v>0</v>
      </c>
      <c r="BY772">
        <v>827</v>
      </c>
      <c r="CG772" s="4">
        <v>1</v>
      </c>
      <c r="CH772" s="4">
        <v>1</v>
      </c>
      <c r="CI772" s="5">
        <v>0</v>
      </c>
      <c r="CJ772" s="5">
        <v>0</v>
      </c>
      <c r="CK772" s="5">
        <v>0</v>
      </c>
      <c r="CL772" s="5">
        <v>0</v>
      </c>
    </row>
    <row r="773" spans="1:90" x14ac:dyDescent="0.2">
      <c r="A773" t="s">
        <v>1278</v>
      </c>
      <c r="B773" t="s">
        <v>1209</v>
      </c>
      <c r="C773" t="s">
        <v>216</v>
      </c>
      <c r="D773">
        <v>1.1000000000000001</v>
      </c>
      <c r="E773" t="s">
        <v>90</v>
      </c>
      <c r="F773" t="s">
        <v>1214</v>
      </c>
      <c r="G773" t="s">
        <v>92</v>
      </c>
      <c r="H773" t="s">
        <v>1212</v>
      </c>
      <c r="I773">
        <v>0.38644000000000001</v>
      </c>
      <c r="J773">
        <v>2.5204000000000001E-2</v>
      </c>
      <c r="K773">
        <v>1.866E-2</v>
      </c>
      <c r="L773">
        <v>2006.3</v>
      </c>
      <c r="M773">
        <v>11.372</v>
      </c>
      <c r="N773">
        <v>0.78937000000000002</v>
      </c>
      <c r="O773">
        <v>0.26835999999999999</v>
      </c>
      <c r="P773">
        <v>1975.6</v>
      </c>
      <c r="Q773">
        <v>-36.869999999999997</v>
      </c>
      <c r="R773">
        <v>0.86380000000000001</v>
      </c>
      <c r="S773">
        <v>0.82294</v>
      </c>
      <c r="T773">
        <v>3.1995000000000003E-2</v>
      </c>
      <c r="U773">
        <v>2.3792000000000001E-2</v>
      </c>
      <c r="V773">
        <v>0.73153000000000001</v>
      </c>
      <c r="W773">
        <v>0.68271999999999999</v>
      </c>
      <c r="X773">
        <v>4.4920000000000002E-2</v>
      </c>
      <c r="Y773">
        <v>3.5715999999999998E-2</v>
      </c>
      <c r="Z773">
        <v>0.75280999999999998</v>
      </c>
      <c r="AA773">
        <v>0.70786000000000004</v>
      </c>
      <c r="AB773">
        <v>4.3103000000000002E-2</v>
      </c>
      <c r="AC773">
        <v>3.5799999999999998E-2</v>
      </c>
      <c r="AD773">
        <v>14</v>
      </c>
      <c r="AE773">
        <v>14</v>
      </c>
      <c r="AF773">
        <v>1.0826</v>
      </c>
      <c r="AG773">
        <v>0.66774999999999995</v>
      </c>
      <c r="AH773">
        <v>0.41488999999999998</v>
      </c>
      <c r="AI773">
        <v>14</v>
      </c>
      <c r="AJ773">
        <v>0</v>
      </c>
      <c r="AK773">
        <v>13</v>
      </c>
      <c r="AL773">
        <v>0</v>
      </c>
      <c r="AM773">
        <v>0</v>
      </c>
      <c r="AN773">
        <v>0</v>
      </c>
      <c r="AO773">
        <v>0.92937000000000003</v>
      </c>
      <c r="AP773">
        <v>1</v>
      </c>
      <c r="AQ773">
        <v>1</v>
      </c>
      <c r="AR773" t="s">
        <v>95</v>
      </c>
      <c r="AS773" t="s">
        <v>95</v>
      </c>
      <c r="AT773" t="s">
        <v>95</v>
      </c>
      <c r="AU773" t="s">
        <v>95</v>
      </c>
      <c r="AV773" t="s">
        <v>95</v>
      </c>
      <c r="AW773" t="s">
        <v>95</v>
      </c>
      <c r="AX773" t="s">
        <v>95</v>
      </c>
      <c r="AY773" t="s">
        <v>95</v>
      </c>
      <c r="AZ773" t="s">
        <v>95</v>
      </c>
      <c r="BA773" t="s">
        <v>95</v>
      </c>
      <c r="BB773" t="s">
        <v>95</v>
      </c>
      <c r="BC773" t="s">
        <v>96</v>
      </c>
      <c r="BD773" t="s">
        <v>95</v>
      </c>
      <c r="BE773">
        <v>1</v>
      </c>
      <c r="BH773" t="s">
        <v>1279</v>
      </c>
      <c r="BI773">
        <v>0</v>
      </c>
      <c r="BL773">
        <v>0</v>
      </c>
      <c r="BM773">
        <v>1</v>
      </c>
      <c r="BN773">
        <v>0</v>
      </c>
      <c r="BO773">
        <v>0</v>
      </c>
      <c r="BP773">
        <v>0</v>
      </c>
      <c r="BQ773">
        <v>0</v>
      </c>
      <c r="BS773">
        <v>0</v>
      </c>
      <c r="BT773">
        <v>1</v>
      </c>
      <c r="BU773">
        <v>0</v>
      </c>
      <c r="BV773">
        <v>0</v>
      </c>
      <c r="BW773">
        <v>0</v>
      </c>
      <c r="BX773">
        <v>0</v>
      </c>
      <c r="BY773">
        <v>828</v>
      </c>
      <c r="CG773" s="4">
        <v>0</v>
      </c>
      <c r="CH773" s="4">
        <v>1</v>
      </c>
      <c r="CI773" s="5">
        <v>0</v>
      </c>
      <c r="CJ773" s="5">
        <v>0</v>
      </c>
      <c r="CK773" s="5">
        <v>0</v>
      </c>
      <c r="CL773" s="5">
        <v>0</v>
      </c>
    </row>
    <row r="774" spans="1:90" x14ac:dyDescent="0.2">
      <c r="A774" t="s">
        <v>1280</v>
      </c>
      <c r="B774" t="s">
        <v>1209</v>
      </c>
      <c r="C774" t="s">
        <v>216</v>
      </c>
      <c r="D774">
        <v>1.1000000000000001</v>
      </c>
      <c r="E774" t="s">
        <v>90</v>
      </c>
      <c r="F774" t="s">
        <v>1216</v>
      </c>
      <c r="G774" t="s">
        <v>92</v>
      </c>
      <c r="H774" t="s">
        <v>1212</v>
      </c>
      <c r="I774">
        <v>8.9627999999999999E-2</v>
      </c>
      <c r="J774">
        <v>7.2986999999999996E-2</v>
      </c>
      <c r="K774">
        <v>3.8788999999999997E-2</v>
      </c>
      <c r="L774">
        <v>2032.3</v>
      </c>
      <c r="M774">
        <v>49.03</v>
      </c>
      <c r="N774">
        <v>3.0792999999999999</v>
      </c>
      <c r="O774">
        <v>5.7365000000000004</v>
      </c>
      <c r="P774">
        <v>2047.5</v>
      </c>
      <c r="Q774">
        <v>-77.602000000000004</v>
      </c>
      <c r="R774">
        <v>0.90159999999999996</v>
      </c>
      <c r="S774">
        <v>0.87207999999999997</v>
      </c>
      <c r="T774">
        <v>5.2055999999999998E-2</v>
      </c>
      <c r="U774">
        <v>3.8496000000000002E-2</v>
      </c>
      <c r="V774">
        <v>0.90078999999999998</v>
      </c>
      <c r="W774">
        <v>0.88275000000000003</v>
      </c>
      <c r="X774">
        <v>5.2269000000000003E-2</v>
      </c>
      <c r="Y774">
        <v>3.9417000000000001E-2</v>
      </c>
      <c r="Z774">
        <v>0.88783999999999996</v>
      </c>
      <c r="AA774">
        <v>0.86745000000000005</v>
      </c>
      <c r="AB774">
        <v>5.5577000000000001E-2</v>
      </c>
      <c r="AC774">
        <v>4.0728E-2</v>
      </c>
      <c r="AD774">
        <v>14</v>
      </c>
      <c r="AE774">
        <v>14</v>
      </c>
      <c r="AF774">
        <v>0.25817000000000001</v>
      </c>
      <c r="AG774">
        <v>0.10025000000000001</v>
      </c>
      <c r="AH774">
        <v>0.15792</v>
      </c>
      <c r="AI774">
        <v>14</v>
      </c>
      <c r="AJ774">
        <v>0</v>
      </c>
      <c r="AK774">
        <v>13</v>
      </c>
      <c r="AL774">
        <v>0</v>
      </c>
      <c r="AM774">
        <v>0</v>
      </c>
      <c r="AN774">
        <v>0</v>
      </c>
      <c r="AO774">
        <v>0.90998000000000001</v>
      </c>
      <c r="AP774">
        <v>1</v>
      </c>
      <c r="AQ774">
        <v>1</v>
      </c>
      <c r="AR774" t="s">
        <v>95</v>
      </c>
      <c r="AS774" t="s">
        <v>95</v>
      </c>
      <c r="AT774" t="s">
        <v>95</v>
      </c>
      <c r="AU774" t="s">
        <v>95</v>
      </c>
      <c r="AV774" t="s">
        <v>95</v>
      </c>
      <c r="AW774" t="s">
        <v>95</v>
      </c>
      <c r="AX774" t="s">
        <v>95</v>
      </c>
      <c r="AY774" t="s">
        <v>94</v>
      </c>
      <c r="AZ774" t="s">
        <v>95</v>
      </c>
      <c r="BA774" t="s">
        <v>94</v>
      </c>
      <c r="BB774" t="s">
        <v>95</v>
      </c>
      <c r="BC774" t="s">
        <v>94</v>
      </c>
      <c r="BD774" t="s">
        <v>95</v>
      </c>
      <c r="BE774">
        <v>1</v>
      </c>
      <c r="BI774">
        <v>0</v>
      </c>
      <c r="BL774">
        <v>1</v>
      </c>
      <c r="BM774">
        <v>1</v>
      </c>
      <c r="BN774">
        <v>0</v>
      </c>
      <c r="BO774">
        <v>0</v>
      </c>
      <c r="BP774">
        <v>0</v>
      </c>
      <c r="BQ774">
        <v>0</v>
      </c>
      <c r="BS774">
        <v>1</v>
      </c>
      <c r="BT774">
        <v>1</v>
      </c>
      <c r="BU774">
        <v>0</v>
      </c>
      <c r="BV774">
        <v>0</v>
      </c>
      <c r="BW774">
        <v>0</v>
      </c>
      <c r="BX774">
        <v>0</v>
      </c>
      <c r="BY774">
        <v>829</v>
      </c>
      <c r="CG774" s="4">
        <v>1</v>
      </c>
      <c r="CH774" s="4">
        <v>1</v>
      </c>
      <c r="CI774" s="5">
        <v>0</v>
      </c>
      <c r="CJ774" s="5">
        <v>0</v>
      </c>
      <c r="CK774" s="5">
        <v>0</v>
      </c>
      <c r="CL774" s="5">
        <v>0</v>
      </c>
    </row>
    <row r="775" spans="1:90" x14ac:dyDescent="0.2">
      <c r="A775" t="s">
        <v>1281</v>
      </c>
      <c r="B775" t="s">
        <v>1209</v>
      </c>
      <c r="C775" t="s">
        <v>216</v>
      </c>
      <c r="D775">
        <v>1.1000000000000001</v>
      </c>
      <c r="E775" t="s">
        <v>90</v>
      </c>
      <c r="F775" t="s">
        <v>1219</v>
      </c>
      <c r="G775" t="s">
        <v>107</v>
      </c>
      <c r="H775" t="s">
        <v>1212</v>
      </c>
      <c r="I775">
        <v>0.29596</v>
      </c>
      <c r="J775">
        <v>1.8421E-2</v>
      </c>
      <c r="K775">
        <v>1.4876E-2</v>
      </c>
      <c r="L775">
        <v>2005.1</v>
      </c>
      <c r="M775">
        <v>14.848000000000001</v>
      </c>
      <c r="N775">
        <v>0.84991000000000005</v>
      </c>
      <c r="O775">
        <v>2.9940000000000002</v>
      </c>
      <c r="P775">
        <v>2088.8000000000002</v>
      </c>
      <c r="Q775">
        <v>-29.204000000000001</v>
      </c>
      <c r="R775">
        <v>0.84809999999999997</v>
      </c>
      <c r="S775">
        <v>0.81011999999999995</v>
      </c>
      <c r="T775">
        <v>3.1900999999999999E-2</v>
      </c>
      <c r="U775">
        <v>2.3702000000000001E-2</v>
      </c>
      <c r="V775">
        <v>0.67696999999999996</v>
      </c>
      <c r="W775">
        <v>0.62727999999999995</v>
      </c>
      <c r="X775">
        <v>4.6519999999999999E-2</v>
      </c>
      <c r="Y775">
        <v>4.1121999999999999E-2</v>
      </c>
      <c r="Z775">
        <v>0.70194000000000001</v>
      </c>
      <c r="AA775">
        <v>0.65608999999999995</v>
      </c>
      <c r="AB775">
        <v>4.4685999999999997E-2</v>
      </c>
      <c r="AC775">
        <v>3.9451E-2</v>
      </c>
      <c r="AD775">
        <v>16</v>
      </c>
      <c r="AE775">
        <v>16</v>
      </c>
      <c r="AF775">
        <v>1.0664</v>
      </c>
      <c r="AG775">
        <v>0.69196000000000002</v>
      </c>
      <c r="AH775">
        <v>0.37439</v>
      </c>
      <c r="AI775">
        <v>16</v>
      </c>
      <c r="AJ775">
        <v>2</v>
      </c>
      <c r="AK775">
        <v>15</v>
      </c>
      <c r="AL775">
        <v>1</v>
      </c>
      <c r="AM775">
        <v>0</v>
      </c>
      <c r="AN775">
        <v>0</v>
      </c>
      <c r="AO775">
        <v>0.94608000000000003</v>
      </c>
      <c r="AP775">
        <v>1</v>
      </c>
      <c r="AQ775">
        <v>1</v>
      </c>
      <c r="AR775" t="s">
        <v>95</v>
      </c>
      <c r="AS775" t="s">
        <v>95</v>
      </c>
      <c r="AT775" t="s">
        <v>95</v>
      </c>
      <c r="AU775" t="s">
        <v>95</v>
      </c>
      <c r="AV775" t="s">
        <v>95</v>
      </c>
      <c r="AW775" t="s">
        <v>95</v>
      </c>
      <c r="AX775" t="s">
        <v>95</v>
      </c>
      <c r="AY775" t="s">
        <v>95</v>
      </c>
      <c r="AZ775" t="s">
        <v>95</v>
      </c>
      <c r="BA775" t="s">
        <v>95</v>
      </c>
      <c r="BB775" t="s">
        <v>95</v>
      </c>
      <c r="BC775" t="s">
        <v>95</v>
      </c>
      <c r="BD775" t="s">
        <v>95</v>
      </c>
      <c r="BI775">
        <v>0</v>
      </c>
      <c r="BJ775" t="s">
        <v>108</v>
      </c>
      <c r="BK775" t="s">
        <v>109</v>
      </c>
      <c r="BL775">
        <v>1</v>
      </c>
      <c r="BM775">
        <v>1</v>
      </c>
      <c r="BN775">
        <v>1</v>
      </c>
      <c r="BO775">
        <v>1</v>
      </c>
      <c r="BP775">
        <v>0</v>
      </c>
      <c r="BQ775">
        <v>0</v>
      </c>
      <c r="BS775">
        <v>1</v>
      </c>
      <c r="BT775">
        <v>1</v>
      </c>
      <c r="BU775">
        <v>1</v>
      </c>
      <c r="BV775">
        <v>1</v>
      </c>
      <c r="BW775">
        <v>0</v>
      </c>
      <c r="BX775">
        <v>0</v>
      </c>
      <c r="BY775">
        <v>830</v>
      </c>
      <c r="CG775" s="4">
        <v>1</v>
      </c>
      <c r="CH775" s="4">
        <v>1</v>
      </c>
      <c r="CI775" s="5">
        <v>1</v>
      </c>
      <c r="CJ775" s="5">
        <v>1</v>
      </c>
      <c r="CK775" s="5">
        <v>0</v>
      </c>
      <c r="CL775" s="5">
        <v>0</v>
      </c>
    </row>
    <row r="776" spans="1:90" x14ac:dyDescent="0.2">
      <c r="A776" t="s">
        <v>1282</v>
      </c>
      <c r="B776" t="s">
        <v>1209</v>
      </c>
      <c r="C776" t="s">
        <v>216</v>
      </c>
      <c r="D776">
        <v>2.2000000000000002</v>
      </c>
      <c r="E776" t="s">
        <v>1221</v>
      </c>
      <c r="F776" t="s">
        <v>1222</v>
      </c>
      <c r="G776" t="s">
        <v>92</v>
      </c>
      <c r="H776" t="s">
        <v>1212</v>
      </c>
      <c r="I776">
        <v>0.15179000000000001</v>
      </c>
      <c r="J776">
        <v>1.6639999999999999E-3</v>
      </c>
      <c r="K776">
        <v>7.1752999999999999E-3</v>
      </c>
      <c r="L776">
        <v>2004.5</v>
      </c>
      <c r="M776">
        <v>28.952000000000002</v>
      </c>
      <c r="N776">
        <v>0.24729999999999999</v>
      </c>
      <c r="O776">
        <v>1555</v>
      </c>
      <c r="P776" s="1">
        <v>157480</v>
      </c>
      <c r="Q776">
        <v>-14.260999999999999</v>
      </c>
      <c r="R776">
        <v>0.96599000000000002</v>
      </c>
      <c r="S776">
        <v>0.96247000000000005</v>
      </c>
      <c r="T776">
        <v>1.294E-2</v>
      </c>
      <c r="U776">
        <v>1.0383999999999999E-2</v>
      </c>
      <c r="V776">
        <v>-3.9628000000000001</v>
      </c>
      <c r="W776">
        <v>-4.2935999999999996</v>
      </c>
      <c r="X776">
        <v>0.15631</v>
      </c>
      <c r="Y776">
        <v>0.13968</v>
      </c>
      <c r="Z776">
        <v>0.94808999999999999</v>
      </c>
      <c r="AA776">
        <v>0.94462999999999997</v>
      </c>
      <c r="AB776">
        <v>1.5986E-2</v>
      </c>
      <c r="AC776">
        <v>1.2285000000000001E-2</v>
      </c>
      <c r="AD776">
        <v>33</v>
      </c>
      <c r="AE776">
        <v>33</v>
      </c>
      <c r="AF776">
        <v>1.0029999999999999</v>
      </c>
      <c r="AG776">
        <v>6.8637000000000004E-2</v>
      </c>
      <c r="AH776">
        <v>0.93435999999999997</v>
      </c>
      <c r="AI776">
        <v>33</v>
      </c>
      <c r="AJ776">
        <v>3</v>
      </c>
      <c r="AK776">
        <v>31</v>
      </c>
      <c r="AL776">
        <v>0</v>
      </c>
      <c r="AM776">
        <v>0</v>
      </c>
      <c r="AN776">
        <v>1</v>
      </c>
      <c r="AO776">
        <v>0.96706000000000003</v>
      </c>
      <c r="AP776">
        <v>1</v>
      </c>
      <c r="AQ776">
        <v>1</v>
      </c>
      <c r="AR776" t="s">
        <v>95</v>
      </c>
      <c r="AS776" t="s">
        <v>95</v>
      </c>
      <c r="AT776" t="s">
        <v>95</v>
      </c>
      <c r="AU776" t="s">
        <v>95</v>
      </c>
      <c r="AV776" t="s">
        <v>95</v>
      </c>
      <c r="AW776" t="s">
        <v>95</v>
      </c>
      <c r="AX776" t="s">
        <v>95</v>
      </c>
      <c r="AY776" t="s">
        <v>95</v>
      </c>
      <c r="AZ776" t="s">
        <v>95</v>
      </c>
      <c r="BA776" t="s">
        <v>95</v>
      </c>
      <c r="BB776" t="s">
        <v>95</v>
      </c>
      <c r="BC776" t="s">
        <v>95</v>
      </c>
      <c r="BD776" t="s">
        <v>95</v>
      </c>
      <c r="BE776">
        <v>1</v>
      </c>
      <c r="BI776">
        <v>0</v>
      </c>
      <c r="BL776">
        <v>1</v>
      </c>
      <c r="BM776">
        <v>1</v>
      </c>
      <c r="BS776">
        <v>1</v>
      </c>
      <c r="BT776">
        <v>1</v>
      </c>
      <c r="BU776">
        <v>0</v>
      </c>
      <c r="BV776">
        <v>0</v>
      </c>
      <c r="BW776">
        <v>1</v>
      </c>
      <c r="BX776">
        <v>1</v>
      </c>
      <c r="BY776">
        <v>831</v>
      </c>
      <c r="CG776" s="4">
        <v>1</v>
      </c>
      <c r="CH776" s="4">
        <v>1</v>
      </c>
      <c r="CI776" s="5">
        <v>0</v>
      </c>
      <c r="CJ776" s="5">
        <v>0</v>
      </c>
      <c r="CK776" s="5">
        <v>1</v>
      </c>
      <c r="CL776" s="5">
        <v>1</v>
      </c>
    </row>
    <row r="777" spans="1:90" x14ac:dyDescent="0.2">
      <c r="A777" t="s">
        <v>1283</v>
      </c>
      <c r="B777" t="s">
        <v>1209</v>
      </c>
      <c r="C777" t="s">
        <v>216</v>
      </c>
      <c r="D777">
        <v>2.4</v>
      </c>
      <c r="E777" t="s">
        <v>1224</v>
      </c>
      <c r="F777" t="s">
        <v>1225</v>
      </c>
      <c r="G777" t="s">
        <v>92</v>
      </c>
      <c r="H777" t="s">
        <v>1212</v>
      </c>
      <c r="I777">
        <v>-3.4829000000000001E-3</v>
      </c>
      <c r="J777">
        <v>9.9514999999999998E-4</v>
      </c>
      <c r="K777" s="1">
        <v>-3.985E-5</v>
      </c>
      <c r="L777">
        <v>306.47000000000003</v>
      </c>
      <c r="M777">
        <v>-1261.7</v>
      </c>
      <c r="N777">
        <v>5.7244000000000002</v>
      </c>
      <c r="O777">
        <v>1555.3</v>
      </c>
      <c r="P777" s="1">
        <v>157470</v>
      </c>
      <c r="Q777">
        <v>9.5186999999999994E-2</v>
      </c>
      <c r="R777">
        <v>3.2686999999999998E-3</v>
      </c>
      <c r="S777">
        <v>-0.18362000000000001</v>
      </c>
      <c r="T777">
        <v>4.5802999999999998E-3</v>
      </c>
      <c r="U777">
        <v>4.1580999999999996E-3</v>
      </c>
      <c r="V777">
        <v>-10.619</v>
      </c>
      <c r="W777">
        <v>-11.986000000000001</v>
      </c>
      <c r="X777">
        <v>1.5637999999999999E-2</v>
      </c>
      <c r="Y777">
        <v>1.495E-2</v>
      </c>
      <c r="Z777">
        <v>2.5086000000000002E-3</v>
      </c>
      <c r="AA777">
        <v>-0.11484</v>
      </c>
      <c r="AB777">
        <v>4.5820000000000001E-3</v>
      </c>
      <c r="AC777">
        <v>4.1599999999999996E-3</v>
      </c>
      <c r="AD777">
        <v>20</v>
      </c>
      <c r="AE777">
        <v>20</v>
      </c>
      <c r="AF777">
        <v>4.0178999999999996E-3</v>
      </c>
      <c r="AG777">
        <v>1.3975000000000001E-3</v>
      </c>
      <c r="AH777">
        <v>2.6204000000000002E-3</v>
      </c>
      <c r="AI777">
        <v>20</v>
      </c>
      <c r="AJ777">
        <v>19</v>
      </c>
      <c r="AK777">
        <v>7</v>
      </c>
      <c r="AL777">
        <v>0</v>
      </c>
      <c r="AM777">
        <v>1</v>
      </c>
      <c r="AN777">
        <v>0</v>
      </c>
      <c r="AO777">
        <v>0.88754999999999995</v>
      </c>
      <c r="AP777">
        <v>1</v>
      </c>
      <c r="AQ777">
        <v>1</v>
      </c>
      <c r="AR777" t="s">
        <v>96</v>
      </c>
      <c r="AS777" t="s">
        <v>95</v>
      </c>
      <c r="AT777" t="s">
        <v>95</v>
      </c>
      <c r="AU777" t="s">
        <v>95</v>
      </c>
      <c r="AV777" t="s">
        <v>95</v>
      </c>
      <c r="AW777" t="s">
        <v>95</v>
      </c>
      <c r="AX777" t="s">
        <v>95</v>
      </c>
      <c r="AY777" t="s">
        <v>94</v>
      </c>
      <c r="AZ777" t="s">
        <v>94</v>
      </c>
      <c r="BA777" t="s">
        <v>96</v>
      </c>
      <c r="BB777" t="s">
        <v>94</v>
      </c>
      <c r="BC777" t="s">
        <v>96</v>
      </c>
      <c r="BD777" t="s">
        <v>94</v>
      </c>
      <c r="BE777">
        <v>4</v>
      </c>
      <c r="BG777" t="s">
        <v>1284</v>
      </c>
      <c r="BI777">
        <v>0</v>
      </c>
      <c r="BS777">
        <v>0</v>
      </c>
      <c r="BT777">
        <v>1</v>
      </c>
      <c r="BU777">
        <v>0</v>
      </c>
      <c r="BV777">
        <v>0</v>
      </c>
      <c r="BW777">
        <v>1</v>
      </c>
      <c r="BX777">
        <v>1</v>
      </c>
      <c r="BY777">
        <v>832</v>
      </c>
      <c r="CG777" s="4">
        <v>0</v>
      </c>
      <c r="CH777" s="4">
        <v>1</v>
      </c>
      <c r="CI777" s="5">
        <v>0</v>
      </c>
      <c r="CJ777" s="5">
        <v>0</v>
      </c>
      <c r="CK777" s="5">
        <v>1</v>
      </c>
      <c r="CL777" s="5">
        <v>1</v>
      </c>
    </row>
    <row r="778" spans="1:90" x14ac:dyDescent="0.2">
      <c r="A778" t="s">
        <v>1285</v>
      </c>
      <c r="B778" t="s">
        <v>1209</v>
      </c>
      <c r="C778" t="s">
        <v>216</v>
      </c>
      <c r="D778">
        <v>2.5</v>
      </c>
      <c r="E778" t="s">
        <v>1227</v>
      </c>
      <c r="F778" t="s">
        <v>1228</v>
      </c>
      <c r="G778" t="s">
        <v>1229</v>
      </c>
      <c r="H778" t="s">
        <v>1212</v>
      </c>
      <c r="I778">
        <v>0.33078999999999997</v>
      </c>
      <c r="J778">
        <v>2.2729999999999998E-3</v>
      </c>
      <c r="K778">
        <v>1.4231000000000001E-2</v>
      </c>
      <c r="L778">
        <v>2002</v>
      </c>
      <c r="M778">
        <v>13.285</v>
      </c>
      <c r="N778">
        <v>0.70564000000000004</v>
      </c>
      <c r="O778">
        <v>1555.1</v>
      </c>
      <c r="P778" s="1">
        <v>157480</v>
      </c>
      <c r="Q778">
        <v>-28.009</v>
      </c>
      <c r="R778">
        <v>0.37264000000000003</v>
      </c>
      <c r="S778">
        <v>0.10377</v>
      </c>
      <c r="T778">
        <v>0.13608000000000001</v>
      </c>
      <c r="U778">
        <v>0.11358</v>
      </c>
      <c r="V778">
        <v>-13.146000000000001</v>
      </c>
      <c r="W778">
        <v>-16.681999999999999</v>
      </c>
      <c r="X778">
        <v>0.64615999999999996</v>
      </c>
      <c r="Y778">
        <v>0.62290000000000001</v>
      </c>
      <c r="Z778">
        <v>0.27071000000000001</v>
      </c>
      <c r="AA778">
        <v>8.8386999999999993E-2</v>
      </c>
      <c r="AB778">
        <v>0.14671000000000001</v>
      </c>
      <c r="AC778">
        <v>0.12085</v>
      </c>
      <c r="AD778">
        <v>11</v>
      </c>
      <c r="AE778">
        <v>11</v>
      </c>
      <c r="AF778">
        <v>1.3295999999999999</v>
      </c>
      <c r="AG778">
        <v>0.41537000000000002</v>
      </c>
      <c r="AH778">
        <v>0.91420999999999997</v>
      </c>
      <c r="AI778">
        <v>20</v>
      </c>
      <c r="AJ778">
        <v>2</v>
      </c>
      <c r="AK778">
        <v>10</v>
      </c>
      <c r="AL778">
        <v>1</v>
      </c>
      <c r="AM778">
        <v>0</v>
      </c>
      <c r="AN778">
        <v>0</v>
      </c>
      <c r="AO778">
        <v>0.92844000000000004</v>
      </c>
      <c r="AP778">
        <v>1</v>
      </c>
      <c r="AQ778">
        <v>1</v>
      </c>
      <c r="AR778" t="s">
        <v>94</v>
      </c>
      <c r="AS778" t="s">
        <v>95</v>
      </c>
      <c r="AT778" t="s">
        <v>95</v>
      </c>
      <c r="AU778" t="s">
        <v>95</v>
      </c>
      <c r="AV778" t="s">
        <v>95</v>
      </c>
      <c r="AW778" t="s">
        <v>95</v>
      </c>
      <c r="AX778" t="s">
        <v>95</v>
      </c>
      <c r="AY778" t="s">
        <v>95</v>
      </c>
      <c r="AZ778" t="s">
        <v>94</v>
      </c>
      <c r="BA778" t="s">
        <v>94</v>
      </c>
      <c r="BB778" t="s">
        <v>94</v>
      </c>
      <c r="BC778" t="s">
        <v>94</v>
      </c>
      <c r="BD778" t="s">
        <v>94</v>
      </c>
      <c r="BE778">
        <v>3</v>
      </c>
      <c r="BG778" t="s">
        <v>1286</v>
      </c>
      <c r="BI778">
        <v>0</v>
      </c>
      <c r="BS778">
        <v>0</v>
      </c>
      <c r="BT778">
        <v>1</v>
      </c>
      <c r="BU778">
        <v>0</v>
      </c>
      <c r="BV778">
        <v>0</v>
      </c>
      <c r="BW778">
        <v>1</v>
      </c>
      <c r="BX778">
        <v>1</v>
      </c>
      <c r="BY778">
        <v>833</v>
      </c>
      <c r="CG778" s="4">
        <v>0</v>
      </c>
      <c r="CH778" s="4">
        <v>1</v>
      </c>
      <c r="CI778" s="5">
        <v>0</v>
      </c>
      <c r="CJ778" s="5">
        <v>0</v>
      </c>
      <c r="CK778" s="5">
        <v>1</v>
      </c>
      <c r="CL778" s="5">
        <v>1</v>
      </c>
    </row>
    <row r="779" spans="1:90" x14ac:dyDescent="0.2">
      <c r="A779" t="s">
        <v>1287</v>
      </c>
      <c r="B779" t="s">
        <v>1209</v>
      </c>
      <c r="C779" t="s">
        <v>216</v>
      </c>
      <c r="D779">
        <v>2.5</v>
      </c>
      <c r="E779" t="s">
        <v>1227</v>
      </c>
      <c r="F779" t="s">
        <v>1231</v>
      </c>
      <c r="G779" t="s">
        <v>1229</v>
      </c>
      <c r="H779" t="s">
        <v>1212</v>
      </c>
      <c r="I779">
        <v>3.4790000000000001</v>
      </c>
      <c r="J779">
        <v>1.9284E-3</v>
      </c>
      <c r="K779">
        <v>1.0696000000000001E-2</v>
      </c>
      <c r="L779">
        <v>2003.1</v>
      </c>
      <c r="M779">
        <v>1.2630999999999999</v>
      </c>
      <c r="N779">
        <v>0.81428999999999996</v>
      </c>
      <c r="O779">
        <v>1555.3</v>
      </c>
      <c r="P779" s="1">
        <v>157470</v>
      </c>
      <c r="Q779">
        <v>-20.754999999999999</v>
      </c>
      <c r="R779">
        <v>0.57001000000000002</v>
      </c>
      <c r="S779">
        <v>0.38573000000000002</v>
      </c>
      <c r="T779">
        <v>0.12476</v>
      </c>
      <c r="U779">
        <v>9.6145999999999995E-2</v>
      </c>
      <c r="V779">
        <v>-16.166</v>
      </c>
      <c r="W779">
        <v>-20.457999999999998</v>
      </c>
      <c r="X779">
        <v>0.78830999999999996</v>
      </c>
      <c r="Y779">
        <v>0.76500999999999997</v>
      </c>
      <c r="Z779">
        <v>0.12468</v>
      </c>
      <c r="AA779">
        <v>-9.4152E-2</v>
      </c>
      <c r="AB779">
        <v>0.17801</v>
      </c>
      <c r="AC779">
        <v>0.15287999999999999</v>
      </c>
      <c r="AD779">
        <v>11</v>
      </c>
      <c r="AE779">
        <v>11</v>
      </c>
      <c r="AF779">
        <v>1.2075</v>
      </c>
      <c r="AG779">
        <v>0.38342999999999999</v>
      </c>
      <c r="AH779">
        <v>0.82410000000000005</v>
      </c>
      <c r="AI779">
        <v>20</v>
      </c>
      <c r="AJ779">
        <v>7</v>
      </c>
      <c r="AK779">
        <v>10</v>
      </c>
      <c r="AL779">
        <v>1</v>
      </c>
      <c r="AM779">
        <v>0</v>
      </c>
      <c r="AN779">
        <v>1</v>
      </c>
      <c r="AO779">
        <v>0.91093000000000002</v>
      </c>
      <c r="AP779">
        <v>1</v>
      </c>
      <c r="AQ779">
        <v>1</v>
      </c>
      <c r="AR779" t="s">
        <v>94</v>
      </c>
      <c r="AS779" t="s">
        <v>95</v>
      </c>
      <c r="AT779" t="s">
        <v>95</v>
      </c>
      <c r="AU779" t="s">
        <v>95</v>
      </c>
      <c r="AV779" t="s">
        <v>95</v>
      </c>
      <c r="AW779" t="s">
        <v>95</v>
      </c>
      <c r="AX779" t="s">
        <v>95</v>
      </c>
      <c r="AY779" t="s">
        <v>95</v>
      </c>
      <c r="AZ779" t="s">
        <v>94</v>
      </c>
      <c r="BA779" t="s">
        <v>94</v>
      </c>
      <c r="BB779" t="s">
        <v>94</v>
      </c>
      <c r="BC779" t="s">
        <v>94</v>
      </c>
      <c r="BD779" t="s">
        <v>94</v>
      </c>
      <c r="BE779">
        <v>2</v>
      </c>
      <c r="BI779">
        <v>0</v>
      </c>
      <c r="BS779">
        <v>0</v>
      </c>
      <c r="BT779">
        <v>1</v>
      </c>
      <c r="BU779">
        <v>0</v>
      </c>
      <c r="BV779">
        <v>0</v>
      </c>
      <c r="BW779">
        <v>0</v>
      </c>
      <c r="BX779">
        <v>0</v>
      </c>
      <c r="BY779">
        <v>834</v>
      </c>
      <c r="CG779" s="4">
        <v>0</v>
      </c>
      <c r="CH779" s="4">
        <v>1</v>
      </c>
      <c r="CI779" s="5">
        <v>0</v>
      </c>
      <c r="CJ779" s="5">
        <v>0</v>
      </c>
      <c r="CK779" s="5">
        <v>0</v>
      </c>
      <c r="CL779" s="5">
        <v>0</v>
      </c>
    </row>
    <row r="780" spans="1:90" x14ac:dyDescent="0.2">
      <c r="A780" t="s">
        <v>1288</v>
      </c>
      <c r="B780" t="s">
        <v>1209</v>
      </c>
      <c r="C780" t="s">
        <v>216</v>
      </c>
      <c r="D780">
        <v>2.9</v>
      </c>
      <c r="E780" t="s">
        <v>437</v>
      </c>
      <c r="F780" t="s">
        <v>438</v>
      </c>
      <c r="G780" t="s">
        <v>92</v>
      </c>
      <c r="H780" t="s">
        <v>1212</v>
      </c>
      <c r="I780">
        <v>0.28728999999999999</v>
      </c>
      <c r="J780">
        <v>2.9801000000000001E-2</v>
      </c>
      <c r="K780">
        <v>2.4657999999999999E-2</v>
      </c>
      <c r="L780">
        <v>1997.3</v>
      </c>
      <c r="M780">
        <v>15.295999999999999</v>
      </c>
      <c r="N780">
        <v>0.90720000000000001</v>
      </c>
      <c r="O780">
        <v>0.98082999999999998</v>
      </c>
      <c r="P780">
        <v>2015</v>
      </c>
      <c r="Q780">
        <v>-48.703000000000003</v>
      </c>
      <c r="R780">
        <v>0.98102999999999996</v>
      </c>
      <c r="S780">
        <v>0.97767999999999999</v>
      </c>
      <c r="T780">
        <v>2.2848E-2</v>
      </c>
      <c r="U780">
        <v>1.9241000000000001E-2</v>
      </c>
      <c r="V780">
        <v>0.74577000000000004</v>
      </c>
      <c r="W780">
        <v>0.71752000000000005</v>
      </c>
      <c r="X780">
        <v>8.3634E-2</v>
      </c>
      <c r="Y780">
        <v>6.9902000000000006E-2</v>
      </c>
      <c r="Z780">
        <v>0.81030999999999997</v>
      </c>
      <c r="AA780">
        <v>0.78922999999999999</v>
      </c>
      <c r="AB780">
        <v>7.2242000000000001E-2</v>
      </c>
      <c r="AC780">
        <v>5.9427000000000001E-2</v>
      </c>
      <c r="AD780">
        <v>21</v>
      </c>
      <c r="AE780">
        <v>21</v>
      </c>
      <c r="AF780">
        <v>1.0173000000000001</v>
      </c>
      <c r="AG780">
        <v>0.35272999999999999</v>
      </c>
      <c r="AH780">
        <v>0.66456999999999999</v>
      </c>
      <c r="AI780">
        <v>21</v>
      </c>
      <c r="AJ780">
        <v>4</v>
      </c>
      <c r="AK780">
        <v>20</v>
      </c>
      <c r="AL780">
        <v>1</v>
      </c>
      <c r="AM780">
        <v>0</v>
      </c>
      <c r="AN780">
        <v>0</v>
      </c>
      <c r="AO780">
        <v>0.96347000000000005</v>
      </c>
      <c r="AP780">
        <v>1</v>
      </c>
      <c r="AQ780">
        <v>1</v>
      </c>
      <c r="AR780" t="s">
        <v>95</v>
      </c>
      <c r="AS780" t="s">
        <v>95</v>
      </c>
      <c r="AT780" t="s">
        <v>95</v>
      </c>
      <c r="AU780" t="s">
        <v>95</v>
      </c>
      <c r="AV780" t="s">
        <v>95</v>
      </c>
      <c r="AW780" t="s">
        <v>95</v>
      </c>
      <c r="AX780" t="s">
        <v>95</v>
      </c>
      <c r="AY780" t="s">
        <v>95</v>
      </c>
      <c r="AZ780" t="s">
        <v>95</v>
      </c>
      <c r="BA780" t="s">
        <v>95</v>
      </c>
      <c r="BB780" t="s">
        <v>95</v>
      </c>
      <c r="BC780" t="s">
        <v>95</v>
      </c>
      <c r="BD780" t="s">
        <v>95</v>
      </c>
      <c r="BE780">
        <v>1</v>
      </c>
      <c r="BI780">
        <v>0</v>
      </c>
      <c r="BL780">
        <v>1</v>
      </c>
      <c r="BM780">
        <v>1</v>
      </c>
      <c r="BS780">
        <v>1</v>
      </c>
      <c r="BT780">
        <v>1</v>
      </c>
      <c r="BU780">
        <v>0</v>
      </c>
      <c r="BV780">
        <v>0</v>
      </c>
      <c r="BW780">
        <v>1</v>
      </c>
      <c r="BX780">
        <v>1</v>
      </c>
      <c r="BY780">
        <v>835</v>
      </c>
      <c r="CG780" s="4">
        <v>1</v>
      </c>
      <c r="CH780" s="4">
        <v>1</v>
      </c>
      <c r="CI780" s="5">
        <v>0</v>
      </c>
      <c r="CJ780" s="5">
        <v>0</v>
      </c>
      <c r="CK780" s="5">
        <v>1</v>
      </c>
      <c r="CL780" s="5">
        <v>1</v>
      </c>
    </row>
    <row r="781" spans="1:90" x14ac:dyDescent="0.2">
      <c r="A781" t="s">
        <v>1289</v>
      </c>
      <c r="B781" t="s">
        <v>1209</v>
      </c>
      <c r="C781" t="s">
        <v>216</v>
      </c>
      <c r="D781">
        <v>4.0999999999999996</v>
      </c>
      <c r="E781" t="s">
        <v>129</v>
      </c>
      <c r="F781" t="s">
        <v>130</v>
      </c>
      <c r="G781" t="s">
        <v>131</v>
      </c>
      <c r="H781" t="s">
        <v>1212</v>
      </c>
      <c r="I781">
        <v>0.31414999999999998</v>
      </c>
      <c r="J781">
        <v>0.19273999999999999</v>
      </c>
      <c r="K781">
        <v>4.4413999999999998</v>
      </c>
      <c r="L781">
        <v>2021.4</v>
      </c>
      <c r="M781">
        <v>13.988</v>
      </c>
      <c r="N781">
        <v>131.4</v>
      </c>
      <c r="O781">
        <v>0.13885</v>
      </c>
      <c r="P781">
        <v>1989.9</v>
      </c>
      <c r="Q781">
        <v>-8919.9</v>
      </c>
      <c r="R781">
        <v>0.88404000000000005</v>
      </c>
      <c r="S781">
        <v>0.86358000000000001</v>
      </c>
      <c r="T781">
        <v>10.558999999999999</v>
      </c>
      <c r="U781">
        <v>6.7748999999999997</v>
      </c>
      <c r="V781">
        <v>0.86872000000000005</v>
      </c>
      <c r="W781">
        <v>0.85412999999999994</v>
      </c>
      <c r="X781">
        <v>11.234999999999999</v>
      </c>
      <c r="Y781">
        <v>8.1295000000000002</v>
      </c>
      <c r="Z781">
        <v>0.75226000000000004</v>
      </c>
      <c r="AA781">
        <v>0.72472999999999999</v>
      </c>
      <c r="AB781">
        <v>15.433999999999999</v>
      </c>
      <c r="AC781">
        <v>13.096</v>
      </c>
      <c r="AD781">
        <v>21</v>
      </c>
      <c r="AE781">
        <v>13</v>
      </c>
      <c r="AF781">
        <v>0.76102000000000003</v>
      </c>
      <c r="AG781">
        <v>1.7652000000000001E-2</v>
      </c>
      <c r="AH781">
        <v>0.74336000000000002</v>
      </c>
      <c r="AI781">
        <v>13</v>
      </c>
      <c r="AJ781">
        <v>1</v>
      </c>
      <c r="AK781">
        <v>12</v>
      </c>
      <c r="AL781">
        <v>0</v>
      </c>
      <c r="AM781">
        <v>0</v>
      </c>
      <c r="AN781">
        <v>1</v>
      </c>
      <c r="AO781">
        <v>0.80713000000000001</v>
      </c>
      <c r="AP781">
        <v>0</v>
      </c>
      <c r="AQ781">
        <v>1</v>
      </c>
      <c r="AR781" t="s">
        <v>95</v>
      </c>
      <c r="AS781" t="s">
        <v>95</v>
      </c>
      <c r="AT781" t="s">
        <v>95</v>
      </c>
      <c r="AU781" t="s">
        <v>95</v>
      </c>
      <c r="AV781" t="s">
        <v>95</v>
      </c>
      <c r="AW781" t="s">
        <v>95</v>
      </c>
      <c r="AX781" t="s">
        <v>95</v>
      </c>
      <c r="AY781" t="s">
        <v>95</v>
      </c>
      <c r="AZ781" t="s">
        <v>95</v>
      </c>
      <c r="BA781" t="s">
        <v>95</v>
      </c>
      <c r="BB781" t="s">
        <v>95</v>
      </c>
      <c r="BC781" t="s">
        <v>95</v>
      </c>
      <c r="BD781" t="s">
        <v>95</v>
      </c>
      <c r="BI781">
        <v>0</v>
      </c>
      <c r="BJ781" t="s">
        <v>132</v>
      </c>
      <c r="BK781" t="s">
        <v>133</v>
      </c>
      <c r="BL781">
        <v>1</v>
      </c>
      <c r="BM781">
        <v>1</v>
      </c>
      <c r="BN781">
        <v>0</v>
      </c>
      <c r="BO781">
        <v>0</v>
      </c>
      <c r="BP781">
        <v>0</v>
      </c>
      <c r="BQ781">
        <v>0</v>
      </c>
      <c r="BS781">
        <v>1</v>
      </c>
      <c r="BT781">
        <v>1</v>
      </c>
      <c r="BU781">
        <v>0</v>
      </c>
      <c r="BV781">
        <v>0</v>
      </c>
      <c r="BW781">
        <v>0</v>
      </c>
      <c r="BX781">
        <v>0</v>
      </c>
      <c r="BY781">
        <v>836</v>
      </c>
      <c r="CG781" s="4">
        <v>1</v>
      </c>
      <c r="CH781" s="4">
        <v>1</v>
      </c>
      <c r="CI781" s="5">
        <v>0</v>
      </c>
      <c r="CJ781" s="5">
        <v>0</v>
      </c>
      <c r="CK781" s="5">
        <v>0</v>
      </c>
      <c r="CL781" s="5">
        <v>0</v>
      </c>
    </row>
    <row r="782" spans="1:90" x14ac:dyDescent="0.2">
      <c r="A782" t="s">
        <v>1290</v>
      </c>
      <c r="B782" t="s">
        <v>1209</v>
      </c>
      <c r="C782" t="s">
        <v>216</v>
      </c>
      <c r="D782">
        <v>4.0999999999999996</v>
      </c>
      <c r="E782" t="s">
        <v>129</v>
      </c>
      <c r="F782" t="s">
        <v>135</v>
      </c>
      <c r="G782" t="s">
        <v>136</v>
      </c>
      <c r="H782" t="s">
        <v>1212</v>
      </c>
      <c r="I782">
        <v>0.22799</v>
      </c>
      <c r="J782">
        <v>0.22792999999999999</v>
      </c>
      <c r="K782">
        <v>4.2309000000000001</v>
      </c>
      <c r="L782">
        <v>2056.1</v>
      </c>
      <c r="M782">
        <v>19.274999999999999</v>
      </c>
      <c r="N782" s="1">
        <v>179260</v>
      </c>
      <c r="O782">
        <v>0.14851</v>
      </c>
      <c r="P782">
        <v>1994.7</v>
      </c>
      <c r="Q782">
        <v>-8496.7999999999993</v>
      </c>
      <c r="R782">
        <v>0.87516000000000005</v>
      </c>
      <c r="S782">
        <v>0.85175000000000001</v>
      </c>
      <c r="T782">
        <v>10.207000000000001</v>
      </c>
      <c r="U782">
        <v>6.5838000000000001</v>
      </c>
      <c r="V782">
        <v>0.87516000000000005</v>
      </c>
      <c r="W782">
        <v>0.86046999999999996</v>
      </c>
      <c r="X782">
        <v>10.207000000000001</v>
      </c>
      <c r="Y782">
        <v>6.5838999999999999</v>
      </c>
      <c r="Z782">
        <v>0.71323000000000003</v>
      </c>
      <c r="AA782">
        <v>0.67949999999999999</v>
      </c>
      <c r="AB782">
        <v>15.468999999999999</v>
      </c>
      <c r="AC782">
        <v>12.635</v>
      </c>
      <c r="AD782">
        <v>20</v>
      </c>
      <c r="AE782">
        <v>12</v>
      </c>
      <c r="AF782">
        <v>5.5783000000000004E-4</v>
      </c>
      <c r="AG782" s="1">
        <v>1.2938999999999999E-5</v>
      </c>
      <c r="AH782">
        <v>5.4489999999999996E-4</v>
      </c>
      <c r="AI782">
        <v>12</v>
      </c>
      <c r="AJ782">
        <v>0</v>
      </c>
      <c r="AK782">
        <v>11</v>
      </c>
      <c r="AL782">
        <v>0</v>
      </c>
      <c r="AM782">
        <v>0</v>
      </c>
      <c r="AN782">
        <v>1</v>
      </c>
      <c r="AO782">
        <v>0.70323999999999998</v>
      </c>
      <c r="AP782">
        <v>0</v>
      </c>
      <c r="AQ782">
        <v>1</v>
      </c>
      <c r="AR782" t="s">
        <v>95</v>
      </c>
      <c r="AS782" t="s">
        <v>95</v>
      </c>
      <c r="AT782" t="s">
        <v>95</v>
      </c>
      <c r="AU782" t="s">
        <v>94</v>
      </c>
      <c r="AV782" t="s">
        <v>95</v>
      </c>
      <c r="AW782" t="s">
        <v>94</v>
      </c>
      <c r="AX782" t="s">
        <v>95</v>
      </c>
      <c r="AY782" t="s">
        <v>94</v>
      </c>
      <c r="AZ782" t="s">
        <v>95</v>
      </c>
      <c r="BA782" t="s">
        <v>94</v>
      </c>
      <c r="BB782" t="s">
        <v>94</v>
      </c>
      <c r="BC782" t="s">
        <v>95</v>
      </c>
      <c r="BD782" t="s">
        <v>95</v>
      </c>
      <c r="BI782">
        <v>0</v>
      </c>
      <c r="BJ782" t="s">
        <v>137</v>
      </c>
      <c r="BK782" t="s">
        <v>138</v>
      </c>
      <c r="BL782">
        <v>1</v>
      </c>
      <c r="BM782">
        <v>1</v>
      </c>
      <c r="BN782">
        <v>0</v>
      </c>
      <c r="BO782">
        <v>0</v>
      </c>
      <c r="BP782">
        <v>1</v>
      </c>
      <c r="BQ782">
        <v>1</v>
      </c>
      <c r="BS782">
        <v>1</v>
      </c>
      <c r="BT782">
        <v>1</v>
      </c>
      <c r="BU782">
        <v>0</v>
      </c>
      <c r="BV782">
        <v>0</v>
      </c>
      <c r="BW782">
        <v>1</v>
      </c>
      <c r="BX782">
        <v>1</v>
      </c>
      <c r="BY782">
        <v>837</v>
      </c>
      <c r="CG782" s="4">
        <v>1</v>
      </c>
      <c r="CH782" s="4">
        <v>1</v>
      </c>
      <c r="CI782" s="5">
        <v>0</v>
      </c>
      <c r="CJ782" s="5">
        <v>0</v>
      </c>
      <c r="CK782" s="5">
        <v>1</v>
      </c>
      <c r="CL782" s="5">
        <v>1</v>
      </c>
    </row>
    <row r="783" spans="1:90" x14ac:dyDescent="0.2">
      <c r="A783" t="s">
        <v>1291</v>
      </c>
      <c r="B783" t="s">
        <v>1209</v>
      </c>
      <c r="C783" t="s">
        <v>216</v>
      </c>
      <c r="D783">
        <v>4.5</v>
      </c>
      <c r="E783" t="s">
        <v>1236</v>
      </c>
      <c r="F783" t="s">
        <v>1237</v>
      </c>
      <c r="G783" t="s">
        <v>92</v>
      </c>
      <c r="H783" t="s">
        <v>1212</v>
      </c>
      <c r="I783">
        <v>0.52334000000000003</v>
      </c>
      <c r="J783">
        <v>3.2804000000000002E-3</v>
      </c>
      <c r="K783">
        <v>2.5146000000000002E-2</v>
      </c>
      <c r="L783">
        <v>2005.4</v>
      </c>
      <c r="M783">
        <v>8.3969000000000005</v>
      </c>
      <c r="N783">
        <v>0.90232999999999997</v>
      </c>
      <c r="O783">
        <v>1554.9</v>
      </c>
      <c r="P783" s="1">
        <v>157510</v>
      </c>
      <c r="Q783">
        <v>-49.817999999999998</v>
      </c>
      <c r="R783">
        <v>0.97136999999999996</v>
      </c>
      <c r="S783">
        <v>0.96421000000000001</v>
      </c>
      <c r="T783">
        <v>2.5610999999999998E-2</v>
      </c>
      <c r="U783">
        <v>1.8752000000000001E-2</v>
      </c>
      <c r="V783">
        <v>-28.04</v>
      </c>
      <c r="W783">
        <v>-32.508000000000003</v>
      </c>
      <c r="X783">
        <v>0.81564999999999999</v>
      </c>
      <c r="Y783">
        <v>0.80147999999999997</v>
      </c>
      <c r="Z783">
        <v>0.70382999999999996</v>
      </c>
      <c r="AA783">
        <v>0.65827000000000002</v>
      </c>
      <c r="AB783">
        <v>8.2371E-2</v>
      </c>
      <c r="AC783">
        <v>6.4283000000000007E-2</v>
      </c>
      <c r="AD783">
        <v>16</v>
      </c>
      <c r="AE783">
        <v>16</v>
      </c>
      <c r="AF783">
        <v>1.0510999999999999</v>
      </c>
      <c r="AG783">
        <v>0.44529000000000002</v>
      </c>
      <c r="AH783">
        <v>0.60577000000000003</v>
      </c>
      <c r="AI783">
        <v>17</v>
      </c>
      <c r="AJ783">
        <v>2</v>
      </c>
      <c r="AK783">
        <v>15</v>
      </c>
      <c r="AL783">
        <v>1</v>
      </c>
      <c r="AM783">
        <v>0</v>
      </c>
      <c r="AN783">
        <v>0</v>
      </c>
      <c r="AO783">
        <v>0.95086999999999999</v>
      </c>
      <c r="AP783">
        <v>1</v>
      </c>
      <c r="AQ783">
        <v>1</v>
      </c>
      <c r="AR783" t="s">
        <v>95</v>
      </c>
      <c r="AS783" t="s">
        <v>95</v>
      </c>
      <c r="AT783" t="s">
        <v>95</v>
      </c>
      <c r="AU783" t="s">
        <v>95</v>
      </c>
      <c r="AV783" t="s">
        <v>95</v>
      </c>
      <c r="AW783" t="s">
        <v>95</v>
      </c>
      <c r="AX783" t="s">
        <v>95</v>
      </c>
      <c r="AY783" t="s">
        <v>95</v>
      </c>
      <c r="AZ783" t="s">
        <v>95</v>
      </c>
      <c r="BA783" t="s">
        <v>95</v>
      </c>
      <c r="BB783" t="s">
        <v>95</v>
      </c>
      <c r="BC783" t="s">
        <v>95</v>
      </c>
      <c r="BD783" t="s">
        <v>95</v>
      </c>
      <c r="BE783">
        <v>1</v>
      </c>
      <c r="BI783">
        <v>0</v>
      </c>
      <c r="BL783">
        <v>1</v>
      </c>
      <c r="BM783">
        <v>1</v>
      </c>
      <c r="BS783">
        <v>1</v>
      </c>
      <c r="BT783">
        <v>1</v>
      </c>
      <c r="BU783">
        <v>0</v>
      </c>
      <c r="BV783">
        <v>0</v>
      </c>
      <c r="BW783">
        <v>1</v>
      </c>
      <c r="BX783">
        <v>1</v>
      </c>
      <c r="BY783">
        <v>838</v>
      </c>
      <c r="CG783" s="4">
        <v>1</v>
      </c>
      <c r="CH783" s="4">
        <v>1</v>
      </c>
      <c r="CI783" s="5">
        <v>0</v>
      </c>
      <c r="CJ783" s="5">
        <v>0</v>
      </c>
      <c r="CK783" s="5">
        <v>1</v>
      </c>
      <c r="CL783" s="5">
        <v>1</v>
      </c>
    </row>
    <row r="784" spans="1:90" x14ac:dyDescent="0.2">
      <c r="A784" t="s">
        <v>1292</v>
      </c>
      <c r="B784" t="s">
        <v>1209</v>
      </c>
      <c r="C784" t="s">
        <v>222</v>
      </c>
      <c r="D784">
        <v>1.1000000000000001</v>
      </c>
      <c r="E784" t="s">
        <v>90</v>
      </c>
      <c r="F784" t="s">
        <v>1211</v>
      </c>
      <c r="G784" t="s">
        <v>92</v>
      </c>
      <c r="H784" t="s">
        <v>1212</v>
      </c>
      <c r="I784">
        <v>3.2086999999999997E-2</v>
      </c>
      <c r="J784">
        <v>3.2084000000000001E-2</v>
      </c>
      <c r="K784">
        <v>1.5379E-2</v>
      </c>
      <c r="L784">
        <v>2300</v>
      </c>
      <c r="M784">
        <v>136.94999999999999</v>
      </c>
      <c r="N784">
        <v>4731.1000000000004</v>
      </c>
      <c r="O784">
        <v>2.2698999999999998</v>
      </c>
      <c r="P784">
        <v>2061.8000000000002</v>
      </c>
      <c r="Q784">
        <v>-30.478999999999999</v>
      </c>
      <c r="R784">
        <v>0.67178000000000004</v>
      </c>
      <c r="S784">
        <v>0.56237000000000004</v>
      </c>
      <c r="T784">
        <v>4.0788999999999999E-2</v>
      </c>
      <c r="U784">
        <v>3.5589000000000003E-2</v>
      </c>
      <c r="V784">
        <v>0.67178000000000004</v>
      </c>
      <c r="W784">
        <v>0.60612999999999995</v>
      </c>
      <c r="X784">
        <v>4.0788999999999999E-2</v>
      </c>
      <c r="Y784">
        <v>3.5589000000000003E-2</v>
      </c>
      <c r="Z784">
        <v>0.65319000000000005</v>
      </c>
      <c r="AA784">
        <v>0.58382999999999996</v>
      </c>
      <c r="AB784">
        <v>4.1928E-2</v>
      </c>
      <c r="AC784">
        <v>3.5775000000000001E-2</v>
      </c>
      <c r="AD784">
        <v>13</v>
      </c>
      <c r="AE784">
        <v>13</v>
      </c>
      <c r="AF784">
        <v>1.3313999999999999E-4</v>
      </c>
      <c r="AG784" s="1">
        <v>8.3702000000000006E-5</v>
      </c>
      <c r="AH784" s="1">
        <v>4.9438999999999999E-5</v>
      </c>
      <c r="AI784">
        <v>13</v>
      </c>
      <c r="AJ784">
        <v>1</v>
      </c>
      <c r="AK784">
        <v>12</v>
      </c>
      <c r="AL784">
        <v>0</v>
      </c>
      <c r="AM784">
        <v>0</v>
      </c>
      <c r="AN784">
        <v>0</v>
      </c>
      <c r="AO784">
        <v>0.91781999999999997</v>
      </c>
      <c r="AP784">
        <v>1</v>
      </c>
      <c r="AQ784">
        <v>1</v>
      </c>
      <c r="AR784" t="s">
        <v>94</v>
      </c>
      <c r="AS784" t="s">
        <v>95</v>
      </c>
      <c r="AT784" t="s">
        <v>95</v>
      </c>
      <c r="AU784" t="s">
        <v>95</v>
      </c>
      <c r="AV784" t="s">
        <v>95</v>
      </c>
      <c r="AW784" t="s">
        <v>95</v>
      </c>
      <c r="AX784" t="s">
        <v>95</v>
      </c>
      <c r="AY784" t="s">
        <v>94</v>
      </c>
      <c r="AZ784" t="s">
        <v>95</v>
      </c>
      <c r="BA784" t="s">
        <v>94</v>
      </c>
      <c r="BB784" t="s">
        <v>95</v>
      </c>
      <c r="BC784" t="s">
        <v>94</v>
      </c>
      <c r="BD784" t="s">
        <v>95</v>
      </c>
      <c r="BI784">
        <v>0</v>
      </c>
      <c r="BJ784" t="s">
        <v>133</v>
      </c>
      <c r="BK784" t="s">
        <v>501</v>
      </c>
      <c r="BL784">
        <v>1</v>
      </c>
      <c r="BM784">
        <v>1</v>
      </c>
      <c r="BN784">
        <v>0</v>
      </c>
      <c r="BO784">
        <v>0</v>
      </c>
      <c r="BP784">
        <v>0</v>
      </c>
      <c r="BQ784">
        <v>0</v>
      </c>
      <c r="BS784">
        <v>1</v>
      </c>
      <c r="BT784">
        <v>1</v>
      </c>
      <c r="BU784">
        <v>0</v>
      </c>
      <c r="BV784">
        <v>0</v>
      </c>
      <c r="BW784">
        <v>0</v>
      </c>
      <c r="BX784">
        <v>0</v>
      </c>
      <c r="BY784">
        <v>839</v>
      </c>
      <c r="CG784" s="4">
        <v>1</v>
      </c>
      <c r="CH784" s="4">
        <v>1</v>
      </c>
      <c r="CI784" s="5">
        <v>0</v>
      </c>
      <c r="CJ784" s="5">
        <v>0</v>
      </c>
      <c r="CK784" s="5">
        <v>0</v>
      </c>
      <c r="CL784" s="5">
        <v>0</v>
      </c>
    </row>
    <row r="785" spans="1:90" x14ac:dyDescent="0.2">
      <c r="A785" t="s">
        <v>1293</v>
      </c>
      <c r="B785" t="s">
        <v>1209</v>
      </c>
      <c r="C785" t="s">
        <v>222</v>
      </c>
      <c r="D785">
        <v>1.1000000000000001</v>
      </c>
      <c r="E785" t="s">
        <v>90</v>
      </c>
      <c r="F785" t="s">
        <v>1214</v>
      </c>
      <c r="G785" t="s">
        <v>92</v>
      </c>
      <c r="H785" t="s">
        <v>1212</v>
      </c>
      <c r="I785">
        <v>2.6365E-2</v>
      </c>
      <c r="J785">
        <v>2.6360999999999999E-2</v>
      </c>
      <c r="K785">
        <v>9.6786000000000007E-3</v>
      </c>
      <c r="L785">
        <v>2345.4</v>
      </c>
      <c r="M785">
        <v>166.67</v>
      </c>
      <c r="N785">
        <v>2363.5</v>
      </c>
      <c r="O785">
        <v>2.839</v>
      </c>
      <c r="P785">
        <v>2090.4</v>
      </c>
      <c r="Q785">
        <v>-19.111999999999998</v>
      </c>
      <c r="R785">
        <v>0.44058000000000003</v>
      </c>
      <c r="S785">
        <v>0.25411</v>
      </c>
      <c r="T785">
        <v>4.1574E-2</v>
      </c>
      <c r="U785">
        <v>3.4796000000000001E-2</v>
      </c>
      <c r="V785">
        <v>0.44058999999999998</v>
      </c>
      <c r="W785">
        <v>0.32869999999999999</v>
      </c>
      <c r="X785">
        <v>4.1574E-2</v>
      </c>
      <c r="Y785">
        <v>3.4796000000000001E-2</v>
      </c>
      <c r="Z785">
        <v>0.42447000000000001</v>
      </c>
      <c r="AA785">
        <v>0.30936999999999998</v>
      </c>
      <c r="AB785">
        <v>4.2167999999999997E-2</v>
      </c>
      <c r="AC785">
        <v>3.5708999999999998E-2</v>
      </c>
      <c r="AD785">
        <v>13</v>
      </c>
      <c r="AE785">
        <v>13</v>
      </c>
      <c r="AF785">
        <v>1.9814E-4</v>
      </c>
      <c r="AG785">
        <v>1.1771E-4</v>
      </c>
      <c r="AH785" s="1">
        <v>8.0431000000000003E-5</v>
      </c>
      <c r="AI785">
        <v>13</v>
      </c>
      <c r="AJ785">
        <v>2</v>
      </c>
      <c r="AK785">
        <v>9</v>
      </c>
      <c r="AL785">
        <v>1</v>
      </c>
      <c r="AM785">
        <v>1</v>
      </c>
      <c r="AN785">
        <v>0</v>
      </c>
      <c r="AO785">
        <v>0.90466000000000002</v>
      </c>
      <c r="AP785">
        <v>1</v>
      </c>
      <c r="AQ785">
        <v>1</v>
      </c>
      <c r="AR785" t="s">
        <v>94</v>
      </c>
      <c r="AS785" t="s">
        <v>95</v>
      </c>
      <c r="AT785" t="s">
        <v>95</v>
      </c>
      <c r="AU785" t="s">
        <v>95</v>
      </c>
      <c r="AV785" t="s">
        <v>95</v>
      </c>
      <c r="AW785" t="s">
        <v>95</v>
      </c>
      <c r="AX785" t="s">
        <v>95</v>
      </c>
      <c r="AY785" t="s">
        <v>94</v>
      </c>
      <c r="AZ785" t="s">
        <v>95</v>
      </c>
      <c r="BA785" t="s">
        <v>94</v>
      </c>
      <c r="BB785" t="s">
        <v>95</v>
      </c>
      <c r="BC785" t="s">
        <v>94</v>
      </c>
      <c r="BD785" t="s">
        <v>95</v>
      </c>
      <c r="BI785">
        <v>0</v>
      </c>
      <c r="BL785">
        <v>1</v>
      </c>
      <c r="BM785">
        <v>1</v>
      </c>
      <c r="BN785">
        <v>0</v>
      </c>
      <c r="BO785">
        <v>0</v>
      </c>
      <c r="BP785">
        <v>0</v>
      </c>
      <c r="BQ785">
        <v>0</v>
      </c>
      <c r="BS785">
        <v>1</v>
      </c>
      <c r="BT785">
        <v>1</v>
      </c>
      <c r="BU785">
        <v>0</v>
      </c>
      <c r="BV785">
        <v>0</v>
      </c>
      <c r="BW785">
        <v>0</v>
      </c>
      <c r="BX785">
        <v>0</v>
      </c>
      <c r="BY785">
        <v>840</v>
      </c>
      <c r="CG785" s="4">
        <v>1</v>
      </c>
      <c r="CH785" s="4">
        <v>1</v>
      </c>
      <c r="CI785" s="5">
        <v>0</v>
      </c>
      <c r="CJ785" s="5">
        <v>0</v>
      </c>
      <c r="CK785" s="5">
        <v>0</v>
      </c>
      <c r="CL785" s="5">
        <v>0</v>
      </c>
    </row>
    <row r="786" spans="1:90" x14ac:dyDescent="0.2">
      <c r="A786" t="s">
        <v>1294</v>
      </c>
      <c r="B786" t="s">
        <v>1209</v>
      </c>
      <c r="C786" t="s">
        <v>222</v>
      </c>
      <c r="D786">
        <v>1.1000000000000001</v>
      </c>
      <c r="E786" t="s">
        <v>90</v>
      </c>
      <c r="F786" t="s">
        <v>1216</v>
      </c>
      <c r="G786" t="s">
        <v>92</v>
      </c>
      <c r="H786" t="s">
        <v>1212</v>
      </c>
      <c r="I786">
        <v>0.12404</v>
      </c>
      <c r="J786">
        <v>7.4862999999999999E-2</v>
      </c>
      <c r="K786">
        <v>2.3234999999999999E-2</v>
      </c>
      <c r="L786">
        <v>2018.4</v>
      </c>
      <c r="M786">
        <v>35.427999999999997</v>
      </c>
      <c r="N786">
        <v>0.83220000000000005</v>
      </c>
      <c r="O786">
        <v>0.88109999999999999</v>
      </c>
      <c r="P786">
        <v>2028.5</v>
      </c>
      <c r="Q786">
        <v>-46.485999999999997</v>
      </c>
      <c r="R786">
        <v>0.82360999999999995</v>
      </c>
      <c r="S786">
        <v>0.76482000000000006</v>
      </c>
      <c r="T786">
        <v>4.0371999999999998E-2</v>
      </c>
      <c r="U786">
        <v>3.1973000000000001E-2</v>
      </c>
      <c r="V786">
        <v>0.81774999999999998</v>
      </c>
      <c r="W786">
        <v>0.78129999999999999</v>
      </c>
      <c r="X786">
        <v>4.1036999999999997E-2</v>
      </c>
      <c r="Y786">
        <v>3.1475999999999997E-2</v>
      </c>
      <c r="Z786">
        <v>0.81796999999999997</v>
      </c>
      <c r="AA786">
        <v>0.78156000000000003</v>
      </c>
      <c r="AB786">
        <v>4.1012E-2</v>
      </c>
      <c r="AC786">
        <v>3.2468999999999998E-2</v>
      </c>
      <c r="AD786">
        <v>13</v>
      </c>
      <c r="AE786">
        <v>13</v>
      </c>
      <c r="AF786">
        <v>0.61163000000000001</v>
      </c>
      <c r="AG786">
        <v>0.19178000000000001</v>
      </c>
      <c r="AH786">
        <v>0.41985</v>
      </c>
      <c r="AI786">
        <v>13</v>
      </c>
      <c r="AJ786">
        <v>1</v>
      </c>
      <c r="AK786">
        <v>12</v>
      </c>
      <c r="AL786">
        <v>0</v>
      </c>
      <c r="AM786">
        <v>0</v>
      </c>
      <c r="AN786">
        <v>0</v>
      </c>
      <c r="AO786">
        <v>0.91601999999999995</v>
      </c>
      <c r="AP786">
        <v>1</v>
      </c>
      <c r="AQ786">
        <v>1</v>
      </c>
      <c r="AR786" t="s">
        <v>95</v>
      </c>
      <c r="AS786" t="s">
        <v>95</v>
      </c>
      <c r="AT786" t="s">
        <v>95</v>
      </c>
      <c r="AU786" t="s">
        <v>95</v>
      </c>
      <c r="AV786" t="s">
        <v>95</v>
      </c>
      <c r="AW786" t="s">
        <v>95</v>
      </c>
      <c r="AX786" t="s">
        <v>95</v>
      </c>
      <c r="AY786" t="s">
        <v>95</v>
      </c>
      <c r="AZ786" t="s">
        <v>95</v>
      </c>
      <c r="BA786" t="s">
        <v>95</v>
      </c>
      <c r="BB786" t="s">
        <v>95</v>
      </c>
      <c r="BC786" t="s">
        <v>95</v>
      </c>
      <c r="BD786" t="s">
        <v>95</v>
      </c>
      <c r="BI786">
        <v>0</v>
      </c>
      <c r="BL786">
        <v>1</v>
      </c>
      <c r="BM786">
        <v>1</v>
      </c>
      <c r="BN786">
        <v>0</v>
      </c>
      <c r="BO786">
        <v>0</v>
      </c>
      <c r="BP786">
        <v>0</v>
      </c>
      <c r="BQ786">
        <v>0</v>
      </c>
      <c r="BS786">
        <v>1</v>
      </c>
      <c r="BT786">
        <v>1</v>
      </c>
      <c r="BU786">
        <v>0</v>
      </c>
      <c r="BV786">
        <v>0</v>
      </c>
      <c r="BW786">
        <v>0</v>
      </c>
      <c r="BX786">
        <v>0</v>
      </c>
      <c r="BY786">
        <v>841</v>
      </c>
      <c r="CG786" s="4">
        <v>1</v>
      </c>
      <c r="CH786" s="4">
        <v>1</v>
      </c>
      <c r="CI786" s="5">
        <v>0</v>
      </c>
      <c r="CJ786" s="5">
        <v>0</v>
      </c>
      <c r="CK786" s="5">
        <v>0</v>
      </c>
      <c r="CL786" s="5">
        <v>0</v>
      </c>
    </row>
    <row r="787" spans="1:90" x14ac:dyDescent="0.2">
      <c r="A787" t="s">
        <v>1295</v>
      </c>
      <c r="B787" t="s">
        <v>1209</v>
      </c>
      <c r="C787" t="s">
        <v>222</v>
      </c>
      <c r="D787">
        <v>1.1000000000000001</v>
      </c>
      <c r="E787" t="s">
        <v>90</v>
      </c>
      <c r="F787" t="s">
        <v>1219</v>
      </c>
      <c r="G787" t="s">
        <v>107</v>
      </c>
      <c r="H787" t="s">
        <v>1212</v>
      </c>
      <c r="I787">
        <v>6.2164999999999998E-2</v>
      </c>
      <c r="J787">
        <v>3.2084000000000001E-2</v>
      </c>
      <c r="K787">
        <v>1.5379E-2</v>
      </c>
      <c r="L787">
        <v>2014.5</v>
      </c>
      <c r="M787">
        <v>70.69</v>
      </c>
      <c r="N787">
        <v>1</v>
      </c>
      <c r="O787">
        <v>2.2698999999999998</v>
      </c>
      <c r="P787">
        <v>2061.8000000000002</v>
      </c>
      <c r="Q787">
        <v>-30.478999999999999</v>
      </c>
      <c r="R787">
        <v>0.65414000000000005</v>
      </c>
      <c r="S787">
        <v>0.53886000000000001</v>
      </c>
      <c r="T787">
        <v>4.1869999999999997E-2</v>
      </c>
      <c r="U787">
        <v>3.5714000000000003E-2</v>
      </c>
      <c r="V787">
        <v>0.67178000000000004</v>
      </c>
      <c r="W787">
        <v>0.60612999999999995</v>
      </c>
      <c r="X787">
        <v>4.0788999999999999E-2</v>
      </c>
      <c r="Y787">
        <v>3.5589000000000003E-2</v>
      </c>
      <c r="Z787">
        <v>0.65319000000000005</v>
      </c>
      <c r="AA787">
        <v>0.58382999999999996</v>
      </c>
      <c r="AB787">
        <v>4.1928E-2</v>
      </c>
      <c r="AC787">
        <v>3.5775000000000001E-2</v>
      </c>
      <c r="AD787">
        <v>13</v>
      </c>
      <c r="AE787">
        <v>13</v>
      </c>
      <c r="AF787">
        <v>0.62990000000000002</v>
      </c>
      <c r="AG787">
        <v>0.39600000000000002</v>
      </c>
      <c r="AH787">
        <v>0.2339</v>
      </c>
      <c r="AI787">
        <v>13</v>
      </c>
      <c r="AJ787">
        <v>1</v>
      </c>
      <c r="AK787">
        <v>12</v>
      </c>
      <c r="AL787">
        <v>0</v>
      </c>
      <c r="AM787">
        <v>0</v>
      </c>
      <c r="AN787">
        <v>0</v>
      </c>
      <c r="AO787">
        <v>0.91781999999999997</v>
      </c>
      <c r="AP787">
        <v>1</v>
      </c>
      <c r="AQ787">
        <v>1</v>
      </c>
      <c r="AR787" t="s">
        <v>94</v>
      </c>
      <c r="AS787" t="s">
        <v>95</v>
      </c>
      <c r="AT787" t="s">
        <v>95</v>
      </c>
      <c r="AU787" t="s">
        <v>95</v>
      </c>
      <c r="AV787" t="s">
        <v>95</v>
      </c>
      <c r="AW787" t="s">
        <v>95</v>
      </c>
      <c r="AX787" t="s">
        <v>95</v>
      </c>
      <c r="AY787" t="s">
        <v>95</v>
      </c>
      <c r="AZ787" t="s">
        <v>95</v>
      </c>
      <c r="BA787" t="s">
        <v>94</v>
      </c>
      <c r="BB787" t="s">
        <v>95</v>
      </c>
      <c r="BC787" t="s">
        <v>94</v>
      </c>
      <c r="BD787" t="s">
        <v>95</v>
      </c>
      <c r="BI787">
        <v>0</v>
      </c>
      <c r="BJ787" t="s">
        <v>108</v>
      </c>
      <c r="BK787" t="s">
        <v>109</v>
      </c>
      <c r="BL787">
        <v>1</v>
      </c>
      <c r="BM787">
        <v>1</v>
      </c>
      <c r="BN787">
        <v>0</v>
      </c>
      <c r="BO787">
        <v>1</v>
      </c>
      <c r="BP787">
        <v>0</v>
      </c>
      <c r="BQ787">
        <v>0</v>
      </c>
      <c r="BS787">
        <v>1</v>
      </c>
      <c r="BT787">
        <v>1</v>
      </c>
      <c r="BU787">
        <v>0</v>
      </c>
      <c r="BV787">
        <v>1</v>
      </c>
      <c r="BW787">
        <v>0</v>
      </c>
      <c r="BX787">
        <v>0</v>
      </c>
      <c r="BY787">
        <v>842</v>
      </c>
      <c r="CG787" s="4">
        <v>1</v>
      </c>
      <c r="CH787" s="4">
        <v>1</v>
      </c>
      <c r="CI787" s="5">
        <v>0</v>
      </c>
      <c r="CJ787" s="5">
        <v>1</v>
      </c>
      <c r="CK787" s="5">
        <v>0</v>
      </c>
      <c r="CL787" s="5">
        <v>0</v>
      </c>
    </row>
    <row r="788" spans="1:90" x14ac:dyDescent="0.2">
      <c r="A788" t="s">
        <v>1296</v>
      </c>
      <c r="B788" t="s">
        <v>1209</v>
      </c>
      <c r="C788" t="s">
        <v>222</v>
      </c>
      <c r="D788">
        <v>2.2000000000000002</v>
      </c>
      <c r="E788" t="s">
        <v>1221</v>
      </c>
      <c r="F788" t="s">
        <v>1222</v>
      </c>
      <c r="G788" t="s">
        <v>92</v>
      </c>
      <c r="H788" t="s">
        <v>1212</v>
      </c>
      <c r="I788">
        <v>6.3210000000000002E-2</v>
      </c>
      <c r="J788">
        <v>1.1552999999999999E-3</v>
      </c>
      <c r="K788">
        <v>1.7078E-3</v>
      </c>
      <c r="L788">
        <v>2003.5</v>
      </c>
      <c r="M788">
        <v>69.521000000000001</v>
      </c>
      <c r="N788">
        <v>0.11515</v>
      </c>
      <c r="O788">
        <v>1555.1</v>
      </c>
      <c r="P788" s="1">
        <v>157470</v>
      </c>
      <c r="Q788">
        <v>-3.3643000000000001</v>
      </c>
      <c r="R788">
        <v>0.94049000000000005</v>
      </c>
      <c r="S788">
        <v>0.93433999999999995</v>
      </c>
      <c r="T788">
        <v>4.0946999999999997E-3</v>
      </c>
      <c r="U788">
        <v>3.1405000000000001E-3</v>
      </c>
      <c r="V788">
        <v>-14.244</v>
      </c>
      <c r="W788">
        <v>-15.260999999999999</v>
      </c>
      <c r="X788">
        <v>6.5537999999999999E-2</v>
      </c>
      <c r="Y788">
        <v>6.3352000000000006E-2</v>
      </c>
      <c r="Z788">
        <v>0.93857000000000002</v>
      </c>
      <c r="AA788">
        <v>0.93447999999999998</v>
      </c>
      <c r="AB788">
        <v>4.1602999999999996E-3</v>
      </c>
      <c r="AC788">
        <v>3.2074999999999998E-3</v>
      </c>
      <c r="AD788">
        <v>33</v>
      </c>
      <c r="AE788">
        <v>33</v>
      </c>
      <c r="AF788">
        <v>0.81847999999999999</v>
      </c>
      <c r="AG788">
        <v>0.30973000000000001</v>
      </c>
      <c r="AH788">
        <v>0.50875000000000004</v>
      </c>
      <c r="AI788">
        <v>33</v>
      </c>
      <c r="AJ788">
        <v>3</v>
      </c>
      <c r="AK788">
        <v>28</v>
      </c>
      <c r="AL788">
        <v>0</v>
      </c>
      <c r="AM788">
        <v>1</v>
      </c>
      <c r="AN788">
        <v>0</v>
      </c>
      <c r="AO788">
        <v>0.96465999999999996</v>
      </c>
      <c r="AP788">
        <v>1</v>
      </c>
      <c r="AQ788">
        <v>1</v>
      </c>
      <c r="AR788" t="s">
        <v>95</v>
      </c>
      <c r="AS788" t="s">
        <v>95</v>
      </c>
      <c r="AT788" t="s">
        <v>95</v>
      </c>
      <c r="AU788" t="s">
        <v>95</v>
      </c>
      <c r="AV788" t="s">
        <v>95</v>
      </c>
      <c r="AW788" t="s">
        <v>95</v>
      </c>
      <c r="AX788" t="s">
        <v>95</v>
      </c>
      <c r="AY788" t="s">
        <v>95</v>
      </c>
      <c r="AZ788" t="s">
        <v>95</v>
      </c>
      <c r="BA788" t="s">
        <v>95</v>
      </c>
      <c r="BB788" t="s">
        <v>95</v>
      </c>
      <c r="BC788" t="s">
        <v>95</v>
      </c>
      <c r="BD788" t="s">
        <v>95</v>
      </c>
      <c r="BI788">
        <v>0</v>
      </c>
      <c r="BL788">
        <v>1</v>
      </c>
      <c r="BM788">
        <v>1</v>
      </c>
      <c r="BS788">
        <v>1</v>
      </c>
      <c r="BT788">
        <v>1</v>
      </c>
      <c r="BU788">
        <v>0</v>
      </c>
      <c r="BV788">
        <v>0</v>
      </c>
      <c r="BW788">
        <v>0</v>
      </c>
      <c r="BX788">
        <v>1</v>
      </c>
      <c r="BY788">
        <v>843</v>
      </c>
      <c r="CG788" s="4">
        <v>1</v>
      </c>
      <c r="CH788" s="4">
        <v>1</v>
      </c>
      <c r="CI788" s="5">
        <v>0</v>
      </c>
      <c r="CJ788" s="5">
        <v>0</v>
      </c>
      <c r="CK788" s="5">
        <v>0</v>
      </c>
      <c r="CL788" s="5">
        <v>1</v>
      </c>
    </row>
    <row r="789" spans="1:90" x14ac:dyDescent="0.2">
      <c r="A789" t="s">
        <v>1297</v>
      </c>
      <c r="B789" t="s">
        <v>1209</v>
      </c>
      <c r="C789" t="s">
        <v>222</v>
      </c>
      <c r="D789">
        <v>2.4</v>
      </c>
      <c r="E789" t="s">
        <v>1224</v>
      </c>
      <c r="F789" t="s">
        <v>1225</v>
      </c>
      <c r="G789" t="s">
        <v>92</v>
      </c>
      <c r="H789" t="s">
        <v>1212</v>
      </c>
      <c r="I789">
        <v>-5.1409999999999997E-2</v>
      </c>
      <c r="J789">
        <v>-5.1381999999999997E-2</v>
      </c>
      <c r="K789">
        <v>-2.0395999999999999E-3</v>
      </c>
      <c r="L789">
        <v>1861.1</v>
      </c>
      <c r="M789">
        <v>-85.477999999999994</v>
      </c>
      <c r="N789">
        <v>87.971000000000004</v>
      </c>
      <c r="O789">
        <v>1.1943E-4</v>
      </c>
      <c r="P789">
        <v>2123.9</v>
      </c>
      <c r="Q789">
        <v>4.1418999999999997</v>
      </c>
      <c r="R789">
        <v>0.32044</v>
      </c>
      <c r="S789">
        <v>0.11656999999999999</v>
      </c>
      <c r="T789">
        <v>1.1873999999999999E-2</v>
      </c>
      <c r="U789">
        <v>1.082E-2</v>
      </c>
      <c r="V789">
        <v>0.32044</v>
      </c>
      <c r="W789">
        <v>0.19688</v>
      </c>
      <c r="X789">
        <v>1.1873999999999999E-2</v>
      </c>
      <c r="Y789">
        <v>1.0819E-2</v>
      </c>
      <c r="Z789">
        <v>0.32578000000000001</v>
      </c>
      <c r="AA789">
        <v>0.20319999999999999</v>
      </c>
      <c r="AB789">
        <v>1.1828E-2</v>
      </c>
      <c r="AC789">
        <v>1.086E-2</v>
      </c>
      <c r="AD789">
        <v>14</v>
      </c>
      <c r="AE789">
        <v>14</v>
      </c>
      <c r="AF789">
        <v>7.3888000000000003E-4</v>
      </c>
      <c r="AG789" s="1">
        <v>9.0939000000000005E-5</v>
      </c>
      <c r="AH789">
        <v>6.4793999999999995E-4</v>
      </c>
      <c r="AI789">
        <v>14</v>
      </c>
      <c r="AJ789">
        <v>13</v>
      </c>
      <c r="AK789">
        <v>1</v>
      </c>
      <c r="AL789">
        <v>0</v>
      </c>
      <c r="AM789">
        <v>0</v>
      </c>
      <c r="AN789">
        <v>1</v>
      </c>
      <c r="AO789">
        <v>0.86353999999999997</v>
      </c>
      <c r="AP789">
        <v>1</v>
      </c>
      <c r="AQ789">
        <v>1</v>
      </c>
      <c r="AR789" t="s">
        <v>94</v>
      </c>
      <c r="AS789" t="s">
        <v>95</v>
      </c>
      <c r="AT789" t="s">
        <v>95</v>
      </c>
      <c r="AU789" t="s">
        <v>95</v>
      </c>
      <c r="AV789" t="s">
        <v>94</v>
      </c>
      <c r="AW789" t="s">
        <v>94</v>
      </c>
      <c r="AX789" t="s">
        <v>95</v>
      </c>
      <c r="AY789" t="s">
        <v>94</v>
      </c>
      <c r="AZ789" t="s">
        <v>95</v>
      </c>
      <c r="BA789" t="s">
        <v>94</v>
      </c>
      <c r="BB789" t="s">
        <v>94</v>
      </c>
      <c r="BC789" t="s">
        <v>94</v>
      </c>
      <c r="BD789" t="s">
        <v>94</v>
      </c>
      <c r="BI789">
        <v>0</v>
      </c>
      <c r="BS789">
        <v>1</v>
      </c>
      <c r="BT789">
        <v>1</v>
      </c>
      <c r="BU789">
        <v>0</v>
      </c>
      <c r="BV789">
        <v>0</v>
      </c>
      <c r="BW789">
        <v>0</v>
      </c>
      <c r="BX789">
        <v>1</v>
      </c>
      <c r="BY789">
        <v>844</v>
      </c>
      <c r="CG789" s="4">
        <v>1</v>
      </c>
      <c r="CH789" s="4">
        <v>1</v>
      </c>
      <c r="CI789" s="5">
        <v>0</v>
      </c>
      <c r="CJ789" s="5">
        <v>0</v>
      </c>
      <c r="CK789" s="5">
        <v>0</v>
      </c>
      <c r="CL789" s="5">
        <v>1</v>
      </c>
    </row>
    <row r="790" spans="1:90" x14ac:dyDescent="0.2">
      <c r="A790" t="s">
        <v>1298</v>
      </c>
      <c r="B790" t="s">
        <v>1209</v>
      </c>
      <c r="C790" t="s">
        <v>222</v>
      </c>
      <c r="D790">
        <v>2.5</v>
      </c>
      <c r="E790" t="s">
        <v>1227</v>
      </c>
      <c r="F790" t="s">
        <v>1228</v>
      </c>
      <c r="G790" t="s">
        <v>1229</v>
      </c>
      <c r="H790" t="s">
        <v>1212</v>
      </c>
      <c r="I790">
        <v>37.667000000000002</v>
      </c>
      <c r="J790">
        <v>1.6288E-2</v>
      </c>
      <c r="K790">
        <v>1.456E-2</v>
      </c>
      <c r="L790">
        <v>2003.1</v>
      </c>
      <c r="M790">
        <v>0.11667</v>
      </c>
      <c r="N790">
        <v>0.85558000000000001</v>
      </c>
      <c r="O790">
        <v>0.11713999999999999</v>
      </c>
      <c r="P790">
        <v>1895.9</v>
      </c>
      <c r="Q790">
        <v>-28.515000000000001</v>
      </c>
      <c r="R790">
        <v>0.60690999999999995</v>
      </c>
      <c r="S790">
        <v>0.43844</v>
      </c>
      <c r="T790">
        <v>0.19397</v>
      </c>
      <c r="U790">
        <v>0.15493000000000001</v>
      </c>
      <c r="V790">
        <v>7.6463000000000003E-2</v>
      </c>
      <c r="W790">
        <v>-0.15442</v>
      </c>
      <c r="X790">
        <v>0.29731000000000002</v>
      </c>
      <c r="Y790">
        <v>0.24482000000000001</v>
      </c>
      <c r="Z790">
        <v>8.7382000000000001E-2</v>
      </c>
      <c r="AA790">
        <v>-0.14077000000000001</v>
      </c>
      <c r="AB790">
        <v>0.29554999999999998</v>
      </c>
      <c r="AC790">
        <v>0.24254999999999999</v>
      </c>
      <c r="AD790">
        <v>11</v>
      </c>
      <c r="AE790">
        <v>11</v>
      </c>
      <c r="AF790">
        <v>1.1688000000000001</v>
      </c>
      <c r="AG790">
        <v>2.0102999999999999E-2</v>
      </c>
      <c r="AH790">
        <v>1.1487000000000001</v>
      </c>
      <c r="AI790">
        <v>20</v>
      </c>
      <c r="AJ790">
        <v>9</v>
      </c>
      <c r="AK790">
        <v>10</v>
      </c>
      <c r="AL790">
        <v>0</v>
      </c>
      <c r="AM790">
        <v>0</v>
      </c>
      <c r="AN790">
        <v>1</v>
      </c>
      <c r="AO790">
        <v>0.87666999999999995</v>
      </c>
      <c r="AP790">
        <v>1</v>
      </c>
      <c r="AQ790">
        <v>1</v>
      </c>
      <c r="AR790" t="s">
        <v>94</v>
      </c>
      <c r="AS790" t="s">
        <v>95</v>
      </c>
      <c r="AT790" t="s">
        <v>95</v>
      </c>
      <c r="AU790" t="s">
        <v>95</v>
      </c>
      <c r="AV790" t="s">
        <v>95</v>
      </c>
      <c r="AW790" t="s">
        <v>95</v>
      </c>
      <c r="AX790" t="s">
        <v>95</v>
      </c>
      <c r="AY790" t="s">
        <v>95</v>
      </c>
      <c r="AZ790" t="s">
        <v>94</v>
      </c>
      <c r="BA790" t="s">
        <v>94</v>
      </c>
      <c r="BB790" t="s">
        <v>94</v>
      </c>
      <c r="BC790" t="s">
        <v>94</v>
      </c>
      <c r="BD790" t="s">
        <v>94</v>
      </c>
      <c r="BI790">
        <v>0</v>
      </c>
      <c r="BS790">
        <v>0</v>
      </c>
      <c r="BT790">
        <v>1</v>
      </c>
      <c r="BU790">
        <v>0</v>
      </c>
      <c r="BV790">
        <v>0</v>
      </c>
      <c r="BW790">
        <v>0</v>
      </c>
      <c r="BX790">
        <v>1</v>
      </c>
      <c r="BY790">
        <v>845</v>
      </c>
      <c r="CG790" s="4">
        <v>0</v>
      </c>
      <c r="CH790" s="4">
        <v>1</v>
      </c>
      <c r="CI790" s="5">
        <v>0</v>
      </c>
      <c r="CJ790" s="5">
        <v>0</v>
      </c>
      <c r="CK790" s="5">
        <v>0</v>
      </c>
      <c r="CL790" s="5">
        <v>1</v>
      </c>
    </row>
    <row r="791" spans="1:90" x14ac:dyDescent="0.2">
      <c r="A791" t="s">
        <v>1299</v>
      </c>
      <c r="B791" t="s">
        <v>1209</v>
      </c>
      <c r="C791" t="s">
        <v>222</v>
      </c>
      <c r="D791">
        <v>2.5</v>
      </c>
      <c r="E791" t="s">
        <v>1227</v>
      </c>
      <c r="F791" t="s">
        <v>1231</v>
      </c>
      <c r="G791" t="s">
        <v>1229</v>
      </c>
      <c r="H791" t="s">
        <v>1212</v>
      </c>
      <c r="I791">
        <v>20.401</v>
      </c>
      <c r="J791">
        <v>1.6889999999999999E-2</v>
      </c>
      <c r="K791">
        <v>1.5458E-2</v>
      </c>
      <c r="L791">
        <v>2003.1</v>
      </c>
      <c r="M791">
        <v>0.21540999999999999</v>
      </c>
      <c r="N791">
        <v>0.8992</v>
      </c>
      <c r="O791">
        <v>0.12388</v>
      </c>
      <c r="P791">
        <v>1899.8</v>
      </c>
      <c r="Q791">
        <v>-30.274000000000001</v>
      </c>
      <c r="R791">
        <v>0.82120000000000004</v>
      </c>
      <c r="S791">
        <v>0.74458000000000002</v>
      </c>
      <c r="T791">
        <v>0.10539</v>
      </c>
      <c r="U791">
        <v>8.8321999999999998E-2</v>
      </c>
      <c r="V791">
        <v>0.13764000000000001</v>
      </c>
      <c r="W791">
        <v>-7.7943999999999999E-2</v>
      </c>
      <c r="X791">
        <v>0.23144999999999999</v>
      </c>
      <c r="Y791">
        <v>0.1671</v>
      </c>
      <c r="Z791">
        <v>0.15176999999999999</v>
      </c>
      <c r="AA791">
        <v>-6.0292999999999999E-2</v>
      </c>
      <c r="AB791">
        <v>0.22955</v>
      </c>
      <c r="AC791">
        <v>0.16489000000000001</v>
      </c>
      <c r="AD791">
        <v>11</v>
      </c>
      <c r="AE791">
        <v>11</v>
      </c>
      <c r="AF791">
        <v>1.1121000000000001</v>
      </c>
      <c r="AG791">
        <v>0.12626000000000001</v>
      </c>
      <c r="AH791">
        <v>0.98584000000000005</v>
      </c>
      <c r="AI791">
        <v>20</v>
      </c>
      <c r="AJ791">
        <v>3</v>
      </c>
      <c r="AK791">
        <v>10</v>
      </c>
      <c r="AL791">
        <v>1</v>
      </c>
      <c r="AM791">
        <v>0</v>
      </c>
      <c r="AN791">
        <v>1</v>
      </c>
      <c r="AO791">
        <v>0.90813999999999995</v>
      </c>
      <c r="AP791">
        <v>1</v>
      </c>
      <c r="AQ791">
        <v>1</v>
      </c>
      <c r="AR791" t="s">
        <v>95</v>
      </c>
      <c r="AS791" t="s">
        <v>95</v>
      </c>
      <c r="AT791" t="s">
        <v>95</v>
      </c>
      <c r="AU791" t="s">
        <v>95</v>
      </c>
      <c r="AV791" t="s">
        <v>95</v>
      </c>
      <c r="AW791" t="s">
        <v>95</v>
      </c>
      <c r="AX791" t="s">
        <v>95</v>
      </c>
      <c r="AY791" t="s">
        <v>95</v>
      </c>
      <c r="AZ791" t="s">
        <v>94</v>
      </c>
      <c r="BA791" t="s">
        <v>95</v>
      </c>
      <c r="BB791" t="s">
        <v>94</v>
      </c>
      <c r="BC791" t="s">
        <v>95</v>
      </c>
      <c r="BD791" t="s">
        <v>94</v>
      </c>
      <c r="BI791">
        <v>0</v>
      </c>
      <c r="BL791">
        <v>1</v>
      </c>
      <c r="BS791">
        <v>0</v>
      </c>
      <c r="BT791">
        <v>1</v>
      </c>
      <c r="BU791">
        <v>0</v>
      </c>
      <c r="BV791">
        <v>0</v>
      </c>
      <c r="BW791">
        <v>0</v>
      </c>
      <c r="BX791">
        <v>0</v>
      </c>
      <c r="BY791">
        <v>846</v>
      </c>
      <c r="BZ791" t="s">
        <v>123</v>
      </c>
      <c r="CG791" s="4">
        <v>1</v>
      </c>
      <c r="CH791" s="4">
        <v>1</v>
      </c>
      <c r="CI791" s="5">
        <v>0</v>
      </c>
      <c r="CJ791" s="5">
        <v>0</v>
      </c>
      <c r="CK791" s="5">
        <v>0</v>
      </c>
      <c r="CL791" s="5">
        <v>0</v>
      </c>
    </row>
    <row r="792" spans="1:90" x14ac:dyDescent="0.2">
      <c r="A792" t="s">
        <v>1300</v>
      </c>
      <c r="B792" t="s">
        <v>1209</v>
      </c>
      <c r="C792" t="s">
        <v>222</v>
      </c>
      <c r="D792">
        <v>2.9</v>
      </c>
      <c r="E792" t="s">
        <v>437</v>
      </c>
      <c r="F792" t="s">
        <v>438</v>
      </c>
      <c r="G792" t="s">
        <v>92</v>
      </c>
      <c r="H792" t="s">
        <v>1212</v>
      </c>
      <c r="I792">
        <v>0.18895000000000001</v>
      </c>
      <c r="J792">
        <v>3.9121E-3</v>
      </c>
      <c r="K792">
        <v>3.1401999999999999E-2</v>
      </c>
      <c r="L792">
        <v>2000.2</v>
      </c>
      <c r="M792">
        <v>23.257999999999999</v>
      </c>
      <c r="N792">
        <v>0.95301999999999998</v>
      </c>
      <c r="O792">
        <v>1554.6</v>
      </c>
      <c r="P792" s="1">
        <v>157510</v>
      </c>
      <c r="Q792">
        <v>-62.334000000000003</v>
      </c>
      <c r="R792">
        <v>0.98443000000000003</v>
      </c>
      <c r="S792">
        <v>0.98209999999999997</v>
      </c>
      <c r="T792">
        <v>2.9818999999999998E-2</v>
      </c>
      <c r="U792">
        <v>2.0718E-2</v>
      </c>
      <c r="V792">
        <v>-7.0331999999999999</v>
      </c>
      <c r="W792">
        <v>-7.7983000000000002</v>
      </c>
      <c r="X792">
        <v>0.67742999999999998</v>
      </c>
      <c r="Y792">
        <v>0.63385999999999998</v>
      </c>
      <c r="Z792">
        <v>0.94216999999999995</v>
      </c>
      <c r="AA792">
        <v>0.93666000000000005</v>
      </c>
      <c r="AB792">
        <v>5.7479000000000002E-2</v>
      </c>
      <c r="AC792">
        <v>4.9501999999999997E-2</v>
      </c>
      <c r="AD792">
        <v>24</v>
      </c>
      <c r="AE792">
        <v>24</v>
      </c>
      <c r="AF792">
        <v>0.94244000000000006</v>
      </c>
      <c r="AG792">
        <v>0.22034999999999999</v>
      </c>
      <c r="AH792">
        <v>0.72209000000000001</v>
      </c>
      <c r="AI792">
        <v>27</v>
      </c>
      <c r="AJ792">
        <v>2</v>
      </c>
      <c r="AK792">
        <v>23</v>
      </c>
      <c r="AL792">
        <v>0</v>
      </c>
      <c r="AM792">
        <v>0</v>
      </c>
      <c r="AN792">
        <v>0</v>
      </c>
      <c r="AO792">
        <v>0.96108000000000005</v>
      </c>
      <c r="AP792">
        <v>1</v>
      </c>
      <c r="AQ792">
        <v>1</v>
      </c>
      <c r="AR792" t="s">
        <v>95</v>
      </c>
      <c r="AS792" t="s">
        <v>95</v>
      </c>
      <c r="AT792" t="s">
        <v>95</v>
      </c>
      <c r="AU792" t="s">
        <v>95</v>
      </c>
      <c r="AV792" t="s">
        <v>95</v>
      </c>
      <c r="AW792" t="s">
        <v>95</v>
      </c>
      <c r="AX792" t="s">
        <v>95</v>
      </c>
      <c r="AY792" t="s">
        <v>95</v>
      </c>
      <c r="AZ792" t="s">
        <v>95</v>
      </c>
      <c r="BA792" t="s">
        <v>95</v>
      </c>
      <c r="BB792" t="s">
        <v>95</v>
      </c>
      <c r="BC792" t="s">
        <v>95</v>
      </c>
      <c r="BD792" t="s">
        <v>95</v>
      </c>
      <c r="BI792">
        <v>0</v>
      </c>
      <c r="BL792">
        <v>1</v>
      </c>
      <c r="BM792">
        <v>1</v>
      </c>
      <c r="BS792">
        <v>1</v>
      </c>
      <c r="BT792">
        <v>1</v>
      </c>
      <c r="BU792">
        <v>0</v>
      </c>
      <c r="BV792">
        <v>0</v>
      </c>
      <c r="BW792">
        <v>0</v>
      </c>
      <c r="BX792">
        <v>1</v>
      </c>
      <c r="BY792">
        <v>847</v>
      </c>
      <c r="CG792" s="4">
        <v>1</v>
      </c>
      <c r="CH792" s="4">
        <v>1</v>
      </c>
      <c r="CI792" s="5">
        <v>0</v>
      </c>
      <c r="CJ792" s="5">
        <v>0</v>
      </c>
      <c r="CK792" s="5">
        <v>0</v>
      </c>
      <c r="CL792" s="5">
        <v>1</v>
      </c>
    </row>
    <row r="793" spans="1:90" x14ac:dyDescent="0.2">
      <c r="A793" t="s">
        <v>1301</v>
      </c>
      <c r="B793" t="s">
        <v>1209</v>
      </c>
      <c r="C793" t="s">
        <v>222</v>
      </c>
      <c r="D793">
        <v>4.0999999999999996</v>
      </c>
      <c r="E793" t="s">
        <v>129</v>
      </c>
      <c r="F793" t="s">
        <v>130</v>
      </c>
      <c r="G793" t="s">
        <v>131</v>
      </c>
      <c r="H793" t="s">
        <v>1212</v>
      </c>
      <c r="I793">
        <v>0.14057</v>
      </c>
      <c r="J793">
        <v>0.14055999999999999</v>
      </c>
      <c r="K793">
        <v>4.0917000000000003</v>
      </c>
      <c r="L793">
        <v>2092.6</v>
      </c>
      <c r="M793">
        <v>31.263000000000002</v>
      </c>
      <c r="N793" s="1">
        <v>1430400</v>
      </c>
      <c r="O793">
        <v>0.17673</v>
      </c>
      <c r="P793">
        <v>1979.5</v>
      </c>
      <c r="Q793">
        <v>-8209.2000000000007</v>
      </c>
      <c r="R793">
        <v>0.78976000000000002</v>
      </c>
      <c r="S793">
        <v>0.75266</v>
      </c>
      <c r="T793">
        <v>13.26</v>
      </c>
      <c r="U793">
        <v>10.407</v>
      </c>
      <c r="V793">
        <v>0.78976000000000002</v>
      </c>
      <c r="W793">
        <v>0.76639999999999997</v>
      </c>
      <c r="X793">
        <v>13.26</v>
      </c>
      <c r="Y793">
        <v>10.407</v>
      </c>
      <c r="Z793">
        <v>0.73406000000000005</v>
      </c>
      <c r="AA793">
        <v>0.70450999999999997</v>
      </c>
      <c r="AB793">
        <v>14.913</v>
      </c>
      <c r="AC793">
        <v>12.172000000000001</v>
      </c>
      <c r="AD793">
        <v>21</v>
      </c>
      <c r="AE793">
        <v>16</v>
      </c>
      <c r="AF793" s="1">
        <v>6.991E-5</v>
      </c>
      <c r="AG793" s="1">
        <v>3.1696999999999999E-6</v>
      </c>
      <c r="AH793" s="1">
        <v>6.6740000000000001E-5</v>
      </c>
      <c r="AI793">
        <v>21</v>
      </c>
      <c r="AJ793">
        <v>1</v>
      </c>
      <c r="AK793">
        <v>20</v>
      </c>
      <c r="AL793">
        <v>0</v>
      </c>
      <c r="AM793">
        <v>0</v>
      </c>
      <c r="AN793">
        <v>1</v>
      </c>
      <c r="AO793">
        <v>0.79647999999999997</v>
      </c>
      <c r="AP793">
        <v>0</v>
      </c>
      <c r="AQ793">
        <v>1</v>
      </c>
      <c r="AR793" t="s">
        <v>95</v>
      </c>
      <c r="AS793" t="s">
        <v>95</v>
      </c>
      <c r="AT793" t="s">
        <v>95</v>
      </c>
      <c r="AU793" t="s">
        <v>94</v>
      </c>
      <c r="AV793" t="s">
        <v>95</v>
      </c>
      <c r="AW793" t="s">
        <v>94</v>
      </c>
      <c r="AX793" t="s">
        <v>95</v>
      </c>
      <c r="AY793" t="s">
        <v>94</v>
      </c>
      <c r="AZ793" t="s">
        <v>95</v>
      </c>
      <c r="BA793" t="s">
        <v>94</v>
      </c>
      <c r="BB793" t="s">
        <v>94</v>
      </c>
      <c r="BC793" t="s">
        <v>94</v>
      </c>
      <c r="BD793" t="s">
        <v>94</v>
      </c>
      <c r="BI793">
        <v>0</v>
      </c>
      <c r="BJ793" t="s">
        <v>132</v>
      </c>
      <c r="BK793" t="s">
        <v>133</v>
      </c>
      <c r="BL793">
        <v>1</v>
      </c>
      <c r="BM793">
        <v>1</v>
      </c>
      <c r="BN793">
        <v>0</v>
      </c>
      <c r="BO793">
        <v>0</v>
      </c>
      <c r="BP793">
        <v>0</v>
      </c>
      <c r="BQ793">
        <v>0</v>
      </c>
      <c r="BS793">
        <v>1</v>
      </c>
      <c r="BT793">
        <v>1</v>
      </c>
      <c r="BU793">
        <v>0</v>
      </c>
      <c r="BV793">
        <v>0</v>
      </c>
      <c r="BW793">
        <v>0</v>
      </c>
      <c r="BX793">
        <v>0</v>
      </c>
      <c r="BY793">
        <v>848</v>
      </c>
      <c r="CG793" s="4">
        <v>1</v>
      </c>
      <c r="CH793" s="4">
        <v>1</v>
      </c>
      <c r="CI793" s="5">
        <v>0</v>
      </c>
      <c r="CJ793" s="5">
        <v>0</v>
      </c>
      <c r="CK793" s="5">
        <v>0</v>
      </c>
      <c r="CL793" s="5">
        <v>0</v>
      </c>
    </row>
    <row r="794" spans="1:90" x14ac:dyDescent="0.2">
      <c r="A794" t="s">
        <v>1302</v>
      </c>
      <c r="B794" t="s">
        <v>1209</v>
      </c>
      <c r="C794" t="s">
        <v>222</v>
      </c>
      <c r="D794">
        <v>4.0999999999999996</v>
      </c>
      <c r="E794" t="s">
        <v>129</v>
      </c>
      <c r="F794" t="s">
        <v>135</v>
      </c>
      <c r="G794" t="s">
        <v>136</v>
      </c>
      <c r="H794" t="s">
        <v>1212</v>
      </c>
      <c r="I794">
        <v>0.14324999999999999</v>
      </c>
      <c r="J794">
        <v>0.14324000000000001</v>
      </c>
      <c r="K794">
        <v>3.8085</v>
      </c>
      <c r="L794">
        <v>2094.5</v>
      </c>
      <c r="M794">
        <v>30.677</v>
      </c>
      <c r="N794" s="1">
        <v>2274900</v>
      </c>
      <c r="O794">
        <v>0.22616</v>
      </c>
      <c r="P794">
        <v>1981.9</v>
      </c>
      <c r="Q794">
        <v>-7639.7</v>
      </c>
      <c r="R794">
        <v>0.73538999999999999</v>
      </c>
      <c r="S794">
        <v>0.68576999999999999</v>
      </c>
      <c r="T794">
        <v>13.573</v>
      </c>
      <c r="U794">
        <v>10.837</v>
      </c>
      <c r="V794">
        <v>0.73538999999999999</v>
      </c>
      <c r="W794">
        <v>0.70426</v>
      </c>
      <c r="X794">
        <v>13.573</v>
      </c>
      <c r="Y794">
        <v>10.837</v>
      </c>
      <c r="Z794">
        <v>0.69269999999999998</v>
      </c>
      <c r="AA794">
        <v>0.65654000000000001</v>
      </c>
      <c r="AB794">
        <v>14.627000000000001</v>
      </c>
      <c r="AC794">
        <v>11.56</v>
      </c>
      <c r="AD794">
        <v>20</v>
      </c>
      <c r="AE794">
        <v>15</v>
      </c>
      <c r="AF794" s="1">
        <v>4.3958000000000002E-5</v>
      </c>
      <c r="AG794" s="1">
        <v>1.9929999999999998E-6</v>
      </c>
      <c r="AH794" s="1">
        <v>4.1964E-5</v>
      </c>
      <c r="AI794">
        <v>20</v>
      </c>
      <c r="AJ794">
        <v>0</v>
      </c>
      <c r="AK794">
        <v>19</v>
      </c>
      <c r="AL794">
        <v>0</v>
      </c>
      <c r="AM794">
        <v>0</v>
      </c>
      <c r="AN794">
        <v>1</v>
      </c>
      <c r="AO794">
        <v>0.71303000000000005</v>
      </c>
      <c r="AP794">
        <v>0</v>
      </c>
      <c r="AQ794">
        <v>1</v>
      </c>
      <c r="AR794" t="s">
        <v>95</v>
      </c>
      <c r="AS794" t="s">
        <v>95</v>
      </c>
      <c r="AT794" t="s">
        <v>95</v>
      </c>
      <c r="AU794" t="s">
        <v>94</v>
      </c>
      <c r="AV794" t="s">
        <v>95</v>
      </c>
      <c r="AW794" t="s">
        <v>94</v>
      </c>
      <c r="AX794" t="s">
        <v>95</v>
      </c>
      <c r="AY794" t="s">
        <v>94</v>
      </c>
      <c r="AZ794" t="s">
        <v>95</v>
      </c>
      <c r="BA794" t="s">
        <v>94</v>
      </c>
      <c r="BB794" t="s">
        <v>94</v>
      </c>
      <c r="BC794" t="s">
        <v>94</v>
      </c>
      <c r="BD794" t="s">
        <v>94</v>
      </c>
      <c r="BI794">
        <v>0</v>
      </c>
      <c r="BJ794" t="s">
        <v>137</v>
      </c>
      <c r="BK794" t="s">
        <v>138</v>
      </c>
      <c r="BL794">
        <v>1</v>
      </c>
      <c r="BM794">
        <v>1</v>
      </c>
      <c r="BN794">
        <v>0</v>
      </c>
      <c r="BO794">
        <v>0</v>
      </c>
      <c r="BP794">
        <v>0</v>
      </c>
      <c r="BQ794">
        <v>1</v>
      </c>
      <c r="BS794">
        <v>1</v>
      </c>
      <c r="BT794">
        <v>1</v>
      </c>
      <c r="BU794">
        <v>0</v>
      </c>
      <c r="BV794">
        <v>0</v>
      </c>
      <c r="BW794">
        <v>0</v>
      </c>
      <c r="BX794">
        <v>1</v>
      </c>
      <c r="BY794">
        <v>849</v>
      </c>
      <c r="CG794" s="4">
        <v>1</v>
      </c>
      <c r="CH794" s="4">
        <v>1</v>
      </c>
      <c r="CI794" s="5">
        <v>0</v>
      </c>
      <c r="CJ794" s="5">
        <v>0</v>
      </c>
      <c r="CK794" s="5">
        <v>0</v>
      </c>
      <c r="CL794" s="5">
        <v>1</v>
      </c>
    </row>
    <row r="795" spans="1:90" x14ac:dyDescent="0.2">
      <c r="A795" t="s">
        <v>1303</v>
      </c>
      <c r="B795" t="s">
        <v>1209</v>
      </c>
      <c r="C795" t="s">
        <v>222</v>
      </c>
      <c r="D795">
        <v>4.5</v>
      </c>
      <c r="E795" t="s">
        <v>1236</v>
      </c>
      <c r="F795" t="s">
        <v>1237</v>
      </c>
      <c r="G795" t="s">
        <v>92</v>
      </c>
      <c r="H795" t="s">
        <v>1212</v>
      </c>
      <c r="I795">
        <v>0.49182999999999999</v>
      </c>
      <c r="J795">
        <v>5.8053999999999996E-3</v>
      </c>
      <c r="K795">
        <v>5.1837000000000001E-2</v>
      </c>
      <c r="L795">
        <v>2006.5</v>
      </c>
      <c r="M795">
        <v>8.9349000000000007</v>
      </c>
      <c r="N795">
        <v>0.92490000000000006</v>
      </c>
      <c r="O795">
        <v>1554.1</v>
      </c>
      <c r="P795" s="1">
        <v>157580</v>
      </c>
      <c r="Q795">
        <v>-103.56</v>
      </c>
      <c r="R795">
        <v>0.99048999999999998</v>
      </c>
      <c r="S795">
        <v>0.98812</v>
      </c>
      <c r="T795">
        <v>2.7262000000000002E-2</v>
      </c>
      <c r="U795">
        <v>2.3630000000000002E-2</v>
      </c>
      <c r="V795">
        <v>-6.0119999999999996</v>
      </c>
      <c r="W795">
        <v>-7.0907999999999998</v>
      </c>
      <c r="X795">
        <v>0.74038999999999999</v>
      </c>
      <c r="Y795">
        <v>0.68555999999999995</v>
      </c>
      <c r="Z795">
        <v>0.87419999999999998</v>
      </c>
      <c r="AA795">
        <v>0.85484000000000004</v>
      </c>
      <c r="AB795">
        <v>9.9170999999999995E-2</v>
      </c>
      <c r="AC795">
        <v>8.7243000000000001E-2</v>
      </c>
      <c r="AD795">
        <v>16</v>
      </c>
      <c r="AE795">
        <v>16</v>
      </c>
      <c r="AF795">
        <v>1.0362</v>
      </c>
      <c r="AG795">
        <v>0.11558</v>
      </c>
      <c r="AH795">
        <v>0.92064000000000001</v>
      </c>
      <c r="AI795">
        <v>17</v>
      </c>
      <c r="AJ795">
        <v>0</v>
      </c>
      <c r="AK795">
        <v>15</v>
      </c>
      <c r="AL795">
        <v>0</v>
      </c>
      <c r="AM795">
        <v>0</v>
      </c>
      <c r="AN795">
        <v>0</v>
      </c>
      <c r="AO795">
        <v>0.94220000000000004</v>
      </c>
      <c r="AP795">
        <v>1</v>
      </c>
      <c r="AQ795">
        <v>1</v>
      </c>
      <c r="AR795" t="s">
        <v>95</v>
      </c>
      <c r="AS795" t="s">
        <v>95</v>
      </c>
      <c r="AT795" t="s">
        <v>95</v>
      </c>
      <c r="AU795" t="s">
        <v>95</v>
      </c>
      <c r="AV795" t="s">
        <v>95</v>
      </c>
      <c r="AW795" t="s">
        <v>95</v>
      </c>
      <c r="AX795" t="s">
        <v>95</v>
      </c>
      <c r="AY795" t="s">
        <v>95</v>
      </c>
      <c r="AZ795" t="s">
        <v>95</v>
      </c>
      <c r="BA795" t="s">
        <v>95</v>
      </c>
      <c r="BB795" t="s">
        <v>95</v>
      </c>
      <c r="BC795" t="s">
        <v>95</v>
      </c>
      <c r="BD795" t="s">
        <v>95</v>
      </c>
      <c r="BI795">
        <v>0</v>
      </c>
      <c r="BL795">
        <v>1</v>
      </c>
      <c r="BM795">
        <v>1</v>
      </c>
      <c r="BS795">
        <v>1</v>
      </c>
      <c r="BT795">
        <v>1</v>
      </c>
      <c r="BU795">
        <v>0</v>
      </c>
      <c r="BV795">
        <v>0</v>
      </c>
      <c r="BW795">
        <v>0</v>
      </c>
      <c r="BX795">
        <v>1</v>
      </c>
      <c r="BY795">
        <v>850</v>
      </c>
      <c r="CG795" s="4">
        <v>1</v>
      </c>
      <c r="CH795" s="4">
        <v>1</v>
      </c>
      <c r="CI795" s="5">
        <v>0</v>
      </c>
      <c r="CJ795" s="5">
        <v>0</v>
      </c>
      <c r="CK795" s="5">
        <v>0</v>
      </c>
      <c r="CL795" s="5">
        <v>1</v>
      </c>
    </row>
    <row r="796" spans="1:90" x14ac:dyDescent="0.2">
      <c r="A796" t="s">
        <v>1304</v>
      </c>
      <c r="B796" t="s">
        <v>1305</v>
      </c>
      <c r="C796" t="s">
        <v>147</v>
      </c>
      <c r="D796">
        <v>3.3</v>
      </c>
      <c r="E796" t="s">
        <v>148</v>
      </c>
      <c r="F796" t="s">
        <v>149</v>
      </c>
      <c r="G796" t="s">
        <v>150</v>
      </c>
      <c r="H796" t="s">
        <v>1306</v>
      </c>
      <c r="I796">
        <v>0.22255</v>
      </c>
      <c r="J796">
        <v>9.1753000000000001E-2</v>
      </c>
      <c r="K796">
        <v>195.47</v>
      </c>
      <c r="L796">
        <v>2014.2</v>
      </c>
      <c r="M796">
        <v>19.745999999999999</v>
      </c>
      <c r="N796">
        <v>13134</v>
      </c>
      <c r="O796">
        <v>9.5034999999999998E-4</v>
      </c>
      <c r="P796">
        <v>1844.3</v>
      </c>
      <c r="Q796" s="1">
        <v>-387650</v>
      </c>
      <c r="R796">
        <v>0.98273999999999995</v>
      </c>
      <c r="S796">
        <v>0.98172999999999999</v>
      </c>
      <c r="T796">
        <v>486.83</v>
      </c>
      <c r="U796">
        <v>327.67</v>
      </c>
      <c r="V796">
        <v>0.95028999999999997</v>
      </c>
      <c r="W796">
        <v>0.94838</v>
      </c>
      <c r="X796">
        <v>826.24</v>
      </c>
      <c r="Y796">
        <v>584.26</v>
      </c>
      <c r="Z796">
        <v>0.70108000000000004</v>
      </c>
      <c r="AA796">
        <v>0.68957999999999997</v>
      </c>
      <c r="AB796">
        <v>2026.1</v>
      </c>
      <c r="AC796">
        <v>1678.5</v>
      </c>
      <c r="AD796">
        <v>55</v>
      </c>
      <c r="AE796">
        <v>55</v>
      </c>
      <c r="AF796">
        <v>0.89917999999999998</v>
      </c>
      <c r="AG796">
        <v>2.2840999999999999E-4</v>
      </c>
      <c r="AH796">
        <v>0.89895000000000003</v>
      </c>
      <c r="AI796">
        <v>55</v>
      </c>
      <c r="AJ796">
        <v>1</v>
      </c>
      <c r="AK796">
        <v>54</v>
      </c>
      <c r="AL796">
        <v>0</v>
      </c>
      <c r="AM796">
        <v>0</v>
      </c>
      <c r="AN796">
        <v>1</v>
      </c>
      <c r="AO796">
        <v>0.94969999999999999</v>
      </c>
      <c r="AP796">
        <v>0</v>
      </c>
      <c r="AQ796">
        <v>0</v>
      </c>
      <c r="AR796" t="s">
        <v>95</v>
      </c>
      <c r="AS796" t="s">
        <v>95</v>
      </c>
      <c r="AT796" t="s">
        <v>95</v>
      </c>
      <c r="AU796" t="s">
        <v>95</v>
      </c>
      <c r="AV796" t="s">
        <v>95</v>
      </c>
      <c r="AW796" t="s">
        <v>95</v>
      </c>
      <c r="AX796" t="s">
        <v>95</v>
      </c>
      <c r="AY796" t="s">
        <v>95</v>
      </c>
      <c r="AZ796" t="s">
        <v>95</v>
      </c>
      <c r="BA796" t="s">
        <v>95</v>
      </c>
      <c r="BB796" t="s">
        <v>95</v>
      </c>
      <c r="BC796" t="s">
        <v>95</v>
      </c>
      <c r="BD796" t="s">
        <v>95</v>
      </c>
      <c r="BH796" t="s">
        <v>151</v>
      </c>
      <c r="BI796">
        <v>0</v>
      </c>
      <c r="BL796">
        <v>1</v>
      </c>
      <c r="BM796">
        <v>1</v>
      </c>
      <c r="BN796">
        <v>0</v>
      </c>
      <c r="BO796">
        <v>0</v>
      </c>
      <c r="BP796">
        <v>1</v>
      </c>
      <c r="BQ796">
        <v>1</v>
      </c>
      <c r="BS796">
        <v>1</v>
      </c>
      <c r="BT796">
        <v>1</v>
      </c>
      <c r="BU796">
        <v>0</v>
      </c>
      <c r="BV796">
        <v>0</v>
      </c>
      <c r="BW796">
        <v>1</v>
      </c>
      <c r="BX796">
        <v>1</v>
      </c>
      <c r="BY796">
        <v>851</v>
      </c>
      <c r="CG796" s="4">
        <v>1</v>
      </c>
      <c r="CH796" s="4">
        <v>1</v>
      </c>
      <c r="CI796" s="5">
        <v>0</v>
      </c>
      <c r="CJ796" s="5">
        <v>0</v>
      </c>
      <c r="CK796" s="5">
        <v>1</v>
      </c>
      <c r="CL796" s="5">
        <v>1</v>
      </c>
    </row>
    <row r="797" spans="1:90" x14ac:dyDescent="0.2">
      <c r="A797" t="s">
        <v>1307</v>
      </c>
      <c r="B797" t="s">
        <v>1305</v>
      </c>
      <c r="C797" t="s">
        <v>153</v>
      </c>
      <c r="D797">
        <v>1.1000000000000001</v>
      </c>
      <c r="E797" t="s">
        <v>90</v>
      </c>
      <c r="F797" t="s">
        <v>1308</v>
      </c>
      <c r="G797" t="s">
        <v>1309</v>
      </c>
      <c r="H797" t="s">
        <v>1306</v>
      </c>
      <c r="I797">
        <v>0.27762999999999999</v>
      </c>
      <c r="J797">
        <v>0.12664</v>
      </c>
      <c r="K797">
        <v>11742</v>
      </c>
      <c r="L797">
        <v>2019.4</v>
      </c>
      <c r="M797">
        <v>15.827999999999999</v>
      </c>
      <c r="N797" s="1">
        <v>179330</v>
      </c>
      <c r="O797" s="1">
        <v>2.4198999999999999E-6</v>
      </c>
      <c r="P797">
        <v>1827.5</v>
      </c>
      <c r="Q797" s="1">
        <v>-23622000</v>
      </c>
      <c r="R797">
        <v>0.99324000000000001</v>
      </c>
      <c r="S797">
        <v>0.98817999999999995</v>
      </c>
      <c r="T797">
        <v>2220.6999999999998</v>
      </c>
      <c r="U797">
        <v>1726.3</v>
      </c>
      <c r="V797">
        <v>0.97497999999999996</v>
      </c>
      <c r="W797">
        <v>0.96496999999999999</v>
      </c>
      <c r="X797">
        <v>4273.6000000000004</v>
      </c>
      <c r="Y797">
        <v>3741.4</v>
      </c>
      <c r="Z797">
        <v>0.99173999999999995</v>
      </c>
      <c r="AA797">
        <v>0.98843999999999999</v>
      </c>
      <c r="AB797">
        <v>2455</v>
      </c>
      <c r="AC797">
        <v>1866.4</v>
      </c>
      <c r="AD797">
        <v>8</v>
      </c>
      <c r="AE797">
        <v>8</v>
      </c>
      <c r="AF797">
        <v>0.73151999999999995</v>
      </c>
      <c r="AG797">
        <v>0.28439999999999999</v>
      </c>
      <c r="AH797">
        <v>0.44712000000000002</v>
      </c>
      <c r="AI797">
        <v>8</v>
      </c>
      <c r="AJ797">
        <v>0</v>
      </c>
      <c r="AK797">
        <v>7</v>
      </c>
      <c r="AL797">
        <v>0</v>
      </c>
      <c r="AM797">
        <v>0</v>
      </c>
      <c r="AN797">
        <v>0</v>
      </c>
      <c r="AO797">
        <v>0.85560999999999998</v>
      </c>
      <c r="AP797">
        <v>0</v>
      </c>
      <c r="AQ797">
        <v>0</v>
      </c>
      <c r="AR797" t="s">
        <v>95</v>
      </c>
      <c r="AS797" t="s">
        <v>95</v>
      </c>
      <c r="AT797" t="s">
        <v>95</v>
      </c>
      <c r="AU797" t="s">
        <v>95</v>
      </c>
      <c r="AV797" t="s">
        <v>95</v>
      </c>
      <c r="AW797" t="s">
        <v>95</v>
      </c>
      <c r="AX797" t="s">
        <v>95</v>
      </c>
      <c r="AY797" t="s">
        <v>95</v>
      </c>
      <c r="AZ797" t="s">
        <v>95</v>
      </c>
      <c r="BA797" t="s">
        <v>95</v>
      </c>
      <c r="BB797" t="s">
        <v>95</v>
      </c>
      <c r="BC797" t="s">
        <v>95</v>
      </c>
      <c r="BD797" t="s">
        <v>95</v>
      </c>
      <c r="BI797">
        <v>0</v>
      </c>
      <c r="BL797">
        <v>1</v>
      </c>
      <c r="BM797">
        <v>1</v>
      </c>
      <c r="BN797">
        <v>0</v>
      </c>
      <c r="BO797">
        <v>0</v>
      </c>
      <c r="BP797">
        <v>0</v>
      </c>
      <c r="BQ797">
        <v>0</v>
      </c>
      <c r="BS797">
        <v>1</v>
      </c>
      <c r="BT797">
        <v>1</v>
      </c>
      <c r="BU797">
        <v>0</v>
      </c>
      <c r="BV797">
        <v>0</v>
      </c>
      <c r="BW797">
        <v>0</v>
      </c>
      <c r="BX797">
        <v>0</v>
      </c>
      <c r="BY797">
        <v>852</v>
      </c>
      <c r="CG797" s="4">
        <v>1</v>
      </c>
      <c r="CH797" s="4">
        <v>1</v>
      </c>
      <c r="CI797" s="5">
        <v>0</v>
      </c>
      <c r="CJ797" s="5">
        <v>0</v>
      </c>
      <c r="CK797" s="5">
        <v>0</v>
      </c>
      <c r="CL797" s="5">
        <v>0</v>
      </c>
    </row>
    <row r="798" spans="1:90" x14ac:dyDescent="0.2">
      <c r="A798" t="s">
        <v>1310</v>
      </c>
      <c r="B798" t="s">
        <v>1305</v>
      </c>
      <c r="C798" t="s">
        <v>153</v>
      </c>
      <c r="D798">
        <v>1.1000000000000001</v>
      </c>
      <c r="E798" t="s">
        <v>90</v>
      </c>
      <c r="F798" t="s">
        <v>1308</v>
      </c>
      <c r="G798" t="s">
        <v>996</v>
      </c>
      <c r="H798" t="s">
        <v>1306</v>
      </c>
      <c r="I798">
        <v>0.28641</v>
      </c>
      <c r="J798">
        <v>0.11767</v>
      </c>
      <c r="K798">
        <v>1.3669000000000001E-3</v>
      </c>
      <c r="L798">
        <v>2018.7</v>
      </c>
      <c r="M798">
        <v>15.343</v>
      </c>
      <c r="N798">
        <v>2.0549999999999999E-2</v>
      </c>
      <c r="O798">
        <v>1.7042999999999999</v>
      </c>
      <c r="P798">
        <v>2062.4</v>
      </c>
      <c r="Q798">
        <v>-2.7490999999999999</v>
      </c>
      <c r="R798">
        <v>0.99151</v>
      </c>
      <c r="S798">
        <v>0.98514000000000002</v>
      </c>
      <c r="T798">
        <v>2.9024999999999998E-4</v>
      </c>
      <c r="U798">
        <v>2.2929E-4</v>
      </c>
      <c r="V798">
        <v>0.96816999999999998</v>
      </c>
      <c r="W798">
        <v>0.95543999999999996</v>
      </c>
      <c r="X798">
        <v>5.6190000000000005E-4</v>
      </c>
      <c r="Y798">
        <v>4.9324000000000004E-4</v>
      </c>
      <c r="Z798">
        <v>0.98878999999999995</v>
      </c>
      <c r="AA798">
        <v>0.98431000000000002</v>
      </c>
      <c r="AB798">
        <v>3.3347999999999999E-4</v>
      </c>
      <c r="AC798">
        <v>2.4500999999999999E-4</v>
      </c>
      <c r="AD798">
        <v>8</v>
      </c>
      <c r="AE798">
        <v>8</v>
      </c>
      <c r="AF798">
        <v>0.77185999999999999</v>
      </c>
      <c r="AG798">
        <v>0.32144</v>
      </c>
      <c r="AH798">
        <v>0.45041999999999999</v>
      </c>
      <c r="AI798">
        <v>8</v>
      </c>
      <c r="AJ798">
        <v>0</v>
      </c>
      <c r="AK798">
        <v>7</v>
      </c>
      <c r="AL798">
        <v>0</v>
      </c>
      <c r="AM798">
        <v>0</v>
      </c>
      <c r="AN798">
        <v>0</v>
      </c>
      <c r="AO798">
        <v>0.86085999999999996</v>
      </c>
      <c r="AP798">
        <v>1</v>
      </c>
      <c r="AQ798">
        <v>1</v>
      </c>
      <c r="AR798" t="s">
        <v>95</v>
      </c>
      <c r="AS798" t="s">
        <v>95</v>
      </c>
      <c r="AT798" t="s">
        <v>95</v>
      </c>
      <c r="AU798" t="s">
        <v>95</v>
      </c>
      <c r="AV798" t="s">
        <v>95</v>
      </c>
      <c r="AW798" t="s">
        <v>95</v>
      </c>
      <c r="AX798" t="s">
        <v>95</v>
      </c>
      <c r="AY798" t="s">
        <v>95</v>
      </c>
      <c r="AZ798" t="s">
        <v>95</v>
      </c>
      <c r="BA798" t="s">
        <v>95</v>
      </c>
      <c r="BB798" t="s">
        <v>95</v>
      </c>
      <c r="BC798" t="s">
        <v>95</v>
      </c>
      <c r="BD798" t="s">
        <v>95</v>
      </c>
      <c r="BI798">
        <v>0</v>
      </c>
      <c r="BJ798" t="s">
        <v>133</v>
      </c>
      <c r="BK798" t="s">
        <v>501</v>
      </c>
      <c r="BL798">
        <v>1</v>
      </c>
      <c r="BM798">
        <v>1</v>
      </c>
      <c r="BN798">
        <v>0</v>
      </c>
      <c r="BO798">
        <v>0</v>
      </c>
      <c r="BP798">
        <v>0</v>
      </c>
      <c r="BQ798">
        <v>0</v>
      </c>
      <c r="BS798">
        <v>1</v>
      </c>
      <c r="BT798">
        <v>1</v>
      </c>
      <c r="BU798">
        <v>0</v>
      </c>
      <c r="BV798">
        <v>0</v>
      </c>
      <c r="BW798">
        <v>0</v>
      </c>
      <c r="BX798">
        <v>0</v>
      </c>
      <c r="BY798">
        <v>853</v>
      </c>
      <c r="CG798" s="4">
        <v>1</v>
      </c>
      <c r="CH798" s="4">
        <v>1</v>
      </c>
      <c r="CI798" s="5">
        <v>0</v>
      </c>
      <c r="CJ798" s="5">
        <v>0</v>
      </c>
      <c r="CK798" s="5">
        <v>0</v>
      </c>
      <c r="CL798" s="5">
        <v>0</v>
      </c>
    </row>
    <row r="799" spans="1:90" x14ac:dyDescent="0.2">
      <c r="A799" t="s">
        <v>1311</v>
      </c>
      <c r="B799" t="s">
        <v>1305</v>
      </c>
      <c r="C799" t="s">
        <v>153</v>
      </c>
      <c r="D799">
        <v>1.1000000000000001</v>
      </c>
      <c r="E799" t="s">
        <v>90</v>
      </c>
      <c r="F799" t="s">
        <v>1312</v>
      </c>
      <c r="G799" t="s">
        <v>251</v>
      </c>
      <c r="H799" t="s">
        <v>1306</v>
      </c>
      <c r="I799">
        <v>0.49976999999999999</v>
      </c>
      <c r="J799">
        <v>0.23193</v>
      </c>
      <c r="K799">
        <v>22.417000000000002</v>
      </c>
      <c r="L799">
        <v>2019.4</v>
      </c>
      <c r="M799">
        <v>8.7928999999999995</v>
      </c>
      <c r="N799">
        <v>1525.4</v>
      </c>
      <c r="O799" s="1">
        <v>5.8227999999999999E-5</v>
      </c>
      <c r="P799">
        <v>1949.5</v>
      </c>
      <c r="Q799">
        <v>-44757</v>
      </c>
      <c r="R799">
        <v>0.99863000000000002</v>
      </c>
      <c r="S799">
        <v>0.99851000000000001</v>
      </c>
      <c r="T799">
        <v>13.044</v>
      </c>
      <c r="U799">
        <v>9.8336000000000006</v>
      </c>
      <c r="V799">
        <v>0.97572999999999999</v>
      </c>
      <c r="W799">
        <v>0.97433999999999998</v>
      </c>
      <c r="X799">
        <v>54.871000000000002</v>
      </c>
      <c r="Y799">
        <v>33.713999999999999</v>
      </c>
      <c r="Z799">
        <v>0.48710999999999999</v>
      </c>
      <c r="AA799">
        <v>0.45780999999999999</v>
      </c>
      <c r="AB799">
        <v>252.24</v>
      </c>
      <c r="AC799">
        <v>200.85</v>
      </c>
      <c r="AD799">
        <v>38</v>
      </c>
      <c r="AE799">
        <v>36</v>
      </c>
      <c r="AF799">
        <v>0.86992999999999998</v>
      </c>
      <c r="AG799">
        <v>6.5556000000000002E-4</v>
      </c>
      <c r="AH799">
        <v>0.86926999999999999</v>
      </c>
      <c r="AI799">
        <v>36</v>
      </c>
      <c r="AJ799">
        <v>0</v>
      </c>
      <c r="AK799">
        <v>35</v>
      </c>
      <c r="AL799">
        <v>0</v>
      </c>
      <c r="AM799">
        <v>0</v>
      </c>
      <c r="AN799">
        <v>0</v>
      </c>
      <c r="AO799">
        <v>0.83467999999999998</v>
      </c>
      <c r="AP799">
        <v>0</v>
      </c>
      <c r="AQ799">
        <v>0</v>
      </c>
      <c r="AR799" t="s">
        <v>95</v>
      </c>
      <c r="AS799" t="s">
        <v>95</v>
      </c>
      <c r="AT799" t="s">
        <v>95</v>
      </c>
      <c r="AU799" t="s">
        <v>95</v>
      </c>
      <c r="AV799" t="s">
        <v>95</v>
      </c>
      <c r="AW799" t="s">
        <v>95</v>
      </c>
      <c r="AX799" t="s">
        <v>95</v>
      </c>
      <c r="AY799" t="s">
        <v>95</v>
      </c>
      <c r="AZ799" t="s">
        <v>95</v>
      </c>
      <c r="BA799" t="s">
        <v>95</v>
      </c>
      <c r="BB799" t="s">
        <v>95</v>
      </c>
      <c r="BC799" t="s">
        <v>95</v>
      </c>
      <c r="BD799" t="s">
        <v>95</v>
      </c>
      <c r="BI799">
        <v>0</v>
      </c>
      <c r="BL799">
        <v>1</v>
      </c>
      <c r="BM799">
        <v>1</v>
      </c>
      <c r="BN799">
        <v>0</v>
      </c>
      <c r="BO799">
        <v>0</v>
      </c>
      <c r="BP799">
        <v>0</v>
      </c>
      <c r="BQ799">
        <v>0</v>
      </c>
      <c r="BS799">
        <v>1</v>
      </c>
      <c r="BT799">
        <v>1</v>
      </c>
      <c r="BU799">
        <v>0</v>
      </c>
      <c r="BV799">
        <v>0</v>
      </c>
      <c r="BW799">
        <v>0</v>
      </c>
      <c r="BX799">
        <v>0</v>
      </c>
      <c r="BY799">
        <v>854</v>
      </c>
      <c r="CG799" s="4">
        <v>1</v>
      </c>
      <c r="CH799" s="4">
        <v>1</v>
      </c>
      <c r="CI799" s="5">
        <v>0</v>
      </c>
      <c r="CJ799" s="5">
        <v>0</v>
      </c>
      <c r="CK799" s="5">
        <v>0</v>
      </c>
      <c r="CL799" s="5">
        <v>0</v>
      </c>
    </row>
    <row r="800" spans="1:90" x14ac:dyDescent="0.2">
      <c r="A800" t="s">
        <v>1313</v>
      </c>
      <c r="B800" t="s">
        <v>1305</v>
      </c>
      <c r="C800" t="s">
        <v>153</v>
      </c>
      <c r="D800">
        <v>1.1000000000000001</v>
      </c>
      <c r="E800" t="s">
        <v>90</v>
      </c>
      <c r="F800" t="s">
        <v>1314</v>
      </c>
      <c r="G800" t="s">
        <v>240</v>
      </c>
      <c r="H800" t="s">
        <v>1306</v>
      </c>
      <c r="I800">
        <v>0.43106</v>
      </c>
      <c r="J800">
        <v>0.15917999999999999</v>
      </c>
      <c r="K800">
        <v>13.009</v>
      </c>
      <c r="L800">
        <v>2016.8</v>
      </c>
      <c r="M800">
        <v>10.195</v>
      </c>
      <c r="N800">
        <v>622.28</v>
      </c>
      <c r="O800">
        <v>4.0498999999999998E-4</v>
      </c>
      <c r="P800">
        <v>1932.9</v>
      </c>
      <c r="Q800">
        <v>-25961</v>
      </c>
      <c r="R800">
        <v>0.99702000000000002</v>
      </c>
      <c r="S800">
        <v>0.99675999999999998</v>
      </c>
      <c r="T800">
        <v>9.9699000000000009</v>
      </c>
      <c r="U800">
        <v>8.9773999999999994</v>
      </c>
      <c r="V800">
        <v>0.95233000000000001</v>
      </c>
      <c r="W800">
        <v>0.9496</v>
      </c>
      <c r="X800">
        <v>39.906999999999996</v>
      </c>
      <c r="Y800">
        <v>27.978999999999999</v>
      </c>
      <c r="Z800">
        <v>0.60923000000000005</v>
      </c>
      <c r="AA800">
        <v>0.58689999999999998</v>
      </c>
      <c r="AB800">
        <v>114.25</v>
      </c>
      <c r="AC800">
        <v>97.141999999999996</v>
      </c>
      <c r="AD800">
        <v>38</v>
      </c>
      <c r="AE800">
        <v>38</v>
      </c>
      <c r="AF800">
        <v>0.92403000000000002</v>
      </c>
      <c r="AG800">
        <v>1.6069999999999999E-3</v>
      </c>
      <c r="AH800">
        <v>0.92242000000000002</v>
      </c>
      <c r="AI800">
        <v>38</v>
      </c>
      <c r="AJ800">
        <v>0</v>
      </c>
      <c r="AK800">
        <v>37</v>
      </c>
      <c r="AL800">
        <v>0</v>
      </c>
      <c r="AM800">
        <v>0</v>
      </c>
      <c r="AN800">
        <v>1</v>
      </c>
      <c r="AO800">
        <v>0.89961999999999998</v>
      </c>
      <c r="AP800">
        <v>0</v>
      </c>
      <c r="AQ800">
        <v>0</v>
      </c>
      <c r="AR800" t="s">
        <v>95</v>
      </c>
      <c r="AS800" t="s">
        <v>95</v>
      </c>
      <c r="AT800" t="s">
        <v>95</v>
      </c>
      <c r="AU800" t="s">
        <v>95</v>
      </c>
      <c r="AV800" t="s">
        <v>95</v>
      </c>
      <c r="AW800" t="s">
        <v>95</v>
      </c>
      <c r="AX800" t="s">
        <v>95</v>
      </c>
      <c r="AY800" t="s">
        <v>95</v>
      </c>
      <c r="AZ800" t="s">
        <v>95</v>
      </c>
      <c r="BA800" t="s">
        <v>95</v>
      </c>
      <c r="BB800" t="s">
        <v>95</v>
      </c>
      <c r="BC800" t="s">
        <v>95</v>
      </c>
      <c r="BD800" t="s">
        <v>95</v>
      </c>
      <c r="BI800">
        <v>0</v>
      </c>
      <c r="BL800">
        <v>1</v>
      </c>
      <c r="BM800">
        <v>1</v>
      </c>
      <c r="BN800">
        <v>0</v>
      </c>
      <c r="BO800">
        <v>0</v>
      </c>
      <c r="BP800">
        <v>0</v>
      </c>
      <c r="BQ800">
        <v>0</v>
      </c>
      <c r="BS800">
        <v>1</v>
      </c>
      <c r="BT800">
        <v>1</v>
      </c>
      <c r="BU800">
        <v>0</v>
      </c>
      <c r="BV800">
        <v>0</v>
      </c>
      <c r="BW800">
        <v>0</v>
      </c>
      <c r="BX800">
        <v>0</v>
      </c>
      <c r="BY800">
        <v>855</v>
      </c>
      <c r="CG800" s="4">
        <v>1</v>
      </c>
      <c r="CH800" s="4">
        <v>1</v>
      </c>
      <c r="CI800" s="5">
        <v>0</v>
      </c>
      <c r="CJ800" s="5">
        <v>0</v>
      </c>
      <c r="CK800" s="5">
        <v>0</v>
      </c>
      <c r="CL800" s="5">
        <v>0</v>
      </c>
    </row>
    <row r="801" spans="1:98" x14ac:dyDescent="0.2">
      <c r="A801" t="s">
        <v>1315</v>
      </c>
      <c r="B801" t="s">
        <v>1305</v>
      </c>
      <c r="C801" t="s">
        <v>153</v>
      </c>
      <c r="D801">
        <v>1.1000000000000001</v>
      </c>
      <c r="E801" t="s">
        <v>90</v>
      </c>
      <c r="F801" t="s">
        <v>1316</v>
      </c>
      <c r="G801" t="s">
        <v>107</v>
      </c>
      <c r="H801" t="s">
        <v>1306</v>
      </c>
      <c r="I801">
        <v>0.43876999999999999</v>
      </c>
      <c r="J801">
        <v>1.0139000000000001E-3</v>
      </c>
      <c r="K801">
        <v>1.4686000000000001E-4</v>
      </c>
      <c r="L801">
        <v>2016.6</v>
      </c>
      <c r="M801">
        <v>10.015000000000001</v>
      </c>
      <c r="N801">
        <v>6.8554000000000002E-3</v>
      </c>
      <c r="O801">
        <v>1555.1</v>
      </c>
      <c r="P801" s="1">
        <v>157460</v>
      </c>
      <c r="Q801">
        <v>-0.29304999999999998</v>
      </c>
      <c r="R801">
        <v>0.99629000000000001</v>
      </c>
      <c r="S801">
        <v>0.99595999999999996</v>
      </c>
      <c r="T801">
        <v>1.2527E-4</v>
      </c>
      <c r="U801">
        <v>1.1336E-4</v>
      </c>
      <c r="V801">
        <v>-0.42376999999999998</v>
      </c>
      <c r="W801">
        <v>-0.50512999999999997</v>
      </c>
      <c r="X801">
        <v>2.4532E-3</v>
      </c>
      <c r="Y801">
        <v>1.3384E-3</v>
      </c>
      <c r="Z801">
        <v>0.61356999999999995</v>
      </c>
      <c r="AA801">
        <v>0.59148999999999996</v>
      </c>
      <c r="AB801">
        <v>1.2780999999999999E-3</v>
      </c>
      <c r="AC801">
        <v>1.0895E-3</v>
      </c>
      <c r="AD801">
        <v>38</v>
      </c>
      <c r="AE801">
        <v>38</v>
      </c>
      <c r="AF801">
        <v>0.92718999999999996</v>
      </c>
      <c r="AG801">
        <v>1.9946E-3</v>
      </c>
      <c r="AH801">
        <v>0.92518999999999996</v>
      </c>
      <c r="AI801">
        <v>38</v>
      </c>
      <c r="AJ801">
        <v>0</v>
      </c>
      <c r="AK801">
        <v>37</v>
      </c>
      <c r="AL801">
        <v>0</v>
      </c>
      <c r="AM801">
        <v>0</v>
      </c>
      <c r="AN801">
        <v>1</v>
      </c>
      <c r="AO801">
        <v>0.90393999999999997</v>
      </c>
      <c r="AP801">
        <v>1</v>
      </c>
      <c r="AQ801">
        <v>1</v>
      </c>
      <c r="AR801" t="s">
        <v>95</v>
      </c>
      <c r="AS801" t="s">
        <v>95</v>
      </c>
      <c r="AT801" t="s">
        <v>95</v>
      </c>
      <c r="AU801" t="s">
        <v>95</v>
      </c>
      <c r="AV801" t="s">
        <v>95</v>
      </c>
      <c r="AW801" t="s">
        <v>95</v>
      </c>
      <c r="AX801" t="s">
        <v>95</v>
      </c>
      <c r="AY801" t="s">
        <v>95</v>
      </c>
      <c r="AZ801" t="s">
        <v>95</v>
      </c>
      <c r="BA801" t="s">
        <v>95</v>
      </c>
      <c r="BB801" t="s">
        <v>95</v>
      </c>
      <c r="BC801" t="s">
        <v>94</v>
      </c>
      <c r="BD801" t="s">
        <v>95</v>
      </c>
      <c r="BH801" t="s">
        <v>1317</v>
      </c>
      <c r="BI801">
        <v>0</v>
      </c>
      <c r="BJ801" t="s">
        <v>108</v>
      </c>
      <c r="BK801" t="s">
        <v>109</v>
      </c>
      <c r="BL801">
        <v>1</v>
      </c>
      <c r="BM801">
        <v>1</v>
      </c>
      <c r="BN801">
        <v>1</v>
      </c>
      <c r="BO801">
        <v>1</v>
      </c>
      <c r="BP801">
        <v>0</v>
      </c>
      <c r="BQ801">
        <v>0</v>
      </c>
      <c r="BS801">
        <v>1</v>
      </c>
      <c r="BT801">
        <v>1</v>
      </c>
      <c r="BU801">
        <v>1</v>
      </c>
      <c r="BV801">
        <v>1</v>
      </c>
      <c r="BW801">
        <v>0</v>
      </c>
      <c r="BX801">
        <v>0</v>
      </c>
      <c r="BY801">
        <v>856</v>
      </c>
      <c r="CG801" s="4">
        <v>1</v>
      </c>
      <c r="CH801" s="4">
        <v>1</v>
      </c>
      <c r="CI801" s="5">
        <v>1</v>
      </c>
      <c r="CJ801" s="5">
        <v>1</v>
      </c>
      <c r="CK801" s="5">
        <v>0</v>
      </c>
      <c r="CL801" s="5">
        <v>0</v>
      </c>
    </row>
    <row r="802" spans="1:98" x14ac:dyDescent="0.2">
      <c r="A802" t="s">
        <v>1318</v>
      </c>
      <c r="B802" t="s">
        <v>1305</v>
      </c>
      <c r="C802" t="s">
        <v>153</v>
      </c>
      <c r="D802">
        <v>2.5</v>
      </c>
      <c r="E802" t="s">
        <v>632</v>
      </c>
      <c r="F802" t="s">
        <v>1319</v>
      </c>
      <c r="G802" t="s">
        <v>1320</v>
      </c>
      <c r="H802" t="s">
        <v>1306</v>
      </c>
      <c r="I802">
        <v>0.42413000000000001</v>
      </c>
      <c r="J802">
        <v>2.7437E-3</v>
      </c>
      <c r="K802">
        <v>1.8495999999999999E-2</v>
      </c>
      <c r="L802">
        <v>2012.2</v>
      </c>
      <c r="M802">
        <v>10.361000000000001</v>
      </c>
      <c r="N802">
        <v>0.59048</v>
      </c>
      <c r="O802">
        <v>1554.7</v>
      </c>
      <c r="P802" s="1">
        <v>157500</v>
      </c>
      <c r="Q802">
        <v>-36.904000000000003</v>
      </c>
      <c r="R802">
        <v>0.65405000000000002</v>
      </c>
      <c r="S802">
        <v>0.62353000000000003</v>
      </c>
      <c r="T802">
        <v>0.1678</v>
      </c>
      <c r="U802">
        <v>8.4546999999999997E-2</v>
      </c>
      <c r="V802">
        <v>-0.36125000000000002</v>
      </c>
      <c r="W802">
        <v>-0.43903999999999999</v>
      </c>
      <c r="X802">
        <v>0.33284999999999998</v>
      </c>
      <c r="Y802">
        <v>0.17147000000000001</v>
      </c>
      <c r="Z802">
        <v>0.50546000000000002</v>
      </c>
      <c r="AA802">
        <v>0.47720000000000001</v>
      </c>
      <c r="AB802">
        <v>0.20061999999999999</v>
      </c>
      <c r="AC802">
        <v>0.15484000000000001</v>
      </c>
      <c r="AD802">
        <v>38</v>
      </c>
      <c r="AE802">
        <v>13</v>
      </c>
      <c r="AF802">
        <v>1.6935</v>
      </c>
      <c r="AG802">
        <v>5.2117999999999998E-2</v>
      </c>
      <c r="AH802">
        <v>1.6414</v>
      </c>
      <c r="AI802">
        <v>13</v>
      </c>
      <c r="AJ802">
        <v>12</v>
      </c>
      <c r="AK802">
        <v>10</v>
      </c>
      <c r="AL802">
        <v>0</v>
      </c>
      <c r="AM802">
        <v>1</v>
      </c>
      <c r="AN802">
        <v>1</v>
      </c>
      <c r="AO802">
        <v>0.60324</v>
      </c>
      <c r="AP802">
        <v>1</v>
      </c>
      <c r="AQ802">
        <v>1</v>
      </c>
      <c r="AR802" t="s">
        <v>94</v>
      </c>
      <c r="AS802" t="s">
        <v>95</v>
      </c>
      <c r="AT802" t="s">
        <v>95</v>
      </c>
      <c r="AU802" t="s">
        <v>95</v>
      </c>
      <c r="AV802" t="s">
        <v>95</v>
      </c>
      <c r="AW802" t="s">
        <v>95</v>
      </c>
      <c r="AX802" t="s">
        <v>94</v>
      </c>
      <c r="AY802" t="s">
        <v>95</v>
      </c>
      <c r="AZ802" t="s">
        <v>95</v>
      </c>
      <c r="BA802" t="s">
        <v>94</v>
      </c>
      <c r="BB802" t="s">
        <v>94</v>
      </c>
      <c r="BC802" t="s">
        <v>94</v>
      </c>
      <c r="BD802" t="s">
        <v>94</v>
      </c>
      <c r="BI802">
        <v>0</v>
      </c>
      <c r="BS802">
        <v>1</v>
      </c>
      <c r="BT802">
        <v>1</v>
      </c>
      <c r="BU802">
        <v>0</v>
      </c>
      <c r="BV802">
        <v>0</v>
      </c>
      <c r="BW802">
        <v>1</v>
      </c>
      <c r="BX802">
        <v>1</v>
      </c>
      <c r="BY802">
        <v>860</v>
      </c>
      <c r="CG802" s="4">
        <v>1</v>
      </c>
      <c r="CH802" s="4">
        <v>1</v>
      </c>
      <c r="CI802" s="5">
        <v>0</v>
      </c>
      <c r="CJ802" s="5">
        <v>0</v>
      </c>
      <c r="CK802" s="5">
        <v>1</v>
      </c>
      <c r="CL802" s="5">
        <v>1</v>
      </c>
    </row>
    <row r="803" spans="1:98" x14ac:dyDescent="0.2">
      <c r="A803" t="s">
        <v>1321</v>
      </c>
      <c r="B803" t="s">
        <v>1305</v>
      </c>
      <c r="C803" t="s">
        <v>153</v>
      </c>
      <c r="D803">
        <v>2.5</v>
      </c>
      <c r="E803" t="s">
        <v>632</v>
      </c>
      <c r="F803" t="s">
        <v>1322</v>
      </c>
      <c r="G803" t="s">
        <v>1323</v>
      </c>
      <c r="H803" t="s">
        <v>1306</v>
      </c>
      <c r="I803">
        <v>0.83909</v>
      </c>
      <c r="J803">
        <v>4.6007000000000001E-3</v>
      </c>
      <c r="K803">
        <v>3.1692000000000001E-3</v>
      </c>
      <c r="L803">
        <v>1987.9</v>
      </c>
      <c r="M803">
        <v>5.2371999999999996</v>
      </c>
      <c r="N803">
        <v>0.60677999999999999</v>
      </c>
      <c r="O803">
        <v>4.1763000000000003</v>
      </c>
      <c r="P803">
        <v>2439.4</v>
      </c>
      <c r="Q803">
        <v>-5.7873000000000001</v>
      </c>
      <c r="R803">
        <v>7.6283000000000004E-2</v>
      </c>
      <c r="S803">
        <v>-5.2214000000000002E-3</v>
      </c>
      <c r="T803">
        <v>0.41343999999999997</v>
      </c>
      <c r="U803">
        <v>0.37569000000000002</v>
      </c>
      <c r="V803">
        <v>5.3588999999999998E-3</v>
      </c>
      <c r="W803">
        <v>-5.1478000000000003E-2</v>
      </c>
      <c r="X803">
        <v>0.42902000000000001</v>
      </c>
      <c r="Y803">
        <v>0.40026</v>
      </c>
      <c r="Z803">
        <v>6.5268000000000001E-3</v>
      </c>
      <c r="AA803">
        <v>-5.0243000000000003E-2</v>
      </c>
      <c r="AB803">
        <v>0.42875999999999997</v>
      </c>
      <c r="AC803">
        <v>0.40032000000000001</v>
      </c>
      <c r="AD803">
        <v>38</v>
      </c>
      <c r="AE803">
        <v>27</v>
      </c>
      <c r="AF803">
        <v>1.6479999999999999</v>
      </c>
      <c r="AG803">
        <v>0.37208999999999998</v>
      </c>
      <c r="AH803">
        <v>1.276</v>
      </c>
      <c r="AI803">
        <v>36</v>
      </c>
      <c r="AJ803">
        <v>35</v>
      </c>
      <c r="AK803">
        <v>6</v>
      </c>
      <c r="AL803">
        <v>0</v>
      </c>
      <c r="AM803">
        <v>1</v>
      </c>
      <c r="AN803">
        <v>1</v>
      </c>
      <c r="AO803">
        <v>0.63453999999999999</v>
      </c>
      <c r="AP803">
        <v>1</v>
      </c>
      <c r="AQ803">
        <v>1</v>
      </c>
      <c r="AR803" t="s">
        <v>96</v>
      </c>
      <c r="AS803" t="s">
        <v>95</v>
      </c>
      <c r="AT803" t="s">
        <v>95</v>
      </c>
      <c r="AU803" t="s">
        <v>94</v>
      </c>
      <c r="AV803" t="s">
        <v>94</v>
      </c>
      <c r="AW803" t="s">
        <v>94</v>
      </c>
      <c r="AX803" t="s">
        <v>94</v>
      </c>
      <c r="AY803" t="s">
        <v>95</v>
      </c>
      <c r="AZ803" t="s">
        <v>94</v>
      </c>
      <c r="BA803" t="s">
        <v>96</v>
      </c>
      <c r="BB803" t="s">
        <v>94</v>
      </c>
      <c r="BC803" t="s">
        <v>96</v>
      </c>
      <c r="BD803" t="s">
        <v>94</v>
      </c>
      <c r="BI803">
        <v>0</v>
      </c>
      <c r="BS803">
        <v>0</v>
      </c>
      <c r="BT803">
        <v>0</v>
      </c>
      <c r="BU803">
        <v>0</v>
      </c>
      <c r="BV803">
        <v>0</v>
      </c>
      <c r="BW803">
        <v>0</v>
      </c>
      <c r="BX803">
        <v>0</v>
      </c>
      <c r="BY803">
        <v>861</v>
      </c>
      <c r="CG803" s="4">
        <v>0</v>
      </c>
      <c r="CH803" s="4">
        <v>0</v>
      </c>
      <c r="CI803" s="5">
        <v>0</v>
      </c>
      <c r="CJ803" s="5">
        <v>0</v>
      </c>
      <c r="CK803" s="5">
        <v>0</v>
      </c>
      <c r="CL803" s="5">
        <v>0</v>
      </c>
    </row>
    <row r="804" spans="1:98" x14ac:dyDescent="0.2">
      <c r="A804" t="s">
        <v>1324</v>
      </c>
      <c r="B804" t="s">
        <v>1305</v>
      </c>
      <c r="C804" t="s">
        <v>153</v>
      </c>
      <c r="D804">
        <v>2.95</v>
      </c>
      <c r="E804" t="s">
        <v>1325</v>
      </c>
      <c r="F804" t="s">
        <v>1326</v>
      </c>
      <c r="G804" t="s">
        <v>1327</v>
      </c>
      <c r="H804" t="s">
        <v>1306</v>
      </c>
      <c r="I804">
        <v>1.5142</v>
      </c>
      <c r="J804">
        <v>1.3863E-2</v>
      </c>
      <c r="K804">
        <v>17.341999999999999</v>
      </c>
      <c r="L804">
        <v>1999.8</v>
      </c>
      <c r="M804">
        <v>2.9020999999999999</v>
      </c>
      <c r="N804">
        <v>1188.9000000000001</v>
      </c>
      <c r="O804">
        <v>8.2029999999999994</v>
      </c>
      <c r="P804">
        <v>1673.9</v>
      </c>
      <c r="Q804">
        <v>-33956</v>
      </c>
      <c r="R804">
        <v>9.6326999999999996E-2</v>
      </c>
      <c r="S804">
        <v>1.6591999999999999E-2</v>
      </c>
      <c r="T804">
        <v>1388.5</v>
      </c>
      <c r="U804">
        <v>803.04</v>
      </c>
      <c r="V804">
        <v>1.0996000000000001E-2</v>
      </c>
      <c r="W804">
        <v>-4.5518000000000003E-2</v>
      </c>
      <c r="X804">
        <v>1452.5</v>
      </c>
      <c r="Y804">
        <v>839.34</v>
      </c>
      <c r="Z804">
        <v>1.6952999999999999E-2</v>
      </c>
      <c r="AA804">
        <v>-3.9220999999999999E-2</v>
      </c>
      <c r="AB804">
        <v>1448.2</v>
      </c>
      <c r="AC804">
        <v>830.37</v>
      </c>
      <c r="AD804">
        <v>38</v>
      </c>
      <c r="AE804">
        <v>28</v>
      </c>
      <c r="AF804">
        <v>6.0659000000000001</v>
      </c>
      <c r="AG804">
        <v>1.2541E-2</v>
      </c>
      <c r="AH804">
        <v>6.0533999999999999</v>
      </c>
      <c r="AI804">
        <v>36</v>
      </c>
      <c r="AJ804">
        <v>20</v>
      </c>
      <c r="AK804">
        <v>12</v>
      </c>
      <c r="AL804">
        <v>1</v>
      </c>
      <c r="AM804">
        <v>1</v>
      </c>
      <c r="AN804">
        <v>1</v>
      </c>
      <c r="AO804">
        <v>0.25856000000000001</v>
      </c>
      <c r="AP804">
        <v>0</v>
      </c>
      <c r="AQ804">
        <v>0</v>
      </c>
      <c r="AR804" t="s">
        <v>96</v>
      </c>
      <c r="AS804" t="s">
        <v>95</v>
      </c>
      <c r="AT804" t="s">
        <v>95</v>
      </c>
      <c r="AU804" t="s">
        <v>94</v>
      </c>
      <c r="AV804" t="s">
        <v>94</v>
      </c>
      <c r="AW804" t="s">
        <v>94</v>
      </c>
      <c r="AX804" t="s">
        <v>94</v>
      </c>
      <c r="AY804" t="s">
        <v>95</v>
      </c>
      <c r="AZ804" t="s">
        <v>94</v>
      </c>
      <c r="BA804" t="s">
        <v>96</v>
      </c>
      <c r="BB804" t="s">
        <v>94</v>
      </c>
      <c r="CG804" s="4">
        <v>1</v>
      </c>
      <c r="CH804" s="4">
        <v>1</v>
      </c>
      <c r="CI804" s="5">
        <v>0</v>
      </c>
      <c r="CJ804" s="5">
        <v>0</v>
      </c>
      <c r="CK804" s="5">
        <v>0</v>
      </c>
      <c r="CL804" s="5">
        <v>0</v>
      </c>
    </row>
    <row r="805" spans="1:98" x14ac:dyDescent="0.2">
      <c r="A805" t="s">
        <v>1328</v>
      </c>
      <c r="B805" t="s">
        <v>1305</v>
      </c>
      <c r="C805" t="s">
        <v>153</v>
      </c>
      <c r="D805">
        <v>2.95</v>
      </c>
      <c r="E805" t="s">
        <v>1325</v>
      </c>
      <c r="F805" t="s">
        <v>1329</v>
      </c>
      <c r="G805" t="s">
        <v>1327</v>
      </c>
      <c r="H805" t="s">
        <v>1306</v>
      </c>
      <c r="I805">
        <v>1.5601</v>
      </c>
      <c r="J805">
        <v>0.10981</v>
      </c>
      <c r="K805">
        <v>400.62</v>
      </c>
      <c r="L805">
        <v>2015.8</v>
      </c>
      <c r="M805">
        <v>2.8167</v>
      </c>
      <c r="N805">
        <v>15855</v>
      </c>
      <c r="O805">
        <v>2.5989999999999997E-4</v>
      </c>
      <c r="P805">
        <v>1858.9</v>
      </c>
      <c r="Q805" s="1">
        <v>-798930</v>
      </c>
      <c r="R805">
        <v>0.59111000000000002</v>
      </c>
      <c r="S805">
        <v>0.55503999999999998</v>
      </c>
      <c r="T805">
        <v>4518.1000000000004</v>
      </c>
      <c r="U805">
        <v>2230</v>
      </c>
      <c r="V805">
        <v>0.47491</v>
      </c>
      <c r="W805">
        <v>0.44490000000000002</v>
      </c>
      <c r="X805">
        <v>5120</v>
      </c>
      <c r="Y805">
        <v>2811</v>
      </c>
      <c r="Z805">
        <v>0.38657000000000002</v>
      </c>
      <c r="AA805">
        <v>0.35152</v>
      </c>
      <c r="AB805">
        <v>5534</v>
      </c>
      <c r="AC805">
        <v>3640.4</v>
      </c>
      <c r="AD805">
        <v>38</v>
      </c>
      <c r="AE805">
        <v>28</v>
      </c>
      <c r="AF805">
        <v>2.2193999999999998</v>
      </c>
      <c r="AG805">
        <v>9.5361999999999997E-4</v>
      </c>
      <c r="AH805">
        <v>2.2185000000000001</v>
      </c>
      <c r="AI805">
        <v>36</v>
      </c>
      <c r="AJ805">
        <v>5</v>
      </c>
      <c r="AK805">
        <v>12</v>
      </c>
      <c r="AL805">
        <v>1</v>
      </c>
      <c r="AM805">
        <v>1</v>
      </c>
      <c r="AN805">
        <v>1</v>
      </c>
      <c r="AO805">
        <v>0.58443999999999996</v>
      </c>
      <c r="AP805">
        <v>0</v>
      </c>
      <c r="AQ805">
        <v>0</v>
      </c>
      <c r="AR805" t="s">
        <v>94</v>
      </c>
      <c r="AS805" t="s">
        <v>95</v>
      </c>
      <c r="AT805" t="s">
        <v>95</v>
      </c>
      <c r="AU805" t="s">
        <v>94</v>
      </c>
      <c r="AV805" t="s">
        <v>94</v>
      </c>
      <c r="AW805" t="s">
        <v>94</v>
      </c>
      <c r="AX805" t="s">
        <v>94</v>
      </c>
      <c r="AY805" t="s">
        <v>95</v>
      </c>
      <c r="AZ805" t="s">
        <v>95</v>
      </c>
      <c r="BA805" t="s">
        <v>94</v>
      </c>
      <c r="BB805" t="s">
        <v>94</v>
      </c>
      <c r="CG805" s="4">
        <v>1</v>
      </c>
      <c r="CH805" s="4">
        <v>1</v>
      </c>
      <c r="CI805" s="5">
        <v>0</v>
      </c>
      <c r="CJ805" s="5">
        <v>0</v>
      </c>
      <c r="CK805" s="5">
        <v>1</v>
      </c>
      <c r="CL805" s="5">
        <v>1</v>
      </c>
    </row>
    <row r="806" spans="1:98" x14ac:dyDescent="0.2">
      <c r="A806" t="s">
        <v>1330</v>
      </c>
      <c r="B806" t="s">
        <v>1305</v>
      </c>
      <c r="C806" t="s">
        <v>153</v>
      </c>
      <c r="D806">
        <v>2.95</v>
      </c>
      <c r="E806" t="s">
        <v>1325</v>
      </c>
      <c r="F806" t="s">
        <v>1331</v>
      </c>
      <c r="G806" t="s">
        <v>1327</v>
      </c>
      <c r="H806" t="s">
        <v>1306</v>
      </c>
      <c r="I806">
        <v>0.46129999999999999</v>
      </c>
      <c r="J806">
        <v>5.4480999999999996E-4</v>
      </c>
      <c r="K806">
        <v>0.51405999999999996</v>
      </c>
      <c r="L806">
        <v>1994.9</v>
      </c>
      <c r="M806">
        <v>9.5261999999999993</v>
      </c>
      <c r="N806">
        <v>703.58</v>
      </c>
      <c r="O806">
        <v>231.81</v>
      </c>
      <c r="P806">
        <v>461.69</v>
      </c>
      <c r="Q806">
        <v>-493.08</v>
      </c>
      <c r="R806">
        <v>4.0304E-2</v>
      </c>
      <c r="S806">
        <v>-4.4374999999999998E-2</v>
      </c>
      <c r="T806">
        <v>1152.9000000000001</v>
      </c>
      <c r="U806">
        <v>726.93</v>
      </c>
      <c r="V806" s="1">
        <v>1.2986999999999999E-5</v>
      </c>
      <c r="W806">
        <v>-5.7128999999999999E-2</v>
      </c>
      <c r="X806">
        <v>1176.9000000000001</v>
      </c>
      <c r="Y806">
        <v>742.34</v>
      </c>
      <c r="Z806" s="1">
        <v>2.2943E-5</v>
      </c>
      <c r="AA806">
        <v>-5.7119000000000003E-2</v>
      </c>
      <c r="AB806">
        <v>1176.9000000000001</v>
      </c>
      <c r="AC806">
        <v>742.48</v>
      </c>
      <c r="AD806">
        <v>38</v>
      </c>
      <c r="AE806">
        <v>28</v>
      </c>
      <c r="AF806">
        <v>6.5380000000000003</v>
      </c>
      <c r="AG806">
        <v>3.2520000000000001E-3</v>
      </c>
      <c r="AH806">
        <v>6.5347999999999997</v>
      </c>
      <c r="AI806">
        <v>36</v>
      </c>
      <c r="AJ806">
        <v>13</v>
      </c>
      <c r="AK806">
        <v>11</v>
      </c>
      <c r="AL806">
        <v>1</v>
      </c>
      <c r="AM806">
        <v>1</v>
      </c>
      <c r="AN806">
        <v>1</v>
      </c>
      <c r="AO806">
        <v>0.24232000000000001</v>
      </c>
      <c r="AP806">
        <v>0</v>
      </c>
      <c r="AQ806">
        <v>0</v>
      </c>
      <c r="AR806" t="s">
        <v>96</v>
      </c>
      <c r="AS806" t="s">
        <v>95</v>
      </c>
      <c r="AT806" t="s">
        <v>95</v>
      </c>
      <c r="AU806" t="s">
        <v>94</v>
      </c>
      <c r="AV806" t="s">
        <v>94</v>
      </c>
      <c r="AW806" t="s">
        <v>94</v>
      </c>
      <c r="AX806" t="s">
        <v>94</v>
      </c>
      <c r="AY806" t="s">
        <v>95</v>
      </c>
      <c r="AZ806" t="s">
        <v>94</v>
      </c>
      <c r="BA806" t="s">
        <v>96</v>
      </c>
      <c r="BB806" t="s">
        <v>94</v>
      </c>
      <c r="CG806" s="4">
        <v>1</v>
      </c>
      <c r="CH806" s="4">
        <v>1</v>
      </c>
      <c r="CI806" s="5">
        <v>0</v>
      </c>
      <c r="CJ806" s="5">
        <v>0</v>
      </c>
      <c r="CK806" s="5">
        <v>0</v>
      </c>
      <c r="CL806" s="5">
        <v>0</v>
      </c>
    </row>
    <row r="807" spans="1:98" x14ac:dyDescent="0.2">
      <c r="A807" t="s">
        <v>1332</v>
      </c>
      <c r="B807" t="s">
        <v>1305</v>
      </c>
      <c r="C807" t="s">
        <v>153</v>
      </c>
      <c r="D807">
        <v>2.9</v>
      </c>
      <c r="E807" t="s">
        <v>314</v>
      </c>
      <c r="F807" t="s">
        <v>1333</v>
      </c>
      <c r="G807" t="s">
        <v>1334</v>
      </c>
      <c r="H807" t="s">
        <v>1306</v>
      </c>
      <c r="I807">
        <v>0.34125</v>
      </c>
      <c r="J807">
        <v>0.22423999999999999</v>
      </c>
      <c r="K807">
        <v>11.727</v>
      </c>
      <c r="L807">
        <v>2021.9</v>
      </c>
      <c r="M807">
        <v>12.877000000000001</v>
      </c>
      <c r="N807">
        <v>1196.5</v>
      </c>
      <c r="O807" s="1">
        <v>2.6635000000000002E-5</v>
      </c>
      <c r="P807">
        <v>1946.5</v>
      </c>
      <c r="Q807">
        <v>-23409</v>
      </c>
      <c r="R807">
        <v>0.99404999999999999</v>
      </c>
      <c r="S807">
        <v>0.99351999999999996</v>
      </c>
      <c r="T807">
        <v>13.683</v>
      </c>
      <c r="U807">
        <v>9.6689000000000007</v>
      </c>
      <c r="V807">
        <v>0.98836000000000002</v>
      </c>
      <c r="W807">
        <v>0.98770000000000002</v>
      </c>
      <c r="X807">
        <v>19.135000000000002</v>
      </c>
      <c r="Y807">
        <v>10.605</v>
      </c>
      <c r="Z807">
        <v>0.52566999999999997</v>
      </c>
      <c r="AA807">
        <v>0.49857000000000001</v>
      </c>
      <c r="AB807">
        <v>122.15</v>
      </c>
      <c r="AC807">
        <v>95.08</v>
      </c>
      <c r="AD807">
        <v>38</v>
      </c>
      <c r="AE807">
        <v>36</v>
      </c>
      <c r="AF807">
        <v>0.57486999999999999</v>
      </c>
      <c r="AG807">
        <v>2.5910000000000001E-4</v>
      </c>
      <c r="AH807">
        <v>0.57460999999999995</v>
      </c>
      <c r="AI807">
        <v>36</v>
      </c>
      <c r="AJ807">
        <v>0</v>
      </c>
      <c r="AK807">
        <v>35</v>
      </c>
      <c r="AL807">
        <v>0</v>
      </c>
      <c r="AM807">
        <v>0</v>
      </c>
      <c r="AN807">
        <v>1</v>
      </c>
      <c r="AO807">
        <v>0.83065999999999995</v>
      </c>
      <c r="AP807">
        <v>0</v>
      </c>
      <c r="AQ807">
        <v>0</v>
      </c>
      <c r="AR807" t="s">
        <v>95</v>
      </c>
      <c r="AS807" t="s">
        <v>95</v>
      </c>
      <c r="AT807" t="s">
        <v>95</v>
      </c>
      <c r="AU807" t="s">
        <v>95</v>
      </c>
      <c r="AV807" t="s">
        <v>95</v>
      </c>
      <c r="AW807" t="s">
        <v>95</v>
      </c>
      <c r="AX807" t="s">
        <v>95</v>
      </c>
      <c r="AY807" t="s">
        <v>95</v>
      </c>
      <c r="AZ807" t="s">
        <v>95</v>
      </c>
      <c r="BA807" t="s">
        <v>95</v>
      </c>
      <c r="BB807" t="s">
        <v>95</v>
      </c>
      <c r="BC807" t="s">
        <v>95</v>
      </c>
      <c r="BD807" t="s">
        <v>95</v>
      </c>
      <c r="BI807">
        <v>0</v>
      </c>
      <c r="BL807">
        <v>1</v>
      </c>
      <c r="BM807">
        <v>1</v>
      </c>
      <c r="BS807">
        <v>1</v>
      </c>
      <c r="BT807">
        <v>1</v>
      </c>
      <c r="BU807">
        <v>0</v>
      </c>
      <c r="BV807">
        <v>0</v>
      </c>
      <c r="BW807">
        <v>1</v>
      </c>
      <c r="BX807">
        <v>1</v>
      </c>
      <c r="BY807">
        <v>862</v>
      </c>
      <c r="CG807" s="4">
        <v>1</v>
      </c>
      <c r="CH807" s="4">
        <v>1</v>
      </c>
      <c r="CI807" s="5">
        <v>0</v>
      </c>
      <c r="CJ807" s="5">
        <v>0</v>
      </c>
      <c r="CK807" s="5">
        <v>1</v>
      </c>
      <c r="CL807" s="5">
        <v>1</v>
      </c>
    </row>
    <row r="808" spans="1:98" x14ac:dyDescent="0.2">
      <c r="A808" t="s">
        <v>1335</v>
      </c>
      <c r="B808" t="s">
        <v>1305</v>
      </c>
      <c r="C808" t="s">
        <v>153</v>
      </c>
      <c r="D808">
        <v>4.0999999999999996</v>
      </c>
      <c r="E808" t="s">
        <v>129</v>
      </c>
      <c r="F808" t="s">
        <v>130</v>
      </c>
      <c r="G808" t="s">
        <v>131</v>
      </c>
      <c r="H808" t="s">
        <v>1306</v>
      </c>
      <c r="I808">
        <v>17.486000000000001</v>
      </c>
      <c r="J808">
        <v>7.6616000000000004E-2</v>
      </c>
      <c r="K808">
        <v>0.82857000000000003</v>
      </c>
      <c r="L808">
        <v>2014.8</v>
      </c>
      <c r="M808">
        <v>0.25130999999999998</v>
      </c>
      <c r="N808">
        <v>25.667000000000002</v>
      </c>
      <c r="O808">
        <v>1.7672000000000001</v>
      </c>
      <c r="P808">
        <v>1985</v>
      </c>
      <c r="Q808">
        <v>-1649.9</v>
      </c>
      <c r="R808">
        <v>-6.2200999999999999E-2</v>
      </c>
      <c r="S808">
        <v>-0.24965000000000001</v>
      </c>
      <c r="T808">
        <v>27.422999999999998</v>
      </c>
      <c r="U808">
        <v>13.555999999999999</v>
      </c>
      <c r="V808">
        <v>5.7704999999999999E-2</v>
      </c>
      <c r="W808">
        <v>-4.6994000000000001E-2</v>
      </c>
      <c r="X808">
        <v>25.827999999999999</v>
      </c>
      <c r="Y808">
        <v>17.594000000000001</v>
      </c>
      <c r="Z808">
        <v>3.5556999999999998E-2</v>
      </c>
      <c r="AA808">
        <v>-7.1604000000000001E-2</v>
      </c>
      <c r="AB808">
        <v>26.13</v>
      </c>
      <c r="AC808">
        <v>18.629000000000001</v>
      </c>
      <c r="AD808">
        <v>21</v>
      </c>
      <c r="AE808">
        <v>10</v>
      </c>
      <c r="AF808">
        <v>3.8961000000000001</v>
      </c>
      <c r="AG808">
        <v>0.62338000000000005</v>
      </c>
      <c r="AH808">
        <v>3.2726999999999999</v>
      </c>
      <c r="AI808">
        <v>19</v>
      </c>
      <c r="AJ808">
        <v>18</v>
      </c>
      <c r="AK808">
        <v>1</v>
      </c>
      <c r="AL808">
        <v>0</v>
      </c>
      <c r="AM808">
        <v>0</v>
      </c>
      <c r="AN808">
        <v>1</v>
      </c>
      <c r="AO808">
        <v>0.17680000000000001</v>
      </c>
      <c r="AP808">
        <v>0</v>
      </c>
      <c r="AQ808">
        <v>1</v>
      </c>
      <c r="AR808" t="s">
        <v>96</v>
      </c>
      <c r="AS808" t="s">
        <v>95</v>
      </c>
      <c r="AT808" t="s">
        <v>95</v>
      </c>
      <c r="AU808" t="s">
        <v>94</v>
      </c>
      <c r="AV808" t="s">
        <v>94</v>
      </c>
      <c r="AW808" t="s">
        <v>94</v>
      </c>
      <c r="AX808" t="s">
        <v>94</v>
      </c>
      <c r="AY808" t="s">
        <v>95</v>
      </c>
      <c r="AZ808" t="s">
        <v>94</v>
      </c>
      <c r="BA808" t="s">
        <v>96</v>
      </c>
      <c r="BB808" t="s">
        <v>94</v>
      </c>
      <c r="BC808" t="s">
        <v>96</v>
      </c>
      <c r="BD808" t="s">
        <v>94</v>
      </c>
      <c r="BH808" t="s">
        <v>323</v>
      </c>
      <c r="BI808">
        <v>0</v>
      </c>
      <c r="BJ808" t="s">
        <v>137</v>
      </c>
      <c r="BK808" t="s">
        <v>133</v>
      </c>
      <c r="BL808">
        <v>0</v>
      </c>
      <c r="BM808">
        <v>0</v>
      </c>
      <c r="BN808">
        <v>0</v>
      </c>
      <c r="BO808">
        <v>0</v>
      </c>
      <c r="BP808">
        <v>1</v>
      </c>
      <c r="BQ808">
        <v>1</v>
      </c>
      <c r="BS808">
        <v>0</v>
      </c>
      <c r="BT808">
        <v>0</v>
      </c>
      <c r="BU808">
        <v>0</v>
      </c>
      <c r="BV808">
        <v>0</v>
      </c>
      <c r="BW808">
        <v>1</v>
      </c>
      <c r="BX808">
        <v>1</v>
      </c>
      <c r="BY808">
        <v>863</v>
      </c>
      <c r="CG808" s="4">
        <v>0</v>
      </c>
      <c r="CH808" s="4">
        <v>0</v>
      </c>
      <c r="CI808" s="5">
        <v>0</v>
      </c>
      <c r="CJ808" s="5">
        <v>0</v>
      </c>
      <c r="CK808" s="5">
        <v>1</v>
      </c>
      <c r="CL808" s="5">
        <v>1</v>
      </c>
    </row>
    <row r="809" spans="1:98" x14ac:dyDescent="0.2">
      <c r="A809" t="s">
        <v>1336</v>
      </c>
      <c r="B809" t="s">
        <v>1305</v>
      </c>
      <c r="C809" t="s">
        <v>153</v>
      </c>
      <c r="D809">
        <v>4.0999999999999996</v>
      </c>
      <c r="E809" t="s">
        <v>129</v>
      </c>
      <c r="F809" t="s">
        <v>135</v>
      </c>
      <c r="G809" t="s">
        <v>136</v>
      </c>
      <c r="H809" t="s">
        <v>1306</v>
      </c>
      <c r="I809">
        <v>18.919</v>
      </c>
      <c r="K809">
        <v>50</v>
      </c>
      <c r="L809">
        <v>2006</v>
      </c>
      <c r="M809">
        <v>0.23227999999999999</v>
      </c>
      <c r="N809">
        <v>249.65</v>
      </c>
      <c r="Q809" s="1">
        <v>-100220</v>
      </c>
      <c r="R809">
        <v>1</v>
      </c>
      <c r="S809">
        <v>1</v>
      </c>
      <c r="T809" s="1">
        <v>5.8635000000000001E-7</v>
      </c>
      <c r="U809" s="1">
        <v>3.5970999999999998E-7</v>
      </c>
      <c r="Z809">
        <v>0.75</v>
      </c>
      <c r="AA809" t="e">
        <f>-inf</f>
        <v>#NAME?</v>
      </c>
      <c r="AB809">
        <v>23.57</v>
      </c>
      <c r="AC809">
        <v>22.222000000000001</v>
      </c>
      <c r="AD809">
        <v>3</v>
      </c>
      <c r="AE809">
        <v>1</v>
      </c>
      <c r="AF809">
        <v>0.40056000000000003</v>
      </c>
      <c r="AG809">
        <v>0.40056000000000003</v>
      </c>
      <c r="AH809">
        <v>0</v>
      </c>
      <c r="AI809">
        <v>1</v>
      </c>
      <c r="AJ809">
        <v>0</v>
      </c>
      <c r="AK809">
        <v>0</v>
      </c>
      <c r="AL809">
        <v>0</v>
      </c>
      <c r="AM809">
        <v>0</v>
      </c>
      <c r="AP809">
        <v>0</v>
      </c>
      <c r="AQ809">
        <v>1</v>
      </c>
      <c r="AR809" t="s">
        <v>95</v>
      </c>
      <c r="AS809" t="s">
        <v>96</v>
      </c>
      <c r="AT809" t="s">
        <v>95</v>
      </c>
      <c r="AU809" t="s">
        <v>94</v>
      </c>
      <c r="AV809" t="s">
        <v>94</v>
      </c>
      <c r="AW809" t="s">
        <v>94</v>
      </c>
      <c r="AX809" t="s">
        <v>94</v>
      </c>
      <c r="AY809" t="s">
        <v>94</v>
      </c>
      <c r="AZ809" t="s">
        <v>95</v>
      </c>
      <c r="BA809" t="s">
        <v>96</v>
      </c>
      <c r="BB809" t="s">
        <v>96</v>
      </c>
      <c r="BC809" t="s">
        <v>96</v>
      </c>
      <c r="BD809" t="s">
        <v>96</v>
      </c>
      <c r="BH809" t="s">
        <v>189</v>
      </c>
      <c r="BI809">
        <v>0</v>
      </c>
      <c r="BJ809" t="s">
        <v>132</v>
      </c>
      <c r="BK809" t="s">
        <v>138</v>
      </c>
      <c r="BL809">
        <v>0</v>
      </c>
      <c r="BM809">
        <v>0</v>
      </c>
      <c r="BN809">
        <v>0</v>
      </c>
      <c r="BO809">
        <v>0</v>
      </c>
      <c r="BP809">
        <v>0</v>
      </c>
      <c r="BQ809">
        <v>0</v>
      </c>
      <c r="BS809">
        <v>0</v>
      </c>
      <c r="BT809">
        <v>0</v>
      </c>
      <c r="BU809">
        <v>0</v>
      </c>
      <c r="BV809">
        <v>0</v>
      </c>
      <c r="BW809">
        <v>0</v>
      </c>
      <c r="BX809">
        <v>0</v>
      </c>
      <c r="BY809">
        <v>864</v>
      </c>
      <c r="CG809" s="4">
        <v>0</v>
      </c>
      <c r="CH809" s="4">
        <v>0</v>
      </c>
      <c r="CI809" s="5">
        <v>0</v>
      </c>
      <c r="CJ809" s="5">
        <v>0</v>
      </c>
      <c r="CK809" s="5">
        <v>0</v>
      </c>
      <c r="CL809" s="5">
        <v>0</v>
      </c>
    </row>
    <row r="810" spans="1:98" x14ac:dyDescent="0.2">
      <c r="A810" t="s">
        <v>1337</v>
      </c>
      <c r="B810" t="s">
        <v>1338</v>
      </c>
      <c r="C810" t="s">
        <v>1339</v>
      </c>
      <c r="D810">
        <v>1.1000000000000001</v>
      </c>
      <c r="E810" t="s">
        <v>90</v>
      </c>
      <c r="F810" t="s">
        <v>1340</v>
      </c>
      <c r="G810" t="s">
        <v>1341</v>
      </c>
      <c r="H810" t="s">
        <v>1342</v>
      </c>
      <c r="I810">
        <v>0.81408999999999998</v>
      </c>
      <c r="J810">
        <v>0.13421</v>
      </c>
      <c r="K810">
        <v>14.679</v>
      </c>
      <c r="L810">
        <v>2009.1</v>
      </c>
      <c r="M810">
        <v>5.3979999999999997</v>
      </c>
      <c r="N810">
        <v>164.42</v>
      </c>
      <c r="O810">
        <v>2.1638000000000001E-2</v>
      </c>
      <c r="P810">
        <v>1948.3</v>
      </c>
      <c r="Q810">
        <v>-29408</v>
      </c>
      <c r="R810">
        <v>0.92688000000000004</v>
      </c>
      <c r="S810">
        <v>0.90495000000000003</v>
      </c>
      <c r="T810">
        <v>17.643000000000001</v>
      </c>
      <c r="U810">
        <v>13.627000000000001</v>
      </c>
      <c r="V810">
        <v>0.69932000000000005</v>
      </c>
      <c r="W810">
        <v>0.64464999999999995</v>
      </c>
      <c r="X810">
        <v>35.777000000000001</v>
      </c>
      <c r="Y810">
        <v>29.806999999999999</v>
      </c>
      <c r="Z810">
        <v>0.82252000000000003</v>
      </c>
      <c r="AA810">
        <v>0.79025000000000001</v>
      </c>
      <c r="AB810">
        <v>27.486999999999998</v>
      </c>
      <c r="AC810">
        <v>21.530999999999999</v>
      </c>
      <c r="AD810">
        <v>14</v>
      </c>
      <c r="AE810">
        <v>14</v>
      </c>
      <c r="AF810">
        <v>1.1677999999999999</v>
      </c>
      <c r="AG810">
        <v>3.0411000000000001E-2</v>
      </c>
      <c r="AH810">
        <v>1.1374</v>
      </c>
      <c r="AI810">
        <v>14</v>
      </c>
      <c r="AJ810">
        <v>4</v>
      </c>
      <c r="AK810">
        <v>13</v>
      </c>
      <c r="AL810">
        <v>1</v>
      </c>
      <c r="AM810">
        <v>0</v>
      </c>
      <c r="AN810">
        <v>0</v>
      </c>
      <c r="AO810">
        <v>0.91918999999999995</v>
      </c>
      <c r="AP810">
        <v>0</v>
      </c>
      <c r="AQ810">
        <v>0</v>
      </c>
      <c r="AR810" t="s">
        <v>95</v>
      </c>
      <c r="AS810" t="s">
        <v>95</v>
      </c>
      <c r="AT810" t="s">
        <v>95</v>
      </c>
      <c r="AU810" t="s">
        <v>95</v>
      </c>
      <c r="AV810" t="s">
        <v>95</v>
      </c>
      <c r="AW810" t="s">
        <v>95</v>
      </c>
      <c r="AX810" t="s">
        <v>95</v>
      </c>
      <c r="AY810" t="s">
        <v>95</v>
      </c>
      <c r="AZ810" t="s">
        <v>95</v>
      </c>
      <c r="BA810" t="s">
        <v>95</v>
      </c>
      <c r="BB810" t="s">
        <v>95</v>
      </c>
      <c r="BC810" t="s">
        <v>95</v>
      </c>
      <c r="BD810" t="s">
        <v>95</v>
      </c>
      <c r="BE810">
        <v>4</v>
      </c>
      <c r="BG810" t="s">
        <v>104</v>
      </c>
      <c r="BI810">
        <v>0</v>
      </c>
      <c r="BL810">
        <v>1</v>
      </c>
      <c r="BM810">
        <v>1</v>
      </c>
      <c r="BN810">
        <v>0</v>
      </c>
      <c r="BO810">
        <v>2</v>
      </c>
      <c r="BP810">
        <v>0</v>
      </c>
      <c r="BQ810">
        <v>0</v>
      </c>
      <c r="BS810">
        <v>1</v>
      </c>
      <c r="BT810">
        <v>1</v>
      </c>
      <c r="BU810">
        <v>0</v>
      </c>
      <c r="BV810">
        <v>1</v>
      </c>
      <c r="BW810">
        <v>0</v>
      </c>
      <c r="BX810">
        <v>0</v>
      </c>
      <c r="BY810">
        <v>865</v>
      </c>
      <c r="CG810" s="4">
        <v>1</v>
      </c>
      <c r="CH810" s="4">
        <v>1</v>
      </c>
      <c r="CI810" s="5">
        <v>0</v>
      </c>
      <c r="CJ810" s="5">
        <v>0</v>
      </c>
      <c r="CK810" s="5">
        <v>0</v>
      </c>
      <c r="CL810" s="5">
        <v>0</v>
      </c>
    </row>
    <row r="811" spans="1:98" x14ac:dyDescent="0.2">
      <c r="A811" t="s">
        <v>3917</v>
      </c>
      <c r="B811" t="s">
        <v>1338</v>
      </c>
      <c r="C811" t="s">
        <v>3923</v>
      </c>
      <c r="D811">
        <v>1.1000000000000001</v>
      </c>
      <c r="E811" t="s">
        <v>90</v>
      </c>
      <c r="F811" t="s">
        <v>1348</v>
      </c>
      <c r="G811" t="s">
        <v>107</v>
      </c>
      <c r="H811" t="s">
        <v>1342</v>
      </c>
      <c r="I811">
        <v>0.34955000000000003</v>
      </c>
      <c r="J811">
        <v>0.24007999999999999</v>
      </c>
      <c r="K811">
        <v>4.0062E-2</v>
      </c>
      <c r="L811">
        <v>2014.2</v>
      </c>
      <c r="M811">
        <v>12.571999999999999</v>
      </c>
      <c r="N811">
        <v>1</v>
      </c>
      <c r="O811">
        <v>6.0126999999999997</v>
      </c>
      <c r="P811">
        <v>2024.8</v>
      </c>
      <c r="Q811">
        <v>-80.25</v>
      </c>
      <c r="R811">
        <v>0.91369999999999996</v>
      </c>
      <c r="S811">
        <v>0.89378000000000002</v>
      </c>
      <c r="T811">
        <v>6.4676999999999998E-2</v>
      </c>
      <c r="U811">
        <v>4.2576000000000003E-2</v>
      </c>
      <c r="V811">
        <v>0.93320000000000003</v>
      </c>
      <c r="W811">
        <v>0.92364999999999997</v>
      </c>
      <c r="X811">
        <v>5.6904000000000003E-2</v>
      </c>
      <c r="Y811">
        <v>4.5748999999999998E-2</v>
      </c>
      <c r="Z811">
        <v>0.79466999999999999</v>
      </c>
      <c r="AA811">
        <v>0.76532999999999995</v>
      </c>
      <c r="AB811">
        <v>9.9764000000000005E-2</v>
      </c>
      <c r="AC811">
        <v>7.1060999999999999E-2</v>
      </c>
      <c r="AD811">
        <v>17</v>
      </c>
      <c r="AE811">
        <v>17</v>
      </c>
      <c r="AF811">
        <v>0.83</v>
      </c>
      <c r="AG811">
        <v>1.8847E-3</v>
      </c>
      <c r="AH811">
        <v>0.82811999999999997</v>
      </c>
      <c r="AI811">
        <v>17</v>
      </c>
      <c r="AJ811">
        <v>0</v>
      </c>
      <c r="AK811">
        <v>16</v>
      </c>
      <c r="AL811">
        <v>0</v>
      </c>
      <c r="AM811">
        <v>0</v>
      </c>
      <c r="AN811">
        <v>1</v>
      </c>
      <c r="AO811">
        <v>0.70613999999999999</v>
      </c>
      <c r="AP811">
        <v>1</v>
      </c>
      <c r="AQ811">
        <v>1</v>
      </c>
      <c r="AR811" t="s">
        <v>95</v>
      </c>
      <c r="AS811" t="s">
        <v>95</v>
      </c>
      <c r="AT811" t="s">
        <v>95</v>
      </c>
      <c r="AU811" t="s">
        <v>95</v>
      </c>
      <c r="AV811" t="s">
        <v>95</v>
      </c>
      <c r="AW811" t="s">
        <v>95</v>
      </c>
      <c r="AX811" t="s">
        <v>95</v>
      </c>
      <c r="AY811" t="s">
        <v>95</v>
      </c>
      <c r="AZ811" t="s">
        <v>95</v>
      </c>
      <c r="BA811" t="s">
        <v>95</v>
      </c>
      <c r="BB811" t="s">
        <v>95</v>
      </c>
      <c r="CG811" s="4">
        <v>1</v>
      </c>
      <c r="CH811" s="4">
        <v>1</v>
      </c>
      <c r="CI811" s="5">
        <v>0</v>
      </c>
      <c r="CJ811" s="5">
        <v>1</v>
      </c>
      <c r="CK811" s="5">
        <v>0</v>
      </c>
      <c r="CL811" s="5">
        <v>0</v>
      </c>
      <c r="CR811">
        <v>1</v>
      </c>
      <c r="CS811">
        <v>0.34955000000000003</v>
      </c>
      <c r="CT811">
        <v>4.0062E-2</v>
      </c>
    </row>
    <row r="812" spans="1:98" x14ac:dyDescent="0.2">
      <c r="A812" t="s">
        <v>1343</v>
      </c>
      <c r="B812" t="s">
        <v>1338</v>
      </c>
      <c r="C812" t="s">
        <v>1344</v>
      </c>
      <c r="D812">
        <v>1.1000000000000001</v>
      </c>
      <c r="E812" t="s">
        <v>90</v>
      </c>
      <c r="F812" t="s">
        <v>1340</v>
      </c>
      <c r="G812" t="s">
        <v>1341</v>
      </c>
      <c r="H812" t="s">
        <v>1342</v>
      </c>
      <c r="I812">
        <v>0.31002999999999997</v>
      </c>
      <c r="J812">
        <v>0.22678000000000001</v>
      </c>
      <c r="K812">
        <v>88.777000000000001</v>
      </c>
      <c r="L812">
        <v>2016</v>
      </c>
      <c r="M812">
        <v>14.173999999999999</v>
      </c>
      <c r="N812">
        <v>3119.2</v>
      </c>
      <c r="O812" s="1">
        <v>6.2188000000000001E-7</v>
      </c>
      <c r="P812">
        <v>1920.4</v>
      </c>
      <c r="Q812" s="1">
        <v>-177820</v>
      </c>
      <c r="R812">
        <v>0.98924000000000001</v>
      </c>
      <c r="S812">
        <v>0.98675999999999997</v>
      </c>
      <c r="T812">
        <v>49.341000000000001</v>
      </c>
      <c r="U812">
        <v>33.305999999999997</v>
      </c>
      <c r="V812">
        <v>0.98343000000000003</v>
      </c>
      <c r="W812">
        <v>0.98106000000000004</v>
      </c>
      <c r="X812">
        <v>61.238999999999997</v>
      </c>
      <c r="Y812">
        <v>49.607999999999997</v>
      </c>
      <c r="Z812">
        <v>0.83572999999999997</v>
      </c>
      <c r="AA812">
        <v>0.81227000000000005</v>
      </c>
      <c r="AB812">
        <v>192.82</v>
      </c>
      <c r="AC812">
        <v>165.17</v>
      </c>
      <c r="AD812">
        <v>17</v>
      </c>
      <c r="AE812">
        <v>17</v>
      </c>
      <c r="AF812">
        <v>0.48665999999999998</v>
      </c>
      <c r="AG812">
        <v>3.2058999999999998E-3</v>
      </c>
      <c r="AH812">
        <v>0.48346</v>
      </c>
      <c r="AI812">
        <v>17</v>
      </c>
      <c r="AJ812">
        <v>0</v>
      </c>
      <c r="AK812">
        <v>16</v>
      </c>
      <c r="AL812">
        <v>0</v>
      </c>
      <c r="AM812">
        <v>0</v>
      </c>
      <c r="AN812">
        <v>1</v>
      </c>
      <c r="AO812">
        <v>0.81569999999999998</v>
      </c>
      <c r="AP812">
        <v>0</v>
      </c>
      <c r="AQ812">
        <v>0</v>
      </c>
      <c r="AR812" t="s">
        <v>95</v>
      </c>
      <c r="AS812" t="s">
        <v>95</v>
      </c>
      <c r="AT812" t="s">
        <v>95</v>
      </c>
      <c r="AU812" t="s">
        <v>95</v>
      </c>
      <c r="AV812" t="s">
        <v>95</v>
      </c>
      <c r="AW812" t="s">
        <v>95</v>
      </c>
      <c r="AX812" t="s">
        <v>95</v>
      </c>
      <c r="AY812" t="s">
        <v>95</v>
      </c>
      <c r="AZ812" t="s">
        <v>95</v>
      </c>
      <c r="BA812" t="s">
        <v>95</v>
      </c>
      <c r="BB812" t="s">
        <v>95</v>
      </c>
      <c r="BC812" t="s">
        <v>95</v>
      </c>
      <c r="BD812" t="s">
        <v>95</v>
      </c>
      <c r="BE812">
        <v>1</v>
      </c>
      <c r="BI812">
        <v>0</v>
      </c>
      <c r="BL812">
        <v>1</v>
      </c>
      <c r="BM812">
        <v>1</v>
      </c>
      <c r="BN812">
        <v>0</v>
      </c>
      <c r="BO812">
        <v>2</v>
      </c>
      <c r="BP812">
        <v>0</v>
      </c>
      <c r="BQ812">
        <v>0</v>
      </c>
      <c r="BS812">
        <v>1</v>
      </c>
      <c r="BT812">
        <v>1</v>
      </c>
      <c r="BU812">
        <v>0</v>
      </c>
      <c r="BV812">
        <v>1</v>
      </c>
      <c r="BW812">
        <v>0</v>
      </c>
      <c r="BX812">
        <v>0</v>
      </c>
      <c r="BY812">
        <v>866</v>
      </c>
      <c r="CG812" s="4">
        <v>1</v>
      </c>
      <c r="CH812" s="4">
        <v>1</v>
      </c>
      <c r="CI812" s="5">
        <v>0</v>
      </c>
      <c r="CJ812" s="5">
        <v>0</v>
      </c>
      <c r="CK812" s="5">
        <v>0</v>
      </c>
      <c r="CL812" s="5">
        <v>0</v>
      </c>
    </row>
    <row r="813" spans="1:98" x14ac:dyDescent="0.2">
      <c r="A813" t="s">
        <v>3918</v>
      </c>
      <c r="B813" t="s">
        <v>1338</v>
      </c>
      <c r="C813" t="s">
        <v>3924</v>
      </c>
      <c r="D813">
        <v>1.1000000000000001</v>
      </c>
      <c r="E813" t="s">
        <v>90</v>
      </c>
      <c r="F813" t="s">
        <v>1348</v>
      </c>
      <c r="G813" t="s">
        <v>107</v>
      </c>
      <c r="H813" t="s">
        <v>1342</v>
      </c>
      <c r="I813">
        <v>0.41926000000000002</v>
      </c>
      <c r="J813">
        <v>5.8992000000000003E-3</v>
      </c>
      <c r="K813">
        <v>5.2095000000000002E-2</v>
      </c>
      <c r="L813">
        <v>2012.5</v>
      </c>
      <c r="M813">
        <v>10.481</v>
      </c>
      <c r="N813">
        <v>1</v>
      </c>
      <c r="O813" s="1">
        <v>1553.8</v>
      </c>
      <c r="P813">
        <v>157590</v>
      </c>
      <c r="Q813" s="1">
        <v>-104.34</v>
      </c>
      <c r="R813">
        <v>0.98548999999999998</v>
      </c>
      <c r="S813">
        <v>0.98214000000000001</v>
      </c>
      <c r="T813">
        <v>3.3187000000000001E-2</v>
      </c>
      <c r="U813">
        <v>2.2426000000000001E-2</v>
      </c>
      <c r="V813">
        <v>-0.92401</v>
      </c>
      <c r="W813">
        <v>-1.1989000000000001</v>
      </c>
      <c r="X813">
        <v>0.38216</v>
      </c>
      <c r="Y813">
        <v>0.26484000000000002</v>
      </c>
      <c r="Z813">
        <v>0.85807999999999995</v>
      </c>
      <c r="AA813">
        <v>0.83779999999999999</v>
      </c>
      <c r="AB813">
        <v>0.10378999999999999</v>
      </c>
      <c r="AC813">
        <v>8.9131000000000002E-2</v>
      </c>
      <c r="AD813">
        <v>17</v>
      </c>
      <c r="AE813">
        <v>17</v>
      </c>
      <c r="AF813">
        <v>0.85604999999999998</v>
      </c>
      <c r="AG813">
        <v>5.1383000000000002E-3</v>
      </c>
      <c r="AH813">
        <v>0.85091000000000006</v>
      </c>
      <c r="AI813">
        <v>17</v>
      </c>
      <c r="AJ813">
        <v>0</v>
      </c>
      <c r="AK813">
        <v>16</v>
      </c>
      <c r="AL813">
        <v>0</v>
      </c>
      <c r="AM813">
        <v>0</v>
      </c>
      <c r="AN813">
        <v>1</v>
      </c>
      <c r="AO813">
        <v>0.82940999999999998</v>
      </c>
      <c r="AP813">
        <v>1</v>
      </c>
      <c r="AQ813">
        <v>1</v>
      </c>
      <c r="AR813" t="s">
        <v>95</v>
      </c>
      <c r="AS813" t="s">
        <v>95</v>
      </c>
      <c r="AT813" t="s">
        <v>95</v>
      </c>
      <c r="AU813" t="s">
        <v>95</v>
      </c>
      <c r="AV813" t="s">
        <v>95</v>
      </c>
      <c r="AW813" t="s">
        <v>95</v>
      </c>
      <c r="AX813" t="s">
        <v>95</v>
      </c>
      <c r="AY813" t="s">
        <v>95</v>
      </c>
      <c r="AZ813" t="s">
        <v>95</v>
      </c>
      <c r="BA813" t="s">
        <v>95</v>
      </c>
      <c r="BB813" t="s">
        <v>95</v>
      </c>
      <c r="CG813" s="4">
        <v>1</v>
      </c>
      <c r="CH813" s="4">
        <v>1</v>
      </c>
      <c r="CI813" s="5">
        <v>0</v>
      </c>
      <c r="CJ813" s="5">
        <v>1</v>
      </c>
      <c r="CK813" s="5">
        <v>0</v>
      </c>
      <c r="CL813" s="5">
        <v>0</v>
      </c>
      <c r="CR813">
        <v>1</v>
      </c>
      <c r="CS813">
        <v>0.41926000000000002</v>
      </c>
      <c r="CT813">
        <v>5.2095000000000002E-2</v>
      </c>
    </row>
    <row r="814" spans="1:98" x14ac:dyDescent="0.2">
      <c r="A814" t="s">
        <v>1345</v>
      </c>
      <c r="B814" t="s">
        <v>1338</v>
      </c>
      <c r="C814" t="s">
        <v>1346</v>
      </c>
      <c r="D814">
        <v>1.1000000000000001</v>
      </c>
      <c r="E814" t="s">
        <v>90</v>
      </c>
      <c r="F814" t="s">
        <v>1340</v>
      </c>
      <c r="G814" t="s">
        <v>1341</v>
      </c>
      <c r="H814" t="s">
        <v>1342</v>
      </c>
      <c r="I814">
        <v>0.39011000000000001</v>
      </c>
      <c r="J814">
        <v>0.14434</v>
      </c>
      <c r="K814">
        <v>96.989000000000004</v>
      </c>
      <c r="L814">
        <v>2009.4</v>
      </c>
      <c r="M814">
        <v>11.265000000000001</v>
      </c>
      <c r="N814">
        <v>1559.2</v>
      </c>
      <c r="O814">
        <v>3.3469000000000001E-4</v>
      </c>
      <c r="P814">
        <v>1909</v>
      </c>
      <c r="Q814" s="1">
        <v>-194080</v>
      </c>
      <c r="R814">
        <v>0.99302000000000001</v>
      </c>
      <c r="S814">
        <v>0.99151999999999996</v>
      </c>
      <c r="T814">
        <v>43.072000000000003</v>
      </c>
      <c r="U814">
        <v>31.085999999999999</v>
      </c>
      <c r="V814">
        <v>0.92396999999999996</v>
      </c>
      <c r="W814">
        <v>0.91383000000000003</v>
      </c>
      <c r="X814">
        <v>142.13</v>
      </c>
      <c r="Y814">
        <v>124.28</v>
      </c>
      <c r="Z814">
        <v>0.95299999999999996</v>
      </c>
      <c r="AA814">
        <v>0.94672999999999996</v>
      </c>
      <c r="AB814">
        <v>111.75</v>
      </c>
      <c r="AC814">
        <v>95.480999999999995</v>
      </c>
      <c r="AD814">
        <v>18</v>
      </c>
      <c r="AE814">
        <v>18</v>
      </c>
      <c r="AF814">
        <v>0.94726999999999995</v>
      </c>
      <c r="AG814">
        <v>7.0548E-3</v>
      </c>
      <c r="AH814">
        <v>0.94020999999999999</v>
      </c>
      <c r="AI814">
        <v>18</v>
      </c>
      <c r="AJ814">
        <v>1</v>
      </c>
      <c r="AK814">
        <v>17</v>
      </c>
      <c r="AL814">
        <v>0</v>
      </c>
      <c r="AM814">
        <v>0</v>
      </c>
      <c r="AN814">
        <v>1</v>
      </c>
      <c r="AO814">
        <v>0.90342</v>
      </c>
      <c r="AP814">
        <v>0</v>
      </c>
      <c r="AQ814">
        <v>0</v>
      </c>
      <c r="AR814" t="s">
        <v>95</v>
      </c>
      <c r="AS814" t="s">
        <v>95</v>
      </c>
      <c r="AT814" t="s">
        <v>95</v>
      </c>
      <c r="AU814" t="s">
        <v>95</v>
      </c>
      <c r="AV814" t="s">
        <v>95</v>
      </c>
      <c r="AW814" t="s">
        <v>95</v>
      </c>
      <c r="AX814" t="s">
        <v>95</v>
      </c>
      <c r="AY814" t="s">
        <v>95</v>
      </c>
      <c r="AZ814" t="s">
        <v>95</v>
      </c>
      <c r="BA814" t="s">
        <v>95</v>
      </c>
      <c r="BB814" t="s">
        <v>95</v>
      </c>
      <c r="BC814" t="s">
        <v>95</v>
      </c>
      <c r="BD814" t="s">
        <v>95</v>
      </c>
      <c r="BE814">
        <v>1</v>
      </c>
      <c r="BI814">
        <v>0</v>
      </c>
      <c r="BL814">
        <v>1</v>
      </c>
      <c r="BM814">
        <v>1</v>
      </c>
      <c r="BN814">
        <v>2</v>
      </c>
      <c r="BO814">
        <v>2</v>
      </c>
      <c r="BP814">
        <v>0</v>
      </c>
      <c r="BQ814">
        <v>0</v>
      </c>
      <c r="BS814">
        <v>1</v>
      </c>
      <c r="BT814">
        <v>1</v>
      </c>
      <c r="BU814">
        <v>0</v>
      </c>
      <c r="BV814">
        <v>0</v>
      </c>
      <c r="BW814">
        <v>0</v>
      </c>
      <c r="BX814">
        <v>0</v>
      </c>
      <c r="BY814">
        <v>867</v>
      </c>
      <c r="CG814" s="4">
        <v>1</v>
      </c>
      <c r="CH814" s="4">
        <v>1</v>
      </c>
      <c r="CI814" s="5">
        <v>0</v>
      </c>
      <c r="CJ814" s="5">
        <v>0</v>
      </c>
      <c r="CK814" s="5">
        <v>0</v>
      </c>
      <c r="CL814" s="5">
        <v>0</v>
      </c>
    </row>
    <row r="815" spans="1:98" x14ac:dyDescent="0.2">
      <c r="A815" t="s">
        <v>1347</v>
      </c>
      <c r="B815" t="s">
        <v>1338</v>
      </c>
      <c r="C815" t="s">
        <v>1346</v>
      </c>
      <c r="D815">
        <v>1.1000000000000001</v>
      </c>
      <c r="E815" t="s">
        <v>90</v>
      </c>
      <c r="F815" t="s">
        <v>1348</v>
      </c>
      <c r="G815" t="s">
        <v>107</v>
      </c>
      <c r="H815" t="s">
        <v>1342</v>
      </c>
      <c r="I815">
        <v>0.39011000000000001</v>
      </c>
      <c r="J815">
        <v>5.9264000000000001E-3</v>
      </c>
      <c r="K815">
        <v>5.2482000000000001E-2</v>
      </c>
      <c r="L815">
        <v>2009.4</v>
      </c>
      <c r="M815">
        <v>11.265000000000001</v>
      </c>
      <c r="N815">
        <v>0.84370999999999996</v>
      </c>
      <c r="O815">
        <v>1553.9</v>
      </c>
      <c r="P815" s="1">
        <v>157590</v>
      </c>
      <c r="Q815">
        <v>-105.02</v>
      </c>
      <c r="R815">
        <v>0.99302000000000001</v>
      </c>
      <c r="S815">
        <v>0.99151999999999996</v>
      </c>
      <c r="T815">
        <v>2.3307000000000001E-2</v>
      </c>
      <c r="U815">
        <v>1.6820999999999999E-2</v>
      </c>
      <c r="V815">
        <v>-1.464</v>
      </c>
      <c r="W815">
        <v>-1.7925</v>
      </c>
      <c r="X815">
        <v>0.43780999999999998</v>
      </c>
      <c r="Y815">
        <v>0.33746999999999999</v>
      </c>
      <c r="Z815">
        <v>0.95299999999999996</v>
      </c>
      <c r="AA815">
        <v>0.94672999999999996</v>
      </c>
      <c r="AB815">
        <v>6.0469000000000002E-2</v>
      </c>
      <c r="AC815">
        <v>5.1665999999999997E-2</v>
      </c>
      <c r="AD815">
        <v>18</v>
      </c>
      <c r="AE815">
        <v>18</v>
      </c>
      <c r="AF815">
        <v>0.94726999999999995</v>
      </c>
      <c r="AG815">
        <v>7.0548E-3</v>
      </c>
      <c r="AH815">
        <v>0.94020999999999999</v>
      </c>
      <c r="AI815">
        <v>18</v>
      </c>
      <c r="AJ815">
        <v>1</v>
      </c>
      <c r="AK815">
        <v>17</v>
      </c>
      <c r="AL815">
        <v>0</v>
      </c>
      <c r="AM815">
        <v>0</v>
      </c>
      <c r="AN815">
        <v>1</v>
      </c>
      <c r="AO815">
        <v>0.90342</v>
      </c>
      <c r="AP815">
        <v>1</v>
      </c>
      <c r="AQ815">
        <v>1</v>
      </c>
      <c r="AR815" t="s">
        <v>95</v>
      </c>
      <c r="AS815" t="s">
        <v>95</v>
      </c>
      <c r="AT815" t="s">
        <v>95</v>
      </c>
      <c r="AU815" t="s">
        <v>95</v>
      </c>
      <c r="AV815" t="s">
        <v>95</v>
      </c>
      <c r="AW815" t="s">
        <v>95</v>
      </c>
      <c r="AX815" t="s">
        <v>95</v>
      </c>
      <c r="AY815" t="s">
        <v>95</v>
      </c>
      <c r="AZ815" t="s">
        <v>95</v>
      </c>
      <c r="BA815" t="s">
        <v>95</v>
      </c>
      <c r="BB815" t="s">
        <v>95</v>
      </c>
      <c r="BC815" t="s">
        <v>95</v>
      </c>
      <c r="BD815" t="s">
        <v>95</v>
      </c>
      <c r="BH815" t="s">
        <v>1349</v>
      </c>
      <c r="BI815">
        <v>0</v>
      </c>
      <c r="BJ815" t="s">
        <v>108</v>
      </c>
      <c r="BK815" t="s">
        <v>109</v>
      </c>
      <c r="BL815">
        <v>1</v>
      </c>
      <c r="BM815">
        <v>1</v>
      </c>
      <c r="BN815">
        <v>1</v>
      </c>
      <c r="BO815">
        <v>1</v>
      </c>
      <c r="BP815">
        <v>0</v>
      </c>
      <c r="BQ815">
        <v>0</v>
      </c>
      <c r="BS815">
        <v>1</v>
      </c>
      <c r="BT815">
        <v>1</v>
      </c>
      <c r="BU815">
        <v>1</v>
      </c>
      <c r="BV815">
        <v>1</v>
      </c>
      <c r="BW815">
        <v>0</v>
      </c>
      <c r="BX815">
        <v>0</v>
      </c>
      <c r="BY815">
        <v>868</v>
      </c>
      <c r="CG815" s="4">
        <v>1</v>
      </c>
      <c r="CH815" s="4">
        <v>1</v>
      </c>
      <c r="CI815" s="5">
        <v>1</v>
      </c>
      <c r="CJ815" s="5">
        <v>1</v>
      </c>
      <c r="CK815" s="5">
        <v>0</v>
      </c>
      <c r="CL815" s="5">
        <v>0</v>
      </c>
    </row>
    <row r="816" spans="1:98" x14ac:dyDescent="0.2">
      <c r="A816" t="s">
        <v>1350</v>
      </c>
      <c r="B816" t="s">
        <v>1338</v>
      </c>
      <c r="C816" t="s">
        <v>1351</v>
      </c>
      <c r="D816">
        <v>1.1000000000000001</v>
      </c>
      <c r="E816" t="s">
        <v>90</v>
      </c>
      <c r="F816" t="s">
        <v>1352</v>
      </c>
      <c r="G816" t="s">
        <v>1353</v>
      </c>
      <c r="H816" t="s">
        <v>1342</v>
      </c>
      <c r="I816">
        <v>1.4836</v>
      </c>
      <c r="J816">
        <v>9.9929000000000004E-2</v>
      </c>
      <c r="K816">
        <v>7.8333E-2</v>
      </c>
      <c r="L816">
        <v>2011.7</v>
      </c>
      <c r="M816">
        <v>2.9620000000000002</v>
      </c>
      <c r="N816">
        <v>0.82645000000000002</v>
      </c>
      <c r="O816">
        <v>6.1069000000000004</v>
      </c>
      <c r="P816">
        <v>2036.5</v>
      </c>
      <c r="Q816">
        <v>-157.11000000000001</v>
      </c>
      <c r="R816">
        <v>0.98517999999999994</v>
      </c>
      <c r="S816">
        <v>0.97406999999999999</v>
      </c>
      <c r="T816">
        <v>2.5677999999999999E-2</v>
      </c>
      <c r="U816">
        <v>2.1026E-2</v>
      </c>
      <c r="V816">
        <v>0.63993999999999995</v>
      </c>
      <c r="W816">
        <v>0.49592000000000003</v>
      </c>
      <c r="X816">
        <v>0.12656999999999999</v>
      </c>
      <c r="Y816">
        <v>9.6798999999999996E-2</v>
      </c>
      <c r="Z816">
        <v>0.72402</v>
      </c>
      <c r="AA816">
        <v>0.61363000000000001</v>
      </c>
      <c r="AB816">
        <v>0.11081000000000001</v>
      </c>
      <c r="AC816">
        <v>9.0832999999999997E-2</v>
      </c>
      <c r="AD816">
        <v>8</v>
      </c>
      <c r="AE816">
        <v>8</v>
      </c>
      <c r="AF816">
        <v>1.0406</v>
      </c>
      <c r="AG816">
        <v>0.24199999999999999</v>
      </c>
      <c r="AH816">
        <v>0.79859000000000002</v>
      </c>
      <c r="AI816">
        <v>8</v>
      </c>
      <c r="AJ816">
        <v>0</v>
      </c>
      <c r="AK816">
        <v>7</v>
      </c>
      <c r="AL816">
        <v>0</v>
      </c>
      <c r="AM816">
        <v>0</v>
      </c>
      <c r="AN816">
        <v>1</v>
      </c>
      <c r="AO816">
        <v>0.88905999999999996</v>
      </c>
      <c r="AP816">
        <v>1</v>
      </c>
      <c r="AQ816">
        <v>1</v>
      </c>
      <c r="AR816" t="s">
        <v>95</v>
      </c>
      <c r="AS816" t="s">
        <v>95</v>
      </c>
      <c r="AT816" t="s">
        <v>95</v>
      </c>
      <c r="AU816" t="s">
        <v>95</v>
      </c>
      <c r="AV816" t="s">
        <v>95</v>
      </c>
      <c r="AW816" t="s">
        <v>95</v>
      </c>
      <c r="AX816" t="s">
        <v>95</v>
      </c>
      <c r="AY816" t="s">
        <v>95</v>
      </c>
      <c r="AZ816" t="s">
        <v>95</v>
      </c>
      <c r="BA816" t="s">
        <v>95</v>
      </c>
      <c r="BB816" t="s">
        <v>95</v>
      </c>
      <c r="BC816" t="s">
        <v>95</v>
      </c>
      <c r="BD816" t="s">
        <v>95</v>
      </c>
      <c r="BE816">
        <v>1</v>
      </c>
      <c r="BI816">
        <v>0</v>
      </c>
      <c r="BL816">
        <v>1</v>
      </c>
      <c r="BM816">
        <v>1</v>
      </c>
      <c r="BN816">
        <v>0</v>
      </c>
      <c r="BO816">
        <v>1</v>
      </c>
      <c r="BP816">
        <v>0</v>
      </c>
      <c r="BQ816">
        <v>0</v>
      </c>
      <c r="BS816">
        <v>1</v>
      </c>
      <c r="BT816">
        <v>1</v>
      </c>
      <c r="BU816">
        <v>0</v>
      </c>
      <c r="BV816">
        <v>1</v>
      </c>
      <c r="BW816">
        <v>0</v>
      </c>
      <c r="BX816">
        <v>0</v>
      </c>
      <c r="BY816">
        <v>869</v>
      </c>
      <c r="CG816" s="4">
        <v>1</v>
      </c>
      <c r="CH816" s="4">
        <v>1</v>
      </c>
      <c r="CI816" s="5">
        <v>0</v>
      </c>
      <c r="CJ816" s="5">
        <v>1</v>
      </c>
      <c r="CK816" s="5">
        <v>0</v>
      </c>
      <c r="CL816" s="5">
        <v>0</v>
      </c>
    </row>
    <row r="817" spans="1:98" x14ac:dyDescent="0.2">
      <c r="A817" t="s">
        <v>1354</v>
      </c>
      <c r="B817" t="s">
        <v>1338</v>
      </c>
      <c r="C817" t="s">
        <v>1351</v>
      </c>
      <c r="D817">
        <v>1.1000000000000001</v>
      </c>
      <c r="E817" t="s">
        <v>90</v>
      </c>
      <c r="F817" t="s">
        <v>1355</v>
      </c>
      <c r="G817" t="s">
        <v>1341</v>
      </c>
      <c r="H817" t="s">
        <v>1342</v>
      </c>
      <c r="I817">
        <v>3.7499999999999999E-2</v>
      </c>
      <c r="J817">
        <v>3.7475000000000001E-2</v>
      </c>
      <c r="K817">
        <v>14.167</v>
      </c>
      <c r="L817">
        <v>2213.1999999999998</v>
      </c>
      <c r="M817">
        <v>117.18</v>
      </c>
      <c r="N817" s="1">
        <v>659350</v>
      </c>
      <c r="O817">
        <v>0.66471999999999998</v>
      </c>
      <c r="P817">
        <v>1844.9</v>
      </c>
      <c r="Q817">
        <v>-28155</v>
      </c>
      <c r="R817">
        <v>0.42832999999999999</v>
      </c>
      <c r="S817">
        <v>-4.3124E-4</v>
      </c>
      <c r="T817">
        <v>37.792999999999999</v>
      </c>
      <c r="U817">
        <v>22.687999999999999</v>
      </c>
      <c r="V817">
        <v>0.42832999999999999</v>
      </c>
      <c r="W817">
        <v>0.19966</v>
      </c>
      <c r="X817">
        <v>37.792999999999999</v>
      </c>
      <c r="Y817">
        <v>22.687999999999999</v>
      </c>
      <c r="Z817">
        <v>0.42171999999999998</v>
      </c>
      <c r="AA817">
        <v>0.19041</v>
      </c>
      <c r="AB817">
        <v>38.01</v>
      </c>
      <c r="AC817">
        <v>22.707999999999998</v>
      </c>
      <c r="AD817">
        <v>8</v>
      </c>
      <c r="AE817">
        <v>8</v>
      </c>
      <c r="AF817">
        <v>6.5216000000000004E-4</v>
      </c>
      <c r="AG817">
        <v>4.0191000000000001E-4</v>
      </c>
      <c r="AH817">
        <v>2.5024999999999998E-4</v>
      </c>
      <c r="AI817">
        <v>8</v>
      </c>
      <c r="AJ817">
        <v>0</v>
      </c>
      <c r="AK817">
        <v>6</v>
      </c>
      <c r="AL817">
        <v>0</v>
      </c>
      <c r="AM817">
        <v>1</v>
      </c>
      <c r="AN817">
        <v>0</v>
      </c>
      <c r="AO817">
        <v>0.84411000000000003</v>
      </c>
      <c r="AP817">
        <v>0</v>
      </c>
      <c r="AQ817">
        <v>0</v>
      </c>
      <c r="AR817" t="s">
        <v>94</v>
      </c>
      <c r="AS817" t="s">
        <v>95</v>
      </c>
      <c r="AT817" t="s">
        <v>95</v>
      </c>
      <c r="AU817" t="s">
        <v>95</v>
      </c>
      <c r="AV817" t="s">
        <v>95</v>
      </c>
      <c r="AW817" t="s">
        <v>95</v>
      </c>
      <c r="AX817" t="s">
        <v>95</v>
      </c>
      <c r="AY817" t="s">
        <v>94</v>
      </c>
      <c r="AZ817" t="s">
        <v>95</v>
      </c>
      <c r="BA817" t="s">
        <v>94</v>
      </c>
      <c r="BB817" t="s">
        <v>95</v>
      </c>
      <c r="BC817" t="s">
        <v>96</v>
      </c>
      <c r="BD817" t="s">
        <v>95</v>
      </c>
      <c r="BE817">
        <v>1</v>
      </c>
      <c r="BI817">
        <v>0</v>
      </c>
      <c r="BL817">
        <v>0</v>
      </c>
      <c r="BM817">
        <v>1</v>
      </c>
      <c r="BN817">
        <v>0</v>
      </c>
      <c r="BO817">
        <v>0</v>
      </c>
      <c r="BP817">
        <v>0</v>
      </c>
      <c r="BQ817">
        <v>0</v>
      </c>
      <c r="BS817">
        <v>0</v>
      </c>
      <c r="BT817">
        <v>1</v>
      </c>
      <c r="BU817">
        <v>0</v>
      </c>
      <c r="BV817">
        <v>0</v>
      </c>
      <c r="BW817">
        <v>0</v>
      </c>
      <c r="BX817">
        <v>0</v>
      </c>
      <c r="BY817">
        <v>870</v>
      </c>
      <c r="CG817" s="4">
        <v>0</v>
      </c>
      <c r="CH817" s="4">
        <v>1</v>
      </c>
      <c r="CI817" s="5">
        <v>0</v>
      </c>
      <c r="CJ817" s="5">
        <v>0</v>
      </c>
      <c r="CK817" s="5">
        <v>0</v>
      </c>
      <c r="CL817" s="5">
        <v>0</v>
      </c>
    </row>
    <row r="818" spans="1:98" x14ac:dyDescent="0.2">
      <c r="A818" t="s">
        <v>1356</v>
      </c>
      <c r="B818" t="s">
        <v>1338</v>
      </c>
      <c r="C818" t="s">
        <v>1351</v>
      </c>
      <c r="D818">
        <v>1.1000000000000001</v>
      </c>
      <c r="E818" t="s">
        <v>90</v>
      </c>
      <c r="F818" t="s">
        <v>1357</v>
      </c>
      <c r="G818" t="s">
        <v>1353</v>
      </c>
      <c r="H818" t="s">
        <v>1342</v>
      </c>
      <c r="I818">
        <v>0.26388</v>
      </c>
      <c r="J818">
        <v>3.4447000000000002E-3</v>
      </c>
      <c r="K818">
        <v>2.6831000000000001E-2</v>
      </c>
      <c r="L818">
        <v>2001.9</v>
      </c>
      <c r="M818">
        <v>16.652999999999999</v>
      </c>
      <c r="N818">
        <v>0.97150000000000003</v>
      </c>
      <c r="O818">
        <v>1554.8</v>
      </c>
      <c r="P818" s="1">
        <v>157510</v>
      </c>
      <c r="Q818">
        <v>-53.17</v>
      </c>
      <c r="R818">
        <v>0.97945000000000004</v>
      </c>
      <c r="S818">
        <v>0.96918000000000004</v>
      </c>
      <c r="T818">
        <v>3.1167E-2</v>
      </c>
      <c r="U818">
        <v>2.6025E-2</v>
      </c>
      <c r="V818">
        <v>-13.268000000000001</v>
      </c>
      <c r="W818">
        <v>-17.344999999999999</v>
      </c>
      <c r="X818">
        <v>0.82130000000000003</v>
      </c>
      <c r="Y818">
        <v>0.79200000000000004</v>
      </c>
      <c r="Z818">
        <v>0.80340999999999996</v>
      </c>
      <c r="AA818">
        <v>0.74724000000000002</v>
      </c>
      <c r="AB818">
        <v>9.6406000000000006E-2</v>
      </c>
      <c r="AC818">
        <v>8.3464999999999998E-2</v>
      </c>
      <c r="AD818">
        <v>10</v>
      </c>
      <c r="AE818">
        <v>10</v>
      </c>
      <c r="AF818">
        <v>0.98816000000000004</v>
      </c>
      <c r="AG818">
        <v>0.36026999999999998</v>
      </c>
      <c r="AH818">
        <v>0.62788999999999995</v>
      </c>
      <c r="AI818">
        <v>24</v>
      </c>
      <c r="AJ818">
        <v>1</v>
      </c>
      <c r="AK818">
        <v>9</v>
      </c>
      <c r="AL818">
        <v>0</v>
      </c>
      <c r="AM818">
        <v>0</v>
      </c>
      <c r="AN818">
        <v>0</v>
      </c>
      <c r="AO818">
        <v>0.91532999999999998</v>
      </c>
      <c r="AP818">
        <v>1</v>
      </c>
      <c r="AQ818">
        <v>1</v>
      </c>
      <c r="AR818" t="s">
        <v>95</v>
      </c>
      <c r="AS818" t="s">
        <v>95</v>
      </c>
      <c r="AT818" t="s">
        <v>95</v>
      </c>
      <c r="AU818" t="s">
        <v>95</v>
      </c>
      <c r="AV818" t="s">
        <v>95</v>
      </c>
      <c r="AW818" t="s">
        <v>95</v>
      </c>
      <c r="AX818" t="s">
        <v>95</v>
      </c>
      <c r="AY818" t="s">
        <v>95</v>
      </c>
      <c r="AZ818" t="s">
        <v>95</v>
      </c>
      <c r="BA818" t="s">
        <v>95</v>
      </c>
      <c r="BB818" t="s">
        <v>95</v>
      </c>
      <c r="BC818" t="s">
        <v>95</v>
      </c>
      <c r="BD818" t="s">
        <v>95</v>
      </c>
      <c r="BE818">
        <v>1</v>
      </c>
      <c r="BI818">
        <v>0</v>
      </c>
      <c r="BL818">
        <v>1</v>
      </c>
      <c r="BM818">
        <v>1</v>
      </c>
      <c r="BN818">
        <v>0</v>
      </c>
      <c r="BO818">
        <v>0</v>
      </c>
      <c r="BP818">
        <v>0</v>
      </c>
      <c r="BQ818">
        <v>0</v>
      </c>
      <c r="BS818">
        <v>1</v>
      </c>
      <c r="BT818">
        <v>1</v>
      </c>
      <c r="BU818">
        <v>0</v>
      </c>
      <c r="BV818">
        <v>0</v>
      </c>
      <c r="BW818">
        <v>0</v>
      </c>
      <c r="BX818">
        <v>0</v>
      </c>
      <c r="BY818">
        <v>871</v>
      </c>
      <c r="CG818" s="4">
        <v>1</v>
      </c>
      <c r="CH818" s="4">
        <v>1</v>
      </c>
      <c r="CI818" s="5">
        <v>0</v>
      </c>
      <c r="CJ818" s="5">
        <v>0</v>
      </c>
      <c r="CK818" s="5">
        <v>0</v>
      </c>
      <c r="CL818" s="5">
        <v>0</v>
      </c>
    </row>
    <row r="819" spans="1:98" x14ac:dyDescent="0.2">
      <c r="A819" t="s">
        <v>1358</v>
      </c>
      <c r="B819" t="s">
        <v>1338</v>
      </c>
      <c r="C819" t="s">
        <v>1351</v>
      </c>
      <c r="D819">
        <v>1.1000000000000001</v>
      </c>
      <c r="E819" t="s">
        <v>90</v>
      </c>
      <c r="F819" t="s">
        <v>1340</v>
      </c>
      <c r="G819" t="s">
        <v>1341</v>
      </c>
      <c r="H819" t="s">
        <v>1342</v>
      </c>
      <c r="I819">
        <v>0.41225000000000001</v>
      </c>
      <c r="J819">
        <v>0.17582</v>
      </c>
      <c r="K819">
        <v>281.79000000000002</v>
      </c>
      <c r="L819">
        <v>2010.9</v>
      </c>
      <c r="M819">
        <v>10.66</v>
      </c>
      <c r="N819">
        <v>4910.3</v>
      </c>
      <c r="O819" s="1">
        <v>6.8681000000000004E-6</v>
      </c>
      <c r="P819">
        <v>1899.9</v>
      </c>
      <c r="Q819" s="1">
        <v>-564110</v>
      </c>
      <c r="R819">
        <v>0.99478</v>
      </c>
      <c r="S819">
        <v>0.99365999999999999</v>
      </c>
      <c r="T819">
        <v>110.77</v>
      </c>
      <c r="U819">
        <v>64.356999999999999</v>
      </c>
      <c r="V819">
        <v>0.94854000000000005</v>
      </c>
      <c r="W819">
        <v>0.94167999999999996</v>
      </c>
      <c r="X819">
        <v>347.69</v>
      </c>
      <c r="Y819">
        <v>306.86</v>
      </c>
      <c r="Z819">
        <v>0.90983999999999998</v>
      </c>
      <c r="AA819">
        <v>0.89781999999999995</v>
      </c>
      <c r="AB819">
        <v>460.21</v>
      </c>
      <c r="AC819">
        <v>397.87</v>
      </c>
      <c r="AD819">
        <v>18</v>
      </c>
      <c r="AE819">
        <v>18</v>
      </c>
      <c r="AF819">
        <v>0.89851999999999999</v>
      </c>
      <c r="AG819">
        <v>2.2401999999999999E-3</v>
      </c>
      <c r="AH819">
        <v>0.89627999999999997</v>
      </c>
      <c r="AI819">
        <v>18</v>
      </c>
      <c r="AJ819">
        <v>1</v>
      </c>
      <c r="AK819">
        <v>17</v>
      </c>
      <c r="AL819">
        <v>0</v>
      </c>
      <c r="AM819">
        <v>0</v>
      </c>
      <c r="AN819">
        <v>1</v>
      </c>
      <c r="AO819">
        <v>0.87899000000000005</v>
      </c>
      <c r="AP819">
        <v>0</v>
      </c>
      <c r="AQ819">
        <v>0</v>
      </c>
      <c r="AR819" t="s">
        <v>95</v>
      </c>
      <c r="AS819" t="s">
        <v>95</v>
      </c>
      <c r="AT819" t="s">
        <v>95</v>
      </c>
      <c r="AU819" t="s">
        <v>95</v>
      </c>
      <c r="AV819" t="s">
        <v>95</v>
      </c>
      <c r="AW819" t="s">
        <v>95</v>
      </c>
      <c r="AX819" t="s">
        <v>95</v>
      </c>
      <c r="AY819" t="s">
        <v>95</v>
      </c>
      <c r="AZ819" t="s">
        <v>95</v>
      </c>
      <c r="BA819" t="s">
        <v>95</v>
      </c>
      <c r="BB819" t="s">
        <v>95</v>
      </c>
      <c r="BC819" t="s">
        <v>95</v>
      </c>
      <c r="BD819" t="s">
        <v>95</v>
      </c>
      <c r="BE819">
        <v>1</v>
      </c>
      <c r="BI819">
        <v>0</v>
      </c>
      <c r="BL819">
        <v>1</v>
      </c>
      <c r="BM819">
        <v>1</v>
      </c>
      <c r="BN819">
        <v>0</v>
      </c>
      <c r="BO819">
        <v>2</v>
      </c>
      <c r="BP819">
        <v>0</v>
      </c>
      <c r="BQ819">
        <v>0</v>
      </c>
      <c r="BS819">
        <v>1</v>
      </c>
      <c r="BT819">
        <v>1</v>
      </c>
      <c r="BU819">
        <v>0</v>
      </c>
      <c r="BV819">
        <v>0</v>
      </c>
      <c r="BW819">
        <v>0</v>
      </c>
      <c r="BX819">
        <v>0</v>
      </c>
      <c r="BY819">
        <v>872</v>
      </c>
      <c r="CG819" s="4">
        <v>1</v>
      </c>
      <c r="CH819" s="4">
        <v>1</v>
      </c>
      <c r="CI819" s="5">
        <v>0</v>
      </c>
      <c r="CJ819" s="5">
        <v>0</v>
      </c>
      <c r="CK819" s="5">
        <v>0</v>
      </c>
      <c r="CL819" s="5">
        <v>0</v>
      </c>
    </row>
    <row r="820" spans="1:98" x14ac:dyDescent="0.2">
      <c r="A820" t="s">
        <v>1359</v>
      </c>
      <c r="B820" t="s">
        <v>1338</v>
      </c>
      <c r="C820" t="s">
        <v>147</v>
      </c>
      <c r="D820">
        <v>3.3</v>
      </c>
      <c r="E820" t="s">
        <v>148</v>
      </c>
      <c r="F820" t="s">
        <v>149</v>
      </c>
      <c r="G820" t="s">
        <v>150</v>
      </c>
      <c r="H820" t="s">
        <v>1342</v>
      </c>
      <c r="I820">
        <v>0.42760999999999999</v>
      </c>
      <c r="J820">
        <v>0.36336000000000002</v>
      </c>
      <c r="K820">
        <v>5.5068999999999999</v>
      </c>
      <c r="L820">
        <v>2026.3</v>
      </c>
      <c r="M820">
        <v>10.276999999999999</v>
      </c>
      <c r="N820">
        <v>3385.5</v>
      </c>
      <c r="O820" s="1">
        <v>9.6531000000000008E-6</v>
      </c>
      <c r="P820">
        <v>1973.4</v>
      </c>
      <c r="Q820">
        <v>-10939</v>
      </c>
      <c r="R820">
        <v>0.99389000000000005</v>
      </c>
      <c r="S820">
        <v>0.99353000000000002</v>
      </c>
      <c r="T820">
        <v>12.871</v>
      </c>
      <c r="U820">
        <v>7.4911000000000003</v>
      </c>
      <c r="V820">
        <v>0.99328000000000005</v>
      </c>
      <c r="W820">
        <v>0.99302000000000001</v>
      </c>
      <c r="X820">
        <v>13.496</v>
      </c>
      <c r="Y820">
        <v>7.4888000000000003</v>
      </c>
      <c r="Z820">
        <v>0.28193000000000001</v>
      </c>
      <c r="AA820">
        <v>0.25430999999999998</v>
      </c>
      <c r="AB820">
        <v>139.52000000000001</v>
      </c>
      <c r="AC820">
        <v>85.548000000000002</v>
      </c>
      <c r="AD820">
        <v>55</v>
      </c>
      <c r="AE820">
        <v>37</v>
      </c>
      <c r="AF820">
        <v>0.26701999999999998</v>
      </c>
      <c r="AG820">
        <v>2.9536999999999999E-4</v>
      </c>
      <c r="AH820">
        <v>0.26672000000000001</v>
      </c>
      <c r="AI820">
        <v>44</v>
      </c>
      <c r="AJ820">
        <v>0</v>
      </c>
      <c r="AK820">
        <v>43</v>
      </c>
      <c r="AL820">
        <v>0</v>
      </c>
      <c r="AM820">
        <v>0</v>
      </c>
      <c r="AN820">
        <v>1</v>
      </c>
      <c r="AO820">
        <v>0.71084000000000003</v>
      </c>
      <c r="AP820">
        <v>0</v>
      </c>
      <c r="AQ820">
        <v>0</v>
      </c>
      <c r="AR820" t="s">
        <v>95</v>
      </c>
      <c r="AS820" t="s">
        <v>95</v>
      </c>
      <c r="AT820" t="s">
        <v>95</v>
      </c>
      <c r="AU820" t="s">
        <v>95</v>
      </c>
      <c r="AV820" t="s">
        <v>95</v>
      </c>
      <c r="AW820" t="s">
        <v>95</v>
      </c>
      <c r="AX820" t="s">
        <v>95</v>
      </c>
      <c r="AY820" t="s">
        <v>95</v>
      </c>
      <c r="AZ820" t="s">
        <v>94</v>
      </c>
      <c r="BA820" t="s">
        <v>95</v>
      </c>
      <c r="BB820" t="s">
        <v>94</v>
      </c>
      <c r="BC820" t="s">
        <v>95</v>
      </c>
      <c r="BD820" t="s">
        <v>94</v>
      </c>
      <c r="BH820" t="s">
        <v>151</v>
      </c>
      <c r="BI820">
        <v>0</v>
      </c>
      <c r="BL820">
        <v>1</v>
      </c>
      <c r="BM820">
        <v>1</v>
      </c>
      <c r="BN820">
        <v>0</v>
      </c>
      <c r="BO820">
        <v>0</v>
      </c>
      <c r="BP820">
        <v>1</v>
      </c>
      <c r="BQ820">
        <v>1</v>
      </c>
      <c r="BS820">
        <v>1</v>
      </c>
      <c r="BT820">
        <v>1</v>
      </c>
      <c r="BU820">
        <v>0</v>
      </c>
      <c r="BV820">
        <v>0</v>
      </c>
      <c r="BW820">
        <v>1</v>
      </c>
      <c r="BX820">
        <v>1</v>
      </c>
      <c r="BY820">
        <v>873</v>
      </c>
      <c r="CG820" s="4">
        <v>1</v>
      </c>
      <c r="CH820" s="4">
        <v>1</v>
      </c>
      <c r="CI820" s="5">
        <v>0</v>
      </c>
      <c r="CJ820" s="5">
        <v>0</v>
      </c>
      <c r="CK820" s="5">
        <v>1</v>
      </c>
      <c r="CL820" s="5">
        <v>1</v>
      </c>
    </row>
    <row r="821" spans="1:98" x14ac:dyDescent="0.2">
      <c r="A821" t="s">
        <v>1360</v>
      </c>
      <c r="B821" t="s">
        <v>1338</v>
      </c>
      <c r="C821" t="s">
        <v>147</v>
      </c>
      <c r="D821">
        <v>4.0999999999999996</v>
      </c>
      <c r="E821" t="s">
        <v>129</v>
      </c>
      <c r="F821" t="s">
        <v>130</v>
      </c>
      <c r="G821" t="s">
        <v>131</v>
      </c>
      <c r="H821" t="s">
        <v>1342</v>
      </c>
      <c r="I821">
        <v>2.5405000000000002</v>
      </c>
      <c r="J821">
        <v>8.7651000000000007E-2</v>
      </c>
      <c r="K821">
        <v>4.6840999999999999</v>
      </c>
      <c r="L821">
        <v>2010</v>
      </c>
      <c r="M821">
        <v>1.7297</v>
      </c>
      <c r="N821">
        <v>68.08</v>
      </c>
      <c r="O821">
        <v>0.20327999999999999</v>
      </c>
      <c r="P821">
        <v>1953.1</v>
      </c>
      <c r="Q821">
        <v>-9386</v>
      </c>
      <c r="R821">
        <v>0.80869999999999997</v>
      </c>
      <c r="S821">
        <v>0.77493999999999996</v>
      </c>
      <c r="T821">
        <v>14.036</v>
      </c>
      <c r="U821">
        <v>9.9967000000000006</v>
      </c>
      <c r="V821">
        <v>0.70367999999999997</v>
      </c>
      <c r="W821">
        <v>0.67074999999999996</v>
      </c>
      <c r="X821">
        <v>17.469000000000001</v>
      </c>
      <c r="Y821">
        <v>15.15</v>
      </c>
      <c r="Z821">
        <v>0.78122000000000003</v>
      </c>
      <c r="AA821">
        <v>0.75690999999999997</v>
      </c>
      <c r="AB821">
        <v>15.01</v>
      </c>
      <c r="AC821">
        <v>12.291</v>
      </c>
      <c r="AD821">
        <v>21</v>
      </c>
      <c r="AE821">
        <v>16</v>
      </c>
      <c r="AF821">
        <v>1.4689000000000001</v>
      </c>
      <c r="AG821">
        <v>0.29343999999999998</v>
      </c>
      <c r="AH821">
        <v>1.1754</v>
      </c>
      <c r="AI821">
        <v>17</v>
      </c>
      <c r="AJ821">
        <v>1</v>
      </c>
      <c r="AK821">
        <v>16</v>
      </c>
      <c r="AL821">
        <v>0</v>
      </c>
      <c r="AM821">
        <v>0</v>
      </c>
      <c r="AN821">
        <v>1</v>
      </c>
      <c r="AO821">
        <v>0.90415000000000001</v>
      </c>
      <c r="AP821">
        <v>0</v>
      </c>
      <c r="AQ821">
        <v>1</v>
      </c>
      <c r="AR821" t="s">
        <v>95</v>
      </c>
      <c r="AS821" t="s">
        <v>95</v>
      </c>
      <c r="AT821" t="s">
        <v>95</v>
      </c>
      <c r="AU821" t="s">
        <v>95</v>
      </c>
      <c r="AV821" t="s">
        <v>95</v>
      </c>
      <c r="AW821" t="s">
        <v>95</v>
      </c>
      <c r="AX821" t="s">
        <v>95</v>
      </c>
      <c r="AY821" t="s">
        <v>95</v>
      </c>
      <c r="AZ821" t="s">
        <v>95</v>
      </c>
      <c r="BA821" t="s">
        <v>95</v>
      </c>
      <c r="BB821" t="s">
        <v>95</v>
      </c>
      <c r="BC821" t="s">
        <v>95</v>
      </c>
      <c r="BD821" t="s">
        <v>95</v>
      </c>
      <c r="BI821">
        <v>0</v>
      </c>
      <c r="BJ821" t="s">
        <v>132</v>
      </c>
      <c r="BK821" t="s">
        <v>133</v>
      </c>
      <c r="BL821">
        <v>1</v>
      </c>
      <c r="BM821">
        <v>1</v>
      </c>
      <c r="BN821">
        <v>0</v>
      </c>
      <c r="BO821">
        <v>0</v>
      </c>
      <c r="BP821">
        <v>0</v>
      </c>
      <c r="BQ821">
        <v>0</v>
      </c>
      <c r="BS821">
        <v>1</v>
      </c>
      <c r="BT821">
        <v>1</v>
      </c>
      <c r="BU821">
        <v>0</v>
      </c>
      <c r="BV821">
        <v>0</v>
      </c>
      <c r="BW821">
        <v>0</v>
      </c>
      <c r="BX821">
        <v>0</v>
      </c>
      <c r="BY821">
        <v>874</v>
      </c>
      <c r="CG821" s="4">
        <v>1</v>
      </c>
      <c r="CH821" s="4">
        <v>1</v>
      </c>
      <c r="CI821" s="5">
        <v>0</v>
      </c>
      <c r="CJ821" s="5">
        <v>0</v>
      </c>
      <c r="CK821" s="5">
        <v>0</v>
      </c>
      <c r="CL821" s="5">
        <v>0</v>
      </c>
    </row>
    <row r="822" spans="1:98" x14ac:dyDescent="0.2">
      <c r="A822" t="s">
        <v>1361</v>
      </c>
      <c r="B822" t="s">
        <v>1338</v>
      </c>
      <c r="C822" t="s">
        <v>147</v>
      </c>
      <c r="D822">
        <v>4.0999999999999996</v>
      </c>
      <c r="E822" t="s">
        <v>129</v>
      </c>
      <c r="F822" t="s">
        <v>135</v>
      </c>
      <c r="G822" t="s">
        <v>136</v>
      </c>
      <c r="H822" t="s">
        <v>1342</v>
      </c>
      <c r="I822">
        <v>3.1143999999999998</v>
      </c>
      <c r="J822">
        <v>9.1415999999999997E-2</v>
      </c>
      <c r="K822">
        <v>4.6917999999999997</v>
      </c>
      <c r="L822">
        <v>2010</v>
      </c>
      <c r="M822">
        <v>1.411</v>
      </c>
      <c r="N822">
        <v>65.849000000000004</v>
      </c>
      <c r="O822">
        <v>0.20065</v>
      </c>
      <c r="P822">
        <v>1955.4</v>
      </c>
      <c r="Q822">
        <v>-9401.4</v>
      </c>
      <c r="R822">
        <v>0.82447000000000004</v>
      </c>
      <c r="S822">
        <v>0.79156000000000004</v>
      </c>
      <c r="T822">
        <v>13.038</v>
      </c>
      <c r="U822">
        <v>8.4008000000000003</v>
      </c>
      <c r="V822">
        <v>0.67393000000000003</v>
      </c>
      <c r="W822">
        <v>0.63556999999999997</v>
      </c>
      <c r="X822">
        <v>17.77</v>
      </c>
      <c r="Y822">
        <v>15.345000000000001</v>
      </c>
      <c r="Z822">
        <v>0.75573999999999997</v>
      </c>
      <c r="AA822">
        <v>0.72701000000000005</v>
      </c>
      <c r="AB822">
        <v>15.38</v>
      </c>
      <c r="AC822">
        <v>12.879</v>
      </c>
      <c r="AD822">
        <v>20</v>
      </c>
      <c r="AE822">
        <v>15</v>
      </c>
      <c r="AF822">
        <v>1.5185999999999999</v>
      </c>
      <c r="AG822">
        <v>0.30337999999999998</v>
      </c>
      <c r="AH822">
        <v>1.2152000000000001</v>
      </c>
      <c r="AI822">
        <v>16</v>
      </c>
      <c r="AJ822">
        <v>0</v>
      </c>
      <c r="AK822">
        <v>15</v>
      </c>
      <c r="AL822">
        <v>0</v>
      </c>
      <c r="AM822">
        <v>0</v>
      </c>
      <c r="AN822">
        <v>1</v>
      </c>
      <c r="AO822">
        <v>0.88105999999999995</v>
      </c>
      <c r="AP822">
        <v>0</v>
      </c>
      <c r="AQ822">
        <v>1</v>
      </c>
      <c r="AR822" t="s">
        <v>95</v>
      </c>
      <c r="AS822" t="s">
        <v>95</v>
      </c>
      <c r="AT822" t="s">
        <v>95</v>
      </c>
      <c r="AU822" t="s">
        <v>95</v>
      </c>
      <c r="AV822" t="s">
        <v>95</v>
      </c>
      <c r="AW822" t="s">
        <v>95</v>
      </c>
      <c r="AX822" t="s">
        <v>95</v>
      </c>
      <c r="AY822" t="s">
        <v>95</v>
      </c>
      <c r="AZ822" t="s">
        <v>95</v>
      </c>
      <c r="BA822" t="s">
        <v>95</v>
      </c>
      <c r="BB822" t="s">
        <v>95</v>
      </c>
      <c r="BC822" t="s">
        <v>95</v>
      </c>
      <c r="BD822" t="s">
        <v>95</v>
      </c>
      <c r="BI822">
        <v>0</v>
      </c>
      <c r="BJ822" t="s">
        <v>137</v>
      </c>
      <c r="BK822" t="s">
        <v>138</v>
      </c>
      <c r="BL822">
        <v>1</v>
      </c>
      <c r="BM822">
        <v>1</v>
      </c>
      <c r="BN822">
        <v>0</v>
      </c>
      <c r="BO822">
        <v>0</v>
      </c>
      <c r="BP822">
        <v>0</v>
      </c>
      <c r="BQ822">
        <v>1</v>
      </c>
      <c r="BS822">
        <v>1</v>
      </c>
      <c r="BT822">
        <v>1</v>
      </c>
      <c r="BU822">
        <v>0</v>
      </c>
      <c r="BV822">
        <v>0</v>
      </c>
      <c r="BW822">
        <v>0</v>
      </c>
      <c r="BX822">
        <v>1</v>
      </c>
      <c r="BY822">
        <v>875</v>
      </c>
      <c r="CG822" s="4">
        <v>1</v>
      </c>
      <c r="CH822" s="4">
        <v>1</v>
      </c>
      <c r="CI822" s="5">
        <v>0</v>
      </c>
      <c r="CJ822" s="5">
        <v>0</v>
      </c>
      <c r="CK822" s="5">
        <v>0</v>
      </c>
      <c r="CL822" s="5">
        <v>1</v>
      </c>
    </row>
    <row r="823" spans="1:98" x14ac:dyDescent="0.2">
      <c r="A823" t="s">
        <v>1362</v>
      </c>
      <c r="B823" t="s">
        <v>1338</v>
      </c>
      <c r="C823" t="s">
        <v>1351</v>
      </c>
      <c r="D823">
        <v>4.2</v>
      </c>
      <c r="E823" t="s">
        <v>1363</v>
      </c>
      <c r="F823" t="s">
        <v>1364</v>
      </c>
      <c r="G823" t="s">
        <v>1365</v>
      </c>
      <c r="H823" t="s">
        <v>1342</v>
      </c>
      <c r="I823">
        <v>-0.34410000000000002</v>
      </c>
      <c r="J823">
        <v>-2.9090000000000001E-3</v>
      </c>
      <c r="K823">
        <v>-4.1241E-2</v>
      </c>
      <c r="L823">
        <v>2004.3</v>
      </c>
      <c r="M823">
        <v>-12.771000000000001</v>
      </c>
      <c r="N823">
        <v>1.1093999999999999</v>
      </c>
      <c r="O823">
        <v>-1543.8</v>
      </c>
      <c r="P823" s="1">
        <v>-152700</v>
      </c>
      <c r="Q823">
        <v>83.241</v>
      </c>
      <c r="R823">
        <v>0.97136999999999996</v>
      </c>
      <c r="S823">
        <v>0.96745999999999999</v>
      </c>
      <c r="T823">
        <v>5.8391999999999999E-2</v>
      </c>
      <c r="U823">
        <v>4.8674000000000002E-2</v>
      </c>
      <c r="V823">
        <v>-1.129</v>
      </c>
      <c r="W823">
        <v>-1.3141</v>
      </c>
      <c r="X823">
        <v>0.50349999999999995</v>
      </c>
      <c r="Y823">
        <v>0.36665999999999999</v>
      </c>
      <c r="Z823">
        <v>0.80342999999999998</v>
      </c>
      <c r="AA823">
        <v>0.78634000000000004</v>
      </c>
      <c r="AB823">
        <v>0.15298999999999999</v>
      </c>
      <c r="AC823">
        <v>0.13686000000000001</v>
      </c>
      <c r="AD823">
        <v>26</v>
      </c>
      <c r="AE823">
        <v>26</v>
      </c>
      <c r="AF823">
        <v>0.90136000000000005</v>
      </c>
      <c r="AG823">
        <v>6.2205999999999997E-2</v>
      </c>
      <c r="AH823">
        <v>0.83914999999999995</v>
      </c>
      <c r="AI823">
        <v>26</v>
      </c>
      <c r="AJ823">
        <v>23</v>
      </c>
      <c r="AK823">
        <v>7</v>
      </c>
      <c r="AL823">
        <v>0</v>
      </c>
      <c r="AM823">
        <v>1</v>
      </c>
      <c r="AN823">
        <v>0</v>
      </c>
      <c r="AO823">
        <v>0.92647000000000002</v>
      </c>
      <c r="AP823">
        <v>1</v>
      </c>
      <c r="AQ823">
        <v>1</v>
      </c>
      <c r="AR823" t="s">
        <v>95</v>
      </c>
      <c r="AS823" t="s">
        <v>95</v>
      </c>
      <c r="AT823" t="s">
        <v>95</v>
      </c>
      <c r="AU823" t="s">
        <v>95</v>
      </c>
      <c r="AV823" t="s">
        <v>95</v>
      </c>
      <c r="AW823" t="s">
        <v>95</v>
      </c>
      <c r="AX823" t="s">
        <v>95</v>
      </c>
      <c r="AY823" t="s">
        <v>95</v>
      </c>
      <c r="AZ823" t="s">
        <v>95</v>
      </c>
      <c r="BA823" t="s">
        <v>95</v>
      </c>
      <c r="BB823" t="s">
        <v>95</v>
      </c>
      <c r="BC823" t="s">
        <v>95</v>
      </c>
      <c r="BD823" t="s">
        <v>95</v>
      </c>
      <c r="BE823">
        <v>1</v>
      </c>
      <c r="BI823">
        <v>0</v>
      </c>
      <c r="BL823">
        <v>1</v>
      </c>
      <c r="BM823">
        <v>1</v>
      </c>
      <c r="BS823">
        <v>1</v>
      </c>
      <c r="BT823">
        <v>1</v>
      </c>
      <c r="BU823">
        <v>0</v>
      </c>
      <c r="BV823">
        <v>0</v>
      </c>
      <c r="BW823">
        <v>0</v>
      </c>
      <c r="BX823">
        <v>1</v>
      </c>
      <c r="BY823">
        <v>876</v>
      </c>
      <c r="CG823" s="4">
        <v>1</v>
      </c>
      <c r="CH823" s="4">
        <v>1</v>
      </c>
      <c r="CI823" s="5">
        <v>0</v>
      </c>
      <c r="CJ823" s="5">
        <v>0</v>
      </c>
      <c r="CK823" s="5">
        <v>0</v>
      </c>
      <c r="CL823" s="5">
        <v>1</v>
      </c>
    </row>
    <row r="824" spans="1:98" x14ac:dyDescent="0.2">
      <c r="A824" t="s">
        <v>1366</v>
      </c>
      <c r="B824" t="s">
        <v>1338</v>
      </c>
      <c r="C824" t="s">
        <v>1351</v>
      </c>
      <c r="D824">
        <v>4.2</v>
      </c>
      <c r="E824" t="s">
        <v>1363</v>
      </c>
      <c r="F824" t="s">
        <v>1367</v>
      </c>
      <c r="G824" t="s">
        <v>1368</v>
      </c>
      <c r="H824" t="s">
        <v>1342</v>
      </c>
      <c r="I824">
        <v>3.1800999999999999</v>
      </c>
      <c r="J824">
        <v>3.7942999999999998E-2</v>
      </c>
      <c r="K824">
        <v>3.7388999999999999E-2</v>
      </c>
      <c r="L824">
        <v>1996.2</v>
      </c>
      <c r="M824">
        <v>1.3818999999999999</v>
      </c>
      <c r="N824">
        <v>1.0001</v>
      </c>
      <c r="O824">
        <v>1.7481</v>
      </c>
      <c r="P824">
        <v>2013.4</v>
      </c>
      <c r="Q824">
        <v>-73.728999999999999</v>
      </c>
      <c r="R824">
        <v>1</v>
      </c>
      <c r="S824">
        <v>1</v>
      </c>
      <c r="T824" s="1">
        <v>8.3449000000000004E-15</v>
      </c>
      <c r="U824" s="1">
        <v>5.0699999999999999E-15</v>
      </c>
      <c r="V824">
        <v>0.77305999999999997</v>
      </c>
      <c r="W824" t="e">
        <f>-inf</f>
        <v>#NAME?</v>
      </c>
      <c r="X824">
        <v>1.6442999999999999E-2</v>
      </c>
      <c r="Y824">
        <v>1.5500999999999999E-2</v>
      </c>
      <c r="Z824">
        <v>0.78220000000000001</v>
      </c>
      <c r="AA824" t="e">
        <f>-inf</f>
        <v>#NAME?</v>
      </c>
      <c r="AB824">
        <v>1.6108999999999998E-2</v>
      </c>
      <c r="AC824">
        <v>1.5188E-2</v>
      </c>
      <c r="AD824">
        <v>3</v>
      </c>
      <c r="AE824">
        <v>3</v>
      </c>
      <c r="AF824">
        <v>0.99985999999999997</v>
      </c>
      <c r="AG824">
        <v>0.92508999999999997</v>
      </c>
      <c r="AH824">
        <v>7.4767E-2</v>
      </c>
      <c r="AI824">
        <v>3</v>
      </c>
      <c r="AJ824">
        <v>0</v>
      </c>
      <c r="AK824">
        <v>2</v>
      </c>
      <c r="AL824">
        <v>0</v>
      </c>
      <c r="AM824">
        <v>0</v>
      </c>
      <c r="AN824">
        <v>0</v>
      </c>
      <c r="AO824">
        <v>0.67344000000000004</v>
      </c>
      <c r="AP824">
        <v>1</v>
      </c>
      <c r="AQ824">
        <v>1</v>
      </c>
      <c r="AR824" t="s">
        <v>95</v>
      </c>
      <c r="AS824" t="s">
        <v>96</v>
      </c>
      <c r="AT824" t="s">
        <v>95</v>
      </c>
      <c r="AU824" t="s">
        <v>95</v>
      </c>
      <c r="AV824" t="s">
        <v>95</v>
      </c>
      <c r="AW824" t="s">
        <v>95</v>
      </c>
      <c r="AX824" t="s">
        <v>94</v>
      </c>
      <c r="AY824" t="s">
        <v>94</v>
      </c>
      <c r="AZ824" t="s">
        <v>95</v>
      </c>
      <c r="BA824" t="s">
        <v>96</v>
      </c>
      <c r="BB824" t="s">
        <v>96</v>
      </c>
      <c r="BC824" t="s">
        <v>96</v>
      </c>
      <c r="BD824" t="s">
        <v>96</v>
      </c>
      <c r="BI824">
        <v>0</v>
      </c>
      <c r="BS824">
        <v>0</v>
      </c>
      <c r="BT824">
        <v>1</v>
      </c>
      <c r="BU824">
        <v>0</v>
      </c>
      <c r="BV824">
        <v>0</v>
      </c>
      <c r="BW824">
        <v>0</v>
      </c>
      <c r="BX824">
        <v>0</v>
      </c>
      <c r="BY824">
        <v>877</v>
      </c>
      <c r="CG824" s="4">
        <v>0</v>
      </c>
      <c r="CH824" s="4">
        <v>1</v>
      </c>
      <c r="CI824" s="5">
        <v>0</v>
      </c>
      <c r="CJ824" s="5">
        <v>0</v>
      </c>
      <c r="CK824" s="5">
        <v>0</v>
      </c>
      <c r="CL824" s="5">
        <v>0</v>
      </c>
    </row>
    <row r="825" spans="1:98" x14ac:dyDescent="0.2">
      <c r="A825" t="s">
        <v>1369</v>
      </c>
      <c r="B825" t="s">
        <v>1338</v>
      </c>
      <c r="C825" t="s">
        <v>1370</v>
      </c>
      <c r="D825">
        <v>1.1000000000000001</v>
      </c>
      <c r="E825" t="s">
        <v>90</v>
      </c>
      <c r="F825" t="s">
        <v>1340</v>
      </c>
      <c r="G825" t="s">
        <v>1341</v>
      </c>
      <c r="H825" t="s">
        <v>1342</v>
      </c>
      <c r="I825">
        <v>0.50710999999999995</v>
      </c>
      <c r="J825">
        <v>0.19578000000000001</v>
      </c>
      <c r="K825">
        <v>57.404000000000003</v>
      </c>
      <c r="L825">
        <v>2011.1</v>
      </c>
      <c r="M825">
        <v>8.6656999999999993</v>
      </c>
      <c r="N825">
        <v>758.76</v>
      </c>
      <c r="O825">
        <v>1.2778E-4</v>
      </c>
      <c r="P825">
        <v>1936</v>
      </c>
      <c r="Q825" s="1">
        <v>-115050</v>
      </c>
      <c r="R825">
        <v>0.97079000000000004</v>
      </c>
      <c r="S825">
        <v>0.96282000000000001</v>
      </c>
      <c r="T825">
        <v>44.328000000000003</v>
      </c>
      <c r="U825">
        <v>33.603000000000002</v>
      </c>
      <c r="V825">
        <v>0.90922999999999998</v>
      </c>
      <c r="W825">
        <v>0.89410000000000001</v>
      </c>
      <c r="X825">
        <v>78.14</v>
      </c>
      <c r="Y825">
        <v>71.528999999999996</v>
      </c>
      <c r="Z825">
        <v>0.91444999999999999</v>
      </c>
      <c r="AA825">
        <v>0.90019000000000005</v>
      </c>
      <c r="AB825">
        <v>75.856999999999999</v>
      </c>
      <c r="AC825">
        <v>60.381999999999998</v>
      </c>
      <c r="AD825">
        <v>15</v>
      </c>
      <c r="AE825">
        <v>15</v>
      </c>
      <c r="AF825">
        <v>0.99109000000000003</v>
      </c>
      <c r="AG825">
        <v>6.5897000000000004E-3</v>
      </c>
      <c r="AH825">
        <v>0.98450000000000004</v>
      </c>
      <c r="AI825">
        <v>15</v>
      </c>
      <c r="AJ825">
        <v>1</v>
      </c>
      <c r="AK825">
        <v>14</v>
      </c>
      <c r="AL825">
        <v>0</v>
      </c>
      <c r="AM825">
        <v>0</v>
      </c>
      <c r="AN825">
        <v>1</v>
      </c>
      <c r="AO825">
        <v>0.86460999999999999</v>
      </c>
      <c r="AP825">
        <v>0</v>
      </c>
      <c r="AQ825">
        <v>0</v>
      </c>
      <c r="AR825" t="s">
        <v>95</v>
      </c>
      <c r="AS825" t="s">
        <v>95</v>
      </c>
      <c r="AT825" t="s">
        <v>95</v>
      </c>
      <c r="AU825" t="s">
        <v>95</v>
      </c>
      <c r="AV825" t="s">
        <v>95</v>
      </c>
      <c r="AW825" t="s">
        <v>95</v>
      </c>
      <c r="AX825" t="s">
        <v>95</v>
      </c>
      <c r="AY825" t="s">
        <v>95</v>
      </c>
      <c r="AZ825" t="s">
        <v>95</v>
      </c>
      <c r="BA825" t="s">
        <v>95</v>
      </c>
      <c r="BB825" t="s">
        <v>95</v>
      </c>
      <c r="BC825" t="s">
        <v>95</v>
      </c>
      <c r="BD825" t="s">
        <v>95</v>
      </c>
      <c r="BE825">
        <v>1</v>
      </c>
      <c r="BI825">
        <v>0</v>
      </c>
      <c r="BL825">
        <v>1</v>
      </c>
      <c r="BM825">
        <v>1</v>
      </c>
      <c r="BN825">
        <v>0</v>
      </c>
      <c r="BO825">
        <v>2</v>
      </c>
      <c r="BP825">
        <v>0</v>
      </c>
      <c r="BQ825">
        <v>0</v>
      </c>
      <c r="BS825">
        <v>1</v>
      </c>
      <c r="BT825">
        <v>1</v>
      </c>
      <c r="BU825">
        <v>0</v>
      </c>
      <c r="BV825">
        <v>1</v>
      </c>
      <c r="BW825">
        <v>0</v>
      </c>
      <c r="BX825">
        <v>0</v>
      </c>
      <c r="BY825">
        <v>878</v>
      </c>
      <c r="CG825" s="4">
        <v>1</v>
      </c>
      <c r="CH825" s="4">
        <v>1</v>
      </c>
      <c r="CI825" s="5">
        <v>0</v>
      </c>
      <c r="CJ825" s="5">
        <v>0</v>
      </c>
      <c r="CK825" s="5">
        <v>0</v>
      </c>
      <c r="CL825" s="5">
        <v>0</v>
      </c>
    </row>
    <row r="826" spans="1:98" x14ac:dyDescent="0.2">
      <c r="A826" t="s">
        <v>3919</v>
      </c>
      <c r="B826" t="s">
        <v>1338</v>
      </c>
      <c r="C826" t="s">
        <v>3925</v>
      </c>
      <c r="D826">
        <v>1.1000000000000001</v>
      </c>
      <c r="E826" t="s">
        <v>90</v>
      </c>
      <c r="F826" t="s">
        <v>1348</v>
      </c>
      <c r="G826" t="s">
        <v>107</v>
      </c>
      <c r="H826" t="s">
        <v>1342</v>
      </c>
      <c r="I826">
        <v>0.81408999999999998</v>
      </c>
      <c r="J826">
        <v>6.2153E-3</v>
      </c>
      <c r="K826">
        <v>5.5716000000000002E-2</v>
      </c>
      <c r="L826">
        <v>2009.1</v>
      </c>
      <c r="M826">
        <v>5.3979999999999997</v>
      </c>
      <c r="N826">
        <v>0.62405999999999995</v>
      </c>
      <c r="O826">
        <v>1553.8</v>
      </c>
      <c r="P826">
        <v>157610</v>
      </c>
      <c r="Q826" s="1">
        <v>-111.62</v>
      </c>
      <c r="R826">
        <v>0.92688000000000004</v>
      </c>
      <c r="S826">
        <v>0.90495000000000003</v>
      </c>
      <c r="T826">
        <v>6.6964999999999997E-2</v>
      </c>
      <c r="U826">
        <v>5.1725E-2</v>
      </c>
      <c r="V826">
        <v>-1.8696999999999999</v>
      </c>
      <c r="W826">
        <v>-2.3914</v>
      </c>
      <c r="X826">
        <v>0.41952</v>
      </c>
      <c r="Y826">
        <v>0.33861999999999998</v>
      </c>
      <c r="Z826">
        <v>0.82252000000000003</v>
      </c>
      <c r="AA826">
        <v>0.79025000000000001</v>
      </c>
      <c r="AB826">
        <v>0.10433000000000001</v>
      </c>
      <c r="AC826">
        <v>8.1722000000000003E-2</v>
      </c>
      <c r="AD826">
        <v>14</v>
      </c>
      <c r="AE826">
        <v>14</v>
      </c>
      <c r="AF826">
        <v>1.1677999999999999</v>
      </c>
      <c r="AG826">
        <v>3.0411000000000001E-2</v>
      </c>
      <c r="AH826">
        <v>1.1374</v>
      </c>
      <c r="AI826">
        <v>14</v>
      </c>
      <c r="AJ826">
        <v>4</v>
      </c>
      <c r="AK826">
        <v>13</v>
      </c>
      <c r="AL826">
        <v>1</v>
      </c>
      <c r="AM826">
        <v>0</v>
      </c>
      <c r="AN826">
        <v>0</v>
      </c>
      <c r="AO826">
        <v>0.91918999999999995</v>
      </c>
      <c r="AP826">
        <v>1</v>
      </c>
      <c r="AQ826">
        <v>1</v>
      </c>
      <c r="AR826" t="s">
        <v>95</v>
      </c>
      <c r="AS826" t="s">
        <v>95</v>
      </c>
      <c r="AT826" t="s">
        <v>95</v>
      </c>
      <c r="AU826" t="s">
        <v>95</v>
      </c>
      <c r="AV826" t="s">
        <v>95</v>
      </c>
      <c r="AW826" t="s">
        <v>95</v>
      </c>
      <c r="AX826" t="s">
        <v>95</v>
      </c>
      <c r="AY826" t="s">
        <v>95</v>
      </c>
      <c r="AZ826" t="s">
        <v>95</v>
      </c>
      <c r="BA826" t="s">
        <v>95</v>
      </c>
      <c r="BB826" t="s">
        <v>95</v>
      </c>
      <c r="CG826" s="4">
        <v>1</v>
      </c>
      <c r="CH826" s="4">
        <v>1</v>
      </c>
      <c r="CI826" s="5">
        <v>0</v>
      </c>
      <c r="CJ826" s="5">
        <v>1</v>
      </c>
      <c r="CK826" s="5">
        <v>0</v>
      </c>
      <c r="CL826" s="5">
        <v>0</v>
      </c>
      <c r="CO826" t="s">
        <v>1384</v>
      </c>
      <c r="CP826" t="e">
        <v>#N/A</v>
      </c>
      <c r="CQ826">
        <v>2</v>
      </c>
      <c r="CR826">
        <v>1</v>
      </c>
      <c r="CS826">
        <v>0.81408999999999998</v>
      </c>
      <c r="CT826">
        <v>5.5716000000000002E-2</v>
      </c>
    </row>
    <row r="827" spans="1:98" x14ac:dyDescent="0.2">
      <c r="A827" t="s">
        <v>1371</v>
      </c>
      <c r="B827" t="s">
        <v>1338</v>
      </c>
      <c r="C827" t="s">
        <v>1372</v>
      </c>
      <c r="D827">
        <v>1.1000000000000001</v>
      </c>
      <c r="E827" t="s">
        <v>90</v>
      </c>
      <c r="F827" t="s">
        <v>1340</v>
      </c>
      <c r="G827" t="s">
        <v>1341</v>
      </c>
      <c r="H827" t="s">
        <v>1342</v>
      </c>
      <c r="I827">
        <v>0.32090999999999997</v>
      </c>
      <c r="J827">
        <v>0.32089000000000001</v>
      </c>
      <c r="K827">
        <v>56.752000000000002</v>
      </c>
      <c r="L827">
        <v>2053</v>
      </c>
      <c r="M827">
        <v>13.694000000000001</v>
      </c>
      <c r="N827" s="1">
        <v>170510000</v>
      </c>
      <c r="O827" s="1">
        <v>1.8254999999999999E-6</v>
      </c>
      <c r="P827">
        <v>1952.7</v>
      </c>
      <c r="Q827" s="1">
        <v>-113690</v>
      </c>
      <c r="R827">
        <v>0.81113999999999997</v>
      </c>
      <c r="S827">
        <v>0.76756000000000002</v>
      </c>
      <c r="T827">
        <v>155.24</v>
      </c>
      <c r="U827">
        <v>96.138999999999996</v>
      </c>
      <c r="V827">
        <v>0.81113999999999997</v>
      </c>
      <c r="W827">
        <v>0.78415999999999997</v>
      </c>
      <c r="X827">
        <v>155.24</v>
      </c>
      <c r="Y827">
        <v>96.138999999999996</v>
      </c>
      <c r="Z827">
        <v>0.60579000000000005</v>
      </c>
      <c r="AA827">
        <v>0.54947000000000001</v>
      </c>
      <c r="AB827">
        <v>224.28</v>
      </c>
      <c r="AC827">
        <v>144.51</v>
      </c>
      <c r="AD827">
        <v>17</v>
      </c>
      <c r="AE827">
        <v>17</v>
      </c>
      <c r="AF827" s="1">
        <v>8.9027000000000003E-6</v>
      </c>
      <c r="AG827" s="1">
        <v>2.9323999999999998E-8</v>
      </c>
      <c r="AH827" s="1">
        <v>8.8734000000000005E-6</v>
      </c>
      <c r="AI827">
        <v>17</v>
      </c>
      <c r="AJ827">
        <v>0</v>
      </c>
      <c r="AK827">
        <v>16</v>
      </c>
      <c r="AL827">
        <v>0</v>
      </c>
      <c r="AM827">
        <v>0</v>
      </c>
      <c r="AN827">
        <v>1</v>
      </c>
      <c r="AO827">
        <v>0.48870999999999998</v>
      </c>
      <c r="AP827">
        <v>0</v>
      </c>
      <c r="AQ827">
        <v>0</v>
      </c>
      <c r="AR827" t="s">
        <v>95</v>
      </c>
      <c r="AS827" t="s">
        <v>95</v>
      </c>
      <c r="AT827" t="s">
        <v>95</v>
      </c>
      <c r="AU827" t="s">
        <v>95</v>
      </c>
      <c r="AV827" t="s">
        <v>95</v>
      </c>
      <c r="AW827" t="s">
        <v>95</v>
      </c>
      <c r="AX827" t="s">
        <v>94</v>
      </c>
      <c r="AY827" t="s">
        <v>94</v>
      </c>
      <c r="AZ827" t="s">
        <v>95</v>
      </c>
      <c r="BA827" t="s">
        <v>94</v>
      </c>
      <c r="BB827" t="s">
        <v>94</v>
      </c>
      <c r="BC827" t="s">
        <v>94</v>
      </c>
      <c r="BD827" t="s">
        <v>94</v>
      </c>
      <c r="BE827">
        <v>2</v>
      </c>
      <c r="BF827" t="s">
        <v>1373</v>
      </c>
      <c r="BH827" t="s">
        <v>1279</v>
      </c>
      <c r="BI827">
        <v>0</v>
      </c>
      <c r="BL827">
        <v>0</v>
      </c>
      <c r="BM827">
        <v>1</v>
      </c>
      <c r="BN827">
        <v>0</v>
      </c>
      <c r="BO827">
        <v>2</v>
      </c>
      <c r="BP827">
        <v>0</v>
      </c>
      <c r="BQ827">
        <v>0</v>
      </c>
      <c r="BS827">
        <v>1</v>
      </c>
      <c r="BT827">
        <v>1</v>
      </c>
      <c r="BU827">
        <v>0</v>
      </c>
      <c r="BV827">
        <v>1</v>
      </c>
      <c r="BW827">
        <v>0</v>
      </c>
      <c r="BX827">
        <v>0</v>
      </c>
      <c r="BY827">
        <v>879</v>
      </c>
      <c r="BZ827" t="s">
        <v>123</v>
      </c>
      <c r="CG827" s="4">
        <v>0</v>
      </c>
      <c r="CH827" s="4">
        <v>1</v>
      </c>
      <c r="CI827" s="5">
        <v>0</v>
      </c>
      <c r="CJ827" s="5">
        <v>0</v>
      </c>
      <c r="CK827" s="5">
        <v>0</v>
      </c>
      <c r="CL827" s="5">
        <v>0</v>
      </c>
    </row>
    <row r="828" spans="1:98" x14ac:dyDescent="0.2">
      <c r="A828" t="s">
        <v>1374</v>
      </c>
      <c r="B828" t="s">
        <v>1338</v>
      </c>
      <c r="C828" t="s">
        <v>1375</v>
      </c>
      <c r="D828">
        <v>1.1000000000000001</v>
      </c>
      <c r="E828" t="s">
        <v>90</v>
      </c>
      <c r="F828" t="s">
        <v>1340</v>
      </c>
      <c r="G828" t="s">
        <v>1341</v>
      </c>
      <c r="H828" t="s">
        <v>1342</v>
      </c>
      <c r="I828">
        <v>0.98282000000000003</v>
      </c>
      <c r="J828">
        <v>0.14987</v>
      </c>
      <c r="K828">
        <v>15.769</v>
      </c>
      <c r="L828">
        <v>2009.6</v>
      </c>
      <c r="M828">
        <v>4.4713000000000003</v>
      </c>
      <c r="N828">
        <v>159.33000000000001</v>
      </c>
      <c r="O828">
        <v>1.3573999999999999E-2</v>
      </c>
      <c r="P828">
        <v>1952.3</v>
      </c>
      <c r="Q828">
        <v>-31609</v>
      </c>
      <c r="R828">
        <v>0.94494999999999996</v>
      </c>
      <c r="S828">
        <v>0.92659999999999998</v>
      </c>
      <c r="T828">
        <v>15.013</v>
      </c>
      <c r="U828">
        <v>11.487</v>
      </c>
      <c r="V828">
        <v>0.73485</v>
      </c>
      <c r="W828">
        <v>0.68181999999999998</v>
      </c>
      <c r="X828">
        <v>32.947000000000003</v>
      </c>
      <c r="Y828">
        <v>28.093</v>
      </c>
      <c r="Z828">
        <v>0.85036999999999996</v>
      </c>
      <c r="AA828">
        <v>0.82043999999999995</v>
      </c>
      <c r="AB828">
        <v>24.75</v>
      </c>
      <c r="AC828">
        <v>19.620999999999999</v>
      </c>
      <c r="AD828">
        <v>13</v>
      </c>
      <c r="AE828">
        <v>13</v>
      </c>
      <c r="AF828">
        <v>1.0167999999999999</v>
      </c>
      <c r="AG828">
        <v>3.1382E-2</v>
      </c>
      <c r="AH828">
        <v>0.98540000000000005</v>
      </c>
      <c r="AI828">
        <v>13</v>
      </c>
      <c r="AJ828">
        <v>5</v>
      </c>
      <c r="AK828">
        <v>12</v>
      </c>
      <c r="AL828">
        <v>1</v>
      </c>
      <c r="AM828">
        <v>0</v>
      </c>
      <c r="AN828">
        <v>1</v>
      </c>
      <c r="AO828">
        <v>0.89395999999999998</v>
      </c>
      <c r="AP828">
        <v>0</v>
      </c>
      <c r="AQ828">
        <v>0</v>
      </c>
      <c r="AR828" t="s">
        <v>95</v>
      </c>
      <c r="AS828" t="s">
        <v>95</v>
      </c>
      <c r="AT828" t="s">
        <v>95</v>
      </c>
      <c r="AU828" t="s">
        <v>95</v>
      </c>
      <c r="AV828" t="s">
        <v>95</v>
      </c>
      <c r="AW828" t="s">
        <v>95</v>
      </c>
      <c r="AX828" t="s">
        <v>95</v>
      </c>
      <c r="AY828" t="s">
        <v>95</v>
      </c>
      <c r="AZ828" t="s">
        <v>95</v>
      </c>
      <c r="BA828" t="s">
        <v>95</v>
      </c>
      <c r="BB828" t="s">
        <v>95</v>
      </c>
      <c r="BC828" t="s">
        <v>95</v>
      </c>
      <c r="BD828" t="s">
        <v>95</v>
      </c>
      <c r="BE828">
        <v>3</v>
      </c>
      <c r="BG828" t="s">
        <v>1376</v>
      </c>
      <c r="BI828">
        <v>0</v>
      </c>
      <c r="BL828">
        <v>1</v>
      </c>
      <c r="BM828">
        <v>1</v>
      </c>
      <c r="BN828">
        <v>0</v>
      </c>
      <c r="BO828">
        <v>2</v>
      </c>
      <c r="BP828">
        <v>0</v>
      </c>
      <c r="BQ828">
        <v>0</v>
      </c>
      <c r="BS828">
        <v>1</v>
      </c>
      <c r="BT828">
        <v>1</v>
      </c>
      <c r="BU828">
        <v>0</v>
      </c>
      <c r="BV828">
        <v>1</v>
      </c>
      <c r="BW828">
        <v>0</v>
      </c>
      <c r="BX828">
        <v>0</v>
      </c>
      <c r="BY828">
        <v>880</v>
      </c>
      <c r="CG828" s="4">
        <v>1</v>
      </c>
      <c r="CH828" s="4">
        <v>1</v>
      </c>
      <c r="CI828" s="5">
        <v>0</v>
      </c>
      <c r="CJ828" s="5">
        <v>0</v>
      </c>
      <c r="CK828" s="5">
        <v>0</v>
      </c>
      <c r="CL828" s="5">
        <v>0</v>
      </c>
    </row>
    <row r="829" spans="1:98" x14ac:dyDescent="0.2">
      <c r="A829" t="s">
        <v>1377</v>
      </c>
      <c r="B829" t="s">
        <v>1378</v>
      </c>
      <c r="C829" t="s">
        <v>147</v>
      </c>
      <c r="D829">
        <v>1.1000000000000001</v>
      </c>
      <c r="E829" t="s">
        <v>90</v>
      </c>
      <c r="F829" t="s">
        <v>1379</v>
      </c>
      <c r="G829" t="s">
        <v>1380</v>
      </c>
      <c r="H829" t="s">
        <v>1381</v>
      </c>
      <c r="I829">
        <v>5.9403999999999998E-2</v>
      </c>
      <c r="J829">
        <v>5.9402000000000003E-2</v>
      </c>
      <c r="K829">
        <v>5.2423999999999999</v>
      </c>
      <c r="L829">
        <v>2197.1</v>
      </c>
      <c r="M829">
        <v>73.975999999999999</v>
      </c>
      <c r="N829" s="1">
        <v>4327300</v>
      </c>
      <c r="O829">
        <v>0.16291</v>
      </c>
      <c r="P829">
        <v>1909.3</v>
      </c>
      <c r="Q829">
        <v>-10474</v>
      </c>
      <c r="R829">
        <v>0.79883999999999999</v>
      </c>
      <c r="S829">
        <v>0.64798</v>
      </c>
      <c r="T829">
        <v>10.484</v>
      </c>
      <c r="U829">
        <v>8.6768999999999998</v>
      </c>
      <c r="V829">
        <v>0.79883999999999999</v>
      </c>
      <c r="W829">
        <v>0.71838000000000002</v>
      </c>
      <c r="X829">
        <v>10.484</v>
      </c>
      <c r="Y829">
        <v>8.6768000000000001</v>
      </c>
      <c r="Z829">
        <v>0.74182999999999999</v>
      </c>
      <c r="AA829">
        <v>0.63856000000000002</v>
      </c>
      <c r="AB829">
        <v>11.878</v>
      </c>
      <c r="AC829">
        <v>10.233000000000001</v>
      </c>
      <c r="AD829">
        <v>8</v>
      </c>
      <c r="AE829">
        <v>8</v>
      </c>
      <c r="AF829" s="1">
        <v>3.0504000000000001E-5</v>
      </c>
      <c r="AG829" s="1">
        <v>1.5875999999999998E-5</v>
      </c>
      <c r="AH829" s="1">
        <v>1.4628E-5</v>
      </c>
      <c r="AI829">
        <v>13</v>
      </c>
      <c r="AJ829">
        <v>0</v>
      </c>
      <c r="AK829">
        <v>2</v>
      </c>
      <c r="AL829">
        <v>0</v>
      </c>
      <c r="AM829">
        <v>1</v>
      </c>
      <c r="AN829">
        <v>0</v>
      </c>
      <c r="AO829">
        <v>0.79469000000000001</v>
      </c>
      <c r="AP829">
        <v>0</v>
      </c>
      <c r="AQ829">
        <v>0</v>
      </c>
      <c r="AR829" t="s">
        <v>95</v>
      </c>
      <c r="AS829" t="s">
        <v>95</v>
      </c>
      <c r="AT829" t="s">
        <v>95</v>
      </c>
      <c r="AU829" t="s">
        <v>95</v>
      </c>
      <c r="AV829" t="s">
        <v>95</v>
      </c>
      <c r="AW829" t="s">
        <v>95</v>
      </c>
      <c r="AX829" t="s">
        <v>95</v>
      </c>
      <c r="AY829" t="s">
        <v>94</v>
      </c>
      <c r="AZ829" t="s">
        <v>95</v>
      </c>
      <c r="BA829" t="s">
        <v>94</v>
      </c>
      <c r="BB829" t="s">
        <v>95</v>
      </c>
      <c r="BC829" t="s">
        <v>94</v>
      </c>
      <c r="BD829" t="s">
        <v>95</v>
      </c>
      <c r="BE829">
        <v>2</v>
      </c>
      <c r="BH829" t="s">
        <v>276</v>
      </c>
      <c r="BI829">
        <v>0</v>
      </c>
      <c r="BL829">
        <v>0</v>
      </c>
      <c r="BM829">
        <v>1</v>
      </c>
      <c r="BN829">
        <v>0</v>
      </c>
      <c r="BO829">
        <v>2</v>
      </c>
      <c r="BP829">
        <v>0</v>
      </c>
      <c r="BQ829">
        <v>0</v>
      </c>
      <c r="BS829">
        <v>0</v>
      </c>
      <c r="BT829">
        <v>1</v>
      </c>
      <c r="BU829">
        <v>0</v>
      </c>
      <c r="BV829">
        <v>1</v>
      </c>
      <c r="BW829">
        <v>0</v>
      </c>
      <c r="BX829">
        <v>0</v>
      </c>
      <c r="BY829">
        <v>881</v>
      </c>
      <c r="CG829" s="4">
        <v>0</v>
      </c>
      <c r="CH829" s="4">
        <v>1</v>
      </c>
      <c r="CI829" s="5">
        <v>0</v>
      </c>
      <c r="CJ829" s="5">
        <v>0</v>
      </c>
      <c r="CK829" s="5">
        <v>0</v>
      </c>
      <c r="CL829" s="5">
        <v>0</v>
      </c>
    </row>
    <row r="830" spans="1:98" x14ac:dyDescent="0.2">
      <c r="A830" t="s">
        <v>1382</v>
      </c>
      <c r="B830" t="s">
        <v>1378</v>
      </c>
      <c r="C830" t="s">
        <v>147</v>
      </c>
      <c r="D830">
        <v>3.3</v>
      </c>
      <c r="E830" t="s">
        <v>148</v>
      </c>
      <c r="F830" t="s">
        <v>149</v>
      </c>
      <c r="G830" t="s">
        <v>150</v>
      </c>
      <c r="H830" t="s">
        <v>1381</v>
      </c>
      <c r="I830">
        <v>0.29887000000000002</v>
      </c>
      <c r="J830">
        <v>0.14324000000000001</v>
      </c>
      <c r="K830">
        <v>46.62</v>
      </c>
      <c r="L830">
        <v>2018.9</v>
      </c>
      <c r="M830">
        <v>14.702999999999999</v>
      </c>
      <c r="N830">
        <v>4657.5</v>
      </c>
      <c r="O830">
        <v>1.1284E-4</v>
      </c>
      <c r="P830">
        <v>1902.3</v>
      </c>
      <c r="Q830">
        <v>-92540</v>
      </c>
      <c r="R830">
        <v>0.98472000000000004</v>
      </c>
      <c r="S830">
        <v>0.98382000000000003</v>
      </c>
      <c r="T830">
        <v>125.45</v>
      </c>
      <c r="U830">
        <v>81.825999999999993</v>
      </c>
      <c r="V830">
        <v>0.96496999999999999</v>
      </c>
      <c r="W830">
        <v>0.96362000000000003</v>
      </c>
      <c r="X830">
        <v>189.92</v>
      </c>
      <c r="Y830">
        <v>90.727000000000004</v>
      </c>
      <c r="Z830">
        <v>0.53188000000000002</v>
      </c>
      <c r="AA830">
        <v>0.51388</v>
      </c>
      <c r="AB830">
        <v>694.29</v>
      </c>
      <c r="AC830">
        <v>549.16999999999996</v>
      </c>
      <c r="AD830">
        <v>55</v>
      </c>
      <c r="AE830">
        <v>55</v>
      </c>
      <c r="AF830">
        <v>0.80774000000000001</v>
      </c>
      <c r="AG830">
        <v>2.1471000000000001E-4</v>
      </c>
      <c r="AH830">
        <v>0.80752000000000002</v>
      </c>
      <c r="AI830">
        <v>55</v>
      </c>
      <c r="AJ830">
        <v>2</v>
      </c>
      <c r="AK830">
        <v>54</v>
      </c>
      <c r="AL830">
        <v>0</v>
      </c>
      <c r="AM830">
        <v>0</v>
      </c>
      <c r="AN830">
        <v>1</v>
      </c>
      <c r="AO830">
        <v>0.91207000000000005</v>
      </c>
      <c r="AP830">
        <v>0</v>
      </c>
      <c r="AQ830">
        <v>0</v>
      </c>
      <c r="AR830" t="s">
        <v>95</v>
      </c>
      <c r="AS830" t="s">
        <v>95</v>
      </c>
      <c r="AT830" t="s">
        <v>95</v>
      </c>
      <c r="AU830" t="s">
        <v>95</v>
      </c>
      <c r="AV830" t="s">
        <v>95</v>
      </c>
      <c r="AW830" t="s">
        <v>95</v>
      </c>
      <c r="AX830" t="s">
        <v>95</v>
      </c>
      <c r="AY830" t="s">
        <v>95</v>
      </c>
      <c r="AZ830" t="s">
        <v>95</v>
      </c>
      <c r="BA830" t="s">
        <v>95</v>
      </c>
      <c r="BB830" t="s">
        <v>95</v>
      </c>
      <c r="BC830" t="s">
        <v>95</v>
      </c>
      <c r="BD830" t="s">
        <v>95</v>
      </c>
      <c r="BH830" t="s">
        <v>151</v>
      </c>
      <c r="BI830">
        <v>0</v>
      </c>
      <c r="BL830">
        <v>1</v>
      </c>
      <c r="BM830">
        <v>1</v>
      </c>
      <c r="BN830">
        <v>0</v>
      </c>
      <c r="BO830">
        <v>0</v>
      </c>
      <c r="BP830">
        <v>1</v>
      </c>
      <c r="BQ830">
        <v>1</v>
      </c>
      <c r="BS830">
        <v>1</v>
      </c>
      <c r="BT830">
        <v>1</v>
      </c>
      <c r="BU830">
        <v>0</v>
      </c>
      <c r="BV830">
        <v>0</v>
      </c>
      <c r="BW830">
        <v>1</v>
      </c>
      <c r="BX830">
        <v>1</v>
      </c>
      <c r="BY830">
        <v>882</v>
      </c>
      <c r="CG830" s="4">
        <v>1</v>
      </c>
      <c r="CH830" s="4">
        <v>1</v>
      </c>
      <c r="CI830" s="5">
        <v>0</v>
      </c>
      <c r="CJ830" s="5">
        <v>0</v>
      </c>
      <c r="CK830" s="5">
        <v>1</v>
      </c>
      <c r="CL830" s="5">
        <v>1</v>
      </c>
    </row>
    <row r="831" spans="1:98" x14ac:dyDescent="0.2">
      <c r="A831" t="s">
        <v>1383</v>
      </c>
      <c r="B831" t="s">
        <v>1378</v>
      </c>
      <c r="C831" t="s">
        <v>147</v>
      </c>
      <c r="D831">
        <v>4.0999999999999996</v>
      </c>
      <c r="E831" t="s">
        <v>129</v>
      </c>
      <c r="F831" t="s">
        <v>130</v>
      </c>
      <c r="G831" t="s">
        <v>131</v>
      </c>
      <c r="H831" t="s">
        <v>1381</v>
      </c>
      <c r="I831">
        <v>0.28050000000000003</v>
      </c>
      <c r="J831">
        <v>0.14294999999999999</v>
      </c>
      <c r="K831">
        <v>5.2934000000000001</v>
      </c>
      <c r="L831">
        <v>2018.9</v>
      </c>
      <c r="M831">
        <v>15.667</v>
      </c>
      <c r="N831">
        <v>125.05</v>
      </c>
      <c r="O831">
        <v>0.10192</v>
      </c>
      <c r="P831">
        <v>1975</v>
      </c>
      <c r="Q831">
        <v>-10624</v>
      </c>
      <c r="R831">
        <v>0.98616999999999999</v>
      </c>
      <c r="S831">
        <v>0.98372000000000004</v>
      </c>
      <c r="T831">
        <v>3.9339</v>
      </c>
      <c r="U831">
        <v>2.8166000000000002</v>
      </c>
      <c r="V831">
        <v>0.95550000000000002</v>
      </c>
      <c r="W831">
        <v>0.95055999999999996</v>
      </c>
      <c r="X831">
        <v>7.0552999999999999</v>
      </c>
      <c r="Y831">
        <v>5.944</v>
      </c>
      <c r="Z831">
        <v>0.91846000000000005</v>
      </c>
      <c r="AA831">
        <v>0.90939999999999999</v>
      </c>
      <c r="AB831">
        <v>9.5504999999999995</v>
      </c>
      <c r="AC831">
        <v>7.7633000000000001</v>
      </c>
      <c r="AD831">
        <v>21</v>
      </c>
      <c r="AE831">
        <v>20</v>
      </c>
      <c r="AF831">
        <v>0.79964999999999997</v>
      </c>
      <c r="AG831">
        <v>5.8726000000000004E-3</v>
      </c>
      <c r="AH831">
        <v>0.79378000000000004</v>
      </c>
      <c r="AI831">
        <v>21</v>
      </c>
      <c r="AJ831">
        <v>2</v>
      </c>
      <c r="AK831">
        <v>19</v>
      </c>
      <c r="AL831">
        <v>0</v>
      </c>
      <c r="AM831">
        <v>0</v>
      </c>
      <c r="AN831">
        <v>1</v>
      </c>
      <c r="AO831">
        <v>0.89368999999999998</v>
      </c>
      <c r="AP831">
        <v>0</v>
      </c>
      <c r="AQ831">
        <v>1</v>
      </c>
      <c r="AR831" t="s">
        <v>95</v>
      </c>
      <c r="AS831" t="s">
        <v>95</v>
      </c>
      <c r="AT831" t="s">
        <v>95</v>
      </c>
      <c r="AU831" t="s">
        <v>95</v>
      </c>
      <c r="AV831" t="s">
        <v>95</v>
      </c>
      <c r="AW831" t="s">
        <v>95</v>
      </c>
      <c r="AX831" t="s">
        <v>95</v>
      </c>
      <c r="AY831" t="s">
        <v>95</v>
      </c>
      <c r="AZ831" t="s">
        <v>95</v>
      </c>
      <c r="BA831" t="s">
        <v>95</v>
      </c>
      <c r="BB831" t="s">
        <v>95</v>
      </c>
      <c r="BC831" t="s">
        <v>95</v>
      </c>
      <c r="BD831" t="s">
        <v>95</v>
      </c>
      <c r="BI831">
        <v>0</v>
      </c>
      <c r="BJ831" t="s">
        <v>132</v>
      </c>
      <c r="BK831" t="s">
        <v>133</v>
      </c>
      <c r="BL831">
        <v>1</v>
      </c>
      <c r="BM831">
        <v>1</v>
      </c>
      <c r="BN831">
        <v>0</v>
      </c>
      <c r="BO831">
        <v>0</v>
      </c>
      <c r="BP831">
        <v>0</v>
      </c>
      <c r="BQ831">
        <v>0</v>
      </c>
      <c r="BS831">
        <v>1</v>
      </c>
      <c r="BT831">
        <v>1</v>
      </c>
      <c r="BU831">
        <v>0</v>
      </c>
      <c r="BV831">
        <v>0</v>
      </c>
      <c r="BW831">
        <v>0</v>
      </c>
      <c r="BX831">
        <v>0</v>
      </c>
      <c r="BY831">
        <v>883</v>
      </c>
      <c r="CG831" s="4">
        <v>1</v>
      </c>
      <c r="CH831" s="4">
        <v>1</v>
      </c>
      <c r="CI831" s="5">
        <v>0</v>
      </c>
      <c r="CJ831" s="5">
        <v>0</v>
      </c>
      <c r="CK831" s="5">
        <v>0</v>
      </c>
      <c r="CL831" s="5">
        <v>0</v>
      </c>
    </row>
    <row r="832" spans="1:98" x14ac:dyDescent="0.2">
      <c r="A832" t="s">
        <v>1384</v>
      </c>
      <c r="B832" t="s">
        <v>1378</v>
      </c>
      <c r="C832" t="s">
        <v>147</v>
      </c>
      <c r="D832">
        <v>4.0999999999999996</v>
      </c>
      <c r="E832" t="s">
        <v>129</v>
      </c>
      <c r="F832" t="s">
        <v>135</v>
      </c>
      <c r="G832" t="s">
        <v>136</v>
      </c>
      <c r="H832" t="s">
        <v>1381</v>
      </c>
      <c r="I832">
        <v>0.25014999999999998</v>
      </c>
      <c r="J832">
        <v>0.17113999999999999</v>
      </c>
      <c r="K832">
        <v>4.9569000000000001</v>
      </c>
      <c r="L832">
        <v>2020.7</v>
      </c>
      <c r="M832">
        <v>17.567</v>
      </c>
      <c r="N832">
        <v>158.19999999999999</v>
      </c>
      <c r="O832">
        <v>0.10485</v>
      </c>
      <c r="P832">
        <v>1982</v>
      </c>
      <c r="Q832">
        <v>-9947.6</v>
      </c>
      <c r="R832">
        <v>0.98116999999999999</v>
      </c>
      <c r="S832">
        <v>0.97741</v>
      </c>
      <c r="T832">
        <v>3.9405000000000001</v>
      </c>
      <c r="U832">
        <v>2.9986000000000002</v>
      </c>
      <c r="V832">
        <v>0.97304999999999997</v>
      </c>
      <c r="W832">
        <v>0.96967999999999999</v>
      </c>
      <c r="X832">
        <v>4.7146999999999997</v>
      </c>
      <c r="Y832">
        <v>3.5922999999999998</v>
      </c>
      <c r="Z832">
        <v>0.89376</v>
      </c>
      <c r="AA832">
        <v>0.88048000000000004</v>
      </c>
      <c r="AB832">
        <v>9.3609000000000009</v>
      </c>
      <c r="AC832">
        <v>7.0590999999999999</v>
      </c>
      <c r="AD832">
        <v>19</v>
      </c>
      <c r="AE832">
        <v>18</v>
      </c>
      <c r="AF832">
        <v>0.6321</v>
      </c>
      <c r="AG832">
        <v>4.6420999999999997E-3</v>
      </c>
      <c r="AH832">
        <v>0.62746000000000002</v>
      </c>
      <c r="AI832">
        <v>19</v>
      </c>
      <c r="AJ832">
        <v>0</v>
      </c>
      <c r="AK832">
        <v>17</v>
      </c>
      <c r="AL832">
        <v>0</v>
      </c>
      <c r="AM832">
        <v>0</v>
      </c>
      <c r="AN832">
        <v>1</v>
      </c>
      <c r="AO832">
        <v>0.83125000000000004</v>
      </c>
      <c r="AP832">
        <v>0</v>
      </c>
      <c r="AQ832">
        <v>1</v>
      </c>
      <c r="AR832" t="s">
        <v>95</v>
      </c>
      <c r="AS832" t="s">
        <v>95</v>
      </c>
      <c r="AT832" t="s">
        <v>95</v>
      </c>
      <c r="AU832" t="s">
        <v>95</v>
      </c>
      <c r="AV832" t="s">
        <v>95</v>
      </c>
      <c r="AW832" t="s">
        <v>95</v>
      </c>
      <c r="AX832" t="s">
        <v>95</v>
      </c>
      <c r="AY832" t="s">
        <v>95</v>
      </c>
      <c r="AZ832" t="s">
        <v>95</v>
      </c>
      <c r="BA832" t="s">
        <v>95</v>
      </c>
      <c r="BB832" t="s">
        <v>95</v>
      </c>
      <c r="BC832" t="s">
        <v>95</v>
      </c>
      <c r="BD832" t="s">
        <v>95</v>
      </c>
      <c r="BI832">
        <v>0</v>
      </c>
      <c r="BJ832" t="s">
        <v>137</v>
      </c>
      <c r="BK832" t="s">
        <v>138</v>
      </c>
      <c r="BL832">
        <v>1</v>
      </c>
      <c r="BM832">
        <v>1</v>
      </c>
      <c r="BN832">
        <v>0</v>
      </c>
      <c r="BO832">
        <v>0</v>
      </c>
      <c r="BP832">
        <v>0</v>
      </c>
      <c r="BQ832">
        <v>1</v>
      </c>
      <c r="BS832">
        <v>1</v>
      </c>
      <c r="BT832">
        <v>1</v>
      </c>
      <c r="BU832">
        <v>0</v>
      </c>
      <c r="BV832">
        <v>0</v>
      </c>
      <c r="BW832">
        <v>0</v>
      </c>
      <c r="BX832">
        <v>1</v>
      </c>
      <c r="BY832">
        <v>884</v>
      </c>
      <c r="CG832" s="4">
        <v>1</v>
      </c>
      <c r="CH832" s="4">
        <v>1</v>
      </c>
      <c r="CI832" s="5">
        <v>0</v>
      </c>
      <c r="CJ832" s="5">
        <v>0</v>
      </c>
      <c r="CK832" s="5">
        <v>0</v>
      </c>
      <c r="CL832" s="5">
        <v>1</v>
      </c>
    </row>
    <row r="833" spans="1:90" x14ac:dyDescent="0.2">
      <c r="A833" t="s">
        <v>1385</v>
      </c>
      <c r="B833" t="s">
        <v>1378</v>
      </c>
      <c r="C833" t="s">
        <v>230</v>
      </c>
      <c r="D833">
        <v>1.1000000000000001</v>
      </c>
      <c r="E833" t="s">
        <v>90</v>
      </c>
      <c r="F833" t="s">
        <v>1386</v>
      </c>
      <c r="G833" t="s">
        <v>1387</v>
      </c>
      <c r="H833" t="s">
        <v>1381</v>
      </c>
      <c r="I833">
        <v>-2.5893999999999999E-3</v>
      </c>
      <c r="J833">
        <v>-2.5644000000000001E-3</v>
      </c>
      <c r="K833">
        <v>-0.39306999999999997</v>
      </c>
      <c r="L833">
        <v>227.02</v>
      </c>
      <c r="M833">
        <v>-1697.1</v>
      </c>
      <c r="N833">
        <v>16789</v>
      </c>
      <c r="O833">
        <v>275.51</v>
      </c>
      <c r="P833">
        <v>1808.5</v>
      </c>
      <c r="Q833">
        <v>954.21</v>
      </c>
      <c r="R833">
        <v>4.5515E-3</v>
      </c>
      <c r="S833">
        <v>-0.42207</v>
      </c>
      <c r="T833">
        <v>21.890999999999998</v>
      </c>
      <c r="U833">
        <v>16.433</v>
      </c>
      <c r="V833">
        <v>4.5538999999999996E-3</v>
      </c>
      <c r="W833">
        <v>-0.24431</v>
      </c>
      <c r="X833">
        <v>21.890999999999998</v>
      </c>
      <c r="Y833">
        <v>16.433</v>
      </c>
      <c r="Z833">
        <v>4.3233000000000004E-3</v>
      </c>
      <c r="AA833">
        <v>-0.24460000000000001</v>
      </c>
      <c r="AB833">
        <v>21.893999999999998</v>
      </c>
      <c r="AC833">
        <v>16.420999999999999</v>
      </c>
      <c r="AD833">
        <v>11</v>
      </c>
      <c r="AE833">
        <v>11</v>
      </c>
      <c r="AF833">
        <v>1.1835E-2</v>
      </c>
      <c r="AG833">
        <v>6.5170000000000002E-3</v>
      </c>
      <c r="AH833">
        <v>5.3185000000000003E-3</v>
      </c>
      <c r="AI833">
        <v>14</v>
      </c>
      <c r="AJ833">
        <v>10</v>
      </c>
      <c r="AK833">
        <v>9</v>
      </c>
      <c r="AL833">
        <v>0</v>
      </c>
      <c r="AM833">
        <v>1</v>
      </c>
      <c r="AN833">
        <v>0</v>
      </c>
      <c r="AO833">
        <v>0.87404999999999999</v>
      </c>
      <c r="AP833">
        <v>0</v>
      </c>
      <c r="AQ833">
        <v>0</v>
      </c>
      <c r="AR833" t="s">
        <v>96</v>
      </c>
      <c r="AS833" t="s">
        <v>95</v>
      </c>
      <c r="AT833" t="s">
        <v>95</v>
      </c>
      <c r="AU833" t="s">
        <v>95</v>
      </c>
      <c r="AV833" t="s">
        <v>95</v>
      </c>
      <c r="AW833" t="s">
        <v>95</v>
      </c>
      <c r="AX833" t="s">
        <v>95</v>
      </c>
      <c r="AY833" t="s">
        <v>94</v>
      </c>
      <c r="AZ833" t="s">
        <v>94</v>
      </c>
      <c r="BA833" t="s">
        <v>96</v>
      </c>
      <c r="BB833" t="s">
        <v>94</v>
      </c>
      <c r="BC833" t="s">
        <v>96</v>
      </c>
      <c r="BD833" t="s">
        <v>94</v>
      </c>
      <c r="BH833" t="s">
        <v>276</v>
      </c>
      <c r="BI833">
        <v>0</v>
      </c>
      <c r="BJ833" t="s">
        <v>133</v>
      </c>
      <c r="BK833" t="s">
        <v>501</v>
      </c>
      <c r="BL833">
        <v>1</v>
      </c>
      <c r="BM833">
        <v>1</v>
      </c>
      <c r="BN833">
        <v>2</v>
      </c>
      <c r="BO833">
        <v>2</v>
      </c>
      <c r="BP833">
        <v>0</v>
      </c>
      <c r="BQ833">
        <v>0</v>
      </c>
      <c r="BS833">
        <v>0</v>
      </c>
      <c r="BT833">
        <v>1</v>
      </c>
      <c r="BU833">
        <v>0</v>
      </c>
      <c r="BV833">
        <v>0</v>
      </c>
      <c r="BW833">
        <v>0</v>
      </c>
      <c r="BX833">
        <v>0</v>
      </c>
      <c r="BY833">
        <v>885</v>
      </c>
      <c r="BZ833" t="s">
        <v>123</v>
      </c>
      <c r="CG833" s="4">
        <v>0</v>
      </c>
      <c r="CH833" s="4">
        <v>1</v>
      </c>
      <c r="CI833" s="5">
        <v>0</v>
      </c>
      <c r="CJ833" s="5">
        <v>0</v>
      </c>
      <c r="CK833" s="5">
        <v>0</v>
      </c>
      <c r="CL833" s="5">
        <v>0</v>
      </c>
    </row>
    <row r="834" spans="1:90" x14ac:dyDescent="0.2">
      <c r="A834" t="s">
        <v>1388</v>
      </c>
      <c r="B834" t="s">
        <v>1378</v>
      </c>
      <c r="C834" t="s">
        <v>230</v>
      </c>
      <c r="D834">
        <v>1.1000000000000001</v>
      </c>
      <c r="E834" t="s">
        <v>90</v>
      </c>
      <c r="F834" t="s">
        <v>1389</v>
      </c>
      <c r="G834" t="s">
        <v>107</v>
      </c>
      <c r="H834" t="s">
        <v>1381</v>
      </c>
      <c r="I834">
        <v>2.0670999999999998E-2</v>
      </c>
      <c r="J834">
        <v>-1.6593999999999999E-3</v>
      </c>
      <c r="K834">
        <v>-9.9598999999999998E-4</v>
      </c>
      <c r="L834">
        <v>1030.9000000000001</v>
      </c>
      <c r="M834">
        <v>212.59</v>
      </c>
      <c r="N834">
        <v>0.65737999999999996</v>
      </c>
      <c r="O834">
        <v>2.9394999999999998</v>
      </c>
      <c r="P834">
        <v>1114.0999999999999</v>
      </c>
      <c r="Q834">
        <v>2.6659000000000002</v>
      </c>
      <c r="R834" s="1">
        <v>-7.8466000000000006E-11</v>
      </c>
      <c r="S834">
        <v>-0.6</v>
      </c>
      <c r="T834">
        <v>9.0852000000000002E-2</v>
      </c>
      <c r="U834">
        <v>6.4003000000000004E-2</v>
      </c>
      <c r="V834">
        <v>1.3477999999999999E-3</v>
      </c>
      <c r="W834">
        <v>-0.33154</v>
      </c>
      <c r="X834">
        <v>9.0790999999999997E-2</v>
      </c>
      <c r="Y834">
        <v>6.4726000000000006E-2</v>
      </c>
      <c r="Z834">
        <v>1.2285E-3</v>
      </c>
      <c r="AA834">
        <v>-0.33169999999999999</v>
      </c>
      <c r="AB834">
        <v>9.0796000000000002E-2</v>
      </c>
      <c r="AC834">
        <v>6.4667000000000002E-2</v>
      </c>
      <c r="AD834">
        <v>9</v>
      </c>
      <c r="AE834">
        <v>9</v>
      </c>
      <c r="AF834">
        <v>1.2169000000000001</v>
      </c>
      <c r="AG834">
        <v>0.68364999999999998</v>
      </c>
      <c r="AH834">
        <v>0.53324000000000005</v>
      </c>
      <c r="AI834">
        <v>12</v>
      </c>
      <c r="AJ834">
        <v>8</v>
      </c>
      <c r="AK834">
        <v>7</v>
      </c>
      <c r="AL834">
        <v>0</v>
      </c>
      <c r="AM834">
        <v>1</v>
      </c>
      <c r="AN834">
        <v>0</v>
      </c>
      <c r="AO834">
        <v>0.84131999999999996</v>
      </c>
      <c r="AP834">
        <v>1</v>
      </c>
      <c r="AQ834">
        <v>1</v>
      </c>
      <c r="AR834" t="s">
        <v>96</v>
      </c>
      <c r="AS834" t="s">
        <v>95</v>
      </c>
      <c r="AT834" t="s">
        <v>95</v>
      </c>
      <c r="AU834" t="s">
        <v>95</v>
      </c>
      <c r="AV834" t="s">
        <v>95</v>
      </c>
      <c r="AW834" t="s">
        <v>95</v>
      </c>
      <c r="AX834" t="s">
        <v>95</v>
      </c>
      <c r="AY834" t="s">
        <v>95</v>
      </c>
      <c r="AZ834" t="s">
        <v>94</v>
      </c>
      <c r="BA834" t="s">
        <v>96</v>
      </c>
      <c r="BB834" t="s">
        <v>94</v>
      </c>
      <c r="BC834" t="s">
        <v>96</v>
      </c>
      <c r="BD834" t="s">
        <v>94</v>
      </c>
      <c r="BH834" t="s">
        <v>1390</v>
      </c>
      <c r="BI834">
        <v>0</v>
      </c>
      <c r="BJ834" t="s">
        <v>108</v>
      </c>
      <c r="BK834" t="s">
        <v>109</v>
      </c>
      <c r="BL834">
        <v>1</v>
      </c>
      <c r="BM834">
        <v>1</v>
      </c>
      <c r="BN834">
        <v>1</v>
      </c>
      <c r="BO834">
        <v>1</v>
      </c>
      <c r="BP834">
        <v>0</v>
      </c>
      <c r="BQ834">
        <v>0</v>
      </c>
      <c r="BS834">
        <v>0</v>
      </c>
      <c r="BT834">
        <v>1</v>
      </c>
      <c r="BU834">
        <v>1</v>
      </c>
      <c r="BV834">
        <v>1</v>
      </c>
      <c r="BW834">
        <v>0</v>
      </c>
      <c r="BX834">
        <v>0</v>
      </c>
      <c r="BY834">
        <v>886</v>
      </c>
      <c r="BZ834" t="s">
        <v>123</v>
      </c>
      <c r="CG834" s="4">
        <v>1</v>
      </c>
      <c r="CH834" s="4">
        <v>1</v>
      </c>
      <c r="CI834" s="5">
        <v>1</v>
      </c>
      <c r="CJ834" s="5">
        <v>1</v>
      </c>
      <c r="CK834" s="5">
        <v>0</v>
      </c>
      <c r="CL834" s="5">
        <v>0</v>
      </c>
    </row>
    <row r="835" spans="1:90" x14ac:dyDescent="0.2">
      <c r="A835" t="s">
        <v>1391</v>
      </c>
      <c r="B835" t="s">
        <v>1378</v>
      </c>
      <c r="C835" t="s">
        <v>230</v>
      </c>
      <c r="D835">
        <v>4.0999999999999996</v>
      </c>
      <c r="E835" t="s">
        <v>129</v>
      </c>
      <c r="F835" t="s">
        <v>130</v>
      </c>
      <c r="G835" t="s">
        <v>131</v>
      </c>
      <c r="H835" t="s">
        <v>1381</v>
      </c>
      <c r="I835">
        <v>0.19164999999999999</v>
      </c>
      <c r="J835">
        <v>0.13908999999999999</v>
      </c>
      <c r="K835">
        <v>4.673</v>
      </c>
      <c r="L835">
        <v>2023.6</v>
      </c>
      <c r="M835">
        <v>22.93</v>
      </c>
      <c r="N835">
        <v>183.77</v>
      </c>
      <c r="O835">
        <v>0.14097000000000001</v>
      </c>
      <c r="P835">
        <v>1976.7</v>
      </c>
      <c r="Q835">
        <v>-9377</v>
      </c>
      <c r="R835">
        <v>0.95333000000000001</v>
      </c>
      <c r="S835">
        <v>0.94510000000000005</v>
      </c>
      <c r="T835">
        <v>6.4203000000000001</v>
      </c>
      <c r="U835">
        <v>4.5702999999999996</v>
      </c>
      <c r="V835">
        <v>0.94745999999999997</v>
      </c>
      <c r="W835">
        <v>0.94162000000000001</v>
      </c>
      <c r="X835">
        <v>6.8122999999999996</v>
      </c>
      <c r="Y835">
        <v>5.4840999999999998</v>
      </c>
      <c r="Z835">
        <v>0.90652999999999995</v>
      </c>
      <c r="AA835">
        <v>0.89614000000000005</v>
      </c>
      <c r="AB835">
        <v>9.0862999999999996</v>
      </c>
      <c r="AC835">
        <v>6.96</v>
      </c>
      <c r="AD835">
        <v>21</v>
      </c>
      <c r="AE835">
        <v>20</v>
      </c>
      <c r="AF835">
        <v>0.54415999999999998</v>
      </c>
      <c r="AG835">
        <v>5.6264000000000002E-3</v>
      </c>
      <c r="AH835">
        <v>0.53852999999999995</v>
      </c>
      <c r="AI835">
        <v>21</v>
      </c>
      <c r="AJ835">
        <v>0</v>
      </c>
      <c r="AK835">
        <v>18</v>
      </c>
      <c r="AL835">
        <v>0</v>
      </c>
      <c r="AM835">
        <v>0</v>
      </c>
      <c r="AN835">
        <v>1</v>
      </c>
      <c r="AO835">
        <v>0.86375000000000002</v>
      </c>
      <c r="AP835">
        <v>0</v>
      </c>
      <c r="AQ835">
        <v>1</v>
      </c>
      <c r="AR835" t="s">
        <v>95</v>
      </c>
      <c r="AS835" t="s">
        <v>95</v>
      </c>
      <c r="AT835" t="s">
        <v>95</v>
      </c>
      <c r="AU835" t="s">
        <v>95</v>
      </c>
      <c r="AV835" t="s">
        <v>95</v>
      </c>
      <c r="AW835" t="s">
        <v>95</v>
      </c>
      <c r="AX835" t="s">
        <v>95</v>
      </c>
      <c r="AY835" t="s">
        <v>95</v>
      </c>
      <c r="AZ835" t="s">
        <v>95</v>
      </c>
      <c r="BA835" t="s">
        <v>95</v>
      </c>
      <c r="BB835" t="s">
        <v>95</v>
      </c>
      <c r="BC835" t="s">
        <v>95</v>
      </c>
      <c r="BD835" t="s">
        <v>95</v>
      </c>
      <c r="BI835">
        <v>0</v>
      </c>
      <c r="BJ835" t="s">
        <v>132</v>
      </c>
      <c r="BK835" t="s">
        <v>133</v>
      </c>
      <c r="BL835">
        <v>1</v>
      </c>
      <c r="BM835">
        <v>1</v>
      </c>
      <c r="BN835">
        <v>0</v>
      </c>
      <c r="BO835">
        <v>0</v>
      </c>
      <c r="BP835">
        <v>0</v>
      </c>
      <c r="BQ835">
        <v>0</v>
      </c>
      <c r="BS835">
        <v>1</v>
      </c>
      <c r="BT835">
        <v>1</v>
      </c>
      <c r="BU835">
        <v>0</v>
      </c>
      <c r="BV835">
        <v>0</v>
      </c>
      <c r="BW835">
        <v>0</v>
      </c>
      <c r="BX835">
        <v>0</v>
      </c>
      <c r="BY835">
        <v>887</v>
      </c>
      <c r="CG835" s="4">
        <v>1</v>
      </c>
      <c r="CH835" s="4">
        <v>1</v>
      </c>
      <c r="CI835" s="5">
        <v>0</v>
      </c>
      <c r="CJ835" s="5">
        <v>0</v>
      </c>
      <c r="CK835" s="5">
        <v>0</v>
      </c>
      <c r="CL835" s="5">
        <v>0</v>
      </c>
    </row>
    <row r="836" spans="1:90" x14ac:dyDescent="0.2">
      <c r="A836" t="s">
        <v>1392</v>
      </c>
      <c r="B836" t="s">
        <v>1378</v>
      </c>
      <c r="C836" t="s">
        <v>230</v>
      </c>
      <c r="D836">
        <v>4.0999999999999996</v>
      </c>
      <c r="E836" t="s">
        <v>129</v>
      </c>
      <c r="F836" t="s">
        <v>135</v>
      </c>
      <c r="G836" t="s">
        <v>136</v>
      </c>
      <c r="H836" t="s">
        <v>1381</v>
      </c>
      <c r="I836">
        <v>0.19164999999999999</v>
      </c>
      <c r="J836">
        <v>0.13908999999999999</v>
      </c>
      <c r="K836">
        <v>4.673</v>
      </c>
      <c r="L836">
        <v>2023.6</v>
      </c>
      <c r="M836">
        <v>22.93</v>
      </c>
      <c r="N836">
        <v>183.77</v>
      </c>
      <c r="O836">
        <v>0.14097000000000001</v>
      </c>
      <c r="P836">
        <v>1976.7</v>
      </c>
      <c r="Q836">
        <v>-9377</v>
      </c>
      <c r="R836">
        <v>0.95333000000000001</v>
      </c>
      <c r="S836">
        <v>0.94510000000000005</v>
      </c>
      <c r="T836">
        <v>6.4203000000000001</v>
      </c>
      <c r="U836">
        <v>4.5702999999999996</v>
      </c>
      <c r="V836">
        <v>0.94745999999999997</v>
      </c>
      <c r="W836">
        <v>0.94162000000000001</v>
      </c>
      <c r="X836">
        <v>6.8122999999999996</v>
      </c>
      <c r="Y836">
        <v>5.4840999999999998</v>
      </c>
      <c r="Z836">
        <v>0.90652999999999995</v>
      </c>
      <c r="AA836">
        <v>0.89614000000000005</v>
      </c>
      <c r="AB836">
        <v>9.0862999999999996</v>
      </c>
      <c r="AC836">
        <v>6.96</v>
      </c>
      <c r="AD836">
        <v>21</v>
      </c>
      <c r="AE836">
        <v>20</v>
      </c>
      <c r="AF836">
        <v>0.54415999999999998</v>
      </c>
      <c r="AG836">
        <v>5.6264000000000002E-3</v>
      </c>
      <c r="AH836">
        <v>0.53852999999999995</v>
      </c>
      <c r="AI836">
        <v>21</v>
      </c>
      <c r="AJ836">
        <v>0</v>
      </c>
      <c r="AK836">
        <v>18</v>
      </c>
      <c r="AL836">
        <v>0</v>
      </c>
      <c r="AM836">
        <v>0</v>
      </c>
      <c r="AN836">
        <v>1</v>
      </c>
      <c r="AO836">
        <v>0.86375000000000002</v>
      </c>
      <c r="AP836">
        <v>0</v>
      </c>
      <c r="AQ836">
        <v>1</v>
      </c>
      <c r="AR836" t="s">
        <v>95</v>
      </c>
      <c r="AS836" t="s">
        <v>95</v>
      </c>
      <c r="AT836" t="s">
        <v>95</v>
      </c>
      <c r="AU836" t="s">
        <v>95</v>
      </c>
      <c r="AV836" t="s">
        <v>95</v>
      </c>
      <c r="AW836" t="s">
        <v>95</v>
      </c>
      <c r="AX836" t="s">
        <v>95</v>
      </c>
      <c r="AY836" t="s">
        <v>95</v>
      </c>
      <c r="AZ836" t="s">
        <v>95</v>
      </c>
      <c r="BA836" t="s">
        <v>95</v>
      </c>
      <c r="BB836" t="s">
        <v>95</v>
      </c>
      <c r="BC836" t="s">
        <v>95</v>
      </c>
      <c r="BD836" t="s">
        <v>95</v>
      </c>
      <c r="BI836">
        <v>0</v>
      </c>
      <c r="BJ836" t="s">
        <v>137</v>
      </c>
      <c r="BK836" t="s">
        <v>138</v>
      </c>
      <c r="BL836">
        <v>1</v>
      </c>
      <c r="BM836">
        <v>1</v>
      </c>
      <c r="BN836">
        <v>0</v>
      </c>
      <c r="BO836">
        <v>0</v>
      </c>
      <c r="BP836">
        <v>1</v>
      </c>
      <c r="BQ836">
        <v>1</v>
      </c>
      <c r="BS836">
        <v>1</v>
      </c>
      <c r="BT836">
        <v>1</v>
      </c>
      <c r="BU836">
        <v>0</v>
      </c>
      <c r="BV836">
        <v>0</v>
      </c>
      <c r="BW836">
        <v>1</v>
      </c>
      <c r="BX836">
        <v>1</v>
      </c>
      <c r="BY836">
        <v>888</v>
      </c>
      <c r="CG836" s="4">
        <v>1</v>
      </c>
      <c r="CH836" s="4">
        <v>1</v>
      </c>
      <c r="CI836" s="5">
        <v>0</v>
      </c>
      <c r="CJ836" s="5">
        <v>0</v>
      </c>
      <c r="CK836" s="5">
        <v>1</v>
      </c>
      <c r="CL836" s="5">
        <v>1</v>
      </c>
    </row>
    <row r="837" spans="1:90" x14ac:dyDescent="0.2">
      <c r="A837" t="s">
        <v>1393</v>
      </c>
      <c r="B837" t="s">
        <v>1394</v>
      </c>
      <c r="C837" t="s">
        <v>192</v>
      </c>
      <c r="D837">
        <v>1.1000000000000001</v>
      </c>
      <c r="E837" t="s">
        <v>169</v>
      </c>
      <c r="F837" t="s">
        <v>1395</v>
      </c>
      <c r="G837" t="s">
        <v>1396</v>
      </c>
      <c r="H837" t="s">
        <v>1397</v>
      </c>
      <c r="I837">
        <v>5.0716999999999998E-2</v>
      </c>
      <c r="J837">
        <v>1.1034E-2</v>
      </c>
      <c r="K837">
        <v>906.21</v>
      </c>
      <c r="L837">
        <v>1982.6</v>
      </c>
      <c r="M837">
        <v>86.646000000000001</v>
      </c>
      <c r="N837" s="1">
        <v>104910</v>
      </c>
      <c r="O837">
        <v>55.652000000000001</v>
      </c>
      <c r="P837">
        <v>1347.7</v>
      </c>
      <c r="Q837" s="1">
        <v>-1738200</v>
      </c>
      <c r="R837">
        <v>0.45066000000000001</v>
      </c>
      <c r="S837">
        <v>0.37575999999999998</v>
      </c>
      <c r="T837">
        <v>7568.6</v>
      </c>
      <c r="U837">
        <v>4304.7</v>
      </c>
      <c r="V837">
        <v>0.43735000000000002</v>
      </c>
      <c r="W837">
        <v>0.38841999999999999</v>
      </c>
      <c r="X837">
        <v>7659.8</v>
      </c>
      <c r="Y837">
        <v>4026</v>
      </c>
      <c r="Z837">
        <v>0.44298999999999999</v>
      </c>
      <c r="AA837">
        <v>0.39455000000000001</v>
      </c>
      <c r="AB837">
        <v>7621.3</v>
      </c>
      <c r="AC837">
        <v>4088.5</v>
      </c>
      <c r="AD837">
        <v>26</v>
      </c>
      <c r="AE837">
        <v>26</v>
      </c>
      <c r="AF837">
        <v>0.97248000000000001</v>
      </c>
      <c r="AG837">
        <v>0.56067</v>
      </c>
      <c r="AH837">
        <v>0.41181000000000001</v>
      </c>
      <c r="AI837">
        <v>26</v>
      </c>
      <c r="AJ837">
        <v>1</v>
      </c>
      <c r="AK837">
        <v>0</v>
      </c>
      <c r="AL837">
        <v>0</v>
      </c>
      <c r="AM837">
        <v>0</v>
      </c>
      <c r="AN837">
        <v>0</v>
      </c>
      <c r="AO837">
        <v>0.96980999999999995</v>
      </c>
      <c r="AP837">
        <v>0</v>
      </c>
      <c r="AQ837">
        <v>0</v>
      </c>
      <c r="AR837" t="s">
        <v>94</v>
      </c>
      <c r="AS837" t="s">
        <v>95</v>
      </c>
      <c r="AT837" t="s">
        <v>95</v>
      </c>
      <c r="AU837" t="s">
        <v>95</v>
      </c>
      <c r="AV837" t="s">
        <v>95</v>
      </c>
      <c r="AW837" t="s">
        <v>95</v>
      </c>
      <c r="AX837" t="s">
        <v>95</v>
      </c>
      <c r="AY837" t="s">
        <v>95</v>
      </c>
      <c r="AZ837" t="s">
        <v>95</v>
      </c>
      <c r="BA837" t="s">
        <v>94</v>
      </c>
      <c r="BB837" t="s">
        <v>95</v>
      </c>
      <c r="BC837" t="s">
        <v>94</v>
      </c>
      <c r="BD837" t="s">
        <v>95</v>
      </c>
      <c r="BE837">
        <v>1</v>
      </c>
      <c r="BF837" t="s">
        <v>1398</v>
      </c>
      <c r="BI837">
        <v>0</v>
      </c>
      <c r="BL837">
        <v>1</v>
      </c>
      <c r="BM837">
        <v>1</v>
      </c>
      <c r="BN837">
        <v>2</v>
      </c>
      <c r="BO837">
        <v>2</v>
      </c>
      <c r="BP837">
        <v>0</v>
      </c>
      <c r="BQ837">
        <v>0</v>
      </c>
      <c r="BS837">
        <v>1</v>
      </c>
      <c r="BT837">
        <v>1</v>
      </c>
      <c r="BU837">
        <v>0</v>
      </c>
      <c r="BV837">
        <v>0</v>
      </c>
      <c r="BW837">
        <v>0</v>
      </c>
      <c r="BX837">
        <v>0</v>
      </c>
      <c r="BY837">
        <v>889</v>
      </c>
      <c r="CG837" s="4">
        <v>1</v>
      </c>
      <c r="CH837" s="4">
        <v>1</v>
      </c>
      <c r="CI837" s="5">
        <v>0</v>
      </c>
      <c r="CJ837" s="5">
        <v>0</v>
      </c>
      <c r="CK837" s="5">
        <v>0</v>
      </c>
      <c r="CL837" s="5">
        <v>0</v>
      </c>
    </row>
    <row r="838" spans="1:90" x14ac:dyDescent="0.2">
      <c r="A838" t="s">
        <v>1399</v>
      </c>
      <c r="B838" t="s">
        <v>1394</v>
      </c>
      <c r="C838" t="s">
        <v>192</v>
      </c>
      <c r="D838">
        <v>1.1000000000000001</v>
      </c>
      <c r="E838" t="s">
        <v>169</v>
      </c>
      <c r="F838" t="s">
        <v>1400</v>
      </c>
      <c r="G838" t="s">
        <v>107</v>
      </c>
      <c r="H838" t="s">
        <v>1397</v>
      </c>
      <c r="I838">
        <v>-3.6253000000000001E-2</v>
      </c>
      <c r="J838">
        <v>1E-3</v>
      </c>
      <c r="K838" s="1">
        <v>4392900000</v>
      </c>
      <c r="L838">
        <v>2402.6999999999998</v>
      </c>
      <c r="M838">
        <v>-121.22</v>
      </c>
      <c r="N838">
        <v>0.98738000000000004</v>
      </c>
      <c r="O838">
        <v>10</v>
      </c>
      <c r="P838">
        <v>1950</v>
      </c>
      <c r="Q838" s="1">
        <v>-7794500000000</v>
      </c>
      <c r="R838">
        <v>-368.74</v>
      </c>
      <c r="S838">
        <v>-419.16</v>
      </c>
      <c r="T838" s="1">
        <v>1025700000000</v>
      </c>
      <c r="U838" s="1">
        <v>1024300000000</v>
      </c>
      <c r="V838">
        <v>-368.74</v>
      </c>
      <c r="W838">
        <v>-400.9</v>
      </c>
      <c r="X838" s="1">
        <v>1025700000000</v>
      </c>
      <c r="Y838" s="1">
        <v>1024300000000</v>
      </c>
      <c r="Z838">
        <v>0.38150000000000001</v>
      </c>
      <c r="AA838">
        <v>0.32771</v>
      </c>
      <c r="AB838" s="1">
        <v>41951000000</v>
      </c>
      <c r="AC838" s="1">
        <v>21560000000</v>
      </c>
      <c r="AD838">
        <v>26</v>
      </c>
      <c r="AE838">
        <v>26</v>
      </c>
      <c r="AF838" s="1">
        <v>1136300000000</v>
      </c>
      <c r="AG838" s="1">
        <v>901340000000</v>
      </c>
      <c r="AH838" s="1">
        <v>234950000000</v>
      </c>
      <c r="AI838">
        <v>26</v>
      </c>
      <c r="AJ838">
        <v>4</v>
      </c>
      <c r="AK838">
        <v>0</v>
      </c>
      <c r="AL838">
        <v>1</v>
      </c>
      <c r="AM838">
        <v>0</v>
      </c>
      <c r="AN838">
        <v>0</v>
      </c>
      <c r="AO838">
        <v>0.96806999999999999</v>
      </c>
      <c r="AP838">
        <v>0</v>
      </c>
      <c r="AQ838">
        <v>0</v>
      </c>
      <c r="AR838" t="s">
        <v>96</v>
      </c>
      <c r="AS838" t="s">
        <v>95</v>
      </c>
      <c r="AT838" t="s">
        <v>95</v>
      </c>
      <c r="AU838" t="s">
        <v>95</v>
      </c>
      <c r="AV838" t="s">
        <v>95</v>
      </c>
      <c r="AW838" t="s">
        <v>95</v>
      </c>
      <c r="AX838" t="s">
        <v>95</v>
      </c>
      <c r="AY838" t="s">
        <v>95</v>
      </c>
      <c r="AZ838" t="s">
        <v>95</v>
      </c>
      <c r="BA838" t="s">
        <v>96</v>
      </c>
      <c r="BB838" t="s">
        <v>95</v>
      </c>
      <c r="BC838" t="s">
        <v>96</v>
      </c>
      <c r="BD838" t="s">
        <v>95</v>
      </c>
      <c r="BH838" t="s">
        <v>1401</v>
      </c>
      <c r="BI838">
        <v>0</v>
      </c>
      <c r="BJ838" t="s">
        <v>108</v>
      </c>
      <c r="BK838" t="s">
        <v>109</v>
      </c>
      <c r="BL838">
        <v>0</v>
      </c>
      <c r="BM838">
        <v>1</v>
      </c>
      <c r="BN838">
        <v>1</v>
      </c>
      <c r="BO838">
        <v>1</v>
      </c>
      <c r="BP838">
        <v>0</v>
      </c>
      <c r="BQ838">
        <v>0</v>
      </c>
      <c r="BS838">
        <v>0</v>
      </c>
      <c r="BT838">
        <v>1</v>
      </c>
      <c r="BU838">
        <v>1</v>
      </c>
      <c r="BV838">
        <v>1</v>
      </c>
      <c r="BW838">
        <v>0</v>
      </c>
      <c r="BX838">
        <v>0</v>
      </c>
      <c r="BY838">
        <v>890</v>
      </c>
      <c r="CG838" s="4">
        <v>0</v>
      </c>
      <c r="CH838" s="4">
        <v>1</v>
      </c>
      <c r="CI838" s="5">
        <v>1</v>
      </c>
      <c r="CJ838" s="5">
        <v>1</v>
      </c>
      <c r="CK838" s="5">
        <v>0</v>
      </c>
      <c r="CL838" s="5">
        <v>0</v>
      </c>
    </row>
    <row r="839" spans="1:90" x14ac:dyDescent="0.2">
      <c r="A839" t="s">
        <v>1402</v>
      </c>
      <c r="B839" t="s">
        <v>1394</v>
      </c>
      <c r="C839" t="s">
        <v>192</v>
      </c>
      <c r="D839">
        <v>4.0999999999999996</v>
      </c>
      <c r="E839" t="s">
        <v>129</v>
      </c>
      <c r="F839" t="s">
        <v>130</v>
      </c>
      <c r="G839" t="s">
        <v>131</v>
      </c>
      <c r="H839" t="s">
        <v>1397</v>
      </c>
      <c r="I839">
        <v>-99.825000000000003</v>
      </c>
      <c r="J839">
        <v>-7.2542999999999996E-2</v>
      </c>
      <c r="K839">
        <v>-0.77922000000000002</v>
      </c>
      <c r="L839">
        <v>2008.9</v>
      </c>
      <c r="M839">
        <v>-4.4021999999999999E-2</v>
      </c>
      <c r="N839">
        <v>20</v>
      </c>
      <c r="O839">
        <v>-1519.5</v>
      </c>
      <c r="P839" s="1">
        <v>-155150</v>
      </c>
      <c r="Q839">
        <v>1574.1</v>
      </c>
      <c r="R839">
        <v>0.16</v>
      </c>
      <c r="S839">
        <v>1.1764999999999999E-2</v>
      </c>
      <c r="T839">
        <v>19.518000000000001</v>
      </c>
      <c r="U839">
        <v>7.6192000000000002</v>
      </c>
      <c r="V839">
        <v>-0.05</v>
      </c>
      <c r="W839">
        <v>-0.16667000000000001</v>
      </c>
      <c r="X839">
        <v>21.821999999999999</v>
      </c>
      <c r="Y839">
        <v>4.7618999999999998</v>
      </c>
      <c r="Z839">
        <v>4.9091000000000003E-2</v>
      </c>
      <c r="AA839">
        <v>-5.6565999999999998E-2</v>
      </c>
      <c r="AB839">
        <v>20.766999999999999</v>
      </c>
      <c r="AC839">
        <v>9.3341999999999992</v>
      </c>
      <c r="AD839">
        <v>21</v>
      </c>
      <c r="AE839">
        <v>1</v>
      </c>
      <c r="AF839">
        <v>5</v>
      </c>
      <c r="AG839">
        <v>5</v>
      </c>
      <c r="AH839">
        <v>0</v>
      </c>
      <c r="AI839">
        <v>1</v>
      </c>
      <c r="AJ839">
        <v>0</v>
      </c>
      <c r="AK839">
        <v>0</v>
      </c>
      <c r="AL839">
        <v>0</v>
      </c>
      <c r="AM839">
        <v>0</v>
      </c>
      <c r="AP839">
        <v>0</v>
      </c>
      <c r="AQ839">
        <v>1</v>
      </c>
      <c r="AR839" t="s">
        <v>96</v>
      </c>
      <c r="AS839" t="s">
        <v>96</v>
      </c>
      <c r="AT839" t="s">
        <v>94</v>
      </c>
      <c r="AU839" t="s">
        <v>94</v>
      </c>
      <c r="AV839" t="s">
        <v>94</v>
      </c>
      <c r="AW839" t="s">
        <v>94</v>
      </c>
      <c r="AX839" t="s">
        <v>94</v>
      </c>
      <c r="AY839" t="s">
        <v>94</v>
      </c>
      <c r="AZ839" t="s">
        <v>94</v>
      </c>
      <c r="BA839" t="s">
        <v>96</v>
      </c>
      <c r="BB839" t="s">
        <v>96</v>
      </c>
      <c r="BC839" t="s">
        <v>96</v>
      </c>
      <c r="BD839" t="s">
        <v>96</v>
      </c>
      <c r="BH839" t="s">
        <v>189</v>
      </c>
      <c r="BI839">
        <v>0</v>
      </c>
      <c r="BJ839" t="s">
        <v>132</v>
      </c>
      <c r="BK839" t="s">
        <v>133</v>
      </c>
      <c r="BL839">
        <v>0</v>
      </c>
      <c r="BM839">
        <v>0</v>
      </c>
      <c r="BN839">
        <v>0</v>
      </c>
      <c r="BO839">
        <v>0</v>
      </c>
      <c r="BP839">
        <v>0</v>
      </c>
      <c r="BQ839">
        <v>0</v>
      </c>
      <c r="BS839">
        <v>0</v>
      </c>
      <c r="BT839">
        <v>0</v>
      </c>
      <c r="BU839">
        <v>0</v>
      </c>
      <c r="BV839">
        <v>0</v>
      </c>
      <c r="BW839">
        <v>0</v>
      </c>
      <c r="BX839">
        <v>0</v>
      </c>
      <c r="BY839">
        <v>891</v>
      </c>
      <c r="CG839" s="4">
        <v>0</v>
      </c>
      <c r="CH839" s="4">
        <v>0</v>
      </c>
      <c r="CI839" s="5">
        <v>0</v>
      </c>
      <c r="CJ839" s="5">
        <v>0</v>
      </c>
      <c r="CK839" s="5">
        <v>0</v>
      </c>
      <c r="CL839" s="5">
        <v>0</v>
      </c>
    </row>
    <row r="840" spans="1:90" x14ac:dyDescent="0.2">
      <c r="A840" t="s">
        <v>1403</v>
      </c>
      <c r="B840" t="s">
        <v>1394</v>
      </c>
      <c r="C840" t="s">
        <v>192</v>
      </c>
      <c r="D840">
        <v>4.0999999999999996</v>
      </c>
      <c r="E840" t="s">
        <v>129</v>
      </c>
      <c r="F840" t="s">
        <v>135</v>
      </c>
      <c r="G840" t="s">
        <v>136</v>
      </c>
      <c r="H840" t="s">
        <v>1397</v>
      </c>
      <c r="I840">
        <v>15.608000000000001</v>
      </c>
      <c r="K840">
        <v>20</v>
      </c>
      <c r="L840">
        <v>2008.1</v>
      </c>
      <c r="M840">
        <v>0.28155000000000002</v>
      </c>
      <c r="N840">
        <v>376.8</v>
      </c>
      <c r="Q840">
        <v>-40100</v>
      </c>
      <c r="R840">
        <v>1</v>
      </c>
      <c r="S840">
        <v>1</v>
      </c>
      <c r="T840" s="1">
        <v>1.0141E-5</v>
      </c>
      <c r="U840" s="1">
        <v>4.6647000000000004E-6</v>
      </c>
      <c r="Z840">
        <v>0.5</v>
      </c>
      <c r="AA840">
        <v>0</v>
      </c>
      <c r="AB840">
        <v>28.283999999999999</v>
      </c>
      <c r="AC840">
        <v>24</v>
      </c>
      <c r="AD840">
        <v>5</v>
      </c>
      <c r="AE840">
        <v>1</v>
      </c>
      <c r="AF840">
        <v>0.26539000000000001</v>
      </c>
      <c r="AG840">
        <v>0.26539000000000001</v>
      </c>
      <c r="AH840">
        <v>0</v>
      </c>
      <c r="AI840">
        <v>1</v>
      </c>
      <c r="AJ840">
        <v>0</v>
      </c>
      <c r="AK840">
        <v>0</v>
      </c>
      <c r="AL840">
        <v>0</v>
      </c>
      <c r="AM840">
        <v>0</v>
      </c>
      <c r="AP840">
        <v>0</v>
      </c>
      <c r="AQ840">
        <v>1</v>
      </c>
      <c r="AR840" t="s">
        <v>95</v>
      </c>
      <c r="AS840" t="s">
        <v>96</v>
      </c>
      <c r="AT840" t="s">
        <v>95</v>
      </c>
      <c r="AU840" t="s">
        <v>94</v>
      </c>
      <c r="AV840" t="s">
        <v>94</v>
      </c>
      <c r="AW840" t="s">
        <v>94</v>
      </c>
      <c r="AX840" t="s">
        <v>94</v>
      </c>
      <c r="AY840" t="s">
        <v>94</v>
      </c>
      <c r="AZ840" t="s">
        <v>95</v>
      </c>
      <c r="BA840" t="s">
        <v>96</v>
      </c>
      <c r="BB840" t="s">
        <v>96</v>
      </c>
      <c r="BC840" t="s">
        <v>96</v>
      </c>
      <c r="BD840" t="s">
        <v>96</v>
      </c>
      <c r="BI840">
        <v>0</v>
      </c>
      <c r="BJ840" t="s">
        <v>137</v>
      </c>
      <c r="BK840" t="s">
        <v>138</v>
      </c>
      <c r="BL840">
        <v>0</v>
      </c>
      <c r="BM840">
        <v>0</v>
      </c>
      <c r="BN840">
        <v>0</v>
      </c>
      <c r="BO840">
        <v>0</v>
      </c>
      <c r="BP840">
        <v>1</v>
      </c>
      <c r="BQ840">
        <v>1</v>
      </c>
      <c r="BS840">
        <v>0</v>
      </c>
      <c r="BT840">
        <v>0</v>
      </c>
      <c r="BU840">
        <v>0</v>
      </c>
      <c r="BV840">
        <v>0</v>
      </c>
      <c r="BW840">
        <v>1</v>
      </c>
      <c r="BX840">
        <v>1</v>
      </c>
      <c r="BY840">
        <v>892</v>
      </c>
      <c r="CG840" s="4">
        <v>0</v>
      </c>
      <c r="CH840" s="4">
        <v>0</v>
      </c>
      <c r="CI840" s="5">
        <v>0</v>
      </c>
      <c r="CJ840" s="5">
        <v>0</v>
      </c>
      <c r="CK840" s="5">
        <v>1</v>
      </c>
      <c r="CL840" s="5">
        <v>1</v>
      </c>
    </row>
    <row r="841" spans="1:90" x14ac:dyDescent="0.2">
      <c r="A841" t="s">
        <v>1404</v>
      </c>
      <c r="B841" t="s">
        <v>1394</v>
      </c>
      <c r="C841" t="s">
        <v>192</v>
      </c>
      <c r="D841">
        <v>4.5</v>
      </c>
      <c r="E841" t="s">
        <v>1236</v>
      </c>
      <c r="F841" t="s">
        <v>1405</v>
      </c>
      <c r="G841" t="s">
        <v>1406</v>
      </c>
      <c r="H841" t="s">
        <v>1397</v>
      </c>
      <c r="I841">
        <v>-7.4787999999999999E-3</v>
      </c>
      <c r="J841">
        <v>-7.4780000000000003E-3</v>
      </c>
      <c r="K841">
        <v>-262.08999999999997</v>
      </c>
      <c r="L841">
        <v>784.56</v>
      </c>
      <c r="M841">
        <v>-587.59</v>
      </c>
      <c r="N841" s="1">
        <v>334490000</v>
      </c>
      <c r="O841">
        <v>65368</v>
      </c>
      <c r="P841">
        <v>1926.5</v>
      </c>
      <c r="Q841" s="1">
        <v>561900</v>
      </c>
      <c r="R841">
        <v>0.84079999999999999</v>
      </c>
      <c r="S841">
        <v>0.80896999999999997</v>
      </c>
      <c r="T841">
        <v>1052.5</v>
      </c>
      <c r="U841">
        <v>846.06</v>
      </c>
      <c r="V841">
        <v>0.84080999999999995</v>
      </c>
      <c r="W841">
        <v>0.82091000000000003</v>
      </c>
      <c r="X841">
        <v>1052.5</v>
      </c>
      <c r="Y841">
        <v>846.06</v>
      </c>
      <c r="Z841">
        <v>0.82777000000000001</v>
      </c>
      <c r="AA841">
        <v>0.80623999999999996</v>
      </c>
      <c r="AB841">
        <v>1094.7</v>
      </c>
      <c r="AC841">
        <v>870.48</v>
      </c>
      <c r="AD841">
        <v>19</v>
      </c>
      <c r="AE841">
        <v>19</v>
      </c>
      <c r="AF841">
        <v>1.2472000000000001E-4</v>
      </c>
      <c r="AG841" s="1">
        <v>9.9649999999999996E-5</v>
      </c>
      <c r="AH841" s="1">
        <v>2.5071000000000001E-5</v>
      </c>
      <c r="AI841">
        <v>27</v>
      </c>
      <c r="AJ841">
        <v>18</v>
      </c>
      <c r="AK841">
        <v>6</v>
      </c>
      <c r="AL841">
        <v>0</v>
      </c>
      <c r="AM841">
        <v>1</v>
      </c>
      <c r="AN841">
        <v>0</v>
      </c>
      <c r="AO841">
        <v>0.94057999999999997</v>
      </c>
      <c r="AP841">
        <v>0</v>
      </c>
      <c r="AQ841">
        <v>0</v>
      </c>
      <c r="AR841" t="s">
        <v>95</v>
      </c>
      <c r="AS841" t="s">
        <v>95</v>
      </c>
      <c r="AT841" t="s">
        <v>95</v>
      </c>
      <c r="AU841" t="s">
        <v>95</v>
      </c>
      <c r="AV841" t="s">
        <v>95</v>
      </c>
      <c r="AW841" t="s">
        <v>95</v>
      </c>
      <c r="AX841" t="s">
        <v>95</v>
      </c>
      <c r="AY841" t="s">
        <v>94</v>
      </c>
      <c r="AZ841" t="s">
        <v>95</v>
      </c>
      <c r="BA841" t="s">
        <v>94</v>
      </c>
      <c r="BB841" t="s">
        <v>95</v>
      </c>
      <c r="BC841" t="s">
        <v>94</v>
      </c>
      <c r="BD841" t="s">
        <v>95</v>
      </c>
      <c r="BE841">
        <v>1</v>
      </c>
      <c r="BI841">
        <v>0</v>
      </c>
      <c r="BM841">
        <v>1</v>
      </c>
      <c r="BS841">
        <v>1</v>
      </c>
      <c r="BT841">
        <v>1</v>
      </c>
      <c r="BU841">
        <v>0</v>
      </c>
      <c r="BV841">
        <v>0</v>
      </c>
      <c r="BW841">
        <v>1</v>
      </c>
      <c r="BX841">
        <v>1</v>
      </c>
      <c r="BY841">
        <v>893</v>
      </c>
      <c r="CG841" s="4">
        <v>1</v>
      </c>
      <c r="CH841" s="4">
        <v>1</v>
      </c>
      <c r="CI841" s="5">
        <v>0</v>
      </c>
      <c r="CJ841" s="5">
        <v>0</v>
      </c>
      <c r="CK841" s="5">
        <v>1</v>
      </c>
      <c r="CL841" s="5">
        <v>1</v>
      </c>
    </row>
    <row r="842" spans="1:90" x14ac:dyDescent="0.2">
      <c r="A842" t="s">
        <v>1407</v>
      </c>
      <c r="B842" t="s">
        <v>1408</v>
      </c>
      <c r="C842" t="s">
        <v>168</v>
      </c>
      <c r="D842">
        <v>1.1000000000000001</v>
      </c>
      <c r="E842" t="s">
        <v>90</v>
      </c>
      <c r="F842" t="s">
        <v>1409</v>
      </c>
      <c r="G842" t="s">
        <v>1410</v>
      </c>
      <c r="H842" t="s">
        <v>1411</v>
      </c>
      <c r="I842">
        <v>0.26178000000000001</v>
      </c>
      <c r="K842" s="1">
        <v>345080000</v>
      </c>
      <c r="L842">
        <v>2012.2</v>
      </c>
      <c r="M842">
        <v>16.786999999999999</v>
      </c>
      <c r="N842" s="1">
        <v>7374400000</v>
      </c>
      <c r="Q842" s="1">
        <v>-690560000000</v>
      </c>
      <c r="R842">
        <v>0.89670000000000005</v>
      </c>
      <c r="S842">
        <v>0.87733000000000005</v>
      </c>
      <c r="T842" s="1">
        <v>687110000</v>
      </c>
      <c r="U842" s="1">
        <v>433530000</v>
      </c>
      <c r="Z842">
        <v>0.86634</v>
      </c>
      <c r="AA842">
        <v>0.85062000000000004</v>
      </c>
      <c r="AB842" s="1">
        <v>781560000</v>
      </c>
      <c r="AC842" s="1">
        <v>573580000</v>
      </c>
      <c r="AD842">
        <v>20</v>
      </c>
      <c r="AE842">
        <v>20</v>
      </c>
      <c r="AF842">
        <v>1.0307999999999999</v>
      </c>
      <c r="AG842">
        <v>2.2225999999999999E-2</v>
      </c>
      <c r="AH842">
        <v>1.0085999999999999</v>
      </c>
      <c r="AI842">
        <v>20</v>
      </c>
      <c r="AJ842">
        <v>2</v>
      </c>
      <c r="AK842">
        <v>18</v>
      </c>
      <c r="AL842">
        <v>1</v>
      </c>
      <c r="AM842">
        <v>0</v>
      </c>
      <c r="AN842">
        <v>1</v>
      </c>
      <c r="AO842">
        <v>0.94020000000000004</v>
      </c>
      <c r="AP842">
        <v>0</v>
      </c>
      <c r="AQ842">
        <v>0</v>
      </c>
      <c r="AR842" t="s">
        <v>95</v>
      </c>
      <c r="AS842" t="s">
        <v>95</v>
      </c>
      <c r="AT842" t="s">
        <v>95</v>
      </c>
      <c r="AU842" t="s">
        <v>95</v>
      </c>
      <c r="AV842" t="s">
        <v>95</v>
      </c>
      <c r="AW842" t="s">
        <v>95</v>
      </c>
      <c r="AX842" t="s">
        <v>95</v>
      </c>
      <c r="AY842" t="s">
        <v>95</v>
      </c>
      <c r="AZ842" t="s">
        <v>95</v>
      </c>
      <c r="BA842" t="s">
        <v>95</v>
      </c>
      <c r="BB842" t="s">
        <v>95</v>
      </c>
      <c r="BC842" t="s">
        <v>94</v>
      </c>
      <c r="BD842" t="s">
        <v>95</v>
      </c>
      <c r="BE842">
        <v>1</v>
      </c>
      <c r="BH842" t="s">
        <v>1401</v>
      </c>
      <c r="BI842">
        <v>0</v>
      </c>
      <c r="BJ842" t="s">
        <v>133</v>
      </c>
      <c r="BL842">
        <v>0</v>
      </c>
      <c r="BM842">
        <v>1</v>
      </c>
      <c r="BN842">
        <v>0</v>
      </c>
      <c r="BO842">
        <v>0</v>
      </c>
      <c r="BP842">
        <v>0</v>
      </c>
      <c r="BQ842">
        <v>0</v>
      </c>
      <c r="BS842">
        <v>1</v>
      </c>
      <c r="BT842">
        <v>1</v>
      </c>
      <c r="BU842">
        <v>0</v>
      </c>
      <c r="BV842">
        <v>0</v>
      </c>
      <c r="BW842">
        <v>0</v>
      </c>
      <c r="BX842">
        <v>0</v>
      </c>
      <c r="BY842">
        <v>894</v>
      </c>
      <c r="BZ842" t="s">
        <v>123</v>
      </c>
      <c r="CG842" s="4">
        <v>1</v>
      </c>
      <c r="CH842" s="4">
        <v>1</v>
      </c>
      <c r="CI842" s="5">
        <v>0</v>
      </c>
      <c r="CJ842" s="5">
        <v>0</v>
      </c>
      <c r="CK842" s="5">
        <v>0</v>
      </c>
      <c r="CL842" s="5">
        <v>0</v>
      </c>
    </row>
    <row r="843" spans="1:90" x14ac:dyDescent="0.2">
      <c r="A843" t="s">
        <v>1412</v>
      </c>
      <c r="B843" t="s">
        <v>1408</v>
      </c>
      <c r="C843" t="s">
        <v>168</v>
      </c>
      <c r="D843">
        <v>1.1000000000000001</v>
      </c>
      <c r="E843" t="s">
        <v>90</v>
      </c>
      <c r="F843" t="s">
        <v>1413</v>
      </c>
      <c r="G843" t="s">
        <v>1414</v>
      </c>
      <c r="H843" t="s">
        <v>1411</v>
      </c>
      <c r="I843">
        <v>0.72065999999999997</v>
      </c>
      <c r="J843">
        <v>2.9125000000000002E-2</v>
      </c>
      <c r="K843" s="1">
        <v>626470</v>
      </c>
      <c r="L843">
        <v>2002.6</v>
      </c>
      <c r="M843">
        <v>6.0978000000000003</v>
      </c>
      <c r="N843" s="1">
        <v>20684000</v>
      </c>
      <c r="O843">
        <v>3.7703000000000002</v>
      </c>
      <c r="P843">
        <v>1483.1</v>
      </c>
      <c r="Q843" s="1">
        <v>-1241500000</v>
      </c>
      <c r="R843">
        <v>0.70160999999999996</v>
      </c>
      <c r="S843">
        <v>0.64566000000000001</v>
      </c>
      <c r="T843" s="1">
        <v>3544800</v>
      </c>
      <c r="U843" s="1">
        <v>2446900</v>
      </c>
      <c r="V843">
        <v>0.25098999999999999</v>
      </c>
      <c r="W843">
        <v>0.16286999999999999</v>
      </c>
      <c r="X843" s="1">
        <v>5616100</v>
      </c>
      <c r="Y843" s="1">
        <v>4639600</v>
      </c>
      <c r="Z843">
        <v>0.30989</v>
      </c>
      <c r="AA843">
        <v>0.22869999999999999</v>
      </c>
      <c r="AB843" s="1">
        <v>5390800</v>
      </c>
      <c r="AC843" s="1">
        <v>4255800</v>
      </c>
      <c r="AD843">
        <v>20</v>
      </c>
      <c r="AE843">
        <v>20</v>
      </c>
      <c r="AF843">
        <v>1.3108</v>
      </c>
      <c r="AG843">
        <v>0.14903</v>
      </c>
      <c r="AH843">
        <v>1.1617999999999999</v>
      </c>
      <c r="AI843">
        <v>20</v>
      </c>
      <c r="AJ843">
        <v>2</v>
      </c>
      <c r="AK843">
        <v>18</v>
      </c>
      <c r="AL843">
        <v>1</v>
      </c>
      <c r="AM843">
        <v>0</v>
      </c>
      <c r="AN843">
        <v>1</v>
      </c>
      <c r="AO843">
        <v>0.96399999999999997</v>
      </c>
      <c r="AP843">
        <v>0</v>
      </c>
      <c r="AQ843">
        <v>0</v>
      </c>
      <c r="AR843" t="s">
        <v>95</v>
      </c>
      <c r="AS843" t="s">
        <v>95</v>
      </c>
      <c r="AT843" t="s">
        <v>95</v>
      </c>
      <c r="AU843" t="s">
        <v>95</v>
      </c>
      <c r="AV843" t="s">
        <v>95</v>
      </c>
      <c r="AW843" t="s">
        <v>95</v>
      </c>
      <c r="AX843" t="s">
        <v>95</v>
      </c>
      <c r="AY843" t="s">
        <v>95</v>
      </c>
      <c r="AZ843" t="s">
        <v>95</v>
      </c>
      <c r="BA843" t="s">
        <v>95</v>
      </c>
      <c r="BB843" t="s">
        <v>95</v>
      </c>
      <c r="BC843" t="s">
        <v>95</v>
      </c>
      <c r="BD843" t="s">
        <v>95</v>
      </c>
      <c r="BE843">
        <v>2</v>
      </c>
      <c r="BI843">
        <v>0</v>
      </c>
      <c r="BJ843" t="s">
        <v>133</v>
      </c>
      <c r="BL843">
        <v>1</v>
      </c>
      <c r="BM843">
        <v>1</v>
      </c>
      <c r="BN843">
        <v>0</v>
      </c>
      <c r="BO843">
        <v>0</v>
      </c>
      <c r="BP843">
        <v>0</v>
      </c>
      <c r="BQ843">
        <v>0</v>
      </c>
      <c r="BS843">
        <v>1</v>
      </c>
      <c r="BT843">
        <v>1</v>
      </c>
      <c r="BU843">
        <v>0</v>
      </c>
      <c r="BV843">
        <v>0</v>
      </c>
      <c r="BW843">
        <v>0</v>
      </c>
      <c r="BX843">
        <v>0</v>
      </c>
      <c r="BY843">
        <v>895</v>
      </c>
      <c r="CG843" s="4">
        <v>1</v>
      </c>
      <c r="CH843" s="4">
        <v>1</v>
      </c>
      <c r="CI843" s="5">
        <v>0</v>
      </c>
      <c r="CJ843" s="5">
        <v>0</v>
      </c>
      <c r="CK843" s="5">
        <v>0</v>
      </c>
      <c r="CL843" s="5">
        <v>0</v>
      </c>
    </row>
    <row r="844" spans="1:90" x14ac:dyDescent="0.2">
      <c r="A844" t="s">
        <v>1415</v>
      </c>
      <c r="B844" t="s">
        <v>1408</v>
      </c>
      <c r="C844" t="s">
        <v>168</v>
      </c>
      <c r="D844">
        <v>1.1000000000000001</v>
      </c>
      <c r="E844" t="s">
        <v>90</v>
      </c>
      <c r="F844" t="s">
        <v>1416</v>
      </c>
      <c r="G844" t="s">
        <v>1417</v>
      </c>
      <c r="H844" t="s">
        <v>1411</v>
      </c>
      <c r="I844">
        <v>0.16012000000000001</v>
      </c>
      <c r="K844" s="1">
        <v>368890000</v>
      </c>
      <c r="L844">
        <v>2090.9</v>
      </c>
      <c r="M844">
        <v>27.443999999999999</v>
      </c>
      <c r="N844" s="1">
        <v>1005000000000000</v>
      </c>
      <c r="Q844" s="1">
        <v>-738340000000</v>
      </c>
      <c r="R844">
        <v>0.98606000000000005</v>
      </c>
      <c r="S844">
        <v>0.98307</v>
      </c>
      <c r="T844" s="1">
        <v>239600000</v>
      </c>
      <c r="U844" s="1">
        <v>199850000</v>
      </c>
      <c r="Z844">
        <v>0.88971999999999996</v>
      </c>
      <c r="AA844">
        <v>0.87500999999999995</v>
      </c>
      <c r="AB844" s="1">
        <v>673810000</v>
      </c>
      <c r="AC844" s="1">
        <v>528940000</v>
      </c>
      <c r="AD844">
        <v>18</v>
      </c>
      <c r="AE844">
        <v>18</v>
      </c>
      <c r="AF844" s="1">
        <v>7.5633000000000001E-6</v>
      </c>
      <c r="AG844" s="1">
        <v>1.6308E-7</v>
      </c>
      <c r="AH844" s="1">
        <v>7.4001999999999999E-6</v>
      </c>
      <c r="AI844">
        <v>18</v>
      </c>
      <c r="AJ844">
        <v>0</v>
      </c>
      <c r="AK844">
        <v>16</v>
      </c>
      <c r="AL844">
        <v>0</v>
      </c>
      <c r="AM844">
        <v>0</v>
      </c>
      <c r="AN844">
        <v>1</v>
      </c>
      <c r="AO844">
        <v>0.83645000000000003</v>
      </c>
      <c r="AP844">
        <v>0</v>
      </c>
      <c r="AQ844">
        <v>0</v>
      </c>
      <c r="AR844" t="s">
        <v>95</v>
      </c>
      <c r="AS844" t="s">
        <v>95</v>
      </c>
      <c r="AT844" t="s">
        <v>95</v>
      </c>
      <c r="AU844" t="s">
        <v>95</v>
      </c>
      <c r="AV844" t="s">
        <v>95</v>
      </c>
      <c r="AW844" t="s">
        <v>95</v>
      </c>
      <c r="AX844" t="s">
        <v>95</v>
      </c>
      <c r="AY844" t="s">
        <v>94</v>
      </c>
      <c r="AZ844" t="s">
        <v>95</v>
      </c>
      <c r="BA844" t="s">
        <v>94</v>
      </c>
      <c r="BB844" t="s">
        <v>95</v>
      </c>
      <c r="BC844" t="s">
        <v>94</v>
      </c>
      <c r="BD844" t="s">
        <v>95</v>
      </c>
      <c r="BH844" t="s">
        <v>1401</v>
      </c>
      <c r="BI844">
        <v>0</v>
      </c>
      <c r="BJ844" t="s">
        <v>132</v>
      </c>
      <c r="BK844" t="s">
        <v>138</v>
      </c>
      <c r="BL844">
        <v>0</v>
      </c>
      <c r="BM844">
        <v>1</v>
      </c>
      <c r="BN844">
        <v>0</v>
      </c>
      <c r="BO844">
        <v>0</v>
      </c>
      <c r="BP844">
        <v>0</v>
      </c>
      <c r="BQ844">
        <v>0</v>
      </c>
      <c r="BS844">
        <v>1</v>
      </c>
      <c r="BT844">
        <v>1</v>
      </c>
      <c r="BU844">
        <v>0</v>
      </c>
      <c r="BV844">
        <v>0</v>
      </c>
      <c r="BW844">
        <v>0</v>
      </c>
      <c r="BX844">
        <v>0</v>
      </c>
      <c r="BY844">
        <v>896</v>
      </c>
      <c r="BZ844" t="s">
        <v>123</v>
      </c>
      <c r="CG844" s="4">
        <v>1</v>
      </c>
      <c r="CH844" s="4">
        <v>1</v>
      </c>
      <c r="CI844" s="5">
        <v>0</v>
      </c>
      <c r="CJ844" s="5">
        <v>0</v>
      </c>
      <c r="CK844" s="5">
        <v>0</v>
      </c>
      <c r="CL844" s="5">
        <v>0</v>
      </c>
    </row>
    <row r="845" spans="1:90" x14ac:dyDescent="0.2">
      <c r="A845" t="s">
        <v>1418</v>
      </c>
      <c r="B845" t="s">
        <v>1408</v>
      </c>
      <c r="C845" t="s">
        <v>168</v>
      </c>
      <c r="D845">
        <v>1.1000000000000001</v>
      </c>
      <c r="E845" t="s">
        <v>90</v>
      </c>
      <c r="F845" t="s">
        <v>1419</v>
      </c>
      <c r="G845" t="s">
        <v>1420</v>
      </c>
      <c r="H845" t="s">
        <v>1411</v>
      </c>
      <c r="I845">
        <v>0.60206999999999999</v>
      </c>
      <c r="J845">
        <v>5.3602999999999998E-2</v>
      </c>
      <c r="K845" s="1">
        <v>1084000</v>
      </c>
      <c r="L845">
        <v>2003</v>
      </c>
      <c r="M845">
        <v>7.2988999999999997</v>
      </c>
      <c r="N845" s="1">
        <v>22521000</v>
      </c>
      <c r="O845">
        <v>1.2640999999999999E-2</v>
      </c>
      <c r="P845">
        <v>1616</v>
      </c>
      <c r="Q845" s="1">
        <v>-2159100000</v>
      </c>
      <c r="R845">
        <v>0.91263000000000005</v>
      </c>
      <c r="S845">
        <v>0.89390999999999998</v>
      </c>
      <c r="T845" s="1">
        <v>1941900</v>
      </c>
      <c r="U845" s="1">
        <v>1672300</v>
      </c>
      <c r="V845">
        <v>0.65175000000000005</v>
      </c>
      <c r="W845">
        <v>0.60531999999999997</v>
      </c>
      <c r="X845" s="1">
        <v>3876900</v>
      </c>
      <c r="Y845" s="1">
        <v>3036700</v>
      </c>
      <c r="Z845">
        <v>0.73275000000000001</v>
      </c>
      <c r="AA845">
        <v>0.69711999999999996</v>
      </c>
      <c r="AB845" s="1">
        <v>3396200</v>
      </c>
      <c r="AC845" s="1">
        <v>2689800</v>
      </c>
      <c r="AD845">
        <v>18</v>
      </c>
      <c r="AE845">
        <v>18</v>
      </c>
      <c r="AF845">
        <v>1.2039</v>
      </c>
      <c r="AG845">
        <v>0.13688</v>
      </c>
      <c r="AH845">
        <v>1.0669999999999999</v>
      </c>
      <c r="AI845">
        <v>18</v>
      </c>
      <c r="AJ845">
        <v>0</v>
      </c>
      <c r="AK845">
        <v>16</v>
      </c>
      <c r="AL845">
        <v>0</v>
      </c>
      <c r="AM845">
        <v>0</v>
      </c>
      <c r="AN845">
        <v>1</v>
      </c>
      <c r="AO845">
        <v>0.93381999999999998</v>
      </c>
      <c r="AP845">
        <v>0</v>
      </c>
      <c r="AQ845">
        <v>0</v>
      </c>
      <c r="AR845" t="s">
        <v>95</v>
      </c>
      <c r="AS845" t="s">
        <v>95</v>
      </c>
      <c r="AT845" t="s">
        <v>95</v>
      </c>
      <c r="AU845" t="s">
        <v>95</v>
      </c>
      <c r="AV845" t="s">
        <v>95</v>
      </c>
      <c r="AW845" t="s">
        <v>95</v>
      </c>
      <c r="AX845" t="s">
        <v>95</v>
      </c>
      <c r="AY845" t="s">
        <v>95</v>
      </c>
      <c r="AZ845" t="s">
        <v>95</v>
      </c>
      <c r="BA845" t="s">
        <v>95</v>
      </c>
      <c r="BB845" t="s">
        <v>95</v>
      </c>
      <c r="BC845" t="s">
        <v>95</v>
      </c>
      <c r="BD845" t="s">
        <v>95</v>
      </c>
      <c r="BI845">
        <v>0</v>
      </c>
      <c r="BJ845" t="s">
        <v>156</v>
      </c>
      <c r="BK845" t="s">
        <v>138</v>
      </c>
      <c r="BL845">
        <v>1</v>
      </c>
      <c r="BM845">
        <v>1</v>
      </c>
      <c r="BN845">
        <v>0</v>
      </c>
      <c r="BO845">
        <v>2</v>
      </c>
      <c r="BP845">
        <v>0</v>
      </c>
      <c r="BQ845">
        <v>0</v>
      </c>
      <c r="BS845">
        <v>1</v>
      </c>
      <c r="BT845">
        <v>1</v>
      </c>
      <c r="BU845">
        <v>0</v>
      </c>
      <c r="BV845">
        <v>0</v>
      </c>
      <c r="BW845">
        <v>0</v>
      </c>
      <c r="BX845">
        <v>0</v>
      </c>
      <c r="BY845">
        <v>897</v>
      </c>
      <c r="CG845" s="4">
        <v>1</v>
      </c>
      <c r="CH845" s="4">
        <v>1</v>
      </c>
      <c r="CI845" s="5">
        <v>0</v>
      </c>
      <c r="CJ845" s="5">
        <v>0</v>
      </c>
      <c r="CK845" s="5">
        <v>0</v>
      </c>
      <c r="CL845" s="5">
        <v>0</v>
      </c>
    </row>
    <row r="846" spans="1:90" x14ac:dyDescent="0.2">
      <c r="A846" t="s">
        <v>1421</v>
      </c>
      <c r="B846" t="s">
        <v>1408</v>
      </c>
      <c r="C846" t="s">
        <v>168</v>
      </c>
      <c r="D846">
        <v>1.1000000000000001</v>
      </c>
      <c r="E846" t="s">
        <v>90</v>
      </c>
      <c r="F846" t="s">
        <v>1422</v>
      </c>
      <c r="G846" t="s">
        <v>107</v>
      </c>
      <c r="H846" t="s">
        <v>1411</v>
      </c>
      <c r="I846">
        <v>0.77259999999999995</v>
      </c>
      <c r="J846">
        <v>1.2956000000000001E-3</v>
      </c>
      <c r="K846">
        <v>3.2778E-3</v>
      </c>
      <c r="L846">
        <v>2002.3</v>
      </c>
      <c r="M846">
        <v>5.6879</v>
      </c>
      <c r="N846">
        <v>0.13264999999999999</v>
      </c>
      <c r="O846">
        <v>1555.1</v>
      </c>
      <c r="P846" s="1">
        <v>157470</v>
      </c>
      <c r="Q846">
        <v>-6.4729999999999999</v>
      </c>
      <c r="R846">
        <v>0.65644000000000002</v>
      </c>
      <c r="S846">
        <v>0.59201999999999999</v>
      </c>
      <c r="T846">
        <v>2.3720000000000001E-2</v>
      </c>
      <c r="U846">
        <v>1.6711E-2</v>
      </c>
      <c r="V846">
        <v>-7.9089</v>
      </c>
      <c r="W846">
        <v>-8.9570000000000007</v>
      </c>
      <c r="X846">
        <v>0.12078999999999999</v>
      </c>
      <c r="Y846">
        <v>0.11380999999999999</v>
      </c>
      <c r="Z846">
        <v>0.21814</v>
      </c>
      <c r="AA846">
        <v>0.12615999999999999</v>
      </c>
      <c r="AB846">
        <v>3.5783000000000002E-2</v>
      </c>
      <c r="AC846">
        <v>2.8198999999999998E-2</v>
      </c>
      <c r="AD846">
        <v>20</v>
      </c>
      <c r="AE846">
        <v>20</v>
      </c>
      <c r="AF846">
        <v>1.2602</v>
      </c>
      <c r="AG846">
        <v>0.16986000000000001</v>
      </c>
      <c r="AH846">
        <v>1.0904</v>
      </c>
      <c r="AI846">
        <v>20</v>
      </c>
      <c r="AJ846">
        <v>2</v>
      </c>
      <c r="AK846">
        <v>18</v>
      </c>
      <c r="AL846">
        <v>1</v>
      </c>
      <c r="AM846">
        <v>0</v>
      </c>
      <c r="AN846">
        <v>1</v>
      </c>
      <c r="AO846">
        <v>0.96569000000000005</v>
      </c>
      <c r="AP846">
        <v>1</v>
      </c>
      <c r="AQ846">
        <v>1</v>
      </c>
      <c r="AR846" t="s">
        <v>94</v>
      </c>
      <c r="AS846" t="s">
        <v>95</v>
      </c>
      <c r="AT846" t="s">
        <v>95</v>
      </c>
      <c r="AU846" t="s">
        <v>95</v>
      </c>
      <c r="AV846" t="s">
        <v>95</v>
      </c>
      <c r="AW846" t="s">
        <v>95</v>
      </c>
      <c r="AX846" t="s">
        <v>95</v>
      </c>
      <c r="AY846" t="s">
        <v>95</v>
      </c>
      <c r="AZ846" t="s">
        <v>94</v>
      </c>
      <c r="BA846" t="s">
        <v>94</v>
      </c>
      <c r="BB846" t="s">
        <v>94</v>
      </c>
      <c r="BC846" t="s">
        <v>96</v>
      </c>
      <c r="BD846" t="s">
        <v>94</v>
      </c>
      <c r="BH846" t="s">
        <v>187</v>
      </c>
      <c r="BI846">
        <v>0</v>
      </c>
      <c r="BJ846" t="s">
        <v>108</v>
      </c>
      <c r="BK846" t="s">
        <v>109</v>
      </c>
      <c r="BL846">
        <v>0</v>
      </c>
      <c r="BM846">
        <v>1</v>
      </c>
      <c r="BN846">
        <v>0</v>
      </c>
      <c r="BO846">
        <v>1</v>
      </c>
      <c r="BP846">
        <v>0</v>
      </c>
      <c r="BQ846">
        <v>0</v>
      </c>
      <c r="BS846">
        <v>0</v>
      </c>
      <c r="BT846">
        <v>1</v>
      </c>
      <c r="BU846">
        <v>0</v>
      </c>
      <c r="BV846">
        <v>1</v>
      </c>
      <c r="BW846">
        <v>0</v>
      </c>
      <c r="BX846">
        <v>0</v>
      </c>
      <c r="BY846">
        <v>898</v>
      </c>
      <c r="CG846" s="4">
        <v>0</v>
      </c>
      <c r="CH846" s="4">
        <v>1</v>
      </c>
      <c r="CI846" s="5">
        <v>0</v>
      </c>
      <c r="CJ846" s="5">
        <v>1</v>
      </c>
      <c r="CK846" s="5">
        <v>0</v>
      </c>
      <c r="CL846" s="5">
        <v>0</v>
      </c>
    </row>
    <row r="847" spans="1:90" x14ac:dyDescent="0.2">
      <c r="A847" t="s">
        <v>1423</v>
      </c>
      <c r="B847" t="s">
        <v>1408</v>
      </c>
      <c r="C847" t="s">
        <v>168</v>
      </c>
      <c r="D847">
        <v>2.1</v>
      </c>
      <c r="E847" t="s">
        <v>1424</v>
      </c>
      <c r="F847" t="s">
        <v>1425</v>
      </c>
      <c r="G847" t="s">
        <v>92</v>
      </c>
      <c r="H847" t="s">
        <v>1411</v>
      </c>
      <c r="I847">
        <v>-0.14799000000000001</v>
      </c>
      <c r="J847">
        <v>-4.6796999999999998E-2</v>
      </c>
      <c r="K847">
        <v>-9.4629999999999992E-3</v>
      </c>
      <c r="L847">
        <v>2012.8</v>
      </c>
      <c r="M847">
        <v>-29.693999999999999</v>
      </c>
      <c r="N847">
        <v>0.31274999999999997</v>
      </c>
      <c r="O847">
        <v>1.0127999999999999</v>
      </c>
      <c r="P847">
        <v>1973</v>
      </c>
      <c r="Q847">
        <v>19.204999999999998</v>
      </c>
      <c r="R847">
        <v>0.18682000000000001</v>
      </c>
      <c r="S847">
        <v>3.4347999999999997E-2</v>
      </c>
      <c r="T847">
        <v>0.11663999999999999</v>
      </c>
      <c r="U847">
        <v>6.4462000000000005E-2</v>
      </c>
      <c r="V847">
        <v>0.16832</v>
      </c>
      <c r="W847">
        <v>7.0479E-2</v>
      </c>
      <c r="X847">
        <v>0.11796</v>
      </c>
      <c r="Y847">
        <v>6.1251E-2</v>
      </c>
      <c r="Z847">
        <v>0.17795</v>
      </c>
      <c r="AA847">
        <v>8.1241999999999995E-2</v>
      </c>
      <c r="AB847">
        <v>0.11728</v>
      </c>
      <c r="AC847">
        <v>6.2688999999999995E-2</v>
      </c>
      <c r="AD847">
        <v>20</v>
      </c>
      <c r="AE847">
        <v>20</v>
      </c>
      <c r="AF847">
        <v>2.2608000000000001</v>
      </c>
      <c r="AG847">
        <v>0.38107999999999997</v>
      </c>
      <c r="AH847">
        <v>1.8796999999999999</v>
      </c>
      <c r="AI847">
        <v>20</v>
      </c>
      <c r="AJ847">
        <v>16</v>
      </c>
      <c r="AK847">
        <v>0</v>
      </c>
      <c r="AL847">
        <v>1</v>
      </c>
      <c r="AM847">
        <v>0</v>
      </c>
      <c r="AN847">
        <v>1</v>
      </c>
      <c r="AO847">
        <v>0.73407999999999995</v>
      </c>
      <c r="AP847">
        <v>1</v>
      </c>
      <c r="AQ847">
        <v>1</v>
      </c>
      <c r="AR847" t="s">
        <v>96</v>
      </c>
      <c r="AS847" t="s">
        <v>95</v>
      </c>
      <c r="AT847" t="s">
        <v>95</v>
      </c>
      <c r="AU847" t="s">
        <v>95</v>
      </c>
      <c r="AV847" t="s">
        <v>95</v>
      </c>
      <c r="AW847" t="s">
        <v>95</v>
      </c>
      <c r="AX847" t="s">
        <v>95</v>
      </c>
      <c r="AY847" t="s">
        <v>95</v>
      </c>
      <c r="AZ847" t="s">
        <v>94</v>
      </c>
      <c r="BA847" t="s">
        <v>96</v>
      </c>
      <c r="BB847" t="s">
        <v>94</v>
      </c>
      <c r="BC847" t="s">
        <v>96</v>
      </c>
      <c r="BD847" t="s">
        <v>94</v>
      </c>
      <c r="BE847">
        <v>2</v>
      </c>
      <c r="BH847" t="s">
        <v>1426</v>
      </c>
      <c r="BI847">
        <v>0</v>
      </c>
      <c r="BL847">
        <v>1</v>
      </c>
      <c r="BM847">
        <v>1</v>
      </c>
      <c r="BN847">
        <v>0</v>
      </c>
      <c r="BO847">
        <v>0</v>
      </c>
      <c r="BP847">
        <v>0</v>
      </c>
      <c r="BQ847">
        <v>1</v>
      </c>
      <c r="BS847">
        <v>1</v>
      </c>
      <c r="BT847">
        <v>1</v>
      </c>
      <c r="BU847">
        <v>0</v>
      </c>
      <c r="BV847">
        <v>0</v>
      </c>
      <c r="BW847">
        <v>0</v>
      </c>
      <c r="BX847">
        <v>1</v>
      </c>
      <c r="BY847">
        <v>899</v>
      </c>
      <c r="CG847" s="4">
        <v>1</v>
      </c>
      <c r="CH847" s="4">
        <v>1</v>
      </c>
      <c r="CI847" s="5">
        <v>0</v>
      </c>
      <c r="CJ847" s="5">
        <v>0</v>
      </c>
      <c r="CK847" s="5">
        <v>0</v>
      </c>
      <c r="CL847" s="5">
        <v>1</v>
      </c>
    </row>
    <row r="848" spans="1:90" x14ac:dyDescent="0.2">
      <c r="A848" t="s">
        <v>1427</v>
      </c>
      <c r="B848" t="s">
        <v>1408</v>
      </c>
      <c r="C848" t="s">
        <v>168</v>
      </c>
      <c r="D848">
        <v>2.7</v>
      </c>
      <c r="E848" t="s">
        <v>1428</v>
      </c>
      <c r="F848" t="s">
        <v>1429</v>
      </c>
      <c r="G848" t="s">
        <v>92</v>
      </c>
      <c r="H848" t="s">
        <v>1411</v>
      </c>
      <c r="I848">
        <v>-7.1925999999999999E-4</v>
      </c>
      <c r="J848">
        <v>9.6836999999999997E-4</v>
      </c>
      <c r="K848">
        <v>-1.3323E-4</v>
      </c>
      <c r="L848">
        <v>-1308.0999999999999</v>
      </c>
      <c r="M848">
        <v>-6109.7</v>
      </c>
      <c r="N848">
        <v>2.7744</v>
      </c>
      <c r="O848">
        <v>1555.3</v>
      </c>
      <c r="P848" s="1">
        <v>157450</v>
      </c>
      <c r="Q848">
        <v>0.50141999999999998</v>
      </c>
      <c r="R848">
        <v>1.1933E-4</v>
      </c>
      <c r="S848">
        <v>-0.19986000000000001</v>
      </c>
      <c r="T848">
        <v>7.1299000000000001E-2</v>
      </c>
      <c r="U848">
        <v>6.2078000000000001E-2</v>
      </c>
      <c r="V848">
        <v>-10.747999999999999</v>
      </c>
      <c r="W848">
        <v>-12.215999999999999</v>
      </c>
      <c r="X848">
        <v>0.24439</v>
      </c>
      <c r="Y848">
        <v>0.23376</v>
      </c>
      <c r="Z848">
        <v>1.0474E-4</v>
      </c>
      <c r="AA848">
        <v>-0.12488</v>
      </c>
      <c r="AB848">
        <v>7.1300000000000002E-2</v>
      </c>
      <c r="AC848">
        <v>6.2084E-2</v>
      </c>
      <c r="AD848">
        <v>19</v>
      </c>
      <c r="AE848">
        <v>19</v>
      </c>
      <c r="AF848">
        <v>0.13144</v>
      </c>
      <c r="AG848">
        <v>4.5291999999999999E-2</v>
      </c>
      <c r="AH848">
        <v>8.6150000000000004E-2</v>
      </c>
      <c r="AI848">
        <v>19</v>
      </c>
      <c r="AJ848">
        <v>16</v>
      </c>
      <c r="AK848">
        <v>18</v>
      </c>
      <c r="AL848">
        <v>1</v>
      </c>
      <c r="AM848">
        <v>0</v>
      </c>
      <c r="AN848">
        <v>1</v>
      </c>
      <c r="AO848">
        <v>0.90149000000000001</v>
      </c>
      <c r="AP848">
        <v>1</v>
      </c>
      <c r="AQ848">
        <v>1</v>
      </c>
      <c r="AR848" t="s">
        <v>96</v>
      </c>
      <c r="AS848" t="s">
        <v>95</v>
      </c>
      <c r="AT848" t="s">
        <v>95</v>
      </c>
      <c r="AU848" t="s">
        <v>95</v>
      </c>
      <c r="AV848" t="s">
        <v>95</v>
      </c>
      <c r="AW848" t="s">
        <v>95</v>
      </c>
      <c r="AX848" t="s">
        <v>95</v>
      </c>
      <c r="AY848" t="s">
        <v>94</v>
      </c>
      <c r="AZ848" t="s">
        <v>94</v>
      </c>
      <c r="BA848" t="s">
        <v>96</v>
      </c>
      <c r="BB848" t="s">
        <v>94</v>
      </c>
      <c r="BC848" t="s">
        <v>96</v>
      </c>
      <c r="BD848" t="s">
        <v>94</v>
      </c>
      <c r="BE848">
        <v>3</v>
      </c>
      <c r="BG848" t="s">
        <v>1430</v>
      </c>
      <c r="BI848">
        <v>0</v>
      </c>
      <c r="BL848">
        <v>0</v>
      </c>
      <c r="BM848">
        <v>1</v>
      </c>
      <c r="BN848">
        <v>0</v>
      </c>
      <c r="BO848">
        <v>0</v>
      </c>
      <c r="BP848">
        <v>0</v>
      </c>
      <c r="BQ848">
        <v>1</v>
      </c>
      <c r="BS848">
        <v>0</v>
      </c>
      <c r="BT848">
        <v>1</v>
      </c>
      <c r="BU848">
        <v>0</v>
      </c>
      <c r="BV848">
        <v>0</v>
      </c>
      <c r="BW848">
        <v>0</v>
      </c>
      <c r="BX848">
        <v>1</v>
      </c>
      <c r="BY848">
        <v>900</v>
      </c>
      <c r="CG848" s="4">
        <v>0</v>
      </c>
      <c r="CH848" s="4">
        <v>1</v>
      </c>
      <c r="CI848" s="5">
        <v>0</v>
      </c>
      <c r="CJ848" s="5">
        <v>0</v>
      </c>
      <c r="CK848" s="5">
        <v>0</v>
      </c>
      <c r="CL848" s="5">
        <v>1</v>
      </c>
    </row>
    <row r="849" spans="1:90" x14ac:dyDescent="0.2">
      <c r="A849" t="s">
        <v>1431</v>
      </c>
      <c r="B849" t="s">
        <v>1408</v>
      </c>
      <c r="C849" t="s">
        <v>168</v>
      </c>
      <c r="D849">
        <v>3.2</v>
      </c>
      <c r="E849" t="s">
        <v>505</v>
      </c>
      <c r="F849" t="s">
        <v>1432</v>
      </c>
      <c r="G849" t="s">
        <v>92</v>
      </c>
      <c r="H849" t="s">
        <v>1411</v>
      </c>
      <c r="I849">
        <v>29.573</v>
      </c>
      <c r="J849">
        <v>6.5656999999999993E-2</v>
      </c>
      <c r="K849">
        <v>963.61</v>
      </c>
      <c r="L849">
        <v>2014.2</v>
      </c>
      <c r="M849">
        <v>0.14860000000000001</v>
      </c>
      <c r="N849">
        <v>18329</v>
      </c>
      <c r="O849">
        <v>1.3311999999999999E-2</v>
      </c>
      <c r="P849">
        <v>1811.5</v>
      </c>
      <c r="Q849" s="1">
        <v>-1932500</v>
      </c>
      <c r="R849">
        <v>0.13153999999999999</v>
      </c>
      <c r="S849">
        <v>-0.19413</v>
      </c>
      <c r="T849">
        <v>23124</v>
      </c>
      <c r="U849">
        <v>11981</v>
      </c>
      <c r="V849">
        <v>9.6755999999999995E-3</v>
      </c>
      <c r="W849">
        <v>-0.2104</v>
      </c>
      <c r="X849">
        <v>24693</v>
      </c>
      <c r="Y849">
        <v>13766</v>
      </c>
      <c r="Z849">
        <v>1.7971000000000001E-2</v>
      </c>
      <c r="AA849">
        <v>-0.20025999999999999</v>
      </c>
      <c r="AB849">
        <v>24590</v>
      </c>
      <c r="AC849">
        <v>13473</v>
      </c>
      <c r="AD849">
        <v>12</v>
      </c>
      <c r="AE849">
        <v>12</v>
      </c>
      <c r="AF849">
        <v>4.9082999999999997</v>
      </c>
      <c r="AG849">
        <v>7.3653E-4</v>
      </c>
      <c r="AH849">
        <v>4.9076000000000004</v>
      </c>
      <c r="AI849">
        <v>12</v>
      </c>
      <c r="AJ849">
        <v>4</v>
      </c>
      <c r="AK849">
        <v>0</v>
      </c>
      <c r="AL849">
        <v>1</v>
      </c>
      <c r="AM849">
        <v>0</v>
      </c>
      <c r="AN849">
        <v>1</v>
      </c>
      <c r="AO849">
        <v>1.8315000000000001E-2</v>
      </c>
      <c r="AP849">
        <v>0</v>
      </c>
      <c r="AQ849">
        <v>0</v>
      </c>
      <c r="AR849" t="s">
        <v>96</v>
      </c>
      <c r="AS849" t="s">
        <v>95</v>
      </c>
      <c r="AT849" t="s">
        <v>95</v>
      </c>
      <c r="AU849" t="s">
        <v>94</v>
      </c>
      <c r="AV849" t="s">
        <v>94</v>
      </c>
      <c r="AW849" t="s">
        <v>94</v>
      </c>
      <c r="AX849" t="s">
        <v>94</v>
      </c>
      <c r="AY849" t="s">
        <v>95</v>
      </c>
      <c r="AZ849" t="s">
        <v>94</v>
      </c>
      <c r="BA849" t="s">
        <v>96</v>
      </c>
      <c r="BB849" t="s">
        <v>94</v>
      </c>
      <c r="BC849" t="s">
        <v>96</v>
      </c>
      <c r="BD849" t="s">
        <v>94</v>
      </c>
      <c r="BE849">
        <v>2</v>
      </c>
      <c r="BF849" t="s">
        <v>1433</v>
      </c>
      <c r="BH849" t="s">
        <v>1434</v>
      </c>
      <c r="BI849">
        <v>0</v>
      </c>
      <c r="BL849">
        <v>0</v>
      </c>
      <c r="BM849">
        <v>0</v>
      </c>
      <c r="BN849">
        <v>0</v>
      </c>
      <c r="BO849">
        <v>0</v>
      </c>
      <c r="BP849">
        <v>0</v>
      </c>
      <c r="BQ849">
        <v>0</v>
      </c>
      <c r="BS849">
        <v>0</v>
      </c>
      <c r="BT849">
        <v>0</v>
      </c>
      <c r="BU849">
        <v>0</v>
      </c>
      <c r="BV849">
        <v>0</v>
      </c>
      <c r="BW849">
        <v>0</v>
      </c>
      <c r="BX849">
        <v>0</v>
      </c>
      <c r="BY849">
        <v>901</v>
      </c>
      <c r="CG849" s="4">
        <v>0</v>
      </c>
      <c r="CH849" s="4">
        <v>0</v>
      </c>
      <c r="CI849" s="5">
        <v>0</v>
      </c>
      <c r="CJ849" s="5">
        <v>0</v>
      </c>
      <c r="CK849" s="5">
        <v>0</v>
      </c>
      <c r="CL849" s="5">
        <v>0</v>
      </c>
    </row>
    <row r="850" spans="1:90" x14ac:dyDescent="0.2">
      <c r="A850" t="s">
        <v>1435</v>
      </c>
      <c r="B850" t="s">
        <v>1408</v>
      </c>
      <c r="C850" t="s">
        <v>168</v>
      </c>
      <c r="D850">
        <v>3.2</v>
      </c>
      <c r="E850" t="s">
        <v>120</v>
      </c>
      <c r="F850" t="s">
        <v>1436</v>
      </c>
      <c r="G850" t="s">
        <v>92</v>
      </c>
      <c r="H850" t="s">
        <v>1411</v>
      </c>
      <c r="I850">
        <v>0.60370000000000001</v>
      </c>
      <c r="J850">
        <v>2.2068999999999999E-3</v>
      </c>
      <c r="K850">
        <v>2.0528E-3</v>
      </c>
      <c r="L850">
        <v>1996.9</v>
      </c>
      <c r="M850">
        <v>7.2792000000000003</v>
      </c>
      <c r="N850">
        <v>0.92032999999999998</v>
      </c>
      <c r="O850">
        <v>3.2292999999999998</v>
      </c>
      <c r="P850">
        <v>2585.6</v>
      </c>
      <c r="Q850">
        <v>-3.2193999999999998</v>
      </c>
      <c r="R850">
        <v>0.53400000000000003</v>
      </c>
      <c r="S850">
        <v>0.44662000000000002</v>
      </c>
      <c r="T850">
        <v>2.8784000000000001E-2</v>
      </c>
      <c r="U850">
        <v>2.1874000000000001E-2</v>
      </c>
      <c r="V850">
        <v>7.6735999999999999E-2</v>
      </c>
      <c r="W850">
        <v>-3.1883000000000002E-2</v>
      </c>
      <c r="X850">
        <v>4.0516000000000003E-2</v>
      </c>
      <c r="Y850">
        <v>3.1104E-2</v>
      </c>
      <c r="Z850">
        <v>7.8808000000000003E-2</v>
      </c>
      <c r="AA850">
        <v>-2.9567E-2</v>
      </c>
      <c r="AB850">
        <v>4.0471E-2</v>
      </c>
      <c r="AC850">
        <v>3.1074999999999998E-2</v>
      </c>
      <c r="AD850">
        <v>20</v>
      </c>
      <c r="AE850">
        <v>20</v>
      </c>
      <c r="AF850">
        <v>1.0335000000000001</v>
      </c>
      <c r="AG850">
        <v>0.85316999999999998</v>
      </c>
      <c r="AH850">
        <v>0.18035000000000001</v>
      </c>
      <c r="AI850">
        <v>20</v>
      </c>
      <c r="AJ850">
        <v>12</v>
      </c>
      <c r="AK850">
        <v>18</v>
      </c>
      <c r="AL850">
        <v>1</v>
      </c>
      <c r="AM850">
        <v>0</v>
      </c>
      <c r="AN850">
        <v>0</v>
      </c>
      <c r="AO850">
        <v>0.95513999999999999</v>
      </c>
      <c r="AP850">
        <v>1</v>
      </c>
      <c r="AQ850">
        <v>1</v>
      </c>
      <c r="AR850" t="s">
        <v>94</v>
      </c>
      <c r="AS850" t="s">
        <v>95</v>
      </c>
      <c r="AT850" t="s">
        <v>95</v>
      </c>
      <c r="AU850" t="s">
        <v>95</v>
      </c>
      <c r="AV850" t="s">
        <v>95</v>
      </c>
      <c r="AW850" t="s">
        <v>95</v>
      </c>
      <c r="AX850" t="s">
        <v>95</v>
      </c>
      <c r="AY850" t="s">
        <v>94</v>
      </c>
      <c r="AZ850" t="s">
        <v>94</v>
      </c>
      <c r="BA850" t="s">
        <v>94</v>
      </c>
      <c r="BB850" t="s">
        <v>94</v>
      </c>
      <c r="BC850" t="s">
        <v>94</v>
      </c>
      <c r="BD850" t="s">
        <v>94</v>
      </c>
      <c r="BE850">
        <v>2</v>
      </c>
      <c r="BI850">
        <v>0</v>
      </c>
      <c r="BK850" t="s">
        <v>137</v>
      </c>
      <c r="BL850">
        <v>1</v>
      </c>
      <c r="BM850">
        <v>1</v>
      </c>
      <c r="BN850">
        <v>0</v>
      </c>
      <c r="BO850">
        <v>0</v>
      </c>
      <c r="BP850">
        <v>0</v>
      </c>
      <c r="BQ850">
        <v>1</v>
      </c>
      <c r="BS850">
        <v>0</v>
      </c>
      <c r="BT850">
        <v>1</v>
      </c>
      <c r="BU850">
        <v>0</v>
      </c>
      <c r="BV850">
        <v>0</v>
      </c>
      <c r="BW850">
        <v>0</v>
      </c>
      <c r="BX850">
        <v>1</v>
      </c>
      <c r="BY850">
        <v>902</v>
      </c>
      <c r="BZ850" t="s">
        <v>123</v>
      </c>
      <c r="CG850" s="4">
        <v>1</v>
      </c>
      <c r="CH850" s="4">
        <v>1</v>
      </c>
      <c r="CI850" s="5">
        <v>0</v>
      </c>
      <c r="CJ850" s="5">
        <v>0</v>
      </c>
      <c r="CK850" s="5">
        <v>0</v>
      </c>
      <c r="CL850" s="5">
        <v>1</v>
      </c>
    </row>
    <row r="851" spans="1:90" x14ac:dyDescent="0.2">
      <c r="A851" t="s">
        <v>1437</v>
      </c>
      <c r="B851" t="s">
        <v>1408</v>
      </c>
      <c r="C851" t="s">
        <v>168</v>
      </c>
      <c r="D851">
        <v>4.0999999999999996</v>
      </c>
      <c r="E851" t="s">
        <v>129</v>
      </c>
      <c r="F851" t="s">
        <v>130</v>
      </c>
      <c r="G851" t="s">
        <v>131</v>
      </c>
      <c r="H851" t="s">
        <v>1411</v>
      </c>
      <c r="I851">
        <v>-2.7021E-2</v>
      </c>
      <c r="J851">
        <v>-2.7007E-2</v>
      </c>
      <c r="K851">
        <v>-0.40778999999999999</v>
      </c>
      <c r="L851">
        <v>1721.1</v>
      </c>
      <c r="M851">
        <v>-162.63</v>
      </c>
      <c r="N851">
        <v>49603</v>
      </c>
      <c r="O851">
        <v>28.576000000000001</v>
      </c>
      <c r="P851">
        <v>1997.2</v>
      </c>
      <c r="Q851">
        <v>839.72</v>
      </c>
      <c r="R851">
        <v>1.7276E-2</v>
      </c>
      <c r="S851">
        <v>-0.15615000000000001</v>
      </c>
      <c r="T851">
        <v>20.562000000000001</v>
      </c>
      <c r="U851">
        <v>12.637</v>
      </c>
      <c r="V851">
        <v>1.7277000000000001E-2</v>
      </c>
      <c r="W851">
        <v>-9.1913999999999996E-2</v>
      </c>
      <c r="X851">
        <v>20.562000000000001</v>
      </c>
      <c r="Y851">
        <v>12.637</v>
      </c>
      <c r="Z851">
        <v>1.4172000000000001E-2</v>
      </c>
      <c r="AA851">
        <v>-9.5364000000000004E-2</v>
      </c>
      <c r="AB851">
        <v>20.594999999999999</v>
      </c>
      <c r="AC851">
        <v>12.635</v>
      </c>
      <c r="AD851">
        <v>21</v>
      </c>
      <c r="AE851">
        <v>17</v>
      </c>
      <c r="AF851">
        <v>2.016E-3</v>
      </c>
      <c r="AG851">
        <v>2.4191999999999999E-4</v>
      </c>
      <c r="AH851">
        <v>1.7741E-3</v>
      </c>
      <c r="AI851">
        <v>20</v>
      </c>
      <c r="AJ851">
        <v>19</v>
      </c>
      <c r="AK851">
        <v>9</v>
      </c>
      <c r="AL851">
        <v>0</v>
      </c>
      <c r="AM851">
        <v>1</v>
      </c>
      <c r="AN851">
        <v>1</v>
      </c>
      <c r="AO851">
        <v>0.31113000000000002</v>
      </c>
      <c r="AP851">
        <v>0</v>
      </c>
      <c r="AQ851">
        <v>1</v>
      </c>
      <c r="AR851" t="s">
        <v>96</v>
      </c>
      <c r="AS851" t="s">
        <v>95</v>
      </c>
      <c r="AT851" t="s">
        <v>95</v>
      </c>
      <c r="AU851" t="s">
        <v>95</v>
      </c>
      <c r="AV851" t="s">
        <v>95</v>
      </c>
      <c r="AW851" t="s">
        <v>95</v>
      </c>
      <c r="AX851" t="s">
        <v>94</v>
      </c>
      <c r="AY851" t="s">
        <v>94</v>
      </c>
      <c r="AZ851" t="s">
        <v>94</v>
      </c>
      <c r="BA851" t="s">
        <v>96</v>
      </c>
      <c r="BB851" t="s">
        <v>94</v>
      </c>
      <c r="BC851" t="s">
        <v>96</v>
      </c>
      <c r="BD851" t="s">
        <v>94</v>
      </c>
      <c r="BH851" t="s">
        <v>263</v>
      </c>
      <c r="BI851">
        <v>0</v>
      </c>
      <c r="BJ851" t="s">
        <v>137</v>
      </c>
      <c r="BK851" t="s">
        <v>133</v>
      </c>
      <c r="BL851">
        <v>1</v>
      </c>
      <c r="BM851">
        <v>1</v>
      </c>
      <c r="BN851">
        <v>0</v>
      </c>
      <c r="BO851">
        <v>0</v>
      </c>
      <c r="BP851">
        <v>0</v>
      </c>
      <c r="BQ851">
        <v>1</v>
      </c>
      <c r="BS851">
        <v>0</v>
      </c>
      <c r="BT851">
        <v>1</v>
      </c>
      <c r="BU851">
        <v>0</v>
      </c>
      <c r="BV851">
        <v>0</v>
      </c>
      <c r="BW851">
        <v>0</v>
      </c>
      <c r="BX851">
        <v>1</v>
      </c>
      <c r="BY851">
        <v>903</v>
      </c>
      <c r="BZ851" t="s">
        <v>123</v>
      </c>
      <c r="CG851" s="4">
        <v>1</v>
      </c>
      <c r="CH851" s="4">
        <v>1</v>
      </c>
      <c r="CI851" s="5">
        <v>0</v>
      </c>
      <c r="CJ851" s="5">
        <v>0</v>
      </c>
      <c r="CK851" s="5">
        <v>0</v>
      </c>
      <c r="CL851" s="5">
        <v>1</v>
      </c>
    </row>
    <row r="852" spans="1:90" x14ac:dyDescent="0.2">
      <c r="A852" t="s">
        <v>1438</v>
      </c>
      <c r="B852" t="s">
        <v>1408</v>
      </c>
      <c r="C852" t="s">
        <v>168</v>
      </c>
      <c r="D852">
        <v>4.0999999999999996</v>
      </c>
      <c r="E852" t="s">
        <v>129</v>
      </c>
      <c r="F852" t="s">
        <v>135</v>
      </c>
      <c r="G852" t="s">
        <v>136</v>
      </c>
      <c r="H852" t="s">
        <v>1411</v>
      </c>
      <c r="K852">
        <v>100</v>
      </c>
      <c r="Q852" s="1">
        <v>-200400</v>
      </c>
      <c r="Z852">
        <v>1</v>
      </c>
      <c r="AA852">
        <v>1</v>
      </c>
      <c r="AB852">
        <v>0</v>
      </c>
      <c r="AC852">
        <v>0</v>
      </c>
      <c r="AD852">
        <v>2</v>
      </c>
      <c r="AE852">
        <v>1</v>
      </c>
      <c r="AI852">
        <v>1</v>
      </c>
      <c r="AJ852">
        <v>0</v>
      </c>
      <c r="AK852">
        <v>0</v>
      </c>
      <c r="AL852">
        <v>0</v>
      </c>
      <c r="AM852">
        <v>0</v>
      </c>
      <c r="AP852">
        <v>0</v>
      </c>
      <c r="AQ852">
        <v>1</v>
      </c>
      <c r="AR852" t="s">
        <v>96</v>
      </c>
      <c r="AS852" t="s">
        <v>96</v>
      </c>
      <c r="AT852" t="s">
        <v>95</v>
      </c>
      <c r="AU852" t="s">
        <v>94</v>
      </c>
      <c r="AV852" t="s">
        <v>94</v>
      </c>
      <c r="AW852" t="s">
        <v>94</v>
      </c>
      <c r="AX852" t="s">
        <v>94</v>
      </c>
      <c r="AY852" t="s">
        <v>94</v>
      </c>
      <c r="AZ852" t="s">
        <v>95</v>
      </c>
      <c r="BA852" t="s">
        <v>96</v>
      </c>
      <c r="BB852" t="s">
        <v>96</v>
      </c>
      <c r="BC852" t="s">
        <v>96</v>
      </c>
      <c r="BD852" t="s">
        <v>96</v>
      </c>
      <c r="BH852" t="s">
        <v>189</v>
      </c>
      <c r="BI852">
        <v>0</v>
      </c>
      <c r="BJ852" t="s">
        <v>132</v>
      </c>
      <c r="BK852" t="s">
        <v>138</v>
      </c>
      <c r="BL852">
        <v>0</v>
      </c>
      <c r="BM852">
        <v>0</v>
      </c>
      <c r="BN852">
        <v>0</v>
      </c>
      <c r="BO852">
        <v>0</v>
      </c>
      <c r="BP852">
        <v>0</v>
      </c>
      <c r="BQ852">
        <v>0</v>
      </c>
      <c r="BS852">
        <v>0</v>
      </c>
      <c r="BT852">
        <v>0</v>
      </c>
      <c r="BU852">
        <v>0</v>
      </c>
      <c r="BV852">
        <v>0</v>
      </c>
      <c r="BW852">
        <v>0</v>
      </c>
      <c r="BX852">
        <v>0</v>
      </c>
      <c r="BY852">
        <v>904</v>
      </c>
      <c r="CG852" s="4">
        <v>0</v>
      </c>
      <c r="CH852" s="4">
        <v>0</v>
      </c>
      <c r="CI852" s="5">
        <v>0</v>
      </c>
      <c r="CJ852" s="5">
        <v>0</v>
      </c>
      <c r="CK852" s="5">
        <v>0</v>
      </c>
      <c r="CL852" s="5">
        <v>0</v>
      </c>
    </row>
    <row r="853" spans="1:90" x14ac:dyDescent="0.2">
      <c r="A853" t="s">
        <v>1439</v>
      </c>
      <c r="B853" t="s">
        <v>1408</v>
      </c>
      <c r="C853" t="s">
        <v>147</v>
      </c>
      <c r="D853">
        <v>3.3</v>
      </c>
      <c r="E853" t="s">
        <v>148</v>
      </c>
      <c r="F853" t="s">
        <v>149</v>
      </c>
      <c r="G853" t="s">
        <v>150</v>
      </c>
      <c r="H853" t="s">
        <v>1411</v>
      </c>
      <c r="I853">
        <v>0.26566000000000001</v>
      </c>
      <c r="J853">
        <v>0.10864</v>
      </c>
      <c r="K853">
        <v>82.995000000000005</v>
      </c>
      <c r="L853">
        <v>2014.7</v>
      </c>
      <c r="M853">
        <v>16.542000000000002</v>
      </c>
      <c r="N853">
        <v>5561.9</v>
      </c>
      <c r="O853">
        <v>3.0975999999999998E-3</v>
      </c>
      <c r="P853">
        <v>1890.4</v>
      </c>
      <c r="Q853" s="1">
        <v>-164740</v>
      </c>
      <c r="R853">
        <v>0.99121000000000004</v>
      </c>
      <c r="S853">
        <v>0.99070000000000003</v>
      </c>
      <c r="T853">
        <v>154.94999999999999</v>
      </c>
      <c r="U853">
        <v>93.435000000000002</v>
      </c>
      <c r="V853">
        <v>0.94981000000000004</v>
      </c>
      <c r="W853">
        <v>0.94786999999999999</v>
      </c>
      <c r="X853">
        <v>370.38</v>
      </c>
      <c r="Y853">
        <v>291.48</v>
      </c>
      <c r="Z853">
        <v>0.63512000000000002</v>
      </c>
      <c r="AA853">
        <v>0.62109000000000003</v>
      </c>
      <c r="AB853">
        <v>998.62</v>
      </c>
      <c r="AC853">
        <v>836.32</v>
      </c>
      <c r="AD853">
        <v>55</v>
      </c>
      <c r="AE853">
        <v>39</v>
      </c>
      <c r="AF853">
        <v>0.96926999999999996</v>
      </c>
      <c r="AG853">
        <v>1.7979000000000001E-4</v>
      </c>
      <c r="AH853">
        <v>0.96909000000000001</v>
      </c>
      <c r="AI853">
        <v>46</v>
      </c>
      <c r="AJ853">
        <v>0</v>
      </c>
      <c r="AK853">
        <v>45</v>
      </c>
      <c r="AL853">
        <v>0</v>
      </c>
      <c r="AM853">
        <v>0</v>
      </c>
      <c r="AN853">
        <v>1</v>
      </c>
      <c r="AO853">
        <v>0.92391999999999996</v>
      </c>
      <c r="AP853">
        <v>0</v>
      </c>
      <c r="AQ853">
        <v>0</v>
      </c>
      <c r="AR853" t="s">
        <v>95</v>
      </c>
      <c r="AS853" t="s">
        <v>95</v>
      </c>
      <c r="AT853" t="s">
        <v>95</v>
      </c>
      <c r="AU853" t="s">
        <v>95</v>
      </c>
      <c r="AV853" t="s">
        <v>95</v>
      </c>
      <c r="AW853" t="s">
        <v>95</v>
      </c>
      <c r="AX853" t="s">
        <v>95</v>
      </c>
      <c r="AY853" t="s">
        <v>95</v>
      </c>
      <c r="AZ853" t="s">
        <v>95</v>
      </c>
      <c r="BA853" t="s">
        <v>95</v>
      </c>
      <c r="BB853" t="s">
        <v>95</v>
      </c>
      <c r="BC853" t="s">
        <v>95</v>
      </c>
      <c r="BD853" t="s">
        <v>95</v>
      </c>
      <c r="BH853" t="s">
        <v>151</v>
      </c>
      <c r="BI853">
        <v>0</v>
      </c>
      <c r="BL853">
        <v>1</v>
      </c>
      <c r="BM853">
        <v>1</v>
      </c>
      <c r="BN853">
        <v>0</v>
      </c>
      <c r="BO853">
        <v>0</v>
      </c>
      <c r="BP853">
        <v>1</v>
      </c>
      <c r="BQ853">
        <v>1</v>
      </c>
      <c r="BS853">
        <v>1</v>
      </c>
      <c r="BT853">
        <v>1</v>
      </c>
      <c r="BU853">
        <v>0</v>
      </c>
      <c r="BV853">
        <v>0</v>
      </c>
      <c r="BW853">
        <v>1</v>
      </c>
      <c r="BX853">
        <v>1</v>
      </c>
      <c r="BY853">
        <v>905</v>
      </c>
      <c r="CG853" s="4">
        <v>1</v>
      </c>
      <c r="CH853" s="4">
        <v>1</v>
      </c>
      <c r="CI853" s="5">
        <v>0</v>
      </c>
      <c r="CJ853" s="5">
        <v>0</v>
      </c>
      <c r="CK853" s="5">
        <v>1</v>
      </c>
      <c r="CL853" s="5">
        <v>1</v>
      </c>
    </row>
    <row r="854" spans="1:90" x14ac:dyDescent="0.2">
      <c r="A854" t="s">
        <v>1440</v>
      </c>
      <c r="B854" t="s">
        <v>1408</v>
      </c>
      <c r="C854" t="s">
        <v>147</v>
      </c>
      <c r="D854">
        <v>3.5</v>
      </c>
      <c r="E854" t="s">
        <v>317</v>
      </c>
      <c r="F854" t="s">
        <v>318</v>
      </c>
      <c r="G854" t="s">
        <v>319</v>
      </c>
      <c r="H854" t="s">
        <v>1411</v>
      </c>
      <c r="I854">
        <v>0.13603999999999999</v>
      </c>
      <c r="J854">
        <v>5.9443999999999997E-2</v>
      </c>
      <c r="K854">
        <v>9.0875000000000004</v>
      </c>
      <c r="L854">
        <v>2009.1</v>
      </c>
      <c r="M854">
        <v>32.302</v>
      </c>
      <c r="N854">
        <v>408.04</v>
      </c>
      <c r="O854">
        <v>0.29303000000000001</v>
      </c>
      <c r="P854">
        <v>1901.7</v>
      </c>
      <c r="Q854">
        <v>-18047</v>
      </c>
      <c r="R854">
        <v>0.99780999999999997</v>
      </c>
      <c r="S854">
        <v>0.99765000000000004</v>
      </c>
      <c r="T854">
        <v>5.6538000000000004</v>
      </c>
      <c r="U854">
        <v>4.54</v>
      </c>
      <c r="V854">
        <v>0.94789000000000001</v>
      </c>
      <c r="W854">
        <v>0.94540999999999997</v>
      </c>
      <c r="X854">
        <v>27.58</v>
      </c>
      <c r="Y854">
        <v>23.369</v>
      </c>
      <c r="Z854">
        <v>0.95416000000000001</v>
      </c>
      <c r="AA854">
        <v>0.95198000000000005</v>
      </c>
      <c r="AB854">
        <v>25.867999999999999</v>
      </c>
      <c r="AC854">
        <v>22.681000000000001</v>
      </c>
      <c r="AD854">
        <v>45</v>
      </c>
      <c r="AE854">
        <v>45</v>
      </c>
      <c r="AF854">
        <v>0.85041999999999995</v>
      </c>
      <c r="AG854">
        <v>7.3523E-3</v>
      </c>
      <c r="AH854">
        <v>0.84306000000000003</v>
      </c>
      <c r="AI854">
        <v>45</v>
      </c>
      <c r="AJ854">
        <v>1</v>
      </c>
      <c r="AK854">
        <v>44</v>
      </c>
      <c r="AL854">
        <v>0</v>
      </c>
      <c r="AM854">
        <v>0</v>
      </c>
      <c r="AN854">
        <v>0</v>
      </c>
      <c r="AO854">
        <v>0.96143000000000001</v>
      </c>
      <c r="AP854">
        <v>0</v>
      </c>
      <c r="AQ854">
        <v>0</v>
      </c>
      <c r="AR854" t="s">
        <v>95</v>
      </c>
      <c r="AS854" t="s">
        <v>95</v>
      </c>
      <c r="AT854" t="s">
        <v>95</v>
      </c>
      <c r="AU854" t="s">
        <v>95</v>
      </c>
      <c r="AV854" t="s">
        <v>95</v>
      </c>
      <c r="AW854" t="s">
        <v>95</v>
      </c>
      <c r="AX854" t="s">
        <v>95</v>
      </c>
      <c r="AY854" t="s">
        <v>95</v>
      </c>
      <c r="AZ854" t="s">
        <v>95</v>
      </c>
      <c r="BA854" t="s">
        <v>95</v>
      </c>
      <c r="BB854" t="s">
        <v>95</v>
      </c>
      <c r="BC854" t="s">
        <v>95</v>
      </c>
      <c r="BD854" t="s">
        <v>95</v>
      </c>
      <c r="BI854">
        <v>0</v>
      </c>
      <c r="BJ854" t="s">
        <v>137</v>
      </c>
      <c r="BK854" t="s">
        <v>133</v>
      </c>
      <c r="BL854">
        <v>1</v>
      </c>
      <c r="BM854">
        <v>1</v>
      </c>
      <c r="BN854">
        <v>0</v>
      </c>
      <c r="BO854">
        <v>0</v>
      </c>
      <c r="BP854">
        <v>0</v>
      </c>
      <c r="BQ854">
        <v>1</v>
      </c>
      <c r="BS854">
        <v>1</v>
      </c>
      <c r="BT854">
        <v>1</v>
      </c>
      <c r="BU854">
        <v>0</v>
      </c>
      <c r="BV854">
        <v>0</v>
      </c>
      <c r="BW854">
        <v>0</v>
      </c>
      <c r="BX854">
        <v>1</v>
      </c>
      <c r="BY854">
        <v>906</v>
      </c>
      <c r="CG854" s="4">
        <v>1</v>
      </c>
      <c r="CH854" s="4">
        <v>1</v>
      </c>
      <c r="CI854" s="5">
        <v>0</v>
      </c>
      <c r="CJ854" s="5">
        <v>0</v>
      </c>
      <c r="CK854" s="5">
        <v>0</v>
      </c>
      <c r="CL854" s="5">
        <v>1</v>
      </c>
    </row>
    <row r="855" spans="1:90" x14ac:dyDescent="0.2">
      <c r="A855" t="s">
        <v>1441</v>
      </c>
      <c r="B855" t="s">
        <v>1408</v>
      </c>
      <c r="C855" t="s">
        <v>147</v>
      </c>
      <c r="D855">
        <v>3.5</v>
      </c>
      <c r="E855" t="s">
        <v>317</v>
      </c>
      <c r="F855" t="s">
        <v>321</v>
      </c>
      <c r="G855" t="s">
        <v>322</v>
      </c>
      <c r="H855" t="s">
        <v>1411</v>
      </c>
      <c r="I855">
        <v>0.22597</v>
      </c>
      <c r="J855">
        <v>1.7572999999999998E-2</v>
      </c>
      <c r="K855">
        <v>0.18748000000000001</v>
      </c>
      <c r="L855">
        <v>1991.7</v>
      </c>
      <c r="M855">
        <v>19.446999999999999</v>
      </c>
      <c r="N855">
        <v>10.564</v>
      </c>
      <c r="O855">
        <v>9.3223000000000003</v>
      </c>
      <c r="P855">
        <v>2013.7</v>
      </c>
      <c r="Q855">
        <v>-367.63</v>
      </c>
      <c r="R855">
        <v>0.36965999999999999</v>
      </c>
      <c r="S855">
        <v>0.32353999999999999</v>
      </c>
      <c r="T855">
        <v>4.3117999999999999</v>
      </c>
      <c r="U855">
        <v>3.1175999999999999</v>
      </c>
      <c r="V855">
        <v>0.14743000000000001</v>
      </c>
      <c r="W855">
        <v>0.10682999999999999</v>
      </c>
      <c r="X855">
        <v>5.0145999999999997</v>
      </c>
      <c r="Y855">
        <v>4.0999999999999996</v>
      </c>
      <c r="Z855">
        <v>0.20100999999999999</v>
      </c>
      <c r="AA855">
        <v>0.16295999999999999</v>
      </c>
      <c r="AB855">
        <v>4.8544</v>
      </c>
      <c r="AC855">
        <v>3.7168999999999999</v>
      </c>
      <c r="AD855">
        <v>45</v>
      </c>
      <c r="AE855">
        <v>44</v>
      </c>
      <c r="AF855">
        <v>1.7985</v>
      </c>
      <c r="AG855">
        <v>9.4658999999999993E-2</v>
      </c>
      <c r="AH855">
        <v>1.7039</v>
      </c>
      <c r="AI855">
        <v>44</v>
      </c>
      <c r="AJ855">
        <v>17</v>
      </c>
      <c r="AK855">
        <v>42</v>
      </c>
      <c r="AL855">
        <v>1</v>
      </c>
      <c r="AM855">
        <v>0</v>
      </c>
      <c r="AN855">
        <v>1</v>
      </c>
      <c r="AO855">
        <v>0.88234000000000001</v>
      </c>
      <c r="AP855">
        <v>0</v>
      </c>
      <c r="AQ855">
        <v>1</v>
      </c>
      <c r="AR855" t="s">
        <v>94</v>
      </c>
      <c r="AS855" t="s">
        <v>95</v>
      </c>
      <c r="AT855" t="s">
        <v>95</v>
      </c>
      <c r="AU855" t="s">
        <v>95</v>
      </c>
      <c r="AV855" t="s">
        <v>94</v>
      </c>
      <c r="AW855" t="s">
        <v>94</v>
      </c>
      <c r="AX855" t="s">
        <v>95</v>
      </c>
      <c r="AY855" t="s">
        <v>95</v>
      </c>
      <c r="AZ855" t="s">
        <v>94</v>
      </c>
      <c r="BA855" t="s">
        <v>94</v>
      </c>
      <c r="BB855" t="s">
        <v>94</v>
      </c>
      <c r="BC855" t="s">
        <v>94</v>
      </c>
      <c r="BD855" t="s">
        <v>94</v>
      </c>
      <c r="BI855">
        <v>0</v>
      </c>
      <c r="BJ855" t="s">
        <v>132</v>
      </c>
      <c r="BK855" t="s">
        <v>133</v>
      </c>
      <c r="BL855">
        <v>1</v>
      </c>
      <c r="BM855">
        <v>1</v>
      </c>
      <c r="BN855">
        <v>0</v>
      </c>
      <c r="BO855">
        <v>0</v>
      </c>
      <c r="BP855">
        <v>0</v>
      </c>
      <c r="BQ855">
        <v>0</v>
      </c>
      <c r="BS855">
        <v>1</v>
      </c>
      <c r="BT855">
        <v>1</v>
      </c>
      <c r="BU855">
        <v>0</v>
      </c>
      <c r="BV855">
        <v>0</v>
      </c>
      <c r="BW855">
        <v>0</v>
      </c>
      <c r="BX855">
        <v>0</v>
      </c>
      <c r="BY855">
        <v>907</v>
      </c>
      <c r="CG855" s="4">
        <v>1</v>
      </c>
      <c r="CH855" s="4">
        <v>1</v>
      </c>
      <c r="CI855" s="5">
        <v>0</v>
      </c>
      <c r="CJ855" s="5">
        <v>0</v>
      </c>
      <c r="CK855" s="5">
        <v>0</v>
      </c>
      <c r="CL855" s="5">
        <v>0</v>
      </c>
    </row>
    <row r="856" spans="1:90" x14ac:dyDescent="0.2">
      <c r="A856" t="s">
        <v>1442</v>
      </c>
      <c r="B856" t="s">
        <v>1408</v>
      </c>
      <c r="C856" t="s">
        <v>147</v>
      </c>
      <c r="D856">
        <v>3.5</v>
      </c>
      <c r="E856" t="s">
        <v>317</v>
      </c>
      <c r="F856" t="s">
        <v>325</v>
      </c>
      <c r="G856" t="s">
        <v>326</v>
      </c>
      <c r="H856" t="s">
        <v>1411</v>
      </c>
      <c r="I856">
        <v>0.47422999999999998</v>
      </c>
      <c r="J856">
        <v>6.7819000000000004E-2</v>
      </c>
      <c r="K856">
        <v>0.59577999999999998</v>
      </c>
      <c r="L856">
        <v>2008.3</v>
      </c>
      <c r="M856">
        <v>9.2665000000000006</v>
      </c>
      <c r="N856">
        <v>20.53</v>
      </c>
      <c r="O856">
        <v>10.542999999999999</v>
      </c>
      <c r="P856">
        <v>2011.1</v>
      </c>
      <c r="Q856">
        <v>-1185.4000000000001</v>
      </c>
      <c r="R856">
        <v>0.85301000000000005</v>
      </c>
      <c r="S856">
        <v>0.84226000000000001</v>
      </c>
      <c r="T856">
        <v>3.6562000000000001</v>
      </c>
      <c r="U856">
        <v>2.0177999999999998</v>
      </c>
      <c r="V856">
        <v>0.63236000000000003</v>
      </c>
      <c r="W856">
        <v>0.61485999999999996</v>
      </c>
      <c r="X856">
        <v>5.7823000000000002</v>
      </c>
      <c r="Y856">
        <v>4.4452999999999996</v>
      </c>
      <c r="Z856">
        <v>0.6583</v>
      </c>
      <c r="AA856">
        <v>0.64202999999999999</v>
      </c>
      <c r="AB856">
        <v>5.5746000000000002</v>
      </c>
      <c r="AC856">
        <v>4.5517000000000003</v>
      </c>
      <c r="AD856">
        <v>45</v>
      </c>
      <c r="AE856">
        <v>24</v>
      </c>
      <c r="AF856">
        <v>1.4126000000000001</v>
      </c>
      <c r="AG856">
        <v>4.8710000000000003E-2</v>
      </c>
      <c r="AH856">
        <v>1.3638999999999999</v>
      </c>
      <c r="AI856">
        <v>36</v>
      </c>
      <c r="AJ856">
        <v>7</v>
      </c>
      <c r="AK856">
        <v>35</v>
      </c>
      <c r="AL856">
        <v>1</v>
      </c>
      <c r="AM856">
        <v>0</v>
      </c>
      <c r="AN856">
        <v>1</v>
      </c>
      <c r="AO856">
        <v>0.95796000000000003</v>
      </c>
      <c r="AP856">
        <v>0</v>
      </c>
      <c r="AQ856">
        <v>1</v>
      </c>
      <c r="AR856" t="s">
        <v>95</v>
      </c>
      <c r="AS856" t="s">
        <v>95</v>
      </c>
      <c r="AT856" t="s">
        <v>95</v>
      </c>
      <c r="AU856" t="s">
        <v>95</v>
      </c>
      <c r="AV856" t="s">
        <v>95</v>
      </c>
      <c r="AW856" t="s">
        <v>95</v>
      </c>
      <c r="AX856" t="s">
        <v>95</v>
      </c>
      <c r="AY856" t="s">
        <v>95</v>
      </c>
      <c r="AZ856" t="s">
        <v>95</v>
      </c>
      <c r="BA856" t="s">
        <v>95</v>
      </c>
      <c r="BB856" t="s">
        <v>95</v>
      </c>
      <c r="BC856" t="s">
        <v>95</v>
      </c>
      <c r="BD856" t="s">
        <v>95</v>
      </c>
      <c r="BI856">
        <v>0</v>
      </c>
      <c r="BJ856" t="s">
        <v>132</v>
      </c>
      <c r="BK856" t="s">
        <v>133</v>
      </c>
      <c r="BL856">
        <v>1</v>
      </c>
      <c r="BM856">
        <v>1</v>
      </c>
      <c r="BN856">
        <v>0</v>
      </c>
      <c r="BO856">
        <v>0</v>
      </c>
      <c r="BP856">
        <v>0</v>
      </c>
      <c r="BQ856">
        <v>0</v>
      </c>
      <c r="BS856">
        <v>1</v>
      </c>
      <c r="BT856">
        <v>1</v>
      </c>
      <c r="BU856">
        <v>0</v>
      </c>
      <c r="BV856">
        <v>0</v>
      </c>
      <c r="BW856">
        <v>0</v>
      </c>
      <c r="BX856">
        <v>0</v>
      </c>
      <c r="BY856">
        <v>908</v>
      </c>
      <c r="CG856" s="4">
        <v>1</v>
      </c>
      <c r="CH856" s="4">
        <v>1</v>
      </c>
      <c r="CI856" s="5">
        <v>0</v>
      </c>
      <c r="CJ856" s="5">
        <v>0</v>
      </c>
      <c r="CK856" s="5">
        <v>0</v>
      </c>
      <c r="CL856" s="5">
        <v>0</v>
      </c>
    </row>
    <row r="857" spans="1:90" x14ac:dyDescent="0.2">
      <c r="A857" t="s">
        <v>1443</v>
      </c>
      <c r="B857" t="s">
        <v>1408</v>
      </c>
      <c r="C857" t="s">
        <v>147</v>
      </c>
      <c r="D857">
        <v>3.5</v>
      </c>
      <c r="E857" t="s">
        <v>317</v>
      </c>
      <c r="F857" t="s">
        <v>328</v>
      </c>
      <c r="G857" t="s">
        <v>329</v>
      </c>
      <c r="H857" t="s">
        <v>1411</v>
      </c>
      <c r="I857">
        <v>0.48663000000000001</v>
      </c>
      <c r="J857">
        <v>9.9825999999999998E-2</v>
      </c>
      <c r="K857">
        <v>7.2327000000000004</v>
      </c>
      <c r="L857">
        <v>2015</v>
      </c>
      <c r="M857">
        <v>9.0303000000000004</v>
      </c>
      <c r="N857">
        <v>334.88</v>
      </c>
      <c r="O857">
        <v>8.8669999999999999E-2</v>
      </c>
      <c r="P857">
        <v>1940.5</v>
      </c>
      <c r="Q857">
        <v>-14403</v>
      </c>
      <c r="R857">
        <v>0.54293000000000002</v>
      </c>
      <c r="S857">
        <v>0.50948000000000004</v>
      </c>
      <c r="T857">
        <v>103.27</v>
      </c>
      <c r="U857">
        <v>42.17</v>
      </c>
      <c r="V857">
        <v>0.46943000000000001</v>
      </c>
      <c r="W857">
        <v>0.44417000000000001</v>
      </c>
      <c r="X857">
        <v>111.26</v>
      </c>
      <c r="Y857">
        <v>57.982999999999997</v>
      </c>
      <c r="Z857">
        <v>0.37814999999999999</v>
      </c>
      <c r="AA857">
        <v>0.34854000000000002</v>
      </c>
      <c r="AB857">
        <v>120.46</v>
      </c>
      <c r="AC857">
        <v>78.694000000000003</v>
      </c>
      <c r="AD857">
        <v>45</v>
      </c>
      <c r="AE857">
        <v>20</v>
      </c>
      <c r="AF857">
        <v>2.4592999999999998</v>
      </c>
      <c r="AG857">
        <v>8.5106000000000001E-3</v>
      </c>
      <c r="AH857">
        <v>2.4508000000000001</v>
      </c>
      <c r="AI857">
        <v>21</v>
      </c>
      <c r="AJ857">
        <v>3</v>
      </c>
      <c r="AK857">
        <v>20</v>
      </c>
      <c r="AL857">
        <v>1</v>
      </c>
      <c r="AM857">
        <v>0</v>
      </c>
      <c r="AN857">
        <v>1</v>
      </c>
      <c r="AO857">
        <v>0.66759999999999997</v>
      </c>
      <c r="AP857">
        <v>0</v>
      </c>
      <c r="AQ857">
        <v>0</v>
      </c>
      <c r="AR857" t="s">
        <v>94</v>
      </c>
      <c r="AS857" t="s">
        <v>95</v>
      </c>
      <c r="AT857" t="s">
        <v>95</v>
      </c>
      <c r="AU857" t="s">
        <v>94</v>
      </c>
      <c r="AV857" t="s">
        <v>95</v>
      </c>
      <c r="AW857" t="s">
        <v>94</v>
      </c>
      <c r="AX857" t="s">
        <v>94</v>
      </c>
      <c r="AY857" t="s">
        <v>95</v>
      </c>
      <c r="AZ857" t="s">
        <v>95</v>
      </c>
      <c r="BA857" t="s">
        <v>94</v>
      </c>
      <c r="BB857" t="s">
        <v>94</v>
      </c>
      <c r="BC857" t="s">
        <v>94</v>
      </c>
      <c r="BD857" t="s">
        <v>94</v>
      </c>
      <c r="BI857">
        <v>0</v>
      </c>
      <c r="BJ857" t="s">
        <v>132</v>
      </c>
      <c r="BK857" t="s">
        <v>133</v>
      </c>
      <c r="BL857">
        <v>1</v>
      </c>
      <c r="BM857">
        <v>1</v>
      </c>
      <c r="BN857">
        <v>0</v>
      </c>
      <c r="BO857">
        <v>0</v>
      </c>
      <c r="BP857">
        <v>0</v>
      </c>
      <c r="BQ857">
        <v>0</v>
      </c>
      <c r="BS857">
        <v>1</v>
      </c>
      <c r="BT857">
        <v>1</v>
      </c>
      <c r="BU857">
        <v>0</v>
      </c>
      <c r="BV857">
        <v>0</v>
      </c>
      <c r="BW857">
        <v>0</v>
      </c>
      <c r="BX857">
        <v>0</v>
      </c>
      <c r="BY857">
        <v>909</v>
      </c>
      <c r="CG857" s="4">
        <v>1</v>
      </c>
      <c r="CH857" s="4">
        <v>1</v>
      </c>
      <c r="CI857" s="5">
        <v>0</v>
      </c>
      <c r="CJ857" s="5">
        <v>0</v>
      </c>
      <c r="CK857" s="5">
        <v>0</v>
      </c>
      <c r="CL857" s="5">
        <v>0</v>
      </c>
    </row>
    <row r="858" spans="1:90" x14ac:dyDescent="0.2">
      <c r="A858" t="s">
        <v>1444</v>
      </c>
      <c r="B858" t="s">
        <v>1408</v>
      </c>
      <c r="C858" t="s">
        <v>147</v>
      </c>
      <c r="D858">
        <v>3.5</v>
      </c>
      <c r="E858" t="s">
        <v>317</v>
      </c>
      <c r="F858" t="s">
        <v>331</v>
      </c>
      <c r="G858" t="s">
        <v>329</v>
      </c>
      <c r="H858" t="s">
        <v>1411</v>
      </c>
      <c r="I858">
        <v>21.5</v>
      </c>
      <c r="J858">
        <v>7.3213E-2</v>
      </c>
      <c r="K858">
        <v>52.1</v>
      </c>
      <c r="L858">
        <v>2012.1</v>
      </c>
      <c r="M858">
        <v>0.20438999999999999</v>
      </c>
      <c r="N858">
        <v>1967.9</v>
      </c>
      <c r="O858">
        <v>4.4906000000000001E-2</v>
      </c>
      <c r="P858">
        <v>1876.1</v>
      </c>
      <c r="Q858" s="1">
        <v>-103690</v>
      </c>
      <c r="R858">
        <v>0.45737</v>
      </c>
      <c r="S858">
        <v>0.41766999999999999</v>
      </c>
      <c r="T858">
        <v>884.13</v>
      </c>
      <c r="U858">
        <v>468.57</v>
      </c>
      <c r="V858">
        <v>0.31822</v>
      </c>
      <c r="W858">
        <v>0.28576000000000001</v>
      </c>
      <c r="X858">
        <v>991.03</v>
      </c>
      <c r="Y858">
        <v>591.48</v>
      </c>
      <c r="Z858">
        <v>0.31781999999999999</v>
      </c>
      <c r="AA858">
        <v>0.28532999999999997</v>
      </c>
      <c r="AB858">
        <v>991.32</v>
      </c>
      <c r="AC858">
        <v>632.55999999999995</v>
      </c>
      <c r="AD858">
        <v>45</v>
      </c>
      <c r="AE858">
        <v>24</v>
      </c>
      <c r="AF858">
        <v>2.8542999999999998</v>
      </c>
      <c r="AG858">
        <v>3.7378999999999998E-4</v>
      </c>
      <c r="AH858">
        <v>2.8538999999999999</v>
      </c>
      <c r="AI858">
        <v>25</v>
      </c>
      <c r="AJ858">
        <v>11</v>
      </c>
      <c r="AK858">
        <v>23</v>
      </c>
      <c r="AL858">
        <v>1</v>
      </c>
      <c r="AM858">
        <v>0</v>
      </c>
      <c r="AN858">
        <v>1</v>
      </c>
      <c r="AO858">
        <v>0.37656000000000001</v>
      </c>
      <c r="AP858">
        <v>0</v>
      </c>
      <c r="AQ858">
        <v>0</v>
      </c>
      <c r="AR858" t="s">
        <v>94</v>
      </c>
      <c r="AS858" t="s">
        <v>95</v>
      </c>
      <c r="AT858" t="s">
        <v>95</v>
      </c>
      <c r="AU858" t="s">
        <v>94</v>
      </c>
      <c r="AV858" t="s">
        <v>94</v>
      </c>
      <c r="AW858" t="s">
        <v>94</v>
      </c>
      <c r="AX858" t="s">
        <v>94</v>
      </c>
      <c r="AY858" t="s">
        <v>95</v>
      </c>
      <c r="AZ858" t="s">
        <v>95</v>
      </c>
      <c r="BA858" t="s">
        <v>94</v>
      </c>
      <c r="BB858" t="s">
        <v>94</v>
      </c>
      <c r="BC858" t="s">
        <v>94</v>
      </c>
      <c r="BD858" t="s">
        <v>94</v>
      </c>
      <c r="BI858">
        <v>0</v>
      </c>
      <c r="BJ858" t="s">
        <v>132</v>
      </c>
      <c r="BK858" t="s">
        <v>133</v>
      </c>
      <c r="BL858">
        <v>1</v>
      </c>
      <c r="BM858">
        <v>1</v>
      </c>
      <c r="BN858">
        <v>0</v>
      </c>
      <c r="BO858">
        <v>0</v>
      </c>
      <c r="BP858">
        <v>0</v>
      </c>
      <c r="BQ858">
        <v>0</v>
      </c>
      <c r="BS858">
        <v>0</v>
      </c>
      <c r="BT858">
        <v>1</v>
      </c>
      <c r="BU858">
        <v>0</v>
      </c>
      <c r="BV858">
        <v>0</v>
      </c>
      <c r="BW858">
        <v>0</v>
      </c>
      <c r="BX858">
        <v>0</v>
      </c>
      <c r="BY858">
        <v>910</v>
      </c>
      <c r="BZ858" t="s">
        <v>123</v>
      </c>
      <c r="CG858" s="4">
        <v>1</v>
      </c>
      <c r="CH858" s="4">
        <v>1</v>
      </c>
      <c r="CI858" s="5">
        <v>0</v>
      </c>
      <c r="CJ858" s="5">
        <v>0</v>
      </c>
      <c r="CK858" s="5">
        <v>0</v>
      </c>
      <c r="CL858" s="5">
        <v>0</v>
      </c>
    </row>
    <row r="859" spans="1:90" x14ac:dyDescent="0.2">
      <c r="A859" t="s">
        <v>1445</v>
      </c>
      <c r="B859" t="s">
        <v>1408</v>
      </c>
      <c r="C859" t="s">
        <v>147</v>
      </c>
      <c r="D859">
        <v>3.5</v>
      </c>
      <c r="E859" t="s">
        <v>317</v>
      </c>
      <c r="F859" t="s">
        <v>333</v>
      </c>
      <c r="G859" t="s">
        <v>326</v>
      </c>
      <c r="H859" t="s">
        <v>1411</v>
      </c>
      <c r="I859">
        <v>0.44629999999999997</v>
      </c>
      <c r="J859">
        <v>7.0183999999999996E-2</v>
      </c>
      <c r="K859">
        <v>1.7814000000000001</v>
      </c>
      <c r="L859">
        <v>2008.4</v>
      </c>
      <c r="M859">
        <v>9.8465000000000007</v>
      </c>
      <c r="N859">
        <v>61.530999999999999</v>
      </c>
      <c r="O859">
        <v>1.8657999999999999</v>
      </c>
      <c r="P859">
        <v>1970.8</v>
      </c>
      <c r="Q859">
        <v>-3544.2</v>
      </c>
      <c r="R859">
        <v>0.91971000000000003</v>
      </c>
      <c r="S859">
        <v>0.91383000000000003</v>
      </c>
      <c r="T859">
        <v>7.6580000000000004</v>
      </c>
      <c r="U859">
        <v>3.4251</v>
      </c>
      <c r="V859">
        <v>0.72611000000000003</v>
      </c>
      <c r="W859">
        <v>0.71306999999999998</v>
      </c>
      <c r="X859">
        <v>14.144</v>
      </c>
      <c r="Y859">
        <v>10.978999999999999</v>
      </c>
      <c r="Z859">
        <v>0.73282000000000003</v>
      </c>
      <c r="AA859">
        <v>0.72009999999999996</v>
      </c>
      <c r="AB859">
        <v>13.97</v>
      </c>
      <c r="AC859">
        <v>11.526</v>
      </c>
      <c r="AD859">
        <v>45</v>
      </c>
      <c r="AE859">
        <v>34</v>
      </c>
      <c r="AF859">
        <v>1.2025999999999999</v>
      </c>
      <c r="AG859">
        <v>1.6251999999999999E-2</v>
      </c>
      <c r="AH859">
        <v>1.1863999999999999</v>
      </c>
      <c r="AI859">
        <v>40</v>
      </c>
      <c r="AJ859">
        <v>7</v>
      </c>
      <c r="AK859">
        <v>39</v>
      </c>
      <c r="AL859">
        <v>1</v>
      </c>
      <c r="AM859">
        <v>0</v>
      </c>
      <c r="AN859">
        <v>1</v>
      </c>
      <c r="AO859">
        <v>0.97385999999999995</v>
      </c>
      <c r="AP859">
        <v>0</v>
      </c>
      <c r="AQ859">
        <v>1</v>
      </c>
      <c r="AR859" t="s">
        <v>95</v>
      </c>
      <c r="AS859" t="s">
        <v>95</v>
      </c>
      <c r="AT859" t="s">
        <v>95</v>
      </c>
      <c r="AU859" t="s">
        <v>95</v>
      </c>
      <c r="AV859" t="s">
        <v>95</v>
      </c>
      <c r="AW859" t="s">
        <v>95</v>
      </c>
      <c r="AX859" t="s">
        <v>95</v>
      </c>
      <c r="AY859" t="s">
        <v>95</v>
      </c>
      <c r="AZ859" t="s">
        <v>95</v>
      </c>
      <c r="BA859" t="s">
        <v>95</v>
      </c>
      <c r="BB859" t="s">
        <v>95</v>
      </c>
      <c r="BC859" t="s">
        <v>95</v>
      </c>
      <c r="BD859" t="s">
        <v>95</v>
      </c>
      <c r="BI859">
        <v>0</v>
      </c>
      <c r="BJ859" t="s">
        <v>132</v>
      </c>
      <c r="BK859" t="s">
        <v>133</v>
      </c>
      <c r="BL859">
        <v>1</v>
      </c>
      <c r="BM859">
        <v>1</v>
      </c>
      <c r="BN859">
        <v>0</v>
      </c>
      <c r="BO859">
        <v>0</v>
      </c>
      <c r="BP859">
        <v>0</v>
      </c>
      <c r="BQ859">
        <v>0</v>
      </c>
      <c r="BS859">
        <v>1</v>
      </c>
      <c r="BT859">
        <v>1</v>
      </c>
      <c r="BU859">
        <v>0</v>
      </c>
      <c r="BV859">
        <v>0</v>
      </c>
      <c r="BW859">
        <v>0</v>
      </c>
      <c r="BX859">
        <v>0</v>
      </c>
      <c r="BY859">
        <v>911</v>
      </c>
      <c r="CG859" s="4">
        <v>1</v>
      </c>
      <c r="CH859" s="4">
        <v>1</v>
      </c>
      <c r="CI859" s="5">
        <v>0</v>
      </c>
      <c r="CJ859" s="5">
        <v>0</v>
      </c>
      <c r="CK859" s="5">
        <v>0</v>
      </c>
      <c r="CL859" s="5">
        <v>0</v>
      </c>
    </row>
    <row r="860" spans="1:90" x14ac:dyDescent="0.2">
      <c r="A860" t="s">
        <v>1446</v>
      </c>
      <c r="B860" t="s">
        <v>1408</v>
      </c>
      <c r="C860" t="s">
        <v>147</v>
      </c>
      <c r="D860">
        <v>3.5</v>
      </c>
      <c r="E860" t="s">
        <v>317</v>
      </c>
      <c r="F860" t="s">
        <v>335</v>
      </c>
      <c r="G860" t="s">
        <v>336</v>
      </c>
      <c r="H860" t="s">
        <v>1411</v>
      </c>
      <c r="I860">
        <v>0.12917999999999999</v>
      </c>
      <c r="J860">
        <v>8.5127999999999995E-2</v>
      </c>
      <c r="K860">
        <v>140.36000000000001</v>
      </c>
      <c r="L860">
        <v>2019.7</v>
      </c>
      <c r="M860">
        <v>34.017000000000003</v>
      </c>
      <c r="N860">
        <v>10231</v>
      </c>
      <c r="O860">
        <v>5.4860000000000004E-3</v>
      </c>
      <c r="P860">
        <v>1858.7</v>
      </c>
      <c r="Q860" s="1">
        <v>-279190</v>
      </c>
      <c r="R860">
        <v>0.99943000000000004</v>
      </c>
      <c r="S860">
        <v>0.99938000000000005</v>
      </c>
      <c r="T860">
        <v>47.14</v>
      </c>
      <c r="U860">
        <v>41.753</v>
      </c>
      <c r="V860">
        <v>0.98850000000000005</v>
      </c>
      <c r="W860">
        <v>0.98794999999999999</v>
      </c>
      <c r="X860">
        <v>211.07</v>
      </c>
      <c r="Y860">
        <v>188.88</v>
      </c>
      <c r="Z860">
        <v>0.85807999999999995</v>
      </c>
      <c r="AA860">
        <v>0.85131999999999997</v>
      </c>
      <c r="AB860">
        <v>741.37</v>
      </c>
      <c r="AC860">
        <v>642.48</v>
      </c>
      <c r="AD860">
        <v>45</v>
      </c>
      <c r="AE860">
        <v>45</v>
      </c>
      <c r="AF860">
        <v>0.64100000000000001</v>
      </c>
      <c r="AG860">
        <v>2.9323000000000001E-4</v>
      </c>
      <c r="AH860">
        <v>0.64071</v>
      </c>
      <c r="AI860">
        <v>45</v>
      </c>
      <c r="AJ860">
        <v>0</v>
      </c>
      <c r="AK860">
        <v>44</v>
      </c>
      <c r="AL860">
        <v>0</v>
      </c>
      <c r="AM860">
        <v>0</v>
      </c>
      <c r="AN860">
        <v>1</v>
      </c>
      <c r="AO860">
        <v>0.93096999999999996</v>
      </c>
      <c r="AP860">
        <v>0</v>
      </c>
      <c r="AQ860">
        <v>0</v>
      </c>
      <c r="AR860" t="s">
        <v>95</v>
      </c>
      <c r="AS860" t="s">
        <v>95</v>
      </c>
      <c r="AT860" t="s">
        <v>95</v>
      </c>
      <c r="AU860" t="s">
        <v>95</v>
      </c>
      <c r="AV860" t="s">
        <v>95</v>
      </c>
      <c r="AW860" t="s">
        <v>95</v>
      </c>
      <c r="AX860" t="s">
        <v>95</v>
      </c>
      <c r="AY860" t="s">
        <v>95</v>
      </c>
      <c r="AZ860" t="s">
        <v>95</v>
      </c>
      <c r="BA860" t="s">
        <v>95</v>
      </c>
      <c r="BB860" t="s">
        <v>95</v>
      </c>
      <c r="BC860" t="s">
        <v>95</v>
      </c>
      <c r="BD860" t="s">
        <v>95</v>
      </c>
      <c r="BH860" t="s">
        <v>389</v>
      </c>
      <c r="BI860">
        <v>1</v>
      </c>
      <c r="BJ860" t="s">
        <v>97</v>
      </c>
      <c r="BK860" t="s">
        <v>337</v>
      </c>
      <c r="BL860">
        <v>0</v>
      </c>
      <c r="BM860">
        <v>0</v>
      </c>
      <c r="BN860">
        <v>0</v>
      </c>
      <c r="BO860">
        <v>0</v>
      </c>
      <c r="BP860">
        <v>0</v>
      </c>
      <c r="BQ860">
        <v>0</v>
      </c>
      <c r="BS860">
        <v>1</v>
      </c>
      <c r="BT860">
        <v>1</v>
      </c>
      <c r="BU860">
        <v>0</v>
      </c>
      <c r="BV860">
        <v>0</v>
      </c>
      <c r="BW860">
        <v>0</v>
      </c>
      <c r="BX860">
        <v>0</v>
      </c>
      <c r="BY860">
        <v>912</v>
      </c>
      <c r="BZ860" t="s">
        <v>123</v>
      </c>
      <c r="CA860" t="s">
        <v>123</v>
      </c>
      <c r="CG860" s="4">
        <v>1</v>
      </c>
      <c r="CH860" s="4">
        <v>1</v>
      </c>
      <c r="CI860" s="5">
        <v>0</v>
      </c>
      <c r="CJ860" s="5">
        <v>0</v>
      </c>
      <c r="CK860" s="5">
        <v>0</v>
      </c>
      <c r="CL860" s="5">
        <v>0</v>
      </c>
    </row>
    <row r="861" spans="1:90" x14ac:dyDescent="0.2">
      <c r="A861" t="s">
        <v>1447</v>
      </c>
      <c r="B861" t="s">
        <v>1408</v>
      </c>
      <c r="C861" t="s">
        <v>147</v>
      </c>
      <c r="D861">
        <v>3.5</v>
      </c>
      <c r="E861" t="s">
        <v>317</v>
      </c>
      <c r="F861" t="s">
        <v>339</v>
      </c>
      <c r="G861" t="s">
        <v>340</v>
      </c>
      <c r="H861" t="s">
        <v>1411</v>
      </c>
      <c r="I861">
        <v>0.13364000000000001</v>
      </c>
      <c r="J861">
        <v>6.2142999999999997E-2</v>
      </c>
      <c r="K861">
        <v>9.0831999999999997</v>
      </c>
      <c r="L861">
        <v>2009.5</v>
      </c>
      <c r="M861">
        <v>32.881999999999998</v>
      </c>
      <c r="N861">
        <v>416.92</v>
      </c>
      <c r="O861">
        <v>0.27564</v>
      </c>
      <c r="P861">
        <v>1905.3</v>
      </c>
      <c r="Q861">
        <v>-18039</v>
      </c>
      <c r="R861">
        <v>0.99804000000000004</v>
      </c>
      <c r="S861">
        <v>0.99789000000000005</v>
      </c>
      <c r="T861">
        <v>5.2378</v>
      </c>
      <c r="U861">
        <v>4.2232000000000003</v>
      </c>
      <c r="V861">
        <v>0.95579000000000003</v>
      </c>
      <c r="W861">
        <v>0.95362999999999998</v>
      </c>
      <c r="X861">
        <v>24.867999999999999</v>
      </c>
      <c r="Y861">
        <v>20.873000000000001</v>
      </c>
      <c r="Z861">
        <v>0.95108000000000004</v>
      </c>
      <c r="AA861">
        <v>0.94869000000000003</v>
      </c>
      <c r="AB861">
        <v>26.16</v>
      </c>
      <c r="AC861">
        <v>23.173999999999999</v>
      </c>
      <c r="AD861">
        <v>44</v>
      </c>
      <c r="AE861">
        <v>44</v>
      </c>
      <c r="AF861">
        <v>0.83230000000000004</v>
      </c>
      <c r="AG861">
        <v>7.1955999999999999E-3</v>
      </c>
      <c r="AH861">
        <v>0.82509999999999994</v>
      </c>
      <c r="AI861">
        <v>44</v>
      </c>
      <c r="AJ861">
        <v>0</v>
      </c>
      <c r="AK861">
        <v>43</v>
      </c>
      <c r="AL861">
        <v>0</v>
      </c>
      <c r="AM861">
        <v>0</v>
      </c>
      <c r="AN861">
        <v>0</v>
      </c>
      <c r="AO861">
        <v>0.95831</v>
      </c>
      <c r="AP861">
        <v>0</v>
      </c>
      <c r="AQ861">
        <v>0</v>
      </c>
      <c r="AR861" t="s">
        <v>95</v>
      </c>
      <c r="AS861" t="s">
        <v>95</v>
      </c>
      <c r="AT861" t="s">
        <v>95</v>
      </c>
      <c r="AU861" t="s">
        <v>95</v>
      </c>
      <c r="AV861" t="s">
        <v>95</v>
      </c>
      <c r="AW861" t="s">
        <v>95</v>
      </c>
      <c r="AX861" t="s">
        <v>95</v>
      </c>
      <c r="AY861" t="s">
        <v>95</v>
      </c>
      <c r="AZ861" t="s">
        <v>95</v>
      </c>
      <c r="BA861" t="s">
        <v>95</v>
      </c>
      <c r="BB861" t="s">
        <v>95</v>
      </c>
      <c r="BC861" t="s">
        <v>95</v>
      </c>
      <c r="BD861" t="s">
        <v>95</v>
      </c>
      <c r="BH861" t="s">
        <v>341</v>
      </c>
      <c r="BI861">
        <v>1</v>
      </c>
      <c r="BJ861" t="s">
        <v>97</v>
      </c>
      <c r="BK861" t="s">
        <v>138</v>
      </c>
      <c r="BL861">
        <v>0</v>
      </c>
      <c r="BM861">
        <v>0</v>
      </c>
      <c r="BN861">
        <v>0</v>
      </c>
      <c r="BO861">
        <v>0</v>
      </c>
      <c r="BP861">
        <v>0</v>
      </c>
      <c r="BQ861">
        <v>0</v>
      </c>
      <c r="BS861">
        <v>1</v>
      </c>
      <c r="BT861">
        <v>1</v>
      </c>
      <c r="BU861">
        <v>0</v>
      </c>
      <c r="BV861">
        <v>0</v>
      </c>
      <c r="BW861">
        <v>0</v>
      </c>
      <c r="BX861">
        <v>0</v>
      </c>
      <c r="BY861">
        <v>913</v>
      </c>
      <c r="BZ861" t="s">
        <v>123</v>
      </c>
      <c r="CA861" t="s">
        <v>123</v>
      </c>
      <c r="CG861" s="4">
        <v>1</v>
      </c>
      <c r="CH861" s="4">
        <v>1</v>
      </c>
      <c r="CI861" s="5">
        <v>0</v>
      </c>
      <c r="CJ861" s="5">
        <v>0</v>
      </c>
      <c r="CK861" s="5">
        <v>0</v>
      </c>
      <c r="CL861" s="5">
        <v>0</v>
      </c>
    </row>
    <row r="862" spans="1:90" x14ac:dyDescent="0.2">
      <c r="A862" t="s">
        <v>1448</v>
      </c>
      <c r="B862" t="s">
        <v>1408</v>
      </c>
      <c r="C862" t="s">
        <v>147</v>
      </c>
      <c r="D862">
        <v>3.5</v>
      </c>
      <c r="E862" t="s">
        <v>317</v>
      </c>
      <c r="F862" t="s">
        <v>343</v>
      </c>
      <c r="G862" t="s">
        <v>344</v>
      </c>
      <c r="H862" t="s">
        <v>1411</v>
      </c>
      <c r="I862">
        <v>0.13603999999999999</v>
      </c>
      <c r="J862">
        <v>5.9443999999999997E-2</v>
      </c>
      <c r="K862">
        <v>9.0875000000000004</v>
      </c>
      <c r="L862">
        <v>2009.1</v>
      </c>
      <c r="M862">
        <v>32.302</v>
      </c>
      <c r="N862">
        <v>408.04</v>
      </c>
      <c r="O862">
        <v>0.29303000000000001</v>
      </c>
      <c r="P862">
        <v>1901.7</v>
      </c>
      <c r="Q862">
        <v>-18047</v>
      </c>
      <c r="R862">
        <v>0.99780999999999997</v>
      </c>
      <c r="S862">
        <v>0.99765000000000004</v>
      </c>
      <c r="T862">
        <v>5.6538000000000004</v>
      </c>
      <c r="U862">
        <v>4.54</v>
      </c>
      <c r="V862">
        <v>0.94789000000000001</v>
      </c>
      <c r="W862">
        <v>0.94540999999999997</v>
      </c>
      <c r="X862">
        <v>27.58</v>
      </c>
      <c r="Y862">
        <v>23.369</v>
      </c>
      <c r="Z862">
        <v>0.95416000000000001</v>
      </c>
      <c r="AA862">
        <v>0.95198000000000005</v>
      </c>
      <c r="AB862">
        <v>25.867999999999999</v>
      </c>
      <c r="AC862">
        <v>22.681000000000001</v>
      </c>
      <c r="AD862">
        <v>45</v>
      </c>
      <c r="AE862">
        <v>45</v>
      </c>
      <c r="AF862">
        <v>0.85041999999999995</v>
      </c>
      <c r="AG862">
        <v>7.3523E-3</v>
      </c>
      <c r="AH862">
        <v>0.84306000000000003</v>
      </c>
      <c r="AI862">
        <v>45</v>
      </c>
      <c r="AJ862">
        <v>1</v>
      </c>
      <c r="AK862">
        <v>44</v>
      </c>
      <c r="AL862">
        <v>0</v>
      </c>
      <c r="AM862">
        <v>0</v>
      </c>
      <c r="AN862">
        <v>0</v>
      </c>
      <c r="AO862">
        <v>0.96143000000000001</v>
      </c>
      <c r="AP862">
        <v>0</v>
      </c>
      <c r="AQ862">
        <v>0</v>
      </c>
      <c r="AR862" t="s">
        <v>95</v>
      </c>
      <c r="AS862" t="s">
        <v>95</v>
      </c>
      <c r="AT862" t="s">
        <v>95</v>
      </c>
      <c r="AU862" t="s">
        <v>95</v>
      </c>
      <c r="AV862" t="s">
        <v>95</v>
      </c>
      <c r="AW862" t="s">
        <v>95</v>
      </c>
      <c r="AX862" t="s">
        <v>95</v>
      </c>
      <c r="AY862" t="s">
        <v>95</v>
      </c>
      <c r="AZ862" t="s">
        <v>95</v>
      </c>
      <c r="BA862" t="s">
        <v>95</v>
      </c>
      <c r="BB862" t="s">
        <v>95</v>
      </c>
      <c r="BC862" t="s">
        <v>95</v>
      </c>
      <c r="BD862" t="s">
        <v>95</v>
      </c>
      <c r="BH862" t="s">
        <v>345</v>
      </c>
      <c r="BI862">
        <v>1</v>
      </c>
      <c r="BJ862" t="s">
        <v>97</v>
      </c>
      <c r="BK862" t="s">
        <v>180</v>
      </c>
      <c r="BL862">
        <v>0</v>
      </c>
      <c r="BM862">
        <v>0</v>
      </c>
      <c r="BN862">
        <v>0</v>
      </c>
      <c r="BO862">
        <v>0</v>
      </c>
      <c r="BP862">
        <v>0</v>
      </c>
      <c r="BQ862">
        <v>0</v>
      </c>
      <c r="BS862">
        <v>1</v>
      </c>
      <c r="BT862">
        <v>1</v>
      </c>
      <c r="BU862">
        <v>0</v>
      </c>
      <c r="BV862">
        <v>0</v>
      </c>
      <c r="BW862">
        <v>0</v>
      </c>
      <c r="BX862">
        <v>0</v>
      </c>
      <c r="BY862">
        <v>914</v>
      </c>
      <c r="BZ862" t="s">
        <v>123</v>
      </c>
      <c r="CA862" t="s">
        <v>123</v>
      </c>
      <c r="CG862" s="4">
        <v>1</v>
      </c>
      <c r="CH862" s="4">
        <v>1</v>
      </c>
      <c r="CI862" s="5">
        <v>0</v>
      </c>
      <c r="CJ862" s="5">
        <v>0</v>
      </c>
      <c r="CK862" s="5">
        <v>0</v>
      </c>
      <c r="CL862" s="5">
        <v>0</v>
      </c>
    </row>
    <row r="863" spans="1:90" x14ac:dyDescent="0.2">
      <c r="A863" t="s">
        <v>1449</v>
      </c>
      <c r="B863" t="s">
        <v>1408</v>
      </c>
      <c r="C863" t="s">
        <v>147</v>
      </c>
      <c r="D863">
        <v>3.5</v>
      </c>
      <c r="E863" t="s">
        <v>317</v>
      </c>
      <c r="F863" t="s">
        <v>347</v>
      </c>
      <c r="G863" t="s">
        <v>348</v>
      </c>
      <c r="H863" t="s">
        <v>1411</v>
      </c>
      <c r="I863">
        <v>7.0890999999999996E-2</v>
      </c>
      <c r="J863">
        <v>7.0887000000000006E-2</v>
      </c>
      <c r="K863">
        <v>0.39255000000000001</v>
      </c>
      <c r="L863">
        <v>2132.4</v>
      </c>
      <c r="M863">
        <v>61.988999999999997</v>
      </c>
      <c r="N863">
        <v>97327</v>
      </c>
      <c r="O863">
        <v>10.616</v>
      </c>
      <c r="P863">
        <v>2003.7</v>
      </c>
      <c r="Q863">
        <v>-776.62</v>
      </c>
      <c r="R863">
        <v>0.53388999999999998</v>
      </c>
      <c r="S863">
        <v>0.47309000000000001</v>
      </c>
      <c r="T863">
        <v>2.9001000000000001</v>
      </c>
      <c r="U863">
        <v>2.0390999999999999</v>
      </c>
      <c r="V863">
        <v>0.53388999999999998</v>
      </c>
      <c r="W863">
        <v>0.49504999999999999</v>
      </c>
      <c r="X863">
        <v>2.9001000000000001</v>
      </c>
      <c r="Y863">
        <v>2.0390999999999999</v>
      </c>
      <c r="Z863">
        <v>0.5181</v>
      </c>
      <c r="AA863">
        <v>0.47793999999999998</v>
      </c>
      <c r="AB863">
        <v>2.9487999999999999</v>
      </c>
      <c r="AC863">
        <v>2.0444</v>
      </c>
      <c r="AD863">
        <v>27</v>
      </c>
      <c r="AE863">
        <v>27</v>
      </c>
      <c r="AF863">
        <v>1.9521999999999999E-4</v>
      </c>
      <c r="AG863" s="1">
        <v>1.0275000000000001E-5</v>
      </c>
      <c r="AH863">
        <v>1.8494E-4</v>
      </c>
      <c r="AI863">
        <v>27</v>
      </c>
      <c r="AJ863">
        <v>0</v>
      </c>
      <c r="AK863">
        <v>25</v>
      </c>
      <c r="AL863">
        <v>0</v>
      </c>
      <c r="AM863">
        <v>0</v>
      </c>
      <c r="AN863">
        <v>1</v>
      </c>
      <c r="AO863">
        <v>0.68918000000000001</v>
      </c>
      <c r="AP863">
        <v>0</v>
      </c>
      <c r="AQ863">
        <v>1</v>
      </c>
      <c r="AR863" t="s">
        <v>94</v>
      </c>
      <c r="AS863" t="s">
        <v>95</v>
      </c>
      <c r="AT863" t="s">
        <v>95</v>
      </c>
      <c r="AU863" t="s">
        <v>94</v>
      </c>
      <c r="AV863" t="s">
        <v>95</v>
      </c>
      <c r="AW863" t="s">
        <v>94</v>
      </c>
      <c r="AX863" t="s">
        <v>94</v>
      </c>
      <c r="AY863" t="s">
        <v>94</v>
      </c>
      <c r="AZ863" t="s">
        <v>95</v>
      </c>
      <c r="BA863" t="s">
        <v>94</v>
      </c>
      <c r="BB863" t="s">
        <v>94</v>
      </c>
      <c r="BC863" t="s">
        <v>94</v>
      </c>
      <c r="BD863" t="s">
        <v>94</v>
      </c>
      <c r="BH863" t="s">
        <v>341</v>
      </c>
      <c r="BI863">
        <v>1</v>
      </c>
      <c r="BJ863" t="s">
        <v>97</v>
      </c>
      <c r="BK863" t="s">
        <v>138</v>
      </c>
      <c r="BL863">
        <v>0</v>
      </c>
      <c r="BM863">
        <v>0</v>
      </c>
      <c r="BN863">
        <v>0</v>
      </c>
      <c r="BO863">
        <v>0</v>
      </c>
      <c r="BP863">
        <v>0</v>
      </c>
      <c r="BQ863">
        <v>0</v>
      </c>
      <c r="BS863">
        <v>1</v>
      </c>
      <c r="BT863">
        <v>1</v>
      </c>
      <c r="BU863">
        <v>0</v>
      </c>
      <c r="BV863">
        <v>0</v>
      </c>
      <c r="BW863">
        <v>0</v>
      </c>
      <c r="BX863">
        <v>0</v>
      </c>
      <c r="BY863">
        <v>915</v>
      </c>
      <c r="BZ863" t="s">
        <v>123</v>
      </c>
      <c r="CA863" t="s">
        <v>123</v>
      </c>
      <c r="CG863" s="4">
        <v>1</v>
      </c>
      <c r="CH863" s="4">
        <v>1</v>
      </c>
      <c r="CI863" s="5">
        <v>0</v>
      </c>
      <c r="CJ863" s="5">
        <v>0</v>
      </c>
      <c r="CK863" s="5">
        <v>0</v>
      </c>
      <c r="CL863" s="5">
        <v>0</v>
      </c>
    </row>
    <row r="864" spans="1:90" x14ac:dyDescent="0.2">
      <c r="A864" t="s">
        <v>1450</v>
      </c>
      <c r="B864" t="s">
        <v>1408</v>
      </c>
      <c r="C864" t="s">
        <v>147</v>
      </c>
      <c r="D864">
        <v>3.5</v>
      </c>
      <c r="E864" t="s">
        <v>317</v>
      </c>
      <c r="F864" t="s">
        <v>350</v>
      </c>
      <c r="G864" t="s">
        <v>351</v>
      </c>
      <c r="H864" t="s">
        <v>1411</v>
      </c>
      <c r="I864">
        <v>0.26910000000000001</v>
      </c>
      <c r="J864">
        <v>0.12365</v>
      </c>
      <c r="K864">
        <v>6.7095000000000002</v>
      </c>
      <c r="L864">
        <v>2016.8</v>
      </c>
      <c r="M864">
        <v>16.329999999999998</v>
      </c>
      <c r="N864">
        <v>385.3</v>
      </c>
      <c r="O864">
        <v>1.3277000000000001E-2</v>
      </c>
      <c r="P864">
        <v>1940.8</v>
      </c>
      <c r="Q864">
        <v>-13363</v>
      </c>
      <c r="R864">
        <v>0.99892999999999998</v>
      </c>
      <c r="S864">
        <v>0.99885000000000002</v>
      </c>
      <c r="T864">
        <v>3.4561000000000002</v>
      </c>
      <c r="U864">
        <v>2.4298999999999999</v>
      </c>
      <c r="V864">
        <v>0.96682999999999997</v>
      </c>
      <c r="W864">
        <v>0.96525000000000005</v>
      </c>
      <c r="X864">
        <v>19.225000000000001</v>
      </c>
      <c r="Y864">
        <v>14.811</v>
      </c>
      <c r="Z864">
        <v>0.68149999999999999</v>
      </c>
      <c r="AA864">
        <v>0.66632999999999998</v>
      </c>
      <c r="AB864">
        <v>59.57</v>
      </c>
      <c r="AC864">
        <v>51.436999999999998</v>
      </c>
      <c r="AD864">
        <v>45</v>
      </c>
      <c r="AE864">
        <v>36</v>
      </c>
      <c r="AF864">
        <v>0.86167000000000005</v>
      </c>
      <c r="AG864">
        <v>2.5953999999999999E-3</v>
      </c>
      <c r="AH864">
        <v>0.85907</v>
      </c>
      <c r="AI864">
        <v>36</v>
      </c>
      <c r="AJ864">
        <v>0</v>
      </c>
      <c r="AK864">
        <v>35</v>
      </c>
      <c r="AL864">
        <v>0</v>
      </c>
      <c r="AM864">
        <v>0</v>
      </c>
      <c r="AN864">
        <v>0</v>
      </c>
      <c r="AO864">
        <v>0.91856000000000004</v>
      </c>
      <c r="AP864">
        <v>0</v>
      </c>
      <c r="AQ864">
        <v>0</v>
      </c>
      <c r="AR864" t="s">
        <v>95</v>
      </c>
      <c r="AS864" t="s">
        <v>95</v>
      </c>
      <c r="AT864" t="s">
        <v>95</v>
      </c>
      <c r="AU864" t="s">
        <v>95</v>
      </c>
      <c r="AV864" t="s">
        <v>95</v>
      </c>
      <c r="AW864" t="s">
        <v>95</v>
      </c>
      <c r="AX864" t="s">
        <v>95</v>
      </c>
      <c r="AY864" t="s">
        <v>95</v>
      </c>
      <c r="AZ864" t="s">
        <v>95</v>
      </c>
      <c r="BA864" t="s">
        <v>95</v>
      </c>
      <c r="BB864" t="s">
        <v>95</v>
      </c>
      <c r="BC864" t="s">
        <v>95</v>
      </c>
      <c r="BD864" t="s">
        <v>95</v>
      </c>
      <c r="BI864">
        <v>0</v>
      </c>
      <c r="BJ864" t="s">
        <v>137</v>
      </c>
      <c r="BK864" t="s">
        <v>180</v>
      </c>
      <c r="BL864">
        <v>1</v>
      </c>
      <c r="BM864">
        <v>1</v>
      </c>
      <c r="BN864">
        <v>0</v>
      </c>
      <c r="BO864">
        <v>0</v>
      </c>
      <c r="BP864">
        <v>0</v>
      </c>
      <c r="BQ864">
        <v>0</v>
      </c>
      <c r="BS864">
        <v>1</v>
      </c>
      <c r="BT864">
        <v>1</v>
      </c>
      <c r="BU864">
        <v>0</v>
      </c>
      <c r="BV864">
        <v>0</v>
      </c>
      <c r="BW864">
        <v>0</v>
      </c>
      <c r="BX864">
        <v>0</v>
      </c>
      <c r="BY864">
        <v>916</v>
      </c>
      <c r="CG864" s="4">
        <v>1</v>
      </c>
      <c r="CH864" s="4">
        <v>1</v>
      </c>
      <c r="CI864" s="5">
        <v>0</v>
      </c>
      <c r="CJ864" s="5">
        <v>0</v>
      </c>
      <c r="CK864" s="5">
        <v>0</v>
      </c>
      <c r="CL864" s="5">
        <v>0</v>
      </c>
    </row>
    <row r="865" spans="1:90" x14ac:dyDescent="0.2">
      <c r="A865" t="s">
        <v>1451</v>
      </c>
      <c r="B865" t="s">
        <v>1408</v>
      </c>
      <c r="C865" t="s">
        <v>147</v>
      </c>
      <c r="D865">
        <v>3.5</v>
      </c>
      <c r="E865" t="s">
        <v>317</v>
      </c>
      <c r="F865" t="s">
        <v>353</v>
      </c>
      <c r="G865" t="s">
        <v>354</v>
      </c>
      <c r="H865" t="s">
        <v>1411</v>
      </c>
      <c r="I865">
        <v>0.26085000000000003</v>
      </c>
      <c r="J865">
        <v>0.15181</v>
      </c>
      <c r="K865">
        <v>0.59711000000000003</v>
      </c>
      <c r="L865">
        <v>2012.5</v>
      </c>
      <c r="M865">
        <v>16.847000000000001</v>
      </c>
      <c r="N865">
        <v>34.435000000000002</v>
      </c>
      <c r="O865">
        <v>6.4211</v>
      </c>
      <c r="P865">
        <v>2006.9</v>
      </c>
      <c r="Q865">
        <v>-1188.0999999999999</v>
      </c>
      <c r="R865">
        <v>0.93191999999999997</v>
      </c>
      <c r="S865">
        <v>0.92591999999999997</v>
      </c>
      <c r="T865">
        <v>2.1448</v>
      </c>
      <c r="U865">
        <v>1.2743</v>
      </c>
      <c r="V865">
        <v>0.91854000000000002</v>
      </c>
      <c r="W865">
        <v>0.91388000000000003</v>
      </c>
      <c r="X865">
        <v>2.3462000000000001</v>
      </c>
      <c r="Y865">
        <v>1.5720000000000001</v>
      </c>
      <c r="Z865">
        <v>0.63449999999999995</v>
      </c>
      <c r="AA865">
        <v>0.61362000000000005</v>
      </c>
      <c r="AB865">
        <v>4.9695999999999998</v>
      </c>
      <c r="AC865">
        <v>4.1375000000000002</v>
      </c>
      <c r="AD865">
        <v>38</v>
      </c>
      <c r="AE865">
        <v>17</v>
      </c>
      <c r="AF865">
        <v>0.84216999999999997</v>
      </c>
      <c r="AG865">
        <v>2.904E-2</v>
      </c>
      <c r="AH865">
        <v>0.81313000000000002</v>
      </c>
      <c r="AI865">
        <v>29</v>
      </c>
      <c r="AJ865">
        <v>0</v>
      </c>
      <c r="AK865">
        <v>28</v>
      </c>
      <c r="AL865">
        <v>0</v>
      </c>
      <c r="AM865">
        <v>0</v>
      </c>
      <c r="AN865">
        <v>1</v>
      </c>
      <c r="AO865">
        <v>0.83867000000000003</v>
      </c>
      <c r="AP865">
        <v>0</v>
      </c>
      <c r="AQ865">
        <v>1</v>
      </c>
      <c r="AR865" t="s">
        <v>95</v>
      </c>
      <c r="AS865" t="s">
        <v>95</v>
      </c>
      <c r="AT865" t="s">
        <v>95</v>
      </c>
      <c r="AU865" t="s">
        <v>94</v>
      </c>
      <c r="AV865" t="s">
        <v>95</v>
      </c>
      <c r="AW865" t="s">
        <v>94</v>
      </c>
      <c r="AX865" t="s">
        <v>95</v>
      </c>
      <c r="AY865" t="s">
        <v>95</v>
      </c>
      <c r="AZ865" t="s">
        <v>95</v>
      </c>
      <c r="BA865" t="s">
        <v>94</v>
      </c>
      <c r="BB865" t="s">
        <v>94</v>
      </c>
      <c r="BC865" t="s">
        <v>94</v>
      </c>
      <c r="BD865" t="s">
        <v>94</v>
      </c>
      <c r="BH865" t="s">
        <v>341</v>
      </c>
      <c r="BI865">
        <v>1</v>
      </c>
      <c r="BJ865" t="s">
        <v>97</v>
      </c>
      <c r="BK865" t="s">
        <v>138</v>
      </c>
      <c r="BL865">
        <v>0</v>
      </c>
      <c r="BM865">
        <v>0</v>
      </c>
      <c r="BN865">
        <v>0</v>
      </c>
      <c r="BO865">
        <v>0</v>
      </c>
      <c r="BP865">
        <v>0</v>
      </c>
      <c r="BQ865">
        <v>0</v>
      </c>
      <c r="BS865">
        <v>1</v>
      </c>
      <c r="BT865">
        <v>1</v>
      </c>
      <c r="BU865">
        <v>0</v>
      </c>
      <c r="BV865">
        <v>0</v>
      </c>
      <c r="BW865">
        <v>0</v>
      </c>
      <c r="BX865">
        <v>0</v>
      </c>
      <c r="BY865">
        <v>917</v>
      </c>
      <c r="BZ865" t="s">
        <v>123</v>
      </c>
      <c r="CA865" t="s">
        <v>123</v>
      </c>
      <c r="CG865" s="4">
        <v>1</v>
      </c>
      <c r="CH865" s="4">
        <v>1</v>
      </c>
      <c r="CI865" s="5">
        <v>0</v>
      </c>
      <c r="CJ865" s="5">
        <v>0</v>
      </c>
      <c r="CK865" s="5">
        <v>0</v>
      </c>
      <c r="CL865" s="5">
        <v>0</v>
      </c>
    </row>
    <row r="866" spans="1:90" x14ac:dyDescent="0.2">
      <c r="A866" t="s">
        <v>1452</v>
      </c>
      <c r="B866" t="s">
        <v>1408</v>
      </c>
      <c r="C866" t="s">
        <v>147</v>
      </c>
      <c r="D866">
        <v>3.5</v>
      </c>
      <c r="E866" t="s">
        <v>317</v>
      </c>
      <c r="F866" t="s">
        <v>356</v>
      </c>
      <c r="G866" t="s">
        <v>357</v>
      </c>
      <c r="H866" t="s">
        <v>1411</v>
      </c>
      <c r="I866">
        <v>0.25907000000000002</v>
      </c>
      <c r="J866">
        <v>0.16528000000000001</v>
      </c>
      <c r="K866">
        <v>56.581000000000003</v>
      </c>
      <c r="L866">
        <v>2021.7</v>
      </c>
      <c r="M866">
        <v>16.962</v>
      </c>
      <c r="N866">
        <v>5677.3</v>
      </c>
      <c r="O866" s="1">
        <v>3.7870999999999997E-5</v>
      </c>
      <c r="P866">
        <v>1912.3</v>
      </c>
      <c r="Q866" s="1">
        <v>-112730</v>
      </c>
      <c r="R866">
        <v>0.99095999999999995</v>
      </c>
      <c r="S866">
        <v>0.99029999999999996</v>
      </c>
      <c r="T866">
        <v>92.503</v>
      </c>
      <c r="U866">
        <v>58.152999999999999</v>
      </c>
      <c r="V866">
        <v>0.98119000000000001</v>
      </c>
      <c r="W866">
        <v>0.98029999999999995</v>
      </c>
      <c r="X866">
        <v>133.41</v>
      </c>
      <c r="Y866">
        <v>74.031999999999996</v>
      </c>
      <c r="Z866">
        <v>0.57050999999999996</v>
      </c>
      <c r="AA866">
        <v>0.55005000000000004</v>
      </c>
      <c r="AB866">
        <v>637.57000000000005</v>
      </c>
      <c r="AC866">
        <v>510.97</v>
      </c>
      <c r="AD866">
        <v>45</v>
      </c>
      <c r="AE866">
        <v>21</v>
      </c>
      <c r="AF866">
        <v>0.60794999999999999</v>
      </c>
      <c r="AG866">
        <v>5.0199999999999995E-4</v>
      </c>
      <c r="AH866">
        <v>0.60745000000000005</v>
      </c>
      <c r="AI866">
        <v>21</v>
      </c>
      <c r="AJ866">
        <v>0</v>
      </c>
      <c r="AK866">
        <v>20</v>
      </c>
      <c r="AL866">
        <v>0</v>
      </c>
      <c r="AM866">
        <v>0</v>
      </c>
      <c r="AN866">
        <v>1</v>
      </c>
      <c r="AO866">
        <v>0.88171999999999995</v>
      </c>
      <c r="AP866">
        <v>0</v>
      </c>
      <c r="AQ866">
        <v>0</v>
      </c>
      <c r="AR866" t="s">
        <v>95</v>
      </c>
      <c r="AS866" t="s">
        <v>95</v>
      </c>
      <c r="AT866" t="s">
        <v>95</v>
      </c>
      <c r="AU866" t="s">
        <v>95</v>
      </c>
      <c r="AV866" t="s">
        <v>95</v>
      </c>
      <c r="AW866" t="s">
        <v>95</v>
      </c>
      <c r="AX866" t="s">
        <v>95</v>
      </c>
      <c r="AY866" t="s">
        <v>95</v>
      </c>
      <c r="AZ866" t="s">
        <v>95</v>
      </c>
      <c r="BA866" t="s">
        <v>95</v>
      </c>
      <c r="BB866" t="s">
        <v>95</v>
      </c>
      <c r="BC866" t="s">
        <v>95</v>
      </c>
      <c r="BD866" t="s">
        <v>95</v>
      </c>
      <c r="BI866">
        <v>0</v>
      </c>
      <c r="BJ866" t="s">
        <v>137</v>
      </c>
      <c r="BK866" t="s">
        <v>180</v>
      </c>
      <c r="BL866">
        <v>1</v>
      </c>
      <c r="BM866">
        <v>1</v>
      </c>
      <c r="BN866">
        <v>0</v>
      </c>
      <c r="BO866">
        <v>0</v>
      </c>
      <c r="BP866">
        <v>0</v>
      </c>
      <c r="BQ866">
        <v>0</v>
      </c>
      <c r="BS866">
        <v>1</v>
      </c>
      <c r="BT866">
        <v>1</v>
      </c>
      <c r="BU866">
        <v>0</v>
      </c>
      <c r="BV866">
        <v>0</v>
      </c>
      <c r="BW866">
        <v>0</v>
      </c>
      <c r="BX866">
        <v>0</v>
      </c>
      <c r="BY866">
        <v>918</v>
      </c>
      <c r="CG866" s="4">
        <v>1</v>
      </c>
      <c r="CH866" s="4">
        <v>1</v>
      </c>
      <c r="CI866" s="5">
        <v>0</v>
      </c>
      <c r="CJ866" s="5">
        <v>0</v>
      </c>
      <c r="CK866" s="5">
        <v>0</v>
      </c>
      <c r="CL866" s="5">
        <v>0</v>
      </c>
    </row>
    <row r="867" spans="1:90" x14ac:dyDescent="0.2">
      <c r="A867" t="s">
        <v>1453</v>
      </c>
      <c r="B867" t="s">
        <v>1408</v>
      </c>
      <c r="C867" t="s">
        <v>147</v>
      </c>
      <c r="D867">
        <v>3.5</v>
      </c>
      <c r="E867" t="s">
        <v>317</v>
      </c>
      <c r="F867" t="s">
        <v>359</v>
      </c>
      <c r="G867" t="s">
        <v>360</v>
      </c>
      <c r="H867" t="s">
        <v>1411</v>
      </c>
      <c r="I867">
        <v>0.30431000000000002</v>
      </c>
      <c r="J867">
        <v>0.30430000000000001</v>
      </c>
      <c r="K867">
        <v>7.5372000000000003</v>
      </c>
      <c r="L867">
        <v>2058.6999999999998</v>
      </c>
      <c r="M867">
        <v>14.441000000000001</v>
      </c>
      <c r="N867" s="1">
        <v>62242000</v>
      </c>
      <c r="O867">
        <v>1.2221</v>
      </c>
      <c r="P867">
        <v>2000.4</v>
      </c>
      <c r="Q867">
        <v>-15011</v>
      </c>
      <c r="R867">
        <v>0.76990000000000003</v>
      </c>
      <c r="S867">
        <v>0.75173000000000001</v>
      </c>
      <c r="T867">
        <v>72.097999999999999</v>
      </c>
      <c r="U867">
        <v>30.227</v>
      </c>
      <c r="V867">
        <v>0.76990000000000003</v>
      </c>
      <c r="W867">
        <v>0.7581</v>
      </c>
      <c r="X867">
        <v>72.097999999999999</v>
      </c>
      <c r="Y867">
        <v>30.227</v>
      </c>
      <c r="Z867">
        <v>0.36946000000000001</v>
      </c>
      <c r="AA867">
        <v>0.33711999999999998</v>
      </c>
      <c r="AB867">
        <v>119.35</v>
      </c>
      <c r="AC867">
        <v>76.88</v>
      </c>
      <c r="AD867">
        <v>42</v>
      </c>
      <c r="AE867">
        <v>17</v>
      </c>
      <c r="AF867" s="1">
        <v>1.3230999999999999E-5</v>
      </c>
      <c r="AG867" s="1">
        <v>4.5789000000000001E-8</v>
      </c>
      <c r="AH867" s="1">
        <v>1.3186E-5</v>
      </c>
      <c r="AI867">
        <v>18</v>
      </c>
      <c r="AJ867">
        <v>0</v>
      </c>
      <c r="AK867">
        <v>17</v>
      </c>
      <c r="AL867">
        <v>0</v>
      </c>
      <c r="AM867">
        <v>0</v>
      </c>
      <c r="AN867">
        <v>1</v>
      </c>
      <c r="AO867">
        <v>0.43254999999999999</v>
      </c>
      <c r="AP867">
        <v>0</v>
      </c>
      <c r="AQ867">
        <v>0</v>
      </c>
      <c r="AR867" t="s">
        <v>95</v>
      </c>
      <c r="AS867" t="s">
        <v>95</v>
      </c>
      <c r="AT867" t="s">
        <v>95</v>
      </c>
      <c r="AU867" t="s">
        <v>94</v>
      </c>
      <c r="AV867" t="s">
        <v>95</v>
      </c>
      <c r="AW867" t="s">
        <v>94</v>
      </c>
      <c r="AX867" t="s">
        <v>94</v>
      </c>
      <c r="AY867" t="s">
        <v>94</v>
      </c>
      <c r="AZ867" t="s">
        <v>95</v>
      </c>
      <c r="BA867" t="s">
        <v>94</v>
      </c>
      <c r="BB867" t="s">
        <v>94</v>
      </c>
      <c r="BC867" t="s">
        <v>94</v>
      </c>
      <c r="BD867" t="s">
        <v>94</v>
      </c>
      <c r="BH867" t="s">
        <v>341</v>
      </c>
      <c r="BI867">
        <v>1</v>
      </c>
      <c r="BJ867" t="s">
        <v>97</v>
      </c>
      <c r="BK867" t="s">
        <v>138</v>
      </c>
      <c r="BL867">
        <v>0</v>
      </c>
      <c r="BM867">
        <v>0</v>
      </c>
      <c r="BN867">
        <v>0</v>
      </c>
      <c r="BO867">
        <v>0</v>
      </c>
      <c r="BP867">
        <v>0</v>
      </c>
      <c r="BQ867">
        <v>0</v>
      </c>
      <c r="BS867">
        <v>1</v>
      </c>
      <c r="BT867">
        <v>1</v>
      </c>
      <c r="BU867">
        <v>0</v>
      </c>
      <c r="BV867">
        <v>0</v>
      </c>
      <c r="BW867">
        <v>0</v>
      </c>
      <c r="BX867">
        <v>0</v>
      </c>
      <c r="BY867">
        <v>919</v>
      </c>
      <c r="BZ867" t="s">
        <v>123</v>
      </c>
      <c r="CA867" t="s">
        <v>123</v>
      </c>
      <c r="CG867" s="4">
        <v>1</v>
      </c>
      <c r="CH867" s="4">
        <v>1</v>
      </c>
      <c r="CI867" s="5">
        <v>0</v>
      </c>
      <c r="CJ867" s="5">
        <v>0</v>
      </c>
      <c r="CK867" s="5">
        <v>0</v>
      </c>
      <c r="CL867" s="5">
        <v>0</v>
      </c>
    </row>
    <row r="868" spans="1:90" x14ac:dyDescent="0.2">
      <c r="A868" t="s">
        <v>1454</v>
      </c>
      <c r="B868" t="s">
        <v>1408</v>
      </c>
      <c r="C868" t="s">
        <v>147</v>
      </c>
      <c r="D868">
        <v>3.5</v>
      </c>
      <c r="E868" t="s">
        <v>317</v>
      </c>
      <c r="F868" t="s">
        <v>362</v>
      </c>
      <c r="G868" t="s">
        <v>357</v>
      </c>
      <c r="H868" t="s">
        <v>1411</v>
      </c>
      <c r="I868">
        <v>0.28606999999999999</v>
      </c>
      <c r="J868">
        <v>0.13242000000000001</v>
      </c>
      <c r="K868">
        <v>538.21</v>
      </c>
      <c r="L868">
        <v>2017.3</v>
      </c>
      <c r="M868">
        <v>15.361000000000001</v>
      </c>
      <c r="N868">
        <v>32180</v>
      </c>
      <c r="O868" s="1">
        <v>3.1953999999999999E-5</v>
      </c>
      <c r="P868">
        <v>1867.4</v>
      </c>
      <c r="Q868" s="1">
        <v>-1072100</v>
      </c>
      <c r="R868">
        <v>0.99426000000000003</v>
      </c>
      <c r="S868">
        <v>0.99383999999999995</v>
      </c>
      <c r="T868">
        <v>657.35</v>
      </c>
      <c r="U868">
        <v>393.95</v>
      </c>
      <c r="V868">
        <v>0.96314</v>
      </c>
      <c r="W868">
        <v>0.96138000000000001</v>
      </c>
      <c r="X868">
        <v>1666.5</v>
      </c>
      <c r="Y868">
        <v>1323.4</v>
      </c>
      <c r="Z868">
        <v>0.64854999999999996</v>
      </c>
      <c r="AA868">
        <v>0.63182000000000005</v>
      </c>
      <c r="AB868">
        <v>5145.5</v>
      </c>
      <c r="AC868">
        <v>4356.7</v>
      </c>
      <c r="AD868">
        <v>45</v>
      </c>
      <c r="AE868">
        <v>25</v>
      </c>
      <c r="AF868">
        <v>0.86112</v>
      </c>
      <c r="AG868" s="1">
        <v>3.7289999999999997E-5</v>
      </c>
      <c r="AH868">
        <v>0.86107999999999996</v>
      </c>
      <c r="AI868">
        <v>25</v>
      </c>
      <c r="AJ868">
        <v>0</v>
      </c>
      <c r="AK868">
        <v>24</v>
      </c>
      <c r="AL868">
        <v>0</v>
      </c>
      <c r="AM868">
        <v>0</v>
      </c>
      <c r="AN868">
        <v>1</v>
      </c>
      <c r="AO868">
        <v>0.90941000000000005</v>
      </c>
      <c r="AP868">
        <v>0</v>
      </c>
      <c r="AQ868">
        <v>0</v>
      </c>
      <c r="AR868" t="s">
        <v>95</v>
      </c>
      <c r="AS868" t="s">
        <v>95</v>
      </c>
      <c r="AT868" t="s">
        <v>95</v>
      </c>
      <c r="AU868" t="s">
        <v>95</v>
      </c>
      <c r="AV868" t="s">
        <v>95</v>
      </c>
      <c r="AW868" t="s">
        <v>95</v>
      </c>
      <c r="AX868" t="s">
        <v>95</v>
      </c>
      <c r="AY868" t="s">
        <v>95</v>
      </c>
      <c r="AZ868" t="s">
        <v>95</v>
      </c>
      <c r="BA868" t="s">
        <v>95</v>
      </c>
      <c r="BB868" t="s">
        <v>95</v>
      </c>
      <c r="BC868" t="s">
        <v>95</v>
      </c>
      <c r="BD868" t="s">
        <v>95</v>
      </c>
      <c r="BI868">
        <v>0</v>
      </c>
      <c r="BJ868" t="s">
        <v>137</v>
      </c>
      <c r="BK868" t="s">
        <v>180</v>
      </c>
      <c r="BL868">
        <v>1</v>
      </c>
      <c r="BM868">
        <v>1</v>
      </c>
      <c r="BN868">
        <v>0</v>
      </c>
      <c r="BO868">
        <v>0</v>
      </c>
      <c r="BP868">
        <v>0</v>
      </c>
      <c r="BQ868">
        <v>0</v>
      </c>
      <c r="BS868">
        <v>1</v>
      </c>
      <c r="BT868">
        <v>1</v>
      </c>
      <c r="BU868">
        <v>0</v>
      </c>
      <c r="BV868">
        <v>0</v>
      </c>
      <c r="BW868">
        <v>0</v>
      </c>
      <c r="BX868">
        <v>0</v>
      </c>
      <c r="BY868">
        <v>920</v>
      </c>
      <c r="CG868" s="4">
        <v>1</v>
      </c>
      <c r="CH868" s="4">
        <v>1</v>
      </c>
      <c r="CI868" s="5">
        <v>0</v>
      </c>
      <c r="CJ868" s="5">
        <v>0</v>
      </c>
      <c r="CK868" s="5">
        <v>0</v>
      </c>
      <c r="CL868" s="5">
        <v>0</v>
      </c>
    </row>
    <row r="869" spans="1:90" x14ac:dyDescent="0.2">
      <c r="A869" t="s">
        <v>1455</v>
      </c>
      <c r="B869" t="s">
        <v>1408</v>
      </c>
      <c r="C869" t="s">
        <v>147</v>
      </c>
      <c r="D869">
        <v>3.5</v>
      </c>
      <c r="E869" t="s">
        <v>317</v>
      </c>
      <c r="F869" t="s">
        <v>364</v>
      </c>
      <c r="G869" t="s">
        <v>360</v>
      </c>
      <c r="H869" t="s">
        <v>1411</v>
      </c>
      <c r="I869">
        <v>2.3010000000000002</v>
      </c>
      <c r="J869">
        <v>2.3005</v>
      </c>
      <c r="K869">
        <v>43.012999999999998</v>
      </c>
      <c r="L869">
        <v>2016.7</v>
      </c>
      <c r="M869">
        <v>1.9097999999999999</v>
      </c>
      <c r="N869" s="1">
        <v>27617000</v>
      </c>
      <c r="O869" s="1">
        <v>1.8218000000000002E-24</v>
      </c>
      <c r="P869">
        <v>1985.5</v>
      </c>
      <c r="Q869">
        <v>-85591</v>
      </c>
      <c r="R869">
        <v>0.91520000000000001</v>
      </c>
      <c r="S869">
        <v>0.90671999999999997</v>
      </c>
      <c r="T869">
        <v>281.37</v>
      </c>
      <c r="U869">
        <v>106.38</v>
      </c>
      <c r="V869">
        <v>0.91520000000000001</v>
      </c>
      <c r="W869">
        <v>0.90973000000000004</v>
      </c>
      <c r="X869">
        <v>281.37</v>
      </c>
      <c r="Y869">
        <v>106.38</v>
      </c>
      <c r="Z869">
        <v>0.19073000000000001</v>
      </c>
      <c r="AA869">
        <v>0.13852</v>
      </c>
      <c r="AB869">
        <v>869.23</v>
      </c>
      <c r="AC869">
        <v>443.53</v>
      </c>
      <c r="AD869">
        <v>34</v>
      </c>
      <c r="AE869">
        <v>13</v>
      </c>
      <c r="AF869">
        <v>2.0338999999999999E-4</v>
      </c>
      <c r="AG869" s="1">
        <v>2.6636000000000001E-8</v>
      </c>
      <c r="AH869">
        <v>2.0337E-4</v>
      </c>
      <c r="AI869">
        <v>14</v>
      </c>
      <c r="AJ869">
        <v>0</v>
      </c>
      <c r="AK869">
        <v>12</v>
      </c>
      <c r="AL869">
        <v>0</v>
      </c>
      <c r="AM869">
        <v>0</v>
      </c>
      <c r="AN869">
        <v>1</v>
      </c>
      <c r="AO869">
        <v>0.14013999999999999</v>
      </c>
      <c r="AP869">
        <v>0</v>
      </c>
      <c r="AQ869">
        <v>0</v>
      </c>
      <c r="AR869" t="s">
        <v>95</v>
      </c>
      <c r="AS869" t="s">
        <v>95</v>
      </c>
      <c r="AT869" t="s">
        <v>95</v>
      </c>
      <c r="AU869" t="s">
        <v>94</v>
      </c>
      <c r="AV869" t="s">
        <v>95</v>
      </c>
      <c r="AW869" t="s">
        <v>94</v>
      </c>
      <c r="AX869" t="s">
        <v>94</v>
      </c>
      <c r="AY869" t="s">
        <v>94</v>
      </c>
      <c r="AZ869" t="s">
        <v>94</v>
      </c>
      <c r="BA869" t="s">
        <v>94</v>
      </c>
      <c r="BB869" t="s">
        <v>94</v>
      </c>
      <c r="BC869" t="s">
        <v>94</v>
      </c>
      <c r="BD869" t="s">
        <v>94</v>
      </c>
      <c r="BH869" t="s">
        <v>341</v>
      </c>
      <c r="BI869">
        <v>1</v>
      </c>
      <c r="BJ869" t="s">
        <v>97</v>
      </c>
      <c r="BK869" t="s">
        <v>138</v>
      </c>
      <c r="BL869">
        <v>0</v>
      </c>
      <c r="BM869">
        <v>0</v>
      </c>
      <c r="BN869">
        <v>0</v>
      </c>
      <c r="BO869">
        <v>0</v>
      </c>
      <c r="BP869">
        <v>0</v>
      </c>
      <c r="BQ869">
        <v>0</v>
      </c>
      <c r="BS869">
        <v>0</v>
      </c>
      <c r="BT869">
        <v>1</v>
      </c>
      <c r="BU869">
        <v>0</v>
      </c>
      <c r="BV869">
        <v>0</v>
      </c>
      <c r="BW869">
        <v>0</v>
      </c>
      <c r="BX869">
        <v>0</v>
      </c>
      <c r="BY869">
        <v>921</v>
      </c>
      <c r="CA869" t="s">
        <v>123</v>
      </c>
      <c r="CG869" s="4">
        <v>0</v>
      </c>
      <c r="CH869" s="4">
        <v>1</v>
      </c>
      <c r="CI869" s="5">
        <v>0</v>
      </c>
      <c r="CJ869" s="5">
        <v>0</v>
      </c>
      <c r="CK869" s="5">
        <v>0</v>
      </c>
      <c r="CL869" s="5">
        <v>0</v>
      </c>
    </row>
    <row r="870" spans="1:90" x14ac:dyDescent="0.2">
      <c r="A870" t="s">
        <v>1456</v>
      </c>
      <c r="B870" t="s">
        <v>1408</v>
      </c>
      <c r="C870" t="s">
        <v>147</v>
      </c>
      <c r="D870">
        <v>3.5</v>
      </c>
      <c r="E870" t="s">
        <v>317</v>
      </c>
      <c r="F870" t="s">
        <v>366</v>
      </c>
      <c r="G870" t="s">
        <v>351</v>
      </c>
      <c r="H870" t="s">
        <v>1411</v>
      </c>
      <c r="I870">
        <v>0.23977999999999999</v>
      </c>
      <c r="J870">
        <v>0.1205</v>
      </c>
      <c r="K870">
        <v>20.001999999999999</v>
      </c>
      <c r="L870">
        <v>2017.3</v>
      </c>
      <c r="M870">
        <v>18.327000000000002</v>
      </c>
      <c r="N870">
        <v>1212.5</v>
      </c>
      <c r="O870">
        <v>7.7295999999999997E-3</v>
      </c>
      <c r="P870">
        <v>1925.1</v>
      </c>
      <c r="Q870">
        <v>-39833</v>
      </c>
      <c r="R870">
        <v>0.99916000000000005</v>
      </c>
      <c r="S870">
        <v>0.99909000000000003</v>
      </c>
      <c r="T870">
        <v>9.0291999999999994</v>
      </c>
      <c r="U870">
        <v>6.7502000000000004</v>
      </c>
      <c r="V870">
        <v>0.97436</v>
      </c>
      <c r="W870">
        <v>0.97314000000000001</v>
      </c>
      <c r="X870">
        <v>49.753999999999998</v>
      </c>
      <c r="Y870">
        <v>39.499000000000002</v>
      </c>
      <c r="Z870">
        <v>0.69879000000000002</v>
      </c>
      <c r="AA870">
        <v>0.68445</v>
      </c>
      <c r="AB870">
        <v>170.55</v>
      </c>
      <c r="AC870">
        <v>146.26</v>
      </c>
      <c r="AD870">
        <v>45</v>
      </c>
      <c r="AE870">
        <v>40</v>
      </c>
      <c r="AF870">
        <v>0.82554000000000005</v>
      </c>
      <c r="AG870">
        <v>8.2470999999999998E-4</v>
      </c>
      <c r="AH870">
        <v>0.82471000000000005</v>
      </c>
      <c r="AI870">
        <v>40</v>
      </c>
      <c r="AJ870">
        <v>0</v>
      </c>
      <c r="AK870">
        <v>39</v>
      </c>
      <c r="AL870">
        <v>0</v>
      </c>
      <c r="AM870">
        <v>0</v>
      </c>
      <c r="AN870">
        <v>0</v>
      </c>
      <c r="AO870">
        <v>0.91678999999999999</v>
      </c>
      <c r="AP870">
        <v>0</v>
      </c>
      <c r="AQ870">
        <v>0</v>
      </c>
      <c r="AR870" t="s">
        <v>95</v>
      </c>
      <c r="AS870" t="s">
        <v>95</v>
      </c>
      <c r="AT870" t="s">
        <v>95</v>
      </c>
      <c r="AU870" t="s">
        <v>95</v>
      </c>
      <c r="AV870" t="s">
        <v>95</v>
      </c>
      <c r="AW870" t="s">
        <v>95</v>
      </c>
      <c r="AX870" t="s">
        <v>95</v>
      </c>
      <c r="AY870" t="s">
        <v>95</v>
      </c>
      <c r="AZ870" t="s">
        <v>95</v>
      </c>
      <c r="BA870" t="s">
        <v>95</v>
      </c>
      <c r="BB870" t="s">
        <v>95</v>
      </c>
      <c r="BC870" t="s">
        <v>95</v>
      </c>
      <c r="BD870" t="s">
        <v>95</v>
      </c>
      <c r="BI870">
        <v>0</v>
      </c>
      <c r="BJ870" t="s">
        <v>137</v>
      </c>
      <c r="BK870" t="s">
        <v>180</v>
      </c>
      <c r="BL870">
        <v>1</v>
      </c>
      <c r="BM870">
        <v>1</v>
      </c>
      <c r="BN870">
        <v>0</v>
      </c>
      <c r="BO870">
        <v>0</v>
      </c>
      <c r="BP870">
        <v>0</v>
      </c>
      <c r="BQ870">
        <v>0</v>
      </c>
      <c r="BS870">
        <v>1</v>
      </c>
      <c r="BT870">
        <v>1</v>
      </c>
      <c r="BU870">
        <v>0</v>
      </c>
      <c r="BV870">
        <v>0</v>
      </c>
      <c r="BW870">
        <v>0</v>
      </c>
      <c r="BX870">
        <v>0</v>
      </c>
      <c r="BY870">
        <v>922</v>
      </c>
      <c r="CG870" s="4">
        <v>1</v>
      </c>
      <c r="CH870" s="4">
        <v>1</v>
      </c>
      <c r="CI870" s="5">
        <v>0</v>
      </c>
      <c r="CJ870" s="5">
        <v>0</v>
      </c>
      <c r="CK870" s="5">
        <v>0</v>
      </c>
      <c r="CL870" s="5">
        <v>0</v>
      </c>
    </row>
    <row r="871" spans="1:90" x14ac:dyDescent="0.2">
      <c r="A871" t="s">
        <v>1457</v>
      </c>
      <c r="B871" t="s">
        <v>1408</v>
      </c>
      <c r="C871" t="s">
        <v>147</v>
      </c>
      <c r="D871">
        <v>3.5</v>
      </c>
      <c r="E871" t="s">
        <v>317</v>
      </c>
      <c r="F871" t="s">
        <v>368</v>
      </c>
      <c r="G871" t="s">
        <v>354</v>
      </c>
      <c r="H871" t="s">
        <v>1411</v>
      </c>
      <c r="I871">
        <v>0.36369000000000001</v>
      </c>
      <c r="J871">
        <v>0.13505</v>
      </c>
      <c r="K871">
        <v>1.6828000000000001</v>
      </c>
      <c r="L871">
        <v>2009.2</v>
      </c>
      <c r="M871">
        <v>12.083</v>
      </c>
      <c r="N871">
        <v>68.353999999999999</v>
      </c>
      <c r="O871">
        <v>1.5645</v>
      </c>
      <c r="P871">
        <v>1988</v>
      </c>
      <c r="Q871">
        <v>-3347.8</v>
      </c>
      <c r="R871">
        <v>0.98387000000000002</v>
      </c>
      <c r="S871">
        <v>0.98245000000000005</v>
      </c>
      <c r="T871">
        <v>2.8108</v>
      </c>
      <c r="U871">
        <v>1.8808</v>
      </c>
      <c r="V871">
        <v>0.94123000000000001</v>
      </c>
      <c r="W871">
        <v>0.93786999999999998</v>
      </c>
      <c r="X871">
        <v>5.3659999999999997</v>
      </c>
      <c r="Y871">
        <v>4.2633000000000001</v>
      </c>
      <c r="Z871">
        <v>0.69506000000000001</v>
      </c>
      <c r="AA871">
        <v>0.67762999999999995</v>
      </c>
      <c r="AB871">
        <v>12.223000000000001</v>
      </c>
      <c r="AC871">
        <v>10.398</v>
      </c>
      <c r="AD871">
        <v>38</v>
      </c>
      <c r="AE871">
        <v>27</v>
      </c>
      <c r="AF871">
        <v>1.0826</v>
      </c>
      <c r="AG871">
        <v>1.4630000000000001E-2</v>
      </c>
      <c r="AH871">
        <v>1.0680000000000001</v>
      </c>
      <c r="AI871">
        <v>33</v>
      </c>
      <c r="AJ871">
        <v>0</v>
      </c>
      <c r="AK871">
        <v>32</v>
      </c>
      <c r="AL871">
        <v>0</v>
      </c>
      <c r="AM871">
        <v>0</v>
      </c>
      <c r="AN871">
        <v>1</v>
      </c>
      <c r="AO871">
        <v>0.88727999999999996</v>
      </c>
      <c r="AP871">
        <v>0</v>
      </c>
      <c r="AQ871">
        <v>1</v>
      </c>
      <c r="AR871" t="s">
        <v>95</v>
      </c>
      <c r="AS871" t="s">
        <v>95</v>
      </c>
      <c r="AT871" t="s">
        <v>95</v>
      </c>
      <c r="AU871" t="s">
        <v>95</v>
      </c>
      <c r="AV871" t="s">
        <v>95</v>
      </c>
      <c r="AW871" t="s">
        <v>95</v>
      </c>
      <c r="AX871" t="s">
        <v>95</v>
      </c>
      <c r="AY871" t="s">
        <v>95</v>
      </c>
      <c r="AZ871" t="s">
        <v>95</v>
      </c>
      <c r="BA871" t="s">
        <v>95</v>
      </c>
      <c r="BB871" t="s">
        <v>95</v>
      </c>
      <c r="BC871" t="s">
        <v>95</v>
      </c>
      <c r="BD871" t="s">
        <v>95</v>
      </c>
      <c r="BH871" t="s">
        <v>341</v>
      </c>
      <c r="BI871">
        <v>1</v>
      </c>
      <c r="BJ871" t="s">
        <v>97</v>
      </c>
      <c r="BK871" t="s">
        <v>138</v>
      </c>
      <c r="BL871">
        <v>0</v>
      </c>
      <c r="BM871">
        <v>0</v>
      </c>
      <c r="BN871">
        <v>0</v>
      </c>
      <c r="BO871">
        <v>0</v>
      </c>
      <c r="BP871">
        <v>0</v>
      </c>
      <c r="BQ871">
        <v>0</v>
      </c>
      <c r="BS871">
        <v>1</v>
      </c>
      <c r="BT871">
        <v>1</v>
      </c>
      <c r="BU871">
        <v>0</v>
      </c>
      <c r="BV871">
        <v>0</v>
      </c>
      <c r="BW871">
        <v>0</v>
      </c>
      <c r="BX871">
        <v>0</v>
      </c>
      <c r="BY871">
        <v>923</v>
      </c>
      <c r="BZ871" t="s">
        <v>123</v>
      </c>
      <c r="CA871" t="s">
        <v>123</v>
      </c>
      <c r="CG871" s="4">
        <v>1</v>
      </c>
      <c r="CH871" s="4">
        <v>1</v>
      </c>
      <c r="CI871" s="5">
        <v>0</v>
      </c>
      <c r="CJ871" s="5">
        <v>0</v>
      </c>
      <c r="CK871" s="5">
        <v>0</v>
      </c>
      <c r="CL871" s="5">
        <v>0</v>
      </c>
    </row>
    <row r="872" spans="1:90" x14ac:dyDescent="0.2">
      <c r="A872" t="s">
        <v>1458</v>
      </c>
      <c r="B872" t="s">
        <v>1408</v>
      </c>
      <c r="C872" t="s">
        <v>208</v>
      </c>
      <c r="D872">
        <v>1.1000000000000001</v>
      </c>
      <c r="E872" t="s">
        <v>90</v>
      </c>
      <c r="F872" t="s">
        <v>1409</v>
      </c>
      <c r="G872" t="s">
        <v>1410</v>
      </c>
      <c r="H872" t="s">
        <v>1411</v>
      </c>
      <c r="I872">
        <v>0.28138000000000002</v>
      </c>
      <c r="K872" s="1">
        <v>1077200000</v>
      </c>
      <c r="L872">
        <v>2060.1999999999998</v>
      </c>
      <c r="M872">
        <v>15.617000000000001</v>
      </c>
      <c r="N872" s="1">
        <v>2944000000000000</v>
      </c>
      <c r="Q872" s="1">
        <v>-2159100000000</v>
      </c>
      <c r="R872">
        <v>0.97872000000000003</v>
      </c>
      <c r="S872">
        <v>0.97472999999999999</v>
      </c>
      <c r="T872" s="1">
        <v>1083800000</v>
      </c>
      <c r="U872" s="1">
        <v>738520000</v>
      </c>
      <c r="Z872">
        <v>0.69891999999999999</v>
      </c>
      <c r="AA872">
        <v>0.66349999999999998</v>
      </c>
      <c r="AB872" s="1">
        <v>4076800000</v>
      </c>
      <c r="AC872" s="1">
        <v>3140700000</v>
      </c>
      <c r="AD872">
        <v>20</v>
      </c>
      <c r="AE872">
        <v>20</v>
      </c>
      <c r="AF872" s="1">
        <v>9.1643999999999999E-6</v>
      </c>
      <c r="AG872" s="1">
        <v>2.0220999999999999E-9</v>
      </c>
      <c r="AH872" s="1">
        <v>9.1624000000000006E-6</v>
      </c>
      <c r="AI872">
        <v>20</v>
      </c>
      <c r="AJ872">
        <v>0</v>
      </c>
      <c r="AK872">
        <v>19</v>
      </c>
      <c r="AL872">
        <v>0</v>
      </c>
      <c r="AM872">
        <v>0</v>
      </c>
      <c r="AN872">
        <v>1</v>
      </c>
      <c r="AO872">
        <v>0.75087000000000004</v>
      </c>
      <c r="AP872">
        <v>0</v>
      </c>
      <c r="AQ872">
        <v>0</v>
      </c>
      <c r="AR872" t="s">
        <v>95</v>
      </c>
      <c r="AS872" t="s">
        <v>95</v>
      </c>
      <c r="AT872" t="s">
        <v>95</v>
      </c>
      <c r="AU872" t="s">
        <v>95</v>
      </c>
      <c r="AV872" t="s">
        <v>95</v>
      </c>
      <c r="AW872" t="s">
        <v>95</v>
      </c>
      <c r="AX872" t="s">
        <v>95</v>
      </c>
      <c r="AY872" t="s">
        <v>94</v>
      </c>
      <c r="AZ872" t="s">
        <v>95</v>
      </c>
      <c r="BA872" t="s">
        <v>94</v>
      </c>
      <c r="BB872" t="s">
        <v>95</v>
      </c>
      <c r="BC872" t="s">
        <v>96</v>
      </c>
      <c r="BD872" t="s">
        <v>95</v>
      </c>
      <c r="BE872">
        <v>1</v>
      </c>
      <c r="BH872" t="s">
        <v>1401</v>
      </c>
      <c r="BI872">
        <v>0</v>
      </c>
      <c r="BJ872" t="s">
        <v>133</v>
      </c>
      <c r="BL872">
        <v>0</v>
      </c>
      <c r="BM872">
        <v>1</v>
      </c>
      <c r="BN872">
        <v>0</v>
      </c>
      <c r="BO872">
        <v>0</v>
      </c>
      <c r="BP872">
        <v>0</v>
      </c>
      <c r="BQ872">
        <v>0</v>
      </c>
      <c r="BS872">
        <v>0</v>
      </c>
      <c r="BT872">
        <v>1</v>
      </c>
      <c r="BU872">
        <v>0</v>
      </c>
      <c r="BV872">
        <v>0</v>
      </c>
      <c r="BW872">
        <v>0</v>
      </c>
      <c r="BX872">
        <v>0</v>
      </c>
      <c r="BY872">
        <v>924</v>
      </c>
      <c r="CG872" s="4">
        <v>0</v>
      </c>
      <c r="CH872" s="4">
        <v>1</v>
      </c>
      <c r="CI872" s="5">
        <v>0</v>
      </c>
      <c r="CJ872" s="5">
        <v>0</v>
      </c>
      <c r="CK872" s="5">
        <v>0</v>
      </c>
      <c r="CL872" s="5">
        <v>0</v>
      </c>
    </row>
    <row r="873" spans="1:90" x14ac:dyDescent="0.2">
      <c r="A873" t="s">
        <v>1459</v>
      </c>
      <c r="B873" t="s">
        <v>1408</v>
      </c>
      <c r="C873" t="s">
        <v>208</v>
      </c>
      <c r="D873">
        <v>1.1000000000000001</v>
      </c>
      <c r="E873" t="s">
        <v>90</v>
      </c>
      <c r="F873" t="s">
        <v>1413</v>
      </c>
      <c r="G873" t="s">
        <v>1414</v>
      </c>
      <c r="H873" t="s">
        <v>1411</v>
      </c>
      <c r="I873">
        <v>0.76610999999999996</v>
      </c>
      <c r="J873">
        <v>0.10385</v>
      </c>
      <c r="K873" s="1">
        <v>2394900</v>
      </c>
      <c r="L873">
        <v>2008.8</v>
      </c>
      <c r="M873">
        <v>5.7361000000000004</v>
      </c>
      <c r="N873" s="1">
        <v>34205000</v>
      </c>
      <c r="O873" s="1">
        <v>1.1157E-6</v>
      </c>
      <c r="P873">
        <v>1717.7</v>
      </c>
      <c r="Q873" s="1">
        <v>-4794200000</v>
      </c>
      <c r="R873">
        <v>0.95106000000000002</v>
      </c>
      <c r="S873">
        <v>0.94188000000000005</v>
      </c>
      <c r="T873" s="1">
        <v>3311600</v>
      </c>
      <c r="U873" s="1">
        <v>2357400</v>
      </c>
      <c r="V873">
        <v>0.71504000000000001</v>
      </c>
      <c r="W873">
        <v>0.68150999999999995</v>
      </c>
      <c r="X873" s="1">
        <v>7990800</v>
      </c>
      <c r="Y873" s="1">
        <v>6902400</v>
      </c>
      <c r="Z873">
        <v>0.85106999999999999</v>
      </c>
      <c r="AA873">
        <v>0.83355000000000001</v>
      </c>
      <c r="AB873" s="1">
        <v>5776900</v>
      </c>
      <c r="AC873" s="1">
        <v>4421100</v>
      </c>
      <c r="AD873">
        <v>20</v>
      </c>
      <c r="AE873">
        <v>20</v>
      </c>
      <c r="AF873">
        <v>1.1552</v>
      </c>
      <c r="AG873">
        <v>1.7274E-3</v>
      </c>
      <c r="AH873">
        <v>1.1535</v>
      </c>
      <c r="AI873">
        <v>20</v>
      </c>
      <c r="AJ873">
        <v>4</v>
      </c>
      <c r="AK873">
        <v>19</v>
      </c>
      <c r="AL873">
        <v>1</v>
      </c>
      <c r="AM873">
        <v>0</v>
      </c>
      <c r="AN873">
        <v>1</v>
      </c>
      <c r="AO873">
        <v>0.94916999999999996</v>
      </c>
      <c r="AP873">
        <v>0</v>
      </c>
      <c r="AQ873">
        <v>0</v>
      </c>
      <c r="AR873" t="s">
        <v>95</v>
      </c>
      <c r="AS873" t="s">
        <v>95</v>
      </c>
      <c r="AT873" t="s">
        <v>95</v>
      </c>
      <c r="AU873" t="s">
        <v>95</v>
      </c>
      <c r="AV873" t="s">
        <v>95</v>
      </c>
      <c r="AW873" t="s">
        <v>95</v>
      </c>
      <c r="AX873" t="s">
        <v>95</v>
      </c>
      <c r="AY873" t="s">
        <v>95</v>
      </c>
      <c r="AZ873" t="s">
        <v>95</v>
      </c>
      <c r="BA873" t="s">
        <v>95</v>
      </c>
      <c r="BB873" t="s">
        <v>95</v>
      </c>
      <c r="BC873" t="s">
        <v>95</v>
      </c>
      <c r="BD873" t="s">
        <v>95</v>
      </c>
      <c r="BE873">
        <v>2</v>
      </c>
      <c r="BI873">
        <v>0</v>
      </c>
      <c r="BJ873" t="s">
        <v>133</v>
      </c>
      <c r="BL873">
        <v>1</v>
      </c>
      <c r="BM873">
        <v>1</v>
      </c>
      <c r="BN873">
        <v>0</v>
      </c>
      <c r="BO873">
        <v>0</v>
      </c>
      <c r="BP873">
        <v>0</v>
      </c>
      <c r="BQ873">
        <v>0</v>
      </c>
      <c r="BS873">
        <v>1</v>
      </c>
      <c r="BT873">
        <v>1</v>
      </c>
      <c r="BU873">
        <v>0</v>
      </c>
      <c r="BV873">
        <v>0</v>
      </c>
      <c r="BW873">
        <v>0</v>
      </c>
      <c r="BX873">
        <v>0</v>
      </c>
      <c r="BY873">
        <v>925</v>
      </c>
      <c r="CG873" s="4">
        <v>1</v>
      </c>
      <c r="CH873" s="4">
        <v>1</v>
      </c>
      <c r="CI873" s="5">
        <v>0</v>
      </c>
      <c r="CJ873" s="5">
        <v>0</v>
      </c>
      <c r="CK873" s="5">
        <v>0</v>
      </c>
      <c r="CL873" s="5">
        <v>0</v>
      </c>
    </row>
    <row r="874" spans="1:90" x14ac:dyDescent="0.2">
      <c r="A874" t="s">
        <v>1460</v>
      </c>
      <c r="B874" t="s">
        <v>1408</v>
      </c>
      <c r="C874" t="s">
        <v>208</v>
      </c>
      <c r="D874">
        <v>1.1000000000000001</v>
      </c>
      <c r="E874" t="s">
        <v>90</v>
      </c>
      <c r="F874" t="s">
        <v>1416</v>
      </c>
      <c r="G874" t="s">
        <v>1417</v>
      </c>
      <c r="H874" t="s">
        <v>1411</v>
      </c>
      <c r="I874">
        <v>0.28138000000000002</v>
      </c>
      <c r="K874" s="1">
        <v>1077200000</v>
      </c>
      <c r="L874">
        <v>2060.1999999999998</v>
      </c>
      <c r="M874">
        <v>15.617000000000001</v>
      </c>
      <c r="N874" s="1">
        <v>2944000000000000</v>
      </c>
      <c r="Q874" s="1">
        <v>-2159100000000</v>
      </c>
      <c r="R874">
        <v>0.97872000000000003</v>
      </c>
      <c r="S874">
        <v>0.97472999999999999</v>
      </c>
      <c r="T874" s="1">
        <v>1083800000</v>
      </c>
      <c r="U874" s="1">
        <v>738520000</v>
      </c>
      <c r="Z874">
        <v>0.69891999999999999</v>
      </c>
      <c r="AA874">
        <v>0.66349999999999998</v>
      </c>
      <c r="AB874" s="1">
        <v>4076800000</v>
      </c>
      <c r="AC874" s="1">
        <v>3140700000</v>
      </c>
      <c r="AD874">
        <v>20</v>
      </c>
      <c r="AE874">
        <v>20</v>
      </c>
      <c r="AF874" s="1">
        <v>9.1643999999999999E-6</v>
      </c>
      <c r="AG874" s="1">
        <v>2.0220999999999999E-9</v>
      </c>
      <c r="AH874" s="1">
        <v>9.1624000000000006E-6</v>
      </c>
      <c r="AI874">
        <v>20</v>
      </c>
      <c r="AJ874">
        <v>0</v>
      </c>
      <c r="AK874">
        <v>19</v>
      </c>
      <c r="AL874">
        <v>0</v>
      </c>
      <c r="AM874">
        <v>0</v>
      </c>
      <c r="AN874">
        <v>1</v>
      </c>
      <c r="AO874">
        <v>0.75087000000000004</v>
      </c>
      <c r="AP874">
        <v>0</v>
      </c>
      <c r="AQ874">
        <v>0</v>
      </c>
      <c r="AR874" t="s">
        <v>95</v>
      </c>
      <c r="AS874" t="s">
        <v>95</v>
      </c>
      <c r="AT874" t="s">
        <v>95</v>
      </c>
      <c r="AU874" t="s">
        <v>95</v>
      </c>
      <c r="AV874" t="s">
        <v>95</v>
      </c>
      <c r="AW874" t="s">
        <v>95</v>
      </c>
      <c r="AX874" t="s">
        <v>95</v>
      </c>
      <c r="AY874" t="s">
        <v>94</v>
      </c>
      <c r="AZ874" t="s">
        <v>95</v>
      </c>
      <c r="BA874" t="s">
        <v>94</v>
      </c>
      <c r="BB874" t="s">
        <v>95</v>
      </c>
      <c r="BC874" t="s">
        <v>96</v>
      </c>
      <c r="BD874" t="s">
        <v>95</v>
      </c>
      <c r="BH874" t="s">
        <v>1401</v>
      </c>
      <c r="BI874">
        <v>0</v>
      </c>
      <c r="BJ874" t="s">
        <v>132</v>
      </c>
      <c r="BK874" t="s">
        <v>138</v>
      </c>
      <c r="BL874">
        <v>0</v>
      </c>
      <c r="BM874">
        <v>1</v>
      </c>
      <c r="BN874">
        <v>0</v>
      </c>
      <c r="BO874">
        <v>0</v>
      </c>
      <c r="BP874">
        <v>0</v>
      </c>
      <c r="BQ874">
        <v>0</v>
      </c>
      <c r="BS874">
        <v>0</v>
      </c>
      <c r="BT874">
        <v>1</v>
      </c>
      <c r="BU874">
        <v>0</v>
      </c>
      <c r="BV874">
        <v>0</v>
      </c>
      <c r="BW874">
        <v>0</v>
      </c>
      <c r="BX874">
        <v>0</v>
      </c>
      <c r="BY874">
        <v>926</v>
      </c>
      <c r="CG874" s="4">
        <v>0</v>
      </c>
      <c r="CH874" s="4">
        <v>1</v>
      </c>
      <c r="CI874" s="5">
        <v>0</v>
      </c>
      <c r="CJ874" s="5">
        <v>0</v>
      </c>
      <c r="CK874" s="5">
        <v>0</v>
      </c>
      <c r="CL874" s="5">
        <v>0</v>
      </c>
    </row>
    <row r="875" spans="1:90" x14ac:dyDescent="0.2">
      <c r="A875" t="s">
        <v>1461</v>
      </c>
      <c r="B875" t="s">
        <v>1408</v>
      </c>
      <c r="C875" t="s">
        <v>208</v>
      </c>
      <c r="D875">
        <v>1.1000000000000001</v>
      </c>
      <c r="E875" t="s">
        <v>90</v>
      </c>
      <c r="F875" t="s">
        <v>1419</v>
      </c>
      <c r="G875" t="s">
        <v>1420</v>
      </c>
      <c r="H875" t="s">
        <v>1411</v>
      </c>
      <c r="I875">
        <v>0.77163999999999999</v>
      </c>
      <c r="J875">
        <v>0.18181</v>
      </c>
      <c r="K875" s="1">
        <v>2852800</v>
      </c>
      <c r="L875">
        <v>2008.8</v>
      </c>
      <c r="M875">
        <v>5.6948999999999996</v>
      </c>
      <c r="N875" s="1">
        <v>33948000</v>
      </c>
      <c r="O875" s="1">
        <v>6.8323999999999998E-11</v>
      </c>
      <c r="P875">
        <v>1789.6</v>
      </c>
      <c r="Q875" s="1">
        <v>-5712700000</v>
      </c>
      <c r="R875">
        <v>0.96306000000000003</v>
      </c>
      <c r="S875">
        <v>0.95382999999999996</v>
      </c>
      <c r="T875" s="1">
        <v>2674200</v>
      </c>
      <c r="U875" s="1">
        <v>1824100</v>
      </c>
      <c r="V875">
        <v>0.86897999999999997</v>
      </c>
      <c r="W875">
        <v>0.84882000000000002</v>
      </c>
      <c r="X875" s="1">
        <v>5036400</v>
      </c>
      <c r="Y875" s="1">
        <v>4174700</v>
      </c>
      <c r="Z875">
        <v>0.89334999999999998</v>
      </c>
      <c r="AA875">
        <v>0.87694000000000005</v>
      </c>
      <c r="AB875" s="1">
        <v>4543900</v>
      </c>
      <c r="AC875" s="1">
        <v>3893700</v>
      </c>
      <c r="AD875">
        <v>16</v>
      </c>
      <c r="AE875">
        <v>16</v>
      </c>
      <c r="AF875">
        <v>1.1639999999999999</v>
      </c>
      <c r="AG875">
        <v>1.7404E-3</v>
      </c>
      <c r="AH875">
        <v>1.1621999999999999</v>
      </c>
      <c r="AI875">
        <v>16</v>
      </c>
      <c r="AJ875">
        <v>0</v>
      </c>
      <c r="AK875">
        <v>15</v>
      </c>
      <c r="AL875">
        <v>0</v>
      </c>
      <c r="AM875">
        <v>0</v>
      </c>
      <c r="AN875">
        <v>1</v>
      </c>
      <c r="AO875">
        <v>0.85292000000000001</v>
      </c>
      <c r="AP875">
        <v>0</v>
      </c>
      <c r="AQ875">
        <v>0</v>
      </c>
      <c r="AR875" t="s">
        <v>95</v>
      </c>
      <c r="AS875" t="s">
        <v>95</v>
      </c>
      <c r="AT875" t="s">
        <v>95</v>
      </c>
      <c r="AU875" t="s">
        <v>95</v>
      </c>
      <c r="AV875" t="s">
        <v>95</v>
      </c>
      <c r="AW875" t="s">
        <v>95</v>
      </c>
      <c r="AX875" t="s">
        <v>95</v>
      </c>
      <c r="AY875" t="s">
        <v>95</v>
      </c>
      <c r="AZ875" t="s">
        <v>95</v>
      </c>
      <c r="BA875" t="s">
        <v>95</v>
      </c>
      <c r="BB875" t="s">
        <v>95</v>
      </c>
      <c r="BC875" t="s">
        <v>95</v>
      </c>
      <c r="BD875" t="s">
        <v>95</v>
      </c>
      <c r="BI875">
        <v>0</v>
      </c>
      <c r="BJ875" t="s">
        <v>156</v>
      </c>
      <c r="BK875" t="s">
        <v>138</v>
      </c>
      <c r="BL875">
        <v>1</v>
      </c>
      <c r="BM875">
        <v>1</v>
      </c>
      <c r="BN875">
        <v>2</v>
      </c>
      <c r="BO875">
        <v>2</v>
      </c>
      <c r="BP875">
        <v>0</v>
      </c>
      <c r="BQ875">
        <v>0</v>
      </c>
      <c r="BS875">
        <v>1</v>
      </c>
      <c r="BT875">
        <v>1</v>
      </c>
      <c r="BU875">
        <v>0</v>
      </c>
      <c r="BV875">
        <v>0</v>
      </c>
      <c r="BW875">
        <v>0</v>
      </c>
      <c r="BX875">
        <v>0</v>
      </c>
      <c r="BY875">
        <v>927</v>
      </c>
      <c r="CG875" s="4">
        <v>1</v>
      </c>
      <c r="CH875" s="4">
        <v>1</v>
      </c>
      <c r="CI875" s="5">
        <v>0</v>
      </c>
      <c r="CJ875" s="5">
        <v>0</v>
      </c>
      <c r="CK875" s="5">
        <v>0</v>
      </c>
      <c r="CL875" s="5">
        <v>0</v>
      </c>
    </row>
    <row r="876" spans="1:90" x14ac:dyDescent="0.2">
      <c r="A876" t="s">
        <v>1462</v>
      </c>
      <c r="B876" t="s">
        <v>1408</v>
      </c>
      <c r="C876" t="s">
        <v>208</v>
      </c>
      <c r="D876">
        <v>1.1000000000000001</v>
      </c>
      <c r="E876" t="s">
        <v>90</v>
      </c>
      <c r="F876" t="s">
        <v>1422</v>
      </c>
      <c r="G876" t="s">
        <v>107</v>
      </c>
      <c r="H876" t="s">
        <v>1411</v>
      </c>
      <c r="I876">
        <v>0.85224999999999995</v>
      </c>
      <c r="J876">
        <v>1.1651999999999999E-3</v>
      </c>
      <c r="K876">
        <v>1.7687E-3</v>
      </c>
      <c r="L876">
        <v>2008.5</v>
      </c>
      <c r="M876">
        <v>5.1562999999999999</v>
      </c>
      <c r="N876">
        <v>2.5403999999999999E-2</v>
      </c>
      <c r="O876">
        <v>1555.1</v>
      </c>
      <c r="P876" s="1">
        <v>157470</v>
      </c>
      <c r="Q876">
        <v>-3.5400999999999998</v>
      </c>
      <c r="R876">
        <v>0.94871000000000005</v>
      </c>
      <c r="S876">
        <v>0.93908999999999998</v>
      </c>
      <c r="T876">
        <v>2.5376000000000001E-3</v>
      </c>
      <c r="U876">
        <v>1.8335999999999999E-3</v>
      </c>
      <c r="V876">
        <v>-1.5753999999999999</v>
      </c>
      <c r="W876">
        <v>-1.8784000000000001</v>
      </c>
      <c r="X876">
        <v>1.7982000000000001E-2</v>
      </c>
      <c r="Y876">
        <v>1.4064E-2</v>
      </c>
      <c r="Z876">
        <v>0.82845999999999997</v>
      </c>
      <c r="AA876">
        <v>0.80828</v>
      </c>
      <c r="AB876">
        <v>4.6408999999999999E-3</v>
      </c>
      <c r="AC876">
        <v>3.5774000000000001E-3</v>
      </c>
      <c r="AD876">
        <v>20</v>
      </c>
      <c r="AE876">
        <v>20</v>
      </c>
      <c r="AF876">
        <v>1.1713</v>
      </c>
      <c r="AG876">
        <v>2.1984999999999999E-3</v>
      </c>
      <c r="AH876">
        <v>1.1691</v>
      </c>
      <c r="AI876">
        <v>20</v>
      </c>
      <c r="AJ876">
        <v>4</v>
      </c>
      <c r="AK876">
        <v>19</v>
      </c>
      <c r="AL876">
        <v>1</v>
      </c>
      <c r="AM876">
        <v>0</v>
      </c>
      <c r="AN876">
        <v>1</v>
      </c>
      <c r="AO876">
        <v>0.95177</v>
      </c>
      <c r="AP876">
        <v>1</v>
      </c>
      <c r="AQ876">
        <v>1</v>
      </c>
      <c r="AR876" t="s">
        <v>95</v>
      </c>
      <c r="AS876" t="s">
        <v>95</v>
      </c>
      <c r="AT876" t="s">
        <v>95</v>
      </c>
      <c r="AU876" t="s">
        <v>95</v>
      </c>
      <c r="AV876" t="s">
        <v>95</v>
      </c>
      <c r="AW876" t="s">
        <v>95</v>
      </c>
      <c r="AX876" t="s">
        <v>95</v>
      </c>
      <c r="AY876" t="s">
        <v>95</v>
      </c>
      <c r="AZ876" t="s">
        <v>95</v>
      </c>
      <c r="BA876" t="s">
        <v>95</v>
      </c>
      <c r="BB876" t="s">
        <v>95</v>
      </c>
      <c r="BC876" t="s">
        <v>95</v>
      </c>
      <c r="BD876" t="s">
        <v>95</v>
      </c>
      <c r="BI876">
        <v>0</v>
      </c>
      <c r="BJ876" t="s">
        <v>108</v>
      </c>
      <c r="BK876" t="s">
        <v>109</v>
      </c>
      <c r="BL876">
        <v>1</v>
      </c>
      <c r="BM876">
        <v>1</v>
      </c>
      <c r="BN876">
        <v>1</v>
      </c>
      <c r="BO876">
        <v>1</v>
      </c>
      <c r="BP876">
        <v>0</v>
      </c>
      <c r="BQ876">
        <v>0</v>
      </c>
      <c r="BS876">
        <v>1</v>
      </c>
      <c r="BT876">
        <v>1</v>
      </c>
      <c r="BU876">
        <v>1</v>
      </c>
      <c r="BV876">
        <v>1</v>
      </c>
      <c r="BW876">
        <v>0</v>
      </c>
      <c r="BX876">
        <v>0</v>
      </c>
      <c r="BY876">
        <v>928</v>
      </c>
      <c r="CG876" s="4">
        <v>1</v>
      </c>
      <c r="CH876" s="4">
        <v>1</v>
      </c>
      <c r="CI876" s="5">
        <v>1</v>
      </c>
      <c r="CJ876" s="5">
        <v>1</v>
      </c>
      <c r="CK876" s="5">
        <v>0</v>
      </c>
      <c r="CL876" s="5">
        <v>0</v>
      </c>
    </row>
    <row r="877" spans="1:90" x14ac:dyDescent="0.2">
      <c r="A877" t="s">
        <v>1463</v>
      </c>
      <c r="B877" t="s">
        <v>1408</v>
      </c>
      <c r="C877" t="s">
        <v>208</v>
      </c>
      <c r="D877">
        <v>2.1</v>
      </c>
      <c r="E877" t="s">
        <v>1424</v>
      </c>
      <c r="F877" t="s">
        <v>1425</v>
      </c>
      <c r="G877" t="s">
        <v>92</v>
      </c>
      <c r="H877" t="s">
        <v>1411</v>
      </c>
      <c r="I877">
        <v>-9.7127000000000005E-2</v>
      </c>
      <c r="J877">
        <v>-6.6288999999999996E-4</v>
      </c>
      <c r="K877">
        <v>-1.7486999999999999E-2</v>
      </c>
      <c r="L877">
        <v>1899.1</v>
      </c>
      <c r="M877">
        <v>-45.244</v>
      </c>
      <c r="N877">
        <v>8421.2999999999993</v>
      </c>
      <c r="O877">
        <v>-1544.6</v>
      </c>
      <c r="P877" s="1">
        <v>-152630</v>
      </c>
      <c r="Q877">
        <v>35.353999999999999</v>
      </c>
      <c r="R877">
        <v>0.70764000000000005</v>
      </c>
      <c r="S877">
        <v>0.64917000000000002</v>
      </c>
      <c r="T877">
        <v>6.5430000000000002E-2</v>
      </c>
      <c r="U877">
        <v>4.6892000000000003E-2</v>
      </c>
      <c r="V877">
        <v>-2.8549000000000002</v>
      </c>
      <c r="W877">
        <v>-3.3368000000000002</v>
      </c>
      <c r="X877">
        <v>0.23759</v>
      </c>
      <c r="Y877">
        <v>0.20446</v>
      </c>
      <c r="Z877">
        <v>0.62651000000000001</v>
      </c>
      <c r="AA877">
        <v>0.57982</v>
      </c>
      <c r="AB877">
        <v>7.3954000000000006E-2</v>
      </c>
      <c r="AC877">
        <v>6.1483000000000003E-2</v>
      </c>
      <c r="AD877">
        <v>19</v>
      </c>
      <c r="AE877">
        <v>19</v>
      </c>
      <c r="AF877" s="1">
        <v>5.4792E-5</v>
      </c>
      <c r="AG877" s="1">
        <v>1.2818E-5</v>
      </c>
      <c r="AH877" s="1">
        <v>4.1974000000000002E-5</v>
      </c>
      <c r="AI877">
        <v>19</v>
      </c>
      <c r="AJ877">
        <v>18</v>
      </c>
      <c r="AK877">
        <v>1</v>
      </c>
      <c r="AL877">
        <v>0</v>
      </c>
      <c r="AM877">
        <v>0</v>
      </c>
      <c r="AN877">
        <v>1</v>
      </c>
      <c r="AO877">
        <v>0.78088000000000002</v>
      </c>
      <c r="AP877">
        <v>1</v>
      </c>
      <c r="AQ877">
        <v>1</v>
      </c>
      <c r="AR877" t="s">
        <v>95</v>
      </c>
      <c r="AS877" t="s">
        <v>95</v>
      </c>
      <c r="AT877" t="s">
        <v>95</v>
      </c>
      <c r="AU877" t="s">
        <v>95</v>
      </c>
      <c r="AV877" t="s">
        <v>95</v>
      </c>
      <c r="AW877" t="s">
        <v>95</v>
      </c>
      <c r="AX877" t="s">
        <v>95</v>
      </c>
      <c r="AY877" t="s">
        <v>94</v>
      </c>
      <c r="AZ877" t="s">
        <v>95</v>
      </c>
      <c r="BA877" t="s">
        <v>94</v>
      </c>
      <c r="BB877" t="s">
        <v>95</v>
      </c>
      <c r="BC877" t="s">
        <v>94</v>
      </c>
      <c r="BD877" t="s">
        <v>95</v>
      </c>
      <c r="BE877">
        <v>1</v>
      </c>
      <c r="BH877" t="s">
        <v>1426</v>
      </c>
      <c r="BI877">
        <v>0</v>
      </c>
      <c r="BL877">
        <v>1</v>
      </c>
      <c r="BM877">
        <v>1</v>
      </c>
      <c r="BN877">
        <v>0</v>
      </c>
      <c r="BO877">
        <v>0</v>
      </c>
      <c r="BP877">
        <v>1</v>
      </c>
      <c r="BQ877">
        <v>1</v>
      </c>
      <c r="BS877">
        <v>1</v>
      </c>
      <c r="BT877">
        <v>1</v>
      </c>
      <c r="BU877">
        <v>0</v>
      </c>
      <c r="BV877">
        <v>0</v>
      </c>
      <c r="BW877">
        <v>1</v>
      </c>
      <c r="BX877">
        <v>1</v>
      </c>
      <c r="BY877">
        <v>929</v>
      </c>
      <c r="CG877" s="4">
        <v>1</v>
      </c>
      <c r="CH877" s="4">
        <v>1</v>
      </c>
      <c r="CI877" s="5">
        <v>0</v>
      </c>
      <c r="CJ877" s="5">
        <v>0</v>
      </c>
      <c r="CK877" s="5">
        <v>1</v>
      </c>
      <c r="CL877" s="5">
        <v>1</v>
      </c>
    </row>
    <row r="878" spans="1:90" x14ac:dyDescent="0.2">
      <c r="A878" t="s">
        <v>1464</v>
      </c>
      <c r="B878" t="s">
        <v>1408</v>
      </c>
      <c r="C878" t="s">
        <v>208</v>
      </c>
      <c r="D878">
        <v>2.7</v>
      </c>
      <c r="E878" t="s">
        <v>1428</v>
      </c>
      <c r="F878" t="s">
        <v>1429</v>
      </c>
      <c r="G878" t="s">
        <v>92</v>
      </c>
      <c r="H878" t="s">
        <v>1411</v>
      </c>
      <c r="I878">
        <v>-3.7250999999999999E-2</v>
      </c>
      <c r="J878">
        <v>4.6574000000000002E-4</v>
      </c>
      <c r="K878">
        <v>-5.5212000000000004E-3</v>
      </c>
      <c r="L878">
        <v>1738.2</v>
      </c>
      <c r="M878">
        <v>-117.97</v>
      </c>
      <c r="N878">
        <v>3781.4</v>
      </c>
      <c r="O878">
        <v>1555.4</v>
      </c>
      <c r="P878" s="1">
        <v>157440</v>
      </c>
      <c r="Q878">
        <v>11.253</v>
      </c>
      <c r="R878">
        <v>0.58087999999999995</v>
      </c>
      <c r="S878">
        <v>0.49706</v>
      </c>
      <c r="T878">
        <v>2.6786999999999998E-2</v>
      </c>
      <c r="U878">
        <v>2.2851E-2</v>
      </c>
      <c r="V878">
        <v>-15.145</v>
      </c>
      <c r="W878">
        <v>-17.163</v>
      </c>
      <c r="X878">
        <v>0.16625000000000001</v>
      </c>
      <c r="Y878">
        <v>0.16102</v>
      </c>
      <c r="Z878">
        <v>0.53415000000000001</v>
      </c>
      <c r="AA878">
        <v>0.47592000000000001</v>
      </c>
      <c r="AB878">
        <v>2.8240999999999999E-2</v>
      </c>
      <c r="AC878">
        <v>2.4434999999999998E-2</v>
      </c>
      <c r="AD878">
        <v>19</v>
      </c>
      <c r="AE878">
        <v>19</v>
      </c>
      <c r="AF878" s="1">
        <v>6.6384999999999995E-5</v>
      </c>
      <c r="AG878" s="1">
        <v>2.9984999999999998E-5</v>
      </c>
      <c r="AH878" s="1">
        <v>3.6399999999999997E-5</v>
      </c>
      <c r="AI878">
        <v>19</v>
      </c>
      <c r="AJ878">
        <v>16</v>
      </c>
      <c r="AK878">
        <v>5</v>
      </c>
      <c r="AL878">
        <v>1</v>
      </c>
      <c r="AM878">
        <v>1</v>
      </c>
      <c r="AN878">
        <v>0</v>
      </c>
      <c r="AO878">
        <v>0.92515999999999998</v>
      </c>
      <c r="AP878">
        <v>1</v>
      </c>
      <c r="AQ878">
        <v>1</v>
      </c>
      <c r="AR878" t="s">
        <v>94</v>
      </c>
      <c r="AS878" t="s">
        <v>95</v>
      </c>
      <c r="AT878" t="s">
        <v>95</v>
      </c>
      <c r="AU878" t="s">
        <v>95</v>
      </c>
      <c r="AV878" t="s">
        <v>95</v>
      </c>
      <c r="AW878" t="s">
        <v>95</v>
      </c>
      <c r="AX878" t="s">
        <v>95</v>
      </c>
      <c r="AY878" t="s">
        <v>94</v>
      </c>
      <c r="AZ878" t="s">
        <v>95</v>
      </c>
      <c r="BA878" t="s">
        <v>94</v>
      </c>
      <c r="BB878" t="s">
        <v>95</v>
      </c>
      <c r="BC878" t="s">
        <v>94</v>
      </c>
      <c r="BD878" t="s">
        <v>95</v>
      </c>
      <c r="BE878">
        <v>2</v>
      </c>
      <c r="BI878">
        <v>0</v>
      </c>
      <c r="BL878">
        <v>1</v>
      </c>
      <c r="BM878">
        <v>1</v>
      </c>
      <c r="BN878">
        <v>0</v>
      </c>
      <c r="BO878">
        <v>0</v>
      </c>
      <c r="BP878">
        <v>1</v>
      </c>
      <c r="BQ878">
        <v>1</v>
      </c>
      <c r="BS878">
        <v>1</v>
      </c>
      <c r="BT878">
        <v>1</v>
      </c>
      <c r="BU878">
        <v>0</v>
      </c>
      <c r="BV878">
        <v>0</v>
      </c>
      <c r="BW878">
        <v>1</v>
      </c>
      <c r="BX878">
        <v>1</v>
      </c>
      <c r="BY878">
        <v>930</v>
      </c>
      <c r="CG878" s="4">
        <v>1</v>
      </c>
      <c r="CH878" s="4">
        <v>1</v>
      </c>
      <c r="CI878" s="5">
        <v>0</v>
      </c>
      <c r="CJ878" s="5">
        <v>0</v>
      </c>
      <c r="CK878" s="5">
        <v>1</v>
      </c>
      <c r="CL878" s="5">
        <v>1</v>
      </c>
    </row>
    <row r="879" spans="1:90" x14ac:dyDescent="0.2">
      <c r="A879" t="s">
        <v>1465</v>
      </c>
      <c r="B879" t="s">
        <v>1408</v>
      </c>
      <c r="C879" t="s">
        <v>208</v>
      </c>
      <c r="D879">
        <v>3.2</v>
      </c>
      <c r="E879" t="s">
        <v>505</v>
      </c>
      <c r="F879" t="s">
        <v>1432</v>
      </c>
      <c r="G879" t="s">
        <v>92</v>
      </c>
      <c r="H879" t="s">
        <v>1411</v>
      </c>
      <c r="I879">
        <v>-0.25144</v>
      </c>
      <c r="J879">
        <v>-3.4055000000000002E-2</v>
      </c>
      <c r="K879">
        <v>-2.0676E-2</v>
      </c>
      <c r="L879">
        <v>2021.4</v>
      </c>
      <c r="M879">
        <v>-17.477</v>
      </c>
      <c r="N879">
        <v>0.70752999999999999</v>
      </c>
      <c r="O879">
        <v>0.31905</v>
      </c>
      <c r="P879">
        <v>2031.9</v>
      </c>
      <c r="Q879">
        <v>42.232999999999997</v>
      </c>
      <c r="R879">
        <v>0.31513000000000002</v>
      </c>
      <c r="S879">
        <v>5.8299999999999998E-2</v>
      </c>
      <c r="T879">
        <v>0.106</v>
      </c>
      <c r="U879">
        <v>7.3693999999999996E-2</v>
      </c>
      <c r="V879">
        <v>0.30745</v>
      </c>
      <c r="W879">
        <v>0.15356</v>
      </c>
      <c r="X879">
        <v>0.1066</v>
      </c>
      <c r="Y879">
        <v>7.9598000000000002E-2</v>
      </c>
      <c r="Z879">
        <v>0.31048999999999999</v>
      </c>
      <c r="AA879">
        <v>0.15726000000000001</v>
      </c>
      <c r="AB879">
        <v>0.10636</v>
      </c>
      <c r="AC879">
        <v>7.8444E-2</v>
      </c>
      <c r="AD879">
        <v>12</v>
      </c>
      <c r="AE879">
        <v>12</v>
      </c>
      <c r="AF879">
        <v>1.3144</v>
      </c>
      <c r="AG879">
        <v>0.65014000000000005</v>
      </c>
      <c r="AH879">
        <v>0.66427999999999998</v>
      </c>
      <c r="AI879">
        <v>12</v>
      </c>
      <c r="AJ879">
        <v>11</v>
      </c>
      <c r="AK879">
        <v>10</v>
      </c>
      <c r="AL879">
        <v>0</v>
      </c>
      <c r="AM879">
        <v>0</v>
      </c>
      <c r="AN879">
        <v>1</v>
      </c>
      <c r="AO879">
        <v>0.85050999999999999</v>
      </c>
      <c r="AP879">
        <v>1</v>
      </c>
      <c r="AQ879">
        <v>1</v>
      </c>
      <c r="AR879" t="s">
        <v>94</v>
      </c>
      <c r="AS879" t="s">
        <v>95</v>
      </c>
      <c r="AT879" t="s">
        <v>95</v>
      </c>
      <c r="AU879" t="s">
        <v>95</v>
      </c>
      <c r="AV879" t="s">
        <v>95</v>
      </c>
      <c r="AW879" t="s">
        <v>95</v>
      </c>
      <c r="AX879" t="s">
        <v>95</v>
      </c>
      <c r="AY879" t="s">
        <v>95</v>
      </c>
      <c r="AZ879" t="s">
        <v>95</v>
      </c>
      <c r="BA879" t="s">
        <v>94</v>
      </c>
      <c r="BB879" t="s">
        <v>95</v>
      </c>
      <c r="BC879" t="s">
        <v>94</v>
      </c>
      <c r="BD879" t="s">
        <v>95</v>
      </c>
      <c r="BE879">
        <v>4</v>
      </c>
      <c r="BG879" t="s">
        <v>1430</v>
      </c>
      <c r="BI879">
        <v>0</v>
      </c>
      <c r="BL879">
        <v>1</v>
      </c>
      <c r="BM879">
        <v>1</v>
      </c>
      <c r="BN879">
        <v>0</v>
      </c>
      <c r="BO879">
        <v>0</v>
      </c>
      <c r="BP879">
        <v>0</v>
      </c>
      <c r="BQ879">
        <v>0</v>
      </c>
      <c r="BS879">
        <v>1</v>
      </c>
      <c r="BT879">
        <v>1</v>
      </c>
      <c r="BU879">
        <v>0</v>
      </c>
      <c r="BV879">
        <v>0</v>
      </c>
      <c r="BW879">
        <v>0</v>
      </c>
      <c r="BX879">
        <v>0</v>
      </c>
      <c r="BY879">
        <v>931</v>
      </c>
      <c r="CG879" s="4">
        <v>1</v>
      </c>
      <c r="CH879" s="4">
        <v>1</v>
      </c>
      <c r="CI879" s="5">
        <v>0</v>
      </c>
      <c r="CJ879" s="5">
        <v>0</v>
      </c>
      <c r="CK879" s="5">
        <v>0</v>
      </c>
      <c r="CL879" s="5">
        <v>0</v>
      </c>
    </row>
    <row r="880" spans="1:90" x14ac:dyDescent="0.2">
      <c r="A880" t="s">
        <v>1466</v>
      </c>
      <c r="B880" t="s">
        <v>1408</v>
      </c>
      <c r="C880" t="s">
        <v>208</v>
      </c>
      <c r="D880">
        <v>3.2</v>
      </c>
      <c r="E880" t="s">
        <v>505</v>
      </c>
      <c r="F880" t="s">
        <v>1436</v>
      </c>
      <c r="G880" t="s">
        <v>92</v>
      </c>
      <c r="H880" t="s">
        <v>1411</v>
      </c>
      <c r="I880">
        <v>4.7255999999999999E-2</v>
      </c>
      <c r="J880">
        <v>6.4387999999999997E-3</v>
      </c>
      <c r="K880">
        <v>6.0352000000000001E-3</v>
      </c>
      <c r="L880">
        <v>1970.3</v>
      </c>
      <c r="M880">
        <v>92.992000000000004</v>
      </c>
      <c r="N880">
        <v>1.0844</v>
      </c>
      <c r="O880">
        <v>4.5471000000000004</v>
      </c>
      <c r="P880">
        <v>2255.4</v>
      </c>
      <c r="Q880">
        <v>-11.194000000000001</v>
      </c>
      <c r="R880">
        <v>0.85909999999999997</v>
      </c>
      <c r="S880">
        <v>0.83267999999999998</v>
      </c>
      <c r="T880">
        <v>1.4153000000000001E-2</v>
      </c>
      <c r="U880">
        <v>1.1370999999999999E-2</v>
      </c>
      <c r="V880">
        <v>0.84904999999999997</v>
      </c>
      <c r="W880">
        <v>0.83128999999999997</v>
      </c>
      <c r="X880">
        <v>1.4649000000000001E-2</v>
      </c>
      <c r="Y880">
        <v>1.1502E-2</v>
      </c>
      <c r="Z880">
        <v>0.85194000000000003</v>
      </c>
      <c r="AA880">
        <v>0.83452000000000004</v>
      </c>
      <c r="AB880">
        <v>1.4508E-2</v>
      </c>
      <c r="AC880">
        <v>1.1490999999999999E-2</v>
      </c>
      <c r="AD880">
        <v>20</v>
      </c>
      <c r="AE880">
        <v>20</v>
      </c>
      <c r="AF880">
        <v>0.91501999999999994</v>
      </c>
      <c r="AG880">
        <v>0.79003999999999996</v>
      </c>
      <c r="AH880">
        <v>0.12497</v>
      </c>
      <c r="AI880">
        <v>20</v>
      </c>
      <c r="AJ880">
        <v>1</v>
      </c>
      <c r="AK880">
        <v>16</v>
      </c>
      <c r="AL880">
        <v>0</v>
      </c>
      <c r="AM880">
        <v>1</v>
      </c>
      <c r="AN880">
        <v>0</v>
      </c>
      <c r="AO880">
        <v>0.95028999999999997</v>
      </c>
      <c r="AP880">
        <v>1</v>
      </c>
      <c r="AQ880">
        <v>1</v>
      </c>
      <c r="AR880" t="s">
        <v>95</v>
      </c>
      <c r="AS880" t="s">
        <v>95</v>
      </c>
      <c r="AT880" t="s">
        <v>95</v>
      </c>
      <c r="AU880" t="s">
        <v>95</v>
      </c>
      <c r="AV880" t="s">
        <v>95</v>
      </c>
      <c r="AW880" t="s">
        <v>95</v>
      </c>
      <c r="AX880" t="s">
        <v>95</v>
      </c>
      <c r="AY880" t="s">
        <v>94</v>
      </c>
      <c r="AZ880" t="s">
        <v>95</v>
      </c>
      <c r="BA880" t="s">
        <v>94</v>
      </c>
      <c r="BB880" t="s">
        <v>95</v>
      </c>
      <c r="BC880" t="s">
        <v>94</v>
      </c>
      <c r="BD880" t="s">
        <v>95</v>
      </c>
      <c r="BE880">
        <v>1</v>
      </c>
      <c r="BI880">
        <v>0</v>
      </c>
      <c r="BL880">
        <v>1</v>
      </c>
      <c r="BM880">
        <v>1</v>
      </c>
      <c r="BN880">
        <v>0</v>
      </c>
      <c r="BO880">
        <v>0</v>
      </c>
      <c r="BP880">
        <v>1</v>
      </c>
      <c r="BQ880">
        <v>1</v>
      </c>
      <c r="BS880">
        <v>1</v>
      </c>
      <c r="BT880">
        <v>1</v>
      </c>
      <c r="BU880">
        <v>0</v>
      </c>
      <c r="BV880">
        <v>0</v>
      </c>
      <c r="BW880">
        <v>1</v>
      </c>
      <c r="BX880">
        <v>1</v>
      </c>
      <c r="BY880">
        <v>932</v>
      </c>
      <c r="CG880" s="4">
        <v>1</v>
      </c>
      <c r="CH880" s="4">
        <v>1</v>
      </c>
      <c r="CI880" s="5">
        <v>0</v>
      </c>
      <c r="CJ880" s="5">
        <v>0</v>
      </c>
      <c r="CK880" s="5">
        <v>1</v>
      </c>
      <c r="CL880" s="5">
        <v>1</v>
      </c>
    </row>
    <row r="881" spans="1:90" x14ac:dyDescent="0.2">
      <c r="A881" t="s">
        <v>1467</v>
      </c>
      <c r="B881" t="s">
        <v>1408</v>
      </c>
      <c r="C881" t="s">
        <v>208</v>
      </c>
      <c r="D881">
        <v>3.5</v>
      </c>
      <c r="E881" t="s">
        <v>317</v>
      </c>
      <c r="F881" t="s">
        <v>318</v>
      </c>
      <c r="G881" t="s">
        <v>319</v>
      </c>
      <c r="H881" t="s">
        <v>1411</v>
      </c>
      <c r="I881">
        <v>0.12138</v>
      </c>
      <c r="J881">
        <v>4.8100999999999998E-2</v>
      </c>
      <c r="K881">
        <v>1.0947</v>
      </c>
      <c r="L881">
        <v>2004.9</v>
      </c>
      <c r="M881">
        <v>36.204000000000001</v>
      </c>
      <c r="N881">
        <v>47.06</v>
      </c>
      <c r="O881">
        <v>3.4984000000000002</v>
      </c>
      <c r="P881">
        <v>1968.4</v>
      </c>
      <c r="Q881">
        <v>-2171</v>
      </c>
      <c r="R881">
        <v>0.98118000000000005</v>
      </c>
      <c r="S881">
        <v>0.9798</v>
      </c>
      <c r="T881">
        <v>1.9671000000000001</v>
      </c>
      <c r="U881">
        <v>1.5815999999999999</v>
      </c>
      <c r="V881">
        <v>0.9173</v>
      </c>
      <c r="W881">
        <v>0.91335999999999995</v>
      </c>
      <c r="X881">
        <v>4.1234999999999999</v>
      </c>
      <c r="Y881">
        <v>3.6564999999999999</v>
      </c>
      <c r="Z881">
        <v>0.98314999999999997</v>
      </c>
      <c r="AA881">
        <v>0.98234999999999995</v>
      </c>
      <c r="AB881">
        <v>1.8612</v>
      </c>
      <c r="AC881">
        <v>1.5942000000000001</v>
      </c>
      <c r="AD881">
        <v>45</v>
      </c>
      <c r="AE881">
        <v>42</v>
      </c>
      <c r="AF881">
        <v>0.89246999999999999</v>
      </c>
      <c r="AG881">
        <v>2.1249000000000001E-2</v>
      </c>
      <c r="AH881">
        <v>0.87121999999999999</v>
      </c>
      <c r="AI881">
        <v>42</v>
      </c>
      <c r="AJ881">
        <v>3</v>
      </c>
      <c r="AK881">
        <v>41</v>
      </c>
      <c r="AL881">
        <v>0</v>
      </c>
      <c r="AM881">
        <v>0</v>
      </c>
      <c r="AN881">
        <v>0</v>
      </c>
      <c r="AO881">
        <v>0.96716000000000002</v>
      </c>
      <c r="AP881">
        <v>0</v>
      </c>
      <c r="AQ881">
        <v>1</v>
      </c>
      <c r="AR881" t="s">
        <v>95</v>
      </c>
      <c r="AS881" t="s">
        <v>95</v>
      </c>
      <c r="AT881" t="s">
        <v>95</v>
      </c>
      <c r="AU881" t="s">
        <v>95</v>
      </c>
      <c r="AV881" t="s">
        <v>95</v>
      </c>
      <c r="AW881" t="s">
        <v>95</v>
      </c>
      <c r="AX881" t="s">
        <v>95</v>
      </c>
      <c r="AY881" t="s">
        <v>95</v>
      </c>
      <c r="AZ881" t="s">
        <v>95</v>
      </c>
      <c r="BA881" t="s">
        <v>95</v>
      </c>
      <c r="BB881" t="s">
        <v>95</v>
      </c>
      <c r="BC881" t="s">
        <v>95</v>
      </c>
      <c r="BD881" t="s">
        <v>95</v>
      </c>
      <c r="BI881">
        <v>0</v>
      </c>
      <c r="BJ881" t="s">
        <v>137</v>
      </c>
      <c r="BK881" t="s">
        <v>133</v>
      </c>
      <c r="BL881">
        <v>1</v>
      </c>
      <c r="BM881">
        <v>1</v>
      </c>
      <c r="BN881">
        <v>0</v>
      </c>
      <c r="BO881">
        <v>0</v>
      </c>
      <c r="BP881">
        <v>1</v>
      </c>
      <c r="BQ881">
        <v>1</v>
      </c>
      <c r="BS881">
        <v>1</v>
      </c>
      <c r="BT881">
        <v>1</v>
      </c>
      <c r="BU881">
        <v>0</v>
      </c>
      <c r="BV881">
        <v>0</v>
      </c>
      <c r="BW881">
        <v>1</v>
      </c>
      <c r="BX881">
        <v>1</v>
      </c>
      <c r="BY881">
        <v>933</v>
      </c>
      <c r="CG881" s="4">
        <v>1</v>
      </c>
      <c r="CH881" s="4">
        <v>1</v>
      </c>
      <c r="CI881" s="5">
        <v>0</v>
      </c>
      <c r="CJ881" s="5">
        <v>0</v>
      </c>
      <c r="CK881" s="5">
        <v>1</v>
      </c>
      <c r="CL881" s="5">
        <v>1</v>
      </c>
    </row>
    <row r="882" spans="1:90" x14ac:dyDescent="0.2">
      <c r="A882" t="s">
        <v>1468</v>
      </c>
      <c r="B882" t="s">
        <v>1408</v>
      </c>
      <c r="C882" t="s">
        <v>208</v>
      </c>
      <c r="D882">
        <v>3.5</v>
      </c>
      <c r="E882" t="s">
        <v>317</v>
      </c>
      <c r="F882" t="s">
        <v>321</v>
      </c>
      <c r="G882" t="s">
        <v>322</v>
      </c>
      <c r="H882" t="s">
        <v>1411</v>
      </c>
      <c r="I882">
        <v>0.44148999999999999</v>
      </c>
      <c r="J882">
        <v>3.7881999999999998E-3</v>
      </c>
      <c r="K882">
        <v>4.7431000000000001E-3</v>
      </c>
      <c r="L882">
        <v>1984.2</v>
      </c>
      <c r="M882">
        <v>9.9535999999999998</v>
      </c>
      <c r="N882">
        <v>1.0528999999999999</v>
      </c>
      <c r="O882">
        <v>0.99526999999999999</v>
      </c>
      <c r="P882">
        <v>2019.2</v>
      </c>
      <c r="Q882">
        <v>-8.5623000000000005</v>
      </c>
      <c r="R882">
        <v>4.4498000000000003E-2</v>
      </c>
      <c r="S882">
        <v>-2.5416000000000001E-2</v>
      </c>
      <c r="T882">
        <v>1.1910000000000001</v>
      </c>
      <c r="U882">
        <v>0.84484999999999999</v>
      </c>
      <c r="V882">
        <v>1.9044000000000001E-3</v>
      </c>
      <c r="W882">
        <v>-4.5623999999999998E-2</v>
      </c>
      <c r="X882">
        <v>1.2172000000000001</v>
      </c>
      <c r="Y882">
        <v>0.87129999999999996</v>
      </c>
      <c r="Z882">
        <v>2.5561999999999998E-3</v>
      </c>
      <c r="AA882">
        <v>-4.4941000000000002E-2</v>
      </c>
      <c r="AB882">
        <v>1.2168000000000001</v>
      </c>
      <c r="AC882">
        <v>0.87256</v>
      </c>
      <c r="AD882">
        <v>45</v>
      </c>
      <c r="AE882">
        <v>24</v>
      </c>
      <c r="AF882">
        <v>4.7488000000000001</v>
      </c>
      <c r="AG882">
        <v>0.94976000000000005</v>
      </c>
      <c r="AH882">
        <v>3.7989999999999999</v>
      </c>
      <c r="AI882">
        <v>39</v>
      </c>
      <c r="AJ882">
        <v>12</v>
      </c>
      <c r="AK882">
        <v>38</v>
      </c>
      <c r="AL882">
        <v>1</v>
      </c>
      <c r="AM882">
        <v>0</v>
      </c>
      <c r="AN882">
        <v>1</v>
      </c>
      <c r="AO882">
        <v>0.42453000000000002</v>
      </c>
      <c r="AP882">
        <v>0</v>
      </c>
      <c r="AQ882">
        <v>1</v>
      </c>
      <c r="AR882" t="s">
        <v>96</v>
      </c>
      <c r="AS882" t="s">
        <v>95</v>
      </c>
      <c r="AT882" t="s">
        <v>95</v>
      </c>
      <c r="AU882" t="s">
        <v>94</v>
      </c>
      <c r="AV882" t="s">
        <v>94</v>
      </c>
      <c r="AW882" t="s">
        <v>94</v>
      </c>
      <c r="AX882" t="s">
        <v>94</v>
      </c>
      <c r="AY882" t="s">
        <v>95</v>
      </c>
      <c r="AZ882" t="s">
        <v>94</v>
      </c>
      <c r="BA882" t="s">
        <v>96</v>
      </c>
      <c r="BB882" t="s">
        <v>94</v>
      </c>
      <c r="BC882" t="s">
        <v>96</v>
      </c>
      <c r="BD882" t="s">
        <v>94</v>
      </c>
      <c r="BI882">
        <v>0</v>
      </c>
      <c r="BJ882" t="s">
        <v>132</v>
      </c>
      <c r="BK882" t="s">
        <v>133</v>
      </c>
      <c r="BL882">
        <v>1</v>
      </c>
      <c r="BM882">
        <v>1</v>
      </c>
      <c r="BN882">
        <v>0</v>
      </c>
      <c r="BO882">
        <v>0</v>
      </c>
      <c r="BP882">
        <v>0</v>
      </c>
      <c r="BQ882">
        <v>0</v>
      </c>
      <c r="BS882">
        <v>0</v>
      </c>
      <c r="BT882">
        <v>1</v>
      </c>
      <c r="BU882">
        <v>0</v>
      </c>
      <c r="BV882">
        <v>0</v>
      </c>
      <c r="BW882">
        <v>0</v>
      </c>
      <c r="BX882">
        <v>0</v>
      </c>
      <c r="BY882">
        <v>934</v>
      </c>
      <c r="BZ882" t="s">
        <v>123</v>
      </c>
      <c r="CG882" s="4">
        <v>1</v>
      </c>
      <c r="CH882" s="4">
        <v>1</v>
      </c>
      <c r="CI882" s="5">
        <v>0</v>
      </c>
      <c r="CJ882" s="5">
        <v>0</v>
      </c>
      <c r="CK882" s="5">
        <v>0</v>
      </c>
      <c r="CL882" s="5">
        <v>0</v>
      </c>
    </row>
    <row r="883" spans="1:90" x14ac:dyDescent="0.2">
      <c r="A883" t="s">
        <v>1469</v>
      </c>
      <c r="B883" t="s">
        <v>1408</v>
      </c>
      <c r="C883" t="s">
        <v>208</v>
      </c>
      <c r="D883">
        <v>3.5</v>
      </c>
      <c r="E883" t="s">
        <v>317</v>
      </c>
      <c r="F883" t="s">
        <v>325</v>
      </c>
      <c r="G883" t="s">
        <v>326</v>
      </c>
      <c r="H883" t="s">
        <v>1411</v>
      </c>
      <c r="I883">
        <v>0.49148999999999998</v>
      </c>
      <c r="J883">
        <v>1.8102E-2</v>
      </c>
      <c r="K883">
        <v>0.18195</v>
      </c>
      <c r="L883">
        <v>2007.5</v>
      </c>
      <c r="M883">
        <v>8.9411000000000005</v>
      </c>
      <c r="N883">
        <v>6.1205999999999996</v>
      </c>
      <c r="O883">
        <v>1551.7</v>
      </c>
      <c r="P883" s="1">
        <v>157800</v>
      </c>
      <c r="Q883">
        <v>-362</v>
      </c>
      <c r="R883">
        <v>0.72257000000000005</v>
      </c>
      <c r="S883">
        <v>0.70226999999999995</v>
      </c>
      <c r="T883">
        <v>1.6745000000000001</v>
      </c>
      <c r="U883">
        <v>0.98055000000000003</v>
      </c>
      <c r="V883">
        <v>-0.50836000000000003</v>
      </c>
      <c r="W883">
        <v>-0.58018000000000003</v>
      </c>
      <c r="X883">
        <v>3.9043999999999999</v>
      </c>
      <c r="Y883">
        <v>2.2667000000000002</v>
      </c>
      <c r="Z883">
        <v>0.55249000000000004</v>
      </c>
      <c r="AA883">
        <v>0.53117999999999999</v>
      </c>
      <c r="AB883">
        <v>2.1267</v>
      </c>
      <c r="AC883">
        <v>1.6506000000000001</v>
      </c>
      <c r="AD883">
        <v>45</v>
      </c>
      <c r="AE883">
        <v>19</v>
      </c>
      <c r="AF883">
        <v>1.7971999999999999</v>
      </c>
      <c r="AG883">
        <v>0.32675999999999999</v>
      </c>
      <c r="AH883">
        <v>1.4703999999999999</v>
      </c>
      <c r="AI883">
        <v>19</v>
      </c>
      <c r="AJ883">
        <v>7</v>
      </c>
      <c r="AK883">
        <v>13</v>
      </c>
      <c r="AL883">
        <v>1</v>
      </c>
      <c r="AM883">
        <v>1</v>
      </c>
      <c r="AN883">
        <v>1</v>
      </c>
      <c r="AO883">
        <v>0.90232999999999997</v>
      </c>
      <c r="AP883">
        <v>0</v>
      </c>
      <c r="AQ883">
        <v>1</v>
      </c>
      <c r="AR883" t="s">
        <v>95</v>
      </c>
      <c r="AS883" t="s">
        <v>95</v>
      </c>
      <c r="AT883" t="s">
        <v>95</v>
      </c>
      <c r="AU883" t="s">
        <v>95</v>
      </c>
      <c r="AV883" t="s">
        <v>95</v>
      </c>
      <c r="AW883" t="s">
        <v>95</v>
      </c>
      <c r="AX883" t="s">
        <v>95</v>
      </c>
      <c r="AY883" t="s">
        <v>95</v>
      </c>
      <c r="AZ883" t="s">
        <v>95</v>
      </c>
      <c r="BA883" t="s">
        <v>95</v>
      </c>
      <c r="BB883" t="s">
        <v>95</v>
      </c>
      <c r="BC883" t="s">
        <v>95</v>
      </c>
      <c r="BD883" t="s">
        <v>95</v>
      </c>
      <c r="BI883">
        <v>0</v>
      </c>
      <c r="BJ883" t="s">
        <v>132</v>
      </c>
      <c r="BK883" t="s">
        <v>133</v>
      </c>
      <c r="BL883">
        <v>1</v>
      </c>
      <c r="BM883">
        <v>1</v>
      </c>
      <c r="BN883">
        <v>0</v>
      </c>
      <c r="BO883">
        <v>0</v>
      </c>
      <c r="BP883">
        <v>0</v>
      </c>
      <c r="BQ883">
        <v>0</v>
      </c>
      <c r="BS883">
        <v>1</v>
      </c>
      <c r="BT883">
        <v>1</v>
      </c>
      <c r="BU883">
        <v>0</v>
      </c>
      <c r="BV883">
        <v>0</v>
      </c>
      <c r="BW883">
        <v>0</v>
      </c>
      <c r="BX883">
        <v>0</v>
      </c>
      <c r="BY883">
        <v>935</v>
      </c>
      <c r="CG883" s="4">
        <v>1</v>
      </c>
      <c r="CH883" s="4">
        <v>1</v>
      </c>
      <c r="CI883" s="5">
        <v>0</v>
      </c>
      <c r="CJ883" s="5">
        <v>0</v>
      </c>
      <c r="CK883" s="5">
        <v>0</v>
      </c>
      <c r="CL883" s="5">
        <v>0</v>
      </c>
    </row>
    <row r="884" spans="1:90" x14ac:dyDescent="0.2">
      <c r="A884" t="s">
        <v>1470</v>
      </c>
      <c r="B884" t="s">
        <v>1408</v>
      </c>
      <c r="C884" t="s">
        <v>208</v>
      </c>
      <c r="D884">
        <v>3.5</v>
      </c>
      <c r="E884" t="s">
        <v>317</v>
      </c>
      <c r="F884" t="s">
        <v>328</v>
      </c>
      <c r="G884" t="s">
        <v>329</v>
      </c>
      <c r="H884" t="s">
        <v>1411</v>
      </c>
      <c r="I884">
        <v>0.22863</v>
      </c>
      <c r="J884">
        <v>9.3588000000000005E-2</v>
      </c>
      <c r="K884">
        <v>3.0823</v>
      </c>
      <c r="L884">
        <v>2015.1</v>
      </c>
      <c r="M884">
        <v>19.221</v>
      </c>
      <c r="N884">
        <v>156.55000000000001</v>
      </c>
      <c r="O884">
        <v>0.61831999999999998</v>
      </c>
      <c r="P884">
        <v>1965</v>
      </c>
      <c r="Q884">
        <v>-6136.3</v>
      </c>
      <c r="R884">
        <v>0.37286999999999998</v>
      </c>
      <c r="S884">
        <v>0.32697999999999999</v>
      </c>
      <c r="T884">
        <v>58.66</v>
      </c>
      <c r="U884">
        <v>29.198</v>
      </c>
      <c r="V884">
        <v>0.34564</v>
      </c>
      <c r="W884">
        <v>0.31447999999999998</v>
      </c>
      <c r="X884">
        <v>59.92</v>
      </c>
      <c r="Y884">
        <v>34.463999999999999</v>
      </c>
      <c r="Z884">
        <v>0.29204999999999998</v>
      </c>
      <c r="AA884">
        <v>0.25833</v>
      </c>
      <c r="AB884">
        <v>62.326000000000001</v>
      </c>
      <c r="AC884">
        <v>41.899000000000001</v>
      </c>
      <c r="AD884">
        <v>45</v>
      </c>
      <c r="AE884">
        <v>18</v>
      </c>
      <c r="AF884">
        <v>2.0842999999999998</v>
      </c>
      <c r="AG884">
        <v>2.6754E-2</v>
      </c>
      <c r="AH884">
        <v>2.0575000000000001</v>
      </c>
      <c r="AI884">
        <v>19</v>
      </c>
      <c r="AJ884">
        <v>2</v>
      </c>
      <c r="AK884">
        <v>12</v>
      </c>
      <c r="AL884">
        <v>1</v>
      </c>
      <c r="AM884">
        <v>1</v>
      </c>
      <c r="AN884">
        <v>1</v>
      </c>
      <c r="AO884">
        <v>0.49129</v>
      </c>
      <c r="AP884">
        <v>0</v>
      </c>
      <c r="AQ884">
        <v>0</v>
      </c>
      <c r="AR884" t="s">
        <v>94</v>
      </c>
      <c r="AS884" t="s">
        <v>95</v>
      </c>
      <c r="AT884" t="s">
        <v>95</v>
      </c>
      <c r="AU884" t="s">
        <v>94</v>
      </c>
      <c r="AV884" t="s">
        <v>94</v>
      </c>
      <c r="AW884" t="s">
        <v>94</v>
      </c>
      <c r="AX884" t="s">
        <v>94</v>
      </c>
      <c r="AY884" t="s">
        <v>95</v>
      </c>
      <c r="AZ884" t="s">
        <v>94</v>
      </c>
      <c r="BA884" t="s">
        <v>94</v>
      </c>
      <c r="BB884" t="s">
        <v>94</v>
      </c>
      <c r="BC884" t="s">
        <v>94</v>
      </c>
      <c r="BD884" t="s">
        <v>94</v>
      </c>
      <c r="BI884">
        <v>0</v>
      </c>
      <c r="BJ884" t="s">
        <v>132</v>
      </c>
      <c r="BK884" t="s">
        <v>133</v>
      </c>
      <c r="BL884">
        <v>1</v>
      </c>
      <c r="BM884">
        <v>1</v>
      </c>
      <c r="BN884">
        <v>0</v>
      </c>
      <c r="BO884">
        <v>0</v>
      </c>
      <c r="BP884">
        <v>0</v>
      </c>
      <c r="BQ884">
        <v>0</v>
      </c>
      <c r="BS884">
        <v>1</v>
      </c>
      <c r="BT884">
        <v>1</v>
      </c>
      <c r="BU884">
        <v>0</v>
      </c>
      <c r="BV884">
        <v>0</v>
      </c>
      <c r="BW884">
        <v>0</v>
      </c>
      <c r="BX884">
        <v>0</v>
      </c>
      <c r="BY884">
        <v>936</v>
      </c>
      <c r="CG884" s="4">
        <v>1</v>
      </c>
      <c r="CH884" s="4">
        <v>1</v>
      </c>
      <c r="CI884" s="5">
        <v>0</v>
      </c>
      <c r="CJ884" s="5">
        <v>0</v>
      </c>
      <c r="CK884" s="5">
        <v>0</v>
      </c>
      <c r="CL884" s="5">
        <v>0</v>
      </c>
    </row>
    <row r="885" spans="1:90" x14ac:dyDescent="0.2">
      <c r="A885" t="s">
        <v>1471</v>
      </c>
      <c r="B885" t="s">
        <v>1408</v>
      </c>
      <c r="C885" t="s">
        <v>208</v>
      </c>
      <c r="D885">
        <v>3.5</v>
      </c>
      <c r="E885" t="s">
        <v>317</v>
      </c>
      <c r="F885" t="s">
        <v>331</v>
      </c>
      <c r="G885" t="s">
        <v>329</v>
      </c>
      <c r="H885" t="s">
        <v>1411</v>
      </c>
      <c r="I885">
        <v>1.8753</v>
      </c>
      <c r="J885">
        <v>9.9876000000000006E-2</v>
      </c>
      <c r="K885">
        <v>16.263000000000002</v>
      </c>
      <c r="L885">
        <v>2016.6</v>
      </c>
      <c r="M885">
        <v>2.3433999999999999</v>
      </c>
      <c r="N885">
        <v>772.06</v>
      </c>
      <c r="O885">
        <v>2.81E-2</v>
      </c>
      <c r="P885">
        <v>1920.9</v>
      </c>
      <c r="Q885">
        <v>-32388</v>
      </c>
      <c r="R885">
        <v>0.45050000000000001</v>
      </c>
      <c r="S885">
        <v>0.4103</v>
      </c>
      <c r="T885">
        <v>287.91000000000003</v>
      </c>
      <c r="U885">
        <v>111.31</v>
      </c>
      <c r="V885">
        <v>0.36635000000000001</v>
      </c>
      <c r="W885">
        <v>0.33617000000000002</v>
      </c>
      <c r="X885">
        <v>309.17</v>
      </c>
      <c r="Y885">
        <v>128.53</v>
      </c>
      <c r="Z885">
        <v>0.29574</v>
      </c>
      <c r="AA885">
        <v>0.26219999999999999</v>
      </c>
      <c r="AB885">
        <v>325.94</v>
      </c>
      <c r="AC885">
        <v>163.33000000000001</v>
      </c>
      <c r="AD885">
        <v>45</v>
      </c>
      <c r="AE885">
        <v>21</v>
      </c>
      <c r="AF885">
        <v>3.1293000000000002</v>
      </c>
      <c r="AG885">
        <v>6.9371999999999999E-4</v>
      </c>
      <c r="AH885">
        <v>3.1286</v>
      </c>
      <c r="AI885">
        <v>24</v>
      </c>
      <c r="AJ885">
        <v>5</v>
      </c>
      <c r="AK885">
        <v>23</v>
      </c>
      <c r="AL885">
        <v>1</v>
      </c>
      <c r="AM885">
        <v>0</v>
      </c>
      <c r="AN885">
        <v>1</v>
      </c>
      <c r="AO885">
        <v>0.43297999999999998</v>
      </c>
      <c r="AP885">
        <v>0</v>
      </c>
      <c r="AQ885">
        <v>0</v>
      </c>
      <c r="AR885" t="s">
        <v>94</v>
      </c>
      <c r="AS885" t="s">
        <v>95</v>
      </c>
      <c r="AT885" t="s">
        <v>95</v>
      </c>
      <c r="AU885" t="s">
        <v>94</v>
      </c>
      <c r="AV885" t="s">
        <v>94</v>
      </c>
      <c r="AW885" t="s">
        <v>94</v>
      </c>
      <c r="AX885" t="s">
        <v>94</v>
      </c>
      <c r="AY885" t="s">
        <v>95</v>
      </c>
      <c r="AZ885" t="s">
        <v>94</v>
      </c>
      <c r="BA885" t="s">
        <v>94</v>
      </c>
      <c r="BB885" t="s">
        <v>94</v>
      </c>
      <c r="BC885" t="s">
        <v>94</v>
      </c>
      <c r="BD885" t="s">
        <v>94</v>
      </c>
      <c r="BI885">
        <v>0</v>
      </c>
      <c r="BJ885" t="s">
        <v>132</v>
      </c>
      <c r="BK885" t="s">
        <v>133</v>
      </c>
      <c r="BL885">
        <v>1</v>
      </c>
      <c r="BM885">
        <v>1</v>
      </c>
      <c r="BN885">
        <v>0</v>
      </c>
      <c r="BO885">
        <v>0</v>
      </c>
      <c r="BP885">
        <v>0</v>
      </c>
      <c r="BQ885">
        <v>0</v>
      </c>
      <c r="BS885">
        <v>1</v>
      </c>
      <c r="BT885">
        <v>1</v>
      </c>
      <c r="BU885">
        <v>0</v>
      </c>
      <c r="BV885">
        <v>0</v>
      </c>
      <c r="BW885">
        <v>0</v>
      </c>
      <c r="BX885">
        <v>0</v>
      </c>
      <c r="BY885">
        <v>937</v>
      </c>
      <c r="CG885" s="4">
        <v>1</v>
      </c>
      <c r="CH885" s="4">
        <v>1</v>
      </c>
      <c r="CI885" s="5">
        <v>0</v>
      </c>
      <c r="CJ885" s="5">
        <v>0</v>
      </c>
      <c r="CK885" s="5">
        <v>0</v>
      </c>
      <c r="CL885" s="5">
        <v>0</v>
      </c>
    </row>
    <row r="886" spans="1:90" x14ac:dyDescent="0.2">
      <c r="A886" t="s">
        <v>1472</v>
      </c>
      <c r="B886" t="s">
        <v>1408</v>
      </c>
      <c r="C886" t="s">
        <v>208</v>
      </c>
      <c r="D886">
        <v>3.5</v>
      </c>
      <c r="E886" t="s">
        <v>317</v>
      </c>
      <c r="F886" t="s">
        <v>333</v>
      </c>
      <c r="G886" t="s">
        <v>326</v>
      </c>
      <c r="H886" t="s">
        <v>1411</v>
      </c>
      <c r="I886">
        <v>0.53513999999999995</v>
      </c>
      <c r="J886">
        <v>3.8195E-2</v>
      </c>
      <c r="K886">
        <v>0.39539000000000002</v>
      </c>
      <c r="L886">
        <v>2009.4</v>
      </c>
      <c r="M886">
        <v>8.2117000000000004</v>
      </c>
      <c r="N886">
        <v>14.262</v>
      </c>
      <c r="O886">
        <v>1547.7</v>
      </c>
      <c r="P886" s="1">
        <v>158190</v>
      </c>
      <c r="Q886">
        <v>-786.63</v>
      </c>
      <c r="R886">
        <v>0.79068000000000005</v>
      </c>
      <c r="S886">
        <v>0.77536000000000005</v>
      </c>
      <c r="T886">
        <v>3.0629</v>
      </c>
      <c r="U886">
        <v>1.6352</v>
      </c>
      <c r="V886">
        <v>-0.54303999999999997</v>
      </c>
      <c r="W886">
        <v>-0.61651999999999996</v>
      </c>
      <c r="X886">
        <v>8.3160000000000007</v>
      </c>
      <c r="Y886">
        <v>4.9333</v>
      </c>
      <c r="Z886">
        <v>0.58833999999999997</v>
      </c>
      <c r="AA886">
        <v>0.56874000000000002</v>
      </c>
      <c r="AB886">
        <v>4.2953000000000001</v>
      </c>
      <c r="AC886">
        <v>3.2511999999999999</v>
      </c>
      <c r="AD886">
        <v>45</v>
      </c>
      <c r="AE886">
        <v>24</v>
      </c>
      <c r="AF886">
        <v>1.8931</v>
      </c>
      <c r="AG886">
        <v>7.0114999999999997E-2</v>
      </c>
      <c r="AH886">
        <v>1.823</v>
      </c>
      <c r="AI886">
        <v>40</v>
      </c>
      <c r="AJ886">
        <v>7</v>
      </c>
      <c r="AK886">
        <v>39</v>
      </c>
      <c r="AL886">
        <v>1</v>
      </c>
      <c r="AM886">
        <v>0</v>
      </c>
      <c r="AN886">
        <v>1</v>
      </c>
      <c r="AO886">
        <v>0.91195000000000004</v>
      </c>
      <c r="AP886">
        <v>0</v>
      </c>
      <c r="AQ886">
        <v>1</v>
      </c>
      <c r="AR886" t="s">
        <v>95</v>
      </c>
      <c r="AS886" t="s">
        <v>95</v>
      </c>
      <c r="AT886" t="s">
        <v>95</v>
      </c>
      <c r="AU886" t="s">
        <v>94</v>
      </c>
      <c r="AV886" t="s">
        <v>95</v>
      </c>
      <c r="AW886" t="s">
        <v>94</v>
      </c>
      <c r="AX886" t="s">
        <v>95</v>
      </c>
      <c r="AY886" t="s">
        <v>95</v>
      </c>
      <c r="AZ886" t="s">
        <v>95</v>
      </c>
      <c r="BA886" t="s">
        <v>94</v>
      </c>
      <c r="BB886" t="s">
        <v>94</v>
      </c>
      <c r="BC886" t="s">
        <v>94</v>
      </c>
      <c r="BD886" t="s">
        <v>94</v>
      </c>
      <c r="BI886">
        <v>0</v>
      </c>
      <c r="BJ886" t="s">
        <v>132</v>
      </c>
      <c r="BK886" t="s">
        <v>133</v>
      </c>
      <c r="BL886">
        <v>1</v>
      </c>
      <c r="BM886">
        <v>1</v>
      </c>
      <c r="BN886">
        <v>0</v>
      </c>
      <c r="BO886">
        <v>0</v>
      </c>
      <c r="BP886">
        <v>0</v>
      </c>
      <c r="BQ886">
        <v>0</v>
      </c>
      <c r="BS886">
        <v>1</v>
      </c>
      <c r="BT886">
        <v>1</v>
      </c>
      <c r="BU886">
        <v>0</v>
      </c>
      <c r="BV886">
        <v>0</v>
      </c>
      <c r="BW886">
        <v>0</v>
      </c>
      <c r="BX886">
        <v>0</v>
      </c>
      <c r="BY886">
        <v>938</v>
      </c>
      <c r="CG886" s="4">
        <v>1</v>
      </c>
      <c r="CH886" s="4">
        <v>1</v>
      </c>
      <c r="CI886" s="5">
        <v>0</v>
      </c>
      <c r="CJ886" s="5">
        <v>0</v>
      </c>
      <c r="CK886" s="5">
        <v>0</v>
      </c>
      <c r="CL886" s="5">
        <v>0</v>
      </c>
    </row>
    <row r="887" spans="1:90" x14ac:dyDescent="0.2">
      <c r="A887" t="s">
        <v>1473</v>
      </c>
      <c r="B887" t="s">
        <v>1408</v>
      </c>
      <c r="C887" t="s">
        <v>208</v>
      </c>
      <c r="D887">
        <v>3.5</v>
      </c>
      <c r="E887" t="s">
        <v>317</v>
      </c>
      <c r="F887" t="s">
        <v>335</v>
      </c>
      <c r="G887" t="s">
        <v>336</v>
      </c>
      <c r="H887" t="s">
        <v>1411</v>
      </c>
      <c r="I887">
        <v>0.12315</v>
      </c>
      <c r="J887">
        <v>7.4680999999999997E-2</v>
      </c>
      <c r="K887">
        <v>21.023</v>
      </c>
      <c r="L887">
        <v>2016.7</v>
      </c>
      <c r="M887">
        <v>35.683</v>
      </c>
      <c r="N887">
        <v>1279.8</v>
      </c>
      <c r="O887">
        <v>3.1570000000000001E-2</v>
      </c>
      <c r="P887">
        <v>1885</v>
      </c>
      <c r="Q887">
        <v>-41796</v>
      </c>
      <c r="R887">
        <v>0.99748000000000003</v>
      </c>
      <c r="S887">
        <v>0.99729000000000001</v>
      </c>
      <c r="T887">
        <v>14.382</v>
      </c>
      <c r="U887">
        <v>12.904999999999999</v>
      </c>
      <c r="V887">
        <v>0.98053000000000001</v>
      </c>
      <c r="W887">
        <v>0.97960000000000003</v>
      </c>
      <c r="X887">
        <v>39.941000000000003</v>
      </c>
      <c r="Y887">
        <v>35.651000000000003</v>
      </c>
      <c r="Z887">
        <v>0.90974999999999995</v>
      </c>
      <c r="AA887">
        <v>0.90546000000000004</v>
      </c>
      <c r="AB887">
        <v>85.991</v>
      </c>
      <c r="AC887">
        <v>74.897999999999996</v>
      </c>
      <c r="AD887">
        <v>45</v>
      </c>
      <c r="AE887">
        <v>42</v>
      </c>
      <c r="AF887">
        <v>0.72670000000000001</v>
      </c>
      <c r="AG887">
        <v>7.8140000000000002E-4</v>
      </c>
      <c r="AH887">
        <v>0.72592000000000001</v>
      </c>
      <c r="AI887">
        <v>42</v>
      </c>
      <c r="AJ887">
        <v>0</v>
      </c>
      <c r="AK887">
        <v>41</v>
      </c>
      <c r="AL887">
        <v>0</v>
      </c>
      <c r="AM887">
        <v>0</v>
      </c>
      <c r="AN887">
        <v>0</v>
      </c>
      <c r="AO887">
        <v>0.94035999999999997</v>
      </c>
      <c r="AP887">
        <v>0</v>
      </c>
      <c r="AQ887">
        <v>0</v>
      </c>
      <c r="AR887" t="s">
        <v>95</v>
      </c>
      <c r="AS887" t="s">
        <v>95</v>
      </c>
      <c r="AT887" t="s">
        <v>95</v>
      </c>
      <c r="AU887" t="s">
        <v>95</v>
      </c>
      <c r="AV887" t="s">
        <v>95</v>
      </c>
      <c r="AW887" t="s">
        <v>95</v>
      </c>
      <c r="AX887" t="s">
        <v>95</v>
      </c>
      <c r="AY887" t="s">
        <v>95</v>
      </c>
      <c r="AZ887" t="s">
        <v>95</v>
      </c>
      <c r="BA887" t="s">
        <v>95</v>
      </c>
      <c r="BB887" t="s">
        <v>95</v>
      </c>
      <c r="BC887" t="s">
        <v>95</v>
      </c>
      <c r="BD887" t="s">
        <v>95</v>
      </c>
      <c r="BH887" t="s">
        <v>389</v>
      </c>
      <c r="BI887">
        <v>1</v>
      </c>
      <c r="BJ887" t="s">
        <v>97</v>
      </c>
      <c r="BK887" t="s">
        <v>337</v>
      </c>
      <c r="BL887">
        <v>0</v>
      </c>
      <c r="BM887">
        <v>0</v>
      </c>
      <c r="BN887">
        <v>0</v>
      </c>
      <c r="BO887">
        <v>0</v>
      </c>
      <c r="BP887">
        <v>0</v>
      </c>
      <c r="BQ887">
        <v>0</v>
      </c>
      <c r="BS887">
        <v>1</v>
      </c>
      <c r="BT887">
        <v>1</v>
      </c>
      <c r="BU887">
        <v>0</v>
      </c>
      <c r="BV887">
        <v>0</v>
      </c>
      <c r="BW887">
        <v>0</v>
      </c>
      <c r="BX887">
        <v>0</v>
      </c>
      <c r="BY887">
        <v>939</v>
      </c>
      <c r="BZ887" t="s">
        <v>123</v>
      </c>
      <c r="CA887" t="s">
        <v>123</v>
      </c>
      <c r="CG887" s="4">
        <v>1</v>
      </c>
      <c r="CH887" s="4">
        <v>1</v>
      </c>
      <c r="CI887" s="5">
        <v>0</v>
      </c>
      <c r="CJ887" s="5">
        <v>0</v>
      </c>
      <c r="CK887" s="5">
        <v>0</v>
      </c>
      <c r="CL887" s="5">
        <v>0</v>
      </c>
    </row>
    <row r="888" spans="1:90" x14ac:dyDescent="0.2">
      <c r="A888" t="s">
        <v>1474</v>
      </c>
      <c r="B888" t="s">
        <v>1408</v>
      </c>
      <c r="C888" t="s">
        <v>208</v>
      </c>
      <c r="D888">
        <v>3.5</v>
      </c>
      <c r="E888" t="s">
        <v>317</v>
      </c>
      <c r="F888" t="s">
        <v>339</v>
      </c>
      <c r="G888" t="s">
        <v>340</v>
      </c>
      <c r="H888" t="s">
        <v>1411</v>
      </c>
      <c r="I888">
        <v>0.11953999999999999</v>
      </c>
      <c r="J888">
        <v>5.3866999999999998E-2</v>
      </c>
      <c r="K888">
        <v>1.1132</v>
      </c>
      <c r="L888">
        <v>2005.2</v>
      </c>
      <c r="M888">
        <v>36.762</v>
      </c>
      <c r="N888">
        <v>47.835000000000001</v>
      </c>
      <c r="O888">
        <v>2.4802</v>
      </c>
      <c r="P888">
        <v>1965.9</v>
      </c>
      <c r="Q888">
        <v>-2207.8000000000002</v>
      </c>
      <c r="R888">
        <v>0.97780999999999996</v>
      </c>
      <c r="S888">
        <v>0.97606000000000004</v>
      </c>
      <c r="T888">
        <v>2.0287000000000002</v>
      </c>
      <c r="U888">
        <v>1.6448</v>
      </c>
      <c r="V888">
        <v>0.93249000000000004</v>
      </c>
      <c r="W888">
        <v>0.92903000000000002</v>
      </c>
      <c r="X888">
        <v>3.5383</v>
      </c>
      <c r="Y888">
        <v>3.1168999999999998</v>
      </c>
      <c r="Z888">
        <v>0.98170000000000002</v>
      </c>
      <c r="AA888">
        <v>0.98075999999999997</v>
      </c>
      <c r="AB888">
        <v>1.8424</v>
      </c>
      <c r="AC888">
        <v>1.5303</v>
      </c>
      <c r="AD888">
        <v>42</v>
      </c>
      <c r="AE888">
        <v>39</v>
      </c>
      <c r="AF888">
        <v>0.87802000000000002</v>
      </c>
      <c r="AG888">
        <v>2.0905E-2</v>
      </c>
      <c r="AH888">
        <v>0.85711999999999999</v>
      </c>
      <c r="AI888">
        <v>39</v>
      </c>
      <c r="AJ888">
        <v>0</v>
      </c>
      <c r="AK888">
        <v>38</v>
      </c>
      <c r="AL888">
        <v>0</v>
      </c>
      <c r="AM888">
        <v>0</v>
      </c>
      <c r="AN888">
        <v>0</v>
      </c>
      <c r="AO888">
        <v>0.95965999999999996</v>
      </c>
      <c r="AP888">
        <v>0</v>
      </c>
      <c r="AQ888">
        <v>1</v>
      </c>
      <c r="AR888" t="s">
        <v>95</v>
      </c>
      <c r="AS888" t="s">
        <v>95</v>
      </c>
      <c r="AT888" t="s">
        <v>95</v>
      </c>
      <c r="AU888" t="s">
        <v>95</v>
      </c>
      <c r="AV888" t="s">
        <v>95</v>
      </c>
      <c r="AW888" t="s">
        <v>95</v>
      </c>
      <c r="AX888" t="s">
        <v>95</v>
      </c>
      <c r="AY888" t="s">
        <v>95</v>
      </c>
      <c r="AZ888" t="s">
        <v>95</v>
      </c>
      <c r="BA888" t="s">
        <v>95</v>
      </c>
      <c r="BB888" t="s">
        <v>95</v>
      </c>
      <c r="BC888" t="s">
        <v>95</v>
      </c>
      <c r="BD888" t="s">
        <v>95</v>
      </c>
      <c r="BH888" t="s">
        <v>341</v>
      </c>
      <c r="BI888">
        <v>1</v>
      </c>
      <c r="BJ888" t="s">
        <v>97</v>
      </c>
      <c r="BK888" t="s">
        <v>138</v>
      </c>
      <c r="BL888">
        <v>0</v>
      </c>
      <c r="BM888">
        <v>0</v>
      </c>
      <c r="BN888">
        <v>0</v>
      </c>
      <c r="BO888">
        <v>0</v>
      </c>
      <c r="BP888">
        <v>0</v>
      </c>
      <c r="BQ888">
        <v>0</v>
      </c>
      <c r="BS888">
        <v>1</v>
      </c>
      <c r="BT888">
        <v>1</v>
      </c>
      <c r="BU888">
        <v>0</v>
      </c>
      <c r="BV888">
        <v>0</v>
      </c>
      <c r="BW888">
        <v>0</v>
      </c>
      <c r="BX888">
        <v>0</v>
      </c>
      <c r="BY888">
        <v>940</v>
      </c>
      <c r="BZ888" t="s">
        <v>123</v>
      </c>
      <c r="CA888" t="s">
        <v>123</v>
      </c>
      <c r="CG888" s="4">
        <v>1</v>
      </c>
      <c r="CH888" s="4">
        <v>1</v>
      </c>
      <c r="CI888" s="5">
        <v>0</v>
      </c>
      <c r="CJ888" s="5">
        <v>0</v>
      </c>
      <c r="CK888" s="5">
        <v>0</v>
      </c>
      <c r="CL888" s="5">
        <v>0</v>
      </c>
    </row>
    <row r="889" spans="1:90" x14ac:dyDescent="0.2">
      <c r="A889" t="s">
        <v>1475</v>
      </c>
      <c r="B889" t="s">
        <v>1408</v>
      </c>
      <c r="C889" t="s">
        <v>208</v>
      </c>
      <c r="D889">
        <v>3.5</v>
      </c>
      <c r="E889" t="s">
        <v>317</v>
      </c>
      <c r="F889" t="s">
        <v>343</v>
      </c>
      <c r="G889" t="s">
        <v>344</v>
      </c>
      <c r="H889" t="s">
        <v>1411</v>
      </c>
      <c r="I889">
        <v>0.12138</v>
      </c>
      <c r="J889">
        <v>4.8100999999999998E-2</v>
      </c>
      <c r="K889">
        <v>1.0947</v>
      </c>
      <c r="L889">
        <v>2004.9</v>
      </c>
      <c r="M889">
        <v>36.204000000000001</v>
      </c>
      <c r="N889">
        <v>47.06</v>
      </c>
      <c r="O889">
        <v>3.4984000000000002</v>
      </c>
      <c r="P889">
        <v>1968.4</v>
      </c>
      <c r="Q889">
        <v>-2171</v>
      </c>
      <c r="R889">
        <v>0.98118000000000005</v>
      </c>
      <c r="S889">
        <v>0.9798</v>
      </c>
      <c r="T889">
        <v>1.9671000000000001</v>
      </c>
      <c r="U889">
        <v>1.5815999999999999</v>
      </c>
      <c r="V889">
        <v>0.9173</v>
      </c>
      <c r="W889">
        <v>0.91335999999999995</v>
      </c>
      <c r="X889">
        <v>4.1234999999999999</v>
      </c>
      <c r="Y889">
        <v>3.6564999999999999</v>
      </c>
      <c r="Z889">
        <v>0.98314999999999997</v>
      </c>
      <c r="AA889">
        <v>0.98234999999999995</v>
      </c>
      <c r="AB889">
        <v>1.8612</v>
      </c>
      <c r="AC889">
        <v>1.5942000000000001</v>
      </c>
      <c r="AD889">
        <v>45</v>
      </c>
      <c r="AE889">
        <v>42</v>
      </c>
      <c r="AF889">
        <v>0.89246999999999999</v>
      </c>
      <c r="AG889">
        <v>2.1249000000000001E-2</v>
      </c>
      <c r="AH889">
        <v>0.87121999999999999</v>
      </c>
      <c r="AI889">
        <v>42</v>
      </c>
      <c r="AJ889">
        <v>3</v>
      </c>
      <c r="AK889">
        <v>41</v>
      </c>
      <c r="AL889">
        <v>0</v>
      </c>
      <c r="AM889">
        <v>0</v>
      </c>
      <c r="AN889">
        <v>0</v>
      </c>
      <c r="AO889">
        <v>0.96716000000000002</v>
      </c>
      <c r="AP889">
        <v>0</v>
      </c>
      <c r="AQ889">
        <v>1</v>
      </c>
      <c r="AR889" t="s">
        <v>95</v>
      </c>
      <c r="AS889" t="s">
        <v>95</v>
      </c>
      <c r="AT889" t="s">
        <v>95</v>
      </c>
      <c r="AU889" t="s">
        <v>95</v>
      </c>
      <c r="AV889" t="s">
        <v>95</v>
      </c>
      <c r="AW889" t="s">
        <v>95</v>
      </c>
      <c r="AX889" t="s">
        <v>95</v>
      </c>
      <c r="AY889" t="s">
        <v>95</v>
      </c>
      <c r="AZ889" t="s">
        <v>95</v>
      </c>
      <c r="BA889" t="s">
        <v>95</v>
      </c>
      <c r="BB889" t="s">
        <v>95</v>
      </c>
      <c r="BC889" t="s">
        <v>95</v>
      </c>
      <c r="BD889" t="s">
        <v>95</v>
      </c>
      <c r="BH889" t="s">
        <v>345</v>
      </c>
      <c r="BI889">
        <v>1</v>
      </c>
      <c r="BJ889" t="s">
        <v>97</v>
      </c>
      <c r="BK889" t="s">
        <v>180</v>
      </c>
      <c r="BL889">
        <v>0</v>
      </c>
      <c r="BM889">
        <v>0</v>
      </c>
      <c r="BN889">
        <v>0</v>
      </c>
      <c r="BO889">
        <v>0</v>
      </c>
      <c r="BP889">
        <v>0</v>
      </c>
      <c r="BQ889">
        <v>0</v>
      </c>
      <c r="BS889">
        <v>1</v>
      </c>
      <c r="BT889">
        <v>1</v>
      </c>
      <c r="BU889">
        <v>0</v>
      </c>
      <c r="BV889">
        <v>0</v>
      </c>
      <c r="BW889">
        <v>0</v>
      </c>
      <c r="BX889">
        <v>0</v>
      </c>
      <c r="BY889">
        <v>941</v>
      </c>
      <c r="BZ889" t="s">
        <v>123</v>
      </c>
      <c r="CA889" t="s">
        <v>123</v>
      </c>
      <c r="CG889" s="4">
        <v>1</v>
      </c>
      <c r="CH889" s="4">
        <v>1</v>
      </c>
      <c r="CI889" s="5">
        <v>0</v>
      </c>
      <c r="CJ889" s="5">
        <v>0</v>
      </c>
      <c r="CK889" s="5">
        <v>0</v>
      </c>
      <c r="CL889" s="5">
        <v>0</v>
      </c>
    </row>
    <row r="890" spans="1:90" x14ac:dyDescent="0.2">
      <c r="A890" t="s">
        <v>1476</v>
      </c>
      <c r="B890" t="s">
        <v>1408</v>
      </c>
      <c r="C890" t="s">
        <v>208</v>
      </c>
      <c r="D890">
        <v>3.5</v>
      </c>
      <c r="E890" t="s">
        <v>317</v>
      </c>
      <c r="F890" t="s">
        <v>347</v>
      </c>
      <c r="G890" t="s">
        <v>348</v>
      </c>
      <c r="H890" t="s">
        <v>1411</v>
      </c>
      <c r="I890">
        <v>14.209</v>
      </c>
      <c r="J890">
        <v>4.9029000000000003E-2</v>
      </c>
      <c r="K890">
        <v>4.5384000000000001E-2</v>
      </c>
      <c r="L890">
        <v>1984.9</v>
      </c>
      <c r="M890">
        <v>0.30926999999999999</v>
      </c>
      <c r="N890">
        <v>1.1667000000000001</v>
      </c>
      <c r="O890">
        <v>4.6306000000000003</v>
      </c>
      <c r="P890">
        <v>2027.7</v>
      </c>
      <c r="Q890">
        <v>-89.518000000000001</v>
      </c>
      <c r="R890">
        <v>6.7901000000000003E-2</v>
      </c>
      <c r="S890">
        <v>-3.9648999999999997E-2</v>
      </c>
      <c r="T890">
        <v>1.2952999999999999</v>
      </c>
      <c r="U890">
        <v>0.90002000000000004</v>
      </c>
      <c r="V890">
        <v>8.9320999999999998E-2</v>
      </c>
      <c r="W890">
        <v>2.1863E-2</v>
      </c>
      <c r="X890">
        <v>1.2803</v>
      </c>
      <c r="Y890">
        <v>0.99073</v>
      </c>
      <c r="Z890">
        <v>8.5724999999999996E-2</v>
      </c>
      <c r="AA890">
        <v>1.8001E-2</v>
      </c>
      <c r="AB890">
        <v>1.2827999999999999</v>
      </c>
      <c r="AC890">
        <v>0.97872000000000003</v>
      </c>
      <c r="AD890">
        <v>30</v>
      </c>
      <c r="AE890">
        <v>16</v>
      </c>
      <c r="AF890">
        <v>4.2857000000000003</v>
      </c>
      <c r="AG890">
        <v>0.85714000000000001</v>
      </c>
      <c r="AH890">
        <v>3.4285999999999999</v>
      </c>
      <c r="AI890">
        <v>27</v>
      </c>
      <c r="AJ890">
        <v>0</v>
      </c>
      <c r="AK890">
        <v>26</v>
      </c>
      <c r="AL890">
        <v>0</v>
      </c>
      <c r="AM890">
        <v>0</v>
      </c>
      <c r="AN890">
        <v>1</v>
      </c>
      <c r="AO890">
        <v>0.36904999999999999</v>
      </c>
      <c r="AP890">
        <v>0</v>
      </c>
      <c r="AQ890">
        <v>1</v>
      </c>
      <c r="AR890" t="s">
        <v>96</v>
      </c>
      <c r="AS890" t="s">
        <v>95</v>
      </c>
      <c r="AT890" t="s">
        <v>95</v>
      </c>
      <c r="AU890" t="s">
        <v>94</v>
      </c>
      <c r="AV890" t="s">
        <v>94</v>
      </c>
      <c r="AW890" t="s">
        <v>94</v>
      </c>
      <c r="AX890" t="s">
        <v>94</v>
      </c>
      <c r="AY890" t="s">
        <v>95</v>
      </c>
      <c r="AZ890" t="s">
        <v>94</v>
      </c>
      <c r="BA890" t="s">
        <v>96</v>
      </c>
      <c r="BB890" t="s">
        <v>94</v>
      </c>
      <c r="BC890" t="s">
        <v>96</v>
      </c>
      <c r="BD890" t="s">
        <v>94</v>
      </c>
      <c r="BH890" t="s">
        <v>341</v>
      </c>
      <c r="BI890">
        <v>1</v>
      </c>
      <c r="BJ890" t="s">
        <v>97</v>
      </c>
      <c r="BK890" t="s">
        <v>138</v>
      </c>
      <c r="BL890">
        <v>0</v>
      </c>
      <c r="BM890">
        <v>0</v>
      </c>
      <c r="BN890">
        <v>0</v>
      </c>
      <c r="BO890">
        <v>0</v>
      </c>
      <c r="BP890">
        <v>0</v>
      </c>
      <c r="BQ890">
        <v>0</v>
      </c>
      <c r="BS890">
        <v>0</v>
      </c>
      <c r="BT890">
        <v>1</v>
      </c>
      <c r="BU890">
        <v>0</v>
      </c>
      <c r="BV890">
        <v>0</v>
      </c>
      <c r="BW890">
        <v>0</v>
      </c>
      <c r="BX890">
        <v>0</v>
      </c>
      <c r="BY890">
        <v>942</v>
      </c>
      <c r="CA890" t="s">
        <v>123</v>
      </c>
      <c r="CG890" s="4">
        <v>0</v>
      </c>
      <c r="CH890" s="4">
        <v>1</v>
      </c>
      <c r="CI890" s="5">
        <v>0</v>
      </c>
      <c r="CJ890" s="5">
        <v>0</v>
      </c>
      <c r="CK890" s="5">
        <v>0</v>
      </c>
      <c r="CL890" s="5">
        <v>0</v>
      </c>
    </row>
    <row r="891" spans="1:90" x14ac:dyDescent="0.2">
      <c r="A891" t="s">
        <v>1477</v>
      </c>
      <c r="B891" t="s">
        <v>1408</v>
      </c>
      <c r="C891" t="s">
        <v>208</v>
      </c>
      <c r="D891">
        <v>3.5</v>
      </c>
      <c r="E891" t="s">
        <v>317</v>
      </c>
      <c r="F891" t="s">
        <v>350</v>
      </c>
      <c r="G891" t="s">
        <v>351</v>
      </c>
      <c r="H891" t="s">
        <v>1411</v>
      </c>
      <c r="I891">
        <v>0.2848</v>
      </c>
      <c r="J891">
        <v>0.12345</v>
      </c>
      <c r="K891">
        <v>2.11</v>
      </c>
      <c r="L891">
        <v>2016.4</v>
      </c>
      <c r="M891">
        <v>15.43</v>
      </c>
      <c r="N891">
        <v>116.19</v>
      </c>
      <c r="O891">
        <v>0.72792000000000001</v>
      </c>
      <c r="P891">
        <v>1982.5</v>
      </c>
      <c r="Q891">
        <v>-4202.8</v>
      </c>
      <c r="R891">
        <v>0.99704999999999999</v>
      </c>
      <c r="S891">
        <v>0.99682999999999999</v>
      </c>
      <c r="T891">
        <v>1.8090999999999999</v>
      </c>
      <c r="U891">
        <v>1.2291000000000001</v>
      </c>
      <c r="V891">
        <v>0.95840000000000003</v>
      </c>
      <c r="W891">
        <v>0.95642000000000005</v>
      </c>
      <c r="X891">
        <v>6.7901999999999996</v>
      </c>
      <c r="Y891">
        <v>5.0952000000000002</v>
      </c>
      <c r="Z891">
        <v>0.67749999999999999</v>
      </c>
      <c r="AA891">
        <v>0.66215000000000002</v>
      </c>
      <c r="AB891">
        <v>18.905999999999999</v>
      </c>
      <c r="AC891">
        <v>16.428000000000001</v>
      </c>
      <c r="AD891">
        <v>45</v>
      </c>
      <c r="AE891">
        <v>19</v>
      </c>
      <c r="AF891">
        <v>0.87790000000000001</v>
      </c>
      <c r="AG891">
        <v>2.5821E-2</v>
      </c>
      <c r="AH891">
        <v>0.85207999999999995</v>
      </c>
      <c r="AI891">
        <v>19</v>
      </c>
      <c r="AJ891">
        <v>0</v>
      </c>
      <c r="AK891">
        <v>18</v>
      </c>
      <c r="AL891">
        <v>0</v>
      </c>
      <c r="AM891">
        <v>0</v>
      </c>
      <c r="AN891">
        <v>0</v>
      </c>
      <c r="AO891">
        <v>0.92142999999999997</v>
      </c>
      <c r="AP891">
        <v>0</v>
      </c>
      <c r="AQ891">
        <v>0</v>
      </c>
      <c r="AR891" t="s">
        <v>95</v>
      </c>
      <c r="AS891" t="s">
        <v>95</v>
      </c>
      <c r="AT891" t="s">
        <v>95</v>
      </c>
      <c r="AU891" t="s">
        <v>95</v>
      </c>
      <c r="AV891" t="s">
        <v>95</v>
      </c>
      <c r="AW891" t="s">
        <v>95</v>
      </c>
      <c r="AX891" t="s">
        <v>95</v>
      </c>
      <c r="AY891" t="s">
        <v>95</v>
      </c>
      <c r="AZ891" t="s">
        <v>95</v>
      </c>
      <c r="BA891" t="s">
        <v>95</v>
      </c>
      <c r="BB891" t="s">
        <v>95</v>
      </c>
      <c r="BC891" t="s">
        <v>95</v>
      </c>
      <c r="BD891" t="s">
        <v>95</v>
      </c>
      <c r="BI891">
        <v>0</v>
      </c>
      <c r="BJ891" t="s">
        <v>137</v>
      </c>
      <c r="BK891" t="s">
        <v>180</v>
      </c>
      <c r="BL891">
        <v>1</v>
      </c>
      <c r="BM891">
        <v>1</v>
      </c>
      <c r="BN891">
        <v>0</v>
      </c>
      <c r="BO891">
        <v>0</v>
      </c>
      <c r="BP891">
        <v>0</v>
      </c>
      <c r="BQ891">
        <v>0</v>
      </c>
      <c r="BS891">
        <v>1</v>
      </c>
      <c r="BT891">
        <v>1</v>
      </c>
      <c r="BU891">
        <v>0</v>
      </c>
      <c r="BV891">
        <v>0</v>
      </c>
      <c r="BW891">
        <v>0</v>
      </c>
      <c r="BX891">
        <v>0</v>
      </c>
      <c r="BY891">
        <v>943</v>
      </c>
      <c r="CG891" s="4">
        <v>1</v>
      </c>
      <c r="CH891" s="4">
        <v>1</v>
      </c>
      <c r="CI891" s="5">
        <v>0</v>
      </c>
      <c r="CJ891" s="5">
        <v>0</v>
      </c>
      <c r="CK891" s="5">
        <v>0</v>
      </c>
      <c r="CL891" s="5">
        <v>0</v>
      </c>
    </row>
    <row r="892" spans="1:90" x14ac:dyDescent="0.2">
      <c r="A892" t="s">
        <v>1478</v>
      </c>
      <c r="B892" t="s">
        <v>1408</v>
      </c>
      <c r="C892" t="s">
        <v>208</v>
      </c>
      <c r="D892">
        <v>3.5</v>
      </c>
      <c r="E892" t="s">
        <v>317</v>
      </c>
      <c r="F892" t="s">
        <v>353</v>
      </c>
      <c r="G892" t="s">
        <v>354</v>
      </c>
      <c r="H892" t="s">
        <v>1411</v>
      </c>
      <c r="I892">
        <v>0.16521</v>
      </c>
      <c r="J892">
        <v>1.9203999999999999E-2</v>
      </c>
      <c r="K892">
        <v>0.19148999999999999</v>
      </c>
      <c r="L892">
        <v>2032.7</v>
      </c>
      <c r="M892">
        <v>26.599</v>
      </c>
      <c r="N892">
        <v>140.30000000000001</v>
      </c>
      <c r="O892">
        <v>1551.4</v>
      </c>
      <c r="P892" s="1">
        <v>157810</v>
      </c>
      <c r="Q892">
        <v>-381.06</v>
      </c>
      <c r="R892">
        <v>0.84780999999999995</v>
      </c>
      <c r="S892">
        <v>0.83438000000000001</v>
      </c>
      <c r="T892">
        <v>1.0792999999999999</v>
      </c>
      <c r="U892">
        <v>0.74058999999999997</v>
      </c>
      <c r="V892">
        <v>-0.34781000000000001</v>
      </c>
      <c r="W892">
        <v>-0.42482999999999999</v>
      </c>
      <c r="X892">
        <v>3.2118000000000002</v>
      </c>
      <c r="Y892">
        <v>1.6315999999999999</v>
      </c>
      <c r="Z892">
        <v>0.57608999999999999</v>
      </c>
      <c r="AA892">
        <v>0.55186999999999997</v>
      </c>
      <c r="AB892">
        <v>1.8011999999999999</v>
      </c>
      <c r="AC892">
        <v>1.4005000000000001</v>
      </c>
      <c r="AD892">
        <v>38</v>
      </c>
      <c r="AE892">
        <v>12</v>
      </c>
      <c r="AF892">
        <v>7.8404000000000001E-2</v>
      </c>
      <c r="AG892">
        <v>1.4255E-2</v>
      </c>
      <c r="AH892">
        <v>6.4148999999999998E-2</v>
      </c>
      <c r="AI892">
        <v>12</v>
      </c>
      <c r="AJ892">
        <v>0</v>
      </c>
      <c r="AK892">
        <v>6</v>
      </c>
      <c r="AL892">
        <v>0</v>
      </c>
      <c r="AM892">
        <v>1</v>
      </c>
      <c r="AN892">
        <v>1</v>
      </c>
      <c r="AO892">
        <v>0.75509999999999999</v>
      </c>
      <c r="AP892">
        <v>0</v>
      </c>
      <c r="AQ892">
        <v>1</v>
      </c>
      <c r="AR892" t="s">
        <v>95</v>
      </c>
      <c r="AS892" t="s">
        <v>95</v>
      </c>
      <c r="AT892" t="s">
        <v>95</v>
      </c>
      <c r="AU892" t="s">
        <v>95</v>
      </c>
      <c r="AV892" t="s">
        <v>95</v>
      </c>
      <c r="AW892" t="s">
        <v>95</v>
      </c>
      <c r="AX892" t="s">
        <v>95</v>
      </c>
      <c r="AY892" t="s">
        <v>94</v>
      </c>
      <c r="AZ892" t="s">
        <v>95</v>
      </c>
      <c r="BA892" t="s">
        <v>94</v>
      </c>
      <c r="BB892" t="s">
        <v>95</v>
      </c>
      <c r="BC892" t="s">
        <v>95</v>
      </c>
      <c r="BD892" t="s">
        <v>95</v>
      </c>
      <c r="BH892" t="s">
        <v>341</v>
      </c>
      <c r="BI892">
        <v>1</v>
      </c>
      <c r="BJ892" t="s">
        <v>97</v>
      </c>
      <c r="BK892" t="s">
        <v>138</v>
      </c>
      <c r="BL892">
        <v>0</v>
      </c>
      <c r="BM892">
        <v>0</v>
      </c>
      <c r="BN892">
        <v>0</v>
      </c>
      <c r="BO892">
        <v>0</v>
      </c>
      <c r="BP892">
        <v>0</v>
      </c>
      <c r="BQ892">
        <v>0</v>
      </c>
      <c r="BS892">
        <v>1</v>
      </c>
      <c r="BT892">
        <v>1</v>
      </c>
      <c r="BU892">
        <v>0</v>
      </c>
      <c r="BV892">
        <v>0</v>
      </c>
      <c r="BW892">
        <v>0</v>
      </c>
      <c r="BX892">
        <v>0</v>
      </c>
      <c r="BY892">
        <v>944</v>
      </c>
      <c r="BZ892" t="s">
        <v>123</v>
      </c>
      <c r="CA892" t="s">
        <v>123</v>
      </c>
      <c r="CG892" s="4">
        <v>1</v>
      </c>
      <c r="CH892" s="4">
        <v>1</v>
      </c>
      <c r="CI892" s="5">
        <v>0</v>
      </c>
      <c r="CJ892" s="5">
        <v>0</v>
      </c>
      <c r="CK892" s="5">
        <v>0</v>
      </c>
      <c r="CL892" s="5">
        <v>0</v>
      </c>
    </row>
    <row r="893" spans="1:90" x14ac:dyDescent="0.2">
      <c r="A893" t="s">
        <v>1479</v>
      </c>
      <c r="B893" t="s">
        <v>1408</v>
      </c>
      <c r="C893" t="s">
        <v>208</v>
      </c>
      <c r="D893">
        <v>3.5</v>
      </c>
      <c r="E893" t="s">
        <v>317</v>
      </c>
      <c r="F893" t="s">
        <v>356</v>
      </c>
      <c r="G893" t="s">
        <v>357</v>
      </c>
      <c r="H893" t="s">
        <v>1411</v>
      </c>
      <c r="I893">
        <v>0.19175</v>
      </c>
      <c r="J893">
        <v>0.14308999999999999</v>
      </c>
      <c r="K893">
        <v>27.158000000000001</v>
      </c>
      <c r="L893">
        <v>2024.2</v>
      </c>
      <c r="M893">
        <v>22.917000000000002</v>
      </c>
      <c r="N893">
        <v>3319.3</v>
      </c>
      <c r="O893">
        <v>1.1455E-3</v>
      </c>
      <c r="P893">
        <v>1924.6</v>
      </c>
      <c r="Q893">
        <v>-54098</v>
      </c>
      <c r="R893">
        <v>0.98175000000000001</v>
      </c>
      <c r="S893">
        <v>0.98041</v>
      </c>
      <c r="T893">
        <v>59.828000000000003</v>
      </c>
      <c r="U893">
        <v>41.234000000000002</v>
      </c>
      <c r="V893">
        <v>0.97690999999999995</v>
      </c>
      <c r="W893">
        <v>0.97580999999999996</v>
      </c>
      <c r="X893">
        <v>67.292000000000002</v>
      </c>
      <c r="Y893">
        <v>48.741999999999997</v>
      </c>
      <c r="Z893">
        <v>0.63434000000000001</v>
      </c>
      <c r="AA893">
        <v>0.61692000000000002</v>
      </c>
      <c r="AB893">
        <v>267.79000000000002</v>
      </c>
      <c r="AC893">
        <v>217.67</v>
      </c>
      <c r="AD893">
        <v>45</v>
      </c>
      <c r="AE893">
        <v>19</v>
      </c>
      <c r="AF893">
        <v>0.46709000000000001</v>
      </c>
      <c r="AG893">
        <v>1.3309999999999999E-3</v>
      </c>
      <c r="AH893">
        <v>0.46576000000000001</v>
      </c>
      <c r="AI893">
        <v>19</v>
      </c>
      <c r="AJ893">
        <v>0</v>
      </c>
      <c r="AK893">
        <v>18</v>
      </c>
      <c r="AL893">
        <v>0</v>
      </c>
      <c r="AM893">
        <v>0</v>
      </c>
      <c r="AN893">
        <v>1</v>
      </c>
      <c r="AO893">
        <v>0.88888</v>
      </c>
      <c r="AP893">
        <v>0</v>
      </c>
      <c r="AQ893">
        <v>0</v>
      </c>
      <c r="AR893" t="s">
        <v>95</v>
      </c>
      <c r="AS893" t="s">
        <v>95</v>
      </c>
      <c r="AT893" t="s">
        <v>95</v>
      </c>
      <c r="AU893" t="s">
        <v>95</v>
      </c>
      <c r="AV893" t="s">
        <v>95</v>
      </c>
      <c r="AW893" t="s">
        <v>95</v>
      </c>
      <c r="AX893" t="s">
        <v>95</v>
      </c>
      <c r="AY893" t="s">
        <v>95</v>
      </c>
      <c r="AZ893" t="s">
        <v>95</v>
      </c>
      <c r="BA893" t="s">
        <v>95</v>
      </c>
      <c r="BB893" t="s">
        <v>95</v>
      </c>
      <c r="BC893" t="s">
        <v>95</v>
      </c>
      <c r="BD893" t="s">
        <v>95</v>
      </c>
      <c r="BI893">
        <v>0</v>
      </c>
      <c r="BJ893" t="s">
        <v>137</v>
      </c>
      <c r="BK893" t="s">
        <v>180</v>
      </c>
      <c r="BL893">
        <v>1</v>
      </c>
      <c r="BM893">
        <v>1</v>
      </c>
      <c r="BN893">
        <v>0</v>
      </c>
      <c r="BO893">
        <v>0</v>
      </c>
      <c r="BP893">
        <v>0</v>
      </c>
      <c r="BQ893">
        <v>0</v>
      </c>
      <c r="BS893">
        <v>1</v>
      </c>
      <c r="BT893">
        <v>1</v>
      </c>
      <c r="BU893">
        <v>0</v>
      </c>
      <c r="BV893">
        <v>0</v>
      </c>
      <c r="BW893">
        <v>0</v>
      </c>
      <c r="BX893">
        <v>0</v>
      </c>
      <c r="BY893">
        <v>945</v>
      </c>
      <c r="CG893" s="4">
        <v>1</v>
      </c>
      <c r="CH893" s="4">
        <v>1</v>
      </c>
      <c r="CI893" s="5">
        <v>0</v>
      </c>
      <c r="CJ893" s="5">
        <v>0</v>
      </c>
      <c r="CK893" s="5">
        <v>0</v>
      </c>
      <c r="CL893" s="5">
        <v>0</v>
      </c>
    </row>
    <row r="894" spans="1:90" x14ac:dyDescent="0.2">
      <c r="A894" t="s">
        <v>1480</v>
      </c>
      <c r="B894" t="s">
        <v>1408</v>
      </c>
      <c r="C894" t="s">
        <v>208</v>
      </c>
      <c r="D894">
        <v>3.5</v>
      </c>
      <c r="E894" t="s">
        <v>317</v>
      </c>
      <c r="F894" t="s">
        <v>359</v>
      </c>
      <c r="G894" t="s">
        <v>360</v>
      </c>
      <c r="H894" t="s">
        <v>1411</v>
      </c>
      <c r="I894">
        <v>0.22187000000000001</v>
      </c>
      <c r="J894">
        <v>0.22186</v>
      </c>
      <c r="K894">
        <v>3.5110000000000001</v>
      </c>
      <c r="L894">
        <v>2070.1999999999998</v>
      </c>
      <c r="M894">
        <v>19.806000000000001</v>
      </c>
      <c r="N894" s="1">
        <v>11527000</v>
      </c>
      <c r="O894">
        <v>1.9643000000000001E-2</v>
      </c>
      <c r="P894">
        <v>1979.2</v>
      </c>
      <c r="Q894">
        <v>-6991.3</v>
      </c>
      <c r="R894">
        <v>0.58074000000000003</v>
      </c>
      <c r="S894">
        <v>0.54849000000000003</v>
      </c>
      <c r="T894">
        <v>49.042000000000002</v>
      </c>
      <c r="U894">
        <v>17.45</v>
      </c>
      <c r="V894">
        <v>0.58074000000000003</v>
      </c>
      <c r="W894">
        <v>0.55978000000000006</v>
      </c>
      <c r="X894">
        <v>49.040999999999997</v>
      </c>
      <c r="Y894">
        <v>17.45</v>
      </c>
      <c r="Z894">
        <v>0.33093</v>
      </c>
      <c r="AA894">
        <v>0.29748000000000002</v>
      </c>
      <c r="AB894">
        <v>61.951999999999998</v>
      </c>
      <c r="AC894">
        <v>43.110999999999997</v>
      </c>
      <c r="AD894">
        <v>43</v>
      </c>
      <c r="AE894">
        <v>16</v>
      </c>
      <c r="AF894" s="1">
        <v>2.8306999999999999E-5</v>
      </c>
      <c r="AG894" s="1">
        <v>3.6334999999999998E-7</v>
      </c>
      <c r="AH894" s="1">
        <v>2.7943E-5</v>
      </c>
      <c r="AI894">
        <v>17</v>
      </c>
      <c r="AJ894">
        <v>0</v>
      </c>
      <c r="AK894">
        <v>10</v>
      </c>
      <c r="AL894">
        <v>0</v>
      </c>
      <c r="AM894">
        <v>1</v>
      </c>
      <c r="AN894">
        <v>1</v>
      </c>
      <c r="AO894">
        <v>0.43886999999999998</v>
      </c>
      <c r="AP894">
        <v>0</v>
      </c>
      <c r="AQ894">
        <v>0</v>
      </c>
      <c r="AR894" t="s">
        <v>94</v>
      </c>
      <c r="AS894" t="s">
        <v>95</v>
      </c>
      <c r="AT894" t="s">
        <v>95</v>
      </c>
      <c r="AU894" t="s">
        <v>94</v>
      </c>
      <c r="AV894" t="s">
        <v>94</v>
      </c>
      <c r="AW894" t="s">
        <v>94</v>
      </c>
      <c r="AX894" t="s">
        <v>94</v>
      </c>
      <c r="AY894" t="s">
        <v>94</v>
      </c>
      <c r="AZ894" t="s">
        <v>95</v>
      </c>
      <c r="BA894" t="s">
        <v>94</v>
      </c>
      <c r="BB894" t="s">
        <v>94</v>
      </c>
      <c r="BC894" t="s">
        <v>94</v>
      </c>
      <c r="BD894" t="s">
        <v>94</v>
      </c>
      <c r="BH894" t="s">
        <v>341</v>
      </c>
      <c r="BI894">
        <v>1</v>
      </c>
      <c r="BJ894" t="s">
        <v>97</v>
      </c>
      <c r="BK894" t="s">
        <v>138</v>
      </c>
      <c r="BL894">
        <v>0</v>
      </c>
      <c r="BM894">
        <v>0</v>
      </c>
      <c r="BN894">
        <v>0</v>
      </c>
      <c r="BO894">
        <v>0</v>
      </c>
      <c r="BP894">
        <v>0</v>
      </c>
      <c r="BQ894">
        <v>0</v>
      </c>
      <c r="BS894">
        <v>1</v>
      </c>
      <c r="BT894">
        <v>1</v>
      </c>
      <c r="BU894">
        <v>0</v>
      </c>
      <c r="BV894">
        <v>0</v>
      </c>
      <c r="BW894">
        <v>0</v>
      </c>
      <c r="BX894">
        <v>0</v>
      </c>
      <c r="BY894">
        <v>946</v>
      </c>
      <c r="BZ894" t="s">
        <v>123</v>
      </c>
      <c r="CA894" t="s">
        <v>123</v>
      </c>
      <c r="CG894" s="4">
        <v>1</v>
      </c>
      <c r="CH894" s="4">
        <v>1</v>
      </c>
      <c r="CI894" s="5">
        <v>0</v>
      </c>
      <c r="CJ894" s="5">
        <v>0</v>
      </c>
      <c r="CK894" s="5">
        <v>0</v>
      </c>
      <c r="CL894" s="5">
        <v>0</v>
      </c>
    </row>
    <row r="895" spans="1:90" x14ac:dyDescent="0.2">
      <c r="A895" t="s">
        <v>1481</v>
      </c>
      <c r="B895" t="s">
        <v>1408</v>
      </c>
      <c r="C895" t="s">
        <v>208</v>
      </c>
      <c r="D895">
        <v>3.5</v>
      </c>
      <c r="E895" t="s">
        <v>317</v>
      </c>
      <c r="F895" t="s">
        <v>362</v>
      </c>
      <c r="G895" t="s">
        <v>357</v>
      </c>
      <c r="H895" t="s">
        <v>1411</v>
      </c>
      <c r="I895">
        <v>0.33201000000000003</v>
      </c>
      <c r="J895">
        <v>0.16575999999999999</v>
      </c>
      <c r="K895">
        <v>125.6</v>
      </c>
      <c r="L895">
        <v>2019.5</v>
      </c>
      <c r="M895">
        <v>13.236000000000001</v>
      </c>
      <c r="N895">
        <v>9619</v>
      </c>
      <c r="O895" s="1">
        <v>2.5418999999999998E-5</v>
      </c>
      <c r="P895">
        <v>1905.4</v>
      </c>
      <c r="Q895" s="1">
        <v>-250260</v>
      </c>
      <c r="R895">
        <v>0.98728000000000005</v>
      </c>
      <c r="S895">
        <v>0.98634999999999995</v>
      </c>
      <c r="T895">
        <v>247.01</v>
      </c>
      <c r="U895">
        <v>131.66999999999999</v>
      </c>
      <c r="V895">
        <v>0.96667999999999998</v>
      </c>
      <c r="W895">
        <v>0.96509</v>
      </c>
      <c r="X895">
        <v>399.87</v>
      </c>
      <c r="Y895">
        <v>251.79</v>
      </c>
      <c r="Z895">
        <v>0.55456000000000005</v>
      </c>
      <c r="AA895">
        <v>0.53334000000000004</v>
      </c>
      <c r="AB895">
        <v>1462</v>
      </c>
      <c r="AC895">
        <v>1217.8</v>
      </c>
      <c r="AD895">
        <v>45</v>
      </c>
      <c r="AE895">
        <v>24</v>
      </c>
      <c r="AF895">
        <v>0.80084999999999995</v>
      </c>
      <c r="AG895" s="1">
        <v>5.5680000000000002E-5</v>
      </c>
      <c r="AH895">
        <v>0.80079999999999996</v>
      </c>
      <c r="AI895">
        <v>24</v>
      </c>
      <c r="AJ895">
        <v>0</v>
      </c>
      <c r="AK895">
        <v>23</v>
      </c>
      <c r="AL895">
        <v>0</v>
      </c>
      <c r="AM895">
        <v>0</v>
      </c>
      <c r="AN895">
        <v>1</v>
      </c>
      <c r="AO895">
        <v>0.87960000000000005</v>
      </c>
      <c r="AP895">
        <v>0</v>
      </c>
      <c r="AQ895">
        <v>0</v>
      </c>
      <c r="AR895" t="s">
        <v>95</v>
      </c>
      <c r="AS895" t="s">
        <v>95</v>
      </c>
      <c r="AT895" t="s">
        <v>95</v>
      </c>
      <c r="AU895" t="s">
        <v>95</v>
      </c>
      <c r="AV895" t="s">
        <v>95</v>
      </c>
      <c r="AW895" t="s">
        <v>95</v>
      </c>
      <c r="AX895" t="s">
        <v>95</v>
      </c>
      <c r="AY895" t="s">
        <v>95</v>
      </c>
      <c r="AZ895" t="s">
        <v>95</v>
      </c>
      <c r="BA895" t="s">
        <v>95</v>
      </c>
      <c r="BB895" t="s">
        <v>95</v>
      </c>
      <c r="BC895" t="s">
        <v>95</v>
      </c>
      <c r="BD895" t="s">
        <v>95</v>
      </c>
      <c r="BI895">
        <v>0</v>
      </c>
      <c r="BJ895" t="s">
        <v>137</v>
      </c>
      <c r="BK895" t="s">
        <v>180</v>
      </c>
      <c r="BL895">
        <v>1</v>
      </c>
      <c r="BM895">
        <v>1</v>
      </c>
      <c r="BN895">
        <v>0</v>
      </c>
      <c r="BO895">
        <v>0</v>
      </c>
      <c r="BP895">
        <v>0</v>
      </c>
      <c r="BQ895">
        <v>0</v>
      </c>
      <c r="BS895">
        <v>1</v>
      </c>
      <c r="BT895">
        <v>1</v>
      </c>
      <c r="BU895">
        <v>0</v>
      </c>
      <c r="BV895">
        <v>0</v>
      </c>
      <c r="BW895">
        <v>0</v>
      </c>
      <c r="BX895">
        <v>0</v>
      </c>
      <c r="BY895">
        <v>947</v>
      </c>
      <c r="CG895" s="4">
        <v>1</v>
      </c>
      <c r="CH895" s="4">
        <v>1</v>
      </c>
      <c r="CI895" s="5">
        <v>0</v>
      </c>
      <c r="CJ895" s="5">
        <v>0</v>
      </c>
      <c r="CK895" s="5">
        <v>0</v>
      </c>
      <c r="CL895" s="5">
        <v>0</v>
      </c>
    </row>
    <row r="896" spans="1:90" x14ac:dyDescent="0.2">
      <c r="A896" t="s">
        <v>1482</v>
      </c>
      <c r="B896" t="s">
        <v>1408</v>
      </c>
      <c r="C896" t="s">
        <v>208</v>
      </c>
      <c r="D896">
        <v>3.5</v>
      </c>
      <c r="E896" t="s">
        <v>317</v>
      </c>
      <c r="F896" t="s">
        <v>364</v>
      </c>
      <c r="G896" t="s">
        <v>360</v>
      </c>
      <c r="H896" t="s">
        <v>1411</v>
      </c>
      <c r="I896">
        <v>1.2182999999999999</v>
      </c>
      <c r="J896">
        <v>1.2181</v>
      </c>
      <c r="K896">
        <v>16.344999999999999</v>
      </c>
      <c r="L896">
        <v>2028</v>
      </c>
      <c r="M896">
        <v>3.6069</v>
      </c>
      <c r="N896" s="1">
        <v>140850000</v>
      </c>
      <c r="O896" s="1">
        <v>1.0434E-13</v>
      </c>
      <c r="P896">
        <v>1988.1</v>
      </c>
      <c r="Q896">
        <v>-32550</v>
      </c>
      <c r="R896">
        <v>0.90117999999999998</v>
      </c>
      <c r="S896">
        <v>0.89295000000000002</v>
      </c>
      <c r="T896">
        <v>122.99</v>
      </c>
      <c r="U896">
        <v>57.466999999999999</v>
      </c>
      <c r="V896">
        <v>0.90117999999999998</v>
      </c>
      <c r="W896">
        <v>0.89583999999999997</v>
      </c>
      <c r="X896">
        <v>122.99</v>
      </c>
      <c r="Y896">
        <v>57.466999999999999</v>
      </c>
      <c r="Z896">
        <v>0.23252999999999999</v>
      </c>
      <c r="AA896">
        <v>0.19103999999999999</v>
      </c>
      <c r="AB896">
        <v>342.77</v>
      </c>
      <c r="AC896">
        <v>170.23</v>
      </c>
      <c r="AD896">
        <v>40</v>
      </c>
      <c r="AE896">
        <v>16</v>
      </c>
      <c r="AF896" s="1">
        <v>1.7152000000000001E-5</v>
      </c>
      <c r="AG896" s="1">
        <v>3.8024E-9</v>
      </c>
      <c r="AH896" s="1">
        <v>1.7147999999999999E-5</v>
      </c>
      <c r="AI896">
        <v>19</v>
      </c>
      <c r="AJ896">
        <v>0</v>
      </c>
      <c r="AK896">
        <v>18</v>
      </c>
      <c r="AL896">
        <v>0</v>
      </c>
      <c r="AM896">
        <v>0</v>
      </c>
      <c r="AN896">
        <v>1</v>
      </c>
      <c r="AO896">
        <v>0.25664999999999999</v>
      </c>
      <c r="AP896">
        <v>0</v>
      </c>
      <c r="AQ896">
        <v>0</v>
      </c>
      <c r="AR896" t="s">
        <v>95</v>
      </c>
      <c r="AS896" t="s">
        <v>95</v>
      </c>
      <c r="AT896" t="s">
        <v>95</v>
      </c>
      <c r="AU896" t="s">
        <v>94</v>
      </c>
      <c r="AV896" t="s">
        <v>95</v>
      </c>
      <c r="AW896" t="s">
        <v>94</v>
      </c>
      <c r="AX896" t="s">
        <v>94</v>
      </c>
      <c r="AY896" t="s">
        <v>94</v>
      </c>
      <c r="AZ896" t="s">
        <v>94</v>
      </c>
      <c r="BA896" t="s">
        <v>94</v>
      </c>
      <c r="BB896" t="s">
        <v>94</v>
      </c>
      <c r="BC896" t="s">
        <v>94</v>
      </c>
      <c r="BD896" t="s">
        <v>94</v>
      </c>
      <c r="BH896" t="s">
        <v>341</v>
      </c>
      <c r="BI896">
        <v>1</v>
      </c>
      <c r="BJ896" t="s">
        <v>97</v>
      </c>
      <c r="BK896" t="s">
        <v>138</v>
      </c>
      <c r="BL896">
        <v>0</v>
      </c>
      <c r="BM896">
        <v>0</v>
      </c>
      <c r="BN896">
        <v>0</v>
      </c>
      <c r="BO896">
        <v>0</v>
      </c>
      <c r="BP896">
        <v>0</v>
      </c>
      <c r="BQ896">
        <v>0</v>
      </c>
      <c r="BS896">
        <v>1</v>
      </c>
      <c r="BT896">
        <v>1</v>
      </c>
      <c r="BU896">
        <v>0</v>
      </c>
      <c r="BV896">
        <v>0</v>
      </c>
      <c r="BW896">
        <v>0</v>
      </c>
      <c r="BX896">
        <v>0</v>
      </c>
      <c r="BY896">
        <v>948</v>
      </c>
      <c r="BZ896" t="s">
        <v>123</v>
      </c>
      <c r="CA896" t="s">
        <v>123</v>
      </c>
      <c r="CG896" s="4">
        <v>1</v>
      </c>
      <c r="CH896" s="4">
        <v>1</v>
      </c>
      <c r="CI896" s="5">
        <v>0</v>
      </c>
      <c r="CJ896" s="5">
        <v>0</v>
      </c>
      <c r="CK896" s="5">
        <v>0</v>
      </c>
      <c r="CL896" s="5">
        <v>0</v>
      </c>
    </row>
    <row r="897" spans="1:90" x14ac:dyDescent="0.2">
      <c r="A897" t="s">
        <v>1483</v>
      </c>
      <c r="B897" t="s">
        <v>1408</v>
      </c>
      <c r="C897" t="s">
        <v>208</v>
      </c>
      <c r="D897">
        <v>3.5</v>
      </c>
      <c r="E897" t="s">
        <v>317</v>
      </c>
      <c r="F897" t="s">
        <v>366</v>
      </c>
      <c r="G897" t="s">
        <v>351</v>
      </c>
      <c r="H897" t="s">
        <v>1411</v>
      </c>
      <c r="I897">
        <v>0.27766000000000002</v>
      </c>
      <c r="J897">
        <v>0.12323000000000001</v>
      </c>
      <c r="K897">
        <v>4.4314</v>
      </c>
      <c r="L897">
        <v>2016.8</v>
      </c>
      <c r="M897">
        <v>15.826000000000001</v>
      </c>
      <c r="N897">
        <v>254.96</v>
      </c>
      <c r="O897">
        <v>8.8096999999999995E-2</v>
      </c>
      <c r="P897">
        <v>1959.1</v>
      </c>
      <c r="Q897">
        <v>-8824.7999999999993</v>
      </c>
      <c r="R897">
        <v>0.99870000000000003</v>
      </c>
      <c r="S897">
        <v>0.99861</v>
      </c>
      <c r="T897">
        <v>2.5146999999999999</v>
      </c>
      <c r="U897">
        <v>1.8419000000000001</v>
      </c>
      <c r="V897">
        <v>0.96748999999999996</v>
      </c>
      <c r="W897">
        <v>0.96594000000000002</v>
      </c>
      <c r="X897">
        <v>12.593</v>
      </c>
      <c r="Y897">
        <v>9.1885999999999992</v>
      </c>
      <c r="Z897">
        <v>0.67910000000000004</v>
      </c>
      <c r="AA897">
        <v>0.66381999999999997</v>
      </c>
      <c r="AB897">
        <v>39.561</v>
      </c>
      <c r="AC897">
        <v>34.222999999999999</v>
      </c>
      <c r="AD897">
        <v>45</v>
      </c>
      <c r="AE897">
        <v>40</v>
      </c>
      <c r="AF897">
        <v>0.87073</v>
      </c>
      <c r="AG897">
        <v>3.9221999999999998E-3</v>
      </c>
      <c r="AH897">
        <v>0.86680999999999997</v>
      </c>
      <c r="AI897">
        <v>40</v>
      </c>
      <c r="AJ897">
        <v>0</v>
      </c>
      <c r="AK897">
        <v>39</v>
      </c>
      <c r="AL897">
        <v>0</v>
      </c>
      <c r="AM897">
        <v>0</v>
      </c>
      <c r="AN897">
        <v>1</v>
      </c>
      <c r="AO897">
        <v>0.91759999999999997</v>
      </c>
      <c r="AP897">
        <v>0</v>
      </c>
      <c r="AQ897">
        <v>0</v>
      </c>
      <c r="AR897" t="s">
        <v>95</v>
      </c>
      <c r="AS897" t="s">
        <v>95</v>
      </c>
      <c r="AT897" t="s">
        <v>95</v>
      </c>
      <c r="AU897" t="s">
        <v>95</v>
      </c>
      <c r="AV897" t="s">
        <v>95</v>
      </c>
      <c r="AW897" t="s">
        <v>95</v>
      </c>
      <c r="AX897" t="s">
        <v>95</v>
      </c>
      <c r="AY897" t="s">
        <v>95</v>
      </c>
      <c r="AZ897" t="s">
        <v>95</v>
      </c>
      <c r="BA897" t="s">
        <v>95</v>
      </c>
      <c r="BB897" t="s">
        <v>95</v>
      </c>
      <c r="BC897" t="s">
        <v>95</v>
      </c>
      <c r="BD897" t="s">
        <v>95</v>
      </c>
      <c r="BI897">
        <v>0</v>
      </c>
      <c r="BJ897" t="s">
        <v>137</v>
      </c>
      <c r="BK897" t="s">
        <v>180</v>
      </c>
      <c r="BL897">
        <v>1</v>
      </c>
      <c r="BM897">
        <v>1</v>
      </c>
      <c r="BN897">
        <v>0</v>
      </c>
      <c r="BO897">
        <v>0</v>
      </c>
      <c r="BP897">
        <v>0</v>
      </c>
      <c r="BQ897">
        <v>0</v>
      </c>
      <c r="BS897">
        <v>1</v>
      </c>
      <c r="BT897">
        <v>1</v>
      </c>
      <c r="BU897">
        <v>0</v>
      </c>
      <c r="BV897">
        <v>0</v>
      </c>
      <c r="BW897">
        <v>0</v>
      </c>
      <c r="BX897">
        <v>0</v>
      </c>
      <c r="BY897">
        <v>949</v>
      </c>
      <c r="CG897" s="4">
        <v>1</v>
      </c>
      <c r="CH897" s="4">
        <v>1</v>
      </c>
      <c r="CI897" s="5">
        <v>0</v>
      </c>
      <c r="CJ897" s="5">
        <v>0</v>
      </c>
      <c r="CK897" s="5">
        <v>0</v>
      </c>
      <c r="CL897" s="5">
        <v>0</v>
      </c>
    </row>
    <row r="898" spans="1:90" x14ac:dyDescent="0.2">
      <c r="A898" t="s">
        <v>1484</v>
      </c>
      <c r="B898" t="s">
        <v>1408</v>
      </c>
      <c r="C898" t="s">
        <v>208</v>
      </c>
      <c r="D898">
        <v>3.5</v>
      </c>
      <c r="E898" t="s">
        <v>317</v>
      </c>
      <c r="F898" t="s">
        <v>368</v>
      </c>
      <c r="G898" t="s">
        <v>354</v>
      </c>
      <c r="H898" t="s">
        <v>1411</v>
      </c>
      <c r="I898">
        <v>0.19184999999999999</v>
      </c>
      <c r="J898">
        <v>3.9913999999999998E-2</v>
      </c>
      <c r="K898">
        <v>0.40912999999999999</v>
      </c>
      <c r="L898">
        <v>2069.9</v>
      </c>
      <c r="M898">
        <v>22.905999999999999</v>
      </c>
      <c r="N898" s="1">
        <v>602270</v>
      </c>
      <c r="O898">
        <v>1547.2</v>
      </c>
      <c r="P898" s="1">
        <v>158230</v>
      </c>
      <c r="Q898">
        <v>-814.09</v>
      </c>
      <c r="R898">
        <v>0.91503000000000001</v>
      </c>
      <c r="S898">
        <v>0.90752999999999995</v>
      </c>
      <c r="T898">
        <v>1.774</v>
      </c>
      <c r="U898">
        <v>1.0163</v>
      </c>
      <c r="V898">
        <v>-0.34078000000000003</v>
      </c>
      <c r="W898">
        <v>-0.41738999999999998</v>
      </c>
      <c r="X898">
        <v>7.0468000000000002</v>
      </c>
      <c r="Y898">
        <v>3.5526</v>
      </c>
      <c r="Z898">
        <v>0.54346000000000005</v>
      </c>
      <c r="AA898">
        <v>0.51737</v>
      </c>
      <c r="AB898">
        <v>4.1120000000000001</v>
      </c>
      <c r="AC898">
        <v>3.0706000000000002</v>
      </c>
      <c r="AD898">
        <v>38</v>
      </c>
      <c r="AE898">
        <v>17</v>
      </c>
      <c r="AF898" s="1">
        <v>4.4830000000000003E-5</v>
      </c>
      <c r="AG898" s="1">
        <v>1.6604E-6</v>
      </c>
      <c r="AH898" s="1">
        <v>4.3170000000000002E-5</v>
      </c>
      <c r="AI898">
        <v>33</v>
      </c>
      <c r="AJ898">
        <v>0</v>
      </c>
      <c r="AK898">
        <v>32</v>
      </c>
      <c r="AL898">
        <v>0</v>
      </c>
      <c r="AM898">
        <v>0</v>
      </c>
      <c r="AN898">
        <v>1</v>
      </c>
      <c r="AO898">
        <v>0.73026000000000002</v>
      </c>
      <c r="AP898">
        <v>0</v>
      </c>
      <c r="AQ898">
        <v>1</v>
      </c>
      <c r="AR898" t="s">
        <v>95</v>
      </c>
      <c r="AS898" t="s">
        <v>95</v>
      </c>
      <c r="AT898" t="s">
        <v>95</v>
      </c>
      <c r="AU898" t="s">
        <v>94</v>
      </c>
      <c r="AV898" t="s">
        <v>94</v>
      </c>
      <c r="AW898" t="s">
        <v>94</v>
      </c>
      <c r="AX898" t="s">
        <v>95</v>
      </c>
      <c r="AY898" t="s">
        <v>94</v>
      </c>
      <c r="AZ898" t="s">
        <v>95</v>
      </c>
      <c r="BA898" t="s">
        <v>94</v>
      </c>
      <c r="BB898" t="s">
        <v>94</v>
      </c>
      <c r="BC898" t="s">
        <v>94</v>
      </c>
      <c r="BD898" t="s">
        <v>94</v>
      </c>
      <c r="BH898" t="s">
        <v>341</v>
      </c>
      <c r="BI898">
        <v>1</v>
      </c>
      <c r="BJ898" t="s">
        <v>97</v>
      </c>
      <c r="BK898" t="s">
        <v>138</v>
      </c>
      <c r="BL898">
        <v>0</v>
      </c>
      <c r="BM898">
        <v>0</v>
      </c>
      <c r="BN898">
        <v>0</v>
      </c>
      <c r="BO898">
        <v>0</v>
      </c>
      <c r="BP898">
        <v>0</v>
      </c>
      <c r="BQ898">
        <v>0</v>
      </c>
      <c r="BS898">
        <v>1</v>
      </c>
      <c r="BT898">
        <v>1</v>
      </c>
      <c r="BU898">
        <v>0</v>
      </c>
      <c r="BV898">
        <v>0</v>
      </c>
      <c r="BW898">
        <v>0</v>
      </c>
      <c r="BX898">
        <v>0</v>
      </c>
      <c r="BY898">
        <v>950</v>
      </c>
      <c r="BZ898" t="s">
        <v>123</v>
      </c>
      <c r="CA898" t="s">
        <v>123</v>
      </c>
      <c r="CG898" s="4">
        <v>1</v>
      </c>
      <c r="CH898" s="4">
        <v>1</v>
      </c>
      <c r="CI898" s="5">
        <v>0</v>
      </c>
      <c r="CJ898" s="5">
        <v>0</v>
      </c>
      <c r="CK898" s="5">
        <v>0</v>
      </c>
      <c r="CL898" s="5">
        <v>0</v>
      </c>
    </row>
    <row r="899" spans="1:90" x14ac:dyDescent="0.2">
      <c r="A899" t="s">
        <v>1485</v>
      </c>
      <c r="B899" t="s">
        <v>1408</v>
      </c>
      <c r="C899" t="s">
        <v>208</v>
      </c>
      <c r="D899">
        <v>4.0999999999999996</v>
      </c>
      <c r="E899" t="s">
        <v>129</v>
      </c>
      <c r="F899" t="s">
        <v>130</v>
      </c>
      <c r="G899" t="s">
        <v>131</v>
      </c>
      <c r="H899" t="s">
        <v>1411</v>
      </c>
      <c r="I899">
        <v>-2.5684999999999998</v>
      </c>
      <c r="J899">
        <v>-8.6078000000000002E-2</v>
      </c>
      <c r="K899">
        <v>-2.8249</v>
      </c>
      <c r="L899">
        <v>2011.9</v>
      </c>
      <c r="M899">
        <v>-1.7109000000000001</v>
      </c>
      <c r="N899">
        <v>51.811</v>
      </c>
      <c r="O899">
        <v>44.320999999999998</v>
      </c>
      <c r="P899">
        <v>2006.1</v>
      </c>
      <c r="Q899">
        <v>5713.6</v>
      </c>
      <c r="R899">
        <v>0.62038000000000004</v>
      </c>
      <c r="S899">
        <v>0.55339000000000005</v>
      </c>
      <c r="T899">
        <v>16.271000000000001</v>
      </c>
      <c r="U899">
        <v>11.003</v>
      </c>
      <c r="V899">
        <v>0.33184999999999998</v>
      </c>
      <c r="W899">
        <v>0.25761000000000001</v>
      </c>
      <c r="X899">
        <v>21.585999999999999</v>
      </c>
      <c r="Y899">
        <v>15.763999999999999</v>
      </c>
      <c r="Z899">
        <v>0.41955999999999999</v>
      </c>
      <c r="AA899">
        <v>0.35507</v>
      </c>
      <c r="AB899">
        <v>20.12</v>
      </c>
      <c r="AC899">
        <v>14.236000000000001</v>
      </c>
      <c r="AD899">
        <v>21</v>
      </c>
      <c r="AE899">
        <v>20</v>
      </c>
      <c r="AF899">
        <v>1.9300999999999999</v>
      </c>
      <c r="AG899">
        <v>2.2152999999999999E-2</v>
      </c>
      <c r="AH899">
        <v>1.9079999999999999</v>
      </c>
      <c r="AI899">
        <v>21</v>
      </c>
      <c r="AJ899">
        <v>14</v>
      </c>
      <c r="AK899">
        <v>5</v>
      </c>
      <c r="AL899">
        <v>1</v>
      </c>
      <c r="AM899">
        <v>1</v>
      </c>
      <c r="AN899">
        <v>1</v>
      </c>
      <c r="AO899">
        <v>0.89392000000000005</v>
      </c>
      <c r="AP899">
        <v>0</v>
      </c>
      <c r="AQ899">
        <v>1</v>
      </c>
      <c r="AR899" t="s">
        <v>94</v>
      </c>
      <c r="AS899" t="s">
        <v>95</v>
      </c>
      <c r="AT899" t="s">
        <v>95</v>
      </c>
      <c r="AU899" t="s">
        <v>94</v>
      </c>
      <c r="AV899" t="s">
        <v>94</v>
      </c>
      <c r="AW899" t="s">
        <v>94</v>
      </c>
      <c r="AX899" t="s">
        <v>95</v>
      </c>
      <c r="AY899" t="s">
        <v>95</v>
      </c>
      <c r="AZ899" t="s">
        <v>95</v>
      </c>
      <c r="BA899" t="s">
        <v>94</v>
      </c>
      <c r="BB899" t="s">
        <v>94</v>
      </c>
      <c r="BC899" t="s">
        <v>96</v>
      </c>
      <c r="BD899" t="s">
        <v>94</v>
      </c>
      <c r="BI899">
        <v>0</v>
      </c>
      <c r="BJ899" t="s">
        <v>132</v>
      </c>
      <c r="BK899" t="s">
        <v>133</v>
      </c>
      <c r="BL899">
        <v>1</v>
      </c>
      <c r="BM899">
        <v>1</v>
      </c>
      <c r="BN899">
        <v>0</v>
      </c>
      <c r="BO899">
        <v>0</v>
      </c>
      <c r="BP899">
        <v>0</v>
      </c>
      <c r="BQ899">
        <v>0</v>
      </c>
      <c r="BS899">
        <v>0</v>
      </c>
      <c r="BT899">
        <v>1</v>
      </c>
      <c r="BU899">
        <v>0</v>
      </c>
      <c r="BV899">
        <v>0</v>
      </c>
      <c r="BW899">
        <v>0</v>
      </c>
      <c r="BX899">
        <v>0</v>
      </c>
      <c r="BY899">
        <v>951</v>
      </c>
      <c r="BZ899" t="s">
        <v>123</v>
      </c>
      <c r="CG899" s="4">
        <v>1</v>
      </c>
      <c r="CH899" s="4">
        <v>1</v>
      </c>
      <c r="CI899" s="5">
        <v>0</v>
      </c>
      <c r="CJ899" s="5">
        <v>0</v>
      </c>
      <c r="CK899" s="5">
        <v>0</v>
      </c>
      <c r="CL899" s="5">
        <v>0</v>
      </c>
    </row>
    <row r="900" spans="1:90" x14ac:dyDescent="0.2">
      <c r="A900" t="s">
        <v>1486</v>
      </c>
      <c r="B900" t="s">
        <v>1408</v>
      </c>
      <c r="C900" t="s">
        <v>208</v>
      </c>
      <c r="D900">
        <v>4.0999999999999996</v>
      </c>
      <c r="E900" t="s">
        <v>129</v>
      </c>
      <c r="F900" t="s">
        <v>135</v>
      </c>
      <c r="G900" t="s">
        <v>136</v>
      </c>
      <c r="H900" t="s">
        <v>1411</v>
      </c>
      <c r="I900">
        <v>0.25313000000000002</v>
      </c>
      <c r="J900">
        <v>0.25313000000000002</v>
      </c>
      <c r="K900">
        <v>12.605</v>
      </c>
      <c r="L900">
        <v>2052.3000000000002</v>
      </c>
      <c r="M900">
        <v>17.36</v>
      </c>
      <c r="N900" s="1">
        <v>4361700</v>
      </c>
      <c r="O900">
        <v>4.4390000000000002E-3</v>
      </c>
      <c r="P900">
        <v>1970.5</v>
      </c>
      <c r="Q900">
        <v>-25246</v>
      </c>
      <c r="R900">
        <v>0.99129999999999996</v>
      </c>
      <c r="S900">
        <v>0.98260000000000003</v>
      </c>
      <c r="T900">
        <v>2.4108000000000001</v>
      </c>
      <c r="U900">
        <v>2.1846000000000001</v>
      </c>
      <c r="V900">
        <v>0.99129999999999996</v>
      </c>
      <c r="W900">
        <v>0.98694999999999999</v>
      </c>
      <c r="X900">
        <v>2.4108000000000001</v>
      </c>
      <c r="Y900">
        <v>2.1846000000000001</v>
      </c>
      <c r="Z900">
        <v>0.95125999999999999</v>
      </c>
      <c r="AA900">
        <v>0.92688999999999999</v>
      </c>
      <c r="AB900">
        <v>5.7065999999999999</v>
      </c>
      <c r="AC900">
        <v>4.7434000000000003</v>
      </c>
      <c r="AD900">
        <v>7</v>
      </c>
      <c r="AE900">
        <v>7</v>
      </c>
      <c r="AF900" s="1">
        <v>2.2926999999999999E-5</v>
      </c>
      <c r="AG900" s="1">
        <v>4.8354000000000003E-6</v>
      </c>
      <c r="AH900" s="1">
        <v>1.8091E-5</v>
      </c>
      <c r="AI900">
        <v>7</v>
      </c>
      <c r="AJ900">
        <v>0</v>
      </c>
      <c r="AK900">
        <v>6</v>
      </c>
      <c r="AL900">
        <v>0</v>
      </c>
      <c r="AM900">
        <v>0</v>
      </c>
      <c r="AN900">
        <v>0</v>
      </c>
      <c r="AO900">
        <v>0.75233000000000005</v>
      </c>
      <c r="AP900">
        <v>0</v>
      </c>
      <c r="AQ900">
        <v>1</v>
      </c>
      <c r="AR900" t="s">
        <v>95</v>
      </c>
      <c r="AS900" t="s">
        <v>95</v>
      </c>
      <c r="AT900" t="s">
        <v>95</v>
      </c>
      <c r="AU900" t="s">
        <v>95</v>
      </c>
      <c r="AV900" t="s">
        <v>95</v>
      </c>
      <c r="AW900" t="s">
        <v>95</v>
      </c>
      <c r="AX900" t="s">
        <v>95</v>
      </c>
      <c r="AY900" t="s">
        <v>94</v>
      </c>
      <c r="AZ900" t="s">
        <v>95</v>
      </c>
      <c r="BA900" t="s">
        <v>94</v>
      </c>
      <c r="BB900" t="s">
        <v>95</v>
      </c>
      <c r="BC900" t="s">
        <v>94</v>
      </c>
      <c r="BD900" t="s">
        <v>95</v>
      </c>
      <c r="BI900">
        <v>0</v>
      </c>
      <c r="BJ900" t="s">
        <v>137</v>
      </c>
      <c r="BK900" t="s">
        <v>138</v>
      </c>
      <c r="BL900">
        <v>1</v>
      </c>
      <c r="BM900">
        <v>1</v>
      </c>
      <c r="BN900">
        <v>0</v>
      </c>
      <c r="BO900">
        <v>0</v>
      </c>
      <c r="BP900">
        <v>1</v>
      </c>
      <c r="BQ900">
        <v>1</v>
      </c>
      <c r="BS900">
        <v>1</v>
      </c>
      <c r="BT900">
        <v>1</v>
      </c>
      <c r="BU900">
        <v>0</v>
      </c>
      <c r="BV900">
        <v>0</v>
      </c>
      <c r="BW900">
        <v>1</v>
      </c>
      <c r="BX900">
        <v>1</v>
      </c>
      <c r="BY900">
        <v>952</v>
      </c>
      <c r="CG900" s="4">
        <v>1</v>
      </c>
      <c r="CH900" s="4">
        <v>1</v>
      </c>
      <c r="CI900" s="5">
        <v>0</v>
      </c>
      <c r="CJ900" s="5">
        <v>0</v>
      </c>
      <c r="CK900" s="5">
        <v>1</v>
      </c>
      <c r="CL900" s="5">
        <v>1</v>
      </c>
    </row>
    <row r="901" spans="1:90" x14ac:dyDescent="0.2">
      <c r="A901" t="s">
        <v>1487</v>
      </c>
      <c r="B901" t="s">
        <v>1408</v>
      </c>
      <c r="C901" t="s">
        <v>1488</v>
      </c>
      <c r="D901">
        <v>1.1000000000000001</v>
      </c>
      <c r="E901" t="s">
        <v>90</v>
      </c>
      <c r="F901" t="s">
        <v>1409</v>
      </c>
      <c r="G901" t="s">
        <v>1410</v>
      </c>
      <c r="H901" t="s">
        <v>1411</v>
      </c>
      <c r="I901">
        <v>20.263999999999999</v>
      </c>
      <c r="J901">
        <v>0.16435</v>
      </c>
      <c r="K901" s="1">
        <v>172890000</v>
      </c>
      <c r="L901">
        <v>2013.1</v>
      </c>
      <c r="M901">
        <v>0.21686</v>
      </c>
      <c r="N901" s="1">
        <v>2995200000</v>
      </c>
      <c r="O901" s="1">
        <v>1.2402E-33</v>
      </c>
      <c r="P901">
        <v>1424.4</v>
      </c>
      <c r="Q901" s="1">
        <v>-346490000000</v>
      </c>
      <c r="R901">
        <v>0.75880000000000003</v>
      </c>
      <c r="S901">
        <v>0.71055999999999997</v>
      </c>
      <c r="T901" s="1">
        <v>720900000</v>
      </c>
      <c r="U901" s="1">
        <v>338260000</v>
      </c>
      <c r="V901">
        <v>0.40055000000000002</v>
      </c>
      <c r="W901">
        <v>0.32562000000000002</v>
      </c>
      <c r="X901" s="1">
        <v>1136500000</v>
      </c>
      <c r="Y901" s="1">
        <v>821240000</v>
      </c>
      <c r="Z901">
        <v>0.41621000000000002</v>
      </c>
      <c r="AA901">
        <v>0.34323999999999999</v>
      </c>
      <c r="AB901" s="1">
        <v>1121500000</v>
      </c>
      <c r="AC901" s="1">
        <v>891300000</v>
      </c>
      <c r="AD901">
        <v>19</v>
      </c>
      <c r="AE901">
        <v>19</v>
      </c>
      <c r="AF901">
        <v>1.4450000000000001</v>
      </c>
      <c r="AG901">
        <v>7.4490999999999999E-4</v>
      </c>
      <c r="AH901">
        <v>1.4442999999999999</v>
      </c>
      <c r="AI901">
        <v>19</v>
      </c>
      <c r="AJ901">
        <v>4</v>
      </c>
      <c r="AK901">
        <v>18</v>
      </c>
      <c r="AL901">
        <v>1</v>
      </c>
      <c r="AM901">
        <v>0</v>
      </c>
      <c r="AN901">
        <v>1</v>
      </c>
      <c r="AO901">
        <v>0.79032999999999998</v>
      </c>
      <c r="AP901">
        <v>0</v>
      </c>
      <c r="AQ901">
        <v>0</v>
      </c>
      <c r="AR901" t="s">
        <v>95</v>
      </c>
      <c r="AS901" t="s">
        <v>95</v>
      </c>
      <c r="AT901" t="s">
        <v>95</v>
      </c>
      <c r="AU901" t="s">
        <v>94</v>
      </c>
      <c r="AV901" t="s">
        <v>94</v>
      </c>
      <c r="AW901" t="s">
        <v>94</v>
      </c>
      <c r="AX901" t="s">
        <v>95</v>
      </c>
      <c r="AY901" t="s">
        <v>95</v>
      </c>
      <c r="AZ901" t="s">
        <v>95</v>
      </c>
      <c r="BA901" t="s">
        <v>94</v>
      </c>
      <c r="BB901" t="s">
        <v>94</v>
      </c>
      <c r="BC901" t="s">
        <v>96</v>
      </c>
      <c r="BD901" t="s">
        <v>94</v>
      </c>
      <c r="BE901">
        <v>4</v>
      </c>
      <c r="BG901" t="s">
        <v>1430</v>
      </c>
      <c r="BH901" t="s">
        <v>187</v>
      </c>
      <c r="BI901">
        <v>0</v>
      </c>
      <c r="BJ901" t="s">
        <v>133</v>
      </c>
      <c r="BL901">
        <v>0</v>
      </c>
      <c r="BM901">
        <v>1</v>
      </c>
      <c r="BN901">
        <v>0</v>
      </c>
      <c r="BO901">
        <v>0</v>
      </c>
      <c r="BP901">
        <v>0</v>
      </c>
      <c r="BQ901">
        <v>0</v>
      </c>
      <c r="BS901">
        <v>0</v>
      </c>
      <c r="BT901">
        <v>1</v>
      </c>
      <c r="BU901">
        <v>0</v>
      </c>
      <c r="BV901">
        <v>0</v>
      </c>
      <c r="BW901">
        <v>0</v>
      </c>
      <c r="BX901">
        <v>0</v>
      </c>
      <c r="BY901">
        <v>953</v>
      </c>
      <c r="CG901" s="4">
        <v>0</v>
      </c>
      <c r="CH901" s="4">
        <v>1</v>
      </c>
      <c r="CI901" s="5">
        <v>0</v>
      </c>
      <c r="CJ901" s="5">
        <v>0</v>
      </c>
      <c r="CK901" s="5">
        <v>0</v>
      </c>
      <c r="CL901" s="5">
        <v>0</v>
      </c>
    </row>
    <row r="902" spans="1:90" x14ac:dyDescent="0.2">
      <c r="A902" t="s">
        <v>1489</v>
      </c>
      <c r="B902" t="s">
        <v>1408</v>
      </c>
      <c r="C902" t="s">
        <v>1488</v>
      </c>
      <c r="D902">
        <v>1.1000000000000001</v>
      </c>
      <c r="E902" t="s">
        <v>90</v>
      </c>
      <c r="F902" t="s">
        <v>1413</v>
      </c>
      <c r="G902" t="s">
        <v>1414</v>
      </c>
      <c r="H902" t="s">
        <v>1411</v>
      </c>
      <c r="I902">
        <v>20.422000000000001</v>
      </c>
      <c r="J902">
        <v>0.10728</v>
      </c>
      <c r="K902" s="1">
        <v>113530</v>
      </c>
      <c r="L902">
        <v>2008.1</v>
      </c>
      <c r="M902">
        <v>0.21518000000000001</v>
      </c>
      <c r="N902" s="1">
        <v>1561900</v>
      </c>
      <c r="O902" s="1">
        <v>7.0565000000000001E-6</v>
      </c>
      <c r="P902">
        <v>1771.8</v>
      </c>
      <c r="Q902" s="1">
        <v>-227170000</v>
      </c>
      <c r="R902">
        <v>0.65408999999999995</v>
      </c>
      <c r="S902">
        <v>0.58491000000000004</v>
      </c>
      <c r="T902" s="1">
        <v>496840</v>
      </c>
      <c r="U902" s="1">
        <v>321140</v>
      </c>
      <c r="V902">
        <v>0.48150999999999999</v>
      </c>
      <c r="W902">
        <v>0.41670000000000001</v>
      </c>
      <c r="X902" s="1">
        <v>608290</v>
      </c>
      <c r="Y902" s="1">
        <v>343630</v>
      </c>
      <c r="Z902">
        <v>0.54179999999999995</v>
      </c>
      <c r="AA902">
        <v>0.48453000000000002</v>
      </c>
      <c r="AB902" s="1">
        <v>571830</v>
      </c>
      <c r="AC902" s="1">
        <v>328180</v>
      </c>
      <c r="AD902">
        <v>19</v>
      </c>
      <c r="AE902">
        <v>19</v>
      </c>
      <c r="AF902">
        <v>2.0295999999999998</v>
      </c>
      <c r="AG902">
        <v>1.1823E-2</v>
      </c>
      <c r="AH902">
        <v>2.0177999999999998</v>
      </c>
      <c r="AI902">
        <v>19</v>
      </c>
      <c r="AJ902">
        <v>9</v>
      </c>
      <c r="AK902">
        <v>15</v>
      </c>
      <c r="AL902">
        <v>1</v>
      </c>
      <c r="AM902">
        <v>1</v>
      </c>
      <c r="AN902">
        <v>1</v>
      </c>
      <c r="AO902">
        <v>0.71052999999999999</v>
      </c>
      <c r="AP902">
        <v>0</v>
      </c>
      <c r="AQ902">
        <v>0</v>
      </c>
      <c r="AR902" t="s">
        <v>94</v>
      </c>
      <c r="AS902" t="s">
        <v>95</v>
      </c>
      <c r="AT902" t="s">
        <v>95</v>
      </c>
      <c r="AU902" t="s">
        <v>95</v>
      </c>
      <c r="AV902" t="s">
        <v>95</v>
      </c>
      <c r="AW902" t="s">
        <v>95</v>
      </c>
      <c r="AX902" t="s">
        <v>95</v>
      </c>
      <c r="AY902" t="s">
        <v>95</v>
      </c>
      <c r="AZ902" t="s">
        <v>95</v>
      </c>
      <c r="BA902" t="s">
        <v>94</v>
      </c>
      <c r="BB902" t="s">
        <v>95</v>
      </c>
      <c r="BC902" t="s">
        <v>96</v>
      </c>
      <c r="BD902" t="s">
        <v>95</v>
      </c>
      <c r="BE902">
        <v>2</v>
      </c>
      <c r="BF902" t="s">
        <v>1373</v>
      </c>
      <c r="BH902" t="s">
        <v>1401</v>
      </c>
      <c r="BI902">
        <v>0</v>
      </c>
      <c r="BJ902" t="s">
        <v>133</v>
      </c>
      <c r="BL902">
        <v>0</v>
      </c>
      <c r="BM902">
        <v>1</v>
      </c>
      <c r="BN902">
        <v>0</v>
      </c>
      <c r="BO902">
        <v>0</v>
      </c>
      <c r="BP902">
        <v>0</v>
      </c>
      <c r="BQ902">
        <v>0</v>
      </c>
      <c r="BS902">
        <v>0</v>
      </c>
      <c r="BT902">
        <v>1</v>
      </c>
      <c r="BU902">
        <v>0</v>
      </c>
      <c r="BV902">
        <v>0</v>
      </c>
      <c r="BW902">
        <v>0</v>
      </c>
      <c r="BX902">
        <v>0</v>
      </c>
      <c r="BY902">
        <v>954</v>
      </c>
      <c r="CG902" s="4">
        <v>0</v>
      </c>
      <c r="CH902" s="4">
        <v>1</v>
      </c>
      <c r="CI902" s="5">
        <v>0</v>
      </c>
      <c r="CJ902" s="5">
        <v>0</v>
      </c>
      <c r="CK902" s="5">
        <v>0</v>
      </c>
      <c r="CL902" s="5">
        <v>0</v>
      </c>
    </row>
    <row r="903" spans="1:90" x14ac:dyDescent="0.2">
      <c r="A903" t="s">
        <v>1490</v>
      </c>
      <c r="B903" t="s">
        <v>1408</v>
      </c>
      <c r="C903" t="s">
        <v>1488</v>
      </c>
      <c r="D903">
        <v>1.1000000000000001</v>
      </c>
      <c r="E903" t="s">
        <v>90</v>
      </c>
      <c r="F903" t="s">
        <v>1416</v>
      </c>
      <c r="G903" t="s">
        <v>1417</v>
      </c>
      <c r="H903" t="s">
        <v>1411</v>
      </c>
      <c r="I903">
        <v>2.3540000000000001</v>
      </c>
      <c r="J903">
        <v>2.8213000000000001E-3</v>
      </c>
      <c r="K903" s="1">
        <v>126610000</v>
      </c>
      <c r="L903">
        <v>2018.3</v>
      </c>
      <c r="M903">
        <v>1.8668</v>
      </c>
      <c r="N903" s="1">
        <v>115260000000000</v>
      </c>
      <c r="O903">
        <v>15.154</v>
      </c>
      <c r="P903">
        <v>1651.4</v>
      </c>
      <c r="Q903" s="1">
        <v>-253730000000</v>
      </c>
      <c r="R903">
        <v>0.99024000000000001</v>
      </c>
      <c r="S903">
        <v>0.98756999999999995</v>
      </c>
      <c r="T903" s="1">
        <v>105010000</v>
      </c>
      <c r="U903" s="1">
        <v>63536000</v>
      </c>
      <c r="V903">
        <v>-0.12397</v>
      </c>
      <c r="W903">
        <v>-0.31130000000000002</v>
      </c>
      <c r="X903" s="1">
        <v>1126700000</v>
      </c>
      <c r="Y903" s="1">
        <v>374200000</v>
      </c>
      <c r="Z903">
        <v>0.26491999999999999</v>
      </c>
      <c r="AA903">
        <v>0.1424</v>
      </c>
      <c r="AB903" s="1">
        <v>911200000</v>
      </c>
      <c r="AC903" s="1">
        <v>583390000</v>
      </c>
      <c r="AD903">
        <v>15</v>
      </c>
      <c r="AE903">
        <v>15</v>
      </c>
      <c r="AF903" s="1">
        <v>3.7549999999999998E-5</v>
      </c>
      <c r="AG903" s="1">
        <v>1.9356999999999999E-8</v>
      </c>
      <c r="AH903" s="1">
        <v>3.7530999999999997E-5</v>
      </c>
      <c r="AI903">
        <v>15</v>
      </c>
      <c r="AJ903">
        <v>0</v>
      </c>
      <c r="AK903">
        <v>14</v>
      </c>
      <c r="AL903">
        <v>0</v>
      </c>
      <c r="AM903">
        <v>0</v>
      </c>
      <c r="AN903">
        <v>1</v>
      </c>
      <c r="AO903">
        <v>9.2313999999999993E-2</v>
      </c>
      <c r="AP903">
        <v>0</v>
      </c>
      <c r="AQ903">
        <v>0</v>
      </c>
      <c r="AR903" t="s">
        <v>95</v>
      </c>
      <c r="AS903" t="s">
        <v>95</v>
      </c>
      <c r="AT903" t="s">
        <v>95</v>
      </c>
      <c r="AU903" t="s">
        <v>94</v>
      </c>
      <c r="AV903" t="s">
        <v>95</v>
      </c>
      <c r="AW903" t="s">
        <v>94</v>
      </c>
      <c r="AX903" t="s">
        <v>94</v>
      </c>
      <c r="AY903" t="s">
        <v>94</v>
      </c>
      <c r="AZ903" t="s">
        <v>94</v>
      </c>
      <c r="BA903" t="s">
        <v>94</v>
      </c>
      <c r="BB903" t="s">
        <v>94</v>
      </c>
      <c r="BC903" t="s">
        <v>96</v>
      </c>
      <c r="BD903" t="s">
        <v>94</v>
      </c>
      <c r="BI903">
        <v>0</v>
      </c>
      <c r="BJ903" t="s">
        <v>132</v>
      </c>
      <c r="BK903" t="s">
        <v>138</v>
      </c>
      <c r="BL903">
        <v>0</v>
      </c>
      <c r="BM903">
        <v>1</v>
      </c>
      <c r="BN903">
        <v>0</v>
      </c>
      <c r="BO903">
        <v>0</v>
      </c>
      <c r="BP903">
        <v>0</v>
      </c>
      <c r="BQ903">
        <v>0</v>
      </c>
      <c r="BS903">
        <v>0</v>
      </c>
      <c r="BT903">
        <v>1</v>
      </c>
      <c r="BU903">
        <v>0</v>
      </c>
      <c r="BV903">
        <v>0</v>
      </c>
      <c r="BW903">
        <v>0</v>
      </c>
      <c r="BX903">
        <v>0</v>
      </c>
      <c r="BY903">
        <v>955</v>
      </c>
      <c r="CG903" s="4">
        <v>0</v>
      </c>
      <c r="CH903" s="4">
        <v>1</v>
      </c>
      <c r="CI903" s="5">
        <v>0</v>
      </c>
      <c r="CJ903" s="5">
        <v>0</v>
      </c>
      <c r="CK903" s="5">
        <v>0</v>
      </c>
      <c r="CL903" s="5">
        <v>0</v>
      </c>
    </row>
    <row r="904" spans="1:90" x14ac:dyDescent="0.2">
      <c r="A904" t="s">
        <v>1491</v>
      </c>
      <c r="B904" t="s">
        <v>1408</v>
      </c>
      <c r="C904" t="s">
        <v>1488</v>
      </c>
      <c r="D904">
        <v>1.1000000000000001</v>
      </c>
      <c r="E904" t="s">
        <v>90</v>
      </c>
      <c r="F904" t="s">
        <v>1419</v>
      </c>
      <c r="G904" t="s">
        <v>1420</v>
      </c>
      <c r="H904" t="s">
        <v>1411</v>
      </c>
      <c r="I904">
        <v>1.7822</v>
      </c>
      <c r="K904" s="1">
        <v>191740</v>
      </c>
      <c r="L904">
        <v>2015.1</v>
      </c>
      <c r="M904">
        <v>2.4658000000000002</v>
      </c>
      <c r="N904" s="1">
        <v>176250000000</v>
      </c>
      <c r="Q904" s="1">
        <v>-383850000</v>
      </c>
      <c r="R904">
        <v>0.96506000000000003</v>
      </c>
      <c r="S904">
        <v>0.94759000000000004</v>
      </c>
      <c r="T904" s="1">
        <v>169600</v>
      </c>
      <c r="U904" s="1">
        <v>130010</v>
      </c>
      <c r="Z904">
        <v>0.36841000000000002</v>
      </c>
      <c r="AA904">
        <v>0.18795999999999999</v>
      </c>
      <c r="AB904" s="1">
        <v>721080</v>
      </c>
      <c r="AC904" s="1">
        <v>549650</v>
      </c>
      <c r="AD904">
        <v>10</v>
      </c>
      <c r="AE904">
        <v>10</v>
      </c>
      <c r="AF904" s="1">
        <v>1.7985000000000001E-5</v>
      </c>
      <c r="AG904" s="1">
        <v>1.0477E-7</v>
      </c>
      <c r="AH904" s="1">
        <v>1.7881E-5</v>
      </c>
      <c r="AI904">
        <v>10</v>
      </c>
      <c r="AJ904">
        <v>0</v>
      </c>
      <c r="AK904">
        <v>6</v>
      </c>
      <c r="AL904">
        <v>0</v>
      </c>
      <c r="AM904">
        <v>1</v>
      </c>
      <c r="AN904">
        <v>1</v>
      </c>
      <c r="AO904">
        <v>0.15118999999999999</v>
      </c>
      <c r="AP904">
        <v>0</v>
      </c>
      <c r="AQ904">
        <v>0</v>
      </c>
      <c r="AR904" t="s">
        <v>95</v>
      </c>
      <c r="AS904" t="s">
        <v>95</v>
      </c>
      <c r="AT904" t="s">
        <v>95</v>
      </c>
      <c r="AU904" t="s">
        <v>94</v>
      </c>
      <c r="AV904" t="s">
        <v>95</v>
      </c>
      <c r="AW904" t="s">
        <v>94</v>
      </c>
      <c r="AX904" t="s">
        <v>94</v>
      </c>
      <c r="AY904" t="s">
        <v>94</v>
      </c>
      <c r="AZ904" t="s">
        <v>95</v>
      </c>
      <c r="BA904" t="s">
        <v>94</v>
      </c>
      <c r="BB904" t="s">
        <v>94</v>
      </c>
      <c r="BC904" t="s">
        <v>94</v>
      </c>
      <c r="BD904" t="s">
        <v>94</v>
      </c>
      <c r="BI904">
        <v>0</v>
      </c>
      <c r="BK904" t="s">
        <v>109</v>
      </c>
      <c r="BL904">
        <v>0</v>
      </c>
      <c r="BM904">
        <v>1</v>
      </c>
      <c r="BN904">
        <v>0</v>
      </c>
      <c r="BO904">
        <v>2</v>
      </c>
      <c r="BP904">
        <v>0</v>
      </c>
      <c r="BQ904">
        <v>0</v>
      </c>
      <c r="BS904">
        <v>1</v>
      </c>
      <c r="BT904">
        <v>1</v>
      </c>
      <c r="BU904">
        <v>0</v>
      </c>
      <c r="BV904">
        <v>0</v>
      </c>
      <c r="BW904">
        <v>0</v>
      </c>
      <c r="BX904">
        <v>0</v>
      </c>
      <c r="BY904">
        <v>956</v>
      </c>
      <c r="BZ904" t="s">
        <v>123</v>
      </c>
      <c r="CG904" s="4">
        <v>1</v>
      </c>
      <c r="CH904" s="4">
        <v>1</v>
      </c>
      <c r="CI904" s="5">
        <v>0</v>
      </c>
      <c r="CJ904" s="5">
        <v>0</v>
      </c>
      <c r="CK904" s="5">
        <v>0</v>
      </c>
      <c r="CL904" s="5">
        <v>0</v>
      </c>
    </row>
    <row r="905" spans="1:90" x14ac:dyDescent="0.2">
      <c r="A905" t="s">
        <v>1492</v>
      </c>
      <c r="B905" t="s">
        <v>1408</v>
      </c>
      <c r="C905" t="s">
        <v>1488</v>
      </c>
      <c r="D905">
        <v>1.1000000000000001</v>
      </c>
      <c r="E905" t="s">
        <v>90</v>
      </c>
      <c r="F905" t="s">
        <v>1422</v>
      </c>
      <c r="G905" t="s">
        <v>107</v>
      </c>
      <c r="H905" t="s">
        <v>1411</v>
      </c>
      <c r="I905">
        <v>20.686</v>
      </c>
      <c r="J905">
        <v>1.0528E-3</v>
      </c>
      <c r="K905">
        <v>5.6619999999999999E-4</v>
      </c>
      <c r="L905">
        <v>2008</v>
      </c>
      <c r="M905">
        <v>0.21243999999999999</v>
      </c>
      <c r="N905">
        <v>8.5661999999999995E-3</v>
      </c>
      <c r="O905">
        <v>1555.2</v>
      </c>
      <c r="P905" s="1">
        <v>157470</v>
      </c>
      <c r="Q905">
        <v>-1.1324000000000001</v>
      </c>
      <c r="R905">
        <v>0.57811999999999997</v>
      </c>
      <c r="S905">
        <v>0.49375000000000002</v>
      </c>
      <c r="T905">
        <v>3.0744000000000001E-3</v>
      </c>
      <c r="U905">
        <v>1.8749000000000001E-3</v>
      </c>
      <c r="V905">
        <v>-1.1598999999999999</v>
      </c>
      <c r="W905">
        <v>-1.4298999999999999</v>
      </c>
      <c r="X905">
        <v>6.9563999999999997E-3</v>
      </c>
      <c r="Y905">
        <v>5.0978000000000004E-3</v>
      </c>
      <c r="Z905">
        <v>0.42925999999999997</v>
      </c>
      <c r="AA905">
        <v>0.35792000000000002</v>
      </c>
      <c r="AB905">
        <v>3.5758999999999999E-3</v>
      </c>
      <c r="AC905">
        <v>1.8653000000000001E-3</v>
      </c>
      <c r="AD905">
        <v>19</v>
      </c>
      <c r="AE905">
        <v>19</v>
      </c>
      <c r="AF905">
        <v>2.2835999999999999</v>
      </c>
      <c r="AG905">
        <v>1.5712E-2</v>
      </c>
      <c r="AH905">
        <v>2.2679</v>
      </c>
      <c r="AI905">
        <v>19</v>
      </c>
      <c r="AJ905">
        <v>9</v>
      </c>
      <c r="AK905">
        <v>15</v>
      </c>
      <c r="AL905">
        <v>1</v>
      </c>
      <c r="AM905">
        <v>1</v>
      </c>
      <c r="AN905">
        <v>1</v>
      </c>
      <c r="AO905">
        <v>0.66912000000000005</v>
      </c>
      <c r="AP905">
        <v>1</v>
      </c>
      <c r="AQ905">
        <v>1</v>
      </c>
      <c r="AR905" t="s">
        <v>94</v>
      </c>
      <c r="AS905" t="s">
        <v>95</v>
      </c>
      <c r="AT905" t="s">
        <v>95</v>
      </c>
      <c r="AU905" t="s">
        <v>95</v>
      </c>
      <c r="AV905" t="s">
        <v>95</v>
      </c>
      <c r="AW905" t="s">
        <v>95</v>
      </c>
      <c r="AX905" t="s">
        <v>94</v>
      </c>
      <c r="AY905" t="s">
        <v>95</v>
      </c>
      <c r="AZ905" t="s">
        <v>95</v>
      </c>
      <c r="BA905" t="s">
        <v>94</v>
      </c>
      <c r="BB905" t="s">
        <v>94</v>
      </c>
      <c r="BC905" t="s">
        <v>96</v>
      </c>
      <c r="BD905" t="s">
        <v>94</v>
      </c>
      <c r="BH905" t="s">
        <v>187</v>
      </c>
      <c r="BI905">
        <v>0</v>
      </c>
      <c r="BJ905" t="s">
        <v>108</v>
      </c>
      <c r="BK905" t="s">
        <v>109</v>
      </c>
      <c r="BL905">
        <v>0</v>
      </c>
      <c r="BM905">
        <v>1</v>
      </c>
      <c r="BN905">
        <v>0</v>
      </c>
      <c r="BO905">
        <v>1</v>
      </c>
      <c r="BP905">
        <v>0</v>
      </c>
      <c r="BQ905">
        <v>0</v>
      </c>
      <c r="BS905">
        <v>1</v>
      </c>
      <c r="BT905">
        <v>1</v>
      </c>
      <c r="BU905">
        <v>0</v>
      </c>
      <c r="BV905">
        <v>1</v>
      </c>
      <c r="BW905">
        <v>0</v>
      </c>
      <c r="BX905">
        <v>0</v>
      </c>
      <c r="BY905">
        <v>957</v>
      </c>
      <c r="BZ905" t="s">
        <v>123</v>
      </c>
      <c r="CG905" s="4">
        <v>1</v>
      </c>
      <c r="CH905" s="4">
        <v>1</v>
      </c>
      <c r="CI905" s="5">
        <v>0</v>
      </c>
      <c r="CJ905" s="5">
        <v>1</v>
      </c>
      <c r="CK905" s="5">
        <v>0</v>
      </c>
      <c r="CL905" s="5">
        <v>0</v>
      </c>
    </row>
    <row r="906" spans="1:90" x14ac:dyDescent="0.2">
      <c r="A906" t="s">
        <v>1493</v>
      </c>
      <c r="B906" t="s">
        <v>1408</v>
      </c>
      <c r="C906" t="s">
        <v>1488</v>
      </c>
      <c r="D906">
        <v>2.1</v>
      </c>
      <c r="E906" t="s">
        <v>1424</v>
      </c>
      <c r="F906" t="s">
        <v>1425</v>
      </c>
      <c r="G906" t="s">
        <v>92</v>
      </c>
      <c r="H906" t="s">
        <v>1411</v>
      </c>
      <c r="I906">
        <v>-7.0793999999999996E-2</v>
      </c>
      <c r="J906">
        <v>-7.0791999999999994E-2</v>
      </c>
      <c r="K906">
        <v>-2.8565</v>
      </c>
      <c r="L906">
        <v>1851.5</v>
      </c>
      <c r="M906">
        <v>-62.073999999999998</v>
      </c>
      <c r="N906" s="1">
        <v>3036300</v>
      </c>
      <c r="O906">
        <v>88.156000000000006</v>
      </c>
      <c r="P906">
        <v>1999.1</v>
      </c>
      <c r="Q906">
        <v>5786</v>
      </c>
      <c r="R906">
        <v>0.47255999999999998</v>
      </c>
      <c r="S906">
        <v>0.36707000000000001</v>
      </c>
      <c r="T906">
        <v>17.75</v>
      </c>
      <c r="U906">
        <v>12.407</v>
      </c>
      <c r="V906">
        <v>0.47255999999999998</v>
      </c>
      <c r="W906">
        <v>0.40662999999999999</v>
      </c>
      <c r="X906">
        <v>17.75</v>
      </c>
      <c r="Y906">
        <v>12.407</v>
      </c>
      <c r="Z906">
        <v>0.40976000000000001</v>
      </c>
      <c r="AA906">
        <v>0.33598</v>
      </c>
      <c r="AB906">
        <v>18.777000000000001</v>
      </c>
      <c r="AC906">
        <v>12.753</v>
      </c>
      <c r="AD906">
        <v>19</v>
      </c>
      <c r="AE906">
        <v>19</v>
      </c>
      <c r="AF906" s="1">
        <v>4.4464E-5</v>
      </c>
      <c r="AG906" s="1">
        <v>8.4363999999999994E-6</v>
      </c>
      <c r="AH906" s="1">
        <v>3.6028000000000001E-5</v>
      </c>
      <c r="AI906">
        <v>19</v>
      </c>
      <c r="AJ906">
        <v>18</v>
      </c>
      <c r="AK906">
        <v>2</v>
      </c>
      <c r="AL906">
        <v>0</v>
      </c>
      <c r="AM906">
        <v>1</v>
      </c>
      <c r="AN906">
        <v>1</v>
      </c>
      <c r="AO906">
        <v>0.69964000000000004</v>
      </c>
      <c r="AP906">
        <v>0</v>
      </c>
      <c r="AQ906">
        <v>0</v>
      </c>
      <c r="AR906" t="s">
        <v>94</v>
      </c>
      <c r="AS906" t="s">
        <v>95</v>
      </c>
      <c r="AT906" t="s">
        <v>95</v>
      </c>
      <c r="AU906" t="s">
        <v>95</v>
      </c>
      <c r="AV906" t="s">
        <v>95</v>
      </c>
      <c r="AW906" t="s">
        <v>95</v>
      </c>
      <c r="AX906" t="s">
        <v>94</v>
      </c>
      <c r="AY906" t="s">
        <v>94</v>
      </c>
      <c r="AZ906" t="s">
        <v>95</v>
      </c>
      <c r="BA906" t="s">
        <v>94</v>
      </c>
      <c r="BB906" t="s">
        <v>94</v>
      </c>
      <c r="BC906" t="s">
        <v>94</v>
      </c>
      <c r="BD906" t="s">
        <v>94</v>
      </c>
      <c r="BE906">
        <v>2</v>
      </c>
      <c r="BH906" t="s">
        <v>1426</v>
      </c>
      <c r="BI906">
        <v>0</v>
      </c>
      <c r="BL906">
        <v>1</v>
      </c>
      <c r="BM906">
        <v>1</v>
      </c>
      <c r="BN906">
        <v>0</v>
      </c>
      <c r="BO906">
        <v>0</v>
      </c>
      <c r="BP906">
        <v>0</v>
      </c>
      <c r="BQ906">
        <v>1</v>
      </c>
      <c r="BS906">
        <v>1</v>
      </c>
      <c r="BT906">
        <v>1</v>
      </c>
      <c r="BU906">
        <v>0</v>
      </c>
      <c r="BV906">
        <v>0</v>
      </c>
      <c r="BW906">
        <v>0</v>
      </c>
      <c r="BX906">
        <v>1</v>
      </c>
      <c r="BY906">
        <v>958</v>
      </c>
      <c r="CG906" s="4">
        <v>1</v>
      </c>
      <c r="CH906" s="4">
        <v>1</v>
      </c>
      <c r="CI906" s="5">
        <v>0</v>
      </c>
      <c r="CJ906" s="5">
        <v>0</v>
      </c>
      <c r="CK906" s="5">
        <v>0</v>
      </c>
      <c r="CL906" s="5">
        <v>1</v>
      </c>
    </row>
    <row r="907" spans="1:90" x14ac:dyDescent="0.2">
      <c r="A907" t="s">
        <v>1494</v>
      </c>
      <c r="B907" t="s">
        <v>1408</v>
      </c>
      <c r="C907" t="s">
        <v>1488</v>
      </c>
      <c r="D907">
        <v>2.7</v>
      </c>
      <c r="E907" t="s">
        <v>1428</v>
      </c>
      <c r="F907" t="s">
        <v>1429</v>
      </c>
      <c r="G907" t="s">
        <v>92</v>
      </c>
      <c r="H907" t="s">
        <v>1411</v>
      </c>
      <c r="I907">
        <v>0.40300000000000002</v>
      </c>
      <c r="J907">
        <v>5.0105999999999998E-2</v>
      </c>
      <c r="K907">
        <v>2.6135999999999999</v>
      </c>
      <c r="L907">
        <v>2005</v>
      </c>
      <c r="M907">
        <v>10.904</v>
      </c>
      <c r="N907">
        <v>58.122</v>
      </c>
      <c r="O907">
        <v>1.1882999999999999</v>
      </c>
      <c r="P907">
        <v>1938.8</v>
      </c>
      <c r="Q907">
        <v>-5209.7</v>
      </c>
      <c r="R907">
        <v>0.16541</v>
      </c>
      <c r="S907">
        <v>-1.503E-3</v>
      </c>
      <c r="T907">
        <v>37.598999999999997</v>
      </c>
      <c r="U907">
        <v>20.420999999999999</v>
      </c>
      <c r="V907">
        <v>9.6723000000000003E-2</v>
      </c>
      <c r="W907">
        <v>-1.6187E-2</v>
      </c>
      <c r="X907">
        <v>39.116</v>
      </c>
      <c r="Y907">
        <v>22.719000000000001</v>
      </c>
      <c r="Z907">
        <v>0.12098</v>
      </c>
      <c r="AA907">
        <v>1.1103999999999999E-2</v>
      </c>
      <c r="AB907">
        <v>38.587000000000003</v>
      </c>
      <c r="AC907">
        <v>21.681999999999999</v>
      </c>
      <c r="AD907">
        <v>19</v>
      </c>
      <c r="AE907">
        <v>19</v>
      </c>
      <c r="AF907">
        <v>3.4727999999999999</v>
      </c>
      <c r="AG907">
        <v>0.15547</v>
      </c>
      <c r="AH907">
        <v>3.3172999999999999</v>
      </c>
      <c r="AI907">
        <v>19</v>
      </c>
      <c r="AJ907">
        <v>3</v>
      </c>
      <c r="AK907">
        <v>14</v>
      </c>
      <c r="AL907">
        <v>1</v>
      </c>
      <c r="AM907">
        <v>1</v>
      </c>
      <c r="AN907">
        <v>1</v>
      </c>
      <c r="AO907">
        <v>0.49919000000000002</v>
      </c>
      <c r="AP907">
        <v>0</v>
      </c>
      <c r="AQ907">
        <v>0</v>
      </c>
      <c r="AR907" t="s">
        <v>96</v>
      </c>
      <c r="AS907" t="s">
        <v>95</v>
      </c>
      <c r="AT907" t="s">
        <v>95</v>
      </c>
      <c r="AU907" t="s">
        <v>94</v>
      </c>
      <c r="AV907" t="s">
        <v>94</v>
      </c>
      <c r="AW907" t="s">
        <v>94</v>
      </c>
      <c r="AX907" t="s">
        <v>94</v>
      </c>
      <c r="AY907" t="s">
        <v>95</v>
      </c>
      <c r="AZ907" t="s">
        <v>94</v>
      </c>
      <c r="BA907" t="s">
        <v>96</v>
      </c>
      <c r="BB907" t="s">
        <v>94</v>
      </c>
      <c r="BC907" t="s">
        <v>96</v>
      </c>
      <c r="BD907" t="s">
        <v>94</v>
      </c>
      <c r="BE907">
        <v>4</v>
      </c>
      <c r="BG907" t="s">
        <v>1430</v>
      </c>
      <c r="BI907">
        <v>0</v>
      </c>
      <c r="BL907">
        <v>1</v>
      </c>
      <c r="BM907">
        <v>1</v>
      </c>
      <c r="BN907">
        <v>0</v>
      </c>
      <c r="BO907">
        <v>0</v>
      </c>
      <c r="BP907">
        <v>0</v>
      </c>
      <c r="BQ907">
        <v>1</v>
      </c>
      <c r="BS907">
        <v>1</v>
      </c>
      <c r="BT907">
        <v>1</v>
      </c>
      <c r="BU907">
        <v>0</v>
      </c>
      <c r="BV907">
        <v>0</v>
      </c>
      <c r="BW907">
        <v>0</v>
      </c>
      <c r="BX907">
        <v>1</v>
      </c>
      <c r="BY907">
        <v>959</v>
      </c>
      <c r="CG907" s="4">
        <v>1</v>
      </c>
      <c r="CH907" s="4">
        <v>1</v>
      </c>
      <c r="CI907" s="5">
        <v>0</v>
      </c>
      <c r="CJ907" s="5">
        <v>0</v>
      </c>
      <c r="CK907" s="5">
        <v>0</v>
      </c>
      <c r="CL907" s="5">
        <v>1</v>
      </c>
    </row>
    <row r="908" spans="1:90" x14ac:dyDescent="0.2">
      <c r="A908" t="s">
        <v>1495</v>
      </c>
      <c r="B908" t="s">
        <v>1408</v>
      </c>
      <c r="C908" t="s">
        <v>1488</v>
      </c>
      <c r="D908">
        <v>3.2</v>
      </c>
      <c r="E908" t="s">
        <v>505</v>
      </c>
      <c r="F908" t="s">
        <v>1432</v>
      </c>
      <c r="G908" t="s">
        <v>92</v>
      </c>
      <c r="H908" t="s">
        <v>1411</v>
      </c>
      <c r="I908">
        <v>-0.45950999999999997</v>
      </c>
      <c r="J908">
        <v>-2.0618000000000001E-2</v>
      </c>
      <c r="K908">
        <v>-9.2265999999999997E-3</v>
      </c>
      <c r="L908">
        <v>2019.7</v>
      </c>
      <c r="M908">
        <v>-9.5633999999999997</v>
      </c>
      <c r="N908">
        <v>0.46733000000000002</v>
      </c>
      <c r="O908">
        <v>1.6006</v>
      </c>
      <c r="P908">
        <v>1948.7</v>
      </c>
      <c r="Q908">
        <v>18.998999999999999</v>
      </c>
      <c r="R908">
        <v>0.15412000000000001</v>
      </c>
      <c r="S908">
        <v>-0.69176000000000004</v>
      </c>
      <c r="T908">
        <v>8.6056999999999995E-2</v>
      </c>
      <c r="U908">
        <v>7.1052000000000004E-2</v>
      </c>
      <c r="V908">
        <v>0.10624</v>
      </c>
      <c r="W908">
        <v>-0.34065000000000001</v>
      </c>
      <c r="X908">
        <v>8.8458999999999996E-2</v>
      </c>
      <c r="Y908">
        <v>7.7713000000000004E-2</v>
      </c>
      <c r="Z908">
        <v>0.11033</v>
      </c>
      <c r="AA908">
        <v>-0.33450000000000002</v>
      </c>
      <c r="AB908">
        <v>8.8256000000000001E-2</v>
      </c>
      <c r="AC908">
        <v>7.7549000000000007E-2</v>
      </c>
      <c r="AD908">
        <v>7</v>
      </c>
      <c r="AE908">
        <v>7</v>
      </c>
      <c r="AF908">
        <v>1.1341000000000001</v>
      </c>
      <c r="AG908">
        <v>0.53495999999999999</v>
      </c>
      <c r="AH908">
        <v>0.59914999999999996</v>
      </c>
      <c r="AI908">
        <v>10</v>
      </c>
      <c r="AJ908">
        <v>4</v>
      </c>
      <c r="AK908">
        <v>2</v>
      </c>
      <c r="AL908">
        <v>1</v>
      </c>
      <c r="AM908">
        <v>1</v>
      </c>
      <c r="AN908">
        <v>1</v>
      </c>
      <c r="AO908">
        <v>0.82716999999999996</v>
      </c>
      <c r="AP908">
        <v>1</v>
      </c>
      <c r="AQ908">
        <v>1</v>
      </c>
      <c r="AR908" t="s">
        <v>96</v>
      </c>
      <c r="AS908" t="s">
        <v>95</v>
      </c>
      <c r="AT908" t="s">
        <v>95</v>
      </c>
      <c r="AU908" t="s">
        <v>95</v>
      </c>
      <c r="AV908" t="s">
        <v>95</v>
      </c>
      <c r="AW908" t="s">
        <v>95</v>
      </c>
      <c r="AX908" t="s">
        <v>95</v>
      </c>
      <c r="AY908" t="s">
        <v>95</v>
      </c>
      <c r="AZ908" t="s">
        <v>94</v>
      </c>
      <c r="BA908" t="s">
        <v>96</v>
      </c>
      <c r="BB908" t="s">
        <v>94</v>
      </c>
      <c r="BC908" t="s">
        <v>96</v>
      </c>
      <c r="BD908" t="s">
        <v>94</v>
      </c>
      <c r="BE908">
        <v>3</v>
      </c>
      <c r="BG908" t="s">
        <v>1430</v>
      </c>
      <c r="BI908">
        <v>0</v>
      </c>
      <c r="BL908">
        <v>1</v>
      </c>
      <c r="BM908">
        <v>1</v>
      </c>
      <c r="BN908">
        <v>0</v>
      </c>
      <c r="BO908">
        <v>0</v>
      </c>
      <c r="BP908">
        <v>0</v>
      </c>
      <c r="BQ908">
        <v>0</v>
      </c>
      <c r="BS908">
        <v>1</v>
      </c>
      <c r="BT908">
        <v>1</v>
      </c>
      <c r="BU908">
        <v>0</v>
      </c>
      <c r="BV908">
        <v>0</v>
      </c>
      <c r="BW908">
        <v>0</v>
      </c>
      <c r="BX908">
        <v>0</v>
      </c>
      <c r="BY908">
        <v>960</v>
      </c>
      <c r="CG908" s="4">
        <v>1</v>
      </c>
      <c r="CH908" s="4">
        <v>1</v>
      </c>
      <c r="CI908" s="5">
        <v>0</v>
      </c>
      <c r="CJ908" s="5">
        <v>0</v>
      </c>
      <c r="CK908" s="5">
        <v>0</v>
      </c>
      <c r="CL908" s="5">
        <v>0</v>
      </c>
    </row>
    <row r="909" spans="1:90" x14ac:dyDescent="0.2">
      <c r="A909" t="s">
        <v>1496</v>
      </c>
      <c r="B909" t="s">
        <v>1408</v>
      </c>
      <c r="C909" t="s">
        <v>1488</v>
      </c>
      <c r="D909">
        <v>3.2</v>
      </c>
      <c r="E909" t="s">
        <v>505</v>
      </c>
      <c r="F909" t="s">
        <v>1436</v>
      </c>
      <c r="G909" t="s">
        <v>92</v>
      </c>
      <c r="H909" t="s">
        <v>1411</v>
      </c>
      <c r="I909">
        <v>-1.8644999999999998E-2</v>
      </c>
      <c r="J909">
        <v>-2.7019000000000001E-4</v>
      </c>
      <c r="K909">
        <v>-1.2788000000000001E-2</v>
      </c>
      <c r="L909">
        <v>1583.7</v>
      </c>
      <c r="M909">
        <v>-235.69</v>
      </c>
      <c r="N909">
        <v>1926</v>
      </c>
      <c r="O909">
        <v>-1544.5</v>
      </c>
      <c r="P909" s="1">
        <v>-152640</v>
      </c>
      <c r="Q909">
        <v>26.388999999999999</v>
      </c>
      <c r="R909">
        <v>0.45518999999999998</v>
      </c>
      <c r="S909">
        <v>0.34622999999999998</v>
      </c>
      <c r="T909">
        <v>7.7192999999999998E-2</v>
      </c>
      <c r="U909">
        <v>5.9172000000000002E-2</v>
      </c>
      <c r="V909">
        <v>-44.360999999999997</v>
      </c>
      <c r="W909">
        <v>-50.030999999999999</v>
      </c>
      <c r="X909">
        <v>0.70437000000000005</v>
      </c>
      <c r="Y909">
        <v>0.69655999999999996</v>
      </c>
      <c r="Z909">
        <v>0.44857999999999998</v>
      </c>
      <c r="AA909">
        <v>0.37966</v>
      </c>
      <c r="AB909">
        <v>7.7660000000000007E-2</v>
      </c>
      <c r="AC909">
        <v>5.9295E-2</v>
      </c>
      <c r="AD909">
        <v>19</v>
      </c>
      <c r="AE909">
        <v>19</v>
      </c>
      <c r="AF909">
        <v>4.7194000000000001E-4</v>
      </c>
      <c r="AG909">
        <v>2.6591000000000001E-4</v>
      </c>
      <c r="AH909">
        <v>2.0603E-4</v>
      </c>
      <c r="AI909">
        <v>19</v>
      </c>
      <c r="AJ909">
        <v>18</v>
      </c>
      <c r="AK909">
        <v>7</v>
      </c>
      <c r="AL909">
        <v>0</v>
      </c>
      <c r="AM909">
        <v>1</v>
      </c>
      <c r="AN909">
        <v>0</v>
      </c>
      <c r="AO909">
        <v>0.92971999999999999</v>
      </c>
      <c r="AP909">
        <v>1</v>
      </c>
      <c r="AQ909">
        <v>1</v>
      </c>
      <c r="AR909" t="s">
        <v>94</v>
      </c>
      <c r="AS909" t="s">
        <v>95</v>
      </c>
      <c r="AT909" t="s">
        <v>95</v>
      </c>
      <c r="AU909" t="s">
        <v>95</v>
      </c>
      <c r="AV909" t="s">
        <v>95</v>
      </c>
      <c r="AW909" t="s">
        <v>95</v>
      </c>
      <c r="AX909" t="s">
        <v>95</v>
      </c>
      <c r="AY909" t="s">
        <v>94</v>
      </c>
      <c r="AZ909" t="s">
        <v>95</v>
      </c>
      <c r="BA909" t="s">
        <v>94</v>
      </c>
      <c r="BB909" t="s">
        <v>95</v>
      </c>
      <c r="BC909" t="s">
        <v>94</v>
      </c>
      <c r="BD909" t="s">
        <v>95</v>
      </c>
      <c r="BE909">
        <v>2</v>
      </c>
      <c r="BI909">
        <v>0</v>
      </c>
      <c r="BL909">
        <v>1</v>
      </c>
      <c r="BM909">
        <v>1</v>
      </c>
      <c r="BN909">
        <v>0</v>
      </c>
      <c r="BO909">
        <v>0</v>
      </c>
      <c r="BP909">
        <v>0</v>
      </c>
      <c r="BQ909">
        <v>1</v>
      </c>
      <c r="BS909">
        <v>1</v>
      </c>
      <c r="BT909">
        <v>1</v>
      </c>
      <c r="BU909">
        <v>0</v>
      </c>
      <c r="BV909">
        <v>0</v>
      </c>
      <c r="BW909">
        <v>0</v>
      </c>
      <c r="BX909">
        <v>1</v>
      </c>
      <c r="BY909">
        <v>961</v>
      </c>
      <c r="CG909" s="4">
        <v>1</v>
      </c>
      <c r="CH909" s="4">
        <v>1</v>
      </c>
      <c r="CI909" s="5">
        <v>0</v>
      </c>
      <c r="CJ909" s="5">
        <v>0</v>
      </c>
      <c r="CK909" s="5">
        <v>0</v>
      </c>
      <c r="CL909" s="5">
        <v>1</v>
      </c>
    </row>
    <row r="910" spans="1:90" x14ac:dyDescent="0.2">
      <c r="A910" t="s">
        <v>1497</v>
      </c>
      <c r="B910" t="s">
        <v>1408</v>
      </c>
      <c r="C910" t="s">
        <v>1488</v>
      </c>
      <c r="D910">
        <v>3.5</v>
      </c>
      <c r="E910" t="s">
        <v>317</v>
      </c>
      <c r="F910" t="s">
        <v>318</v>
      </c>
      <c r="G910" t="s">
        <v>319</v>
      </c>
      <c r="H910" t="s">
        <v>1411</v>
      </c>
      <c r="I910">
        <v>0.17177000000000001</v>
      </c>
      <c r="J910">
        <v>6.5345E-2</v>
      </c>
      <c r="K910">
        <v>0.39591999999999999</v>
      </c>
      <c r="L910">
        <v>2009.4</v>
      </c>
      <c r="M910">
        <v>25.582999999999998</v>
      </c>
      <c r="N910">
        <v>16.745999999999999</v>
      </c>
      <c r="O910">
        <v>9.4070999999999998</v>
      </c>
      <c r="P910">
        <v>2013.7</v>
      </c>
      <c r="Q910">
        <v>-786.76</v>
      </c>
      <c r="R910">
        <v>0.96677000000000002</v>
      </c>
      <c r="S910">
        <v>0.96433999999999997</v>
      </c>
      <c r="T910">
        <v>0.99221999999999999</v>
      </c>
      <c r="U910">
        <v>0.73319000000000001</v>
      </c>
      <c r="V910">
        <v>0.91051000000000004</v>
      </c>
      <c r="W910">
        <v>0.90625</v>
      </c>
      <c r="X910">
        <v>1.6283000000000001</v>
      </c>
      <c r="Y910">
        <v>1.3792</v>
      </c>
      <c r="Z910">
        <v>0.89237999999999995</v>
      </c>
      <c r="AA910">
        <v>0.88726000000000005</v>
      </c>
      <c r="AB910">
        <v>1.7856000000000001</v>
      </c>
      <c r="AC910">
        <v>1.4514</v>
      </c>
      <c r="AD910">
        <v>45</v>
      </c>
      <c r="AE910">
        <v>38</v>
      </c>
      <c r="AF910">
        <v>0.89573999999999998</v>
      </c>
      <c r="AG910">
        <v>5.9715999999999998E-2</v>
      </c>
      <c r="AH910">
        <v>0.83601999999999999</v>
      </c>
      <c r="AI910">
        <v>38</v>
      </c>
      <c r="AJ910">
        <v>3</v>
      </c>
      <c r="AK910">
        <v>37</v>
      </c>
      <c r="AL910">
        <v>0</v>
      </c>
      <c r="AM910">
        <v>0</v>
      </c>
      <c r="AN910">
        <v>0</v>
      </c>
      <c r="AO910">
        <v>0.95592999999999995</v>
      </c>
      <c r="AP910">
        <v>0</v>
      </c>
      <c r="AQ910">
        <v>1</v>
      </c>
      <c r="AR910" t="s">
        <v>95</v>
      </c>
      <c r="AS910" t="s">
        <v>95</v>
      </c>
      <c r="AT910" t="s">
        <v>95</v>
      </c>
      <c r="AU910" t="s">
        <v>95</v>
      </c>
      <c r="AV910" t="s">
        <v>95</v>
      </c>
      <c r="AW910" t="s">
        <v>95</v>
      </c>
      <c r="AX910" t="s">
        <v>95</v>
      </c>
      <c r="AY910" t="s">
        <v>95</v>
      </c>
      <c r="AZ910" t="s">
        <v>95</v>
      </c>
      <c r="BA910" t="s">
        <v>95</v>
      </c>
      <c r="BB910" t="s">
        <v>95</v>
      </c>
      <c r="BC910" t="s">
        <v>95</v>
      </c>
      <c r="BD910" t="s">
        <v>95</v>
      </c>
      <c r="BI910">
        <v>0</v>
      </c>
      <c r="BJ910" t="s">
        <v>137</v>
      </c>
      <c r="BK910" t="s">
        <v>133</v>
      </c>
      <c r="BL910">
        <v>1</v>
      </c>
      <c r="BM910">
        <v>1</v>
      </c>
      <c r="BN910">
        <v>0</v>
      </c>
      <c r="BO910">
        <v>0</v>
      </c>
      <c r="BP910">
        <v>0</v>
      </c>
      <c r="BQ910">
        <v>1</v>
      </c>
      <c r="BS910">
        <v>1</v>
      </c>
      <c r="BT910">
        <v>1</v>
      </c>
      <c r="BU910">
        <v>0</v>
      </c>
      <c r="BV910">
        <v>0</v>
      </c>
      <c r="BW910">
        <v>0</v>
      </c>
      <c r="BX910">
        <v>1</v>
      </c>
      <c r="BY910">
        <v>962</v>
      </c>
      <c r="CG910" s="4">
        <v>1</v>
      </c>
      <c r="CH910" s="4">
        <v>1</v>
      </c>
      <c r="CI910" s="5">
        <v>0</v>
      </c>
      <c r="CJ910" s="5">
        <v>0</v>
      </c>
      <c r="CK910" s="5">
        <v>0</v>
      </c>
      <c r="CL910" s="5">
        <v>1</v>
      </c>
    </row>
    <row r="911" spans="1:90" x14ac:dyDescent="0.2">
      <c r="A911" t="s">
        <v>1498</v>
      </c>
      <c r="B911" t="s">
        <v>1408</v>
      </c>
      <c r="C911" t="s">
        <v>1488</v>
      </c>
      <c r="D911">
        <v>3.5</v>
      </c>
      <c r="E911" t="s">
        <v>317</v>
      </c>
      <c r="F911" t="s">
        <v>321</v>
      </c>
      <c r="G911" t="s">
        <v>322</v>
      </c>
      <c r="H911" t="s">
        <v>1411</v>
      </c>
      <c r="I911">
        <v>26.643999999999998</v>
      </c>
      <c r="J911">
        <v>1.9704000000000002E-3</v>
      </c>
      <c r="K911">
        <v>1.0671999999999999E-2</v>
      </c>
      <c r="L911">
        <v>2006.3</v>
      </c>
      <c r="M911">
        <v>0.16492999999999999</v>
      </c>
      <c r="N911">
        <v>0.66666999999999998</v>
      </c>
      <c r="O911">
        <v>1555</v>
      </c>
      <c r="P911" s="1">
        <v>157470</v>
      </c>
      <c r="Q911">
        <v>-21.032</v>
      </c>
      <c r="R911">
        <v>0.125</v>
      </c>
      <c r="S911">
        <v>6.0976000000000002E-2</v>
      </c>
      <c r="T911">
        <v>0.68313000000000001</v>
      </c>
      <c r="U911">
        <v>0.36297000000000001</v>
      </c>
      <c r="V911">
        <v>-0.20832999999999999</v>
      </c>
      <c r="W911">
        <v>-0.26587</v>
      </c>
      <c r="X911">
        <v>0.80276999999999998</v>
      </c>
      <c r="Y911">
        <v>0.33333000000000002</v>
      </c>
      <c r="Z911">
        <v>3.6018000000000001E-2</v>
      </c>
      <c r="AA911">
        <v>-9.8861000000000001E-3</v>
      </c>
      <c r="AB911">
        <v>0.71701999999999999</v>
      </c>
      <c r="AC911">
        <v>0.47619</v>
      </c>
      <c r="AD911">
        <v>45</v>
      </c>
      <c r="AE911">
        <v>11</v>
      </c>
      <c r="AF911">
        <v>6</v>
      </c>
      <c r="AG911">
        <v>1.5</v>
      </c>
      <c r="AH911">
        <v>4.5</v>
      </c>
      <c r="AI911">
        <v>35</v>
      </c>
      <c r="AJ911">
        <v>13</v>
      </c>
      <c r="AK911">
        <v>34</v>
      </c>
      <c r="AL911">
        <v>1</v>
      </c>
      <c r="AM911">
        <v>0</v>
      </c>
      <c r="AN911">
        <v>1</v>
      </c>
      <c r="AO911">
        <v>0.44828000000000001</v>
      </c>
      <c r="AP911">
        <v>0</v>
      </c>
      <c r="AQ911">
        <v>1</v>
      </c>
      <c r="AR911" t="s">
        <v>96</v>
      </c>
      <c r="AS911" t="s">
        <v>95</v>
      </c>
      <c r="AT911" t="s">
        <v>95</v>
      </c>
      <c r="AU911" t="s">
        <v>94</v>
      </c>
      <c r="AV911" t="s">
        <v>94</v>
      </c>
      <c r="AW911" t="s">
        <v>94</v>
      </c>
      <c r="AX911" t="s">
        <v>94</v>
      </c>
      <c r="AY911" t="s">
        <v>95</v>
      </c>
      <c r="AZ911" t="s">
        <v>94</v>
      </c>
      <c r="BA911" t="s">
        <v>96</v>
      </c>
      <c r="BB911" t="s">
        <v>94</v>
      </c>
      <c r="BC911" t="s">
        <v>96</v>
      </c>
      <c r="BD911" t="s">
        <v>94</v>
      </c>
      <c r="BI911">
        <v>0</v>
      </c>
      <c r="BJ911" t="s">
        <v>132</v>
      </c>
      <c r="BK911" t="s">
        <v>133</v>
      </c>
      <c r="BL911">
        <v>0</v>
      </c>
      <c r="BM911">
        <v>1</v>
      </c>
      <c r="BN911">
        <v>0</v>
      </c>
      <c r="BO911">
        <v>0</v>
      </c>
      <c r="BP911">
        <v>0</v>
      </c>
      <c r="BQ911">
        <v>0</v>
      </c>
      <c r="BS911">
        <v>0</v>
      </c>
      <c r="BT911">
        <v>1</v>
      </c>
      <c r="BU911">
        <v>0</v>
      </c>
      <c r="BV911">
        <v>0</v>
      </c>
      <c r="BW911">
        <v>0</v>
      </c>
      <c r="BX911">
        <v>0</v>
      </c>
      <c r="BY911">
        <v>963</v>
      </c>
      <c r="CG911" s="4">
        <v>0</v>
      </c>
      <c r="CH911" s="4">
        <v>1</v>
      </c>
      <c r="CI911" s="5">
        <v>0</v>
      </c>
      <c r="CJ911" s="5">
        <v>0</v>
      </c>
      <c r="CK911" s="5">
        <v>0</v>
      </c>
      <c r="CL911" s="5">
        <v>0</v>
      </c>
    </row>
    <row r="912" spans="1:90" x14ac:dyDescent="0.2">
      <c r="A912" t="s">
        <v>1499</v>
      </c>
      <c r="B912" t="s">
        <v>1408</v>
      </c>
      <c r="C912" t="s">
        <v>1488</v>
      </c>
      <c r="D912">
        <v>3.5</v>
      </c>
      <c r="E912" t="s">
        <v>317</v>
      </c>
      <c r="F912" t="s">
        <v>325</v>
      </c>
      <c r="G912" t="s">
        <v>326</v>
      </c>
      <c r="H912" t="s">
        <v>1411</v>
      </c>
      <c r="I912">
        <v>47.773000000000003</v>
      </c>
      <c r="J912">
        <v>1.6884999999999999E-3</v>
      </c>
      <c r="K912">
        <v>7.3781000000000003E-3</v>
      </c>
      <c r="L912">
        <v>2008.2</v>
      </c>
      <c r="M912">
        <v>9.1986999999999999E-2</v>
      </c>
      <c r="N912">
        <v>0.3125</v>
      </c>
      <c r="O912">
        <v>1554.9</v>
      </c>
      <c r="P912" s="1">
        <v>157470</v>
      </c>
      <c r="Q912">
        <v>-14.66</v>
      </c>
      <c r="R912">
        <v>0.11924</v>
      </c>
      <c r="S912">
        <v>5.4797999999999999E-2</v>
      </c>
      <c r="T912">
        <v>0.40654000000000001</v>
      </c>
      <c r="U912">
        <v>0.18056</v>
      </c>
      <c r="V912">
        <v>-6.5789E-2</v>
      </c>
      <c r="W912">
        <v>-0.11654</v>
      </c>
      <c r="X912">
        <v>0.44721</v>
      </c>
      <c r="Y912">
        <v>0.11111</v>
      </c>
      <c r="Z912">
        <v>4.8929E-2</v>
      </c>
      <c r="AA912">
        <v>3.6394999999999999E-3</v>
      </c>
      <c r="AB912">
        <v>0.42246</v>
      </c>
      <c r="AC912">
        <v>0.20399</v>
      </c>
      <c r="AD912">
        <v>45</v>
      </c>
      <c r="AE912">
        <v>3</v>
      </c>
      <c r="AF912">
        <v>6.4</v>
      </c>
      <c r="AG912">
        <v>3.2</v>
      </c>
      <c r="AH912">
        <v>3.2</v>
      </c>
      <c r="AI912">
        <v>14</v>
      </c>
      <c r="AJ912">
        <v>13</v>
      </c>
      <c r="AK912">
        <v>0</v>
      </c>
      <c r="AL912">
        <v>0</v>
      </c>
      <c r="AM912">
        <v>0</v>
      </c>
      <c r="AN912">
        <v>1</v>
      </c>
      <c r="AO912">
        <v>0</v>
      </c>
      <c r="AP912">
        <v>0</v>
      </c>
      <c r="AQ912">
        <v>1</v>
      </c>
      <c r="AR912" t="s">
        <v>96</v>
      </c>
      <c r="AS912" t="s">
        <v>94</v>
      </c>
      <c r="AT912" t="s">
        <v>94</v>
      </c>
      <c r="AU912" t="s">
        <v>94</v>
      </c>
      <c r="AV912" t="s">
        <v>94</v>
      </c>
      <c r="AW912" t="s">
        <v>94</v>
      </c>
      <c r="AX912" t="s">
        <v>94</v>
      </c>
      <c r="AY912" t="s">
        <v>95</v>
      </c>
      <c r="AZ912" t="s">
        <v>94</v>
      </c>
      <c r="BA912" t="s">
        <v>96</v>
      </c>
      <c r="BB912" t="s">
        <v>94</v>
      </c>
      <c r="BC912" t="s">
        <v>96</v>
      </c>
      <c r="BD912" t="s">
        <v>94</v>
      </c>
      <c r="BI912">
        <v>0</v>
      </c>
      <c r="BJ912" t="s">
        <v>132</v>
      </c>
      <c r="BK912" t="s">
        <v>133</v>
      </c>
      <c r="BL912">
        <v>0</v>
      </c>
      <c r="BM912">
        <v>1</v>
      </c>
      <c r="BN912">
        <v>0</v>
      </c>
      <c r="BO912">
        <v>0</v>
      </c>
      <c r="BP912">
        <v>0</v>
      </c>
      <c r="BQ912">
        <v>0</v>
      </c>
      <c r="BS912">
        <v>0</v>
      </c>
      <c r="BT912">
        <v>0</v>
      </c>
      <c r="BU912">
        <v>0</v>
      </c>
      <c r="BV912">
        <v>0</v>
      </c>
      <c r="BW912">
        <v>0</v>
      </c>
      <c r="BX912">
        <v>0</v>
      </c>
      <c r="BY912">
        <v>964</v>
      </c>
      <c r="CA912" t="s">
        <v>123</v>
      </c>
      <c r="CG912" s="4">
        <v>0</v>
      </c>
      <c r="CH912" s="4">
        <v>1</v>
      </c>
      <c r="CI912" s="5">
        <v>0</v>
      </c>
      <c r="CJ912" s="5">
        <v>0</v>
      </c>
      <c r="CK912" s="5">
        <v>0</v>
      </c>
      <c r="CL912" s="5">
        <v>0</v>
      </c>
    </row>
    <row r="913" spans="1:90" x14ac:dyDescent="0.2">
      <c r="A913" t="s">
        <v>1500</v>
      </c>
      <c r="B913" t="s">
        <v>1408</v>
      </c>
      <c r="C913" t="s">
        <v>1488</v>
      </c>
      <c r="D913">
        <v>3.5</v>
      </c>
      <c r="E913" t="s">
        <v>317</v>
      </c>
      <c r="F913" t="s">
        <v>328</v>
      </c>
      <c r="G913" t="s">
        <v>329</v>
      </c>
      <c r="H913" t="s">
        <v>1411</v>
      </c>
      <c r="I913">
        <v>91.83</v>
      </c>
      <c r="J913">
        <v>1.0606000000000001E-3</v>
      </c>
      <c r="K913">
        <v>6.3652999999999995E-4</v>
      </c>
      <c r="L913">
        <v>2021.1</v>
      </c>
      <c r="M913">
        <v>4.7854000000000001E-2</v>
      </c>
      <c r="N913">
        <v>0.08</v>
      </c>
      <c r="O913">
        <v>1555.1</v>
      </c>
      <c r="P913" s="1">
        <v>157460</v>
      </c>
      <c r="Q913">
        <v>-1.2688999999999999</v>
      </c>
      <c r="R913">
        <v>0.31748999999999999</v>
      </c>
      <c r="S913">
        <v>0.26755000000000001</v>
      </c>
      <c r="T913">
        <v>2.9218999999999998E-2</v>
      </c>
      <c r="U913">
        <v>7.2106000000000002E-3</v>
      </c>
      <c r="V913">
        <v>-2.3594E-2</v>
      </c>
      <c r="W913">
        <v>-7.2335999999999998E-2</v>
      </c>
      <c r="X913">
        <v>3.5783000000000002E-2</v>
      </c>
      <c r="Y913">
        <v>5.4327000000000004E-3</v>
      </c>
      <c r="Z913">
        <v>5.4630999999999999E-2</v>
      </c>
      <c r="AA913">
        <v>9.6133999999999994E-3</v>
      </c>
      <c r="AB913">
        <v>3.4389000000000003E-2</v>
      </c>
      <c r="AC913">
        <v>1.2618000000000001E-2</v>
      </c>
      <c r="AD913">
        <v>45</v>
      </c>
      <c r="AE913">
        <v>2</v>
      </c>
      <c r="AF913">
        <v>3</v>
      </c>
      <c r="AG913">
        <v>5.5875000000000001E-2</v>
      </c>
      <c r="AH913">
        <v>2.9441000000000002</v>
      </c>
      <c r="AI913">
        <v>14</v>
      </c>
      <c r="AJ913">
        <v>0</v>
      </c>
      <c r="AK913">
        <v>13</v>
      </c>
      <c r="AL913">
        <v>0</v>
      </c>
      <c r="AM913">
        <v>0</v>
      </c>
      <c r="AN913">
        <v>1</v>
      </c>
      <c r="AO913">
        <v>0</v>
      </c>
      <c r="AP913">
        <v>1</v>
      </c>
      <c r="AQ913">
        <v>1</v>
      </c>
      <c r="AR913" t="s">
        <v>94</v>
      </c>
      <c r="AS913" t="s">
        <v>94</v>
      </c>
      <c r="AT913" t="s">
        <v>94</v>
      </c>
      <c r="AU913" t="s">
        <v>94</v>
      </c>
      <c r="AV913" t="s">
        <v>94</v>
      </c>
      <c r="AW913" t="s">
        <v>94</v>
      </c>
      <c r="AX913" t="s">
        <v>94</v>
      </c>
      <c r="AY913" t="s">
        <v>95</v>
      </c>
      <c r="AZ913" t="s">
        <v>94</v>
      </c>
      <c r="BA913" t="s">
        <v>94</v>
      </c>
      <c r="BB913" t="s">
        <v>94</v>
      </c>
      <c r="BC913" t="s">
        <v>96</v>
      </c>
      <c r="BD913" t="s">
        <v>94</v>
      </c>
      <c r="BI913">
        <v>0</v>
      </c>
      <c r="BJ913" t="s">
        <v>132</v>
      </c>
      <c r="BK913" t="s">
        <v>133</v>
      </c>
      <c r="BL913">
        <v>0</v>
      </c>
      <c r="BM913">
        <v>1</v>
      </c>
      <c r="BN913">
        <v>0</v>
      </c>
      <c r="BO913">
        <v>0</v>
      </c>
      <c r="BP913">
        <v>0</v>
      </c>
      <c r="BQ913">
        <v>0</v>
      </c>
      <c r="BS913">
        <v>0</v>
      </c>
      <c r="BT913">
        <v>0</v>
      </c>
      <c r="BU913">
        <v>0</v>
      </c>
      <c r="BV913">
        <v>0</v>
      </c>
      <c r="BW913">
        <v>0</v>
      </c>
      <c r="BX913">
        <v>0</v>
      </c>
      <c r="BY913">
        <v>965</v>
      </c>
      <c r="CA913" t="s">
        <v>123</v>
      </c>
      <c r="CG913" s="4">
        <v>0</v>
      </c>
      <c r="CH913" s="4">
        <v>1</v>
      </c>
      <c r="CI913" s="5">
        <v>0</v>
      </c>
      <c r="CJ913" s="5">
        <v>0</v>
      </c>
      <c r="CK913" s="5">
        <v>0</v>
      </c>
      <c r="CL913" s="5">
        <v>0</v>
      </c>
    </row>
    <row r="914" spans="1:90" x14ac:dyDescent="0.2">
      <c r="A914" t="s">
        <v>1501</v>
      </c>
      <c r="B914" t="s">
        <v>1408</v>
      </c>
      <c r="C914" t="s">
        <v>1488</v>
      </c>
      <c r="D914">
        <v>3.5</v>
      </c>
      <c r="E914" t="s">
        <v>317</v>
      </c>
      <c r="F914" t="s">
        <v>331</v>
      </c>
      <c r="G914" t="s">
        <v>329</v>
      </c>
      <c r="H914" t="s">
        <v>1411</v>
      </c>
      <c r="I914">
        <v>25.434999999999999</v>
      </c>
      <c r="J914">
        <v>1.7596000000000001E-2</v>
      </c>
      <c r="K914">
        <v>0.17716999999999999</v>
      </c>
      <c r="L914">
        <v>2011.1</v>
      </c>
      <c r="M914">
        <v>0.17277000000000001</v>
      </c>
      <c r="N914">
        <v>8.0227000000000004</v>
      </c>
      <c r="O914">
        <v>1551.9</v>
      </c>
      <c r="P914" s="1">
        <v>157780</v>
      </c>
      <c r="Q914">
        <v>-352.33</v>
      </c>
      <c r="R914">
        <v>0.18265999999999999</v>
      </c>
      <c r="S914">
        <v>0.12285</v>
      </c>
      <c r="T914">
        <v>7.6380999999999997</v>
      </c>
      <c r="U914">
        <v>2.4323999999999999</v>
      </c>
      <c r="V914">
        <v>-7.8136999999999998E-2</v>
      </c>
      <c r="W914">
        <v>-0.12948000000000001</v>
      </c>
      <c r="X914">
        <v>8.7723999999999993</v>
      </c>
      <c r="Y914">
        <v>2.3616000000000001</v>
      </c>
      <c r="Z914">
        <v>7.417E-2</v>
      </c>
      <c r="AA914">
        <v>3.0082999999999999E-2</v>
      </c>
      <c r="AB914">
        <v>8.1292000000000009</v>
      </c>
      <c r="AC914">
        <v>3.4177</v>
      </c>
      <c r="AD914">
        <v>45</v>
      </c>
      <c r="AE914">
        <v>11</v>
      </c>
      <c r="AF914">
        <v>6.8436000000000003</v>
      </c>
      <c r="AG914">
        <v>5.5716999999999995E-4</v>
      </c>
      <c r="AH914">
        <v>6.8430999999999997</v>
      </c>
      <c r="AI914">
        <v>15</v>
      </c>
      <c r="AJ914">
        <v>10</v>
      </c>
      <c r="AK914">
        <v>13</v>
      </c>
      <c r="AL914">
        <v>1</v>
      </c>
      <c r="AM914">
        <v>0</v>
      </c>
      <c r="AN914">
        <v>1</v>
      </c>
      <c r="AO914">
        <v>7.2787000000000004E-2</v>
      </c>
      <c r="AP914">
        <v>0</v>
      </c>
      <c r="AQ914">
        <v>1</v>
      </c>
      <c r="AR914" t="s">
        <v>96</v>
      </c>
      <c r="AS914" t="s">
        <v>95</v>
      </c>
      <c r="AT914" t="s">
        <v>95</v>
      </c>
      <c r="AU914" t="s">
        <v>94</v>
      </c>
      <c r="AV914" t="s">
        <v>94</v>
      </c>
      <c r="AW914" t="s">
        <v>94</v>
      </c>
      <c r="AX914" t="s">
        <v>94</v>
      </c>
      <c r="AY914" t="s">
        <v>95</v>
      </c>
      <c r="AZ914" t="s">
        <v>94</v>
      </c>
      <c r="BA914" t="s">
        <v>96</v>
      </c>
      <c r="BB914" t="s">
        <v>94</v>
      </c>
      <c r="BC914" t="s">
        <v>96</v>
      </c>
      <c r="BD914" t="s">
        <v>94</v>
      </c>
      <c r="BI914">
        <v>0</v>
      </c>
      <c r="BJ914" t="s">
        <v>132</v>
      </c>
      <c r="BK914" t="s">
        <v>133</v>
      </c>
      <c r="BL914">
        <v>0</v>
      </c>
      <c r="BM914">
        <v>1</v>
      </c>
      <c r="BN914">
        <v>0</v>
      </c>
      <c r="BO914">
        <v>0</v>
      </c>
      <c r="BP914">
        <v>0</v>
      </c>
      <c r="BQ914">
        <v>0</v>
      </c>
      <c r="BS914">
        <v>0</v>
      </c>
      <c r="BT914">
        <v>0</v>
      </c>
      <c r="BU914">
        <v>0</v>
      </c>
      <c r="BV914">
        <v>0</v>
      </c>
      <c r="BW914">
        <v>0</v>
      </c>
      <c r="BX914">
        <v>0</v>
      </c>
      <c r="BY914">
        <v>966</v>
      </c>
      <c r="CA914" t="s">
        <v>123</v>
      </c>
      <c r="CG914" s="4">
        <v>0</v>
      </c>
      <c r="CH914" s="4">
        <v>1</v>
      </c>
      <c r="CI914" s="5">
        <v>0</v>
      </c>
      <c r="CJ914" s="5">
        <v>0</v>
      </c>
      <c r="CK914" s="5">
        <v>0</v>
      </c>
      <c r="CL914" s="5">
        <v>0</v>
      </c>
    </row>
    <row r="915" spans="1:90" x14ac:dyDescent="0.2">
      <c r="A915" t="s">
        <v>1502</v>
      </c>
      <c r="B915" t="s">
        <v>1408</v>
      </c>
      <c r="C915" t="s">
        <v>1488</v>
      </c>
      <c r="D915">
        <v>3.5</v>
      </c>
      <c r="E915" t="s">
        <v>317</v>
      </c>
      <c r="F915" t="s">
        <v>333</v>
      </c>
      <c r="G915" t="s">
        <v>326</v>
      </c>
      <c r="H915" t="s">
        <v>1411</v>
      </c>
      <c r="I915">
        <v>20.315999999999999</v>
      </c>
      <c r="J915">
        <v>4.6110999999999999E-3</v>
      </c>
      <c r="K915">
        <v>3.8471999999999999E-2</v>
      </c>
      <c r="L915">
        <v>2007.9</v>
      </c>
      <c r="M915">
        <v>0.21629999999999999</v>
      </c>
      <c r="N915">
        <v>1.3125</v>
      </c>
      <c r="O915">
        <v>1554.4</v>
      </c>
      <c r="P915" s="1">
        <v>157530</v>
      </c>
      <c r="Q915">
        <v>-76.486999999999995</v>
      </c>
      <c r="R915">
        <v>0.47477000000000003</v>
      </c>
      <c r="S915">
        <v>0.43634000000000001</v>
      </c>
      <c r="T915">
        <v>0.62248999999999999</v>
      </c>
      <c r="U915">
        <v>0.34721999999999997</v>
      </c>
      <c r="V915">
        <v>-0.38553999999999999</v>
      </c>
      <c r="W915">
        <v>-0.45151999999999998</v>
      </c>
      <c r="X915">
        <v>1.0111000000000001</v>
      </c>
      <c r="Y915">
        <v>0.53332999999999997</v>
      </c>
      <c r="Z915">
        <v>0.33837</v>
      </c>
      <c r="AA915">
        <v>0.30686000000000002</v>
      </c>
      <c r="AB915">
        <v>0.69867000000000001</v>
      </c>
      <c r="AC915">
        <v>0.52424999999999999</v>
      </c>
      <c r="AD915">
        <v>45</v>
      </c>
      <c r="AE915">
        <v>15</v>
      </c>
      <c r="AF915">
        <v>2.2856999999999998</v>
      </c>
      <c r="AG915">
        <v>0.76190000000000002</v>
      </c>
      <c r="AH915">
        <v>1.5238</v>
      </c>
      <c r="AI915">
        <v>34</v>
      </c>
      <c r="AJ915">
        <v>5</v>
      </c>
      <c r="AK915">
        <v>33</v>
      </c>
      <c r="AL915">
        <v>1</v>
      </c>
      <c r="AM915">
        <v>0</v>
      </c>
      <c r="AN915">
        <v>1</v>
      </c>
      <c r="AO915">
        <v>0.54347999999999996</v>
      </c>
      <c r="AP915">
        <v>0</v>
      </c>
      <c r="AQ915">
        <v>1</v>
      </c>
      <c r="AR915" t="s">
        <v>94</v>
      </c>
      <c r="AS915" t="s">
        <v>95</v>
      </c>
      <c r="AT915" t="s">
        <v>95</v>
      </c>
      <c r="AU915" t="s">
        <v>94</v>
      </c>
      <c r="AV915" t="s">
        <v>94</v>
      </c>
      <c r="AW915" t="s">
        <v>94</v>
      </c>
      <c r="AX915" t="s">
        <v>94</v>
      </c>
      <c r="AY915" t="s">
        <v>95</v>
      </c>
      <c r="AZ915" t="s">
        <v>95</v>
      </c>
      <c r="BA915" t="s">
        <v>94</v>
      </c>
      <c r="BB915" t="s">
        <v>94</v>
      </c>
      <c r="BC915" t="s">
        <v>94</v>
      </c>
      <c r="BD915" t="s">
        <v>94</v>
      </c>
      <c r="BI915">
        <v>0</v>
      </c>
      <c r="BJ915" t="s">
        <v>132</v>
      </c>
      <c r="BK915" t="s">
        <v>133</v>
      </c>
      <c r="BL915">
        <v>1</v>
      </c>
      <c r="BM915">
        <v>1</v>
      </c>
      <c r="BN915">
        <v>0</v>
      </c>
      <c r="BO915">
        <v>0</v>
      </c>
      <c r="BP915">
        <v>0</v>
      </c>
      <c r="BQ915">
        <v>0</v>
      </c>
      <c r="BS915">
        <v>0</v>
      </c>
      <c r="BT915">
        <v>1</v>
      </c>
      <c r="BU915">
        <v>0</v>
      </c>
      <c r="BV915">
        <v>0</v>
      </c>
      <c r="BW915">
        <v>0</v>
      </c>
      <c r="BX915">
        <v>0</v>
      </c>
      <c r="BY915">
        <v>967</v>
      </c>
      <c r="BZ915" t="s">
        <v>123</v>
      </c>
      <c r="CG915" s="4">
        <v>1</v>
      </c>
      <c r="CH915" s="4">
        <v>1</v>
      </c>
      <c r="CI915" s="5">
        <v>0</v>
      </c>
      <c r="CJ915" s="5">
        <v>0</v>
      </c>
      <c r="CK915" s="5">
        <v>0</v>
      </c>
      <c r="CL915" s="5">
        <v>0</v>
      </c>
    </row>
    <row r="916" spans="1:90" x14ac:dyDescent="0.2">
      <c r="A916" t="s">
        <v>1503</v>
      </c>
      <c r="B916" t="s">
        <v>1408</v>
      </c>
      <c r="C916" t="s">
        <v>1488</v>
      </c>
      <c r="D916">
        <v>3.5</v>
      </c>
      <c r="E916" t="s">
        <v>317</v>
      </c>
      <c r="F916" t="s">
        <v>335</v>
      </c>
      <c r="G916" t="s">
        <v>336</v>
      </c>
      <c r="H916" t="s">
        <v>1411</v>
      </c>
      <c r="I916">
        <v>0.1384</v>
      </c>
      <c r="J916">
        <v>9.2409000000000005E-2</v>
      </c>
      <c r="K916">
        <v>5.4950999999999999</v>
      </c>
      <c r="L916">
        <v>2020.5</v>
      </c>
      <c r="M916">
        <v>31.751999999999999</v>
      </c>
      <c r="N916">
        <v>425.44</v>
      </c>
      <c r="O916">
        <v>3.4973999999999998E-2</v>
      </c>
      <c r="P916">
        <v>1926.5</v>
      </c>
      <c r="Q916">
        <v>-10933</v>
      </c>
      <c r="R916">
        <v>0.99900999999999995</v>
      </c>
      <c r="S916">
        <v>0.99892999999999998</v>
      </c>
      <c r="T916">
        <v>2.4773999999999998</v>
      </c>
      <c r="U916">
        <v>2.0581</v>
      </c>
      <c r="V916">
        <v>0.98938000000000004</v>
      </c>
      <c r="W916">
        <v>0.98887000000000003</v>
      </c>
      <c r="X916">
        <v>8.0953999999999997</v>
      </c>
      <c r="Y916">
        <v>7.1916000000000002</v>
      </c>
      <c r="Z916">
        <v>0.82555999999999996</v>
      </c>
      <c r="AA916">
        <v>0.81725000000000003</v>
      </c>
      <c r="AB916">
        <v>32.805</v>
      </c>
      <c r="AC916">
        <v>28.145</v>
      </c>
      <c r="AD916">
        <v>45</v>
      </c>
      <c r="AE916">
        <v>38</v>
      </c>
      <c r="AF916">
        <v>0.62053000000000003</v>
      </c>
      <c r="AG916">
        <v>2.3505000000000002E-3</v>
      </c>
      <c r="AH916">
        <v>0.61817999999999995</v>
      </c>
      <c r="AI916">
        <v>38</v>
      </c>
      <c r="AJ916">
        <v>0</v>
      </c>
      <c r="AK916">
        <v>37</v>
      </c>
      <c r="AL916">
        <v>0</v>
      </c>
      <c r="AM916">
        <v>0</v>
      </c>
      <c r="AN916">
        <v>0</v>
      </c>
      <c r="AO916">
        <v>0.92542999999999997</v>
      </c>
      <c r="AP916">
        <v>0</v>
      </c>
      <c r="AQ916">
        <v>0</v>
      </c>
      <c r="AR916" t="s">
        <v>95</v>
      </c>
      <c r="AS916" t="s">
        <v>95</v>
      </c>
      <c r="AT916" t="s">
        <v>95</v>
      </c>
      <c r="AU916" t="s">
        <v>95</v>
      </c>
      <c r="AV916" t="s">
        <v>95</v>
      </c>
      <c r="AW916" t="s">
        <v>95</v>
      </c>
      <c r="AX916" t="s">
        <v>95</v>
      </c>
      <c r="AY916" t="s">
        <v>95</v>
      </c>
      <c r="AZ916" t="s">
        <v>95</v>
      </c>
      <c r="BA916" t="s">
        <v>95</v>
      </c>
      <c r="BB916" t="s">
        <v>95</v>
      </c>
      <c r="BC916" t="s">
        <v>95</v>
      </c>
      <c r="BD916" t="s">
        <v>95</v>
      </c>
      <c r="BH916" t="s">
        <v>389</v>
      </c>
      <c r="BI916">
        <v>1</v>
      </c>
      <c r="BJ916" t="s">
        <v>97</v>
      </c>
      <c r="BK916" t="s">
        <v>337</v>
      </c>
      <c r="BL916">
        <v>0</v>
      </c>
      <c r="BM916">
        <v>0</v>
      </c>
      <c r="BN916">
        <v>0</v>
      </c>
      <c r="BO916">
        <v>0</v>
      </c>
      <c r="BP916">
        <v>0</v>
      </c>
      <c r="BQ916">
        <v>0</v>
      </c>
      <c r="BS916">
        <v>1</v>
      </c>
      <c r="BT916">
        <v>1</v>
      </c>
      <c r="BU916">
        <v>0</v>
      </c>
      <c r="BV916">
        <v>0</v>
      </c>
      <c r="BW916">
        <v>0</v>
      </c>
      <c r="BX916">
        <v>0</v>
      </c>
      <c r="BY916">
        <v>968</v>
      </c>
      <c r="BZ916" t="s">
        <v>123</v>
      </c>
      <c r="CA916" t="s">
        <v>123</v>
      </c>
      <c r="CG916" s="4">
        <v>1</v>
      </c>
      <c r="CH916" s="4">
        <v>1</v>
      </c>
      <c r="CI916" s="5">
        <v>0</v>
      </c>
      <c r="CJ916" s="5">
        <v>0</v>
      </c>
      <c r="CK916" s="5">
        <v>0</v>
      </c>
      <c r="CL916" s="5">
        <v>0</v>
      </c>
    </row>
    <row r="917" spans="1:90" x14ac:dyDescent="0.2">
      <c r="A917" t="s">
        <v>1504</v>
      </c>
      <c r="B917" t="s">
        <v>1408</v>
      </c>
      <c r="C917" t="s">
        <v>1488</v>
      </c>
      <c r="D917">
        <v>3.5</v>
      </c>
      <c r="E917" t="s">
        <v>317</v>
      </c>
      <c r="F917" t="s">
        <v>339</v>
      </c>
      <c r="G917" t="s">
        <v>340</v>
      </c>
      <c r="H917" t="s">
        <v>1411</v>
      </c>
      <c r="I917">
        <v>0.16436999999999999</v>
      </c>
      <c r="J917">
        <v>7.5304999999999997E-2</v>
      </c>
      <c r="K917">
        <v>0.38707999999999998</v>
      </c>
      <c r="L917">
        <v>2010</v>
      </c>
      <c r="M917">
        <v>26.734999999999999</v>
      </c>
      <c r="N917">
        <v>17.48</v>
      </c>
      <c r="O917">
        <v>7.4981999999999998</v>
      </c>
      <c r="P917">
        <v>2009.9</v>
      </c>
      <c r="Q917">
        <v>-769.15</v>
      </c>
      <c r="R917">
        <v>0.95898000000000005</v>
      </c>
      <c r="S917">
        <v>0.95574000000000003</v>
      </c>
      <c r="T917">
        <v>1.0199</v>
      </c>
      <c r="U917">
        <v>0.76876</v>
      </c>
      <c r="V917">
        <v>0.92312000000000005</v>
      </c>
      <c r="W917">
        <v>0.91917000000000004</v>
      </c>
      <c r="X917">
        <v>1.3963000000000001</v>
      </c>
      <c r="Y917">
        <v>1.1614</v>
      </c>
      <c r="Z917">
        <v>0.86806000000000005</v>
      </c>
      <c r="AA917">
        <v>0.86129999999999995</v>
      </c>
      <c r="AB917">
        <v>1.8290999999999999</v>
      </c>
      <c r="AC917">
        <v>1.5201</v>
      </c>
      <c r="AD917">
        <v>42</v>
      </c>
      <c r="AE917">
        <v>35</v>
      </c>
      <c r="AF917">
        <v>0.85809999999999997</v>
      </c>
      <c r="AG917">
        <v>5.7207000000000001E-2</v>
      </c>
      <c r="AH917">
        <v>0.80089999999999995</v>
      </c>
      <c r="AI917">
        <v>35</v>
      </c>
      <c r="AJ917">
        <v>0</v>
      </c>
      <c r="AK917">
        <v>34</v>
      </c>
      <c r="AL917">
        <v>0</v>
      </c>
      <c r="AM917">
        <v>0</v>
      </c>
      <c r="AN917">
        <v>0</v>
      </c>
      <c r="AO917">
        <v>0.94245999999999996</v>
      </c>
      <c r="AP917">
        <v>0</v>
      </c>
      <c r="AQ917">
        <v>1</v>
      </c>
      <c r="AR917" t="s">
        <v>95</v>
      </c>
      <c r="AS917" t="s">
        <v>95</v>
      </c>
      <c r="AT917" t="s">
        <v>95</v>
      </c>
      <c r="AU917" t="s">
        <v>95</v>
      </c>
      <c r="AV917" t="s">
        <v>95</v>
      </c>
      <c r="AW917" t="s">
        <v>95</v>
      </c>
      <c r="AX917" t="s">
        <v>95</v>
      </c>
      <c r="AY917" t="s">
        <v>95</v>
      </c>
      <c r="AZ917" t="s">
        <v>95</v>
      </c>
      <c r="BA917" t="s">
        <v>95</v>
      </c>
      <c r="BB917" t="s">
        <v>95</v>
      </c>
      <c r="BC917" t="s">
        <v>95</v>
      </c>
      <c r="BD917" t="s">
        <v>95</v>
      </c>
      <c r="BH917" t="s">
        <v>341</v>
      </c>
      <c r="BI917">
        <v>1</v>
      </c>
      <c r="BJ917" t="s">
        <v>97</v>
      </c>
      <c r="BK917" t="s">
        <v>138</v>
      </c>
      <c r="BL917">
        <v>0</v>
      </c>
      <c r="BM917">
        <v>0</v>
      </c>
      <c r="BN917">
        <v>0</v>
      </c>
      <c r="BO917">
        <v>0</v>
      </c>
      <c r="BP917">
        <v>0</v>
      </c>
      <c r="BQ917">
        <v>0</v>
      </c>
      <c r="BS917">
        <v>1</v>
      </c>
      <c r="BT917">
        <v>1</v>
      </c>
      <c r="BU917">
        <v>0</v>
      </c>
      <c r="BV917">
        <v>0</v>
      </c>
      <c r="BW917">
        <v>0</v>
      </c>
      <c r="BX917">
        <v>0</v>
      </c>
      <c r="BY917">
        <v>969</v>
      </c>
      <c r="BZ917" t="s">
        <v>123</v>
      </c>
      <c r="CA917" t="s">
        <v>123</v>
      </c>
      <c r="CG917" s="4">
        <v>1</v>
      </c>
      <c r="CH917" s="4">
        <v>1</v>
      </c>
      <c r="CI917" s="5">
        <v>0</v>
      </c>
      <c r="CJ917" s="5">
        <v>0</v>
      </c>
      <c r="CK917" s="5">
        <v>0</v>
      </c>
      <c r="CL917" s="5">
        <v>0</v>
      </c>
    </row>
    <row r="918" spans="1:90" x14ac:dyDescent="0.2">
      <c r="A918" t="s">
        <v>1505</v>
      </c>
      <c r="B918" t="s">
        <v>1408</v>
      </c>
      <c r="C918" t="s">
        <v>1488</v>
      </c>
      <c r="D918">
        <v>3.5</v>
      </c>
      <c r="E918" t="s">
        <v>317</v>
      </c>
      <c r="F918" t="s">
        <v>343</v>
      </c>
      <c r="G918" t="s">
        <v>344</v>
      </c>
      <c r="H918" t="s">
        <v>1411</v>
      </c>
      <c r="I918">
        <v>0.17177000000000001</v>
      </c>
      <c r="J918">
        <v>6.5345E-2</v>
      </c>
      <c r="K918">
        <v>0.39591999999999999</v>
      </c>
      <c r="L918">
        <v>2009.4</v>
      </c>
      <c r="M918">
        <v>25.582999999999998</v>
      </c>
      <c r="N918">
        <v>16.745999999999999</v>
      </c>
      <c r="O918">
        <v>9.4070999999999998</v>
      </c>
      <c r="P918">
        <v>2013.7</v>
      </c>
      <c r="Q918">
        <v>-786.76</v>
      </c>
      <c r="R918">
        <v>0.96677000000000002</v>
      </c>
      <c r="S918">
        <v>0.96433999999999997</v>
      </c>
      <c r="T918">
        <v>0.99221999999999999</v>
      </c>
      <c r="U918">
        <v>0.73319000000000001</v>
      </c>
      <c r="V918">
        <v>0.91051000000000004</v>
      </c>
      <c r="W918">
        <v>0.90625</v>
      </c>
      <c r="X918">
        <v>1.6283000000000001</v>
      </c>
      <c r="Y918">
        <v>1.3792</v>
      </c>
      <c r="Z918">
        <v>0.89237999999999995</v>
      </c>
      <c r="AA918">
        <v>0.88726000000000005</v>
      </c>
      <c r="AB918">
        <v>1.7856000000000001</v>
      </c>
      <c r="AC918">
        <v>1.4514</v>
      </c>
      <c r="AD918">
        <v>45</v>
      </c>
      <c r="AE918">
        <v>38</v>
      </c>
      <c r="AF918">
        <v>0.89573999999999998</v>
      </c>
      <c r="AG918">
        <v>5.9715999999999998E-2</v>
      </c>
      <c r="AH918">
        <v>0.83601999999999999</v>
      </c>
      <c r="AI918">
        <v>38</v>
      </c>
      <c r="AJ918">
        <v>3</v>
      </c>
      <c r="AK918">
        <v>37</v>
      </c>
      <c r="AL918">
        <v>0</v>
      </c>
      <c r="AM918">
        <v>0</v>
      </c>
      <c r="AN918">
        <v>0</v>
      </c>
      <c r="AO918">
        <v>0.95592999999999995</v>
      </c>
      <c r="AP918">
        <v>0</v>
      </c>
      <c r="AQ918">
        <v>1</v>
      </c>
      <c r="AR918" t="s">
        <v>95</v>
      </c>
      <c r="AS918" t="s">
        <v>95</v>
      </c>
      <c r="AT918" t="s">
        <v>95</v>
      </c>
      <c r="AU918" t="s">
        <v>95</v>
      </c>
      <c r="AV918" t="s">
        <v>95</v>
      </c>
      <c r="AW918" t="s">
        <v>95</v>
      </c>
      <c r="AX918" t="s">
        <v>95</v>
      </c>
      <c r="AY918" t="s">
        <v>95</v>
      </c>
      <c r="AZ918" t="s">
        <v>95</v>
      </c>
      <c r="BA918" t="s">
        <v>95</v>
      </c>
      <c r="BB918" t="s">
        <v>95</v>
      </c>
      <c r="BC918" t="s">
        <v>95</v>
      </c>
      <c r="BD918" t="s">
        <v>95</v>
      </c>
      <c r="BH918" t="s">
        <v>345</v>
      </c>
      <c r="BI918">
        <v>1</v>
      </c>
      <c r="BJ918" t="s">
        <v>97</v>
      </c>
      <c r="BK918" t="s">
        <v>180</v>
      </c>
      <c r="BL918">
        <v>0</v>
      </c>
      <c r="BM918">
        <v>0</v>
      </c>
      <c r="BN918">
        <v>0</v>
      </c>
      <c r="BO918">
        <v>0</v>
      </c>
      <c r="BP918">
        <v>0</v>
      </c>
      <c r="BQ918">
        <v>0</v>
      </c>
      <c r="BS918">
        <v>1</v>
      </c>
      <c r="BT918">
        <v>1</v>
      </c>
      <c r="BU918">
        <v>0</v>
      </c>
      <c r="BV918">
        <v>0</v>
      </c>
      <c r="BW918">
        <v>0</v>
      </c>
      <c r="BX918">
        <v>0</v>
      </c>
      <c r="BY918">
        <v>970</v>
      </c>
      <c r="BZ918" t="s">
        <v>123</v>
      </c>
      <c r="CA918" t="s">
        <v>123</v>
      </c>
      <c r="CG918" s="4">
        <v>1</v>
      </c>
      <c r="CH918" s="4">
        <v>1</v>
      </c>
      <c r="CI918" s="5">
        <v>0</v>
      </c>
      <c r="CJ918" s="5">
        <v>0</v>
      </c>
      <c r="CK918" s="5">
        <v>0</v>
      </c>
      <c r="CL918" s="5">
        <v>0</v>
      </c>
    </row>
    <row r="919" spans="1:90" x14ac:dyDescent="0.2">
      <c r="A919" t="s">
        <v>1506</v>
      </c>
      <c r="B919" t="s">
        <v>1408</v>
      </c>
      <c r="C919" t="s">
        <v>1488</v>
      </c>
      <c r="D919">
        <v>3.5</v>
      </c>
      <c r="E919" t="s">
        <v>317</v>
      </c>
      <c r="F919" t="s">
        <v>347</v>
      </c>
      <c r="G919" t="s">
        <v>348</v>
      </c>
      <c r="H919" t="s">
        <v>1411</v>
      </c>
      <c r="I919">
        <v>11.305</v>
      </c>
      <c r="J919">
        <v>4.5313999999999997E-3</v>
      </c>
      <c r="K919">
        <v>3.6946E-2</v>
      </c>
      <c r="L919">
        <v>2007</v>
      </c>
      <c r="M919">
        <v>0.38872000000000001</v>
      </c>
      <c r="N919">
        <v>4</v>
      </c>
      <c r="O919">
        <v>1554.3</v>
      </c>
      <c r="P919" s="1">
        <v>157510</v>
      </c>
      <c r="Q919">
        <v>-73.36</v>
      </c>
      <c r="R919">
        <v>0.85153999999999996</v>
      </c>
      <c r="S919">
        <v>0.83372000000000002</v>
      </c>
      <c r="T919">
        <v>0.32163000000000003</v>
      </c>
      <c r="U919">
        <v>0.10345</v>
      </c>
      <c r="V919">
        <v>-0.13822999999999999</v>
      </c>
      <c r="W919">
        <v>-0.22578000000000001</v>
      </c>
      <c r="X919">
        <v>0.89056000000000002</v>
      </c>
      <c r="Y919">
        <v>0.31034</v>
      </c>
      <c r="Z919">
        <v>0.13713</v>
      </c>
      <c r="AA919">
        <v>7.0752999999999996E-2</v>
      </c>
      <c r="AB919">
        <v>0.77539999999999998</v>
      </c>
      <c r="AC919">
        <v>0.51010999999999995</v>
      </c>
      <c r="AD919">
        <v>29</v>
      </c>
      <c r="AE919">
        <v>5</v>
      </c>
      <c r="AF919">
        <v>1</v>
      </c>
      <c r="AG919">
        <v>0.25</v>
      </c>
      <c r="AH919">
        <v>0.75</v>
      </c>
      <c r="AI919">
        <v>22</v>
      </c>
      <c r="AJ919">
        <v>0</v>
      </c>
      <c r="AK919">
        <v>21</v>
      </c>
      <c r="AL919">
        <v>0</v>
      </c>
      <c r="AM919">
        <v>0</v>
      </c>
      <c r="AN919">
        <v>1</v>
      </c>
      <c r="AO919">
        <v>0.34782999999999997</v>
      </c>
      <c r="AP919">
        <v>0</v>
      </c>
      <c r="AQ919">
        <v>1</v>
      </c>
      <c r="AR919" t="s">
        <v>95</v>
      </c>
      <c r="AS919" t="s">
        <v>94</v>
      </c>
      <c r="AT919" t="s">
        <v>95</v>
      </c>
      <c r="AU919" t="s">
        <v>94</v>
      </c>
      <c r="AV919" t="s">
        <v>94</v>
      </c>
      <c r="AW919" t="s">
        <v>94</v>
      </c>
      <c r="AX919" t="s">
        <v>94</v>
      </c>
      <c r="AY919" t="s">
        <v>95</v>
      </c>
      <c r="AZ919" t="s">
        <v>94</v>
      </c>
      <c r="BA919" t="s">
        <v>94</v>
      </c>
      <c r="BB919" t="s">
        <v>94</v>
      </c>
      <c r="BC919" t="s">
        <v>94</v>
      </c>
      <c r="BD919" t="s">
        <v>94</v>
      </c>
      <c r="BH919" t="s">
        <v>341</v>
      </c>
      <c r="BI919">
        <v>1</v>
      </c>
      <c r="BJ919" t="s">
        <v>97</v>
      </c>
      <c r="BK919" t="s">
        <v>138</v>
      </c>
      <c r="BL919">
        <v>0</v>
      </c>
      <c r="BM919">
        <v>0</v>
      </c>
      <c r="BN919">
        <v>0</v>
      </c>
      <c r="BO919">
        <v>0</v>
      </c>
      <c r="BP919">
        <v>0</v>
      </c>
      <c r="BQ919">
        <v>0</v>
      </c>
      <c r="BS919">
        <v>0</v>
      </c>
      <c r="BT919">
        <v>1</v>
      </c>
      <c r="BU919">
        <v>0</v>
      </c>
      <c r="BV919">
        <v>0</v>
      </c>
      <c r="BW919">
        <v>0</v>
      </c>
      <c r="BX919">
        <v>0</v>
      </c>
      <c r="BY919">
        <v>971</v>
      </c>
      <c r="CA919" t="s">
        <v>123</v>
      </c>
      <c r="CG919" s="4">
        <v>0</v>
      </c>
      <c r="CH919" s="4">
        <v>1</v>
      </c>
      <c r="CI919" s="5">
        <v>0</v>
      </c>
      <c r="CJ919" s="5">
        <v>0</v>
      </c>
      <c r="CK919" s="5">
        <v>0</v>
      </c>
      <c r="CL919" s="5">
        <v>0</v>
      </c>
    </row>
    <row r="920" spans="1:90" x14ac:dyDescent="0.2">
      <c r="A920" t="s">
        <v>1507</v>
      </c>
      <c r="B920" t="s">
        <v>1408</v>
      </c>
      <c r="C920" t="s">
        <v>1488</v>
      </c>
      <c r="D920">
        <v>3.5</v>
      </c>
      <c r="E920" t="s">
        <v>317</v>
      </c>
      <c r="F920" t="s">
        <v>350</v>
      </c>
      <c r="G920" t="s">
        <v>351</v>
      </c>
      <c r="H920" t="s">
        <v>1411</v>
      </c>
      <c r="I920">
        <v>0.57513999999999998</v>
      </c>
      <c r="J920">
        <v>1.2489E-2</v>
      </c>
      <c r="K920">
        <v>0.12161</v>
      </c>
      <c r="L920">
        <v>2011</v>
      </c>
      <c r="M920">
        <v>7.6406999999999998</v>
      </c>
      <c r="N920">
        <v>4.4253999999999998</v>
      </c>
      <c r="O920">
        <v>1552.7</v>
      </c>
      <c r="P920" s="1">
        <v>157690</v>
      </c>
      <c r="Q920">
        <v>-242.15</v>
      </c>
      <c r="R920">
        <v>0.97041999999999995</v>
      </c>
      <c r="S920">
        <v>0.96826000000000001</v>
      </c>
      <c r="T920">
        <v>0.32190999999999997</v>
      </c>
      <c r="U920">
        <v>0.19270999999999999</v>
      </c>
      <c r="V920">
        <v>-0.49070000000000003</v>
      </c>
      <c r="W920">
        <v>-0.56167999999999996</v>
      </c>
      <c r="X920">
        <v>2.2852000000000001</v>
      </c>
      <c r="Y920">
        <v>1.3110999999999999</v>
      </c>
      <c r="Z920">
        <v>0.71199999999999997</v>
      </c>
      <c r="AA920">
        <v>0.69828999999999997</v>
      </c>
      <c r="AB920">
        <v>1.0044</v>
      </c>
      <c r="AC920">
        <v>0.86814999999999998</v>
      </c>
      <c r="AD920">
        <v>45</v>
      </c>
      <c r="AE920">
        <v>16</v>
      </c>
      <c r="AF920">
        <v>1.1297999999999999</v>
      </c>
      <c r="AG920">
        <v>0.45194000000000001</v>
      </c>
      <c r="AH920">
        <v>0.67791000000000001</v>
      </c>
      <c r="AI920">
        <v>16</v>
      </c>
      <c r="AJ920">
        <v>2</v>
      </c>
      <c r="AK920">
        <v>15</v>
      </c>
      <c r="AL920">
        <v>1</v>
      </c>
      <c r="AM920">
        <v>0</v>
      </c>
      <c r="AN920">
        <v>0</v>
      </c>
      <c r="AO920">
        <v>0.92766000000000004</v>
      </c>
      <c r="AP920">
        <v>0</v>
      </c>
      <c r="AQ920">
        <v>1</v>
      </c>
      <c r="AR920" t="s">
        <v>95</v>
      </c>
      <c r="AS920" t="s">
        <v>95</v>
      </c>
      <c r="AT920" t="s">
        <v>95</v>
      </c>
      <c r="AU920" t="s">
        <v>95</v>
      </c>
      <c r="AV920" t="s">
        <v>95</v>
      </c>
      <c r="AW920" t="s">
        <v>95</v>
      </c>
      <c r="AX920" t="s">
        <v>95</v>
      </c>
      <c r="AY920" t="s">
        <v>95</v>
      </c>
      <c r="AZ920" t="s">
        <v>95</v>
      </c>
      <c r="BA920" t="s">
        <v>95</v>
      </c>
      <c r="BB920" t="s">
        <v>95</v>
      </c>
      <c r="BC920" t="s">
        <v>95</v>
      </c>
      <c r="BD920" t="s">
        <v>95</v>
      </c>
      <c r="BI920">
        <v>0</v>
      </c>
      <c r="BJ920" t="s">
        <v>137</v>
      </c>
      <c r="BK920" t="s">
        <v>180</v>
      </c>
      <c r="BL920">
        <v>1</v>
      </c>
      <c r="BM920">
        <v>1</v>
      </c>
      <c r="BN920">
        <v>0</v>
      </c>
      <c r="BO920">
        <v>0</v>
      </c>
      <c r="BP920">
        <v>0</v>
      </c>
      <c r="BQ920">
        <v>0</v>
      </c>
      <c r="BS920">
        <v>1</v>
      </c>
      <c r="BT920">
        <v>1</v>
      </c>
      <c r="BU920">
        <v>0</v>
      </c>
      <c r="BV920">
        <v>0</v>
      </c>
      <c r="BW920">
        <v>0</v>
      </c>
      <c r="BX920">
        <v>0</v>
      </c>
      <c r="BY920">
        <v>972</v>
      </c>
      <c r="CG920" s="4">
        <v>1</v>
      </c>
      <c r="CH920" s="4">
        <v>1</v>
      </c>
      <c r="CI920" s="5">
        <v>0</v>
      </c>
      <c r="CJ920" s="5">
        <v>0</v>
      </c>
      <c r="CK920" s="5">
        <v>0</v>
      </c>
      <c r="CL920" s="5">
        <v>0</v>
      </c>
    </row>
    <row r="921" spans="1:90" x14ac:dyDescent="0.2">
      <c r="A921" t="s">
        <v>1508</v>
      </c>
      <c r="B921" t="s">
        <v>1408</v>
      </c>
      <c r="C921" t="s">
        <v>1488</v>
      </c>
      <c r="D921">
        <v>3.5</v>
      </c>
      <c r="E921" t="s">
        <v>317</v>
      </c>
      <c r="F921" t="s">
        <v>353</v>
      </c>
      <c r="G921" t="s">
        <v>354</v>
      </c>
      <c r="H921" t="s">
        <v>1411</v>
      </c>
      <c r="I921">
        <v>21.122</v>
      </c>
      <c r="J921">
        <v>2.2393000000000001E-3</v>
      </c>
      <c r="K921">
        <v>1.2903E-2</v>
      </c>
      <c r="L921">
        <v>2009.1</v>
      </c>
      <c r="M921">
        <v>0.20805000000000001</v>
      </c>
      <c r="N921">
        <v>15.707000000000001</v>
      </c>
      <c r="O921">
        <v>1554.7</v>
      </c>
      <c r="P921" s="1">
        <v>157470</v>
      </c>
      <c r="Q921">
        <v>-25.669</v>
      </c>
      <c r="R921">
        <v>1</v>
      </c>
      <c r="S921">
        <v>1</v>
      </c>
      <c r="T921" s="1">
        <v>1.9505999999999999E-8</v>
      </c>
      <c r="U921" s="1">
        <v>3.6122E-9</v>
      </c>
      <c r="V921">
        <v>-3.4483E-2</v>
      </c>
      <c r="W921">
        <v>-0.11111</v>
      </c>
      <c r="X921">
        <v>0.36514999999999997</v>
      </c>
      <c r="Y921">
        <v>6.6667000000000004E-2</v>
      </c>
      <c r="Z921">
        <v>9.6773999999999999E-2</v>
      </c>
      <c r="AA921">
        <v>2.9869E-2</v>
      </c>
      <c r="AB921">
        <v>0.3412</v>
      </c>
      <c r="AC921">
        <v>0.15798999999999999</v>
      </c>
      <c r="AD921">
        <v>30</v>
      </c>
      <c r="AE921">
        <v>1</v>
      </c>
      <c r="AF921">
        <v>0.12734000000000001</v>
      </c>
      <c r="AG921">
        <v>0.12734000000000001</v>
      </c>
      <c r="AH921">
        <v>0</v>
      </c>
      <c r="AI921">
        <v>1</v>
      </c>
      <c r="AJ921">
        <v>0</v>
      </c>
      <c r="AK921">
        <v>0</v>
      </c>
      <c r="AL921">
        <v>0</v>
      </c>
      <c r="AM921">
        <v>0</v>
      </c>
      <c r="AP921">
        <v>0</v>
      </c>
      <c r="AQ921">
        <v>1</v>
      </c>
      <c r="AR921" t="s">
        <v>95</v>
      </c>
      <c r="AS921" t="s">
        <v>96</v>
      </c>
      <c r="AT921" t="s">
        <v>94</v>
      </c>
      <c r="AU921" t="s">
        <v>94</v>
      </c>
      <c r="AV921" t="s">
        <v>94</v>
      </c>
      <c r="AW921" t="s">
        <v>94</v>
      </c>
      <c r="AX921" t="s">
        <v>94</v>
      </c>
      <c r="AY921" t="s">
        <v>94</v>
      </c>
      <c r="AZ921" t="s">
        <v>94</v>
      </c>
      <c r="BA921" t="s">
        <v>96</v>
      </c>
      <c r="BB921" t="s">
        <v>96</v>
      </c>
      <c r="BC921" t="s">
        <v>96</v>
      </c>
      <c r="BD921" t="s">
        <v>96</v>
      </c>
      <c r="BH921" t="s">
        <v>341</v>
      </c>
      <c r="BI921">
        <v>1</v>
      </c>
      <c r="BJ921" t="s">
        <v>97</v>
      </c>
      <c r="BK921" t="s">
        <v>138</v>
      </c>
      <c r="BL921">
        <v>0</v>
      </c>
      <c r="BM921">
        <v>0</v>
      </c>
      <c r="BN921">
        <v>0</v>
      </c>
      <c r="BO921">
        <v>0</v>
      </c>
      <c r="BP921">
        <v>0</v>
      </c>
      <c r="BQ921">
        <v>0</v>
      </c>
      <c r="BS921">
        <v>0</v>
      </c>
      <c r="BT921">
        <v>0</v>
      </c>
      <c r="BU921">
        <v>0</v>
      </c>
      <c r="BV921">
        <v>0</v>
      </c>
      <c r="BW921">
        <v>0</v>
      </c>
      <c r="BX921">
        <v>0</v>
      </c>
      <c r="BY921">
        <v>973</v>
      </c>
      <c r="CG921" s="4">
        <v>0</v>
      </c>
      <c r="CH921" s="4">
        <v>0</v>
      </c>
      <c r="CI921" s="5">
        <v>0</v>
      </c>
      <c r="CJ921" s="5">
        <v>0</v>
      </c>
      <c r="CK921" s="5">
        <v>0</v>
      </c>
      <c r="CL921" s="5">
        <v>0</v>
      </c>
    </row>
    <row r="922" spans="1:90" x14ac:dyDescent="0.2">
      <c r="A922" t="s">
        <v>1509</v>
      </c>
      <c r="B922" t="s">
        <v>1408</v>
      </c>
      <c r="C922" t="s">
        <v>1488</v>
      </c>
      <c r="D922">
        <v>3.5</v>
      </c>
      <c r="E922" t="s">
        <v>317</v>
      </c>
      <c r="F922" t="s">
        <v>356</v>
      </c>
      <c r="G922" t="s">
        <v>357</v>
      </c>
      <c r="H922" t="s">
        <v>1411</v>
      </c>
      <c r="I922">
        <v>15.544</v>
      </c>
      <c r="J922">
        <v>0.42114000000000001</v>
      </c>
      <c r="K922">
        <v>2.1286999999999999E-3</v>
      </c>
      <c r="L922">
        <v>2021.3</v>
      </c>
      <c r="M922">
        <v>0.28271000000000002</v>
      </c>
      <c r="N922">
        <v>0.24446999999999999</v>
      </c>
      <c r="O922">
        <v>3.6189</v>
      </c>
      <c r="P922">
        <v>2030</v>
      </c>
      <c r="Q922">
        <v>-4.2441000000000004</v>
      </c>
      <c r="R922">
        <v>0.99855000000000005</v>
      </c>
      <c r="S922">
        <v>0.99844999999999995</v>
      </c>
      <c r="T922">
        <v>2.3083000000000001E-3</v>
      </c>
      <c r="U922">
        <v>1.1921E-3</v>
      </c>
      <c r="V922">
        <v>0.82352999999999998</v>
      </c>
      <c r="W922">
        <v>0.81513000000000002</v>
      </c>
      <c r="X922">
        <v>2.5486000000000002E-2</v>
      </c>
      <c r="Y922">
        <v>9.5983000000000006E-3</v>
      </c>
      <c r="Z922">
        <v>0.20765</v>
      </c>
      <c r="AA922">
        <v>0.16991999999999999</v>
      </c>
      <c r="AB922">
        <v>5.4004000000000003E-2</v>
      </c>
      <c r="AC922">
        <v>3.3876000000000003E-2</v>
      </c>
      <c r="AD922">
        <v>45</v>
      </c>
      <c r="AE922">
        <v>16</v>
      </c>
      <c r="AF922">
        <v>1</v>
      </c>
      <c r="AG922">
        <v>1.8284000000000002E-2</v>
      </c>
      <c r="AH922">
        <v>0.98170999999999997</v>
      </c>
      <c r="AI922">
        <v>16</v>
      </c>
      <c r="AJ922">
        <v>2</v>
      </c>
      <c r="AK922">
        <v>15</v>
      </c>
      <c r="AL922">
        <v>1</v>
      </c>
      <c r="AM922">
        <v>0</v>
      </c>
      <c r="AN922">
        <v>1</v>
      </c>
      <c r="AO922">
        <v>0.67312000000000005</v>
      </c>
      <c r="AP922">
        <v>1</v>
      </c>
      <c r="AQ922">
        <v>1</v>
      </c>
      <c r="AR922" t="s">
        <v>95</v>
      </c>
      <c r="AS922" t="s">
        <v>95</v>
      </c>
      <c r="AT922" t="s">
        <v>95</v>
      </c>
      <c r="AU922" t="s">
        <v>94</v>
      </c>
      <c r="AV922" t="s">
        <v>95</v>
      </c>
      <c r="AW922" t="s">
        <v>94</v>
      </c>
      <c r="AX922" t="s">
        <v>94</v>
      </c>
      <c r="AY922" t="s">
        <v>95</v>
      </c>
      <c r="AZ922" t="s">
        <v>94</v>
      </c>
      <c r="BA922" t="s">
        <v>94</v>
      </c>
      <c r="BB922" t="s">
        <v>94</v>
      </c>
      <c r="BC922" t="s">
        <v>94</v>
      </c>
      <c r="BD922" t="s">
        <v>94</v>
      </c>
      <c r="BI922">
        <v>0</v>
      </c>
      <c r="BJ922" t="s">
        <v>137</v>
      </c>
      <c r="BK922" t="s">
        <v>180</v>
      </c>
      <c r="BL922">
        <v>1</v>
      </c>
      <c r="BM922">
        <v>1</v>
      </c>
      <c r="BN922">
        <v>0</v>
      </c>
      <c r="BO922">
        <v>0</v>
      </c>
      <c r="BP922">
        <v>0</v>
      </c>
      <c r="BQ922">
        <v>0</v>
      </c>
      <c r="BS922">
        <v>0</v>
      </c>
      <c r="BT922">
        <v>1</v>
      </c>
      <c r="BU922">
        <v>0</v>
      </c>
      <c r="BV922">
        <v>0</v>
      </c>
      <c r="BW922">
        <v>0</v>
      </c>
      <c r="BX922">
        <v>0</v>
      </c>
      <c r="BY922">
        <v>974</v>
      </c>
      <c r="BZ922" t="s">
        <v>123</v>
      </c>
      <c r="CG922" s="4">
        <v>1</v>
      </c>
      <c r="CH922" s="4">
        <v>1</v>
      </c>
      <c r="CI922" s="5">
        <v>0</v>
      </c>
      <c r="CJ922" s="5">
        <v>0</v>
      </c>
      <c r="CK922" s="5">
        <v>0</v>
      </c>
      <c r="CL922" s="5">
        <v>0</v>
      </c>
    </row>
    <row r="923" spans="1:90" x14ac:dyDescent="0.2">
      <c r="A923" t="s">
        <v>1510</v>
      </c>
      <c r="B923" t="s">
        <v>1408</v>
      </c>
      <c r="C923" t="s">
        <v>1488</v>
      </c>
      <c r="D923">
        <v>3.5</v>
      </c>
      <c r="E923" t="s">
        <v>317</v>
      </c>
      <c r="F923" t="s">
        <v>359</v>
      </c>
      <c r="G923" t="s">
        <v>360</v>
      </c>
      <c r="H923" t="s">
        <v>1411</v>
      </c>
      <c r="I923">
        <v>12.667</v>
      </c>
      <c r="J923">
        <v>1.0732999999999999E-3</v>
      </c>
      <c r="K923">
        <v>7.6650000000000004E-4</v>
      </c>
      <c r="L923">
        <v>2022</v>
      </c>
      <c r="M923">
        <v>0.34693000000000002</v>
      </c>
      <c r="N923">
        <v>0.39299000000000001</v>
      </c>
      <c r="O923">
        <v>1555</v>
      </c>
      <c r="P923" s="1">
        <v>157460</v>
      </c>
      <c r="Q923">
        <v>-1.5281</v>
      </c>
      <c r="R923">
        <v>0.99963999999999997</v>
      </c>
      <c r="S923">
        <v>0.99961999999999995</v>
      </c>
      <c r="T923">
        <v>6.8167E-4</v>
      </c>
      <c r="U923">
        <v>1.0399999999999999E-4</v>
      </c>
      <c r="V923">
        <v>-2.4718E-2</v>
      </c>
      <c r="W923">
        <v>-7.5953999999999994E-2</v>
      </c>
      <c r="X923">
        <v>3.6606E-2</v>
      </c>
      <c r="Y923">
        <v>5.6852999999999999E-3</v>
      </c>
      <c r="Z923">
        <v>6.9190000000000002E-2</v>
      </c>
      <c r="AA923">
        <v>2.265E-2</v>
      </c>
      <c r="AB923">
        <v>3.4888000000000002E-2</v>
      </c>
      <c r="AC923">
        <v>1.3684999999999999E-2</v>
      </c>
      <c r="AD923">
        <v>43</v>
      </c>
      <c r="AE923">
        <v>2</v>
      </c>
      <c r="AF923">
        <v>0.61070000000000002</v>
      </c>
      <c r="AG923">
        <v>1.1374E-2</v>
      </c>
      <c r="AH923">
        <v>0.59933000000000003</v>
      </c>
      <c r="AI923">
        <v>14</v>
      </c>
      <c r="AJ923">
        <v>0</v>
      </c>
      <c r="AK923">
        <v>13</v>
      </c>
      <c r="AL923">
        <v>0</v>
      </c>
      <c r="AM923">
        <v>0</v>
      </c>
      <c r="AN923">
        <v>1</v>
      </c>
      <c r="AO923">
        <v>0</v>
      </c>
      <c r="AP923">
        <v>1</v>
      </c>
      <c r="AQ923">
        <v>1</v>
      </c>
      <c r="AR923" t="s">
        <v>95</v>
      </c>
      <c r="AS923" t="s">
        <v>94</v>
      </c>
      <c r="AT923" t="s">
        <v>94</v>
      </c>
      <c r="AU923" t="s">
        <v>94</v>
      </c>
      <c r="AV923" t="s">
        <v>94</v>
      </c>
      <c r="AW923" t="s">
        <v>94</v>
      </c>
      <c r="AX923" t="s">
        <v>94</v>
      </c>
      <c r="AY923" t="s">
        <v>95</v>
      </c>
      <c r="AZ923" t="s">
        <v>94</v>
      </c>
      <c r="BA923" t="s">
        <v>94</v>
      </c>
      <c r="BB923" t="s">
        <v>94</v>
      </c>
      <c r="BC923" t="s">
        <v>96</v>
      </c>
      <c r="BD923" t="s">
        <v>94</v>
      </c>
      <c r="BH923" t="s">
        <v>341</v>
      </c>
      <c r="BI923">
        <v>1</v>
      </c>
      <c r="BJ923" t="s">
        <v>97</v>
      </c>
      <c r="BK923" t="s">
        <v>138</v>
      </c>
      <c r="BL923">
        <v>0</v>
      </c>
      <c r="BM923">
        <v>0</v>
      </c>
      <c r="BN923">
        <v>0</v>
      </c>
      <c r="BO923">
        <v>0</v>
      </c>
      <c r="BP923">
        <v>0</v>
      </c>
      <c r="BQ923">
        <v>0</v>
      </c>
      <c r="BS923">
        <v>0</v>
      </c>
      <c r="BT923">
        <v>0</v>
      </c>
      <c r="BU923">
        <v>0</v>
      </c>
      <c r="BV923">
        <v>0</v>
      </c>
      <c r="BW923">
        <v>0</v>
      </c>
      <c r="BX923">
        <v>0</v>
      </c>
      <c r="BY923">
        <v>975</v>
      </c>
      <c r="CG923" s="4">
        <v>0</v>
      </c>
      <c r="CH923" s="4">
        <v>0</v>
      </c>
      <c r="CI923" s="5">
        <v>0</v>
      </c>
      <c r="CJ923" s="5">
        <v>0</v>
      </c>
      <c r="CK923" s="5">
        <v>0</v>
      </c>
      <c r="CL923" s="5">
        <v>0</v>
      </c>
    </row>
    <row r="924" spans="1:90" x14ac:dyDescent="0.2">
      <c r="A924" t="s">
        <v>1511</v>
      </c>
      <c r="B924" t="s">
        <v>1408</v>
      </c>
      <c r="C924" t="s">
        <v>1488</v>
      </c>
      <c r="D924">
        <v>3.5</v>
      </c>
      <c r="E924" t="s">
        <v>317</v>
      </c>
      <c r="F924" t="s">
        <v>362</v>
      </c>
      <c r="G924" t="s">
        <v>357</v>
      </c>
      <c r="H924" t="s">
        <v>1411</v>
      </c>
      <c r="I924">
        <v>0.54793000000000003</v>
      </c>
      <c r="J924">
        <v>0.11645</v>
      </c>
      <c r="K924">
        <v>2.4279999999999999</v>
      </c>
      <c r="L924">
        <v>2013.3</v>
      </c>
      <c r="M924">
        <v>8.0200999999999993</v>
      </c>
      <c r="N924">
        <v>100.67</v>
      </c>
      <c r="O924">
        <v>0.61441000000000001</v>
      </c>
      <c r="P924">
        <v>1977.7</v>
      </c>
      <c r="Q924">
        <v>-4836.5</v>
      </c>
      <c r="R924">
        <v>0.97306999999999999</v>
      </c>
      <c r="S924">
        <v>0.97109999999999996</v>
      </c>
      <c r="T924">
        <v>6.4588999999999999</v>
      </c>
      <c r="U924">
        <v>3.3487</v>
      </c>
      <c r="V924">
        <v>0.87814999999999999</v>
      </c>
      <c r="W924">
        <v>0.87234999999999996</v>
      </c>
      <c r="X924">
        <v>13.738</v>
      </c>
      <c r="Y924">
        <v>10.715</v>
      </c>
      <c r="Z924">
        <v>0.64192000000000005</v>
      </c>
      <c r="AA924">
        <v>0.62487000000000004</v>
      </c>
      <c r="AB924">
        <v>23.550999999999998</v>
      </c>
      <c r="AC924">
        <v>20.420000000000002</v>
      </c>
      <c r="AD924">
        <v>45</v>
      </c>
      <c r="AE924">
        <v>17</v>
      </c>
      <c r="AF924">
        <v>1.0557000000000001</v>
      </c>
      <c r="AG924">
        <v>9.9337999999999996E-3</v>
      </c>
      <c r="AH924">
        <v>1.0458000000000001</v>
      </c>
      <c r="AI924">
        <v>17</v>
      </c>
      <c r="AJ924">
        <v>2</v>
      </c>
      <c r="AK924">
        <v>16</v>
      </c>
      <c r="AL924">
        <v>1</v>
      </c>
      <c r="AM924">
        <v>0</v>
      </c>
      <c r="AN924">
        <v>1</v>
      </c>
      <c r="AO924">
        <v>0.92359999999999998</v>
      </c>
      <c r="AP924">
        <v>0</v>
      </c>
      <c r="AQ924">
        <v>0</v>
      </c>
      <c r="AR924" t="s">
        <v>95</v>
      </c>
      <c r="AS924" t="s">
        <v>95</v>
      </c>
      <c r="AT924" t="s">
        <v>95</v>
      </c>
      <c r="AU924" t="s">
        <v>95</v>
      </c>
      <c r="AV924" t="s">
        <v>95</v>
      </c>
      <c r="AW924" t="s">
        <v>95</v>
      </c>
      <c r="AX924" t="s">
        <v>95</v>
      </c>
      <c r="AY924" t="s">
        <v>95</v>
      </c>
      <c r="AZ924" t="s">
        <v>95</v>
      </c>
      <c r="BA924" t="s">
        <v>95</v>
      </c>
      <c r="BB924" t="s">
        <v>95</v>
      </c>
      <c r="BC924" t="s">
        <v>95</v>
      </c>
      <c r="BD924" t="s">
        <v>95</v>
      </c>
      <c r="BI924">
        <v>0</v>
      </c>
      <c r="BJ924" t="s">
        <v>137</v>
      </c>
      <c r="BK924" t="s">
        <v>180</v>
      </c>
      <c r="BL924">
        <v>1</v>
      </c>
      <c r="BM924">
        <v>1</v>
      </c>
      <c r="BN924">
        <v>0</v>
      </c>
      <c r="BO924">
        <v>0</v>
      </c>
      <c r="BP924">
        <v>0</v>
      </c>
      <c r="BQ924">
        <v>0</v>
      </c>
      <c r="BS924">
        <v>1</v>
      </c>
      <c r="BT924">
        <v>1</v>
      </c>
      <c r="BU924">
        <v>0</v>
      </c>
      <c r="BV924">
        <v>0</v>
      </c>
      <c r="BW924">
        <v>0</v>
      </c>
      <c r="BX924">
        <v>0</v>
      </c>
      <c r="BY924">
        <v>976</v>
      </c>
      <c r="CG924" s="4">
        <v>1</v>
      </c>
      <c r="CH924" s="4">
        <v>1</v>
      </c>
      <c r="CI924" s="5">
        <v>0</v>
      </c>
      <c r="CJ924" s="5">
        <v>0</v>
      </c>
      <c r="CK924" s="5">
        <v>0</v>
      </c>
      <c r="CL924" s="5">
        <v>0</v>
      </c>
    </row>
    <row r="925" spans="1:90" x14ac:dyDescent="0.2">
      <c r="A925" t="s">
        <v>1512</v>
      </c>
      <c r="B925" t="s">
        <v>1408</v>
      </c>
      <c r="C925" t="s">
        <v>1488</v>
      </c>
      <c r="D925">
        <v>3.5</v>
      </c>
      <c r="E925" t="s">
        <v>317</v>
      </c>
      <c r="F925" t="s">
        <v>364</v>
      </c>
      <c r="G925" t="s">
        <v>360</v>
      </c>
      <c r="H925" t="s">
        <v>1411</v>
      </c>
      <c r="I925">
        <v>7.3551000000000002</v>
      </c>
      <c r="J925">
        <v>3.0022E-2</v>
      </c>
      <c r="K925">
        <v>0.30252000000000001</v>
      </c>
      <c r="L925">
        <v>2011.6</v>
      </c>
      <c r="M925">
        <v>0.59746999999999995</v>
      </c>
      <c r="N925">
        <v>56.921999999999997</v>
      </c>
      <c r="O925">
        <v>1549.1</v>
      </c>
      <c r="P925" s="1">
        <v>158030</v>
      </c>
      <c r="Q925">
        <v>-602.1</v>
      </c>
      <c r="R925">
        <v>0.99965999999999999</v>
      </c>
      <c r="S925">
        <v>0.99961999999999995</v>
      </c>
      <c r="T925">
        <v>0.17408000000000001</v>
      </c>
      <c r="U925">
        <v>3.0460000000000001E-2</v>
      </c>
      <c r="V925">
        <v>-3.3597000000000002E-2</v>
      </c>
      <c r="W925">
        <v>-0.10249999999999999</v>
      </c>
      <c r="X925">
        <v>9.5608000000000004</v>
      </c>
      <c r="Y925">
        <v>1.7237</v>
      </c>
      <c r="Z925">
        <v>9.3825000000000006E-2</v>
      </c>
      <c r="AA925">
        <v>3.3412999999999998E-2</v>
      </c>
      <c r="AB925">
        <v>8.9520999999999997</v>
      </c>
      <c r="AC925">
        <v>3.9990999999999999</v>
      </c>
      <c r="AD925">
        <v>33</v>
      </c>
      <c r="AE925">
        <v>4</v>
      </c>
      <c r="AF925">
        <v>0.96457000000000004</v>
      </c>
      <c r="AG925" s="1">
        <v>7.8529000000000007E-5</v>
      </c>
      <c r="AH925">
        <v>0.96448999999999996</v>
      </c>
      <c r="AI925">
        <v>5</v>
      </c>
      <c r="AJ925">
        <v>0</v>
      </c>
      <c r="AK925">
        <v>3</v>
      </c>
      <c r="AL925">
        <v>0</v>
      </c>
      <c r="AM925">
        <v>1</v>
      </c>
      <c r="AN925">
        <v>1</v>
      </c>
      <c r="AO925">
        <v>1.7722999999999999E-2</v>
      </c>
      <c r="AP925">
        <v>0</v>
      </c>
      <c r="AQ925">
        <v>1</v>
      </c>
      <c r="AR925" t="s">
        <v>95</v>
      </c>
      <c r="AS925" t="s">
        <v>96</v>
      </c>
      <c r="AT925" t="s">
        <v>95</v>
      </c>
      <c r="AU925" t="s">
        <v>94</v>
      </c>
      <c r="AV925" t="s">
        <v>95</v>
      </c>
      <c r="AW925" t="s">
        <v>94</v>
      </c>
      <c r="AX925" t="s">
        <v>94</v>
      </c>
      <c r="AY925" t="s">
        <v>95</v>
      </c>
      <c r="AZ925" t="s">
        <v>94</v>
      </c>
      <c r="BA925" t="s">
        <v>96</v>
      </c>
      <c r="BB925" t="s">
        <v>96</v>
      </c>
      <c r="BC925" t="s">
        <v>96</v>
      </c>
      <c r="BD925" t="s">
        <v>96</v>
      </c>
      <c r="BH925" t="s">
        <v>341</v>
      </c>
      <c r="BI925">
        <v>1</v>
      </c>
      <c r="BJ925" t="s">
        <v>97</v>
      </c>
      <c r="BK925" t="s">
        <v>138</v>
      </c>
      <c r="BL925">
        <v>0</v>
      </c>
      <c r="BM925">
        <v>0</v>
      </c>
      <c r="BN925">
        <v>0</v>
      </c>
      <c r="BO925">
        <v>0</v>
      </c>
      <c r="BP925">
        <v>0</v>
      </c>
      <c r="BQ925">
        <v>0</v>
      </c>
      <c r="BS925">
        <v>0</v>
      </c>
      <c r="BT925">
        <v>0</v>
      </c>
      <c r="BU925">
        <v>0</v>
      </c>
      <c r="BV925">
        <v>0</v>
      </c>
      <c r="BW925">
        <v>0</v>
      </c>
      <c r="BX925">
        <v>0</v>
      </c>
      <c r="BY925">
        <v>977</v>
      </c>
      <c r="CG925" s="4">
        <v>0</v>
      </c>
      <c r="CH925" s="4">
        <v>0</v>
      </c>
      <c r="CI925" s="5">
        <v>0</v>
      </c>
      <c r="CJ925" s="5">
        <v>0</v>
      </c>
      <c r="CK925" s="5">
        <v>0</v>
      </c>
      <c r="CL925" s="5">
        <v>0</v>
      </c>
    </row>
    <row r="926" spans="1:90" x14ac:dyDescent="0.2">
      <c r="A926" t="s">
        <v>1513</v>
      </c>
      <c r="B926" t="s">
        <v>1408</v>
      </c>
      <c r="C926" t="s">
        <v>1488</v>
      </c>
      <c r="D926">
        <v>3.5</v>
      </c>
      <c r="E926" t="s">
        <v>317</v>
      </c>
      <c r="F926" t="s">
        <v>366</v>
      </c>
      <c r="G926" t="s">
        <v>351</v>
      </c>
      <c r="H926" t="s">
        <v>1411</v>
      </c>
      <c r="I926">
        <v>0.20222999999999999</v>
      </c>
      <c r="J926">
        <v>0.10511</v>
      </c>
      <c r="K926">
        <v>0.5</v>
      </c>
      <c r="L926">
        <v>2016.8</v>
      </c>
      <c r="M926">
        <v>21.73</v>
      </c>
      <c r="N926">
        <v>29.7</v>
      </c>
      <c r="O926">
        <v>10.27</v>
      </c>
      <c r="P926">
        <v>2014.7</v>
      </c>
      <c r="Q926">
        <v>-995.22</v>
      </c>
      <c r="R926">
        <v>0.99046000000000001</v>
      </c>
      <c r="S926">
        <v>0.98975999999999997</v>
      </c>
      <c r="T926">
        <v>0.73268999999999995</v>
      </c>
      <c r="U926">
        <v>0.55727000000000004</v>
      </c>
      <c r="V926">
        <v>0.97021999999999997</v>
      </c>
      <c r="W926">
        <v>0.96880999999999995</v>
      </c>
      <c r="X926">
        <v>1.2943</v>
      </c>
      <c r="Y926">
        <v>0.97875999999999996</v>
      </c>
      <c r="Z926">
        <v>0.74946999999999997</v>
      </c>
      <c r="AA926">
        <v>0.73753999999999997</v>
      </c>
      <c r="AB926">
        <v>3.7543000000000002</v>
      </c>
      <c r="AC926">
        <v>3.1480999999999999</v>
      </c>
      <c r="AD926">
        <v>45</v>
      </c>
      <c r="AE926">
        <v>35</v>
      </c>
      <c r="AF926">
        <v>0.80808999999999997</v>
      </c>
      <c r="AG926">
        <v>3.3669999999999999E-2</v>
      </c>
      <c r="AH926">
        <v>0.77442</v>
      </c>
      <c r="AI926">
        <v>35</v>
      </c>
      <c r="AJ926">
        <v>1</v>
      </c>
      <c r="AK926">
        <v>34</v>
      </c>
      <c r="AL926">
        <v>0</v>
      </c>
      <c r="AM926">
        <v>0</v>
      </c>
      <c r="AN926">
        <v>0</v>
      </c>
      <c r="AO926">
        <v>0.92291000000000001</v>
      </c>
      <c r="AP926">
        <v>0</v>
      </c>
      <c r="AQ926">
        <v>1</v>
      </c>
      <c r="AR926" t="s">
        <v>95</v>
      </c>
      <c r="AS926" t="s">
        <v>95</v>
      </c>
      <c r="AT926" t="s">
        <v>95</v>
      </c>
      <c r="AU926" t="s">
        <v>95</v>
      </c>
      <c r="AV926" t="s">
        <v>95</v>
      </c>
      <c r="AW926" t="s">
        <v>95</v>
      </c>
      <c r="AX926" t="s">
        <v>95</v>
      </c>
      <c r="AY926" t="s">
        <v>95</v>
      </c>
      <c r="AZ926" t="s">
        <v>95</v>
      </c>
      <c r="BA926" t="s">
        <v>95</v>
      </c>
      <c r="BB926" t="s">
        <v>95</v>
      </c>
      <c r="BC926" t="s">
        <v>95</v>
      </c>
      <c r="BD926" t="s">
        <v>95</v>
      </c>
      <c r="BI926">
        <v>0</v>
      </c>
      <c r="BJ926" t="s">
        <v>137</v>
      </c>
      <c r="BK926" t="s">
        <v>180</v>
      </c>
      <c r="BL926">
        <v>1</v>
      </c>
      <c r="BM926">
        <v>1</v>
      </c>
      <c r="BN926">
        <v>0</v>
      </c>
      <c r="BO926">
        <v>0</v>
      </c>
      <c r="BP926">
        <v>0</v>
      </c>
      <c r="BQ926">
        <v>0</v>
      </c>
      <c r="BS926">
        <v>1</v>
      </c>
      <c r="BT926">
        <v>1</v>
      </c>
      <c r="BU926">
        <v>0</v>
      </c>
      <c r="BV926">
        <v>0</v>
      </c>
      <c r="BW926">
        <v>0</v>
      </c>
      <c r="BX926">
        <v>0</v>
      </c>
      <c r="BY926">
        <v>978</v>
      </c>
      <c r="CG926" s="4">
        <v>1</v>
      </c>
      <c r="CH926" s="4">
        <v>1</v>
      </c>
      <c r="CI926" s="5">
        <v>0</v>
      </c>
      <c r="CJ926" s="5">
        <v>0</v>
      </c>
      <c r="CK926" s="5">
        <v>0</v>
      </c>
      <c r="CL926" s="5">
        <v>0</v>
      </c>
    </row>
    <row r="927" spans="1:90" x14ac:dyDescent="0.2">
      <c r="A927" t="s">
        <v>1514</v>
      </c>
      <c r="B927" t="s">
        <v>1408</v>
      </c>
      <c r="C927" t="s">
        <v>1488</v>
      </c>
      <c r="D927">
        <v>3.5</v>
      </c>
      <c r="E927" t="s">
        <v>317</v>
      </c>
      <c r="F927" t="s">
        <v>368</v>
      </c>
      <c r="G927" t="s">
        <v>354</v>
      </c>
      <c r="H927" t="s">
        <v>1411</v>
      </c>
      <c r="I927">
        <v>21.242000000000001</v>
      </c>
      <c r="J927">
        <v>4.9497999999999999E-3</v>
      </c>
      <c r="K927">
        <v>4.1700000000000001E-2</v>
      </c>
      <c r="L927">
        <v>2008</v>
      </c>
      <c r="M927">
        <v>0.20688000000000001</v>
      </c>
      <c r="N927">
        <v>1.4</v>
      </c>
      <c r="O927">
        <v>1554.2</v>
      </c>
      <c r="P927" s="1">
        <v>157530</v>
      </c>
      <c r="Q927">
        <v>-82.923000000000002</v>
      </c>
      <c r="R927">
        <v>0.55913000000000002</v>
      </c>
      <c r="S927">
        <v>0.52134000000000003</v>
      </c>
      <c r="T927">
        <v>0.51639999999999997</v>
      </c>
      <c r="U927">
        <v>0.25641000000000003</v>
      </c>
      <c r="V927">
        <v>-0.31413000000000002</v>
      </c>
      <c r="W927">
        <v>-0.38713999999999998</v>
      </c>
      <c r="X927">
        <v>0.89156000000000002</v>
      </c>
      <c r="Y927">
        <v>0.43590000000000001</v>
      </c>
      <c r="Z927">
        <v>0.36414999999999997</v>
      </c>
      <c r="AA927">
        <v>0.32883000000000001</v>
      </c>
      <c r="AB927">
        <v>0.62016000000000004</v>
      </c>
      <c r="AC927">
        <v>0.4748</v>
      </c>
      <c r="AD927">
        <v>39</v>
      </c>
      <c r="AE927">
        <v>11</v>
      </c>
      <c r="AF927">
        <v>2.1429</v>
      </c>
      <c r="AG927">
        <v>0.71428999999999998</v>
      </c>
      <c r="AH927">
        <v>1.4286000000000001</v>
      </c>
      <c r="AI927">
        <v>29</v>
      </c>
      <c r="AJ927">
        <v>0</v>
      </c>
      <c r="AK927">
        <v>28</v>
      </c>
      <c r="AL927">
        <v>0</v>
      </c>
      <c r="AM927">
        <v>0</v>
      </c>
      <c r="AN927">
        <v>1</v>
      </c>
      <c r="AO927">
        <v>0.45161000000000001</v>
      </c>
      <c r="AP927">
        <v>0</v>
      </c>
      <c r="AQ927">
        <v>1</v>
      </c>
      <c r="AR927" t="s">
        <v>94</v>
      </c>
      <c r="AS927" t="s">
        <v>95</v>
      </c>
      <c r="AT927" t="s">
        <v>95</v>
      </c>
      <c r="AU927" t="s">
        <v>94</v>
      </c>
      <c r="AV927" t="s">
        <v>94</v>
      </c>
      <c r="AW927" t="s">
        <v>94</v>
      </c>
      <c r="AX927" t="s">
        <v>94</v>
      </c>
      <c r="AY927" t="s">
        <v>95</v>
      </c>
      <c r="AZ927" t="s">
        <v>95</v>
      </c>
      <c r="BA927" t="s">
        <v>94</v>
      </c>
      <c r="BB927" t="s">
        <v>94</v>
      </c>
      <c r="BC927" t="s">
        <v>94</v>
      </c>
      <c r="BD927" t="s">
        <v>94</v>
      </c>
      <c r="BH927" t="s">
        <v>341</v>
      </c>
      <c r="BI927">
        <v>1</v>
      </c>
      <c r="BJ927" t="s">
        <v>97</v>
      </c>
      <c r="BK927" t="s">
        <v>138</v>
      </c>
      <c r="BL927">
        <v>0</v>
      </c>
      <c r="BM927">
        <v>0</v>
      </c>
      <c r="BN927">
        <v>0</v>
      </c>
      <c r="BO927">
        <v>0</v>
      </c>
      <c r="BP927">
        <v>0</v>
      </c>
      <c r="BQ927">
        <v>0</v>
      </c>
      <c r="BS927">
        <v>0</v>
      </c>
      <c r="BT927">
        <v>1</v>
      </c>
      <c r="BU927">
        <v>0</v>
      </c>
      <c r="BV927">
        <v>0</v>
      </c>
      <c r="BW927">
        <v>0</v>
      </c>
      <c r="BX927">
        <v>0</v>
      </c>
      <c r="BY927">
        <v>979</v>
      </c>
      <c r="CA927" t="s">
        <v>123</v>
      </c>
      <c r="CG927" s="4">
        <v>0</v>
      </c>
      <c r="CH927" s="4">
        <v>1</v>
      </c>
      <c r="CI927" s="5">
        <v>0</v>
      </c>
      <c r="CJ927" s="5">
        <v>0</v>
      </c>
      <c r="CK927" s="5">
        <v>0</v>
      </c>
      <c r="CL927" s="5">
        <v>0</v>
      </c>
    </row>
    <row r="928" spans="1:90" x14ac:dyDescent="0.2">
      <c r="A928" t="s">
        <v>1515</v>
      </c>
      <c r="B928" t="s">
        <v>1408</v>
      </c>
      <c r="C928" t="s">
        <v>1488</v>
      </c>
      <c r="D928">
        <v>4.0999999999999996</v>
      </c>
      <c r="E928" t="s">
        <v>129</v>
      </c>
      <c r="F928" t="s">
        <v>130</v>
      </c>
      <c r="G928" t="s">
        <v>131</v>
      </c>
      <c r="H928" t="s">
        <v>1411</v>
      </c>
      <c r="I928">
        <v>-0.11294999999999999</v>
      </c>
      <c r="J928">
        <v>1.2486000000000001E-3</v>
      </c>
      <c r="K928">
        <v>4.6712999999999998E-2</v>
      </c>
      <c r="L928">
        <v>2055</v>
      </c>
      <c r="M928">
        <v>-38.905000000000001</v>
      </c>
      <c r="N928">
        <v>34.261000000000003</v>
      </c>
      <c r="O928">
        <v>87.95</v>
      </c>
      <c r="P928">
        <v>2778.8</v>
      </c>
      <c r="Q928">
        <v>-60.231000000000002</v>
      </c>
      <c r="R928">
        <v>1.1540999999999999E-4</v>
      </c>
      <c r="S928">
        <v>-0.17632999999999999</v>
      </c>
      <c r="T928">
        <v>24.262</v>
      </c>
      <c r="U928">
        <v>18.43</v>
      </c>
      <c r="V928">
        <v>1.2292999999999999E-4</v>
      </c>
      <c r="W928">
        <v>-0.11097</v>
      </c>
      <c r="X928">
        <v>24.262</v>
      </c>
      <c r="Y928">
        <v>18.378</v>
      </c>
      <c r="Z928">
        <v>1.3590999999999999E-4</v>
      </c>
      <c r="AA928">
        <v>-0.11096</v>
      </c>
      <c r="AB928">
        <v>24.262</v>
      </c>
      <c r="AC928">
        <v>18.376000000000001</v>
      </c>
      <c r="AD928">
        <v>21</v>
      </c>
      <c r="AE928">
        <v>19</v>
      </c>
      <c r="AF928">
        <v>2.9186999999999999</v>
      </c>
      <c r="AG928">
        <v>0.14892</v>
      </c>
      <c r="AH928">
        <v>2.7698</v>
      </c>
      <c r="AI928">
        <v>19</v>
      </c>
      <c r="AJ928">
        <v>16</v>
      </c>
      <c r="AK928">
        <v>18</v>
      </c>
      <c r="AL928">
        <v>1</v>
      </c>
      <c r="AM928">
        <v>0</v>
      </c>
      <c r="AN928">
        <v>1</v>
      </c>
      <c r="AO928">
        <v>0.89171</v>
      </c>
      <c r="AP928">
        <v>0</v>
      </c>
      <c r="AQ928">
        <v>1</v>
      </c>
      <c r="AR928" t="s">
        <v>96</v>
      </c>
      <c r="AS928" t="s">
        <v>95</v>
      </c>
      <c r="AT928" t="s">
        <v>95</v>
      </c>
      <c r="AU928" t="s">
        <v>95</v>
      </c>
      <c r="AV928" t="s">
        <v>95</v>
      </c>
      <c r="AW928" t="s">
        <v>95</v>
      </c>
      <c r="AX928" t="s">
        <v>95</v>
      </c>
      <c r="AY928" t="s">
        <v>95</v>
      </c>
      <c r="AZ928" t="s">
        <v>94</v>
      </c>
      <c r="BA928" t="s">
        <v>96</v>
      </c>
      <c r="BB928" t="s">
        <v>94</v>
      </c>
      <c r="BC928" t="s">
        <v>96</v>
      </c>
      <c r="BD928" t="s">
        <v>94</v>
      </c>
      <c r="BH928" t="s">
        <v>323</v>
      </c>
      <c r="BI928">
        <v>0</v>
      </c>
      <c r="BJ928" t="s">
        <v>132</v>
      </c>
      <c r="BK928" t="s">
        <v>133</v>
      </c>
      <c r="BL928">
        <v>0</v>
      </c>
      <c r="BM928">
        <v>0</v>
      </c>
      <c r="BN928">
        <v>0</v>
      </c>
      <c r="BO928">
        <v>0</v>
      </c>
      <c r="BP928">
        <v>0</v>
      </c>
      <c r="BQ928">
        <v>0</v>
      </c>
      <c r="BS928">
        <v>0</v>
      </c>
      <c r="BT928">
        <v>1</v>
      </c>
      <c r="BU928">
        <v>0</v>
      </c>
      <c r="BV928">
        <v>0</v>
      </c>
      <c r="BW928">
        <v>0</v>
      </c>
      <c r="BX928">
        <v>0</v>
      </c>
      <c r="BY928">
        <v>980</v>
      </c>
      <c r="CA928" t="s">
        <v>123</v>
      </c>
      <c r="CG928" s="4">
        <v>0</v>
      </c>
      <c r="CH928" s="4">
        <v>1</v>
      </c>
      <c r="CI928" s="5">
        <v>0</v>
      </c>
      <c r="CJ928" s="5">
        <v>0</v>
      </c>
      <c r="CK928" s="5">
        <v>0</v>
      </c>
      <c r="CL928" s="5">
        <v>0</v>
      </c>
    </row>
    <row r="929" spans="1:90" x14ac:dyDescent="0.2">
      <c r="A929" t="s">
        <v>1516</v>
      </c>
      <c r="B929" t="s">
        <v>1408</v>
      </c>
      <c r="C929" t="s">
        <v>1488</v>
      </c>
      <c r="D929">
        <v>4.0999999999999996</v>
      </c>
      <c r="E929" t="s">
        <v>129</v>
      </c>
      <c r="F929" t="s">
        <v>135</v>
      </c>
      <c r="G929" t="s">
        <v>136</v>
      </c>
      <c r="H929" t="s">
        <v>1411</v>
      </c>
      <c r="I929">
        <v>2.8287</v>
      </c>
      <c r="J929">
        <v>0.96967999999999999</v>
      </c>
      <c r="K929">
        <v>24.885000000000002</v>
      </c>
      <c r="L929">
        <v>2007.1</v>
      </c>
      <c r="M929">
        <v>1.5535000000000001</v>
      </c>
      <c r="N929">
        <v>107.04</v>
      </c>
      <c r="O929" s="1">
        <v>2.5874999999999999E-5</v>
      </c>
      <c r="P929">
        <v>1992.3</v>
      </c>
      <c r="Q929">
        <v>-49889</v>
      </c>
      <c r="R929">
        <v>0.99999000000000005</v>
      </c>
      <c r="S929">
        <v>0.99995000000000001</v>
      </c>
      <c r="T929">
        <v>0.14144999999999999</v>
      </c>
      <c r="U929">
        <v>7.5681999999999999E-2</v>
      </c>
      <c r="V929">
        <v>0.96945000000000003</v>
      </c>
      <c r="W929">
        <v>0.93891000000000002</v>
      </c>
      <c r="X929">
        <v>6.8461999999999996</v>
      </c>
      <c r="Y929">
        <v>5.9012000000000002</v>
      </c>
      <c r="Z929">
        <v>0.80717000000000005</v>
      </c>
      <c r="AA929">
        <v>0.61433000000000004</v>
      </c>
      <c r="AB929">
        <v>17.201000000000001</v>
      </c>
      <c r="AC929">
        <v>15.367000000000001</v>
      </c>
      <c r="AD929">
        <v>5</v>
      </c>
      <c r="AE929">
        <v>3</v>
      </c>
      <c r="AF929">
        <v>0.93427000000000004</v>
      </c>
      <c r="AG929">
        <v>4.7667000000000001E-2</v>
      </c>
      <c r="AH929">
        <v>0.88660000000000005</v>
      </c>
      <c r="AI929">
        <v>3</v>
      </c>
      <c r="AJ929">
        <v>0</v>
      </c>
      <c r="AK929">
        <v>2</v>
      </c>
      <c r="AL929">
        <v>0</v>
      </c>
      <c r="AM929">
        <v>0</v>
      </c>
      <c r="AN929">
        <v>1</v>
      </c>
      <c r="AO929">
        <v>0.41365000000000002</v>
      </c>
      <c r="AP929">
        <v>0</v>
      </c>
      <c r="AQ929">
        <v>1</v>
      </c>
      <c r="AR929" t="s">
        <v>95</v>
      </c>
      <c r="AS929" t="s">
        <v>96</v>
      </c>
      <c r="AT929" t="s">
        <v>95</v>
      </c>
      <c r="AU929" t="s">
        <v>95</v>
      </c>
      <c r="AV929" t="s">
        <v>95</v>
      </c>
      <c r="AW929" t="s">
        <v>95</v>
      </c>
      <c r="AX929" t="s">
        <v>94</v>
      </c>
      <c r="AY929" t="s">
        <v>95</v>
      </c>
      <c r="AZ929" t="s">
        <v>95</v>
      </c>
      <c r="BA929" t="s">
        <v>96</v>
      </c>
      <c r="BB929" t="s">
        <v>96</v>
      </c>
      <c r="BC929" t="s">
        <v>96</v>
      </c>
      <c r="BD929" t="s">
        <v>96</v>
      </c>
      <c r="BH929" t="s">
        <v>189</v>
      </c>
      <c r="BI929">
        <v>0</v>
      </c>
      <c r="BJ929" t="s">
        <v>137</v>
      </c>
      <c r="BK929" t="s">
        <v>138</v>
      </c>
      <c r="BL929">
        <v>0</v>
      </c>
      <c r="BM929">
        <v>0</v>
      </c>
      <c r="BN929">
        <v>0</v>
      </c>
      <c r="BO929">
        <v>0</v>
      </c>
      <c r="BP929">
        <v>0</v>
      </c>
      <c r="BQ929">
        <v>1</v>
      </c>
      <c r="BS929">
        <v>0</v>
      </c>
      <c r="BT929">
        <v>1</v>
      </c>
      <c r="BU929">
        <v>0</v>
      </c>
      <c r="BV929">
        <v>0</v>
      </c>
      <c r="BW929">
        <v>0</v>
      </c>
      <c r="BX929">
        <v>1</v>
      </c>
      <c r="BY929">
        <v>981</v>
      </c>
      <c r="CA929" t="s">
        <v>123</v>
      </c>
      <c r="CG929" s="4">
        <v>0</v>
      </c>
      <c r="CH929" s="4">
        <v>1</v>
      </c>
      <c r="CI929" s="5">
        <v>0</v>
      </c>
      <c r="CJ929" s="5">
        <v>0</v>
      </c>
      <c r="CK929" s="5">
        <v>0</v>
      </c>
      <c r="CL929" s="5">
        <v>1</v>
      </c>
    </row>
    <row r="930" spans="1:90" x14ac:dyDescent="0.2">
      <c r="A930" t="s">
        <v>1517</v>
      </c>
      <c r="B930" t="s">
        <v>1518</v>
      </c>
      <c r="C930" t="s">
        <v>147</v>
      </c>
      <c r="D930">
        <v>1.1000000000000001</v>
      </c>
      <c r="E930" t="s">
        <v>90</v>
      </c>
      <c r="F930" t="s">
        <v>1519</v>
      </c>
      <c r="G930" t="s">
        <v>1520</v>
      </c>
      <c r="H930" t="s">
        <v>1521</v>
      </c>
      <c r="I930">
        <v>5.3179999999999998E-2</v>
      </c>
      <c r="J930">
        <v>5.3178999999999997E-2</v>
      </c>
      <c r="K930">
        <v>7.8638E-2</v>
      </c>
      <c r="L930">
        <v>2221.5</v>
      </c>
      <c r="M930">
        <v>82.632999999999996</v>
      </c>
      <c r="N930">
        <v>89168</v>
      </c>
      <c r="O930">
        <v>5.3468</v>
      </c>
      <c r="P930">
        <v>2038.7</v>
      </c>
      <c r="Q930">
        <v>-156.88</v>
      </c>
      <c r="R930">
        <v>0.93428999999999995</v>
      </c>
      <c r="S930">
        <v>0.92020999999999997</v>
      </c>
      <c r="T930">
        <v>0.11008999999999999</v>
      </c>
      <c r="U930">
        <v>7.9114000000000004E-2</v>
      </c>
      <c r="V930">
        <v>0.93428999999999995</v>
      </c>
      <c r="W930">
        <v>0.92552999999999996</v>
      </c>
      <c r="X930">
        <v>0.11008999999999999</v>
      </c>
      <c r="Y930">
        <v>7.9114000000000004E-2</v>
      </c>
      <c r="Z930">
        <v>0.90244000000000002</v>
      </c>
      <c r="AA930">
        <v>0.88943000000000005</v>
      </c>
      <c r="AB930">
        <v>0.13414000000000001</v>
      </c>
      <c r="AC930">
        <v>0.10636</v>
      </c>
      <c r="AD930">
        <v>18</v>
      </c>
      <c r="AE930">
        <v>18</v>
      </c>
      <c r="AF930" s="1">
        <v>2.8036999999999999E-5</v>
      </c>
      <c r="AG930" s="1">
        <v>1.0093E-5</v>
      </c>
      <c r="AH930" s="1">
        <v>1.7944E-5</v>
      </c>
      <c r="AI930">
        <v>18</v>
      </c>
      <c r="AJ930">
        <v>0</v>
      </c>
      <c r="AK930">
        <v>17</v>
      </c>
      <c r="AL930">
        <v>0</v>
      </c>
      <c r="AM930">
        <v>0</v>
      </c>
      <c r="AN930">
        <v>0</v>
      </c>
      <c r="AO930">
        <v>0.91718</v>
      </c>
      <c r="AP930">
        <v>0</v>
      </c>
      <c r="AQ930">
        <v>1</v>
      </c>
      <c r="AR930" t="s">
        <v>95</v>
      </c>
      <c r="AS930" t="s">
        <v>95</v>
      </c>
      <c r="AT930" t="s">
        <v>95</v>
      </c>
      <c r="AU930" t="s">
        <v>95</v>
      </c>
      <c r="AV930" t="s">
        <v>95</v>
      </c>
      <c r="AW930" t="s">
        <v>95</v>
      </c>
      <c r="AX930" t="s">
        <v>95</v>
      </c>
      <c r="AY930" t="s">
        <v>94</v>
      </c>
      <c r="AZ930" t="s">
        <v>95</v>
      </c>
      <c r="BA930" t="s">
        <v>94</v>
      </c>
      <c r="BB930" t="s">
        <v>95</v>
      </c>
      <c r="BC930" t="s">
        <v>94</v>
      </c>
      <c r="BD930" t="s">
        <v>95</v>
      </c>
      <c r="BE930">
        <v>1</v>
      </c>
      <c r="BI930">
        <v>0</v>
      </c>
      <c r="BL930">
        <v>1</v>
      </c>
      <c r="BM930">
        <v>1</v>
      </c>
      <c r="BN930">
        <v>0</v>
      </c>
      <c r="BO930">
        <v>0</v>
      </c>
      <c r="BP930">
        <v>0</v>
      </c>
      <c r="BQ930">
        <v>0</v>
      </c>
      <c r="BY930">
        <v>982</v>
      </c>
      <c r="CG930" s="4">
        <v>1</v>
      </c>
      <c r="CH930" s="4">
        <v>1</v>
      </c>
      <c r="CI930" s="5">
        <v>0</v>
      </c>
      <c r="CJ930" s="5">
        <v>0</v>
      </c>
      <c r="CK930" s="5">
        <v>0</v>
      </c>
      <c r="CL930" s="5">
        <v>0</v>
      </c>
    </row>
    <row r="931" spans="1:90" x14ac:dyDescent="0.2">
      <c r="A931" t="s">
        <v>1522</v>
      </c>
      <c r="B931" t="s">
        <v>1518</v>
      </c>
      <c r="C931" t="s">
        <v>147</v>
      </c>
      <c r="D931">
        <v>1.1000000000000001</v>
      </c>
      <c r="E931" t="s">
        <v>90</v>
      </c>
      <c r="F931" t="s">
        <v>1523</v>
      </c>
      <c r="G931" t="s">
        <v>1524</v>
      </c>
      <c r="H931" t="s">
        <v>1521</v>
      </c>
      <c r="I931">
        <v>0.14477999999999999</v>
      </c>
      <c r="J931">
        <v>0.14477999999999999</v>
      </c>
      <c r="K931">
        <v>97.965000000000003</v>
      </c>
      <c r="L931">
        <v>2106.6999999999998</v>
      </c>
      <c r="M931">
        <v>30.353000000000002</v>
      </c>
      <c r="N931" s="1">
        <v>244690000</v>
      </c>
      <c r="O931">
        <v>1.3234999999999999E-4</v>
      </c>
      <c r="P931">
        <v>1911.7</v>
      </c>
      <c r="Q931" s="1">
        <v>-196980</v>
      </c>
      <c r="R931">
        <v>0.99709999999999999</v>
      </c>
      <c r="S931">
        <v>0.99585999999999997</v>
      </c>
      <c r="T931">
        <v>17.135999999999999</v>
      </c>
      <c r="U931">
        <v>14.294</v>
      </c>
      <c r="V931">
        <v>0.99709999999999999</v>
      </c>
      <c r="W931">
        <v>0.99638000000000004</v>
      </c>
      <c r="X931">
        <v>17.135999999999999</v>
      </c>
      <c r="Y931">
        <v>14.294</v>
      </c>
      <c r="Z931">
        <v>0.94764000000000004</v>
      </c>
      <c r="AA931">
        <v>0.93454999999999999</v>
      </c>
      <c r="AB931">
        <v>72.819000000000003</v>
      </c>
      <c r="AC931">
        <v>64.156999999999996</v>
      </c>
      <c r="AD931">
        <v>11</v>
      </c>
      <c r="AE931">
        <v>11</v>
      </c>
      <c r="AF931" s="1">
        <v>5.4558999999999997E-6</v>
      </c>
      <c r="AG931" s="1">
        <v>1.2714E-6</v>
      </c>
      <c r="AH931" s="1">
        <v>4.1845000000000003E-6</v>
      </c>
      <c r="AI931">
        <v>11</v>
      </c>
      <c r="AJ931">
        <v>0</v>
      </c>
      <c r="AK931">
        <v>10</v>
      </c>
      <c r="AL931">
        <v>0</v>
      </c>
      <c r="AM931">
        <v>0</v>
      </c>
      <c r="AN931">
        <v>0</v>
      </c>
      <c r="AO931">
        <v>0.85072000000000003</v>
      </c>
      <c r="AP931">
        <v>0</v>
      </c>
      <c r="AQ931">
        <v>0</v>
      </c>
      <c r="AR931" t="s">
        <v>95</v>
      </c>
      <c r="AS931" t="s">
        <v>95</v>
      </c>
      <c r="AT931" t="s">
        <v>95</v>
      </c>
      <c r="AU931" t="s">
        <v>95</v>
      </c>
      <c r="AV931" t="s">
        <v>95</v>
      </c>
      <c r="AW931" t="s">
        <v>95</v>
      </c>
      <c r="AX931" t="s">
        <v>95</v>
      </c>
      <c r="AY931" t="s">
        <v>94</v>
      </c>
      <c r="AZ931" t="s">
        <v>95</v>
      </c>
      <c r="BA931" t="s">
        <v>94</v>
      </c>
      <c r="BB931" t="s">
        <v>95</v>
      </c>
      <c r="BC931" t="s">
        <v>94</v>
      </c>
      <c r="BD931" t="s">
        <v>95</v>
      </c>
      <c r="BE931">
        <v>1</v>
      </c>
      <c r="BI931">
        <v>0</v>
      </c>
      <c r="BL931">
        <v>1</v>
      </c>
      <c r="BM931">
        <v>1</v>
      </c>
      <c r="BN931">
        <v>0</v>
      </c>
      <c r="BO931">
        <v>2</v>
      </c>
      <c r="BP931">
        <v>0</v>
      </c>
      <c r="BQ931">
        <v>0</v>
      </c>
      <c r="BY931">
        <v>983</v>
      </c>
      <c r="CG931" s="4">
        <v>1</v>
      </c>
      <c r="CH931" s="4">
        <v>1</v>
      </c>
      <c r="CI931" s="5">
        <v>0</v>
      </c>
      <c r="CJ931" s="5">
        <v>0</v>
      </c>
      <c r="CK931" s="5">
        <v>0</v>
      </c>
      <c r="CL931" s="5">
        <v>0</v>
      </c>
    </row>
    <row r="932" spans="1:90" x14ac:dyDescent="0.2">
      <c r="A932" t="s">
        <v>1525</v>
      </c>
      <c r="B932" t="s">
        <v>1518</v>
      </c>
      <c r="C932" t="s">
        <v>147</v>
      </c>
      <c r="D932">
        <v>3.3</v>
      </c>
      <c r="E932" t="s">
        <v>148</v>
      </c>
      <c r="F932" t="s">
        <v>149</v>
      </c>
      <c r="G932" t="s">
        <v>150</v>
      </c>
      <c r="H932" t="s">
        <v>1521</v>
      </c>
      <c r="I932">
        <v>0.35565999999999998</v>
      </c>
      <c r="J932">
        <v>0.17967</v>
      </c>
      <c r="K932">
        <v>6.3224</v>
      </c>
      <c r="L932">
        <v>2020.4</v>
      </c>
      <c r="M932">
        <v>12.356</v>
      </c>
      <c r="N932">
        <v>778.51</v>
      </c>
      <c r="O932" s="1">
        <v>4.9029000000000001E-5</v>
      </c>
      <c r="P932">
        <v>1932.6</v>
      </c>
      <c r="Q932">
        <v>-12553</v>
      </c>
      <c r="R932">
        <v>0.98307</v>
      </c>
      <c r="S932">
        <v>0.98207</v>
      </c>
      <c r="T932">
        <v>19.238</v>
      </c>
      <c r="U932">
        <v>11.266999999999999</v>
      </c>
      <c r="V932">
        <v>0.96928999999999998</v>
      </c>
      <c r="W932">
        <v>0.96811000000000003</v>
      </c>
      <c r="X932">
        <v>25.907</v>
      </c>
      <c r="Y932">
        <v>13.039</v>
      </c>
      <c r="Z932">
        <v>0.46088000000000001</v>
      </c>
      <c r="AA932">
        <v>0.44014999999999999</v>
      </c>
      <c r="AB932">
        <v>108.55</v>
      </c>
      <c r="AC932">
        <v>81.417000000000002</v>
      </c>
      <c r="AD932">
        <v>55</v>
      </c>
      <c r="AE932">
        <v>31</v>
      </c>
      <c r="AF932">
        <v>0.75144</v>
      </c>
      <c r="AG932">
        <v>1.2845000000000001E-3</v>
      </c>
      <c r="AH932">
        <v>0.75014999999999998</v>
      </c>
      <c r="AI932">
        <v>32</v>
      </c>
      <c r="AJ932">
        <v>1</v>
      </c>
      <c r="AK932">
        <v>31</v>
      </c>
      <c r="AL932">
        <v>0</v>
      </c>
      <c r="AM932">
        <v>0</v>
      </c>
      <c r="AN932">
        <v>1</v>
      </c>
      <c r="AO932">
        <v>0.88134000000000001</v>
      </c>
      <c r="AP932">
        <v>0</v>
      </c>
      <c r="AQ932">
        <v>0</v>
      </c>
      <c r="AR932" t="s">
        <v>95</v>
      </c>
      <c r="AS932" t="s">
        <v>95</v>
      </c>
      <c r="AT932" t="s">
        <v>95</v>
      </c>
      <c r="AU932" t="s">
        <v>95</v>
      </c>
      <c r="AV932" t="s">
        <v>95</v>
      </c>
      <c r="AW932" t="s">
        <v>95</v>
      </c>
      <c r="AX932" t="s">
        <v>95</v>
      </c>
      <c r="AY932" t="s">
        <v>95</v>
      </c>
      <c r="AZ932" t="s">
        <v>95</v>
      </c>
      <c r="BA932" t="s">
        <v>95</v>
      </c>
      <c r="BB932" t="s">
        <v>95</v>
      </c>
      <c r="BC932" t="s">
        <v>95</v>
      </c>
      <c r="BD932" t="s">
        <v>95</v>
      </c>
      <c r="BH932" t="s">
        <v>151</v>
      </c>
      <c r="BI932">
        <v>0</v>
      </c>
      <c r="BL932">
        <v>1</v>
      </c>
      <c r="BM932">
        <v>1</v>
      </c>
      <c r="BN932">
        <v>0</v>
      </c>
      <c r="BO932">
        <v>0</v>
      </c>
      <c r="BP932">
        <v>1</v>
      </c>
      <c r="BQ932">
        <v>1</v>
      </c>
      <c r="BY932">
        <v>984</v>
      </c>
      <c r="CG932" s="4">
        <v>1</v>
      </c>
      <c r="CH932" s="4">
        <v>1</v>
      </c>
      <c r="CI932" s="5">
        <v>0</v>
      </c>
      <c r="CJ932" s="5">
        <v>0</v>
      </c>
      <c r="CK932" s="5">
        <v>1</v>
      </c>
      <c r="CL932" s="5">
        <v>1</v>
      </c>
    </row>
    <row r="933" spans="1:90" x14ac:dyDescent="0.2">
      <c r="A933" t="s">
        <v>1526</v>
      </c>
      <c r="B933" t="s">
        <v>1518</v>
      </c>
      <c r="C933" t="s">
        <v>147</v>
      </c>
      <c r="D933">
        <v>4.0999999999999996</v>
      </c>
      <c r="E933" t="s">
        <v>129</v>
      </c>
      <c r="F933" t="s">
        <v>130</v>
      </c>
      <c r="G933" t="s">
        <v>131</v>
      </c>
      <c r="H933" t="s">
        <v>1521</v>
      </c>
      <c r="I933">
        <v>0.84874000000000005</v>
      </c>
      <c r="J933">
        <v>0.14058000000000001</v>
      </c>
      <c r="K933">
        <v>5.4871999999999996</v>
      </c>
      <c r="L933">
        <v>2015.8</v>
      </c>
      <c r="M933">
        <v>5.1776</v>
      </c>
      <c r="N933">
        <v>85.097999999999999</v>
      </c>
      <c r="O933">
        <v>0.1139</v>
      </c>
      <c r="P933">
        <v>1975</v>
      </c>
      <c r="Q933">
        <v>-11015</v>
      </c>
      <c r="R933">
        <v>0.94030999999999998</v>
      </c>
      <c r="S933">
        <v>0.92978000000000005</v>
      </c>
      <c r="T933">
        <v>8.9366000000000003</v>
      </c>
      <c r="U933">
        <v>5.4053000000000004</v>
      </c>
      <c r="V933">
        <v>0.82703000000000004</v>
      </c>
      <c r="W933">
        <v>0.80781000000000003</v>
      </c>
      <c r="X933">
        <v>15.212999999999999</v>
      </c>
      <c r="Y933">
        <v>12.91</v>
      </c>
      <c r="Z933">
        <v>0.82511000000000001</v>
      </c>
      <c r="AA933">
        <v>0.80567999999999995</v>
      </c>
      <c r="AB933">
        <v>15.297000000000001</v>
      </c>
      <c r="AC933">
        <v>13.368</v>
      </c>
      <c r="AD933">
        <v>21</v>
      </c>
      <c r="AE933">
        <v>20</v>
      </c>
      <c r="AF933">
        <v>1.1751</v>
      </c>
      <c r="AG933">
        <v>4.1671E-3</v>
      </c>
      <c r="AH933">
        <v>1.1709000000000001</v>
      </c>
      <c r="AI933">
        <v>21</v>
      </c>
      <c r="AJ933">
        <v>1</v>
      </c>
      <c r="AK933">
        <v>17</v>
      </c>
      <c r="AL933">
        <v>0</v>
      </c>
      <c r="AM933">
        <v>1</v>
      </c>
      <c r="AN933">
        <v>1</v>
      </c>
      <c r="AO933">
        <v>0.88712999999999997</v>
      </c>
      <c r="AP933">
        <v>0</v>
      </c>
      <c r="AQ933">
        <v>1</v>
      </c>
      <c r="AR933" t="s">
        <v>95</v>
      </c>
      <c r="AS933" t="s">
        <v>95</v>
      </c>
      <c r="AT933" t="s">
        <v>95</v>
      </c>
      <c r="AU933" t="s">
        <v>95</v>
      </c>
      <c r="AV933" t="s">
        <v>95</v>
      </c>
      <c r="AW933" t="s">
        <v>95</v>
      </c>
      <c r="AX933" t="s">
        <v>95</v>
      </c>
      <c r="AY933" t="s">
        <v>95</v>
      </c>
      <c r="AZ933" t="s">
        <v>95</v>
      </c>
      <c r="BA933" t="s">
        <v>95</v>
      </c>
      <c r="BB933" t="s">
        <v>95</v>
      </c>
      <c r="BC933" t="s">
        <v>95</v>
      </c>
      <c r="BD933" t="s">
        <v>95</v>
      </c>
      <c r="BI933">
        <v>0</v>
      </c>
      <c r="BJ933" t="s">
        <v>132</v>
      </c>
      <c r="BK933" t="s">
        <v>133</v>
      </c>
      <c r="BL933">
        <v>1</v>
      </c>
      <c r="BM933">
        <v>1</v>
      </c>
      <c r="BN933">
        <v>0</v>
      </c>
      <c r="BO933">
        <v>0</v>
      </c>
      <c r="BP933">
        <v>0</v>
      </c>
      <c r="BQ933">
        <v>0</v>
      </c>
      <c r="BY933">
        <v>985</v>
      </c>
      <c r="CG933" s="4">
        <v>1</v>
      </c>
      <c r="CH933" s="4">
        <v>1</v>
      </c>
      <c r="CI933" s="5">
        <v>0</v>
      </c>
      <c r="CJ933" s="5">
        <v>0</v>
      </c>
      <c r="CK933" s="5">
        <v>0</v>
      </c>
      <c r="CL933" s="5">
        <v>0</v>
      </c>
    </row>
    <row r="934" spans="1:90" x14ac:dyDescent="0.2">
      <c r="A934" t="s">
        <v>1527</v>
      </c>
      <c r="B934" t="s">
        <v>1518</v>
      </c>
      <c r="C934" t="s">
        <v>147</v>
      </c>
      <c r="D934">
        <v>4.0999999999999996</v>
      </c>
      <c r="E934" t="s">
        <v>129</v>
      </c>
      <c r="F934" t="s">
        <v>135</v>
      </c>
      <c r="G934" t="s">
        <v>136</v>
      </c>
      <c r="H934" t="s">
        <v>1521</v>
      </c>
      <c r="I934">
        <v>0.93445</v>
      </c>
      <c r="J934">
        <v>0.15473000000000001</v>
      </c>
      <c r="K934">
        <v>5.4348999999999998</v>
      </c>
      <c r="L934">
        <v>2015.7</v>
      </c>
      <c r="M934">
        <v>4.7027000000000001</v>
      </c>
      <c r="N934">
        <v>82.381</v>
      </c>
      <c r="O934">
        <v>0.11383</v>
      </c>
      <c r="P934">
        <v>1978.8</v>
      </c>
      <c r="Q934">
        <v>-10909</v>
      </c>
      <c r="R934">
        <v>0.93659999999999999</v>
      </c>
      <c r="S934">
        <v>0.92471999999999999</v>
      </c>
      <c r="T934">
        <v>8.8203999999999994</v>
      </c>
      <c r="U934">
        <v>5.3787000000000003</v>
      </c>
      <c r="V934">
        <v>0.82320000000000004</v>
      </c>
      <c r="W934">
        <v>0.8024</v>
      </c>
      <c r="X934">
        <v>14.728999999999999</v>
      </c>
      <c r="Y934">
        <v>12.561</v>
      </c>
      <c r="Z934">
        <v>0.80032000000000003</v>
      </c>
      <c r="AA934">
        <v>0.77683000000000002</v>
      </c>
      <c r="AB934">
        <v>15.654</v>
      </c>
      <c r="AC934">
        <v>13.901999999999999</v>
      </c>
      <c r="AD934">
        <v>20</v>
      </c>
      <c r="AE934">
        <v>19</v>
      </c>
      <c r="AF934">
        <v>1.2139</v>
      </c>
      <c r="AG934">
        <v>4.3045000000000002E-3</v>
      </c>
      <c r="AH934">
        <v>1.2096</v>
      </c>
      <c r="AI934">
        <v>20</v>
      </c>
      <c r="AJ934">
        <v>0</v>
      </c>
      <c r="AK934">
        <v>16</v>
      </c>
      <c r="AL934">
        <v>0</v>
      </c>
      <c r="AM934">
        <v>1</v>
      </c>
      <c r="AN934">
        <v>1</v>
      </c>
      <c r="AO934">
        <v>0.85507</v>
      </c>
      <c r="AP934">
        <v>0</v>
      </c>
      <c r="AQ934">
        <v>1</v>
      </c>
      <c r="AR934" t="s">
        <v>95</v>
      </c>
      <c r="AS934" t="s">
        <v>95</v>
      </c>
      <c r="AT934" t="s">
        <v>95</v>
      </c>
      <c r="AU934" t="s">
        <v>95</v>
      </c>
      <c r="AV934" t="s">
        <v>95</v>
      </c>
      <c r="AW934" t="s">
        <v>95</v>
      </c>
      <c r="AX934" t="s">
        <v>95</v>
      </c>
      <c r="AY934" t="s">
        <v>95</v>
      </c>
      <c r="AZ934" t="s">
        <v>95</v>
      </c>
      <c r="BA934" t="s">
        <v>95</v>
      </c>
      <c r="BB934" t="s">
        <v>95</v>
      </c>
      <c r="BC934" t="s">
        <v>95</v>
      </c>
      <c r="BD934" t="s">
        <v>95</v>
      </c>
      <c r="BI934">
        <v>0</v>
      </c>
      <c r="BJ934" t="s">
        <v>137</v>
      </c>
      <c r="BK934" t="s">
        <v>138</v>
      </c>
      <c r="BL934">
        <v>1</v>
      </c>
      <c r="BM934">
        <v>1</v>
      </c>
      <c r="BN934">
        <v>0</v>
      </c>
      <c r="BO934">
        <v>0</v>
      </c>
      <c r="BP934">
        <v>0</v>
      </c>
      <c r="BQ934">
        <v>1</v>
      </c>
      <c r="BY934">
        <v>986</v>
      </c>
      <c r="CG934" s="4">
        <v>1</v>
      </c>
      <c r="CH934" s="4">
        <v>1</v>
      </c>
      <c r="CI934" s="5">
        <v>0</v>
      </c>
      <c r="CJ934" s="5">
        <v>0</v>
      </c>
      <c r="CK934" s="5">
        <v>0</v>
      </c>
      <c r="CL934" s="5">
        <v>1</v>
      </c>
    </row>
    <row r="935" spans="1:90" x14ac:dyDescent="0.2">
      <c r="A935" t="s">
        <v>1528</v>
      </c>
      <c r="B935" t="s">
        <v>1518</v>
      </c>
      <c r="C935" t="s">
        <v>147</v>
      </c>
      <c r="D935">
        <v>4.2</v>
      </c>
      <c r="E935" t="s">
        <v>1363</v>
      </c>
      <c r="F935" t="s">
        <v>1529</v>
      </c>
      <c r="G935" t="s">
        <v>1530</v>
      </c>
      <c r="H935" t="s">
        <v>1521</v>
      </c>
      <c r="I935">
        <v>5.6973000000000003E-2</v>
      </c>
      <c r="J935">
        <v>3.7253999999999998E-3</v>
      </c>
      <c r="K935">
        <v>2.9582000000000001E-2</v>
      </c>
      <c r="L935">
        <v>2217.3000000000002</v>
      </c>
      <c r="M935">
        <v>77.132000000000005</v>
      </c>
      <c r="N935">
        <v>57305</v>
      </c>
      <c r="O935">
        <v>1554.7</v>
      </c>
      <c r="P935" s="1">
        <v>157540</v>
      </c>
      <c r="Q935">
        <v>-59.017000000000003</v>
      </c>
      <c r="R935">
        <v>0.83928999999999998</v>
      </c>
      <c r="S935">
        <v>0.80484999999999995</v>
      </c>
      <c r="T935">
        <v>7.0610999999999993E-2</v>
      </c>
      <c r="U935">
        <v>6.1179999999999998E-2</v>
      </c>
      <c r="V935">
        <v>-10.686999999999999</v>
      </c>
      <c r="W935">
        <v>-12.244999999999999</v>
      </c>
      <c r="X935">
        <v>0.60214999999999996</v>
      </c>
      <c r="Y935">
        <v>0.57581000000000004</v>
      </c>
      <c r="Z935">
        <v>0.75924999999999998</v>
      </c>
      <c r="AA935">
        <v>0.72714999999999996</v>
      </c>
      <c r="AB935">
        <v>8.6424000000000001E-2</v>
      </c>
      <c r="AC935">
        <v>7.8725000000000003E-2</v>
      </c>
      <c r="AD935">
        <v>18</v>
      </c>
      <c r="AE935">
        <v>18</v>
      </c>
      <c r="AF935" s="1">
        <v>1.6141E-5</v>
      </c>
      <c r="AG935" s="1">
        <v>6.7897000000000004E-6</v>
      </c>
      <c r="AH935" s="1">
        <v>9.3516000000000004E-6</v>
      </c>
      <c r="AI935">
        <v>18</v>
      </c>
      <c r="AJ935">
        <v>0</v>
      </c>
      <c r="AK935">
        <v>17</v>
      </c>
      <c r="AL935">
        <v>0</v>
      </c>
      <c r="AM935">
        <v>0</v>
      </c>
      <c r="AN935">
        <v>0</v>
      </c>
      <c r="AO935">
        <v>0.91725000000000001</v>
      </c>
      <c r="AP935">
        <v>1</v>
      </c>
      <c r="AQ935">
        <v>1</v>
      </c>
      <c r="AR935" t="s">
        <v>95</v>
      </c>
      <c r="AS935" t="s">
        <v>95</v>
      </c>
      <c r="AT935" t="s">
        <v>95</v>
      </c>
      <c r="AU935" t="s">
        <v>95</v>
      </c>
      <c r="AV935" t="s">
        <v>95</v>
      </c>
      <c r="AW935" t="s">
        <v>95</v>
      </c>
      <c r="AX935" t="s">
        <v>95</v>
      </c>
      <c r="AY935" t="s">
        <v>94</v>
      </c>
      <c r="AZ935" t="s">
        <v>95</v>
      </c>
      <c r="BA935" t="s">
        <v>94</v>
      </c>
      <c r="BB935" t="s">
        <v>95</v>
      </c>
      <c r="BC935" t="s">
        <v>94</v>
      </c>
      <c r="BD935" t="s">
        <v>95</v>
      </c>
      <c r="BE935">
        <v>1</v>
      </c>
      <c r="BI935">
        <v>0</v>
      </c>
      <c r="BL935">
        <v>1</v>
      </c>
      <c r="BM935">
        <v>1</v>
      </c>
      <c r="BN935">
        <v>0</v>
      </c>
      <c r="BO935">
        <v>0</v>
      </c>
      <c r="BP935">
        <v>0</v>
      </c>
      <c r="BQ935">
        <v>0</v>
      </c>
      <c r="BY935">
        <v>987</v>
      </c>
      <c r="CG935" s="4">
        <v>1</v>
      </c>
      <c r="CH935" s="4">
        <v>1</v>
      </c>
      <c r="CI935" s="5">
        <v>0</v>
      </c>
      <c r="CJ935" s="5">
        <v>0</v>
      </c>
      <c r="CK935" s="5">
        <v>0</v>
      </c>
      <c r="CL935" s="5">
        <v>0</v>
      </c>
    </row>
    <row r="936" spans="1:90" x14ac:dyDescent="0.2">
      <c r="A936" t="s">
        <v>1531</v>
      </c>
      <c r="B936" t="s">
        <v>1518</v>
      </c>
      <c r="C936" t="s">
        <v>147</v>
      </c>
      <c r="D936">
        <v>4.2</v>
      </c>
      <c r="E936" t="s">
        <v>1363</v>
      </c>
      <c r="F936" t="s">
        <v>1532</v>
      </c>
      <c r="G936" t="s">
        <v>1530</v>
      </c>
      <c r="H936" t="s">
        <v>1521</v>
      </c>
      <c r="I936">
        <v>6.5415000000000001E-2</v>
      </c>
      <c r="J936">
        <v>6.5414E-2</v>
      </c>
      <c r="K936">
        <v>1.0684</v>
      </c>
      <c r="L936">
        <v>2193.1</v>
      </c>
      <c r="M936">
        <v>67.177999999999997</v>
      </c>
      <c r="N936" s="1">
        <v>2285300</v>
      </c>
      <c r="O936">
        <v>0.99680000000000002</v>
      </c>
      <c r="P936">
        <v>1969.2</v>
      </c>
      <c r="Q936">
        <v>-2131.6999999999998</v>
      </c>
      <c r="R936">
        <v>0.64641000000000004</v>
      </c>
      <c r="S936">
        <v>0.57064000000000004</v>
      </c>
      <c r="T936">
        <v>4.5872000000000002</v>
      </c>
      <c r="U936">
        <v>3.9973999999999998</v>
      </c>
      <c r="V936">
        <v>0.64641000000000004</v>
      </c>
      <c r="W936">
        <v>0.59926000000000001</v>
      </c>
      <c r="X936">
        <v>4.5872000000000002</v>
      </c>
      <c r="Y936">
        <v>3.9973999999999998</v>
      </c>
      <c r="Z936">
        <v>0.51632</v>
      </c>
      <c r="AA936">
        <v>0.45183000000000001</v>
      </c>
      <c r="AB936">
        <v>5.3650000000000002</v>
      </c>
      <c r="AC936">
        <v>4.7797999999999998</v>
      </c>
      <c r="AD936">
        <v>18</v>
      </c>
      <c r="AE936">
        <v>18</v>
      </c>
      <c r="AF936" s="1">
        <v>1.6033999999999999E-5</v>
      </c>
      <c r="AG936" s="1">
        <v>5.3812000000000002E-6</v>
      </c>
      <c r="AH936" s="1">
        <v>1.0652999999999999E-5</v>
      </c>
      <c r="AI936">
        <v>18</v>
      </c>
      <c r="AJ936">
        <v>0</v>
      </c>
      <c r="AK936">
        <v>9</v>
      </c>
      <c r="AL936">
        <v>0</v>
      </c>
      <c r="AM936">
        <v>1</v>
      </c>
      <c r="AN936">
        <v>0</v>
      </c>
      <c r="AO936">
        <v>0.89519000000000004</v>
      </c>
      <c r="AP936">
        <v>0</v>
      </c>
      <c r="AQ936">
        <v>1</v>
      </c>
      <c r="AR936" t="s">
        <v>94</v>
      </c>
      <c r="AS936" t="s">
        <v>95</v>
      </c>
      <c r="AT936" t="s">
        <v>95</v>
      </c>
      <c r="AU936" t="s">
        <v>95</v>
      </c>
      <c r="AV936" t="s">
        <v>95</v>
      </c>
      <c r="AW936" t="s">
        <v>95</v>
      </c>
      <c r="AX936" t="s">
        <v>95</v>
      </c>
      <c r="AY936" t="s">
        <v>94</v>
      </c>
      <c r="AZ936" t="s">
        <v>95</v>
      </c>
      <c r="BA936" t="s">
        <v>94</v>
      </c>
      <c r="BB936" t="s">
        <v>95</v>
      </c>
      <c r="BC936" t="s">
        <v>94</v>
      </c>
      <c r="BD936" t="s">
        <v>95</v>
      </c>
      <c r="BE936">
        <v>4</v>
      </c>
      <c r="BG936" t="s">
        <v>1533</v>
      </c>
      <c r="BI936">
        <v>0</v>
      </c>
      <c r="BL936">
        <v>1</v>
      </c>
      <c r="BM936">
        <v>1</v>
      </c>
      <c r="BN936">
        <v>0</v>
      </c>
      <c r="BO936">
        <v>0</v>
      </c>
      <c r="BP936">
        <v>0</v>
      </c>
      <c r="BQ936">
        <v>0</v>
      </c>
      <c r="BY936">
        <v>988</v>
      </c>
      <c r="CG936" s="4">
        <v>1</v>
      </c>
      <c r="CH936" s="4">
        <v>1</v>
      </c>
      <c r="CI936" s="5">
        <v>0</v>
      </c>
      <c r="CJ936" s="5">
        <v>0</v>
      </c>
      <c r="CK936" s="5">
        <v>0</v>
      </c>
      <c r="CL936" s="5">
        <v>0</v>
      </c>
    </row>
    <row r="937" spans="1:90" x14ac:dyDescent="0.2">
      <c r="A937" t="s">
        <v>1534</v>
      </c>
      <c r="B937" t="s">
        <v>1518</v>
      </c>
      <c r="C937" t="s">
        <v>147</v>
      </c>
      <c r="D937">
        <v>4.2</v>
      </c>
      <c r="E937" t="s">
        <v>1363</v>
      </c>
      <c r="F937" t="s">
        <v>1535</v>
      </c>
      <c r="G937" t="s">
        <v>1530</v>
      </c>
      <c r="H937" t="s">
        <v>1521</v>
      </c>
      <c r="I937">
        <v>0.60119999999999996</v>
      </c>
      <c r="J937">
        <v>0.24540999999999999</v>
      </c>
      <c r="K937">
        <v>5.8244999999999996</v>
      </c>
      <c r="L937">
        <v>2019.3</v>
      </c>
      <c r="M937">
        <v>7.3094000000000001</v>
      </c>
      <c r="N937">
        <v>109.42</v>
      </c>
      <c r="O937">
        <v>5.2204E-2</v>
      </c>
      <c r="P937">
        <v>1991.7</v>
      </c>
      <c r="Q937">
        <v>-11707</v>
      </c>
      <c r="R937">
        <v>0.99865999999999999</v>
      </c>
      <c r="S937">
        <v>0.99836999999999998</v>
      </c>
      <c r="T937">
        <v>1.2518</v>
      </c>
      <c r="U937">
        <v>0.92610999999999999</v>
      </c>
      <c r="V937">
        <v>0.95587</v>
      </c>
      <c r="W937">
        <v>0.94999</v>
      </c>
      <c r="X937">
        <v>7.1787000000000001</v>
      </c>
      <c r="Y937">
        <v>5.7979000000000003</v>
      </c>
      <c r="Z937">
        <v>0.78188999999999997</v>
      </c>
      <c r="AA937">
        <v>0.75280999999999998</v>
      </c>
      <c r="AB937">
        <v>15.96</v>
      </c>
      <c r="AC937">
        <v>14.427</v>
      </c>
      <c r="AD937">
        <v>18</v>
      </c>
      <c r="AE937">
        <v>18</v>
      </c>
      <c r="AF937">
        <v>0.91388000000000003</v>
      </c>
      <c r="AG937">
        <v>4.0197999999999996E-3</v>
      </c>
      <c r="AH937">
        <v>0.90986</v>
      </c>
      <c r="AI937">
        <v>18</v>
      </c>
      <c r="AJ937">
        <v>0</v>
      </c>
      <c r="AK937">
        <v>15</v>
      </c>
      <c r="AL937">
        <v>0</v>
      </c>
      <c r="AM937">
        <v>1</v>
      </c>
      <c r="AN937">
        <v>1</v>
      </c>
      <c r="AO937">
        <v>0.83350000000000002</v>
      </c>
      <c r="AP937">
        <v>0</v>
      </c>
      <c r="AQ937">
        <v>1</v>
      </c>
      <c r="AR937" t="s">
        <v>95</v>
      </c>
      <c r="AS937" t="s">
        <v>95</v>
      </c>
      <c r="AT937" t="s">
        <v>95</v>
      </c>
      <c r="AU937" t="s">
        <v>95</v>
      </c>
      <c r="AV937" t="s">
        <v>95</v>
      </c>
      <c r="AW937" t="s">
        <v>95</v>
      </c>
      <c r="AX937" t="s">
        <v>95</v>
      </c>
      <c r="AY937" t="s">
        <v>95</v>
      </c>
      <c r="AZ937" t="s">
        <v>95</v>
      </c>
      <c r="BA937" t="s">
        <v>95</v>
      </c>
      <c r="BB937" t="s">
        <v>95</v>
      </c>
      <c r="BC937" t="s">
        <v>95</v>
      </c>
      <c r="BD937" t="s">
        <v>95</v>
      </c>
      <c r="BE937">
        <v>1</v>
      </c>
      <c r="BI937">
        <v>0</v>
      </c>
      <c r="BJ937" t="s">
        <v>137</v>
      </c>
      <c r="BL937">
        <v>1</v>
      </c>
      <c r="BM937">
        <v>1</v>
      </c>
      <c r="BN937">
        <v>0</v>
      </c>
      <c r="BO937">
        <v>0</v>
      </c>
      <c r="BP937">
        <v>1</v>
      </c>
      <c r="BQ937">
        <v>1</v>
      </c>
      <c r="BY937">
        <v>989</v>
      </c>
      <c r="CG937" s="4">
        <v>1</v>
      </c>
      <c r="CH937" s="4">
        <v>1</v>
      </c>
      <c r="CI937" s="5">
        <v>0</v>
      </c>
      <c r="CJ937" s="5">
        <v>0</v>
      </c>
      <c r="CK937" s="5">
        <v>1</v>
      </c>
      <c r="CL937" s="5">
        <v>1</v>
      </c>
    </row>
    <row r="938" spans="1:90" x14ac:dyDescent="0.2">
      <c r="A938" t="s">
        <v>1536</v>
      </c>
      <c r="B938" t="s">
        <v>1518</v>
      </c>
      <c r="C938" t="s">
        <v>147</v>
      </c>
      <c r="D938">
        <v>4.2</v>
      </c>
      <c r="E938" t="s">
        <v>1363</v>
      </c>
      <c r="F938" t="s">
        <v>1537</v>
      </c>
      <c r="G938" t="s">
        <v>1538</v>
      </c>
      <c r="H938" t="s">
        <v>1521</v>
      </c>
      <c r="I938">
        <v>5.6973000000000003E-2</v>
      </c>
      <c r="J938">
        <v>3.7253999999999998E-3</v>
      </c>
      <c r="K938">
        <v>2.9582000000000001E-2</v>
      </c>
      <c r="L938">
        <v>2217.3000000000002</v>
      </c>
      <c r="M938">
        <v>77.132000000000005</v>
      </c>
      <c r="N938">
        <v>57305</v>
      </c>
      <c r="O938">
        <v>1554.7</v>
      </c>
      <c r="P938" s="1">
        <v>157540</v>
      </c>
      <c r="Q938">
        <v>-59.017000000000003</v>
      </c>
      <c r="R938">
        <v>0.83928999999999998</v>
      </c>
      <c r="S938">
        <v>0.80484999999999995</v>
      </c>
      <c r="T938">
        <v>7.0610999999999993E-2</v>
      </c>
      <c r="U938">
        <v>6.1179999999999998E-2</v>
      </c>
      <c r="V938">
        <v>-10.686999999999999</v>
      </c>
      <c r="W938">
        <v>-12.244999999999999</v>
      </c>
      <c r="X938">
        <v>0.60214999999999996</v>
      </c>
      <c r="Y938">
        <v>0.57581000000000004</v>
      </c>
      <c r="Z938">
        <v>0.75924999999999998</v>
      </c>
      <c r="AA938">
        <v>0.72714999999999996</v>
      </c>
      <c r="AB938">
        <v>8.6424000000000001E-2</v>
      </c>
      <c r="AC938">
        <v>7.8725000000000003E-2</v>
      </c>
      <c r="AD938">
        <v>18</v>
      </c>
      <c r="AE938">
        <v>18</v>
      </c>
      <c r="AF938" s="1">
        <v>1.6141E-5</v>
      </c>
      <c r="AG938" s="1">
        <v>6.7897000000000004E-6</v>
      </c>
      <c r="AH938" s="1">
        <v>9.3516000000000004E-6</v>
      </c>
      <c r="AI938">
        <v>18</v>
      </c>
      <c r="AJ938">
        <v>0</v>
      </c>
      <c r="AK938">
        <v>17</v>
      </c>
      <c r="AL938">
        <v>0</v>
      </c>
      <c r="AM938">
        <v>0</v>
      </c>
      <c r="AN938">
        <v>0</v>
      </c>
      <c r="AO938">
        <v>0.91725000000000001</v>
      </c>
      <c r="AP938">
        <v>1</v>
      </c>
      <c r="AQ938">
        <v>1</v>
      </c>
      <c r="AR938" t="s">
        <v>95</v>
      </c>
      <c r="AS938" t="s">
        <v>95</v>
      </c>
      <c r="AT938" t="s">
        <v>95</v>
      </c>
      <c r="AU938" t="s">
        <v>95</v>
      </c>
      <c r="AV938" t="s">
        <v>95</v>
      </c>
      <c r="AW938" t="s">
        <v>95</v>
      </c>
      <c r="AX938" t="s">
        <v>95</v>
      </c>
      <c r="AY938" t="s">
        <v>94</v>
      </c>
      <c r="AZ938" t="s">
        <v>95</v>
      </c>
      <c r="BA938" t="s">
        <v>94</v>
      </c>
      <c r="BB938" t="s">
        <v>95</v>
      </c>
      <c r="BC938" t="s">
        <v>94</v>
      </c>
      <c r="BD938" t="s">
        <v>95</v>
      </c>
      <c r="BI938">
        <v>0</v>
      </c>
      <c r="BJ938" t="s">
        <v>132</v>
      </c>
      <c r="BK938" t="s">
        <v>138</v>
      </c>
      <c r="BL938">
        <v>1</v>
      </c>
      <c r="BM938">
        <v>1</v>
      </c>
      <c r="BN938">
        <v>0</v>
      </c>
      <c r="BO938">
        <v>0</v>
      </c>
      <c r="BP938">
        <v>0</v>
      </c>
      <c r="BQ938">
        <v>0</v>
      </c>
      <c r="BY938">
        <v>990</v>
      </c>
      <c r="CG938" s="4">
        <v>1</v>
      </c>
      <c r="CH938" s="4">
        <v>1</v>
      </c>
      <c r="CI938" s="5">
        <v>0</v>
      </c>
      <c r="CJ938" s="5">
        <v>0</v>
      </c>
      <c r="CK938" s="5">
        <v>0</v>
      </c>
      <c r="CL938" s="5">
        <v>0</v>
      </c>
    </row>
    <row r="939" spans="1:90" x14ac:dyDescent="0.2">
      <c r="A939" t="s">
        <v>1539</v>
      </c>
      <c r="B939" t="s">
        <v>1518</v>
      </c>
      <c r="C939" t="s">
        <v>147</v>
      </c>
      <c r="D939">
        <v>4.2</v>
      </c>
      <c r="E939" t="s">
        <v>1363</v>
      </c>
      <c r="F939" t="s">
        <v>1540</v>
      </c>
      <c r="G939" t="s">
        <v>1538</v>
      </c>
      <c r="H939" t="s">
        <v>1521</v>
      </c>
      <c r="I939">
        <v>6.5415000000000001E-2</v>
      </c>
      <c r="J939">
        <v>6.5414E-2</v>
      </c>
      <c r="K939">
        <v>1.0684</v>
      </c>
      <c r="L939">
        <v>2193.1</v>
      </c>
      <c r="M939">
        <v>67.177999999999997</v>
      </c>
      <c r="N939" s="1">
        <v>2285300</v>
      </c>
      <c r="O939">
        <v>0.99680000000000002</v>
      </c>
      <c r="P939">
        <v>1969.2</v>
      </c>
      <c r="Q939">
        <v>-2131.6999999999998</v>
      </c>
      <c r="R939">
        <v>0.64641000000000004</v>
      </c>
      <c r="S939">
        <v>0.57064000000000004</v>
      </c>
      <c r="T939">
        <v>4.5872000000000002</v>
      </c>
      <c r="U939">
        <v>3.9973999999999998</v>
      </c>
      <c r="V939">
        <v>0.64641000000000004</v>
      </c>
      <c r="W939">
        <v>0.59926000000000001</v>
      </c>
      <c r="X939">
        <v>4.5872000000000002</v>
      </c>
      <c r="Y939">
        <v>3.9973999999999998</v>
      </c>
      <c r="Z939">
        <v>0.51632</v>
      </c>
      <c r="AA939">
        <v>0.45183000000000001</v>
      </c>
      <c r="AB939">
        <v>5.3650000000000002</v>
      </c>
      <c r="AC939">
        <v>4.7797999999999998</v>
      </c>
      <c r="AD939">
        <v>18</v>
      </c>
      <c r="AE939">
        <v>18</v>
      </c>
      <c r="AF939" s="1">
        <v>1.6033999999999999E-5</v>
      </c>
      <c r="AG939" s="1">
        <v>5.3812000000000002E-6</v>
      </c>
      <c r="AH939" s="1">
        <v>1.0652999999999999E-5</v>
      </c>
      <c r="AI939">
        <v>18</v>
      </c>
      <c r="AJ939">
        <v>0</v>
      </c>
      <c r="AK939">
        <v>9</v>
      </c>
      <c r="AL939">
        <v>0</v>
      </c>
      <c r="AM939">
        <v>1</v>
      </c>
      <c r="AN939">
        <v>0</v>
      </c>
      <c r="AO939">
        <v>0.89519000000000004</v>
      </c>
      <c r="AP939">
        <v>0</v>
      </c>
      <c r="AQ939">
        <v>1</v>
      </c>
      <c r="AR939" t="s">
        <v>94</v>
      </c>
      <c r="AS939" t="s">
        <v>95</v>
      </c>
      <c r="AT939" t="s">
        <v>95</v>
      </c>
      <c r="AU939" t="s">
        <v>95</v>
      </c>
      <c r="AV939" t="s">
        <v>95</v>
      </c>
      <c r="AW939" t="s">
        <v>95</v>
      </c>
      <c r="AX939" t="s">
        <v>95</v>
      </c>
      <c r="AY939" t="s">
        <v>94</v>
      </c>
      <c r="AZ939" t="s">
        <v>95</v>
      </c>
      <c r="BA939" t="s">
        <v>94</v>
      </c>
      <c r="BB939" t="s">
        <v>95</v>
      </c>
      <c r="BC939" t="s">
        <v>94</v>
      </c>
      <c r="BD939" t="s">
        <v>95</v>
      </c>
      <c r="BI939">
        <v>0</v>
      </c>
      <c r="BJ939" t="s">
        <v>132</v>
      </c>
      <c r="BK939" t="s">
        <v>138</v>
      </c>
      <c r="BL939">
        <v>1</v>
      </c>
      <c r="BM939">
        <v>1</v>
      </c>
      <c r="BN939">
        <v>0</v>
      </c>
      <c r="BO939">
        <v>0</v>
      </c>
      <c r="BP939">
        <v>0</v>
      </c>
      <c r="BQ939">
        <v>0</v>
      </c>
      <c r="BY939">
        <v>991</v>
      </c>
      <c r="CG939" s="4">
        <v>1</v>
      </c>
      <c r="CH939" s="4">
        <v>1</v>
      </c>
      <c r="CI939" s="5">
        <v>0</v>
      </c>
      <c r="CJ939" s="5">
        <v>0</v>
      </c>
      <c r="CK939" s="5">
        <v>0</v>
      </c>
      <c r="CL939" s="5">
        <v>0</v>
      </c>
    </row>
    <row r="940" spans="1:90" x14ac:dyDescent="0.2">
      <c r="A940" t="s">
        <v>1541</v>
      </c>
      <c r="B940" t="s">
        <v>1518</v>
      </c>
      <c r="C940" t="s">
        <v>147</v>
      </c>
      <c r="D940">
        <v>4.2</v>
      </c>
      <c r="E940" t="s">
        <v>1363</v>
      </c>
      <c r="F940" t="s">
        <v>1542</v>
      </c>
      <c r="G940" t="s">
        <v>1538</v>
      </c>
      <c r="H940" t="s">
        <v>1521</v>
      </c>
      <c r="I940">
        <v>0.60119999999999996</v>
      </c>
      <c r="J940">
        <v>0.24540999999999999</v>
      </c>
      <c r="K940">
        <v>5.8244999999999996</v>
      </c>
      <c r="L940">
        <v>2019.3</v>
      </c>
      <c r="M940">
        <v>7.3094000000000001</v>
      </c>
      <c r="N940">
        <v>109.42</v>
      </c>
      <c r="O940">
        <v>5.2204E-2</v>
      </c>
      <c r="P940">
        <v>1991.7</v>
      </c>
      <c r="Q940">
        <v>-11707</v>
      </c>
      <c r="R940">
        <v>0.99865999999999999</v>
      </c>
      <c r="S940">
        <v>0.99836999999999998</v>
      </c>
      <c r="T940">
        <v>1.2518</v>
      </c>
      <c r="U940">
        <v>0.92610999999999999</v>
      </c>
      <c r="V940">
        <v>0.95587</v>
      </c>
      <c r="W940">
        <v>0.94999</v>
      </c>
      <c r="X940">
        <v>7.1787000000000001</v>
      </c>
      <c r="Y940">
        <v>5.7979000000000003</v>
      </c>
      <c r="Z940">
        <v>0.78188999999999997</v>
      </c>
      <c r="AA940">
        <v>0.75280999999999998</v>
      </c>
      <c r="AB940">
        <v>15.96</v>
      </c>
      <c r="AC940">
        <v>14.427</v>
      </c>
      <c r="AD940">
        <v>18</v>
      </c>
      <c r="AE940">
        <v>18</v>
      </c>
      <c r="AF940">
        <v>0.91388000000000003</v>
      </c>
      <c r="AG940">
        <v>4.0197999999999996E-3</v>
      </c>
      <c r="AH940">
        <v>0.90986</v>
      </c>
      <c r="AI940">
        <v>18</v>
      </c>
      <c r="AJ940">
        <v>0</v>
      </c>
      <c r="AK940">
        <v>15</v>
      </c>
      <c r="AL940">
        <v>0</v>
      </c>
      <c r="AM940">
        <v>1</v>
      </c>
      <c r="AN940">
        <v>1</v>
      </c>
      <c r="AO940">
        <v>0.83350000000000002</v>
      </c>
      <c r="AP940">
        <v>0</v>
      </c>
      <c r="AQ940">
        <v>1</v>
      </c>
      <c r="AR940" t="s">
        <v>95</v>
      </c>
      <c r="AS940" t="s">
        <v>95</v>
      </c>
      <c r="AT940" t="s">
        <v>95</v>
      </c>
      <c r="AU940" t="s">
        <v>95</v>
      </c>
      <c r="AV940" t="s">
        <v>95</v>
      </c>
      <c r="AW940" t="s">
        <v>95</v>
      </c>
      <c r="AX940" t="s">
        <v>95</v>
      </c>
      <c r="AY940" t="s">
        <v>95</v>
      </c>
      <c r="AZ940" t="s">
        <v>95</v>
      </c>
      <c r="BA940" t="s">
        <v>95</v>
      </c>
      <c r="BB940" t="s">
        <v>95</v>
      </c>
      <c r="BC940" t="s">
        <v>95</v>
      </c>
      <c r="BD940" t="s">
        <v>95</v>
      </c>
      <c r="BI940">
        <v>0</v>
      </c>
      <c r="BJ940" t="s">
        <v>132</v>
      </c>
      <c r="BK940" t="s">
        <v>138</v>
      </c>
      <c r="BL940">
        <v>1</v>
      </c>
      <c r="BM940">
        <v>1</v>
      </c>
      <c r="BN940">
        <v>0</v>
      </c>
      <c r="BO940">
        <v>0</v>
      </c>
      <c r="BP940">
        <v>0</v>
      </c>
      <c r="BQ940">
        <v>0</v>
      </c>
      <c r="BY940">
        <v>992</v>
      </c>
      <c r="CG940" s="4">
        <v>1</v>
      </c>
      <c r="CH940" s="4">
        <v>1</v>
      </c>
      <c r="CI940" s="5">
        <v>0</v>
      </c>
      <c r="CJ940" s="5">
        <v>0</v>
      </c>
      <c r="CK940" s="5">
        <v>0</v>
      </c>
      <c r="CL940" s="5">
        <v>0</v>
      </c>
    </row>
    <row r="941" spans="1:90" x14ac:dyDescent="0.2">
      <c r="A941" t="s">
        <v>1543</v>
      </c>
      <c r="B941" t="s">
        <v>1518</v>
      </c>
      <c r="C941" t="s">
        <v>216</v>
      </c>
      <c r="D941">
        <v>1.1000000000000001</v>
      </c>
      <c r="E941" t="s">
        <v>90</v>
      </c>
      <c r="F941" t="s">
        <v>1544</v>
      </c>
      <c r="G941" t="s">
        <v>1545</v>
      </c>
      <c r="H941" t="s">
        <v>1521</v>
      </c>
      <c r="I941">
        <v>-0.1361</v>
      </c>
      <c r="J941">
        <v>-1.2093E-3</v>
      </c>
      <c r="K941">
        <v>-2.3453999999999999E-2</v>
      </c>
      <c r="L941">
        <v>1934.3</v>
      </c>
      <c r="M941">
        <v>-32.287999999999997</v>
      </c>
      <c r="N941">
        <v>11837</v>
      </c>
      <c r="O941">
        <v>-1544.5</v>
      </c>
      <c r="P941" s="1">
        <v>-152660</v>
      </c>
      <c r="Q941">
        <v>47.491999999999997</v>
      </c>
      <c r="R941">
        <v>0.97250999999999999</v>
      </c>
      <c r="S941">
        <v>0.95189000000000001</v>
      </c>
      <c r="T941">
        <v>1.8214999999999999E-2</v>
      </c>
      <c r="U941">
        <v>1.4168E-2</v>
      </c>
      <c r="V941">
        <v>-2.9129999999999998</v>
      </c>
      <c r="W941">
        <v>-4.4782000000000002</v>
      </c>
      <c r="X941">
        <v>0.21731</v>
      </c>
      <c r="Y941">
        <v>0.1875</v>
      </c>
      <c r="Z941">
        <v>0.88241999999999998</v>
      </c>
      <c r="AA941">
        <v>0.83538999999999997</v>
      </c>
      <c r="AB941">
        <v>3.7669000000000001E-2</v>
      </c>
      <c r="AC941">
        <v>3.4568000000000002E-2</v>
      </c>
      <c r="AD941">
        <v>8</v>
      </c>
      <c r="AE941">
        <v>8</v>
      </c>
      <c r="AF941" s="1">
        <v>3.2947999999999997E-5</v>
      </c>
      <c r="AG941" s="1">
        <v>6.7584999999999998E-6</v>
      </c>
      <c r="AH941" s="1">
        <v>2.6188999999999999E-5</v>
      </c>
      <c r="AI941">
        <v>14</v>
      </c>
      <c r="AJ941">
        <v>7</v>
      </c>
      <c r="AK941">
        <v>1</v>
      </c>
      <c r="AL941">
        <v>0</v>
      </c>
      <c r="AM941">
        <v>0</v>
      </c>
      <c r="AN941">
        <v>0</v>
      </c>
      <c r="AO941">
        <v>0.75568999999999997</v>
      </c>
      <c r="AP941">
        <v>1</v>
      </c>
      <c r="AQ941">
        <v>1</v>
      </c>
      <c r="AR941" t="s">
        <v>95</v>
      </c>
      <c r="AS941" t="s">
        <v>95</v>
      </c>
      <c r="AT941" t="s">
        <v>95</v>
      </c>
      <c r="AU941" t="s">
        <v>95</v>
      </c>
      <c r="AV941" t="s">
        <v>95</v>
      </c>
      <c r="AW941" t="s">
        <v>95</v>
      </c>
      <c r="AX941" t="s">
        <v>95</v>
      </c>
      <c r="AY941" t="s">
        <v>94</v>
      </c>
      <c r="AZ941" t="s">
        <v>95</v>
      </c>
      <c r="BA941" t="s">
        <v>94</v>
      </c>
      <c r="BB941" t="s">
        <v>95</v>
      </c>
      <c r="BC941" t="s">
        <v>94</v>
      </c>
      <c r="BD941" t="s">
        <v>95</v>
      </c>
      <c r="BE941">
        <v>1</v>
      </c>
      <c r="BI941">
        <v>0</v>
      </c>
      <c r="BL941">
        <v>1</v>
      </c>
      <c r="BM941">
        <v>1</v>
      </c>
      <c r="BN941">
        <v>0</v>
      </c>
      <c r="BO941">
        <v>0</v>
      </c>
      <c r="BP941">
        <v>0</v>
      </c>
      <c r="BQ941">
        <v>0</v>
      </c>
      <c r="BY941">
        <v>993</v>
      </c>
      <c r="CG941" s="4">
        <v>1</v>
      </c>
      <c r="CH941" s="4">
        <v>1</v>
      </c>
      <c r="CI941" s="5">
        <v>0</v>
      </c>
      <c r="CJ941" s="5">
        <v>0</v>
      </c>
      <c r="CK941" s="5">
        <v>0</v>
      </c>
      <c r="CL941" s="5">
        <v>0</v>
      </c>
    </row>
    <row r="942" spans="1:90" x14ac:dyDescent="0.2">
      <c r="A942" t="s">
        <v>1546</v>
      </c>
      <c r="B942" t="s">
        <v>1518</v>
      </c>
      <c r="C942" t="s">
        <v>216</v>
      </c>
      <c r="D942">
        <v>1.1000000000000001</v>
      </c>
      <c r="E942" t="s">
        <v>90</v>
      </c>
      <c r="F942" t="s">
        <v>1547</v>
      </c>
      <c r="G942" t="s">
        <v>107</v>
      </c>
      <c r="H942" t="s">
        <v>1521</v>
      </c>
      <c r="I942">
        <v>0.24737999999999999</v>
      </c>
      <c r="J942">
        <v>3.1158000000000002E-3</v>
      </c>
      <c r="K942">
        <v>2.3453999999999999E-2</v>
      </c>
      <c r="L942">
        <v>2007.8</v>
      </c>
      <c r="M942">
        <v>17.763999999999999</v>
      </c>
      <c r="N942">
        <v>0.94149000000000005</v>
      </c>
      <c r="O942">
        <v>1555</v>
      </c>
      <c r="P942" s="1">
        <v>157510</v>
      </c>
      <c r="Q942">
        <v>-46.491999999999997</v>
      </c>
      <c r="R942">
        <v>0.98153000000000001</v>
      </c>
      <c r="S942">
        <v>0.96767999999999998</v>
      </c>
      <c r="T942">
        <v>1.4930000000000001E-2</v>
      </c>
      <c r="U942">
        <v>1.2729000000000001E-2</v>
      </c>
      <c r="V942">
        <v>-54.7</v>
      </c>
      <c r="W942">
        <v>-76.978999999999999</v>
      </c>
      <c r="X942">
        <v>0.81989000000000001</v>
      </c>
      <c r="Y942">
        <v>0.8125</v>
      </c>
      <c r="Z942">
        <v>0.88241999999999998</v>
      </c>
      <c r="AA942">
        <v>0.83538999999999997</v>
      </c>
      <c r="AB942">
        <v>3.7669000000000001E-2</v>
      </c>
      <c r="AC942">
        <v>3.4568000000000002E-2</v>
      </c>
      <c r="AD942">
        <v>8</v>
      </c>
      <c r="AE942">
        <v>8</v>
      </c>
      <c r="AF942">
        <v>0.97716999999999998</v>
      </c>
      <c r="AG942">
        <v>0.64790999999999999</v>
      </c>
      <c r="AH942">
        <v>0.32926</v>
      </c>
      <c r="AI942">
        <v>14</v>
      </c>
      <c r="AJ942">
        <v>1</v>
      </c>
      <c r="AK942">
        <v>7</v>
      </c>
      <c r="AL942">
        <v>0</v>
      </c>
      <c r="AM942">
        <v>0</v>
      </c>
      <c r="AN942">
        <v>0</v>
      </c>
      <c r="AO942">
        <v>0.88800000000000001</v>
      </c>
      <c r="AP942">
        <v>1</v>
      </c>
      <c r="AQ942">
        <v>1</v>
      </c>
      <c r="AR942" t="s">
        <v>95</v>
      </c>
      <c r="AS942" t="s">
        <v>95</v>
      </c>
      <c r="AT942" t="s">
        <v>95</v>
      </c>
      <c r="AU942" t="s">
        <v>95</v>
      </c>
      <c r="AV942" t="s">
        <v>95</v>
      </c>
      <c r="AW942" t="s">
        <v>95</v>
      </c>
      <c r="AX942" t="s">
        <v>95</v>
      </c>
      <c r="AY942" t="s">
        <v>95</v>
      </c>
      <c r="AZ942" t="s">
        <v>95</v>
      </c>
      <c r="BA942" t="s">
        <v>95</v>
      </c>
      <c r="BB942" t="s">
        <v>95</v>
      </c>
      <c r="BC942" t="s">
        <v>95</v>
      </c>
      <c r="BD942" t="s">
        <v>95</v>
      </c>
      <c r="BI942">
        <v>0</v>
      </c>
      <c r="BJ942" t="s">
        <v>108</v>
      </c>
      <c r="BK942" t="s">
        <v>109</v>
      </c>
      <c r="BL942">
        <v>1</v>
      </c>
      <c r="BM942">
        <v>1</v>
      </c>
      <c r="BN942">
        <v>1</v>
      </c>
      <c r="BO942">
        <v>1</v>
      </c>
      <c r="BP942">
        <v>0</v>
      </c>
      <c r="BQ942">
        <v>0</v>
      </c>
      <c r="BY942">
        <v>994</v>
      </c>
      <c r="CG942" s="4">
        <v>1</v>
      </c>
      <c r="CH942" s="4">
        <v>1</v>
      </c>
      <c r="CI942" s="5">
        <v>1</v>
      </c>
      <c r="CJ942" s="5">
        <v>1</v>
      </c>
      <c r="CK942" s="5">
        <v>0</v>
      </c>
      <c r="CL942" s="5">
        <v>0</v>
      </c>
    </row>
    <row r="943" spans="1:90" x14ac:dyDescent="0.2">
      <c r="A943" t="s">
        <v>1548</v>
      </c>
      <c r="B943" t="s">
        <v>1518</v>
      </c>
      <c r="C943" t="s">
        <v>216</v>
      </c>
      <c r="D943">
        <v>4.5</v>
      </c>
      <c r="E943" t="s">
        <v>685</v>
      </c>
      <c r="F943" t="s">
        <v>1549</v>
      </c>
      <c r="G943" t="s">
        <v>1550</v>
      </c>
      <c r="H943" t="s">
        <v>1521</v>
      </c>
      <c r="I943">
        <v>-0.13897000000000001</v>
      </c>
      <c r="J943">
        <v>-0.13897000000000001</v>
      </c>
      <c r="K943">
        <v>-160.76</v>
      </c>
      <c r="L943">
        <v>1932.7</v>
      </c>
      <c r="M943">
        <v>-31.622</v>
      </c>
      <c r="N943" s="1">
        <v>207580000</v>
      </c>
      <c r="O943">
        <v>2194.4</v>
      </c>
      <c r="P943">
        <v>2015.1</v>
      </c>
      <c r="Q943" s="1">
        <v>325920</v>
      </c>
      <c r="R943">
        <v>0.93911</v>
      </c>
      <c r="S943">
        <v>0.89344000000000001</v>
      </c>
      <c r="T943">
        <v>97.554000000000002</v>
      </c>
      <c r="U943">
        <v>81.209999999999994</v>
      </c>
      <c r="V943">
        <v>0.93911</v>
      </c>
      <c r="W943">
        <v>0.91474999999999995</v>
      </c>
      <c r="X943">
        <v>97.554000000000002</v>
      </c>
      <c r="Y943">
        <v>81.209000000000003</v>
      </c>
      <c r="Z943">
        <v>0.86814000000000002</v>
      </c>
      <c r="AA943">
        <v>0.81538999999999995</v>
      </c>
      <c r="AB943">
        <v>143.56</v>
      </c>
      <c r="AC943">
        <v>116.1</v>
      </c>
      <c r="AD943">
        <v>8</v>
      </c>
      <c r="AE943">
        <v>8</v>
      </c>
      <c r="AF943" s="1">
        <v>9.7118999999999993E-6</v>
      </c>
      <c r="AG943" s="1">
        <v>4.1237E-6</v>
      </c>
      <c r="AH943" s="1">
        <v>5.5882000000000001E-6</v>
      </c>
      <c r="AI943">
        <v>8</v>
      </c>
      <c r="AJ943">
        <v>7</v>
      </c>
      <c r="AK943">
        <v>1</v>
      </c>
      <c r="AL943">
        <v>0</v>
      </c>
      <c r="AM943">
        <v>1</v>
      </c>
      <c r="AN943">
        <v>0</v>
      </c>
      <c r="AO943">
        <v>0.81401000000000001</v>
      </c>
      <c r="AP943">
        <v>0</v>
      </c>
      <c r="AQ943">
        <v>0</v>
      </c>
      <c r="AR943" t="s">
        <v>95</v>
      </c>
      <c r="AS943" t="s">
        <v>95</v>
      </c>
      <c r="AT943" t="s">
        <v>95</v>
      </c>
      <c r="AU943" t="s">
        <v>95</v>
      </c>
      <c r="AV943" t="s">
        <v>95</v>
      </c>
      <c r="AW943" t="s">
        <v>95</v>
      </c>
      <c r="AX943" t="s">
        <v>95</v>
      </c>
      <c r="AY943" t="s">
        <v>94</v>
      </c>
      <c r="AZ943" t="s">
        <v>95</v>
      </c>
      <c r="BA943" t="s">
        <v>94</v>
      </c>
      <c r="BB943" t="s">
        <v>95</v>
      </c>
      <c r="BC943" t="s">
        <v>94</v>
      </c>
      <c r="BD943" t="s">
        <v>95</v>
      </c>
      <c r="BE943">
        <v>1</v>
      </c>
      <c r="BI943">
        <v>0</v>
      </c>
      <c r="BL943">
        <v>1</v>
      </c>
      <c r="BM943">
        <v>1</v>
      </c>
      <c r="BN943">
        <v>0</v>
      </c>
      <c r="BO943">
        <v>0</v>
      </c>
      <c r="BP943">
        <v>1</v>
      </c>
      <c r="BQ943">
        <v>1</v>
      </c>
      <c r="BY943">
        <v>995</v>
      </c>
      <c r="CG943" s="4">
        <v>1</v>
      </c>
      <c r="CH943" s="4">
        <v>1</v>
      </c>
      <c r="CI943" s="5">
        <v>0</v>
      </c>
      <c r="CJ943" s="5">
        <v>0</v>
      </c>
      <c r="CK943" s="5">
        <v>1</v>
      </c>
      <c r="CL943" s="5">
        <v>1</v>
      </c>
    </row>
    <row r="944" spans="1:90" x14ac:dyDescent="0.2">
      <c r="A944" t="s">
        <v>1551</v>
      </c>
      <c r="B944" t="s">
        <v>1518</v>
      </c>
      <c r="C944" t="s">
        <v>216</v>
      </c>
      <c r="D944">
        <v>4.5</v>
      </c>
      <c r="E944" t="s">
        <v>685</v>
      </c>
      <c r="F944" t="s">
        <v>1552</v>
      </c>
      <c r="G944" t="s">
        <v>1553</v>
      </c>
      <c r="H944" t="s">
        <v>1521</v>
      </c>
      <c r="I944">
        <v>-8.9892E-2</v>
      </c>
      <c r="J944">
        <v>-8.9889999999999998E-2</v>
      </c>
      <c r="K944">
        <v>-506.64</v>
      </c>
      <c r="L944">
        <v>1894.8</v>
      </c>
      <c r="M944">
        <v>-48.886000000000003</v>
      </c>
      <c r="N944" s="1">
        <v>415380000</v>
      </c>
      <c r="O944">
        <v>9657.1</v>
      </c>
      <c r="P944">
        <v>2013.5</v>
      </c>
      <c r="Q944" s="1">
        <v>1028900</v>
      </c>
      <c r="R944">
        <v>0.98933000000000004</v>
      </c>
      <c r="S944">
        <v>0.98131999999999997</v>
      </c>
      <c r="T944">
        <v>121.56</v>
      </c>
      <c r="U944">
        <v>110.9</v>
      </c>
      <c r="V944">
        <v>0.98933000000000004</v>
      </c>
      <c r="W944">
        <v>0.98506000000000005</v>
      </c>
      <c r="X944">
        <v>121.56</v>
      </c>
      <c r="Y944">
        <v>110.9</v>
      </c>
      <c r="Z944">
        <v>0.97319999999999995</v>
      </c>
      <c r="AA944">
        <v>0.96248</v>
      </c>
      <c r="AB944">
        <v>192.65</v>
      </c>
      <c r="AC944">
        <v>181.09</v>
      </c>
      <c r="AD944">
        <v>8</v>
      </c>
      <c r="AE944">
        <v>8</v>
      </c>
      <c r="AF944" s="1">
        <v>1.8583000000000001E-5</v>
      </c>
      <c r="AG944" s="1">
        <v>1.0195E-5</v>
      </c>
      <c r="AH944" s="1">
        <v>8.3874000000000004E-6</v>
      </c>
      <c r="AI944">
        <v>8</v>
      </c>
      <c r="AJ944">
        <v>7</v>
      </c>
      <c r="AK944">
        <v>0</v>
      </c>
      <c r="AL944">
        <v>0</v>
      </c>
      <c r="AM944">
        <v>0</v>
      </c>
      <c r="AN944">
        <v>0</v>
      </c>
      <c r="AO944">
        <v>0.85468999999999995</v>
      </c>
      <c r="AP944">
        <v>0</v>
      </c>
      <c r="AQ944">
        <v>0</v>
      </c>
      <c r="AR944" t="s">
        <v>95</v>
      </c>
      <c r="AS944" t="s">
        <v>95</v>
      </c>
      <c r="AT944" t="s">
        <v>95</v>
      </c>
      <c r="AU944" t="s">
        <v>95</v>
      </c>
      <c r="AV944" t="s">
        <v>95</v>
      </c>
      <c r="AW944" t="s">
        <v>95</v>
      </c>
      <c r="AX944" t="s">
        <v>95</v>
      </c>
      <c r="AY944" t="s">
        <v>94</v>
      </c>
      <c r="AZ944" t="s">
        <v>95</v>
      </c>
      <c r="BA944" t="s">
        <v>94</v>
      </c>
      <c r="BB944" t="s">
        <v>95</v>
      </c>
      <c r="BC944" t="s">
        <v>96</v>
      </c>
      <c r="BD944" t="s">
        <v>95</v>
      </c>
      <c r="BE944">
        <v>1</v>
      </c>
      <c r="BH944" t="s">
        <v>1279</v>
      </c>
      <c r="BI944">
        <v>0</v>
      </c>
      <c r="BL944">
        <v>0</v>
      </c>
      <c r="BM944">
        <v>1</v>
      </c>
      <c r="BN944">
        <v>0</v>
      </c>
      <c r="BO944">
        <v>0</v>
      </c>
      <c r="BP944">
        <v>0</v>
      </c>
      <c r="BQ944">
        <v>0</v>
      </c>
      <c r="BY944">
        <v>996</v>
      </c>
      <c r="CG944" s="4">
        <v>0</v>
      </c>
      <c r="CH944" s="4">
        <v>1</v>
      </c>
      <c r="CI944" s="5">
        <v>0</v>
      </c>
      <c r="CJ944" s="5">
        <v>0</v>
      </c>
      <c r="CK944" s="5">
        <v>0</v>
      </c>
      <c r="CL944" s="5">
        <v>0</v>
      </c>
    </row>
    <row r="945" spans="1:90" x14ac:dyDescent="0.2">
      <c r="A945" t="s">
        <v>1554</v>
      </c>
      <c r="B945" t="s">
        <v>1518</v>
      </c>
      <c r="C945" t="s">
        <v>222</v>
      </c>
      <c r="D945">
        <v>1.1000000000000001</v>
      </c>
      <c r="E945" t="s">
        <v>90</v>
      </c>
      <c r="F945" t="s">
        <v>1555</v>
      </c>
      <c r="G945" t="s">
        <v>1556</v>
      </c>
      <c r="H945" t="s">
        <v>1521</v>
      </c>
      <c r="I945">
        <v>-0.48593999999999998</v>
      </c>
      <c r="J945">
        <v>-0.15568000000000001</v>
      </c>
      <c r="K945">
        <v>-2.7E-2</v>
      </c>
      <c r="L945">
        <v>2020.9</v>
      </c>
      <c r="M945">
        <v>-9.0432000000000006</v>
      </c>
      <c r="N945">
        <v>0.27772000000000002</v>
      </c>
      <c r="O945">
        <v>0.18098</v>
      </c>
      <c r="P945">
        <v>2019.1</v>
      </c>
      <c r="Q945">
        <v>54.704000000000001</v>
      </c>
      <c r="R945">
        <v>0.67932000000000003</v>
      </c>
      <c r="S945">
        <v>0.19828999999999999</v>
      </c>
      <c r="T945">
        <v>3.7385000000000002E-2</v>
      </c>
      <c r="U945">
        <v>3.1259000000000002E-2</v>
      </c>
      <c r="V945">
        <v>0.61894000000000005</v>
      </c>
      <c r="W945">
        <v>0.36488999999999999</v>
      </c>
      <c r="X945">
        <v>4.0752999999999998E-2</v>
      </c>
      <c r="Y945">
        <v>3.0505000000000001E-2</v>
      </c>
      <c r="Z945">
        <v>0.65047999999999995</v>
      </c>
      <c r="AA945">
        <v>0.41746</v>
      </c>
      <c r="AB945">
        <v>3.9030000000000002E-2</v>
      </c>
      <c r="AC945">
        <v>3.2000000000000001E-2</v>
      </c>
      <c r="AD945">
        <v>6</v>
      </c>
      <c r="AE945">
        <v>6</v>
      </c>
      <c r="AF945">
        <v>0.97219</v>
      </c>
      <c r="AG945">
        <v>0.36007</v>
      </c>
      <c r="AH945">
        <v>0.61212</v>
      </c>
      <c r="AI945">
        <v>7</v>
      </c>
      <c r="AJ945">
        <v>4</v>
      </c>
      <c r="AK945">
        <v>1</v>
      </c>
      <c r="AL945">
        <v>1</v>
      </c>
      <c r="AM945">
        <v>1</v>
      </c>
      <c r="AN945">
        <v>1</v>
      </c>
      <c r="AO945">
        <v>0.76217999999999997</v>
      </c>
      <c r="AP945">
        <v>1</v>
      </c>
      <c r="AQ945">
        <v>1</v>
      </c>
      <c r="AR945" t="s">
        <v>94</v>
      </c>
      <c r="AS945" t="s">
        <v>95</v>
      </c>
      <c r="AT945" t="s">
        <v>95</v>
      </c>
      <c r="AU945" t="s">
        <v>95</v>
      </c>
      <c r="AV945" t="s">
        <v>95</v>
      </c>
      <c r="AW945" t="s">
        <v>95</v>
      </c>
      <c r="AX945" t="s">
        <v>95</v>
      </c>
      <c r="AY945" t="s">
        <v>95</v>
      </c>
      <c r="AZ945" t="s">
        <v>95</v>
      </c>
      <c r="BA945" t="s">
        <v>94</v>
      </c>
      <c r="BB945" t="s">
        <v>95</v>
      </c>
      <c r="BC945" t="s">
        <v>94</v>
      </c>
      <c r="BD945" t="s">
        <v>95</v>
      </c>
      <c r="BI945">
        <v>0</v>
      </c>
      <c r="BL945">
        <v>1</v>
      </c>
      <c r="BM945">
        <v>1</v>
      </c>
      <c r="BN945">
        <v>0</v>
      </c>
      <c r="BO945">
        <v>0</v>
      </c>
      <c r="BP945">
        <v>0</v>
      </c>
      <c r="BQ945">
        <v>0</v>
      </c>
      <c r="BY945">
        <v>997</v>
      </c>
      <c r="CG945" s="4">
        <v>1</v>
      </c>
      <c r="CH945" s="4">
        <v>1</v>
      </c>
      <c r="CI945" s="5">
        <v>0</v>
      </c>
      <c r="CJ945" s="5">
        <v>0</v>
      </c>
      <c r="CK945" s="5">
        <v>0</v>
      </c>
      <c r="CL945" s="5">
        <v>0</v>
      </c>
    </row>
    <row r="946" spans="1:90" x14ac:dyDescent="0.2">
      <c r="A946" t="s">
        <v>1557</v>
      </c>
      <c r="B946" t="s">
        <v>1518</v>
      </c>
      <c r="C946" t="s">
        <v>222</v>
      </c>
      <c r="D946">
        <v>1.1000000000000001</v>
      </c>
      <c r="E946" t="s">
        <v>90</v>
      </c>
      <c r="F946" t="s">
        <v>1558</v>
      </c>
      <c r="G946" t="s">
        <v>1559</v>
      </c>
      <c r="H946" t="s">
        <v>1521</v>
      </c>
      <c r="I946">
        <v>-0.12967999999999999</v>
      </c>
      <c r="J946">
        <v>-5.6555000000000001E-2</v>
      </c>
      <c r="K946">
        <v>-1.7994E-2</v>
      </c>
      <c r="L946">
        <v>2010.8</v>
      </c>
      <c r="M946">
        <v>-33.887</v>
      </c>
      <c r="N946">
        <v>0.60499000000000003</v>
      </c>
      <c r="O946">
        <v>2.3239000000000001</v>
      </c>
      <c r="P946">
        <v>1973.7</v>
      </c>
      <c r="Q946">
        <v>36.484000000000002</v>
      </c>
      <c r="R946">
        <v>0.99267000000000005</v>
      </c>
      <c r="S946">
        <v>0.99145000000000005</v>
      </c>
      <c r="T946">
        <v>9.7935000000000001E-3</v>
      </c>
      <c r="U946">
        <v>8.2164999999999998E-3</v>
      </c>
      <c r="V946">
        <v>0.96514</v>
      </c>
      <c r="W946">
        <v>0.96148</v>
      </c>
      <c r="X946">
        <v>2.1360000000000001E-2</v>
      </c>
      <c r="Y946">
        <v>1.6615999999999999E-2</v>
      </c>
      <c r="Z946">
        <v>0.99556</v>
      </c>
      <c r="AA946">
        <v>0.99509000000000003</v>
      </c>
      <c r="AB946">
        <v>7.6239000000000003E-3</v>
      </c>
      <c r="AC946">
        <v>6.6159000000000001E-3</v>
      </c>
      <c r="AD946">
        <v>22</v>
      </c>
      <c r="AE946">
        <v>22</v>
      </c>
      <c r="AF946">
        <v>0.83472999999999997</v>
      </c>
      <c r="AG946">
        <v>0.18017</v>
      </c>
      <c r="AH946">
        <v>0.65456000000000003</v>
      </c>
      <c r="AI946">
        <v>22</v>
      </c>
      <c r="AJ946">
        <v>21</v>
      </c>
      <c r="AK946">
        <v>0</v>
      </c>
      <c r="AL946">
        <v>0</v>
      </c>
      <c r="AM946">
        <v>0</v>
      </c>
      <c r="AN946">
        <v>0</v>
      </c>
      <c r="AO946">
        <v>0.94181999999999999</v>
      </c>
      <c r="AP946">
        <v>1</v>
      </c>
      <c r="AQ946">
        <v>1</v>
      </c>
      <c r="AR946" t="s">
        <v>95</v>
      </c>
      <c r="AS946" t="s">
        <v>95</v>
      </c>
      <c r="AT946" t="s">
        <v>95</v>
      </c>
      <c r="AU946" t="s">
        <v>95</v>
      </c>
      <c r="AV946" t="s">
        <v>95</v>
      </c>
      <c r="AW946" t="s">
        <v>95</v>
      </c>
      <c r="AX946" t="s">
        <v>95</v>
      </c>
      <c r="AY946" t="s">
        <v>95</v>
      </c>
      <c r="AZ946" t="s">
        <v>95</v>
      </c>
      <c r="BA946" t="s">
        <v>95</v>
      </c>
      <c r="BB946" t="s">
        <v>95</v>
      </c>
      <c r="BC946" t="s">
        <v>95</v>
      </c>
      <c r="BD946" t="s">
        <v>95</v>
      </c>
      <c r="BI946">
        <v>0</v>
      </c>
      <c r="BL946">
        <v>1</v>
      </c>
      <c r="BM946">
        <v>1</v>
      </c>
      <c r="BN946">
        <v>0</v>
      </c>
      <c r="BO946">
        <v>0</v>
      </c>
      <c r="BP946">
        <v>0</v>
      </c>
      <c r="BQ946">
        <v>0</v>
      </c>
      <c r="BY946">
        <v>998</v>
      </c>
      <c r="CG946" s="4">
        <v>1</v>
      </c>
      <c r="CH946" s="4">
        <v>1</v>
      </c>
      <c r="CI946" s="5">
        <v>0</v>
      </c>
      <c r="CJ946" s="5">
        <v>0</v>
      </c>
      <c r="CK946" s="5">
        <v>0</v>
      </c>
      <c r="CL946" s="5">
        <v>0</v>
      </c>
    </row>
    <row r="947" spans="1:90" x14ac:dyDescent="0.2">
      <c r="A947" t="s">
        <v>1560</v>
      </c>
      <c r="B947" t="s">
        <v>1518</v>
      </c>
      <c r="C947" t="s">
        <v>222</v>
      </c>
      <c r="D947">
        <v>1.1000000000000001</v>
      </c>
      <c r="E947" t="s">
        <v>90</v>
      </c>
      <c r="F947" t="s">
        <v>1561</v>
      </c>
      <c r="G947" t="s">
        <v>1562</v>
      </c>
      <c r="H947" t="s">
        <v>1521</v>
      </c>
      <c r="I947">
        <v>-0.31988</v>
      </c>
      <c r="J947">
        <v>-2.4734000000000002E-3</v>
      </c>
      <c r="K947">
        <v>-3.6731E-2</v>
      </c>
      <c r="L947">
        <v>2017.7</v>
      </c>
      <c r="M947">
        <v>-13.738</v>
      </c>
      <c r="N947">
        <v>0.60897999999999997</v>
      </c>
      <c r="O947">
        <v>-1544</v>
      </c>
      <c r="P947" s="1">
        <v>-152710</v>
      </c>
      <c r="Q947">
        <v>74.41</v>
      </c>
      <c r="R947">
        <v>0.99245000000000005</v>
      </c>
      <c r="S947">
        <v>0.99038999999999999</v>
      </c>
      <c r="T947">
        <v>1.4024999999999999E-2</v>
      </c>
      <c r="U947">
        <v>1.1462E-2</v>
      </c>
      <c r="V947">
        <v>-5.0122</v>
      </c>
      <c r="W947">
        <v>-6.0141999999999998</v>
      </c>
      <c r="X947">
        <v>0.39573000000000003</v>
      </c>
      <c r="Y947">
        <v>0.36131999999999997</v>
      </c>
      <c r="Z947">
        <v>0.96684000000000003</v>
      </c>
      <c r="AA947">
        <v>0.96131</v>
      </c>
      <c r="AB947">
        <v>2.9391E-2</v>
      </c>
      <c r="AC947">
        <v>2.5887E-2</v>
      </c>
      <c r="AD947">
        <v>15</v>
      </c>
      <c r="AE947">
        <v>15</v>
      </c>
      <c r="AF947">
        <v>0.93894999999999995</v>
      </c>
      <c r="AG947">
        <v>0.20571</v>
      </c>
      <c r="AH947">
        <v>0.73324</v>
      </c>
      <c r="AI947">
        <v>15</v>
      </c>
      <c r="AJ947">
        <v>14</v>
      </c>
      <c r="AK947">
        <v>0</v>
      </c>
      <c r="AL947">
        <v>0</v>
      </c>
      <c r="AM947">
        <v>0</v>
      </c>
      <c r="AN947">
        <v>0</v>
      </c>
      <c r="AO947">
        <v>0.92301</v>
      </c>
      <c r="AP947">
        <v>1</v>
      </c>
      <c r="AQ947">
        <v>1</v>
      </c>
      <c r="AR947" t="s">
        <v>95</v>
      </c>
      <c r="AS947" t="s">
        <v>95</v>
      </c>
      <c r="AT947" t="s">
        <v>95</v>
      </c>
      <c r="AU947" t="s">
        <v>95</v>
      </c>
      <c r="AV947" t="s">
        <v>95</v>
      </c>
      <c r="AW947" t="s">
        <v>95</v>
      </c>
      <c r="AX947" t="s">
        <v>95</v>
      </c>
      <c r="AY947" t="s">
        <v>95</v>
      </c>
      <c r="AZ947" t="s">
        <v>95</v>
      </c>
      <c r="BA947" t="s">
        <v>95</v>
      </c>
      <c r="BB947" t="s">
        <v>95</v>
      </c>
      <c r="BC947" t="s">
        <v>95</v>
      </c>
      <c r="BD947" t="s">
        <v>95</v>
      </c>
      <c r="BI947">
        <v>0</v>
      </c>
      <c r="BL947">
        <v>1</v>
      </c>
      <c r="BM947">
        <v>1</v>
      </c>
      <c r="BN947">
        <v>0</v>
      </c>
      <c r="BO947">
        <v>0</v>
      </c>
      <c r="BP947">
        <v>0</v>
      </c>
      <c r="BQ947">
        <v>0</v>
      </c>
      <c r="BY947">
        <v>999</v>
      </c>
      <c r="CG947" s="4">
        <v>1</v>
      </c>
      <c r="CH947" s="4">
        <v>1</v>
      </c>
      <c r="CI947" s="5">
        <v>0</v>
      </c>
      <c r="CJ947" s="5">
        <v>0</v>
      </c>
      <c r="CK947" s="5">
        <v>0</v>
      </c>
      <c r="CL947" s="5">
        <v>0</v>
      </c>
    </row>
    <row r="948" spans="1:90" x14ac:dyDescent="0.2">
      <c r="A948" t="s">
        <v>1563</v>
      </c>
      <c r="B948" t="s">
        <v>1518</v>
      </c>
      <c r="C948" t="s">
        <v>222</v>
      </c>
      <c r="D948">
        <v>1.1000000000000001</v>
      </c>
      <c r="E948" t="s">
        <v>90</v>
      </c>
      <c r="F948" t="s">
        <v>1547</v>
      </c>
      <c r="G948" t="s">
        <v>107</v>
      </c>
      <c r="H948" t="s">
        <v>1521</v>
      </c>
      <c r="I948">
        <v>0.16672999999999999</v>
      </c>
      <c r="J948">
        <v>4.3797999999999997E-3</v>
      </c>
      <c r="K948">
        <v>3.6731E-2</v>
      </c>
      <c r="L948">
        <v>2012.3</v>
      </c>
      <c r="M948">
        <v>26.356999999999999</v>
      </c>
      <c r="N948">
        <v>1</v>
      </c>
      <c r="O948">
        <v>1554.5</v>
      </c>
      <c r="P948" s="1">
        <v>157560</v>
      </c>
      <c r="Q948">
        <v>-73.41</v>
      </c>
      <c r="R948">
        <v>0.95035999999999998</v>
      </c>
      <c r="S948">
        <v>0.93681999999999999</v>
      </c>
      <c r="T948">
        <v>3.5958999999999998E-2</v>
      </c>
      <c r="U948">
        <v>3.1981000000000002E-2</v>
      </c>
      <c r="V948">
        <v>-15.66</v>
      </c>
      <c r="W948">
        <v>-18.437000000000001</v>
      </c>
      <c r="X948">
        <v>0.65874999999999995</v>
      </c>
      <c r="Y948">
        <v>0.63868000000000003</v>
      </c>
      <c r="Z948">
        <v>0.96684000000000003</v>
      </c>
      <c r="AA948">
        <v>0.96131</v>
      </c>
      <c r="AB948">
        <v>2.9391E-2</v>
      </c>
      <c r="AC948">
        <v>2.5887E-2</v>
      </c>
      <c r="AD948">
        <v>15</v>
      </c>
      <c r="AE948">
        <v>15</v>
      </c>
      <c r="AF948">
        <v>0.87473000000000001</v>
      </c>
      <c r="AG948">
        <v>0.42820000000000003</v>
      </c>
      <c r="AH948">
        <v>0.44652999999999998</v>
      </c>
      <c r="AI948">
        <v>15</v>
      </c>
      <c r="AJ948">
        <v>0</v>
      </c>
      <c r="AK948">
        <v>14</v>
      </c>
      <c r="AL948">
        <v>0</v>
      </c>
      <c r="AM948">
        <v>0</v>
      </c>
      <c r="AN948">
        <v>0</v>
      </c>
      <c r="AO948">
        <v>0.92567999999999995</v>
      </c>
      <c r="AP948">
        <v>1</v>
      </c>
      <c r="AQ948">
        <v>1</v>
      </c>
      <c r="AR948" t="s">
        <v>95</v>
      </c>
      <c r="AS948" t="s">
        <v>95</v>
      </c>
      <c r="AT948" t="s">
        <v>95</v>
      </c>
      <c r="AU948" t="s">
        <v>95</v>
      </c>
      <c r="AV948" t="s">
        <v>95</v>
      </c>
      <c r="AW948" t="s">
        <v>95</v>
      </c>
      <c r="AX948" t="s">
        <v>95</v>
      </c>
      <c r="AY948" t="s">
        <v>95</v>
      </c>
      <c r="AZ948" t="s">
        <v>95</v>
      </c>
      <c r="BA948" t="s">
        <v>95</v>
      </c>
      <c r="BB948" t="s">
        <v>95</v>
      </c>
      <c r="BC948" t="s">
        <v>95</v>
      </c>
      <c r="BD948" t="s">
        <v>95</v>
      </c>
      <c r="BI948">
        <v>0</v>
      </c>
      <c r="BJ948" t="s">
        <v>108</v>
      </c>
      <c r="BK948" t="s">
        <v>109</v>
      </c>
      <c r="BL948">
        <v>1</v>
      </c>
      <c r="BM948">
        <v>1</v>
      </c>
      <c r="BN948">
        <v>0</v>
      </c>
      <c r="BO948">
        <v>1</v>
      </c>
      <c r="BP948">
        <v>0</v>
      </c>
      <c r="BQ948">
        <v>0</v>
      </c>
      <c r="BY948">
        <v>1000</v>
      </c>
      <c r="CG948" s="4">
        <v>1</v>
      </c>
      <c r="CH948" s="4">
        <v>1</v>
      </c>
      <c r="CI948" s="5">
        <v>0</v>
      </c>
      <c r="CJ948" s="5">
        <v>1</v>
      </c>
      <c r="CK948" s="5">
        <v>0</v>
      </c>
      <c r="CL948" s="5">
        <v>0</v>
      </c>
    </row>
    <row r="949" spans="1:90" x14ac:dyDescent="0.2">
      <c r="A949" t="s">
        <v>1564</v>
      </c>
      <c r="B949" t="s">
        <v>1518</v>
      </c>
      <c r="C949" t="s">
        <v>222</v>
      </c>
      <c r="D949">
        <v>2.5</v>
      </c>
      <c r="E949" t="s">
        <v>1565</v>
      </c>
      <c r="F949" t="s">
        <v>1566</v>
      </c>
      <c r="G949" t="s">
        <v>1567</v>
      </c>
      <c r="H949" t="s">
        <v>1521</v>
      </c>
      <c r="I949">
        <v>-0.80552999999999997</v>
      </c>
      <c r="J949">
        <v>-9.3825000000000002E-3</v>
      </c>
      <c r="K949">
        <v>-4.7463999999999996E-3</v>
      </c>
      <c r="L949">
        <v>2025.7</v>
      </c>
      <c r="M949">
        <v>-5.4554</v>
      </c>
      <c r="N949">
        <v>0.50475999999999999</v>
      </c>
      <c r="O949">
        <v>1.4473E-2</v>
      </c>
      <c r="P949">
        <v>2395.4</v>
      </c>
      <c r="Q949">
        <v>10.077999999999999</v>
      </c>
      <c r="R949">
        <v>0.61443999999999999</v>
      </c>
      <c r="S949">
        <v>0.22889000000000001</v>
      </c>
      <c r="T949">
        <v>1.3453E-2</v>
      </c>
      <c r="U949">
        <v>1.1348E-2</v>
      </c>
      <c r="V949">
        <v>0.26329000000000002</v>
      </c>
      <c r="W949">
        <v>-0.10507</v>
      </c>
      <c r="X949">
        <v>1.8596000000000001E-2</v>
      </c>
      <c r="Y949">
        <v>1.7138E-2</v>
      </c>
      <c r="Z949">
        <v>0.27034000000000002</v>
      </c>
      <c r="AA949">
        <v>-9.4493999999999995E-2</v>
      </c>
      <c r="AB949">
        <v>1.8506999999999999E-2</v>
      </c>
      <c r="AC949">
        <v>1.7080999999999999E-2</v>
      </c>
      <c r="AD949">
        <v>7</v>
      </c>
      <c r="AE949">
        <v>7</v>
      </c>
      <c r="AF949">
        <v>1.0302</v>
      </c>
      <c r="AG949">
        <v>0.91132000000000002</v>
      </c>
      <c r="AH949">
        <v>0.11887</v>
      </c>
      <c r="AI949">
        <v>8</v>
      </c>
      <c r="AJ949">
        <v>4</v>
      </c>
      <c r="AK949">
        <v>1</v>
      </c>
      <c r="AL949">
        <v>1</v>
      </c>
      <c r="AM949">
        <v>1</v>
      </c>
      <c r="AN949">
        <v>0</v>
      </c>
      <c r="AO949">
        <v>0.86563000000000001</v>
      </c>
      <c r="AP949">
        <v>1</v>
      </c>
      <c r="AQ949">
        <v>1</v>
      </c>
      <c r="AR949" t="s">
        <v>94</v>
      </c>
      <c r="AS949" t="s">
        <v>95</v>
      </c>
      <c r="AT949" t="s">
        <v>95</v>
      </c>
      <c r="AU949" t="s">
        <v>95</v>
      </c>
      <c r="AV949" t="s">
        <v>95</v>
      </c>
      <c r="AW949" t="s">
        <v>95</v>
      </c>
      <c r="AX949" t="s">
        <v>95</v>
      </c>
      <c r="AY949" t="s">
        <v>94</v>
      </c>
      <c r="AZ949" t="s">
        <v>94</v>
      </c>
      <c r="BA949" t="s">
        <v>94</v>
      </c>
      <c r="BB949" t="s">
        <v>94</v>
      </c>
      <c r="BC949" t="s">
        <v>94</v>
      </c>
      <c r="BD949" t="s">
        <v>94</v>
      </c>
      <c r="BI949">
        <v>0</v>
      </c>
      <c r="BL949">
        <v>0</v>
      </c>
      <c r="BM949">
        <v>1</v>
      </c>
      <c r="BN949">
        <v>0</v>
      </c>
      <c r="BO949">
        <v>0</v>
      </c>
      <c r="BP949">
        <v>0</v>
      </c>
      <c r="BQ949">
        <v>0</v>
      </c>
      <c r="BY949">
        <v>1001</v>
      </c>
      <c r="CG949" s="4">
        <v>0</v>
      </c>
      <c r="CH949" s="4">
        <v>1</v>
      </c>
      <c r="CI949" s="5">
        <v>0</v>
      </c>
      <c r="CJ949" s="5">
        <v>0</v>
      </c>
      <c r="CK949" s="5">
        <v>0</v>
      </c>
      <c r="CL949" s="5">
        <v>0</v>
      </c>
    </row>
    <row r="950" spans="1:90" x14ac:dyDescent="0.2">
      <c r="A950" t="s">
        <v>1568</v>
      </c>
      <c r="B950" t="s">
        <v>1518</v>
      </c>
      <c r="C950" t="s">
        <v>222</v>
      </c>
      <c r="D950">
        <v>2.5</v>
      </c>
      <c r="E950" t="s">
        <v>1565</v>
      </c>
      <c r="F950" t="s">
        <v>1566</v>
      </c>
      <c r="G950" t="s">
        <v>1569</v>
      </c>
      <c r="H950" t="s">
        <v>1521</v>
      </c>
      <c r="I950">
        <v>6.7579E-2</v>
      </c>
      <c r="J950">
        <v>2.8449E-3</v>
      </c>
      <c r="K950">
        <v>2.0072E-2</v>
      </c>
      <c r="L950">
        <v>2152.6999999999998</v>
      </c>
      <c r="M950">
        <v>65.027000000000001</v>
      </c>
      <c r="N950">
        <v>2418.1999999999998</v>
      </c>
      <c r="O950">
        <v>1554.9</v>
      </c>
      <c r="P950" s="1">
        <v>157540</v>
      </c>
      <c r="Q950">
        <v>-40.234999999999999</v>
      </c>
      <c r="R950">
        <v>0.94472</v>
      </c>
      <c r="S950">
        <v>0.88943000000000005</v>
      </c>
      <c r="T950">
        <v>1.1577E-2</v>
      </c>
      <c r="U950">
        <v>9.3825000000000002E-3</v>
      </c>
      <c r="V950">
        <v>-38.548999999999999</v>
      </c>
      <c r="W950">
        <v>-58.323</v>
      </c>
      <c r="X950">
        <v>0.30964999999999998</v>
      </c>
      <c r="Y950">
        <v>0.30570999999999998</v>
      </c>
      <c r="Z950">
        <v>0.93603999999999998</v>
      </c>
      <c r="AA950">
        <v>0.90405999999999997</v>
      </c>
      <c r="AB950">
        <v>1.2453000000000001E-2</v>
      </c>
      <c r="AC950">
        <v>1.0207000000000001E-2</v>
      </c>
      <c r="AD950">
        <v>7</v>
      </c>
      <c r="AE950">
        <v>7</v>
      </c>
      <c r="AF950">
        <v>1.5714E-4</v>
      </c>
      <c r="AG950" s="1">
        <v>9.5112999999999996E-5</v>
      </c>
      <c r="AH950" s="1">
        <v>6.2030000000000001E-5</v>
      </c>
      <c r="AI950">
        <v>8</v>
      </c>
      <c r="AJ950">
        <v>0</v>
      </c>
      <c r="AK950">
        <v>5</v>
      </c>
      <c r="AL950">
        <v>0</v>
      </c>
      <c r="AM950">
        <v>1</v>
      </c>
      <c r="AN950">
        <v>0</v>
      </c>
      <c r="AO950">
        <v>0.84087999999999996</v>
      </c>
      <c r="AP950">
        <v>1</v>
      </c>
      <c r="AQ950">
        <v>1</v>
      </c>
      <c r="AR950" t="s">
        <v>95</v>
      </c>
      <c r="AS950" t="s">
        <v>95</v>
      </c>
      <c r="AT950" t="s">
        <v>95</v>
      </c>
      <c r="AU950" t="s">
        <v>95</v>
      </c>
      <c r="AV950" t="s">
        <v>95</v>
      </c>
      <c r="AW950" t="s">
        <v>95</v>
      </c>
      <c r="AX950" t="s">
        <v>95</v>
      </c>
      <c r="AY950" t="s">
        <v>94</v>
      </c>
      <c r="AZ950" t="s">
        <v>95</v>
      </c>
      <c r="BA950" t="s">
        <v>94</v>
      </c>
      <c r="BB950" t="s">
        <v>95</v>
      </c>
      <c r="BC950" t="s">
        <v>94</v>
      </c>
      <c r="BD950" t="s">
        <v>95</v>
      </c>
      <c r="BI950">
        <v>0</v>
      </c>
      <c r="BJ950" t="s">
        <v>137</v>
      </c>
      <c r="BL950">
        <v>1</v>
      </c>
      <c r="BM950">
        <v>1</v>
      </c>
      <c r="BN950">
        <v>0</v>
      </c>
      <c r="BO950">
        <v>0</v>
      </c>
      <c r="BP950">
        <v>0</v>
      </c>
      <c r="BQ950">
        <v>1</v>
      </c>
      <c r="BY950">
        <v>1002</v>
      </c>
      <c r="CG950" s="4">
        <v>1</v>
      </c>
      <c r="CH950" s="4">
        <v>1</v>
      </c>
      <c r="CI950" s="5">
        <v>0</v>
      </c>
      <c r="CJ950" s="5">
        <v>0</v>
      </c>
      <c r="CK950" s="5">
        <v>0</v>
      </c>
      <c r="CL950" s="5">
        <v>1</v>
      </c>
    </row>
    <row r="951" spans="1:90" x14ac:dyDescent="0.2">
      <c r="A951" t="s">
        <v>1570</v>
      </c>
      <c r="B951" t="s">
        <v>1518</v>
      </c>
      <c r="C951" t="s">
        <v>222</v>
      </c>
      <c r="D951">
        <v>2.9</v>
      </c>
      <c r="E951" t="s">
        <v>1571</v>
      </c>
      <c r="F951" t="s">
        <v>1572</v>
      </c>
      <c r="G951" t="s">
        <v>1573</v>
      </c>
      <c r="H951" t="s">
        <v>1521</v>
      </c>
      <c r="I951">
        <v>0.31696000000000002</v>
      </c>
      <c r="J951">
        <v>1.2500000000000001E-2</v>
      </c>
      <c r="K951" s="1">
        <v>1881500</v>
      </c>
      <c r="L951">
        <v>1997.9</v>
      </c>
      <c r="M951">
        <v>13.864000000000001</v>
      </c>
      <c r="N951" s="1">
        <v>154550000</v>
      </c>
      <c r="O951">
        <v>5.4340999999999999</v>
      </c>
      <c r="P951">
        <v>643.48</v>
      </c>
      <c r="Q951" s="1">
        <v>-3639000000</v>
      </c>
      <c r="R951">
        <v>0.94950000000000001</v>
      </c>
      <c r="S951">
        <v>0.94152999999999998</v>
      </c>
      <c r="T951" s="1">
        <v>3337200</v>
      </c>
      <c r="U951" s="1">
        <v>2832300</v>
      </c>
      <c r="V951">
        <v>0.67878000000000005</v>
      </c>
      <c r="W951">
        <v>0.64664999999999995</v>
      </c>
      <c r="X951" s="1">
        <v>8417100</v>
      </c>
      <c r="Y951" s="1">
        <v>6573200</v>
      </c>
      <c r="Z951">
        <v>0.70621999999999996</v>
      </c>
      <c r="AA951">
        <v>0.67684</v>
      </c>
      <c r="AB951" s="1">
        <v>8049500</v>
      </c>
      <c r="AC951" s="1">
        <v>6320600</v>
      </c>
      <c r="AD951">
        <v>23</v>
      </c>
      <c r="AE951">
        <v>23</v>
      </c>
      <c r="AF951">
        <v>1.0276000000000001</v>
      </c>
      <c r="AG951">
        <v>0.65078999999999998</v>
      </c>
      <c r="AH951">
        <v>0.37676999999999999</v>
      </c>
      <c r="AI951">
        <v>23</v>
      </c>
      <c r="AJ951">
        <v>0</v>
      </c>
      <c r="AK951">
        <v>22</v>
      </c>
      <c r="AL951">
        <v>0</v>
      </c>
      <c r="AM951">
        <v>0</v>
      </c>
      <c r="AN951">
        <v>0</v>
      </c>
      <c r="AO951">
        <v>0.96311999999999998</v>
      </c>
      <c r="AP951">
        <v>0</v>
      </c>
      <c r="AQ951">
        <v>0</v>
      </c>
      <c r="AR951" t="s">
        <v>95</v>
      </c>
      <c r="AS951" t="s">
        <v>95</v>
      </c>
      <c r="AT951" t="s">
        <v>95</v>
      </c>
      <c r="AU951" t="s">
        <v>95</v>
      </c>
      <c r="AV951" t="s">
        <v>95</v>
      </c>
      <c r="AW951" t="s">
        <v>95</v>
      </c>
      <c r="AX951" t="s">
        <v>95</v>
      </c>
      <c r="AY951" t="s">
        <v>95</v>
      </c>
      <c r="AZ951" t="s">
        <v>95</v>
      </c>
      <c r="BA951" t="s">
        <v>95</v>
      </c>
      <c r="BB951" t="s">
        <v>95</v>
      </c>
      <c r="BC951" t="s">
        <v>95</v>
      </c>
      <c r="BD951" t="s">
        <v>95</v>
      </c>
      <c r="BI951">
        <v>0</v>
      </c>
      <c r="BL951">
        <v>1</v>
      </c>
      <c r="BM951">
        <v>1</v>
      </c>
      <c r="BN951">
        <v>0</v>
      </c>
      <c r="BO951">
        <v>0</v>
      </c>
      <c r="BP951">
        <v>0</v>
      </c>
      <c r="BQ951">
        <v>1</v>
      </c>
      <c r="BY951">
        <v>1003</v>
      </c>
      <c r="CG951" s="4">
        <v>1</v>
      </c>
      <c r="CH951" s="4">
        <v>1</v>
      </c>
      <c r="CI951" s="5">
        <v>0</v>
      </c>
      <c r="CJ951" s="5">
        <v>0</v>
      </c>
      <c r="CK951" s="5">
        <v>0</v>
      </c>
      <c r="CL951" s="5">
        <v>1</v>
      </c>
    </row>
    <row r="952" spans="1:90" x14ac:dyDescent="0.2">
      <c r="A952" t="s">
        <v>1574</v>
      </c>
      <c r="B952" t="s">
        <v>1518</v>
      </c>
      <c r="C952" t="s">
        <v>222</v>
      </c>
      <c r="D952">
        <v>4.0999999999999996</v>
      </c>
      <c r="E952" t="s">
        <v>129</v>
      </c>
      <c r="F952" t="s">
        <v>130</v>
      </c>
      <c r="G952" t="s">
        <v>131</v>
      </c>
      <c r="H952" t="s">
        <v>1521</v>
      </c>
      <c r="I952">
        <v>0.12609999999999999</v>
      </c>
      <c r="J952">
        <v>0.12095</v>
      </c>
      <c r="K952">
        <v>4.2922000000000002</v>
      </c>
      <c r="L952">
        <v>2043.1</v>
      </c>
      <c r="M952">
        <v>34.847999999999999</v>
      </c>
      <c r="N952">
        <v>1162.4000000000001</v>
      </c>
      <c r="O952">
        <v>0.15734999999999999</v>
      </c>
      <c r="P952">
        <v>1970.9</v>
      </c>
      <c r="Q952">
        <v>-8607.7000000000007</v>
      </c>
      <c r="R952">
        <v>0.92449000000000003</v>
      </c>
      <c r="S952">
        <v>0.91115999999999997</v>
      </c>
      <c r="T952">
        <v>7.5772000000000004</v>
      </c>
      <c r="U952">
        <v>5.6746999999999996</v>
      </c>
      <c r="V952">
        <v>0.92440999999999995</v>
      </c>
      <c r="W952">
        <v>0.91601999999999995</v>
      </c>
      <c r="X952">
        <v>7.5810000000000004</v>
      </c>
      <c r="Y952">
        <v>5.7301000000000002</v>
      </c>
      <c r="Z952">
        <v>0.88844000000000001</v>
      </c>
      <c r="AA952">
        <v>0.87605</v>
      </c>
      <c r="AB952">
        <v>9.2097999999999995</v>
      </c>
      <c r="AC952">
        <v>7.0682999999999998</v>
      </c>
      <c r="AD952">
        <v>21</v>
      </c>
      <c r="AE952">
        <v>20</v>
      </c>
      <c r="AF952">
        <v>8.6029999999999995E-2</v>
      </c>
      <c r="AG952">
        <v>2.2038000000000001E-3</v>
      </c>
      <c r="AH952">
        <v>8.3825999999999998E-2</v>
      </c>
      <c r="AI952">
        <v>20</v>
      </c>
      <c r="AJ952">
        <v>0</v>
      </c>
      <c r="AK952">
        <v>19</v>
      </c>
      <c r="AL952">
        <v>0</v>
      </c>
      <c r="AM952">
        <v>0</v>
      </c>
      <c r="AN952">
        <v>1</v>
      </c>
      <c r="AO952">
        <v>0.86438999999999999</v>
      </c>
      <c r="AP952">
        <v>0</v>
      </c>
      <c r="AQ952">
        <v>1</v>
      </c>
      <c r="AR952" t="s">
        <v>95</v>
      </c>
      <c r="AS952" t="s">
        <v>95</v>
      </c>
      <c r="AT952" t="s">
        <v>95</v>
      </c>
      <c r="AU952" t="s">
        <v>95</v>
      </c>
      <c r="AV952" t="s">
        <v>95</v>
      </c>
      <c r="AW952" t="s">
        <v>95</v>
      </c>
      <c r="AX952" t="s">
        <v>95</v>
      </c>
      <c r="AY952" t="s">
        <v>94</v>
      </c>
      <c r="AZ952" t="s">
        <v>95</v>
      </c>
      <c r="BA952" t="s">
        <v>94</v>
      </c>
      <c r="BB952" t="s">
        <v>95</v>
      </c>
      <c r="BC952" t="s">
        <v>94</v>
      </c>
      <c r="BD952" t="s">
        <v>95</v>
      </c>
      <c r="BI952">
        <v>0</v>
      </c>
      <c r="BJ952" t="s">
        <v>132</v>
      </c>
      <c r="BK952" t="s">
        <v>133</v>
      </c>
      <c r="BL952">
        <v>1</v>
      </c>
      <c r="BM952">
        <v>1</v>
      </c>
      <c r="BN952">
        <v>0</v>
      </c>
      <c r="BO952">
        <v>0</v>
      </c>
      <c r="BP952">
        <v>0</v>
      </c>
      <c r="BQ952">
        <v>0</v>
      </c>
      <c r="BY952">
        <v>1004</v>
      </c>
      <c r="CG952" s="4">
        <v>1</v>
      </c>
      <c r="CH952" s="4">
        <v>1</v>
      </c>
      <c r="CI952" s="5">
        <v>0</v>
      </c>
      <c r="CJ952" s="5">
        <v>0</v>
      </c>
      <c r="CK952" s="5">
        <v>0</v>
      </c>
      <c r="CL952" s="5">
        <v>0</v>
      </c>
    </row>
    <row r="953" spans="1:90" x14ac:dyDescent="0.2">
      <c r="A953" t="s">
        <v>1575</v>
      </c>
      <c r="B953" t="s">
        <v>1518</v>
      </c>
      <c r="C953" t="s">
        <v>222</v>
      </c>
      <c r="D953">
        <v>4.0999999999999996</v>
      </c>
      <c r="E953" t="s">
        <v>129</v>
      </c>
      <c r="F953" t="s">
        <v>135</v>
      </c>
      <c r="G953" t="s">
        <v>136</v>
      </c>
      <c r="H953" t="s">
        <v>1521</v>
      </c>
      <c r="I953">
        <v>0.12609999999999999</v>
      </c>
      <c r="J953">
        <v>0.12095</v>
      </c>
      <c r="K953">
        <v>4.2922000000000002</v>
      </c>
      <c r="L953">
        <v>2043.1</v>
      </c>
      <c r="M953">
        <v>34.847999999999999</v>
      </c>
      <c r="N953">
        <v>1162.4000000000001</v>
      </c>
      <c r="O953">
        <v>0.15734999999999999</v>
      </c>
      <c r="P953">
        <v>1970.9</v>
      </c>
      <c r="Q953">
        <v>-8607.7000000000007</v>
      </c>
      <c r="R953">
        <v>0.92449000000000003</v>
      </c>
      <c r="S953">
        <v>0.91115999999999997</v>
      </c>
      <c r="T953">
        <v>7.5772000000000004</v>
      </c>
      <c r="U953">
        <v>5.6746999999999996</v>
      </c>
      <c r="V953">
        <v>0.92440999999999995</v>
      </c>
      <c r="W953">
        <v>0.91601999999999995</v>
      </c>
      <c r="X953">
        <v>7.5810000000000004</v>
      </c>
      <c r="Y953">
        <v>5.7301000000000002</v>
      </c>
      <c r="Z953">
        <v>0.88844000000000001</v>
      </c>
      <c r="AA953">
        <v>0.87605</v>
      </c>
      <c r="AB953">
        <v>9.2097999999999995</v>
      </c>
      <c r="AC953">
        <v>7.0682999999999998</v>
      </c>
      <c r="AD953">
        <v>21</v>
      </c>
      <c r="AE953">
        <v>20</v>
      </c>
      <c r="AF953">
        <v>8.6029999999999995E-2</v>
      </c>
      <c r="AG953">
        <v>2.2038000000000001E-3</v>
      </c>
      <c r="AH953">
        <v>8.3825999999999998E-2</v>
      </c>
      <c r="AI953">
        <v>20</v>
      </c>
      <c r="AJ953">
        <v>0</v>
      </c>
      <c r="AK953">
        <v>19</v>
      </c>
      <c r="AL953">
        <v>0</v>
      </c>
      <c r="AM953">
        <v>0</v>
      </c>
      <c r="AN953">
        <v>1</v>
      </c>
      <c r="AO953">
        <v>0.86438999999999999</v>
      </c>
      <c r="AP953">
        <v>0</v>
      </c>
      <c r="AQ953">
        <v>1</v>
      </c>
      <c r="AR953" t="s">
        <v>95</v>
      </c>
      <c r="AS953" t="s">
        <v>95</v>
      </c>
      <c r="AT953" t="s">
        <v>95</v>
      </c>
      <c r="AU953" t="s">
        <v>95</v>
      </c>
      <c r="AV953" t="s">
        <v>95</v>
      </c>
      <c r="AW953" t="s">
        <v>95</v>
      </c>
      <c r="AX953" t="s">
        <v>95</v>
      </c>
      <c r="AY953" t="s">
        <v>94</v>
      </c>
      <c r="AZ953" t="s">
        <v>95</v>
      </c>
      <c r="BA953" t="s">
        <v>94</v>
      </c>
      <c r="BB953" t="s">
        <v>95</v>
      </c>
      <c r="BC953" t="s">
        <v>94</v>
      </c>
      <c r="BD953" t="s">
        <v>95</v>
      </c>
      <c r="BI953">
        <v>0</v>
      </c>
      <c r="BJ953" t="s">
        <v>137</v>
      </c>
      <c r="BK953" t="s">
        <v>138</v>
      </c>
      <c r="BL953">
        <v>1</v>
      </c>
      <c r="BM953">
        <v>1</v>
      </c>
      <c r="BN953">
        <v>0</v>
      </c>
      <c r="BO953">
        <v>0</v>
      </c>
      <c r="BP953">
        <v>0</v>
      </c>
      <c r="BQ953">
        <v>1</v>
      </c>
      <c r="BY953">
        <v>1005</v>
      </c>
      <c r="CG953" s="4">
        <v>1</v>
      </c>
      <c r="CH953" s="4">
        <v>1</v>
      </c>
      <c r="CI953" s="5">
        <v>0</v>
      </c>
      <c r="CJ953" s="5">
        <v>0</v>
      </c>
      <c r="CK953" s="5">
        <v>0</v>
      </c>
      <c r="CL953" s="5">
        <v>1</v>
      </c>
    </row>
    <row r="954" spans="1:90" x14ac:dyDescent="0.2">
      <c r="A954" t="s">
        <v>1576</v>
      </c>
      <c r="B954" t="s">
        <v>1518</v>
      </c>
      <c r="C954" t="s">
        <v>222</v>
      </c>
      <c r="D954">
        <v>4.5</v>
      </c>
      <c r="E954" t="s">
        <v>685</v>
      </c>
      <c r="F954" t="s">
        <v>1577</v>
      </c>
      <c r="G954" t="s">
        <v>1578</v>
      </c>
      <c r="H954" t="s">
        <v>1521</v>
      </c>
      <c r="I954">
        <v>0.38906000000000002</v>
      </c>
      <c r="J954">
        <v>4.5005999999999997E-2</v>
      </c>
      <c r="K954" s="1">
        <v>109080</v>
      </c>
      <c r="L954">
        <v>2011.6</v>
      </c>
      <c r="M954">
        <v>11.295</v>
      </c>
      <c r="N954" s="1">
        <v>2680500</v>
      </c>
      <c r="O954">
        <v>5.1052E-2</v>
      </c>
      <c r="P954">
        <v>1626.2</v>
      </c>
      <c r="Q954" s="1">
        <v>-217770000</v>
      </c>
      <c r="R954">
        <v>0.78363000000000005</v>
      </c>
      <c r="S954">
        <v>0.69091000000000002</v>
      </c>
      <c r="T954" s="1">
        <v>200300</v>
      </c>
      <c r="U954" s="1">
        <v>156230</v>
      </c>
      <c r="V954">
        <v>0.59382000000000001</v>
      </c>
      <c r="W954">
        <v>0.49228</v>
      </c>
      <c r="X954" s="1">
        <v>274440</v>
      </c>
      <c r="Y954" s="1">
        <v>221430</v>
      </c>
      <c r="Z954">
        <v>0.64165000000000005</v>
      </c>
      <c r="AA954">
        <v>0.55206</v>
      </c>
      <c r="AB954" s="1">
        <v>257780</v>
      </c>
      <c r="AC954" s="1">
        <v>198730</v>
      </c>
      <c r="AD954">
        <v>11</v>
      </c>
      <c r="AE954">
        <v>11</v>
      </c>
      <c r="AF954">
        <v>1.1141000000000001</v>
      </c>
      <c r="AG954">
        <v>0.59340999999999999</v>
      </c>
      <c r="AH954">
        <v>0.52064999999999995</v>
      </c>
      <c r="AI954">
        <v>11</v>
      </c>
      <c r="AJ954">
        <v>3</v>
      </c>
      <c r="AK954">
        <v>10</v>
      </c>
      <c r="AL954">
        <v>1</v>
      </c>
      <c r="AM954">
        <v>0</v>
      </c>
      <c r="AN954">
        <v>0</v>
      </c>
      <c r="AO954">
        <v>0.92603000000000002</v>
      </c>
      <c r="AP954">
        <v>0</v>
      </c>
      <c r="AQ954">
        <v>0</v>
      </c>
      <c r="AR954" t="s">
        <v>95</v>
      </c>
      <c r="AS954" t="s">
        <v>95</v>
      </c>
      <c r="AT954" t="s">
        <v>95</v>
      </c>
      <c r="AU954" t="s">
        <v>95</v>
      </c>
      <c r="AV954" t="s">
        <v>95</v>
      </c>
      <c r="AW954" t="s">
        <v>95</v>
      </c>
      <c r="AX954" t="s">
        <v>95</v>
      </c>
      <c r="AY954" t="s">
        <v>95</v>
      </c>
      <c r="AZ954" t="s">
        <v>95</v>
      </c>
      <c r="BA954" t="s">
        <v>95</v>
      </c>
      <c r="BB954" t="s">
        <v>95</v>
      </c>
      <c r="BC954" t="s">
        <v>95</v>
      </c>
      <c r="BD954" t="s">
        <v>95</v>
      </c>
      <c r="BI954">
        <v>0</v>
      </c>
      <c r="BL954">
        <v>1</v>
      </c>
      <c r="BM954">
        <v>1</v>
      </c>
      <c r="BN954">
        <v>0</v>
      </c>
      <c r="BO954">
        <v>0</v>
      </c>
      <c r="BP954">
        <v>0</v>
      </c>
      <c r="BQ954">
        <v>1</v>
      </c>
      <c r="BY954">
        <v>1006</v>
      </c>
      <c r="CG954" s="4">
        <v>1</v>
      </c>
      <c r="CH954" s="4">
        <v>1</v>
      </c>
      <c r="CI954" s="5">
        <v>0</v>
      </c>
      <c r="CJ954" s="5">
        <v>0</v>
      </c>
      <c r="CK954" s="5">
        <v>0</v>
      </c>
      <c r="CL954" s="5">
        <v>1</v>
      </c>
    </row>
    <row r="955" spans="1:90" x14ac:dyDescent="0.2">
      <c r="A955" t="s">
        <v>1579</v>
      </c>
      <c r="B955" t="s">
        <v>1518</v>
      </c>
      <c r="C955" t="s">
        <v>230</v>
      </c>
      <c r="D955">
        <v>1.1000000000000001</v>
      </c>
      <c r="E955" t="s">
        <v>90</v>
      </c>
      <c r="F955" t="s">
        <v>1580</v>
      </c>
      <c r="G955" t="s">
        <v>1581</v>
      </c>
      <c r="H955" t="s">
        <v>1521</v>
      </c>
      <c r="I955">
        <v>-0.13854</v>
      </c>
      <c r="J955">
        <v>-1.2107999999999999E-3</v>
      </c>
      <c r="K955">
        <v>-2.3473000000000001E-2</v>
      </c>
      <c r="L955">
        <v>2011.5</v>
      </c>
      <c r="M955">
        <v>-31.719000000000001</v>
      </c>
      <c r="N955">
        <v>0.91405999999999998</v>
      </c>
      <c r="O955">
        <v>-1544.5</v>
      </c>
      <c r="P955" s="1">
        <v>-152680</v>
      </c>
      <c r="Q955">
        <v>47.634999999999998</v>
      </c>
      <c r="R955">
        <v>0.93706</v>
      </c>
      <c r="S955">
        <v>0.88985000000000003</v>
      </c>
      <c r="T955">
        <v>1.3997000000000001E-2</v>
      </c>
      <c r="U955">
        <v>1.0635E-2</v>
      </c>
      <c r="V955">
        <v>-17.213999999999999</v>
      </c>
      <c r="W955">
        <v>-24.5</v>
      </c>
      <c r="X955">
        <v>0.23812</v>
      </c>
      <c r="Y955">
        <v>0.23149</v>
      </c>
      <c r="Z955">
        <v>0.92925000000000002</v>
      </c>
      <c r="AA955">
        <v>0.90095000000000003</v>
      </c>
      <c r="AB955">
        <v>1.4840000000000001E-2</v>
      </c>
      <c r="AC955">
        <v>1.1051E-2</v>
      </c>
      <c r="AD955">
        <v>8</v>
      </c>
      <c r="AE955">
        <v>8</v>
      </c>
      <c r="AF955">
        <v>0.33977000000000002</v>
      </c>
      <c r="AG955">
        <v>0.17524000000000001</v>
      </c>
      <c r="AH955">
        <v>0.16453000000000001</v>
      </c>
      <c r="AI955">
        <v>8</v>
      </c>
      <c r="AJ955">
        <v>7</v>
      </c>
      <c r="AK955">
        <v>0</v>
      </c>
      <c r="AL955">
        <v>0</v>
      </c>
      <c r="AM955">
        <v>0</v>
      </c>
      <c r="AN955">
        <v>0</v>
      </c>
      <c r="AO955">
        <v>0.85653999999999997</v>
      </c>
      <c r="AP955">
        <v>1</v>
      </c>
      <c r="AQ955">
        <v>1</v>
      </c>
      <c r="AR955" t="s">
        <v>95</v>
      </c>
      <c r="AS955" t="s">
        <v>95</v>
      </c>
      <c r="AT955" t="s">
        <v>95</v>
      </c>
      <c r="AU955" t="s">
        <v>95</v>
      </c>
      <c r="AV955" t="s">
        <v>95</v>
      </c>
      <c r="AW955" t="s">
        <v>95</v>
      </c>
      <c r="AX955" t="s">
        <v>95</v>
      </c>
      <c r="AY955" t="s">
        <v>94</v>
      </c>
      <c r="AZ955" t="s">
        <v>95</v>
      </c>
      <c r="BA955" t="s">
        <v>94</v>
      </c>
      <c r="BB955" t="s">
        <v>95</v>
      </c>
      <c r="BC955" t="s">
        <v>94</v>
      </c>
      <c r="BD955" t="s">
        <v>95</v>
      </c>
      <c r="BI955">
        <v>0</v>
      </c>
      <c r="BL955">
        <v>1</v>
      </c>
      <c r="BM955">
        <v>1</v>
      </c>
      <c r="BN955">
        <v>0</v>
      </c>
      <c r="BO955">
        <v>0</v>
      </c>
      <c r="BP955">
        <v>0</v>
      </c>
      <c r="BQ955">
        <v>0</v>
      </c>
      <c r="BY955">
        <v>1007</v>
      </c>
      <c r="CG955" s="4">
        <v>1</v>
      </c>
      <c r="CH955" s="4">
        <v>1</v>
      </c>
      <c r="CI955" s="5">
        <v>0</v>
      </c>
      <c r="CJ955" s="5">
        <v>0</v>
      </c>
      <c r="CK955" s="5">
        <v>0</v>
      </c>
      <c r="CL955" s="5">
        <v>0</v>
      </c>
    </row>
    <row r="956" spans="1:90" x14ac:dyDescent="0.2">
      <c r="A956" t="s">
        <v>1582</v>
      </c>
      <c r="B956" t="s">
        <v>1518</v>
      </c>
      <c r="C956" t="s">
        <v>230</v>
      </c>
      <c r="D956">
        <v>1.1000000000000001</v>
      </c>
      <c r="E956" t="s">
        <v>90</v>
      </c>
      <c r="F956" t="s">
        <v>1547</v>
      </c>
      <c r="G956" t="s">
        <v>107</v>
      </c>
      <c r="H956" t="s">
        <v>1521</v>
      </c>
      <c r="I956">
        <v>0.14824999999999999</v>
      </c>
      <c r="J956">
        <v>3.1175E-3</v>
      </c>
      <c r="K956">
        <v>2.3473000000000001E-2</v>
      </c>
      <c r="L956">
        <v>2010.3</v>
      </c>
      <c r="M956">
        <v>29.643000000000001</v>
      </c>
      <c r="N956">
        <v>0.97309999999999997</v>
      </c>
      <c r="O956">
        <v>1555</v>
      </c>
      <c r="P956" s="1">
        <v>157530</v>
      </c>
      <c r="Q956">
        <v>-46.634999999999998</v>
      </c>
      <c r="R956">
        <v>0.93723999999999996</v>
      </c>
      <c r="S956">
        <v>0.89017000000000002</v>
      </c>
      <c r="T956">
        <v>1.3977E-2</v>
      </c>
      <c r="U956">
        <v>1.0518E-2</v>
      </c>
      <c r="V956">
        <v>-189.73</v>
      </c>
      <c r="W956">
        <v>-266.02</v>
      </c>
      <c r="X956">
        <v>0.77054</v>
      </c>
      <c r="Y956">
        <v>0.76851000000000003</v>
      </c>
      <c r="Z956">
        <v>0.92925000000000002</v>
      </c>
      <c r="AA956">
        <v>0.90095000000000003</v>
      </c>
      <c r="AB956">
        <v>1.4840000000000001E-2</v>
      </c>
      <c r="AC956">
        <v>1.1051E-2</v>
      </c>
      <c r="AD956">
        <v>8</v>
      </c>
      <c r="AE956">
        <v>8</v>
      </c>
      <c r="AF956">
        <v>0.86304000000000003</v>
      </c>
      <c r="AG956">
        <v>0.70848999999999995</v>
      </c>
      <c r="AH956">
        <v>0.15454999999999999</v>
      </c>
      <c r="AI956">
        <v>8</v>
      </c>
      <c r="AJ956">
        <v>0</v>
      </c>
      <c r="AK956">
        <v>7</v>
      </c>
      <c r="AL956">
        <v>0</v>
      </c>
      <c r="AM956">
        <v>0</v>
      </c>
      <c r="AN956">
        <v>0</v>
      </c>
      <c r="AO956">
        <v>0.87487000000000004</v>
      </c>
      <c r="AP956">
        <v>1</v>
      </c>
      <c r="AQ956">
        <v>1</v>
      </c>
      <c r="AR956" t="s">
        <v>95</v>
      </c>
      <c r="AS956" t="s">
        <v>95</v>
      </c>
      <c r="AT956" t="s">
        <v>95</v>
      </c>
      <c r="AU956" t="s">
        <v>95</v>
      </c>
      <c r="AV956" t="s">
        <v>95</v>
      </c>
      <c r="AW956" t="s">
        <v>95</v>
      </c>
      <c r="AX956" t="s">
        <v>95</v>
      </c>
      <c r="AY956" t="s">
        <v>94</v>
      </c>
      <c r="AZ956" t="s">
        <v>95</v>
      </c>
      <c r="BA956" t="s">
        <v>94</v>
      </c>
      <c r="BB956" t="s">
        <v>95</v>
      </c>
      <c r="BC956" t="s">
        <v>94</v>
      </c>
      <c r="BD956" t="s">
        <v>95</v>
      </c>
      <c r="BI956">
        <v>0</v>
      </c>
      <c r="BJ956" t="s">
        <v>108</v>
      </c>
      <c r="BK956" t="s">
        <v>109</v>
      </c>
      <c r="BL956">
        <v>1</v>
      </c>
      <c r="BM956">
        <v>1</v>
      </c>
      <c r="BN956">
        <v>0</v>
      </c>
      <c r="BO956">
        <v>1</v>
      </c>
      <c r="BP956">
        <v>0</v>
      </c>
      <c r="BQ956">
        <v>0</v>
      </c>
      <c r="BY956">
        <v>1008</v>
      </c>
      <c r="CG956" s="4">
        <v>1</v>
      </c>
      <c r="CH956" s="4">
        <v>1</v>
      </c>
      <c r="CI956" s="5">
        <v>0</v>
      </c>
      <c r="CJ956" s="5">
        <v>1</v>
      </c>
      <c r="CK956" s="5">
        <v>0</v>
      </c>
      <c r="CL956" s="5">
        <v>0</v>
      </c>
    </row>
    <row r="957" spans="1:90" x14ac:dyDescent="0.2">
      <c r="A957" t="s">
        <v>1583</v>
      </c>
      <c r="B957" t="s">
        <v>1518</v>
      </c>
      <c r="C957" t="s">
        <v>230</v>
      </c>
      <c r="D957">
        <v>3.2</v>
      </c>
      <c r="E957" t="s">
        <v>120</v>
      </c>
      <c r="F957" t="s">
        <v>1584</v>
      </c>
      <c r="G957" t="s">
        <v>1585</v>
      </c>
      <c r="H957" t="s">
        <v>1521</v>
      </c>
      <c r="I957">
        <v>-0.53513999999999995</v>
      </c>
      <c r="J957">
        <v>-2.3202000000000001E-3</v>
      </c>
      <c r="K957">
        <v>-3.5332000000000002E-2</v>
      </c>
      <c r="L957">
        <v>2021.1</v>
      </c>
      <c r="M957">
        <v>-8.2117000000000004</v>
      </c>
      <c r="N957">
        <v>0.37392999999999998</v>
      </c>
      <c r="O957">
        <v>-1544.1</v>
      </c>
      <c r="P957" s="1">
        <v>-152710</v>
      </c>
      <c r="Q957">
        <v>71.600999999999999</v>
      </c>
      <c r="R957">
        <v>0.86909999999999998</v>
      </c>
      <c r="S957">
        <v>0.77092000000000005</v>
      </c>
      <c r="T957">
        <v>3.2397000000000002E-2</v>
      </c>
      <c r="U957">
        <v>2.8476999999999999E-2</v>
      </c>
      <c r="V957">
        <v>-7.6365999999999996</v>
      </c>
      <c r="W957">
        <v>-11.090999999999999</v>
      </c>
      <c r="X957">
        <v>0.26315</v>
      </c>
      <c r="Y957">
        <v>0.24745</v>
      </c>
      <c r="Z957">
        <v>0.81740999999999997</v>
      </c>
      <c r="AA957">
        <v>0.74438000000000004</v>
      </c>
      <c r="AB957">
        <v>3.8261999999999997E-2</v>
      </c>
      <c r="AC957">
        <v>3.2669999999999998E-2</v>
      </c>
      <c r="AD957">
        <v>8</v>
      </c>
      <c r="AE957">
        <v>8</v>
      </c>
      <c r="AF957">
        <v>0.91891999999999996</v>
      </c>
      <c r="AG957">
        <v>0.35657</v>
      </c>
      <c r="AH957">
        <v>0.56235000000000002</v>
      </c>
      <c r="AI957">
        <v>8</v>
      </c>
      <c r="AJ957">
        <v>5</v>
      </c>
      <c r="AK957">
        <v>1</v>
      </c>
      <c r="AL957">
        <v>1</v>
      </c>
      <c r="AM957">
        <v>1</v>
      </c>
      <c r="AN957">
        <v>0</v>
      </c>
      <c r="AO957">
        <v>0.87033000000000005</v>
      </c>
      <c r="AP957">
        <v>1</v>
      </c>
      <c r="AQ957">
        <v>1</v>
      </c>
      <c r="AR957" t="s">
        <v>95</v>
      </c>
      <c r="AS957" t="s">
        <v>95</v>
      </c>
      <c r="AT957" t="s">
        <v>95</v>
      </c>
      <c r="AU957" t="s">
        <v>95</v>
      </c>
      <c r="AV957" t="s">
        <v>95</v>
      </c>
      <c r="AW957" t="s">
        <v>95</v>
      </c>
      <c r="AX957" t="s">
        <v>95</v>
      </c>
      <c r="AY957" t="s">
        <v>95</v>
      </c>
      <c r="AZ957" t="s">
        <v>95</v>
      </c>
      <c r="BA957" t="s">
        <v>95</v>
      </c>
      <c r="BB957" t="s">
        <v>95</v>
      </c>
      <c r="BC957" t="s">
        <v>95</v>
      </c>
      <c r="BD957" t="s">
        <v>95</v>
      </c>
      <c r="BI957">
        <v>0</v>
      </c>
      <c r="BJ957" t="s">
        <v>1586</v>
      </c>
      <c r="BL957">
        <v>1</v>
      </c>
      <c r="BM957">
        <v>1</v>
      </c>
      <c r="BN957">
        <v>0</v>
      </c>
      <c r="BO957">
        <v>0</v>
      </c>
      <c r="BP957">
        <v>0</v>
      </c>
      <c r="BQ957">
        <v>1</v>
      </c>
      <c r="BY957">
        <v>1009</v>
      </c>
      <c r="CG957" s="4">
        <v>1</v>
      </c>
      <c r="CH957" s="4">
        <v>1</v>
      </c>
      <c r="CI957" s="5">
        <v>0</v>
      </c>
      <c r="CJ957" s="5">
        <v>0</v>
      </c>
      <c r="CK957" s="5">
        <v>0</v>
      </c>
      <c r="CL957" s="5">
        <v>1</v>
      </c>
    </row>
    <row r="958" spans="1:90" x14ac:dyDescent="0.2">
      <c r="A958" t="s">
        <v>1587</v>
      </c>
      <c r="B958" t="s">
        <v>1518</v>
      </c>
      <c r="C958" t="s">
        <v>230</v>
      </c>
      <c r="D958">
        <v>3.2</v>
      </c>
      <c r="E958" t="s">
        <v>120</v>
      </c>
      <c r="F958" t="s">
        <v>1584</v>
      </c>
      <c r="G958" t="s">
        <v>1588</v>
      </c>
      <c r="H958" t="s">
        <v>1521</v>
      </c>
      <c r="I958">
        <v>-0.1386</v>
      </c>
      <c r="J958">
        <v>-1.4744000000000001E-3</v>
      </c>
      <c r="K958">
        <v>-2.6339000000000001E-2</v>
      </c>
      <c r="L958">
        <v>1943.2</v>
      </c>
      <c r="M958">
        <v>-31.706</v>
      </c>
      <c r="N958">
        <v>7348.9</v>
      </c>
      <c r="O958">
        <v>-1544.4</v>
      </c>
      <c r="P958" s="1">
        <v>-152680</v>
      </c>
      <c r="Q958">
        <v>53.387999999999998</v>
      </c>
      <c r="R958">
        <v>0.95516999999999996</v>
      </c>
      <c r="S958">
        <v>0.92154000000000003</v>
      </c>
      <c r="T958">
        <v>1.329E-2</v>
      </c>
      <c r="U958">
        <v>1.0921E-2</v>
      </c>
      <c r="V958">
        <v>-9.8201000000000001</v>
      </c>
      <c r="W958">
        <v>-14.148</v>
      </c>
      <c r="X958">
        <v>0.20646</v>
      </c>
      <c r="Y958">
        <v>0.19667999999999999</v>
      </c>
      <c r="Z958">
        <v>0.92452999999999996</v>
      </c>
      <c r="AA958">
        <v>0.89434000000000002</v>
      </c>
      <c r="AB958">
        <v>1.7243000000000001E-2</v>
      </c>
      <c r="AC958">
        <v>1.3716000000000001E-2</v>
      </c>
      <c r="AD958">
        <v>8</v>
      </c>
      <c r="AE958">
        <v>8</v>
      </c>
      <c r="AF958" s="1">
        <v>4.0874000000000002E-5</v>
      </c>
      <c r="AG958" s="1">
        <v>1.6181E-5</v>
      </c>
      <c r="AH958" s="1">
        <v>2.4692999999999999E-5</v>
      </c>
      <c r="AI958">
        <v>8</v>
      </c>
      <c r="AJ958">
        <v>7</v>
      </c>
      <c r="AK958">
        <v>0</v>
      </c>
      <c r="AL958">
        <v>0</v>
      </c>
      <c r="AM958">
        <v>0</v>
      </c>
      <c r="AN958">
        <v>0</v>
      </c>
      <c r="AO958">
        <v>0.83289000000000002</v>
      </c>
      <c r="AP958">
        <v>1</v>
      </c>
      <c r="AQ958">
        <v>1</v>
      </c>
      <c r="AR958" t="s">
        <v>95</v>
      </c>
      <c r="AS958" t="s">
        <v>95</v>
      </c>
      <c r="AT958" t="s">
        <v>95</v>
      </c>
      <c r="AU958" t="s">
        <v>95</v>
      </c>
      <c r="AV958" t="s">
        <v>95</v>
      </c>
      <c r="AW958" t="s">
        <v>95</v>
      </c>
      <c r="AX958" t="s">
        <v>95</v>
      </c>
      <c r="AY958" t="s">
        <v>94</v>
      </c>
      <c r="AZ958" t="s">
        <v>95</v>
      </c>
      <c r="BA958" t="s">
        <v>94</v>
      </c>
      <c r="BB958" t="s">
        <v>95</v>
      </c>
      <c r="BC958" t="s">
        <v>94</v>
      </c>
      <c r="BD958" t="s">
        <v>95</v>
      </c>
      <c r="BI958">
        <v>0</v>
      </c>
      <c r="BL958">
        <v>1</v>
      </c>
      <c r="BM958">
        <v>1</v>
      </c>
      <c r="BN958">
        <v>0</v>
      </c>
      <c r="BO958">
        <v>0</v>
      </c>
      <c r="BP958">
        <v>0</v>
      </c>
      <c r="BQ958">
        <v>0</v>
      </c>
      <c r="BY958">
        <v>1010</v>
      </c>
      <c r="CG958" s="4">
        <v>1</v>
      </c>
      <c r="CH958" s="4">
        <v>1</v>
      </c>
      <c r="CI958" s="5">
        <v>0</v>
      </c>
      <c r="CJ958" s="5">
        <v>0</v>
      </c>
      <c r="CK958" s="5">
        <v>0</v>
      </c>
      <c r="CL958" s="5">
        <v>0</v>
      </c>
    </row>
    <row r="959" spans="1:90" x14ac:dyDescent="0.2">
      <c r="A959" t="s">
        <v>1589</v>
      </c>
      <c r="B959" t="s">
        <v>1518</v>
      </c>
      <c r="C959" t="s">
        <v>230</v>
      </c>
      <c r="D959">
        <v>3.2</v>
      </c>
      <c r="E959" t="s">
        <v>120</v>
      </c>
      <c r="F959" t="s">
        <v>1584</v>
      </c>
      <c r="G959" t="s">
        <v>1590</v>
      </c>
      <c r="H959" t="s">
        <v>1521</v>
      </c>
      <c r="I959">
        <v>-0.19102</v>
      </c>
      <c r="J959">
        <v>-8.0374999999999999E-4</v>
      </c>
      <c r="K959">
        <v>-1.9051999999999999E-2</v>
      </c>
      <c r="L959">
        <v>2022.5</v>
      </c>
      <c r="M959">
        <v>-23.006</v>
      </c>
      <c r="N959">
        <v>0.44513999999999998</v>
      </c>
      <c r="O959">
        <v>-1544.6</v>
      </c>
      <c r="P959" s="1">
        <v>-152660</v>
      </c>
      <c r="Q959">
        <v>38.758000000000003</v>
      </c>
      <c r="R959">
        <v>0.86743999999999999</v>
      </c>
      <c r="S959">
        <v>0.76802999999999999</v>
      </c>
      <c r="T959">
        <v>1.7121000000000001E-2</v>
      </c>
      <c r="U959">
        <v>1.3618999999999999E-2</v>
      </c>
      <c r="V959">
        <v>-36.115000000000002</v>
      </c>
      <c r="W959">
        <v>-50.960999999999999</v>
      </c>
      <c r="X959">
        <v>0.28648000000000001</v>
      </c>
      <c r="Y959">
        <v>0.28259000000000001</v>
      </c>
      <c r="Z959">
        <v>0.86182000000000003</v>
      </c>
      <c r="AA959">
        <v>0.80654999999999999</v>
      </c>
      <c r="AB959">
        <v>1.7479999999999999E-2</v>
      </c>
      <c r="AC959">
        <v>1.4009000000000001E-2</v>
      </c>
      <c r="AD959">
        <v>8</v>
      </c>
      <c r="AE959">
        <v>8</v>
      </c>
      <c r="AF959">
        <v>0.76617999999999997</v>
      </c>
      <c r="AG959">
        <v>0.49925999999999998</v>
      </c>
      <c r="AH959">
        <v>0.26693</v>
      </c>
      <c r="AI959">
        <v>8</v>
      </c>
      <c r="AJ959">
        <v>6</v>
      </c>
      <c r="AK959">
        <v>0</v>
      </c>
      <c r="AL959">
        <v>1</v>
      </c>
      <c r="AM959">
        <v>0</v>
      </c>
      <c r="AN959">
        <v>0</v>
      </c>
      <c r="AO959">
        <v>0.87299000000000004</v>
      </c>
      <c r="AP959">
        <v>1</v>
      </c>
      <c r="AQ959">
        <v>1</v>
      </c>
      <c r="AR959" t="s">
        <v>95</v>
      </c>
      <c r="AS959" t="s">
        <v>95</v>
      </c>
      <c r="AT959" t="s">
        <v>95</v>
      </c>
      <c r="AU959" t="s">
        <v>95</v>
      </c>
      <c r="AV959" t="s">
        <v>95</v>
      </c>
      <c r="AW959" t="s">
        <v>95</v>
      </c>
      <c r="AX959" t="s">
        <v>95</v>
      </c>
      <c r="AY959" t="s">
        <v>95</v>
      </c>
      <c r="AZ959" t="s">
        <v>95</v>
      </c>
      <c r="BA959" t="s">
        <v>95</v>
      </c>
      <c r="BB959" t="s">
        <v>95</v>
      </c>
      <c r="BC959" t="s">
        <v>95</v>
      </c>
      <c r="BD959" t="s">
        <v>95</v>
      </c>
      <c r="BI959">
        <v>0</v>
      </c>
      <c r="BL959">
        <v>1</v>
      </c>
      <c r="BM959">
        <v>1</v>
      </c>
      <c r="BN959">
        <v>0</v>
      </c>
      <c r="BO959">
        <v>0</v>
      </c>
      <c r="BP959">
        <v>0</v>
      </c>
      <c r="BQ959">
        <v>0</v>
      </c>
      <c r="BY959">
        <v>1011</v>
      </c>
      <c r="CG959" s="4">
        <v>1</v>
      </c>
      <c r="CH959" s="4">
        <v>1</v>
      </c>
      <c r="CI959" s="5">
        <v>0</v>
      </c>
      <c r="CJ959" s="5">
        <v>0</v>
      </c>
      <c r="CK959" s="5">
        <v>0</v>
      </c>
      <c r="CL959" s="5">
        <v>0</v>
      </c>
    </row>
    <row r="960" spans="1:90" x14ac:dyDescent="0.2">
      <c r="A960" t="s">
        <v>1591</v>
      </c>
      <c r="B960" t="s">
        <v>1518</v>
      </c>
      <c r="C960" t="s">
        <v>230</v>
      </c>
      <c r="D960">
        <v>3.2</v>
      </c>
      <c r="E960" t="s">
        <v>120</v>
      </c>
      <c r="F960" t="s">
        <v>1592</v>
      </c>
      <c r="G960" t="s">
        <v>1593</v>
      </c>
      <c r="H960" t="s">
        <v>1521</v>
      </c>
      <c r="I960">
        <v>-0.15379000000000001</v>
      </c>
      <c r="J960">
        <v>-2.1055999999999999E-4</v>
      </c>
      <c r="K960">
        <v>-1.2895999999999999E-2</v>
      </c>
      <c r="L960">
        <v>1949.3</v>
      </c>
      <c r="M960">
        <v>-28.574999999999999</v>
      </c>
      <c r="N960">
        <v>4127.5</v>
      </c>
      <c r="O960">
        <v>-1544.9</v>
      </c>
      <c r="P960" s="1">
        <v>-152630</v>
      </c>
      <c r="Q960">
        <v>26.134</v>
      </c>
      <c r="R960">
        <v>0.80613999999999997</v>
      </c>
      <c r="S960">
        <v>0.66073999999999999</v>
      </c>
      <c r="T960">
        <v>1.5036000000000001E-2</v>
      </c>
      <c r="U960">
        <v>1.1405999999999999E-2</v>
      </c>
      <c r="V960">
        <v>-7.0339999999999998</v>
      </c>
      <c r="W960">
        <v>-10.247999999999999</v>
      </c>
      <c r="X960">
        <v>9.6797999999999995E-2</v>
      </c>
      <c r="Y960">
        <v>9.0573000000000001E-2</v>
      </c>
      <c r="Z960">
        <v>0.74861999999999995</v>
      </c>
      <c r="AA960">
        <v>0.64807000000000003</v>
      </c>
      <c r="AB960">
        <v>1.7121999999999998E-2</v>
      </c>
      <c r="AC960">
        <v>1.3703999999999999E-2</v>
      </c>
      <c r="AD960">
        <v>8</v>
      </c>
      <c r="AE960">
        <v>8</v>
      </c>
      <c r="AF960" s="1">
        <v>3.6341999999999999E-5</v>
      </c>
      <c r="AG960" s="1">
        <v>1.1144999999999999E-5</v>
      </c>
      <c r="AH960" s="1">
        <v>2.5196999999999999E-5</v>
      </c>
      <c r="AI960">
        <v>8</v>
      </c>
      <c r="AJ960">
        <v>7</v>
      </c>
      <c r="AK960">
        <v>3</v>
      </c>
      <c r="AL960">
        <v>0</v>
      </c>
      <c r="AM960">
        <v>1</v>
      </c>
      <c r="AN960">
        <v>1</v>
      </c>
      <c r="AO960">
        <v>0.78503000000000001</v>
      </c>
      <c r="AP960">
        <v>1</v>
      </c>
      <c r="AQ960">
        <v>1</v>
      </c>
      <c r="AR960" t="s">
        <v>95</v>
      </c>
      <c r="AS960" t="s">
        <v>95</v>
      </c>
      <c r="AT960" t="s">
        <v>95</v>
      </c>
      <c r="AU960" t="s">
        <v>95</v>
      </c>
      <c r="AV960" t="s">
        <v>95</v>
      </c>
      <c r="AW960" t="s">
        <v>95</v>
      </c>
      <c r="AX960" t="s">
        <v>95</v>
      </c>
      <c r="AY960" t="s">
        <v>94</v>
      </c>
      <c r="AZ960" t="s">
        <v>95</v>
      </c>
      <c r="BA960" t="s">
        <v>94</v>
      </c>
      <c r="BB960" t="s">
        <v>95</v>
      </c>
      <c r="BC960" t="s">
        <v>94</v>
      </c>
      <c r="BD960" t="s">
        <v>95</v>
      </c>
      <c r="BI960">
        <v>0</v>
      </c>
      <c r="BL960">
        <v>1</v>
      </c>
      <c r="BM960">
        <v>1</v>
      </c>
      <c r="BN960">
        <v>0</v>
      </c>
      <c r="BO960">
        <v>0</v>
      </c>
      <c r="BP960">
        <v>0</v>
      </c>
      <c r="BQ960">
        <v>0</v>
      </c>
      <c r="BY960">
        <v>1012</v>
      </c>
      <c r="CG960" s="4">
        <v>1</v>
      </c>
      <c r="CH960" s="4">
        <v>1</v>
      </c>
      <c r="CI960" s="5">
        <v>0</v>
      </c>
      <c r="CJ960" s="5">
        <v>0</v>
      </c>
      <c r="CK960" s="5">
        <v>0</v>
      </c>
      <c r="CL960" s="5">
        <v>0</v>
      </c>
    </row>
    <row r="961" spans="1:90" x14ac:dyDescent="0.2">
      <c r="A961" t="s">
        <v>1594</v>
      </c>
      <c r="B961" t="s">
        <v>1518</v>
      </c>
      <c r="C961" t="s">
        <v>230</v>
      </c>
      <c r="D961">
        <v>3.2</v>
      </c>
      <c r="E961" t="s">
        <v>120</v>
      </c>
      <c r="F961" t="s">
        <v>1592</v>
      </c>
      <c r="G961" t="s">
        <v>1595</v>
      </c>
      <c r="H961" t="s">
        <v>1521</v>
      </c>
      <c r="I961">
        <v>-9.8355999999999999E-2</v>
      </c>
      <c r="J961">
        <v>-9.8351999999999995E-2</v>
      </c>
      <c r="K961">
        <v>-9.9515999999999997E-3</v>
      </c>
      <c r="L961">
        <v>1916.8</v>
      </c>
      <c r="M961">
        <v>-44.679000000000002</v>
      </c>
      <c r="N961">
        <v>2519.1999999999998</v>
      </c>
      <c r="O961">
        <v>1.0956999999999999</v>
      </c>
      <c r="P961">
        <v>1995.5</v>
      </c>
      <c r="Q961">
        <v>20.204000000000001</v>
      </c>
      <c r="R961">
        <v>0.76807000000000003</v>
      </c>
      <c r="S961">
        <v>0.59411999999999998</v>
      </c>
      <c r="T961">
        <v>1.2864E-2</v>
      </c>
      <c r="U961">
        <v>1.0657E-2</v>
      </c>
      <c r="V961">
        <v>0.76807000000000003</v>
      </c>
      <c r="W961">
        <v>0.67530000000000001</v>
      </c>
      <c r="X961">
        <v>1.2864E-2</v>
      </c>
      <c r="Y961">
        <v>1.0657E-2</v>
      </c>
      <c r="Z961">
        <v>0.72865000000000002</v>
      </c>
      <c r="AA961">
        <v>0.62011000000000005</v>
      </c>
      <c r="AB961">
        <v>1.3915E-2</v>
      </c>
      <c r="AC961">
        <v>1.2057999999999999E-2</v>
      </c>
      <c r="AD961">
        <v>8</v>
      </c>
      <c r="AE961">
        <v>8</v>
      </c>
      <c r="AF961" s="1">
        <v>5.7955999999999999E-5</v>
      </c>
      <c r="AG961" s="1">
        <v>3.0042000000000001E-5</v>
      </c>
      <c r="AH961" s="1">
        <v>2.7914000000000001E-5</v>
      </c>
      <c r="AI961">
        <v>8</v>
      </c>
      <c r="AJ961">
        <v>7</v>
      </c>
      <c r="AK961">
        <v>1</v>
      </c>
      <c r="AL961">
        <v>0</v>
      </c>
      <c r="AM961">
        <v>1</v>
      </c>
      <c r="AN961">
        <v>0</v>
      </c>
      <c r="AO961">
        <v>0.82726999999999995</v>
      </c>
      <c r="AP961">
        <v>1</v>
      </c>
      <c r="AQ961">
        <v>1</v>
      </c>
      <c r="AR961" t="s">
        <v>95</v>
      </c>
      <c r="AS961" t="s">
        <v>95</v>
      </c>
      <c r="AT961" t="s">
        <v>95</v>
      </c>
      <c r="AU961" t="s">
        <v>95</v>
      </c>
      <c r="AV961" t="s">
        <v>95</v>
      </c>
      <c r="AW961" t="s">
        <v>95</v>
      </c>
      <c r="AX961" t="s">
        <v>95</v>
      </c>
      <c r="AY961" t="s">
        <v>94</v>
      </c>
      <c r="AZ961" t="s">
        <v>95</v>
      </c>
      <c r="BA961" t="s">
        <v>94</v>
      </c>
      <c r="BB961" t="s">
        <v>95</v>
      </c>
      <c r="BC961" t="s">
        <v>94</v>
      </c>
      <c r="BD961" t="s">
        <v>95</v>
      </c>
      <c r="BI961">
        <v>0</v>
      </c>
      <c r="BL961">
        <v>1</v>
      </c>
      <c r="BM961">
        <v>1</v>
      </c>
      <c r="BN961">
        <v>0</v>
      </c>
      <c r="BO961">
        <v>0</v>
      </c>
      <c r="BP961">
        <v>0</v>
      </c>
      <c r="BQ961">
        <v>0</v>
      </c>
      <c r="BY961">
        <v>1013</v>
      </c>
      <c r="CG961" s="4">
        <v>1</v>
      </c>
      <c r="CH961" s="4">
        <v>1</v>
      </c>
      <c r="CI961" s="5">
        <v>0</v>
      </c>
      <c r="CJ961" s="5">
        <v>0</v>
      </c>
      <c r="CK961" s="5">
        <v>0</v>
      </c>
      <c r="CL961" s="5">
        <v>0</v>
      </c>
    </row>
    <row r="962" spans="1:90" x14ac:dyDescent="0.2">
      <c r="A962" t="s">
        <v>1596</v>
      </c>
      <c r="B962" t="s">
        <v>1518</v>
      </c>
      <c r="C962" t="s">
        <v>230</v>
      </c>
      <c r="D962">
        <v>3.2</v>
      </c>
      <c r="E962" t="s">
        <v>120</v>
      </c>
      <c r="F962" t="s">
        <v>1592</v>
      </c>
      <c r="G962" t="s">
        <v>1597</v>
      </c>
      <c r="H962" t="s">
        <v>1521</v>
      </c>
      <c r="I962">
        <v>-0.11108999999999999</v>
      </c>
      <c r="J962">
        <v>-0.11007</v>
      </c>
      <c r="K962">
        <v>-9.9507999999999992E-3</v>
      </c>
      <c r="L962">
        <v>1976.6</v>
      </c>
      <c r="M962">
        <v>-39.558</v>
      </c>
      <c r="N962">
        <v>10.565</v>
      </c>
      <c r="O962">
        <v>1.411</v>
      </c>
      <c r="P962">
        <v>1994.4</v>
      </c>
      <c r="Q962">
        <v>20.187999999999999</v>
      </c>
      <c r="R962">
        <v>0.82128000000000001</v>
      </c>
      <c r="S962">
        <v>0.68723000000000001</v>
      </c>
      <c r="T962">
        <v>1.0754E-2</v>
      </c>
      <c r="U962">
        <v>8.9178999999999994E-3</v>
      </c>
      <c r="V962">
        <v>0.82128000000000001</v>
      </c>
      <c r="W962">
        <v>0.74978999999999996</v>
      </c>
      <c r="X962">
        <v>1.0754E-2</v>
      </c>
      <c r="Y962">
        <v>8.9183000000000005E-3</v>
      </c>
      <c r="Z962">
        <v>0.80335000000000001</v>
      </c>
      <c r="AA962">
        <v>0.72468999999999995</v>
      </c>
      <c r="AB962">
        <v>1.1280999999999999E-2</v>
      </c>
      <c r="AC962">
        <v>9.6973000000000007E-3</v>
      </c>
      <c r="AD962">
        <v>8</v>
      </c>
      <c r="AE962">
        <v>8</v>
      </c>
      <c r="AF962">
        <v>1.2399E-2</v>
      </c>
      <c r="AG962">
        <v>6.1523999999999997E-3</v>
      </c>
      <c r="AH962">
        <v>6.2469999999999999E-3</v>
      </c>
      <c r="AI962">
        <v>8</v>
      </c>
      <c r="AJ962">
        <v>7</v>
      </c>
      <c r="AK962">
        <v>3</v>
      </c>
      <c r="AL962">
        <v>0</v>
      </c>
      <c r="AM962">
        <v>1</v>
      </c>
      <c r="AN962">
        <v>0</v>
      </c>
      <c r="AO962">
        <v>0.83431999999999995</v>
      </c>
      <c r="AP962">
        <v>1</v>
      </c>
      <c r="AQ962">
        <v>1</v>
      </c>
      <c r="AR962" t="s">
        <v>95</v>
      </c>
      <c r="AS962" t="s">
        <v>95</v>
      </c>
      <c r="AT962" t="s">
        <v>95</v>
      </c>
      <c r="AU962" t="s">
        <v>95</v>
      </c>
      <c r="AV962" t="s">
        <v>95</v>
      </c>
      <c r="AW962" t="s">
        <v>95</v>
      </c>
      <c r="AX962" t="s">
        <v>95</v>
      </c>
      <c r="AY962" t="s">
        <v>94</v>
      </c>
      <c r="AZ962" t="s">
        <v>95</v>
      </c>
      <c r="BA962" t="s">
        <v>94</v>
      </c>
      <c r="BB962" t="s">
        <v>95</v>
      </c>
      <c r="BC962" t="s">
        <v>94</v>
      </c>
      <c r="BD962" t="s">
        <v>95</v>
      </c>
      <c r="BI962">
        <v>0</v>
      </c>
      <c r="BL962">
        <v>1</v>
      </c>
      <c r="BM962">
        <v>1</v>
      </c>
      <c r="BN962">
        <v>0</v>
      </c>
      <c r="BO962">
        <v>0</v>
      </c>
      <c r="BP962">
        <v>0</v>
      </c>
      <c r="BQ962">
        <v>0</v>
      </c>
      <c r="BY962">
        <v>1014</v>
      </c>
      <c r="CG962" s="4">
        <v>1</v>
      </c>
      <c r="CH962" s="4">
        <v>1</v>
      </c>
      <c r="CI962" s="5">
        <v>0</v>
      </c>
      <c r="CJ962" s="5">
        <v>0</v>
      </c>
      <c r="CK962" s="5">
        <v>0</v>
      </c>
      <c r="CL962" s="5">
        <v>0</v>
      </c>
    </row>
    <row r="963" spans="1:90" x14ac:dyDescent="0.2">
      <c r="A963" t="s">
        <v>1598</v>
      </c>
      <c r="B963" t="s">
        <v>1518</v>
      </c>
      <c r="C963" t="s">
        <v>230</v>
      </c>
      <c r="D963">
        <v>3.2</v>
      </c>
      <c r="E963" t="s">
        <v>120</v>
      </c>
      <c r="F963" t="s">
        <v>1592</v>
      </c>
      <c r="G963" t="s">
        <v>1599</v>
      </c>
      <c r="H963" t="s">
        <v>1521</v>
      </c>
      <c r="I963">
        <v>-0.14726</v>
      </c>
      <c r="J963">
        <v>-2.0993999999999999E-2</v>
      </c>
      <c r="K963">
        <v>-1.1879000000000001E-2</v>
      </c>
      <c r="L963">
        <v>1944.6</v>
      </c>
      <c r="M963">
        <v>-29.841999999999999</v>
      </c>
      <c r="N963">
        <v>5222.3</v>
      </c>
      <c r="O963">
        <v>-1152.0999999999999</v>
      </c>
      <c r="P963" s="1">
        <v>-589380</v>
      </c>
      <c r="Q963">
        <v>24.08</v>
      </c>
      <c r="R963">
        <v>0.79193000000000002</v>
      </c>
      <c r="S963">
        <v>0.63588</v>
      </c>
      <c r="T963">
        <v>1.4663000000000001E-2</v>
      </c>
      <c r="U963">
        <v>1.1956E-2</v>
      </c>
      <c r="V963">
        <v>-7.7183000000000002</v>
      </c>
      <c r="W963">
        <v>-11.206</v>
      </c>
      <c r="X963">
        <v>9.4917000000000001E-2</v>
      </c>
      <c r="Y963">
        <v>8.9307999999999998E-2</v>
      </c>
      <c r="Z963">
        <v>0.71697</v>
      </c>
      <c r="AA963">
        <v>0.60375999999999996</v>
      </c>
      <c r="AB963">
        <v>1.7101999999999999E-2</v>
      </c>
      <c r="AC963">
        <v>1.4085E-2</v>
      </c>
      <c r="AD963">
        <v>8</v>
      </c>
      <c r="AE963">
        <v>8</v>
      </c>
      <c r="AF963" s="1">
        <v>2.6808000000000002E-5</v>
      </c>
      <c r="AG963" s="1">
        <v>9.3827999999999993E-6</v>
      </c>
      <c r="AH963" s="1">
        <v>1.7425E-5</v>
      </c>
      <c r="AI963">
        <v>8</v>
      </c>
      <c r="AJ963">
        <v>7</v>
      </c>
      <c r="AK963">
        <v>3</v>
      </c>
      <c r="AL963">
        <v>0</v>
      </c>
      <c r="AM963">
        <v>1</v>
      </c>
      <c r="AN963">
        <v>0</v>
      </c>
      <c r="AO963">
        <v>0.81025000000000003</v>
      </c>
      <c r="AP963">
        <v>1</v>
      </c>
      <c r="AQ963">
        <v>1</v>
      </c>
      <c r="AR963" t="s">
        <v>95</v>
      </c>
      <c r="AS963" t="s">
        <v>95</v>
      </c>
      <c r="AT963" t="s">
        <v>95</v>
      </c>
      <c r="AU963" t="s">
        <v>95</v>
      </c>
      <c r="AV963" t="s">
        <v>95</v>
      </c>
      <c r="AW963" t="s">
        <v>95</v>
      </c>
      <c r="AX963" t="s">
        <v>95</v>
      </c>
      <c r="AY963" t="s">
        <v>94</v>
      </c>
      <c r="AZ963" t="s">
        <v>95</v>
      </c>
      <c r="BA963" t="s">
        <v>94</v>
      </c>
      <c r="BB963" t="s">
        <v>95</v>
      </c>
      <c r="BC963" t="s">
        <v>94</v>
      </c>
      <c r="BD963" t="s">
        <v>95</v>
      </c>
      <c r="BI963">
        <v>0</v>
      </c>
      <c r="BL963">
        <v>1</v>
      </c>
      <c r="BM963">
        <v>1</v>
      </c>
      <c r="BN963">
        <v>0</v>
      </c>
      <c r="BO963">
        <v>0</v>
      </c>
      <c r="BP963">
        <v>0</v>
      </c>
      <c r="BQ963">
        <v>0</v>
      </c>
      <c r="BY963">
        <v>1015</v>
      </c>
      <c r="CG963" s="4">
        <v>1</v>
      </c>
      <c r="CH963" s="4">
        <v>1</v>
      </c>
      <c r="CI963" s="5">
        <v>0</v>
      </c>
      <c r="CJ963" s="5">
        <v>0</v>
      </c>
      <c r="CK963" s="5">
        <v>0</v>
      </c>
      <c r="CL963" s="5">
        <v>0</v>
      </c>
    </row>
    <row r="964" spans="1:90" x14ac:dyDescent="0.2">
      <c r="A964" t="s">
        <v>1600</v>
      </c>
      <c r="B964" t="s">
        <v>1518</v>
      </c>
      <c r="C964" t="s">
        <v>230</v>
      </c>
      <c r="D964">
        <v>3.2</v>
      </c>
      <c r="E964" t="s">
        <v>120</v>
      </c>
      <c r="F964" t="s">
        <v>1592</v>
      </c>
      <c r="G964" t="s">
        <v>1601</v>
      </c>
      <c r="H964" t="s">
        <v>1521</v>
      </c>
      <c r="I964">
        <v>-0.18076999999999999</v>
      </c>
      <c r="J964">
        <v>-3.8481000000000002E-4</v>
      </c>
      <c r="K964">
        <v>-1.4767000000000001E-2</v>
      </c>
      <c r="L964">
        <v>1955.5</v>
      </c>
      <c r="M964">
        <v>-24.31</v>
      </c>
      <c r="N964">
        <v>8677.7999999999993</v>
      </c>
      <c r="O964">
        <v>-1544.9</v>
      </c>
      <c r="P964" s="1">
        <v>-152640</v>
      </c>
      <c r="Q964">
        <v>29.911999999999999</v>
      </c>
      <c r="R964">
        <v>0.93022000000000005</v>
      </c>
      <c r="S964">
        <v>0.87788999999999995</v>
      </c>
      <c r="T964">
        <v>9.7038999999999997E-3</v>
      </c>
      <c r="U964">
        <v>8.0966000000000007E-3</v>
      </c>
      <c r="V964">
        <v>-5.9763999999999999</v>
      </c>
      <c r="W964">
        <v>-8.7668999999999997</v>
      </c>
      <c r="X964">
        <v>9.7030000000000005E-2</v>
      </c>
      <c r="Y964">
        <v>8.9806999999999998E-2</v>
      </c>
      <c r="Z964">
        <v>0.84833000000000003</v>
      </c>
      <c r="AA964">
        <v>0.78766000000000003</v>
      </c>
      <c r="AB964">
        <v>1.4307E-2</v>
      </c>
      <c r="AC964">
        <v>1.2161999999999999E-2</v>
      </c>
      <c r="AD964">
        <v>8</v>
      </c>
      <c r="AE964">
        <v>8</v>
      </c>
      <c r="AF964" s="1">
        <v>1.7631000000000001E-5</v>
      </c>
      <c r="AG964" s="1">
        <v>6.4022999999999997E-6</v>
      </c>
      <c r="AH964" s="1">
        <v>1.1229E-5</v>
      </c>
      <c r="AI964">
        <v>8</v>
      </c>
      <c r="AJ964">
        <v>7</v>
      </c>
      <c r="AK964">
        <v>1</v>
      </c>
      <c r="AL964">
        <v>0</v>
      </c>
      <c r="AM964">
        <v>1</v>
      </c>
      <c r="AN964">
        <v>0</v>
      </c>
      <c r="AO964">
        <v>0.80408000000000002</v>
      </c>
      <c r="AP964">
        <v>1</v>
      </c>
      <c r="AQ964">
        <v>1</v>
      </c>
      <c r="AR964" t="s">
        <v>95</v>
      </c>
      <c r="AS964" t="s">
        <v>95</v>
      </c>
      <c r="AT964" t="s">
        <v>95</v>
      </c>
      <c r="AU964" t="s">
        <v>95</v>
      </c>
      <c r="AV964" t="s">
        <v>95</v>
      </c>
      <c r="AW964" t="s">
        <v>95</v>
      </c>
      <c r="AX964" t="s">
        <v>95</v>
      </c>
      <c r="AY964" t="s">
        <v>94</v>
      </c>
      <c r="AZ964" t="s">
        <v>95</v>
      </c>
      <c r="BA964" t="s">
        <v>94</v>
      </c>
      <c r="BB964" t="s">
        <v>95</v>
      </c>
      <c r="BC964" t="s">
        <v>94</v>
      </c>
      <c r="BD964" t="s">
        <v>95</v>
      </c>
      <c r="BI964">
        <v>0</v>
      </c>
      <c r="BL964">
        <v>1</v>
      </c>
      <c r="BM964">
        <v>1</v>
      </c>
      <c r="BN964">
        <v>0</v>
      </c>
      <c r="BO964">
        <v>0</v>
      </c>
      <c r="BP964">
        <v>0</v>
      </c>
      <c r="BQ964">
        <v>0</v>
      </c>
      <c r="BY964">
        <v>1016</v>
      </c>
      <c r="CG964" s="4">
        <v>1</v>
      </c>
      <c r="CH964" s="4">
        <v>1</v>
      </c>
      <c r="CI964" s="5">
        <v>0</v>
      </c>
      <c r="CJ964" s="5">
        <v>0</v>
      </c>
      <c r="CK964" s="5">
        <v>0</v>
      </c>
      <c r="CL964" s="5">
        <v>0</v>
      </c>
    </row>
    <row r="965" spans="1:90" x14ac:dyDescent="0.2">
      <c r="A965" t="s">
        <v>1602</v>
      </c>
      <c r="B965" t="s">
        <v>1518</v>
      </c>
      <c r="C965" t="s">
        <v>230</v>
      </c>
      <c r="D965">
        <v>3.2</v>
      </c>
      <c r="E965" t="s">
        <v>120</v>
      </c>
      <c r="F965" t="s">
        <v>1592</v>
      </c>
      <c r="G965" t="s">
        <v>1603</v>
      </c>
      <c r="H965" t="s">
        <v>1521</v>
      </c>
      <c r="I965">
        <v>-8.0576999999999996E-2</v>
      </c>
      <c r="J965">
        <v>-8.0574999999999994E-2</v>
      </c>
      <c r="K965">
        <v>-7.0349000000000002E-3</v>
      </c>
      <c r="L965">
        <v>1883.7</v>
      </c>
      <c r="M965">
        <v>-54.536999999999999</v>
      </c>
      <c r="N965">
        <v>5335</v>
      </c>
      <c r="O965">
        <v>7.6069000000000004</v>
      </c>
      <c r="P965">
        <v>1965</v>
      </c>
      <c r="Q965">
        <v>14.303000000000001</v>
      </c>
      <c r="R965">
        <v>0.74829000000000001</v>
      </c>
      <c r="S965">
        <v>0.5595</v>
      </c>
      <c r="T965">
        <v>9.7818000000000002E-3</v>
      </c>
      <c r="U965">
        <v>8.0449000000000007E-3</v>
      </c>
      <c r="V965">
        <v>0.74829000000000001</v>
      </c>
      <c r="W965">
        <v>0.64759999999999995</v>
      </c>
      <c r="X965">
        <v>9.7818000000000002E-3</v>
      </c>
      <c r="Y965">
        <v>8.0449000000000007E-3</v>
      </c>
      <c r="Z965">
        <v>0.6835</v>
      </c>
      <c r="AA965">
        <v>0.55689999999999995</v>
      </c>
      <c r="AB965">
        <v>1.0969E-2</v>
      </c>
      <c r="AC965">
        <v>9.1867000000000008E-3</v>
      </c>
      <c r="AD965">
        <v>8</v>
      </c>
      <c r="AE965">
        <v>8</v>
      </c>
      <c r="AF965" s="1">
        <v>2.6054000000000002E-5</v>
      </c>
      <c r="AG965" s="1">
        <v>1.3847E-5</v>
      </c>
      <c r="AH965" s="1">
        <v>1.2208000000000001E-5</v>
      </c>
      <c r="AI965">
        <v>8</v>
      </c>
      <c r="AJ965">
        <v>7</v>
      </c>
      <c r="AK965">
        <v>1</v>
      </c>
      <c r="AL965">
        <v>0</v>
      </c>
      <c r="AM965">
        <v>1</v>
      </c>
      <c r="AN965">
        <v>0</v>
      </c>
      <c r="AO965">
        <v>0.81157000000000001</v>
      </c>
      <c r="AP965">
        <v>1</v>
      </c>
      <c r="AQ965">
        <v>1</v>
      </c>
      <c r="AR965" t="s">
        <v>95</v>
      </c>
      <c r="AS965" t="s">
        <v>95</v>
      </c>
      <c r="AT965" t="s">
        <v>95</v>
      </c>
      <c r="AU965" t="s">
        <v>95</v>
      </c>
      <c r="AV965" t="s">
        <v>95</v>
      </c>
      <c r="AW965" t="s">
        <v>95</v>
      </c>
      <c r="AX965" t="s">
        <v>95</v>
      </c>
      <c r="AY965" t="s">
        <v>94</v>
      </c>
      <c r="AZ965" t="s">
        <v>95</v>
      </c>
      <c r="BA965" t="s">
        <v>94</v>
      </c>
      <c r="BB965" t="s">
        <v>95</v>
      </c>
      <c r="BC965" t="s">
        <v>94</v>
      </c>
      <c r="BD965" t="s">
        <v>95</v>
      </c>
      <c r="BI965">
        <v>0</v>
      </c>
      <c r="BL965">
        <v>1</v>
      </c>
      <c r="BM965">
        <v>1</v>
      </c>
      <c r="BN965">
        <v>0</v>
      </c>
      <c r="BO965">
        <v>0</v>
      </c>
      <c r="BP965">
        <v>0</v>
      </c>
      <c r="BQ965">
        <v>0</v>
      </c>
      <c r="BY965">
        <v>1017</v>
      </c>
      <c r="CG965" s="4">
        <v>1</v>
      </c>
      <c r="CH965" s="4">
        <v>1</v>
      </c>
      <c r="CI965" s="5">
        <v>0</v>
      </c>
      <c r="CJ965" s="5">
        <v>0</v>
      </c>
      <c r="CK965" s="5">
        <v>0</v>
      </c>
      <c r="CL965" s="5">
        <v>0</v>
      </c>
    </row>
    <row r="966" spans="1:90" x14ac:dyDescent="0.2">
      <c r="A966" t="s">
        <v>1604</v>
      </c>
      <c r="B966" t="s">
        <v>1518</v>
      </c>
      <c r="C966" t="s">
        <v>230</v>
      </c>
      <c r="D966">
        <v>4.0999999999999996</v>
      </c>
      <c r="E966" t="s">
        <v>129</v>
      </c>
      <c r="F966" t="s">
        <v>130</v>
      </c>
      <c r="G966" t="s">
        <v>131</v>
      </c>
      <c r="H966" t="s">
        <v>1521</v>
      </c>
      <c r="I966">
        <v>0.50961000000000001</v>
      </c>
      <c r="J966">
        <v>0.21190999999999999</v>
      </c>
      <c r="K966">
        <v>4.1451000000000002</v>
      </c>
      <c r="L966">
        <v>2019.8</v>
      </c>
      <c r="M966">
        <v>8.6231000000000009</v>
      </c>
      <c r="N966">
        <v>105.02</v>
      </c>
      <c r="O966">
        <v>7.8870999999999997E-2</v>
      </c>
      <c r="P966">
        <v>1990</v>
      </c>
      <c r="Q966">
        <v>-8322.2000000000007</v>
      </c>
      <c r="R966">
        <v>0.83028000000000002</v>
      </c>
      <c r="S966">
        <v>0.80032999999999999</v>
      </c>
      <c r="T966">
        <v>13.676</v>
      </c>
      <c r="U966">
        <v>8.4326000000000008</v>
      </c>
      <c r="V966">
        <v>0.80147000000000002</v>
      </c>
      <c r="W966">
        <v>0.77941000000000005</v>
      </c>
      <c r="X966">
        <v>14.791</v>
      </c>
      <c r="Y966">
        <v>9.8640000000000008</v>
      </c>
      <c r="Z966">
        <v>0.57167999999999997</v>
      </c>
      <c r="AA966">
        <v>0.52408999999999994</v>
      </c>
      <c r="AB966">
        <v>21.725999999999999</v>
      </c>
      <c r="AC966">
        <v>18.66</v>
      </c>
      <c r="AD966">
        <v>21</v>
      </c>
      <c r="AE966">
        <v>19</v>
      </c>
      <c r="AF966">
        <v>0.95223999999999998</v>
      </c>
      <c r="AG966">
        <v>1.6513E-2</v>
      </c>
      <c r="AH966">
        <v>0.93572999999999995</v>
      </c>
      <c r="AI966">
        <v>21</v>
      </c>
      <c r="AJ966">
        <v>1</v>
      </c>
      <c r="AK966">
        <v>13</v>
      </c>
      <c r="AL966">
        <v>0</v>
      </c>
      <c r="AM966">
        <v>1</v>
      </c>
      <c r="AN966">
        <v>1</v>
      </c>
      <c r="AO966">
        <v>0.73024999999999995</v>
      </c>
      <c r="AP966">
        <v>0</v>
      </c>
      <c r="AQ966">
        <v>1</v>
      </c>
      <c r="AR966" t="s">
        <v>95</v>
      </c>
      <c r="AS966" t="s">
        <v>95</v>
      </c>
      <c r="AT966" t="s">
        <v>95</v>
      </c>
      <c r="AU966" t="s">
        <v>94</v>
      </c>
      <c r="AV966" t="s">
        <v>95</v>
      </c>
      <c r="AW966" t="s">
        <v>94</v>
      </c>
      <c r="AX966" t="s">
        <v>95</v>
      </c>
      <c r="AY966" t="s">
        <v>95</v>
      </c>
      <c r="AZ966" t="s">
        <v>95</v>
      </c>
      <c r="BA966" t="s">
        <v>94</v>
      </c>
      <c r="BB966" t="s">
        <v>94</v>
      </c>
      <c r="BC966" t="s">
        <v>94</v>
      </c>
      <c r="BD966" t="s">
        <v>94</v>
      </c>
      <c r="BI966">
        <v>0</v>
      </c>
      <c r="BJ966" t="s">
        <v>132</v>
      </c>
      <c r="BK966" t="s">
        <v>133</v>
      </c>
      <c r="BL966">
        <v>1</v>
      </c>
      <c r="BM966">
        <v>1</v>
      </c>
      <c r="BN966">
        <v>0</v>
      </c>
      <c r="BO966">
        <v>0</v>
      </c>
      <c r="BP966">
        <v>0</v>
      </c>
      <c r="BQ966">
        <v>0</v>
      </c>
      <c r="BY966">
        <v>1018</v>
      </c>
      <c r="CG966" s="4">
        <v>1</v>
      </c>
      <c r="CH966" s="4">
        <v>1</v>
      </c>
      <c r="CI966" s="5">
        <v>0</v>
      </c>
      <c r="CJ966" s="5">
        <v>0</v>
      </c>
      <c r="CK966" s="5">
        <v>0</v>
      </c>
      <c r="CL966" s="5">
        <v>0</v>
      </c>
    </row>
    <row r="967" spans="1:90" x14ac:dyDescent="0.2">
      <c r="A967" t="s">
        <v>1605</v>
      </c>
      <c r="B967" t="s">
        <v>1518</v>
      </c>
      <c r="C967" t="s">
        <v>230</v>
      </c>
      <c r="D967">
        <v>4.0999999999999996</v>
      </c>
      <c r="E967" t="s">
        <v>129</v>
      </c>
      <c r="F967" t="s">
        <v>135</v>
      </c>
      <c r="G967" t="s">
        <v>136</v>
      </c>
      <c r="H967" t="s">
        <v>1521</v>
      </c>
      <c r="I967">
        <v>0.435</v>
      </c>
      <c r="J967">
        <v>0.25158999999999998</v>
      </c>
      <c r="K967">
        <v>3.7755000000000001</v>
      </c>
      <c r="L967">
        <v>2020.8</v>
      </c>
      <c r="M967">
        <v>10.102</v>
      </c>
      <c r="N967">
        <v>127</v>
      </c>
      <c r="O967">
        <v>9.5440999999999998E-2</v>
      </c>
      <c r="P967">
        <v>1995.4</v>
      </c>
      <c r="Q967">
        <v>-7579.1</v>
      </c>
      <c r="R967">
        <v>0.79179999999999995</v>
      </c>
      <c r="S967">
        <v>0.75275999999999998</v>
      </c>
      <c r="T967">
        <v>13.962</v>
      </c>
      <c r="U967">
        <v>8.4784000000000006</v>
      </c>
      <c r="V967">
        <v>0.78447</v>
      </c>
      <c r="W967">
        <v>0.75912000000000002</v>
      </c>
      <c r="X967">
        <v>14.205</v>
      </c>
      <c r="Y967">
        <v>8.4148999999999994</v>
      </c>
      <c r="Z967">
        <v>0.50622</v>
      </c>
      <c r="AA967">
        <v>0.44812999999999997</v>
      </c>
      <c r="AB967">
        <v>21.501000000000001</v>
      </c>
      <c r="AC967">
        <v>17.794</v>
      </c>
      <c r="AD967">
        <v>20</v>
      </c>
      <c r="AE967">
        <v>18</v>
      </c>
      <c r="AF967">
        <v>0.78741000000000005</v>
      </c>
      <c r="AG967">
        <v>1.3655E-2</v>
      </c>
      <c r="AH967">
        <v>0.77376</v>
      </c>
      <c r="AI967">
        <v>20</v>
      </c>
      <c r="AJ967">
        <v>0</v>
      </c>
      <c r="AK967">
        <v>12</v>
      </c>
      <c r="AL967">
        <v>0</v>
      </c>
      <c r="AM967">
        <v>1</v>
      </c>
      <c r="AN967">
        <v>1</v>
      </c>
      <c r="AO967">
        <v>0.62534000000000001</v>
      </c>
      <c r="AP967">
        <v>0</v>
      </c>
      <c r="AQ967">
        <v>1</v>
      </c>
      <c r="AR967" t="s">
        <v>95</v>
      </c>
      <c r="AS967" t="s">
        <v>95</v>
      </c>
      <c r="AT967" t="s">
        <v>95</v>
      </c>
      <c r="AU967" t="s">
        <v>94</v>
      </c>
      <c r="AV967" t="s">
        <v>95</v>
      </c>
      <c r="AW967" t="s">
        <v>94</v>
      </c>
      <c r="AX967" t="s">
        <v>94</v>
      </c>
      <c r="AY967" t="s">
        <v>95</v>
      </c>
      <c r="AZ967" t="s">
        <v>95</v>
      </c>
      <c r="BA967" t="s">
        <v>94</v>
      </c>
      <c r="BB967" t="s">
        <v>94</v>
      </c>
      <c r="BC967" t="s">
        <v>94</v>
      </c>
      <c r="BD967" t="s">
        <v>94</v>
      </c>
      <c r="BI967">
        <v>0</v>
      </c>
      <c r="BJ967" t="s">
        <v>137</v>
      </c>
      <c r="BK967" t="s">
        <v>138</v>
      </c>
      <c r="BL967">
        <v>1</v>
      </c>
      <c r="BM967">
        <v>1</v>
      </c>
      <c r="BN967">
        <v>0</v>
      </c>
      <c r="BO967">
        <v>0</v>
      </c>
      <c r="BP967">
        <v>0</v>
      </c>
      <c r="BQ967">
        <v>1</v>
      </c>
      <c r="BY967">
        <v>1019</v>
      </c>
      <c r="CG967" s="4">
        <v>1</v>
      </c>
      <c r="CH967" s="4">
        <v>1</v>
      </c>
      <c r="CI967" s="5">
        <v>0</v>
      </c>
      <c r="CJ967" s="5">
        <v>0</v>
      </c>
      <c r="CK967" s="5">
        <v>0</v>
      </c>
      <c r="CL967" s="5">
        <v>1</v>
      </c>
    </row>
    <row r="968" spans="1:90" x14ac:dyDescent="0.2">
      <c r="A968" t="s">
        <v>1606</v>
      </c>
      <c r="B968" t="s">
        <v>1607</v>
      </c>
      <c r="C968" t="s">
        <v>1608</v>
      </c>
      <c r="D968">
        <v>1.1000000000000001</v>
      </c>
      <c r="E968" t="s">
        <v>90</v>
      </c>
      <c r="F968" t="s">
        <v>1609</v>
      </c>
      <c r="G968" t="s">
        <v>1610</v>
      </c>
      <c r="H968" t="s">
        <v>1611</v>
      </c>
      <c r="I968">
        <v>0.12714</v>
      </c>
      <c r="J968">
        <v>9.3474000000000002E-2</v>
      </c>
      <c r="K968">
        <v>102.88</v>
      </c>
      <c r="L968">
        <v>2023</v>
      </c>
      <c r="M968">
        <v>34.564</v>
      </c>
      <c r="N968">
        <v>5348.6</v>
      </c>
      <c r="O968">
        <v>3.4578999999999999E-3</v>
      </c>
      <c r="P968">
        <v>1877.1</v>
      </c>
      <c r="Q968" s="1">
        <v>-205770</v>
      </c>
      <c r="R968">
        <v>0.98853000000000002</v>
      </c>
      <c r="S968">
        <v>0.98670999999999998</v>
      </c>
      <c r="T968">
        <v>74.617999999999995</v>
      </c>
      <c r="U968">
        <v>65.209000000000003</v>
      </c>
      <c r="V968">
        <v>0.98343000000000003</v>
      </c>
      <c r="W968">
        <v>0.98177000000000003</v>
      </c>
      <c r="X968">
        <v>89.674000000000007</v>
      </c>
      <c r="Y968">
        <v>79.069000000000003</v>
      </c>
      <c r="Z968">
        <v>0.95972000000000002</v>
      </c>
      <c r="AA968">
        <v>0.95569000000000004</v>
      </c>
      <c r="AB968">
        <v>139.81</v>
      </c>
      <c r="AC968">
        <v>109.97</v>
      </c>
      <c r="AD968">
        <v>23</v>
      </c>
      <c r="AE968">
        <v>23</v>
      </c>
      <c r="AF968">
        <v>0.46666000000000002</v>
      </c>
      <c r="AG968">
        <v>4.2067E-2</v>
      </c>
      <c r="AH968">
        <v>0.42459000000000002</v>
      </c>
      <c r="AI968">
        <v>23</v>
      </c>
      <c r="AJ968">
        <v>0</v>
      </c>
      <c r="AK968">
        <v>22</v>
      </c>
      <c r="AL968">
        <v>0</v>
      </c>
      <c r="AM968">
        <v>0</v>
      </c>
      <c r="AN968">
        <v>0</v>
      </c>
      <c r="AO968">
        <v>0.91676999999999997</v>
      </c>
      <c r="AP968">
        <v>0</v>
      </c>
      <c r="AQ968">
        <v>0</v>
      </c>
      <c r="AR968" t="s">
        <v>95</v>
      </c>
      <c r="AS968" t="s">
        <v>95</v>
      </c>
      <c r="AT968" t="s">
        <v>95</v>
      </c>
      <c r="AU968" t="s">
        <v>95</v>
      </c>
      <c r="AV968" t="s">
        <v>95</v>
      </c>
      <c r="AW968" t="s">
        <v>95</v>
      </c>
      <c r="AX968" t="s">
        <v>95</v>
      </c>
      <c r="AY968" t="s">
        <v>95</v>
      </c>
      <c r="AZ968" t="s">
        <v>95</v>
      </c>
      <c r="BA968" t="s">
        <v>95</v>
      </c>
      <c r="BB968" t="s">
        <v>95</v>
      </c>
      <c r="BC968" t="s">
        <v>95</v>
      </c>
      <c r="BD968" t="s">
        <v>95</v>
      </c>
      <c r="BE968">
        <v>1</v>
      </c>
      <c r="BI968">
        <v>0</v>
      </c>
      <c r="BL968">
        <v>1</v>
      </c>
      <c r="BM968">
        <v>1</v>
      </c>
      <c r="BN968">
        <v>0</v>
      </c>
      <c r="BO968">
        <v>2</v>
      </c>
      <c r="BP968">
        <v>0</v>
      </c>
      <c r="BQ968">
        <v>0</v>
      </c>
      <c r="BY968">
        <v>1021</v>
      </c>
      <c r="CG968" s="4">
        <v>1</v>
      </c>
      <c r="CH968" s="4">
        <v>1</v>
      </c>
      <c r="CI968" s="5">
        <v>0</v>
      </c>
      <c r="CJ968" s="5">
        <v>0</v>
      </c>
      <c r="CK968" s="5">
        <v>0</v>
      </c>
      <c r="CL968" s="5">
        <v>0</v>
      </c>
    </row>
    <row r="969" spans="1:90" x14ac:dyDescent="0.2">
      <c r="A969" t="s">
        <v>1612</v>
      </c>
      <c r="B969" t="s">
        <v>1607</v>
      </c>
      <c r="C969" t="s">
        <v>1608</v>
      </c>
      <c r="D969">
        <v>1.1000000000000001</v>
      </c>
      <c r="E969" t="s">
        <v>90</v>
      </c>
      <c r="F969" t="s">
        <v>1613</v>
      </c>
      <c r="G969" t="s">
        <v>92</v>
      </c>
      <c r="H969" t="s">
        <v>1611</v>
      </c>
      <c r="I969">
        <v>5.7688999999999997E-2</v>
      </c>
      <c r="J969">
        <v>5.7688000000000003E-2</v>
      </c>
      <c r="K969">
        <v>3.9940000000000002E-3</v>
      </c>
      <c r="L969">
        <v>2206.9</v>
      </c>
      <c r="M969">
        <v>76.174999999999997</v>
      </c>
      <c r="N969">
        <v>5000.2</v>
      </c>
      <c r="O969" s="1">
        <v>8.8415999999999997E-29</v>
      </c>
      <c r="P969">
        <v>939.49</v>
      </c>
      <c r="Q969">
        <v>-7.9665999999999997</v>
      </c>
      <c r="R969">
        <v>0.98329</v>
      </c>
      <c r="S969">
        <v>0.98014999999999997</v>
      </c>
      <c r="T969">
        <v>3.0454000000000002E-3</v>
      </c>
      <c r="U969">
        <v>2.1624000000000001E-3</v>
      </c>
      <c r="V969">
        <v>0.98329</v>
      </c>
      <c r="W969">
        <v>0.98131999999999997</v>
      </c>
      <c r="X969">
        <v>3.0454000000000002E-3</v>
      </c>
      <c r="Y969">
        <v>2.1622999999999998E-3</v>
      </c>
      <c r="Z969">
        <v>0.95582999999999996</v>
      </c>
      <c r="AA969">
        <v>0.95064000000000004</v>
      </c>
      <c r="AB969">
        <v>4.9506000000000003E-3</v>
      </c>
      <c r="AC969">
        <v>4.4213000000000004E-3</v>
      </c>
      <c r="AD969">
        <v>20</v>
      </c>
      <c r="AE969">
        <v>20</v>
      </c>
      <c r="AF969" s="1">
        <v>2.2999000000000001E-5</v>
      </c>
      <c r="AG969" s="1">
        <v>7.5997000000000003E-6</v>
      </c>
      <c r="AH969" s="1">
        <v>1.5398999999999999E-5</v>
      </c>
      <c r="AI969">
        <v>20</v>
      </c>
      <c r="AJ969">
        <v>0</v>
      </c>
      <c r="AK969">
        <v>19</v>
      </c>
      <c r="AL969">
        <v>0</v>
      </c>
      <c r="AM969">
        <v>0</v>
      </c>
      <c r="AN969">
        <v>0</v>
      </c>
      <c r="AO969">
        <v>0.93186999999999998</v>
      </c>
      <c r="AP969">
        <v>1</v>
      </c>
      <c r="AQ969">
        <v>1</v>
      </c>
      <c r="AR969" t="s">
        <v>95</v>
      </c>
      <c r="AS969" t="s">
        <v>95</v>
      </c>
      <c r="AT969" t="s">
        <v>95</v>
      </c>
      <c r="AU969" t="s">
        <v>95</v>
      </c>
      <c r="AV969" t="s">
        <v>95</v>
      </c>
      <c r="AW969" t="s">
        <v>95</v>
      </c>
      <c r="AX969" t="s">
        <v>95</v>
      </c>
      <c r="AY969" t="s">
        <v>94</v>
      </c>
      <c r="AZ969" t="s">
        <v>95</v>
      </c>
      <c r="BA969" t="s">
        <v>94</v>
      </c>
      <c r="BB969" t="s">
        <v>95</v>
      </c>
      <c r="BC969" t="s">
        <v>94</v>
      </c>
      <c r="BD969" t="s">
        <v>95</v>
      </c>
      <c r="BE969">
        <v>1</v>
      </c>
      <c r="BI969">
        <v>0</v>
      </c>
      <c r="BJ969" t="s">
        <v>133</v>
      </c>
      <c r="BK969" t="s">
        <v>501</v>
      </c>
      <c r="BL969">
        <v>1</v>
      </c>
      <c r="BM969">
        <v>1</v>
      </c>
      <c r="BN969">
        <v>0</v>
      </c>
      <c r="BO969">
        <v>0</v>
      </c>
      <c r="BP969">
        <v>0</v>
      </c>
      <c r="BQ969">
        <v>0</v>
      </c>
      <c r="BY969">
        <v>1022</v>
      </c>
      <c r="CG969" s="4">
        <v>1</v>
      </c>
      <c r="CH969" s="4">
        <v>1</v>
      </c>
      <c r="CI969" s="5">
        <v>0</v>
      </c>
      <c r="CJ969" s="5">
        <v>0</v>
      </c>
      <c r="CK969" s="5">
        <v>0</v>
      </c>
      <c r="CL969" s="5">
        <v>0</v>
      </c>
    </row>
    <row r="970" spans="1:90" x14ac:dyDescent="0.2">
      <c r="A970" t="s">
        <v>1614</v>
      </c>
      <c r="B970" t="s">
        <v>1607</v>
      </c>
      <c r="C970" t="s">
        <v>1608</v>
      </c>
      <c r="D970">
        <v>1.1000000000000001</v>
      </c>
      <c r="E970" t="s">
        <v>90</v>
      </c>
      <c r="F970" t="s">
        <v>1615</v>
      </c>
      <c r="G970" t="s">
        <v>107</v>
      </c>
      <c r="H970" t="s">
        <v>1611</v>
      </c>
      <c r="I970">
        <v>6.3067999999999999E-2</v>
      </c>
      <c r="J970">
        <v>5.7688000000000003E-2</v>
      </c>
      <c r="K970">
        <v>3.9940000000000002E-3</v>
      </c>
      <c r="L970">
        <v>2051.4</v>
      </c>
      <c r="M970">
        <v>69.677999999999997</v>
      </c>
      <c r="N970">
        <v>0.85514000000000001</v>
      </c>
      <c r="O970" s="1">
        <v>8.8415999999999997E-29</v>
      </c>
      <c r="P970">
        <v>939.49</v>
      </c>
      <c r="Q970">
        <v>-7.9665999999999997</v>
      </c>
      <c r="R970">
        <v>0.98231000000000002</v>
      </c>
      <c r="S970">
        <v>0.97899999999999998</v>
      </c>
      <c r="T970">
        <v>3.1329000000000001E-3</v>
      </c>
      <c r="U970">
        <v>2.2831000000000001E-3</v>
      </c>
      <c r="V970">
        <v>0.98329</v>
      </c>
      <c r="W970">
        <v>0.98131999999999997</v>
      </c>
      <c r="X970">
        <v>3.0454000000000002E-3</v>
      </c>
      <c r="Y970">
        <v>2.1622999999999998E-3</v>
      </c>
      <c r="Z970">
        <v>0.95582999999999996</v>
      </c>
      <c r="AA970">
        <v>0.95064000000000004</v>
      </c>
      <c r="AB970">
        <v>4.9506000000000003E-3</v>
      </c>
      <c r="AC970">
        <v>4.4213000000000004E-3</v>
      </c>
      <c r="AD970">
        <v>20</v>
      </c>
      <c r="AE970">
        <v>20</v>
      </c>
      <c r="AF970">
        <v>0.13447999999999999</v>
      </c>
      <c r="AG970">
        <v>4.4436999999999997E-2</v>
      </c>
      <c r="AH970">
        <v>9.0042999999999998E-2</v>
      </c>
      <c r="AI970">
        <v>20</v>
      </c>
      <c r="AJ970">
        <v>0</v>
      </c>
      <c r="AK970">
        <v>19</v>
      </c>
      <c r="AL970">
        <v>0</v>
      </c>
      <c r="AM970">
        <v>0</v>
      </c>
      <c r="AN970">
        <v>0</v>
      </c>
      <c r="AO970">
        <v>0.93186999999999998</v>
      </c>
      <c r="AP970">
        <v>1</v>
      </c>
      <c r="AQ970">
        <v>1</v>
      </c>
      <c r="AR970" t="s">
        <v>95</v>
      </c>
      <c r="AS970" t="s">
        <v>95</v>
      </c>
      <c r="AT970" t="s">
        <v>95</v>
      </c>
      <c r="AU970" t="s">
        <v>95</v>
      </c>
      <c r="AV970" t="s">
        <v>95</v>
      </c>
      <c r="AW970" t="s">
        <v>95</v>
      </c>
      <c r="AX970" t="s">
        <v>95</v>
      </c>
      <c r="AY970" t="s">
        <v>94</v>
      </c>
      <c r="AZ970" t="s">
        <v>95</v>
      </c>
      <c r="BA970" t="s">
        <v>94</v>
      </c>
      <c r="BB970" t="s">
        <v>95</v>
      </c>
      <c r="BC970" t="s">
        <v>94</v>
      </c>
      <c r="BD970" t="s">
        <v>95</v>
      </c>
      <c r="BI970">
        <v>0</v>
      </c>
      <c r="BJ970" t="s">
        <v>108</v>
      </c>
      <c r="BK970" t="s">
        <v>109</v>
      </c>
      <c r="BL970">
        <v>1</v>
      </c>
      <c r="BM970">
        <v>1</v>
      </c>
      <c r="BN970">
        <v>0</v>
      </c>
      <c r="BO970">
        <v>1</v>
      </c>
      <c r="BP970">
        <v>0</v>
      </c>
      <c r="BQ970">
        <v>0</v>
      </c>
      <c r="BY970">
        <v>1023</v>
      </c>
      <c r="CG970" s="4">
        <v>1</v>
      </c>
      <c r="CH970" s="4">
        <v>1</v>
      </c>
      <c r="CI970" s="5">
        <v>0</v>
      </c>
      <c r="CJ970" s="5">
        <v>1</v>
      </c>
      <c r="CK970" s="5">
        <v>0</v>
      </c>
      <c r="CL970" s="5">
        <v>0</v>
      </c>
    </row>
    <row r="971" spans="1:90" x14ac:dyDescent="0.2">
      <c r="A971" t="s">
        <v>1616</v>
      </c>
      <c r="B971" t="s">
        <v>1607</v>
      </c>
      <c r="C971" t="s">
        <v>1608</v>
      </c>
      <c r="D971">
        <v>2.2000000000000002</v>
      </c>
      <c r="E971" t="s">
        <v>1006</v>
      </c>
      <c r="F971" t="s">
        <v>1617</v>
      </c>
      <c r="G971" t="s">
        <v>1618</v>
      </c>
      <c r="H971" t="s">
        <v>1611</v>
      </c>
      <c r="I971">
        <v>1.8599000000000001E-2</v>
      </c>
      <c r="J971">
        <v>1.8598E-2</v>
      </c>
      <c r="K971">
        <v>0.61495</v>
      </c>
      <c r="L971">
        <v>2552.1999999999998</v>
      </c>
      <c r="M971">
        <v>236.28</v>
      </c>
      <c r="N971" s="1">
        <v>827270</v>
      </c>
      <c r="O971">
        <v>5.1167999999999996</v>
      </c>
      <c r="P971">
        <v>1907.4</v>
      </c>
      <c r="Q971">
        <v>-1201.0999999999999</v>
      </c>
      <c r="R971">
        <v>0.71103000000000005</v>
      </c>
      <c r="S971">
        <v>0.67769000000000001</v>
      </c>
      <c r="T971">
        <v>3.4710000000000001</v>
      </c>
      <c r="U971">
        <v>2.8001</v>
      </c>
      <c r="V971">
        <v>0.71103000000000005</v>
      </c>
      <c r="W971">
        <v>0.68962999999999997</v>
      </c>
      <c r="X971">
        <v>3.4710000000000001</v>
      </c>
      <c r="Y971">
        <v>2.8001</v>
      </c>
      <c r="Z971">
        <v>0.67952000000000001</v>
      </c>
      <c r="AA971">
        <v>0.65578999999999998</v>
      </c>
      <c r="AB971">
        <v>3.6553</v>
      </c>
      <c r="AC971">
        <v>2.9007000000000001</v>
      </c>
      <c r="AD971">
        <v>30</v>
      </c>
      <c r="AE971">
        <v>30</v>
      </c>
      <c r="AF971" s="1">
        <v>6.2361999999999997E-5</v>
      </c>
      <c r="AG971" s="1">
        <v>3.3006000000000002E-5</v>
      </c>
      <c r="AH971" s="1">
        <v>2.9356000000000002E-5</v>
      </c>
      <c r="AI971">
        <v>30</v>
      </c>
      <c r="AJ971">
        <v>1</v>
      </c>
      <c r="AK971">
        <v>29</v>
      </c>
      <c r="AL971">
        <v>0</v>
      </c>
      <c r="AM971">
        <v>0</v>
      </c>
      <c r="AN971">
        <v>0</v>
      </c>
      <c r="AO971">
        <v>0.95211000000000001</v>
      </c>
      <c r="AP971">
        <v>0</v>
      </c>
      <c r="AQ971">
        <v>1</v>
      </c>
      <c r="AR971" t="s">
        <v>95</v>
      </c>
      <c r="AS971" t="s">
        <v>95</v>
      </c>
      <c r="AT971" t="s">
        <v>95</v>
      </c>
      <c r="AU971" t="s">
        <v>95</v>
      </c>
      <c r="AV971" t="s">
        <v>95</v>
      </c>
      <c r="AW971" t="s">
        <v>95</v>
      </c>
      <c r="AX971" t="s">
        <v>95</v>
      </c>
      <c r="AY971" t="s">
        <v>94</v>
      </c>
      <c r="AZ971" t="s">
        <v>95</v>
      </c>
      <c r="BA971" t="s">
        <v>94</v>
      </c>
      <c r="BB971" t="s">
        <v>95</v>
      </c>
      <c r="BC971" t="s">
        <v>94</v>
      </c>
      <c r="BD971" t="s">
        <v>95</v>
      </c>
      <c r="BE971">
        <v>2</v>
      </c>
      <c r="BI971">
        <v>0</v>
      </c>
      <c r="BL971">
        <v>1</v>
      </c>
      <c r="BM971">
        <v>1</v>
      </c>
      <c r="BN971">
        <v>0</v>
      </c>
      <c r="BO971">
        <v>0</v>
      </c>
      <c r="BP971">
        <v>0</v>
      </c>
      <c r="BQ971">
        <v>0</v>
      </c>
      <c r="BY971">
        <v>1024</v>
      </c>
      <c r="CG971" s="4">
        <v>1</v>
      </c>
      <c r="CH971" s="4">
        <v>1</v>
      </c>
      <c r="CI971" s="5">
        <v>0</v>
      </c>
      <c r="CJ971" s="5">
        <v>0</v>
      </c>
      <c r="CK971" s="5">
        <v>0</v>
      </c>
      <c r="CL971" s="5">
        <v>0</v>
      </c>
    </row>
    <row r="972" spans="1:90" x14ac:dyDescent="0.2">
      <c r="A972" t="s">
        <v>1619</v>
      </c>
      <c r="B972" t="s">
        <v>1607</v>
      </c>
      <c r="C972" t="s">
        <v>1608</v>
      </c>
      <c r="D972">
        <v>2.2000000000000002</v>
      </c>
      <c r="E972" t="s">
        <v>1006</v>
      </c>
      <c r="F972" t="s">
        <v>1620</v>
      </c>
      <c r="G972" t="s">
        <v>1621</v>
      </c>
      <c r="H972" t="s">
        <v>1611</v>
      </c>
      <c r="I972">
        <v>2.9166000000000001E-2</v>
      </c>
      <c r="J972">
        <v>2.9165E-2</v>
      </c>
      <c r="K972">
        <v>0.30308000000000002</v>
      </c>
      <c r="L972">
        <v>2369.9</v>
      </c>
      <c r="M972">
        <v>150.66999999999999</v>
      </c>
      <c r="N972" s="1">
        <v>373770</v>
      </c>
      <c r="O972">
        <v>8.0061999999999998</v>
      </c>
      <c r="P972">
        <v>2001.2</v>
      </c>
      <c r="Q972">
        <v>-598.59</v>
      </c>
      <c r="R972">
        <v>0.85113000000000005</v>
      </c>
      <c r="S972">
        <v>0.83082999999999996</v>
      </c>
      <c r="T972">
        <v>0.96597</v>
      </c>
      <c r="U972">
        <v>0.73058000000000001</v>
      </c>
      <c r="V972">
        <v>0.85113000000000005</v>
      </c>
      <c r="W972">
        <v>0.83818000000000004</v>
      </c>
      <c r="X972">
        <v>0.96596000000000004</v>
      </c>
      <c r="Y972">
        <v>0.73058000000000001</v>
      </c>
      <c r="Z972">
        <v>0.82438999999999996</v>
      </c>
      <c r="AA972">
        <v>0.80911999999999995</v>
      </c>
      <c r="AB972">
        <v>1.0490999999999999</v>
      </c>
      <c r="AC972">
        <v>0.75997999999999999</v>
      </c>
      <c r="AD972">
        <v>26</v>
      </c>
      <c r="AE972">
        <v>26</v>
      </c>
      <c r="AF972" s="1">
        <v>4.7141000000000001E-5</v>
      </c>
      <c r="AG972" s="1">
        <v>1.9210000000000001E-5</v>
      </c>
      <c r="AH972" s="1">
        <v>2.7931000000000001E-5</v>
      </c>
      <c r="AI972">
        <v>26</v>
      </c>
      <c r="AJ972">
        <v>0</v>
      </c>
      <c r="AK972">
        <v>24</v>
      </c>
      <c r="AL972">
        <v>0</v>
      </c>
      <c r="AM972">
        <v>0</v>
      </c>
      <c r="AN972">
        <v>0</v>
      </c>
      <c r="AO972">
        <v>0.93637999999999999</v>
      </c>
      <c r="AP972">
        <v>0</v>
      </c>
      <c r="AQ972">
        <v>1</v>
      </c>
      <c r="AR972" t="s">
        <v>95</v>
      </c>
      <c r="AS972" t="s">
        <v>95</v>
      </c>
      <c r="AT972" t="s">
        <v>95</v>
      </c>
      <c r="AU972" t="s">
        <v>95</v>
      </c>
      <c r="AV972" t="s">
        <v>95</v>
      </c>
      <c r="AW972" t="s">
        <v>95</v>
      </c>
      <c r="AX972" t="s">
        <v>95</v>
      </c>
      <c r="AY972" t="s">
        <v>94</v>
      </c>
      <c r="AZ972" t="s">
        <v>95</v>
      </c>
      <c r="BA972" t="s">
        <v>94</v>
      </c>
      <c r="BB972" t="s">
        <v>95</v>
      </c>
      <c r="BC972" t="s">
        <v>94</v>
      </c>
      <c r="BD972" t="s">
        <v>95</v>
      </c>
      <c r="BE972">
        <v>2</v>
      </c>
      <c r="BH972" t="s">
        <v>1622</v>
      </c>
      <c r="BI972">
        <v>0</v>
      </c>
      <c r="BL972">
        <v>1</v>
      </c>
      <c r="BM972">
        <v>1</v>
      </c>
      <c r="BN972">
        <v>0</v>
      </c>
      <c r="BO972">
        <v>0</v>
      </c>
      <c r="BP972">
        <v>0</v>
      </c>
      <c r="BQ972">
        <v>0</v>
      </c>
      <c r="BY972">
        <v>1025</v>
      </c>
      <c r="CG972" s="4">
        <v>1</v>
      </c>
      <c r="CH972" s="4">
        <v>1</v>
      </c>
      <c r="CI972" s="5">
        <v>0</v>
      </c>
      <c r="CJ972" s="5">
        <v>0</v>
      </c>
      <c r="CK972" s="5">
        <v>0</v>
      </c>
      <c r="CL972" s="5">
        <v>0</v>
      </c>
    </row>
    <row r="973" spans="1:90" x14ac:dyDescent="0.2">
      <c r="A973" t="s">
        <v>1623</v>
      </c>
      <c r="B973" t="s">
        <v>1607</v>
      </c>
      <c r="C973" t="s">
        <v>1608</v>
      </c>
      <c r="D973">
        <v>2.2000000000000002</v>
      </c>
      <c r="E973" t="s">
        <v>1006</v>
      </c>
      <c r="F973" t="s">
        <v>1624</v>
      </c>
      <c r="G973" t="s">
        <v>1618</v>
      </c>
      <c r="H973" t="s">
        <v>1611</v>
      </c>
      <c r="I973">
        <v>1.6060999999999999E-2</v>
      </c>
      <c r="J973">
        <v>1.6060000000000001E-2</v>
      </c>
      <c r="K973">
        <v>0.51388</v>
      </c>
      <c r="L973">
        <v>2613.3000000000002</v>
      </c>
      <c r="M973">
        <v>273.61</v>
      </c>
      <c r="N973" s="1">
        <v>540590</v>
      </c>
      <c r="O973">
        <v>5.7527999999999997</v>
      </c>
      <c r="P973">
        <v>1900.4</v>
      </c>
      <c r="Q973">
        <v>-999.13</v>
      </c>
      <c r="R973">
        <v>0.60623000000000005</v>
      </c>
      <c r="S973">
        <v>0.56079000000000001</v>
      </c>
      <c r="T973">
        <v>3.6663000000000001</v>
      </c>
      <c r="U973">
        <v>2.9236</v>
      </c>
      <c r="V973">
        <v>0.60623000000000005</v>
      </c>
      <c r="W973">
        <v>0.57706000000000002</v>
      </c>
      <c r="X973">
        <v>3.6663000000000001</v>
      </c>
      <c r="Y973">
        <v>2.9236</v>
      </c>
      <c r="Z973">
        <v>0.57955000000000001</v>
      </c>
      <c r="AA973">
        <v>0.5484</v>
      </c>
      <c r="AB973">
        <v>3.7885</v>
      </c>
      <c r="AC973">
        <v>2.9782999999999999</v>
      </c>
      <c r="AD973">
        <v>30</v>
      </c>
      <c r="AE973">
        <v>30</v>
      </c>
      <c r="AF973" s="1">
        <v>9.1657999999999996E-5</v>
      </c>
      <c r="AG973" s="1">
        <v>5.0509E-5</v>
      </c>
      <c r="AH973" s="1">
        <v>4.1148E-5</v>
      </c>
      <c r="AI973">
        <v>30</v>
      </c>
      <c r="AJ973">
        <v>1</v>
      </c>
      <c r="AK973">
        <v>29</v>
      </c>
      <c r="AL973">
        <v>0</v>
      </c>
      <c r="AM973">
        <v>0</v>
      </c>
      <c r="AN973">
        <v>0</v>
      </c>
      <c r="AO973">
        <v>0.95128999999999997</v>
      </c>
      <c r="AP973">
        <v>0</v>
      </c>
      <c r="AQ973">
        <v>1</v>
      </c>
      <c r="AR973" t="s">
        <v>94</v>
      </c>
      <c r="AS973" t="s">
        <v>95</v>
      </c>
      <c r="AT973" t="s">
        <v>95</v>
      </c>
      <c r="AU973" t="s">
        <v>95</v>
      </c>
      <c r="AV973" t="s">
        <v>95</v>
      </c>
      <c r="AW973" t="s">
        <v>95</v>
      </c>
      <c r="AX973" t="s">
        <v>95</v>
      </c>
      <c r="AY973" t="s">
        <v>94</v>
      </c>
      <c r="AZ973" t="s">
        <v>95</v>
      </c>
      <c r="BA973" t="s">
        <v>94</v>
      </c>
      <c r="BB973" t="s">
        <v>95</v>
      </c>
      <c r="BC973" t="s">
        <v>94</v>
      </c>
      <c r="BD973" t="s">
        <v>95</v>
      </c>
      <c r="BE973">
        <v>2</v>
      </c>
      <c r="BH973" t="s">
        <v>1622</v>
      </c>
      <c r="BI973">
        <v>0</v>
      </c>
      <c r="BL973">
        <v>1</v>
      </c>
      <c r="BM973">
        <v>1</v>
      </c>
      <c r="BN973">
        <v>0</v>
      </c>
      <c r="BO973">
        <v>0</v>
      </c>
      <c r="BP973">
        <v>0</v>
      </c>
      <c r="BQ973">
        <v>0</v>
      </c>
      <c r="BY973">
        <v>1026</v>
      </c>
      <c r="CG973" s="4">
        <v>1</v>
      </c>
      <c r="CH973" s="4">
        <v>1</v>
      </c>
      <c r="CI973" s="5">
        <v>0</v>
      </c>
      <c r="CJ973" s="5">
        <v>0</v>
      </c>
      <c r="CK973" s="5">
        <v>0</v>
      </c>
      <c r="CL973" s="5">
        <v>0</v>
      </c>
    </row>
    <row r="974" spans="1:90" x14ac:dyDescent="0.2">
      <c r="A974" t="s">
        <v>1625</v>
      </c>
      <c r="B974" t="s">
        <v>1607</v>
      </c>
      <c r="C974" t="s">
        <v>1608</v>
      </c>
      <c r="D974">
        <v>2.2000000000000002</v>
      </c>
      <c r="E974" t="s">
        <v>1006</v>
      </c>
      <c r="F974" t="s">
        <v>1626</v>
      </c>
      <c r="G974" t="s">
        <v>1621</v>
      </c>
      <c r="H974" t="s">
        <v>1611</v>
      </c>
      <c r="I974">
        <v>2.6065999999999999E-2</v>
      </c>
      <c r="J974">
        <v>2.6065000000000001E-2</v>
      </c>
      <c r="K974">
        <v>0.38252000000000003</v>
      </c>
      <c r="L974">
        <v>2400.8000000000002</v>
      </c>
      <c r="M974">
        <v>168.59</v>
      </c>
      <c r="N974" s="1">
        <v>356050</v>
      </c>
      <c r="O974">
        <v>5.6204999999999998</v>
      </c>
      <c r="P974">
        <v>1976.6</v>
      </c>
      <c r="Q974">
        <v>-755.37</v>
      </c>
      <c r="R974">
        <v>0.70079000000000002</v>
      </c>
      <c r="S974">
        <v>0.63173999999999997</v>
      </c>
      <c r="T974">
        <v>1.254</v>
      </c>
      <c r="U974">
        <v>1.0468999999999999</v>
      </c>
      <c r="V974">
        <v>0.70079000000000002</v>
      </c>
      <c r="W974">
        <v>0.65803999999999996</v>
      </c>
      <c r="X974">
        <v>1.254</v>
      </c>
      <c r="Y974">
        <v>1.0468999999999999</v>
      </c>
      <c r="Z974">
        <v>0.66818</v>
      </c>
      <c r="AA974">
        <v>0.62078</v>
      </c>
      <c r="AB974">
        <v>1.3206</v>
      </c>
      <c r="AC974">
        <v>1.0530999999999999</v>
      </c>
      <c r="AD974">
        <v>17</v>
      </c>
      <c r="AE974">
        <v>17</v>
      </c>
      <c r="AF974" s="1">
        <v>6.0075999999999999E-5</v>
      </c>
      <c r="AG974" s="1">
        <v>3.3479000000000003E-5</v>
      </c>
      <c r="AH974" s="1">
        <v>2.6597999999999998E-5</v>
      </c>
      <c r="AI974">
        <v>17</v>
      </c>
      <c r="AJ974">
        <v>0</v>
      </c>
      <c r="AK974">
        <v>16</v>
      </c>
      <c r="AL974">
        <v>0</v>
      </c>
      <c r="AM974">
        <v>0</v>
      </c>
      <c r="AN974">
        <v>0</v>
      </c>
      <c r="AO974">
        <v>0.92474000000000001</v>
      </c>
      <c r="AP974">
        <v>0</v>
      </c>
      <c r="AQ974">
        <v>1</v>
      </c>
      <c r="AR974" t="s">
        <v>95</v>
      </c>
      <c r="AS974" t="s">
        <v>95</v>
      </c>
      <c r="AT974" t="s">
        <v>95</v>
      </c>
      <c r="AU974" t="s">
        <v>95</v>
      </c>
      <c r="AV974" t="s">
        <v>95</v>
      </c>
      <c r="AW974" t="s">
        <v>95</v>
      </c>
      <c r="AX974" t="s">
        <v>95</v>
      </c>
      <c r="AY974" t="s">
        <v>94</v>
      </c>
      <c r="AZ974" t="s">
        <v>95</v>
      </c>
      <c r="BA974" t="s">
        <v>94</v>
      </c>
      <c r="BB974" t="s">
        <v>95</v>
      </c>
      <c r="BC974" t="s">
        <v>94</v>
      </c>
      <c r="BD974" t="s">
        <v>95</v>
      </c>
      <c r="BE974">
        <v>2</v>
      </c>
      <c r="BH974" t="s">
        <v>1622</v>
      </c>
      <c r="BI974">
        <v>0</v>
      </c>
      <c r="BL974">
        <v>1</v>
      </c>
      <c r="BM974">
        <v>1</v>
      </c>
      <c r="BN974">
        <v>0</v>
      </c>
      <c r="BO974">
        <v>0</v>
      </c>
      <c r="BP974">
        <v>0</v>
      </c>
      <c r="BQ974">
        <v>0</v>
      </c>
      <c r="BY974">
        <v>1027</v>
      </c>
      <c r="CG974" s="4">
        <v>1</v>
      </c>
      <c r="CH974" s="4">
        <v>1</v>
      </c>
      <c r="CI974" s="5">
        <v>0</v>
      </c>
      <c r="CJ974" s="5">
        <v>0</v>
      </c>
      <c r="CK974" s="5">
        <v>0</v>
      </c>
      <c r="CL974" s="5">
        <v>0</v>
      </c>
    </row>
    <row r="975" spans="1:90" x14ac:dyDescent="0.2">
      <c r="A975" t="s">
        <v>1627</v>
      </c>
      <c r="B975" t="s">
        <v>1607</v>
      </c>
      <c r="C975" t="s">
        <v>1608</v>
      </c>
      <c r="D975">
        <v>2.2000000000000002</v>
      </c>
      <c r="E975" t="s">
        <v>1006</v>
      </c>
      <c r="F975" t="s">
        <v>1628</v>
      </c>
      <c r="G975" t="s">
        <v>1621</v>
      </c>
      <c r="H975" t="s">
        <v>1611</v>
      </c>
      <c r="I975">
        <v>3.9025999999999998E-2</v>
      </c>
      <c r="J975">
        <v>3.9025999999999998E-2</v>
      </c>
      <c r="K975">
        <v>0.82723999999999998</v>
      </c>
      <c r="L975">
        <v>2298.3000000000002</v>
      </c>
      <c r="M975">
        <v>112.6</v>
      </c>
      <c r="N975" s="1">
        <v>1408000</v>
      </c>
      <c r="O975">
        <v>2.9552999999999998</v>
      </c>
      <c r="P975">
        <v>1963.3</v>
      </c>
      <c r="Q975">
        <v>-1644.2</v>
      </c>
      <c r="R975">
        <v>0.79242999999999997</v>
      </c>
      <c r="S975">
        <v>0.74053999999999998</v>
      </c>
      <c r="T975">
        <v>2.0335999999999999</v>
      </c>
      <c r="U975">
        <v>1.7063999999999999</v>
      </c>
      <c r="V975">
        <v>0.79242999999999997</v>
      </c>
      <c r="W975">
        <v>0.76049999999999995</v>
      </c>
      <c r="X975">
        <v>2.0335999999999999</v>
      </c>
      <c r="Y975">
        <v>1.7063999999999999</v>
      </c>
      <c r="Z975">
        <v>0.72985</v>
      </c>
      <c r="AA975">
        <v>0.68828999999999996</v>
      </c>
      <c r="AB975">
        <v>2.3199999999999998</v>
      </c>
      <c r="AC975">
        <v>1.9297</v>
      </c>
      <c r="AD975">
        <v>16</v>
      </c>
      <c r="AE975">
        <v>16</v>
      </c>
      <c r="AF975" s="1">
        <v>2.3700999999999999E-5</v>
      </c>
      <c r="AG975" s="1">
        <v>1.3985000000000001E-5</v>
      </c>
      <c r="AH975" s="1">
        <v>9.7162000000000002E-6</v>
      </c>
      <c r="AI975">
        <v>16</v>
      </c>
      <c r="AJ975">
        <v>0</v>
      </c>
      <c r="AK975">
        <v>15</v>
      </c>
      <c r="AL975">
        <v>0</v>
      </c>
      <c r="AM975">
        <v>0</v>
      </c>
      <c r="AN975">
        <v>0</v>
      </c>
      <c r="AO975">
        <v>0.91298000000000001</v>
      </c>
      <c r="AP975">
        <v>0</v>
      </c>
      <c r="AQ975">
        <v>1</v>
      </c>
      <c r="AR975" t="s">
        <v>95</v>
      </c>
      <c r="AS975" t="s">
        <v>95</v>
      </c>
      <c r="AT975" t="s">
        <v>95</v>
      </c>
      <c r="AU975" t="s">
        <v>95</v>
      </c>
      <c r="AV975" t="s">
        <v>95</v>
      </c>
      <c r="AW975" t="s">
        <v>95</v>
      </c>
      <c r="AX975" t="s">
        <v>95</v>
      </c>
      <c r="AY975" t="s">
        <v>94</v>
      </c>
      <c r="AZ975" t="s">
        <v>95</v>
      </c>
      <c r="BA975" t="s">
        <v>94</v>
      </c>
      <c r="BB975" t="s">
        <v>95</v>
      </c>
      <c r="BC975" t="s">
        <v>94</v>
      </c>
      <c r="BD975" t="s">
        <v>95</v>
      </c>
      <c r="BE975">
        <v>2</v>
      </c>
      <c r="BH975" t="s">
        <v>1622</v>
      </c>
      <c r="BI975">
        <v>0</v>
      </c>
      <c r="BL975">
        <v>1</v>
      </c>
      <c r="BM975">
        <v>1</v>
      </c>
      <c r="BN975">
        <v>0</v>
      </c>
      <c r="BO975">
        <v>0</v>
      </c>
      <c r="BP975">
        <v>0</v>
      </c>
      <c r="BQ975">
        <v>0</v>
      </c>
      <c r="BY975">
        <v>1028</v>
      </c>
      <c r="CG975" s="4">
        <v>1</v>
      </c>
      <c r="CH975" s="4">
        <v>1</v>
      </c>
      <c r="CI975" s="5">
        <v>0</v>
      </c>
      <c r="CJ975" s="5">
        <v>0</v>
      </c>
      <c r="CK975" s="5">
        <v>0</v>
      </c>
      <c r="CL975" s="5">
        <v>0</v>
      </c>
    </row>
    <row r="976" spans="1:90" x14ac:dyDescent="0.2">
      <c r="A976" t="s">
        <v>1629</v>
      </c>
      <c r="B976" t="s">
        <v>1607</v>
      </c>
      <c r="C976" t="s">
        <v>1608</v>
      </c>
      <c r="D976">
        <v>2.2000000000000002</v>
      </c>
      <c r="E976" t="s">
        <v>1006</v>
      </c>
      <c r="F976" t="s">
        <v>1630</v>
      </c>
      <c r="G976" t="s">
        <v>1618</v>
      </c>
      <c r="H976" t="s">
        <v>1611</v>
      </c>
      <c r="I976">
        <v>2.0900999999999999E-2</v>
      </c>
      <c r="J976">
        <v>2.0899999999999998E-2</v>
      </c>
      <c r="K976">
        <v>0.82143999999999995</v>
      </c>
      <c r="L976">
        <v>2471.9</v>
      </c>
      <c r="M976">
        <v>210.25</v>
      </c>
      <c r="N976" s="1">
        <v>619680</v>
      </c>
      <c r="O976">
        <v>4.1409000000000002</v>
      </c>
      <c r="P976">
        <v>1901.7</v>
      </c>
      <c r="Q976">
        <v>-1610.7</v>
      </c>
      <c r="R976">
        <v>0.84928999999999999</v>
      </c>
      <c r="S976">
        <v>0.83191000000000004</v>
      </c>
      <c r="T976">
        <v>3.0207999999999999</v>
      </c>
      <c r="U976">
        <v>2.4916</v>
      </c>
      <c r="V976">
        <v>0.84930000000000005</v>
      </c>
      <c r="W976">
        <v>0.83813000000000004</v>
      </c>
      <c r="X976">
        <v>3.0207999999999999</v>
      </c>
      <c r="Y976">
        <v>2.4916</v>
      </c>
      <c r="Z976">
        <v>0.83484000000000003</v>
      </c>
      <c r="AA976">
        <v>0.82260999999999995</v>
      </c>
      <c r="AB976">
        <v>3.1623000000000001</v>
      </c>
      <c r="AC976">
        <v>2.5815000000000001</v>
      </c>
      <c r="AD976">
        <v>30</v>
      </c>
      <c r="AE976">
        <v>30</v>
      </c>
      <c r="AF976" s="1">
        <v>9.2991000000000005E-5</v>
      </c>
      <c r="AG976" s="1">
        <v>4.4063000000000001E-5</v>
      </c>
      <c r="AH976" s="1">
        <v>4.8928000000000003E-5</v>
      </c>
      <c r="AI976">
        <v>30</v>
      </c>
      <c r="AJ976">
        <v>2</v>
      </c>
      <c r="AK976">
        <v>29</v>
      </c>
      <c r="AL976">
        <v>0</v>
      </c>
      <c r="AM976">
        <v>0</v>
      </c>
      <c r="AN976">
        <v>0</v>
      </c>
      <c r="AO976">
        <v>0.95845000000000002</v>
      </c>
      <c r="AP976">
        <v>0</v>
      </c>
      <c r="AQ976">
        <v>1</v>
      </c>
      <c r="AR976" t="s">
        <v>95</v>
      </c>
      <c r="AS976" t="s">
        <v>95</v>
      </c>
      <c r="AT976" t="s">
        <v>95</v>
      </c>
      <c r="AU976" t="s">
        <v>95</v>
      </c>
      <c r="AV976" t="s">
        <v>95</v>
      </c>
      <c r="AW976" t="s">
        <v>95</v>
      </c>
      <c r="AX976" t="s">
        <v>95</v>
      </c>
      <c r="AY976" t="s">
        <v>94</v>
      </c>
      <c r="AZ976" t="s">
        <v>95</v>
      </c>
      <c r="BA976" t="s">
        <v>94</v>
      </c>
      <c r="BB976" t="s">
        <v>95</v>
      </c>
      <c r="BC976" t="s">
        <v>94</v>
      </c>
      <c r="BD976" t="s">
        <v>95</v>
      </c>
      <c r="BE976">
        <v>2</v>
      </c>
      <c r="BH976" t="s">
        <v>1622</v>
      </c>
      <c r="BI976">
        <v>0</v>
      </c>
      <c r="BL976">
        <v>1</v>
      </c>
      <c r="BM976">
        <v>1</v>
      </c>
      <c r="BN976">
        <v>0</v>
      </c>
      <c r="BO976">
        <v>0</v>
      </c>
      <c r="BP976">
        <v>0</v>
      </c>
      <c r="BQ976">
        <v>0</v>
      </c>
      <c r="BY976">
        <v>1029</v>
      </c>
      <c r="CG976" s="4">
        <v>1</v>
      </c>
      <c r="CH976" s="4">
        <v>1</v>
      </c>
      <c r="CI976" s="5">
        <v>0</v>
      </c>
      <c r="CJ976" s="5">
        <v>0</v>
      </c>
      <c r="CK976" s="5">
        <v>0</v>
      </c>
      <c r="CL976" s="5">
        <v>0</v>
      </c>
    </row>
    <row r="977" spans="1:91" x14ac:dyDescent="0.2">
      <c r="A977" t="s">
        <v>1631</v>
      </c>
      <c r="B977" t="s">
        <v>1607</v>
      </c>
      <c r="C977" t="s">
        <v>1608</v>
      </c>
      <c r="D977">
        <v>2.2000000000000002</v>
      </c>
      <c r="E977" t="s">
        <v>1006</v>
      </c>
      <c r="F977" t="s">
        <v>1632</v>
      </c>
      <c r="G977" t="s">
        <v>1633</v>
      </c>
      <c r="H977" t="s">
        <v>1611</v>
      </c>
      <c r="I977">
        <v>0.12870000000000001</v>
      </c>
      <c r="J977">
        <v>8.7698999999999999E-2</v>
      </c>
      <c r="K977">
        <v>11.327999999999999</v>
      </c>
      <c r="L977">
        <v>2020.5</v>
      </c>
      <c r="M977">
        <v>34.145000000000003</v>
      </c>
      <c r="N977">
        <v>503.74</v>
      </c>
      <c r="O977">
        <v>6.3092999999999996E-2</v>
      </c>
      <c r="P977">
        <v>1925.8</v>
      </c>
      <c r="Q977">
        <v>-22651</v>
      </c>
      <c r="R977">
        <v>0.98645000000000005</v>
      </c>
      <c r="S977">
        <v>0.98431000000000002</v>
      </c>
      <c r="T977">
        <v>8.8864000000000001</v>
      </c>
      <c r="U977">
        <v>7.7508999999999997</v>
      </c>
      <c r="V977">
        <v>0.97868999999999995</v>
      </c>
      <c r="W977">
        <v>0.97655999999999998</v>
      </c>
      <c r="X977">
        <v>11.145</v>
      </c>
      <c r="Y977">
        <v>9.8434000000000008</v>
      </c>
      <c r="Z977">
        <v>0.96857000000000004</v>
      </c>
      <c r="AA977">
        <v>0.96543000000000001</v>
      </c>
      <c r="AB977">
        <v>13.535</v>
      </c>
      <c r="AC977">
        <v>10.624000000000001</v>
      </c>
      <c r="AD977">
        <v>23</v>
      </c>
      <c r="AE977">
        <v>23</v>
      </c>
      <c r="AF977">
        <v>0.54420999999999997</v>
      </c>
      <c r="AG977">
        <v>5.5683999999999997E-2</v>
      </c>
      <c r="AH977">
        <v>0.48853000000000002</v>
      </c>
      <c r="AI977">
        <v>23</v>
      </c>
      <c r="AJ977">
        <v>0</v>
      </c>
      <c r="AK977">
        <v>21</v>
      </c>
      <c r="AL977">
        <v>0</v>
      </c>
      <c r="AM977">
        <v>0</v>
      </c>
      <c r="AN977">
        <v>0</v>
      </c>
      <c r="AO977">
        <v>0.92257</v>
      </c>
      <c r="AP977">
        <v>0</v>
      </c>
      <c r="AQ977">
        <v>0</v>
      </c>
      <c r="AR977" t="s">
        <v>95</v>
      </c>
      <c r="AS977" t="s">
        <v>95</v>
      </c>
      <c r="AT977" t="s">
        <v>95</v>
      </c>
      <c r="AU977" t="s">
        <v>95</v>
      </c>
      <c r="AV977" t="s">
        <v>95</v>
      </c>
      <c r="AW977" t="s">
        <v>95</v>
      </c>
      <c r="AX977" t="s">
        <v>95</v>
      </c>
      <c r="AY977" t="s">
        <v>95</v>
      </c>
      <c r="AZ977" t="s">
        <v>95</v>
      </c>
      <c r="BA977" t="s">
        <v>95</v>
      </c>
      <c r="BB977" t="s">
        <v>95</v>
      </c>
      <c r="BC977" t="s">
        <v>95</v>
      </c>
      <c r="BD977" t="s">
        <v>95</v>
      </c>
      <c r="BE977">
        <v>1</v>
      </c>
      <c r="BI977">
        <v>0</v>
      </c>
      <c r="BL977">
        <v>1</v>
      </c>
      <c r="BM977">
        <v>1</v>
      </c>
      <c r="BN977">
        <v>0</v>
      </c>
      <c r="BO977">
        <v>0</v>
      </c>
      <c r="BP977">
        <v>0</v>
      </c>
      <c r="BQ977">
        <v>0</v>
      </c>
      <c r="BY977">
        <v>1020</v>
      </c>
      <c r="CG977" s="4">
        <v>1</v>
      </c>
      <c r="CH977" s="4">
        <v>1</v>
      </c>
      <c r="CI977" s="5">
        <v>0</v>
      </c>
      <c r="CJ977" s="5">
        <v>0</v>
      </c>
      <c r="CK977" s="5">
        <v>0</v>
      </c>
      <c r="CL977" s="5">
        <v>1</v>
      </c>
      <c r="CM977" s="12" t="s">
        <v>3457</v>
      </c>
    </row>
    <row r="978" spans="1:91" x14ac:dyDescent="0.2">
      <c r="A978" t="s">
        <v>1634</v>
      </c>
      <c r="B978" t="s">
        <v>1607</v>
      </c>
      <c r="C978" t="s">
        <v>1608</v>
      </c>
      <c r="D978">
        <v>2.5</v>
      </c>
      <c r="E978" t="s">
        <v>632</v>
      </c>
      <c r="F978" t="s">
        <v>1635</v>
      </c>
      <c r="G978" t="s">
        <v>905</v>
      </c>
      <c r="H978" t="s">
        <v>1611</v>
      </c>
      <c r="I978">
        <v>-0.19641</v>
      </c>
      <c r="J978">
        <v>-8.6005000000000005E-3</v>
      </c>
      <c r="K978">
        <v>-0.89327999999999996</v>
      </c>
      <c r="L978">
        <v>2023.7</v>
      </c>
      <c r="M978">
        <v>-22.373999999999999</v>
      </c>
      <c r="N978">
        <v>97.07</v>
      </c>
      <c r="O978">
        <v>159.54</v>
      </c>
      <c r="P978">
        <v>1937.6</v>
      </c>
      <c r="Q978">
        <v>1881.3</v>
      </c>
      <c r="R978">
        <v>5.7408000000000001E-2</v>
      </c>
      <c r="S978">
        <v>-9.1422000000000003E-2</v>
      </c>
      <c r="T978">
        <v>43.686999999999998</v>
      </c>
      <c r="U978">
        <v>39.226999999999997</v>
      </c>
      <c r="V978">
        <v>1.4222E-2</v>
      </c>
      <c r="W978">
        <v>-8.4354999999999999E-2</v>
      </c>
      <c r="X978">
        <v>44.677</v>
      </c>
      <c r="Y978">
        <v>40.305</v>
      </c>
      <c r="Z978">
        <v>1.7340000000000001E-2</v>
      </c>
      <c r="AA978">
        <v>-8.0925999999999998E-2</v>
      </c>
      <c r="AB978">
        <v>44.606000000000002</v>
      </c>
      <c r="AC978">
        <v>40.183999999999997</v>
      </c>
      <c r="AD978">
        <v>23</v>
      </c>
      <c r="AE978">
        <v>23</v>
      </c>
      <c r="AF978">
        <v>1.4217</v>
      </c>
      <c r="AG978">
        <v>0.14423</v>
      </c>
      <c r="AH978">
        <v>1.2774000000000001</v>
      </c>
      <c r="AI978">
        <v>23</v>
      </c>
      <c r="AJ978">
        <v>17</v>
      </c>
      <c r="AK978">
        <v>9</v>
      </c>
      <c r="AL978">
        <v>1</v>
      </c>
      <c r="AM978">
        <v>1</v>
      </c>
      <c r="AN978">
        <v>1</v>
      </c>
      <c r="AO978">
        <v>0.92784999999999995</v>
      </c>
      <c r="AP978">
        <v>0</v>
      </c>
      <c r="AQ978">
        <v>0</v>
      </c>
      <c r="AR978" t="s">
        <v>96</v>
      </c>
      <c r="AS978" t="s">
        <v>95</v>
      </c>
      <c r="AT978" t="s">
        <v>95</v>
      </c>
      <c r="AU978" t="s">
        <v>95</v>
      </c>
      <c r="AV978" t="s">
        <v>94</v>
      </c>
      <c r="AW978" t="s">
        <v>94</v>
      </c>
      <c r="AX978" t="s">
        <v>95</v>
      </c>
      <c r="AY978" t="s">
        <v>95</v>
      </c>
      <c r="AZ978" t="s">
        <v>94</v>
      </c>
      <c r="BA978" t="s">
        <v>96</v>
      </c>
      <c r="BB978" t="s">
        <v>94</v>
      </c>
      <c r="BC978" t="s">
        <v>96</v>
      </c>
      <c r="BD978" t="s">
        <v>94</v>
      </c>
      <c r="BE978">
        <v>3</v>
      </c>
      <c r="BG978" t="s">
        <v>1636</v>
      </c>
      <c r="BH978" t="s">
        <v>187</v>
      </c>
      <c r="BI978">
        <v>0</v>
      </c>
      <c r="BL978">
        <v>0</v>
      </c>
      <c r="BM978">
        <v>1</v>
      </c>
      <c r="BN978">
        <v>0</v>
      </c>
      <c r="BO978">
        <v>0</v>
      </c>
      <c r="BP978">
        <v>0</v>
      </c>
      <c r="BQ978">
        <v>0</v>
      </c>
      <c r="BY978">
        <v>1030</v>
      </c>
      <c r="CG978" s="4">
        <v>0</v>
      </c>
      <c r="CH978" s="4">
        <v>1</v>
      </c>
      <c r="CI978" s="5">
        <v>0</v>
      </c>
      <c r="CJ978" s="5">
        <v>0</v>
      </c>
      <c r="CK978" s="5">
        <v>0</v>
      </c>
      <c r="CL978" s="5">
        <v>0</v>
      </c>
    </row>
    <row r="979" spans="1:91" x14ac:dyDescent="0.2">
      <c r="A979" t="s">
        <v>1637</v>
      </c>
      <c r="B979" t="s">
        <v>1607</v>
      </c>
      <c r="C979" t="s">
        <v>1608</v>
      </c>
      <c r="D979">
        <v>2.5</v>
      </c>
      <c r="E979" t="s">
        <v>632</v>
      </c>
      <c r="F979" t="s">
        <v>1638</v>
      </c>
      <c r="G979" t="s">
        <v>905</v>
      </c>
      <c r="H979" t="s">
        <v>1611</v>
      </c>
      <c r="I979">
        <v>0.13594999999999999</v>
      </c>
      <c r="J979">
        <v>5.0097999999999997E-2</v>
      </c>
      <c r="K979">
        <v>69.540999999999997</v>
      </c>
      <c r="L979">
        <v>2008.4</v>
      </c>
      <c r="M979">
        <v>32.323</v>
      </c>
      <c r="N979">
        <v>2331</v>
      </c>
      <c r="O979">
        <v>1.9153E-2</v>
      </c>
      <c r="P979">
        <v>1789.4</v>
      </c>
      <c r="Q979" s="1">
        <v>-138510</v>
      </c>
      <c r="R979">
        <v>0.74082000000000003</v>
      </c>
      <c r="S979">
        <v>0.69989999999999997</v>
      </c>
      <c r="T979">
        <v>273.26</v>
      </c>
      <c r="U979">
        <v>189.05</v>
      </c>
      <c r="V979">
        <v>0.71153</v>
      </c>
      <c r="W979">
        <v>0.68267999999999995</v>
      </c>
      <c r="X979">
        <v>288.29000000000002</v>
      </c>
      <c r="Y979">
        <v>190.59</v>
      </c>
      <c r="Z979">
        <v>0.73853999999999997</v>
      </c>
      <c r="AA979">
        <v>0.71238999999999997</v>
      </c>
      <c r="AB979">
        <v>274.45999999999998</v>
      </c>
      <c r="AC979">
        <v>181.54</v>
      </c>
      <c r="AD979">
        <v>23</v>
      </c>
      <c r="AE979">
        <v>23</v>
      </c>
      <c r="AF979">
        <v>1.0266</v>
      </c>
      <c r="AG979">
        <v>0.24582000000000001</v>
      </c>
      <c r="AH979">
        <v>0.78078999999999998</v>
      </c>
      <c r="AI979">
        <v>23</v>
      </c>
      <c r="AJ979">
        <v>9</v>
      </c>
      <c r="AK979">
        <v>22</v>
      </c>
      <c r="AL979">
        <v>1</v>
      </c>
      <c r="AM979">
        <v>0</v>
      </c>
      <c r="AN979">
        <v>1</v>
      </c>
      <c r="AO979">
        <v>0.91124000000000005</v>
      </c>
      <c r="AP979">
        <v>0</v>
      </c>
      <c r="AQ979">
        <v>0</v>
      </c>
      <c r="AR979" t="s">
        <v>95</v>
      </c>
      <c r="AS979" t="s">
        <v>95</v>
      </c>
      <c r="AT979" t="s">
        <v>95</v>
      </c>
      <c r="AU979" t="s">
        <v>95</v>
      </c>
      <c r="AV979" t="s">
        <v>95</v>
      </c>
      <c r="AW979" t="s">
        <v>95</v>
      </c>
      <c r="AX979" t="s">
        <v>95</v>
      </c>
      <c r="AY979" t="s">
        <v>95</v>
      </c>
      <c r="AZ979" t="s">
        <v>95</v>
      </c>
      <c r="BA979" t="s">
        <v>95</v>
      </c>
      <c r="BB979" t="s">
        <v>95</v>
      </c>
      <c r="BC979" t="s">
        <v>95</v>
      </c>
      <c r="BD979" t="s">
        <v>95</v>
      </c>
      <c r="BE979">
        <v>2</v>
      </c>
      <c r="BI979">
        <v>0</v>
      </c>
      <c r="BL979">
        <v>1</v>
      </c>
      <c r="BM979">
        <v>1</v>
      </c>
      <c r="BN979">
        <v>0</v>
      </c>
      <c r="BO979">
        <v>0</v>
      </c>
      <c r="BP979">
        <v>0</v>
      </c>
      <c r="BQ979">
        <v>0</v>
      </c>
      <c r="BY979">
        <v>1031</v>
      </c>
      <c r="CG979" s="4">
        <v>1</v>
      </c>
      <c r="CH979" s="4">
        <v>1</v>
      </c>
      <c r="CI979" s="5">
        <v>0</v>
      </c>
      <c r="CJ979" s="5">
        <v>0</v>
      </c>
      <c r="CK979" s="5">
        <v>0</v>
      </c>
      <c r="CL979" s="5">
        <v>0</v>
      </c>
    </row>
    <row r="980" spans="1:91" x14ac:dyDescent="0.2">
      <c r="A980" t="s">
        <v>1639</v>
      </c>
      <c r="B980" t="s">
        <v>1607</v>
      </c>
      <c r="C980" t="s">
        <v>1608</v>
      </c>
      <c r="D980">
        <v>2.5</v>
      </c>
      <c r="E980" t="s">
        <v>632</v>
      </c>
      <c r="F980" t="s">
        <v>1640</v>
      </c>
      <c r="G980" t="s">
        <v>905</v>
      </c>
      <c r="H980" t="s">
        <v>1611</v>
      </c>
      <c r="I980">
        <v>1.4318000000000001E-2</v>
      </c>
      <c r="J980">
        <v>1.4314E-2</v>
      </c>
      <c r="K980">
        <v>307.49</v>
      </c>
      <c r="L980">
        <v>2597.5</v>
      </c>
      <c r="M980">
        <v>306.93</v>
      </c>
      <c r="N980" s="1">
        <v>95523000</v>
      </c>
      <c r="O980">
        <v>24.614999999999998</v>
      </c>
      <c r="P980">
        <v>1537.8</v>
      </c>
      <c r="Q980" s="1">
        <v>-596740</v>
      </c>
      <c r="R980">
        <v>0.87163000000000002</v>
      </c>
      <c r="S980">
        <v>0.85136000000000001</v>
      </c>
      <c r="T980">
        <v>785.38</v>
      </c>
      <c r="U980">
        <v>599.13</v>
      </c>
      <c r="V980">
        <v>0.87163000000000002</v>
      </c>
      <c r="W980">
        <v>0.85879000000000005</v>
      </c>
      <c r="X980">
        <v>785.38</v>
      </c>
      <c r="Y980">
        <v>599.13</v>
      </c>
      <c r="Z980">
        <v>0.86585000000000001</v>
      </c>
      <c r="AA980">
        <v>0.85243999999999998</v>
      </c>
      <c r="AB980">
        <v>802.84</v>
      </c>
      <c r="AC980">
        <v>604.67999999999995</v>
      </c>
      <c r="AD980">
        <v>23</v>
      </c>
      <c r="AE980">
        <v>23</v>
      </c>
      <c r="AF980">
        <v>2.7481000000000001E-4</v>
      </c>
      <c r="AG980">
        <v>1.9147000000000001E-4</v>
      </c>
      <c r="AH980" s="1">
        <v>8.3341E-5</v>
      </c>
      <c r="AI980">
        <v>23</v>
      </c>
      <c r="AJ980">
        <v>0</v>
      </c>
      <c r="AK980">
        <v>21</v>
      </c>
      <c r="AL980">
        <v>0</v>
      </c>
      <c r="AM980">
        <v>0</v>
      </c>
      <c r="AN980">
        <v>0</v>
      </c>
      <c r="AO980">
        <v>0.95052999999999999</v>
      </c>
      <c r="AP980">
        <v>0</v>
      </c>
      <c r="AQ980">
        <v>0</v>
      </c>
      <c r="AR980" t="s">
        <v>95</v>
      </c>
      <c r="AS980" t="s">
        <v>95</v>
      </c>
      <c r="AT980" t="s">
        <v>95</v>
      </c>
      <c r="AU980" t="s">
        <v>95</v>
      </c>
      <c r="AV980" t="s">
        <v>95</v>
      </c>
      <c r="AW980" t="s">
        <v>95</v>
      </c>
      <c r="AX980" t="s">
        <v>95</v>
      </c>
      <c r="AY980" t="s">
        <v>94</v>
      </c>
      <c r="AZ980" t="s">
        <v>95</v>
      </c>
      <c r="BA980" t="s">
        <v>94</v>
      </c>
      <c r="BB980" t="s">
        <v>95</v>
      </c>
      <c r="BC980" t="s">
        <v>94</v>
      </c>
      <c r="BD980" t="s">
        <v>95</v>
      </c>
      <c r="BE980">
        <v>1</v>
      </c>
      <c r="BI980">
        <v>0</v>
      </c>
      <c r="BL980">
        <v>1</v>
      </c>
      <c r="BM980">
        <v>1</v>
      </c>
      <c r="BN980">
        <v>0</v>
      </c>
      <c r="BO980">
        <v>0</v>
      </c>
      <c r="BP980">
        <v>0</v>
      </c>
      <c r="BQ980">
        <v>1</v>
      </c>
      <c r="BY980">
        <v>1032</v>
      </c>
      <c r="CG980" s="4">
        <v>1</v>
      </c>
      <c r="CH980" s="4">
        <v>1</v>
      </c>
      <c r="CI980" s="5">
        <v>0</v>
      </c>
      <c r="CJ980" s="5">
        <v>0</v>
      </c>
      <c r="CK980" s="5">
        <v>0</v>
      </c>
      <c r="CL980" s="5">
        <v>1</v>
      </c>
    </row>
    <row r="981" spans="1:91" x14ac:dyDescent="0.2">
      <c r="A981" t="s">
        <v>1641</v>
      </c>
      <c r="B981" t="s">
        <v>1607</v>
      </c>
      <c r="C981" t="s">
        <v>1608</v>
      </c>
      <c r="D981">
        <v>3.5</v>
      </c>
      <c r="E981" t="s">
        <v>317</v>
      </c>
      <c r="F981" t="s">
        <v>318</v>
      </c>
      <c r="G981" t="s">
        <v>319</v>
      </c>
      <c r="H981" t="s">
        <v>1611</v>
      </c>
      <c r="I981">
        <v>9.6694000000000002E-2</v>
      </c>
      <c r="J981">
        <v>8.2697999999999994E-2</v>
      </c>
      <c r="K981">
        <v>0.20527000000000001</v>
      </c>
      <c r="L981">
        <v>2033.3</v>
      </c>
      <c r="M981">
        <v>45.447000000000003</v>
      </c>
      <c r="N981">
        <v>35.1</v>
      </c>
      <c r="O981">
        <v>5.0239000000000003</v>
      </c>
      <c r="P981">
        <v>2015.1</v>
      </c>
      <c r="Q981">
        <v>-408.15</v>
      </c>
      <c r="R981">
        <v>0.91964000000000001</v>
      </c>
      <c r="S981">
        <v>0.91376000000000002</v>
      </c>
      <c r="T981">
        <v>0.84433999999999998</v>
      </c>
      <c r="U981">
        <v>0.65674999999999994</v>
      </c>
      <c r="V981">
        <v>0.91793000000000002</v>
      </c>
      <c r="W981">
        <v>0.91402000000000005</v>
      </c>
      <c r="X981">
        <v>0.85326000000000002</v>
      </c>
      <c r="Y981">
        <v>0.66137000000000001</v>
      </c>
      <c r="Z981">
        <v>0.80113000000000001</v>
      </c>
      <c r="AA981">
        <v>0.79166000000000003</v>
      </c>
      <c r="AB981">
        <v>1.3282</v>
      </c>
      <c r="AC981">
        <v>1.0765</v>
      </c>
      <c r="AD981">
        <v>45</v>
      </c>
      <c r="AE981">
        <v>32</v>
      </c>
      <c r="AF981">
        <v>0.25641000000000003</v>
      </c>
      <c r="AG981">
        <v>2.8490000000000001E-2</v>
      </c>
      <c r="AH981">
        <v>0.22792000000000001</v>
      </c>
      <c r="AI981">
        <v>32</v>
      </c>
      <c r="AJ981">
        <v>6</v>
      </c>
      <c r="AK981">
        <v>31</v>
      </c>
      <c r="AL981">
        <v>1</v>
      </c>
      <c r="AM981">
        <v>0</v>
      </c>
      <c r="AN981">
        <v>0</v>
      </c>
      <c r="AO981">
        <v>0.93218000000000001</v>
      </c>
      <c r="AP981">
        <v>0</v>
      </c>
      <c r="AQ981">
        <v>1</v>
      </c>
      <c r="AR981" t="s">
        <v>95</v>
      </c>
      <c r="AS981" t="s">
        <v>95</v>
      </c>
      <c r="AT981" t="s">
        <v>95</v>
      </c>
      <c r="AU981" t="s">
        <v>95</v>
      </c>
      <c r="AV981" t="s">
        <v>95</v>
      </c>
      <c r="AW981" t="s">
        <v>95</v>
      </c>
      <c r="AX981" t="s">
        <v>95</v>
      </c>
      <c r="AY981" t="s">
        <v>95</v>
      </c>
      <c r="AZ981" t="s">
        <v>95</v>
      </c>
      <c r="BA981" t="s">
        <v>95</v>
      </c>
      <c r="BB981" t="s">
        <v>95</v>
      </c>
      <c r="BC981" t="s">
        <v>95</v>
      </c>
      <c r="BD981" t="s">
        <v>95</v>
      </c>
      <c r="BI981">
        <v>0</v>
      </c>
      <c r="BJ981" t="s">
        <v>137</v>
      </c>
      <c r="BK981" t="s">
        <v>133</v>
      </c>
      <c r="BL981">
        <v>1</v>
      </c>
      <c r="BM981">
        <v>1</v>
      </c>
      <c r="BN981">
        <v>0</v>
      </c>
      <c r="BO981">
        <v>0</v>
      </c>
      <c r="BP981">
        <v>0</v>
      </c>
      <c r="BQ981">
        <v>1</v>
      </c>
      <c r="BY981">
        <v>1033</v>
      </c>
      <c r="CG981" s="4">
        <v>1</v>
      </c>
      <c r="CH981" s="4">
        <v>1</v>
      </c>
      <c r="CI981" s="5">
        <v>0</v>
      </c>
      <c r="CJ981" s="5">
        <v>0</v>
      </c>
      <c r="CK981" s="5">
        <v>0</v>
      </c>
      <c r="CL981" s="5">
        <v>1</v>
      </c>
    </row>
    <row r="982" spans="1:91" x14ac:dyDescent="0.2">
      <c r="A982" t="s">
        <v>1642</v>
      </c>
      <c r="B982" t="s">
        <v>1607</v>
      </c>
      <c r="C982" t="s">
        <v>1608</v>
      </c>
      <c r="D982">
        <v>3.5</v>
      </c>
      <c r="E982" t="s">
        <v>317</v>
      </c>
      <c r="F982" t="s">
        <v>321</v>
      </c>
      <c r="G982" t="s">
        <v>322</v>
      </c>
      <c r="H982" t="s">
        <v>1611</v>
      </c>
      <c r="I982">
        <v>0.13539000000000001</v>
      </c>
      <c r="J982">
        <v>1.9940000000000001E-3</v>
      </c>
      <c r="K982">
        <v>1.0671999999999999E-2</v>
      </c>
      <c r="L982">
        <v>2007.9</v>
      </c>
      <c r="M982">
        <v>32.457000000000001</v>
      </c>
      <c r="N982">
        <v>0.50541999999999998</v>
      </c>
      <c r="O982">
        <v>1554.9</v>
      </c>
      <c r="P982" s="1">
        <v>157470</v>
      </c>
      <c r="Q982">
        <v>-21.164999999999999</v>
      </c>
      <c r="R982">
        <v>4.7745000000000003E-2</v>
      </c>
      <c r="S982">
        <v>-2.1933000000000001E-2</v>
      </c>
      <c r="T982">
        <v>0.63741000000000003</v>
      </c>
      <c r="U982">
        <v>0.32563999999999999</v>
      </c>
      <c r="V982">
        <v>-9.375E-2</v>
      </c>
      <c r="W982">
        <v>-0.14582999999999999</v>
      </c>
      <c r="X982">
        <v>0.68313000000000001</v>
      </c>
      <c r="Y982">
        <v>0.2</v>
      </c>
      <c r="Z982">
        <v>4.5022E-2</v>
      </c>
      <c r="AA982">
        <v>-4.529E-4</v>
      </c>
      <c r="AB982">
        <v>0.63832</v>
      </c>
      <c r="AC982">
        <v>0.33434999999999998</v>
      </c>
      <c r="AD982">
        <v>45</v>
      </c>
      <c r="AE982">
        <v>6</v>
      </c>
      <c r="AF982">
        <v>7.9142000000000001</v>
      </c>
      <c r="AG982">
        <v>1.9784999999999999</v>
      </c>
      <c r="AH982">
        <v>5.9356</v>
      </c>
      <c r="AI982">
        <v>26</v>
      </c>
      <c r="AJ982">
        <v>0</v>
      </c>
      <c r="AK982">
        <v>25</v>
      </c>
      <c r="AL982">
        <v>0</v>
      </c>
      <c r="AM982">
        <v>0</v>
      </c>
      <c r="AN982">
        <v>1</v>
      </c>
      <c r="AO982">
        <v>0.19048000000000001</v>
      </c>
      <c r="AP982">
        <v>0</v>
      </c>
      <c r="AQ982">
        <v>1</v>
      </c>
      <c r="AR982" t="s">
        <v>96</v>
      </c>
      <c r="AS982" t="s">
        <v>95</v>
      </c>
      <c r="AT982" t="s">
        <v>95</v>
      </c>
      <c r="AU982" t="s">
        <v>94</v>
      </c>
      <c r="AV982" t="s">
        <v>94</v>
      </c>
      <c r="AW982" t="s">
        <v>94</v>
      </c>
      <c r="AX982" t="s">
        <v>94</v>
      </c>
      <c r="AY982" t="s">
        <v>95</v>
      </c>
      <c r="AZ982" t="s">
        <v>94</v>
      </c>
      <c r="BA982" t="s">
        <v>96</v>
      </c>
      <c r="BB982" t="s">
        <v>94</v>
      </c>
      <c r="BC982" t="s">
        <v>96</v>
      </c>
      <c r="BD982" t="s">
        <v>94</v>
      </c>
      <c r="BI982">
        <v>0</v>
      </c>
      <c r="BJ982" t="s">
        <v>132</v>
      </c>
      <c r="BK982" t="s">
        <v>133</v>
      </c>
      <c r="BL982">
        <v>0</v>
      </c>
      <c r="BM982">
        <v>1</v>
      </c>
      <c r="BN982">
        <v>0</v>
      </c>
      <c r="BO982">
        <v>0</v>
      </c>
      <c r="BP982">
        <v>0</v>
      </c>
      <c r="BQ982">
        <v>0</v>
      </c>
      <c r="BY982">
        <v>1034</v>
      </c>
      <c r="CG982" s="4">
        <v>0</v>
      </c>
      <c r="CH982" s="4">
        <v>1</v>
      </c>
      <c r="CI982" s="5">
        <v>0</v>
      </c>
      <c r="CJ982" s="5">
        <v>0</v>
      </c>
      <c r="CK982" s="5">
        <v>0</v>
      </c>
      <c r="CL982" s="5">
        <v>0</v>
      </c>
    </row>
    <row r="983" spans="1:91" x14ac:dyDescent="0.2">
      <c r="A983" t="s">
        <v>1643</v>
      </c>
      <c r="B983" t="s">
        <v>1607</v>
      </c>
      <c r="C983" t="s">
        <v>1608</v>
      </c>
      <c r="D983">
        <v>3.5</v>
      </c>
      <c r="E983" t="s">
        <v>317</v>
      </c>
      <c r="F983" t="s">
        <v>325</v>
      </c>
      <c r="G983" t="s">
        <v>326</v>
      </c>
      <c r="H983" t="s">
        <v>1611</v>
      </c>
      <c r="I983">
        <v>17.427</v>
      </c>
      <c r="J983">
        <v>2.4279000000000002E-3</v>
      </c>
      <c r="K983">
        <v>1.502E-2</v>
      </c>
      <c r="L983">
        <v>2020.9</v>
      </c>
      <c r="M983">
        <v>0.25216</v>
      </c>
      <c r="N983">
        <v>1.3332999999999999</v>
      </c>
      <c r="O983">
        <v>1554.8</v>
      </c>
      <c r="P983" s="1">
        <v>157490</v>
      </c>
      <c r="Q983">
        <v>-29.936</v>
      </c>
      <c r="R983">
        <v>0.49404999999999999</v>
      </c>
      <c r="S983">
        <v>0.45702999999999999</v>
      </c>
      <c r="T983">
        <v>0.35486000000000001</v>
      </c>
      <c r="U983">
        <v>9.6300999999999998E-2</v>
      </c>
      <c r="V983">
        <v>-7.1429000000000006E-2</v>
      </c>
      <c r="W983">
        <v>-0.12245</v>
      </c>
      <c r="X983">
        <v>0.51639999999999997</v>
      </c>
      <c r="Y983">
        <v>0.13333</v>
      </c>
      <c r="Z983">
        <v>0.15287999999999999</v>
      </c>
      <c r="AA983">
        <v>0.11254</v>
      </c>
      <c r="AB983">
        <v>0.45917000000000002</v>
      </c>
      <c r="AC983">
        <v>0.25546000000000002</v>
      </c>
      <c r="AD983">
        <v>45</v>
      </c>
      <c r="AE983">
        <v>4</v>
      </c>
      <c r="AF983">
        <v>2.25</v>
      </c>
      <c r="AG983">
        <v>0.75</v>
      </c>
      <c r="AH983">
        <v>1.5</v>
      </c>
      <c r="AI983">
        <v>8</v>
      </c>
      <c r="AJ983">
        <v>1</v>
      </c>
      <c r="AK983">
        <v>7</v>
      </c>
      <c r="AL983">
        <v>1</v>
      </c>
      <c r="AM983">
        <v>0</v>
      </c>
      <c r="AN983">
        <v>1</v>
      </c>
      <c r="AO983">
        <v>0.5</v>
      </c>
      <c r="AP983">
        <v>0</v>
      </c>
      <c r="AQ983">
        <v>1</v>
      </c>
      <c r="AR983" t="s">
        <v>94</v>
      </c>
      <c r="AS983" t="s">
        <v>96</v>
      </c>
      <c r="AT983" t="s">
        <v>94</v>
      </c>
      <c r="AU983" t="s">
        <v>94</v>
      </c>
      <c r="AV983" t="s">
        <v>94</v>
      </c>
      <c r="AW983" t="s">
        <v>94</v>
      </c>
      <c r="AX983" t="s">
        <v>94</v>
      </c>
      <c r="AY983" t="s">
        <v>95</v>
      </c>
      <c r="AZ983" t="s">
        <v>94</v>
      </c>
      <c r="BA983" t="s">
        <v>96</v>
      </c>
      <c r="BB983" t="s">
        <v>96</v>
      </c>
      <c r="BC983" t="s">
        <v>96</v>
      </c>
      <c r="BD983" t="s">
        <v>96</v>
      </c>
      <c r="BI983">
        <v>0</v>
      </c>
      <c r="BJ983" t="s">
        <v>132</v>
      </c>
      <c r="BK983" t="s">
        <v>133</v>
      </c>
      <c r="BL983">
        <v>0</v>
      </c>
      <c r="BM983">
        <v>1</v>
      </c>
      <c r="BN983">
        <v>0</v>
      </c>
      <c r="BO983">
        <v>0</v>
      </c>
      <c r="BP983">
        <v>0</v>
      </c>
      <c r="BQ983">
        <v>0</v>
      </c>
      <c r="BY983">
        <v>1035</v>
      </c>
      <c r="CG983" s="4">
        <v>0</v>
      </c>
      <c r="CH983" s="4">
        <v>1</v>
      </c>
      <c r="CI983" s="5">
        <v>0</v>
      </c>
      <c r="CJ983" s="5">
        <v>0</v>
      </c>
      <c r="CK983" s="5">
        <v>0</v>
      </c>
      <c r="CL983" s="5">
        <v>0</v>
      </c>
    </row>
    <row r="984" spans="1:91" x14ac:dyDescent="0.2">
      <c r="A984" t="s">
        <v>1644</v>
      </c>
      <c r="B984" t="s">
        <v>1607</v>
      </c>
      <c r="C984" t="s">
        <v>1608</v>
      </c>
      <c r="D984">
        <v>3.5</v>
      </c>
      <c r="E984" t="s">
        <v>317</v>
      </c>
      <c r="F984" t="s">
        <v>328</v>
      </c>
      <c r="G984" t="s">
        <v>329</v>
      </c>
      <c r="H984" t="s">
        <v>1611</v>
      </c>
      <c r="I984">
        <v>36.21</v>
      </c>
      <c r="J984">
        <v>1.0311999999999999E-3</v>
      </c>
      <c r="K984">
        <v>3.3209E-4</v>
      </c>
      <c r="L984">
        <v>2015.2</v>
      </c>
      <c r="M984">
        <v>0.12136</v>
      </c>
      <c r="N984">
        <v>2.0004000000000001E-2</v>
      </c>
      <c r="O984">
        <v>1555.1</v>
      </c>
      <c r="P984" s="1">
        <v>157460</v>
      </c>
      <c r="Q984">
        <v>-0.66083999999999998</v>
      </c>
      <c r="R984">
        <v>9.0909000000000004E-2</v>
      </c>
      <c r="S984">
        <v>2.4389999999999998E-2</v>
      </c>
      <c r="T984">
        <v>2.5304E-2</v>
      </c>
      <c r="U984">
        <v>7.1127999999999999E-3</v>
      </c>
      <c r="V984">
        <v>-2.2727000000000001E-2</v>
      </c>
      <c r="W984">
        <v>-7.1429000000000006E-2</v>
      </c>
      <c r="X984">
        <v>2.6838999999999998E-2</v>
      </c>
      <c r="Y984">
        <v>4.0008999999999999E-3</v>
      </c>
      <c r="Z984">
        <v>2.6409999999999999E-2</v>
      </c>
      <c r="AA984">
        <v>-1.9951E-2</v>
      </c>
      <c r="AB984">
        <v>2.6186000000000001E-2</v>
      </c>
      <c r="AC984">
        <v>8.4221000000000001E-3</v>
      </c>
      <c r="AD984">
        <v>45</v>
      </c>
      <c r="AE984">
        <v>1</v>
      </c>
      <c r="AF984">
        <v>9</v>
      </c>
      <c r="AG984">
        <v>9</v>
      </c>
      <c r="AH984">
        <v>0</v>
      </c>
      <c r="AI984">
        <v>1</v>
      </c>
      <c r="AJ984">
        <v>0</v>
      </c>
      <c r="AK984">
        <v>0</v>
      </c>
      <c r="AL984">
        <v>0</v>
      </c>
      <c r="AM984">
        <v>0</v>
      </c>
      <c r="AP984">
        <v>1</v>
      </c>
      <c r="AQ984">
        <v>1</v>
      </c>
      <c r="AR984" t="s">
        <v>96</v>
      </c>
      <c r="AS984" t="s">
        <v>96</v>
      </c>
      <c r="AT984" t="s">
        <v>94</v>
      </c>
      <c r="AU984" t="s">
        <v>94</v>
      </c>
      <c r="AV984" t="s">
        <v>94</v>
      </c>
      <c r="AW984" t="s">
        <v>94</v>
      </c>
      <c r="AX984" t="s">
        <v>94</v>
      </c>
      <c r="AY984" t="s">
        <v>94</v>
      </c>
      <c r="AZ984" t="s">
        <v>94</v>
      </c>
      <c r="BA984" t="s">
        <v>96</v>
      </c>
      <c r="BB984" t="s">
        <v>96</v>
      </c>
      <c r="BC984" t="s">
        <v>96</v>
      </c>
      <c r="BD984" t="s">
        <v>96</v>
      </c>
      <c r="BI984">
        <v>0</v>
      </c>
      <c r="BJ984" t="s">
        <v>132</v>
      </c>
      <c r="BK984" t="s">
        <v>133</v>
      </c>
      <c r="BL984">
        <v>0</v>
      </c>
      <c r="BM984">
        <v>1</v>
      </c>
      <c r="BN984">
        <v>0</v>
      </c>
      <c r="BO984">
        <v>0</v>
      </c>
      <c r="BP984">
        <v>0</v>
      </c>
      <c r="BQ984">
        <v>0</v>
      </c>
      <c r="BY984">
        <v>1036</v>
      </c>
      <c r="CG984" s="4">
        <v>0</v>
      </c>
      <c r="CH984" s="4">
        <v>1</v>
      </c>
      <c r="CI984" s="5">
        <v>0</v>
      </c>
      <c r="CJ984" s="5">
        <v>0</v>
      </c>
      <c r="CK984" s="5">
        <v>0</v>
      </c>
      <c r="CL984" s="5">
        <v>0</v>
      </c>
    </row>
    <row r="985" spans="1:91" x14ac:dyDescent="0.2">
      <c r="A985" t="s">
        <v>1645</v>
      </c>
      <c r="B985" t="s">
        <v>1607</v>
      </c>
      <c r="C985" t="s">
        <v>1608</v>
      </c>
      <c r="D985">
        <v>3.5</v>
      </c>
      <c r="E985" t="s">
        <v>317</v>
      </c>
      <c r="F985" t="s">
        <v>331</v>
      </c>
      <c r="G985" t="s">
        <v>329</v>
      </c>
      <c r="H985" t="s">
        <v>1611</v>
      </c>
      <c r="I985">
        <v>36.942999999999998</v>
      </c>
      <c r="J985">
        <v>-4.6413000000000003E-2</v>
      </c>
      <c r="K985">
        <v>9.1314E-4</v>
      </c>
      <c r="L985">
        <v>2015.2</v>
      </c>
      <c r="M985">
        <v>0.11895</v>
      </c>
      <c r="N985">
        <v>5.2671999999999997E-2</v>
      </c>
      <c r="O985">
        <v>-0.47519</v>
      </c>
      <c r="P985">
        <v>-79.489000000000004</v>
      </c>
      <c r="Q985">
        <v>-1.8176000000000001</v>
      </c>
      <c r="R985">
        <v>0.17543</v>
      </c>
      <c r="S985">
        <v>0.11509999999999999</v>
      </c>
      <c r="T985">
        <v>4.5677000000000002E-2</v>
      </c>
      <c r="U985">
        <v>1.6386999999999999E-2</v>
      </c>
      <c r="V985">
        <v>-4.3859000000000002E-2</v>
      </c>
      <c r="W985">
        <v>-9.3565999999999996E-2</v>
      </c>
      <c r="X985">
        <v>5.1393000000000001E-2</v>
      </c>
      <c r="Y985">
        <v>1.0534E-2</v>
      </c>
      <c r="Z985">
        <v>5.5581999999999999E-2</v>
      </c>
      <c r="AA985">
        <v>1.061E-2</v>
      </c>
      <c r="AB985">
        <v>4.8883999999999997E-2</v>
      </c>
      <c r="AC985">
        <v>2.1395000000000001E-2</v>
      </c>
      <c r="AD985">
        <v>45</v>
      </c>
      <c r="AE985">
        <v>2</v>
      </c>
      <c r="AF985">
        <v>5.5819000000000001</v>
      </c>
      <c r="AG985">
        <v>3.4180999999999999</v>
      </c>
      <c r="AH985">
        <v>2.1638000000000002</v>
      </c>
      <c r="AI985">
        <v>2</v>
      </c>
      <c r="AJ985">
        <v>0</v>
      </c>
      <c r="AK985">
        <v>1</v>
      </c>
      <c r="AL985">
        <v>0</v>
      </c>
      <c r="AM985">
        <v>0</v>
      </c>
      <c r="AN985">
        <v>0</v>
      </c>
      <c r="AO985">
        <v>0.44535999999999998</v>
      </c>
      <c r="AP985">
        <v>1</v>
      </c>
      <c r="AQ985">
        <v>1</v>
      </c>
      <c r="AR985" t="s">
        <v>96</v>
      </c>
      <c r="AS985" t="s">
        <v>96</v>
      </c>
      <c r="AT985" t="s">
        <v>94</v>
      </c>
      <c r="AU985" t="s">
        <v>95</v>
      </c>
      <c r="AV985" t="s">
        <v>95</v>
      </c>
      <c r="AW985" t="s">
        <v>95</v>
      </c>
      <c r="AX985" t="s">
        <v>94</v>
      </c>
      <c r="AY985" t="s">
        <v>95</v>
      </c>
      <c r="AZ985" t="s">
        <v>94</v>
      </c>
      <c r="BA985" t="s">
        <v>96</v>
      </c>
      <c r="BB985" t="s">
        <v>96</v>
      </c>
      <c r="BC985" t="s">
        <v>96</v>
      </c>
      <c r="BD985" t="s">
        <v>96</v>
      </c>
      <c r="BI985">
        <v>0</v>
      </c>
      <c r="BJ985" t="s">
        <v>132</v>
      </c>
      <c r="BK985" t="s">
        <v>133</v>
      </c>
      <c r="BL985">
        <v>0</v>
      </c>
      <c r="BM985">
        <v>1</v>
      </c>
      <c r="BN985">
        <v>0</v>
      </c>
      <c r="BO985">
        <v>0</v>
      </c>
      <c r="BP985">
        <v>0</v>
      </c>
      <c r="BQ985">
        <v>0</v>
      </c>
      <c r="BY985">
        <v>1037</v>
      </c>
      <c r="CG985" s="4">
        <v>0</v>
      </c>
      <c r="CH985" s="4">
        <v>1</v>
      </c>
      <c r="CI985" s="5">
        <v>0</v>
      </c>
      <c r="CJ985" s="5">
        <v>0</v>
      </c>
      <c r="CK985" s="5">
        <v>0</v>
      </c>
      <c r="CL985" s="5">
        <v>0</v>
      </c>
    </row>
    <row r="986" spans="1:91" x14ac:dyDescent="0.2">
      <c r="A986" t="s">
        <v>1646</v>
      </c>
      <c r="B986" t="s">
        <v>1607</v>
      </c>
      <c r="C986" t="s">
        <v>1608</v>
      </c>
      <c r="D986">
        <v>3.5</v>
      </c>
      <c r="E986" t="s">
        <v>317</v>
      </c>
      <c r="F986" t="s">
        <v>333</v>
      </c>
      <c r="G986" t="s">
        <v>326</v>
      </c>
      <c r="H986" t="s">
        <v>1611</v>
      </c>
      <c r="I986">
        <v>0.29135</v>
      </c>
      <c r="J986">
        <v>3.4226E-3</v>
      </c>
      <c r="K986">
        <v>2.5692E-2</v>
      </c>
      <c r="L986">
        <v>2014.8</v>
      </c>
      <c r="M986">
        <v>15.083</v>
      </c>
      <c r="N986">
        <v>1.3393999999999999</v>
      </c>
      <c r="O986">
        <v>1554.6</v>
      </c>
      <c r="P986" s="1">
        <v>157500</v>
      </c>
      <c r="Q986">
        <v>-51.100999999999999</v>
      </c>
      <c r="R986">
        <v>0.34400999999999998</v>
      </c>
      <c r="S986">
        <v>0.29601</v>
      </c>
      <c r="T986">
        <v>0.53996</v>
      </c>
      <c r="U986">
        <v>0.30485000000000001</v>
      </c>
      <c r="V986">
        <v>-0.25</v>
      </c>
      <c r="W986">
        <v>-0.30952000000000002</v>
      </c>
      <c r="X986">
        <v>0.74536000000000002</v>
      </c>
      <c r="Y986">
        <v>0.33333000000000002</v>
      </c>
      <c r="Z986">
        <v>0.25048999999999999</v>
      </c>
      <c r="AA986">
        <v>0.21479999999999999</v>
      </c>
      <c r="AB986">
        <v>0.57716000000000001</v>
      </c>
      <c r="AC986">
        <v>0.41604000000000002</v>
      </c>
      <c r="AD986">
        <v>45</v>
      </c>
      <c r="AE986">
        <v>11</v>
      </c>
      <c r="AF986">
        <v>2.2397999999999998</v>
      </c>
      <c r="AG986">
        <v>0.74660000000000004</v>
      </c>
      <c r="AH986">
        <v>1.4932000000000001</v>
      </c>
      <c r="AI986">
        <v>35</v>
      </c>
      <c r="AJ986">
        <v>1</v>
      </c>
      <c r="AK986">
        <v>34</v>
      </c>
      <c r="AL986">
        <v>0</v>
      </c>
      <c r="AM986">
        <v>0</v>
      </c>
      <c r="AN986">
        <v>1</v>
      </c>
      <c r="AO986">
        <v>0.6</v>
      </c>
      <c r="AP986">
        <v>0</v>
      </c>
      <c r="AQ986">
        <v>1</v>
      </c>
      <c r="AR986" t="s">
        <v>94</v>
      </c>
      <c r="AS986" t="s">
        <v>95</v>
      </c>
      <c r="AT986" t="s">
        <v>95</v>
      </c>
      <c r="AU986" t="s">
        <v>94</v>
      </c>
      <c r="AV986" t="s">
        <v>94</v>
      </c>
      <c r="AW986" t="s">
        <v>94</v>
      </c>
      <c r="AX986" t="s">
        <v>94</v>
      </c>
      <c r="AY986" t="s">
        <v>95</v>
      </c>
      <c r="AZ986" t="s">
        <v>94</v>
      </c>
      <c r="BA986" t="s">
        <v>94</v>
      </c>
      <c r="BB986" t="s">
        <v>94</v>
      </c>
      <c r="BC986" t="s">
        <v>94</v>
      </c>
      <c r="BD986" t="s">
        <v>94</v>
      </c>
      <c r="BI986">
        <v>0</v>
      </c>
      <c r="BJ986" t="s">
        <v>132</v>
      </c>
      <c r="BK986" t="s">
        <v>133</v>
      </c>
      <c r="BL986">
        <v>0</v>
      </c>
      <c r="BM986">
        <v>1</v>
      </c>
      <c r="BN986">
        <v>0</v>
      </c>
      <c r="BO986">
        <v>0</v>
      </c>
      <c r="BP986">
        <v>0</v>
      </c>
      <c r="BQ986">
        <v>0</v>
      </c>
      <c r="BY986">
        <v>1038</v>
      </c>
      <c r="CG986" s="4">
        <v>0</v>
      </c>
      <c r="CH986" s="4">
        <v>1</v>
      </c>
      <c r="CI986" s="5">
        <v>0</v>
      </c>
      <c r="CJ986" s="5">
        <v>0</v>
      </c>
      <c r="CK986" s="5">
        <v>0</v>
      </c>
      <c r="CL986" s="5">
        <v>0</v>
      </c>
    </row>
    <row r="987" spans="1:91" x14ac:dyDescent="0.2">
      <c r="A987" t="s">
        <v>1647</v>
      </c>
      <c r="B987" t="s">
        <v>1607</v>
      </c>
      <c r="C987" t="s">
        <v>1608</v>
      </c>
      <c r="D987">
        <v>3.5</v>
      </c>
      <c r="E987" t="s">
        <v>317</v>
      </c>
      <c r="F987" t="s">
        <v>335</v>
      </c>
      <c r="G987" t="s">
        <v>336</v>
      </c>
      <c r="H987" t="s">
        <v>1611</v>
      </c>
      <c r="I987">
        <v>0.11685</v>
      </c>
      <c r="J987">
        <v>9.7069000000000003E-2</v>
      </c>
      <c r="K987">
        <v>2.4683999999999999</v>
      </c>
      <c r="L987">
        <v>2029.3</v>
      </c>
      <c r="M987">
        <v>37.609000000000002</v>
      </c>
      <c r="N987">
        <v>355.76</v>
      </c>
      <c r="O987">
        <v>0.56728999999999996</v>
      </c>
      <c r="P987">
        <v>1968</v>
      </c>
      <c r="Q987">
        <v>-4911.8999999999996</v>
      </c>
      <c r="R987">
        <v>0.99356999999999995</v>
      </c>
      <c r="S987">
        <v>0.99309999999999998</v>
      </c>
      <c r="T987">
        <v>2.8449</v>
      </c>
      <c r="U987">
        <v>2.4815</v>
      </c>
      <c r="V987">
        <v>0.99138999999999999</v>
      </c>
      <c r="W987">
        <v>0.99097999999999997</v>
      </c>
      <c r="X987">
        <v>3.2938999999999998</v>
      </c>
      <c r="Y987">
        <v>2.8885999999999998</v>
      </c>
      <c r="Z987">
        <v>0.81596000000000002</v>
      </c>
      <c r="AA987">
        <v>0.80718999999999996</v>
      </c>
      <c r="AB987">
        <v>15.225</v>
      </c>
      <c r="AC987">
        <v>12.909000000000001</v>
      </c>
      <c r="AD987">
        <v>45</v>
      </c>
      <c r="AE987">
        <v>32</v>
      </c>
      <c r="AF987">
        <v>0.35416999999999998</v>
      </c>
      <c r="AG987">
        <v>2.8108999999999999E-3</v>
      </c>
      <c r="AH987">
        <v>0.35136000000000001</v>
      </c>
      <c r="AI987">
        <v>32</v>
      </c>
      <c r="AJ987">
        <v>0</v>
      </c>
      <c r="AK987">
        <v>31</v>
      </c>
      <c r="AL987">
        <v>0</v>
      </c>
      <c r="AM987">
        <v>0</v>
      </c>
      <c r="AN987">
        <v>0</v>
      </c>
      <c r="AO987">
        <v>0.91391</v>
      </c>
      <c r="AP987">
        <v>0</v>
      </c>
      <c r="AQ987">
        <v>0</v>
      </c>
      <c r="AR987" t="s">
        <v>95</v>
      </c>
      <c r="AS987" t="s">
        <v>95</v>
      </c>
      <c r="AT987" t="s">
        <v>95</v>
      </c>
      <c r="AU987" t="s">
        <v>95</v>
      </c>
      <c r="AV987" t="s">
        <v>95</v>
      </c>
      <c r="AW987" t="s">
        <v>95</v>
      </c>
      <c r="AX987" t="s">
        <v>95</v>
      </c>
      <c r="AY987" t="s">
        <v>95</v>
      </c>
      <c r="AZ987" t="s">
        <v>95</v>
      </c>
      <c r="BA987" t="s">
        <v>95</v>
      </c>
      <c r="BB987" t="s">
        <v>95</v>
      </c>
      <c r="BC987" t="s">
        <v>95</v>
      </c>
      <c r="BD987" t="s">
        <v>95</v>
      </c>
      <c r="BH987" t="s">
        <v>389</v>
      </c>
      <c r="BI987">
        <v>1</v>
      </c>
      <c r="BJ987" t="s">
        <v>97</v>
      </c>
      <c r="BK987" t="s">
        <v>337</v>
      </c>
      <c r="BL987">
        <v>0</v>
      </c>
      <c r="BM987">
        <v>0</v>
      </c>
      <c r="BN987">
        <v>0</v>
      </c>
      <c r="BO987">
        <v>0</v>
      </c>
      <c r="BP987">
        <v>0</v>
      </c>
      <c r="BQ987">
        <v>0</v>
      </c>
      <c r="BY987">
        <v>1039</v>
      </c>
      <c r="CG987" s="4">
        <v>0</v>
      </c>
      <c r="CH987" s="4">
        <v>0</v>
      </c>
      <c r="CI987" s="5">
        <v>0</v>
      </c>
      <c r="CJ987" s="5">
        <v>0</v>
      </c>
      <c r="CK987" s="5">
        <v>0</v>
      </c>
      <c r="CL987" s="5">
        <v>0</v>
      </c>
    </row>
    <row r="988" spans="1:91" x14ac:dyDescent="0.2">
      <c r="A988" t="s">
        <v>1648</v>
      </c>
      <c r="B988" t="s">
        <v>1607</v>
      </c>
      <c r="C988" t="s">
        <v>1608</v>
      </c>
      <c r="D988">
        <v>3.5</v>
      </c>
      <c r="E988" t="s">
        <v>317</v>
      </c>
      <c r="F988" t="s">
        <v>339</v>
      </c>
      <c r="G988" t="s">
        <v>340</v>
      </c>
      <c r="H988" t="s">
        <v>1611</v>
      </c>
      <c r="I988">
        <v>8.2499000000000003E-2</v>
      </c>
      <c r="J988">
        <v>8.2498000000000002E-2</v>
      </c>
      <c r="K988">
        <v>0.14595</v>
      </c>
      <c r="L988">
        <v>2140.4</v>
      </c>
      <c r="M988">
        <v>53.267000000000003</v>
      </c>
      <c r="N988" s="1">
        <v>147760</v>
      </c>
      <c r="O988">
        <v>1.8693</v>
      </c>
      <c r="P988">
        <v>2003.7</v>
      </c>
      <c r="Q988">
        <v>-289.91000000000003</v>
      </c>
      <c r="R988">
        <v>0.83101000000000003</v>
      </c>
      <c r="S988">
        <v>0.81652000000000002</v>
      </c>
      <c r="T988">
        <v>0.75936999999999999</v>
      </c>
      <c r="U988">
        <v>0.57959000000000005</v>
      </c>
      <c r="V988">
        <v>0.83101000000000003</v>
      </c>
      <c r="W988">
        <v>0.82162000000000002</v>
      </c>
      <c r="X988">
        <v>0.75936000000000003</v>
      </c>
      <c r="Y988">
        <v>0.57959000000000005</v>
      </c>
      <c r="Z988">
        <v>0.79074999999999995</v>
      </c>
      <c r="AA988">
        <v>0.77912999999999999</v>
      </c>
      <c r="AB988">
        <v>0.84497999999999995</v>
      </c>
      <c r="AC988">
        <v>0.49519999999999997</v>
      </c>
      <c r="AD988">
        <v>39</v>
      </c>
      <c r="AE988">
        <v>26</v>
      </c>
      <c r="AF988" s="1">
        <v>6.0909000000000002E-5</v>
      </c>
      <c r="AG988" s="1">
        <v>6.7676999999999996E-6</v>
      </c>
      <c r="AH988" s="1">
        <v>5.4141000000000002E-5</v>
      </c>
      <c r="AI988">
        <v>26</v>
      </c>
      <c r="AJ988">
        <v>0</v>
      </c>
      <c r="AK988">
        <v>25</v>
      </c>
      <c r="AL988">
        <v>0</v>
      </c>
      <c r="AM988">
        <v>0</v>
      </c>
      <c r="AN988">
        <v>0</v>
      </c>
      <c r="AO988">
        <v>0.80827000000000004</v>
      </c>
      <c r="AP988">
        <v>0</v>
      </c>
      <c r="AQ988">
        <v>1</v>
      </c>
      <c r="AR988" t="s">
        <v>95</v>
      </c>
      <c r="AS988" t="s">
        <v>95</v>
      </c>
      <c r="AT988" t="s">
        <v>95</v>
      </c>
      <c r="AU988" t="s">
        <v>95</v>
      </c>
      <c r="AV988" t="s">
        <v>95</v>
      </c>
      <c r="AW988" t="s">
        <v>95</v>
      </c>
      <c r="AX988" t="s">
        <v>95</v>
      </c>
      <c r="AY988" t="s">
        <v>94</v>
      </c>
      <c r="AZ988" t="s">
        <v>95</v>
      </c>
      <c r="BA988" t="s">
        <v>94</v>
      </c>
      <c r="BB988" t="s">
        <v>95</v>
      </c>
      <c r="BC988" t="s">
        <v>94</v>
      </c>
      <c r="BD988" t="s">
        <v>95</v>
      </c>
      <c r="BH988" t="s">
        <v>341</v>
      </c>
      <c r="BI988">
        <v>1</v>
      </c>
      <c r="BJ988" t="s">
        <v>97</v>
      </c>
      <c r="BK988" t="s">
        <v>138</v>
      </c>
      <c r="BL988">
        <v>0</v>
      </c>
      <c r="BM988">
        <v>0</v>
      </c>
      <c r="BN988">
        <v>0</v>
      </c>
      <c r="BO988">
        <v>0</v>
      </c>
      <c r="BP988">
        <v>0</v>
      </c>
      <c r="BQ988">
        <v>0</v>
      </c>
      <c r="BY988">
        <v>1040</v>
      </c>
      <c r="CG988" s="4">
        <v>0</v>
      </c>
      <c r="CH988" s="4">
        <v>0</v>
      </c>
      <c r="CI988" s="5">
        <v>0</v>
      </c>
      <c r="CJ988" s="5">
        <v>0</v>
      </c>
      <c r="CK988" s="5">
        <v>0</v>
      </c>
      <c r="CL988" s="5">
        <v>0</v>
      </c>
    </row>
    <row r="989" spans="1:91" x14ac:dyDescent="0.2">
      <c r="A989" t="s">
        <v>1649</v>
      </c>
      <c r="B989" t="s">
        <v>1607</v>
      </c>
      <c r="C989" t="s">
        <v>1608</v>
      </c>
      <c r="D989">
        <v>3.5</v>
      </c>
      <c r="E989" t="s">
        <v>317</v>
      </c>
      <c r="F989" t="s">
        <v>343</v>
      </c>
      <c r="G989" t="s">
        <v>344</v>
      </c>
      <c r="H989" t="s">
        <v>1611</v>
      </c>
      <c r="I989">
        <v>9.6694000000000002E-2</v>
      </c>
      <c r="J989">
        <v>8.2697999999999994E-2</v>
      </c>
      <c r="K989">
        <v>0.20527000000000001</v>
      </c>
      <c r="L989">
        <v>2033.3</v>
      </c>
      <c r="M989">
        <v>45.447000000000003</v>
      </c>
      <c r="N989">
        <v>35.1</v>
      </c>
      <c r="O989">
        <v>5.0239000000000003</v>
      </c>
      <c r="P989">
        <v>2015.1</v>
      </c>
      <c r="Q989">
        <v>-408.15</v>
      </c>
      <c r="R989">
        <v>0.91964000000000001</v>
      </c>
      <c r="S989">
        <v>0.91376000000000002</v>
      </c>
      <c r="T989">
        <v>0.84433999999999998</v>
      </c>
      <c r="U989">
        <v>0.65674999999999994</v>
      </c>
      <c r="V989">
        <v>0.91793000000000002</v>
      </c>
      <c r="W989">
        <v>0.91402000000000005</v>
      </c>
      <c r="X989">
        <v>0.85326000000000002</v>
      </c>
      <c r="Y989">
        <v>0.66137000000000001</v>
      </c>
      <c r="Z989">
        <v>0.80113000000000001</v>
      </c>
      <c r="AA989">
        <v>0.79166000000000003</v>
      </c>
      <c r="AB989">
        <v>1.3282</v>
      </c>
      <c r="AC989">
        <v>1.0765</v>
      </c>
      <c r="AD989">
        <v>45</v>
      </c>
      <c r="AE989">
        <v>32</v>
      </c>
      <c r="AF989">
        <v>0.25641000000000003</v>
      </c>
      <c r="AG989">
        <v>2.8490000000000001E-2</v>
      </c>
      <c r="AH989">
        <v>0.22792000000000001</v>
      </c>
      <c r="AI989">
        <v>32</v>
      </c>
      <c r="AJ989">
        <v>6</v>
      </c>
      <c r="AK989">
        <v>31</v>
      </c>
      <c r="AL989">
        <v>1</v>
      </c>
      <c r="AM989">
        <v>0</v>
      </c>
      <c r="AN989">
        <v>0</v>
      </c>
      <c r="AO989">
        <v>0.93218000000000001</v>
      </c>
      <c r="AP989">
        <v>0</v>
      </c>
      <c r="AQ989">
        <v>1</v>
      </c>
      <c r="AR989" t="s">
        <v>95</v>
      </c>
      <c r="AS989" t="s">
        <v>95</v>
      </c>
      <c r="AT989" t="s">
        <v>95</v>
      </c>
      <c r="AU989" t="s">
        <v>95</v>
      </c>
      <c r="AV989" t="s">
        <v>95</v>
      </c>
      <c r="AW989" t="s">
        <v>95</v>
      </c>
      <c r="AX989" t="s">
        <v>95</v>
      </c>
      <c r="AY989" t="s">
        <v>95</v>
      </c>
      <c r="AZ989" t="s">
        <v>95</v>
      </c>
      <c r="BA989" t="s">
        <v>95</v>
      </c>
      <c r="BB989" t="s">
        <v>95</v>
      </c>
      <c r="BC989" t="s">
        <v>95</v>
      </c>
      <c r="BD989" t="s">
        <v>95</v>
      </c>
      <c r="BH989" t="s">
        <v>345</v>
      </c>
      <c r="BI989">
        <v>1</v>
      </c>
      <c r="BJ989" t="s">
        <v>97</v>
      </c>
      <c r="BK989" t="s">
        <v>180</v>
      </c>
      <c r="BL989">
        <v>0</v>
      </c>
      <c r="BM989">
        <v>0</v>
      </c>
      <c r="BN989">
        <v>0</v>
      </c>
      <c r="BO989">
        <v>0</v>
      </c>
      <c r="BP989">
        <v>0</v>
      </c>
      <c r="BQ989">
        <v>0</v>
      </c>
      <c r="BY989">
        <v>1041</v>
      </c>
      <c r="CG989" s="4">
        <v>0</v>
      </c>
      <c r="CH989" s="4">
        <v>0</v>
      </c>
      <c r="CI989" s="5">
        <v>0</v>
      </c>
      <c r="CJ989" s="5">
        <v>0</v>
      </c>
      <c r="CK989" s="5">
        <v>0</v>
      </c>
      <c r="CL989" s="5">
        <v>0</v>
      </c>
    </row>
    <row r="990" spans="1:91" x14ac:dyDescent="0.2">
      <c r="A990" t="s">
        <v>1650</v>
      </c>
      <c r="B990" t="s">
        <v>1607</v>
      </c>
      <c r="C990" t="s">
        <v>1608</v>
      </c>
      <c r="D990">
        <v>3.5</v>
      </c>
      <c r="E990" t="s">
        <v>317</v>
      </c>
      <c r="F990" t="s">
        <v>347</v>
      </c>
      <c r="G990" t="s">
        <v>348</v>
      </c>
      <c r="H990" t="s">
        <v>1611</v>
      </c>
      <c r="I990">
        <v>1.3376999999999999</v>
      </c>
      <c r="J990">
        <v>3.0779000000000002E-3</v>
      </c>
      <c r="K990">
        <v>2.1861999999999999E-2</v>
      </c>
      <c r="L990">
        <v>2024.9</v>
      </c>
      <c r="M990">
        <v>3.2852000000000001</v>
      </c>
      <c r="N990">
        <v>38895</v>
      </c>
      <c r="O990">
        <v>1554.6</v>
      </c>
      <c r="P990" s="1">
        <v>157490</v>
      </c>
      <c r="Q990">
        <v>-43.472000000000001</v>
      </c>
      <c r="R990">
        <v>0.79183000000000003</v>
      </c>
      <c r="S990">
        <v>0.77398999999999996</v>
      </c>
      <c r="T990">
        <v>0.31780999999999998</v>
      </c>
      <c r="U990">
        <v>0.10997</v>
      </c>
      <c r="V990">
        <v>-0.10976</v>
      </c>
      <c r="W990">
        <v>-0.17141000000000001</v>
      </c>
      <c r="X990">
        <v>0.73380000000000001</v>
      </c>
      <c r="Y990">
        <v>0.23077</v>
      </c>
      <c r="Z990">
        <v>0.12478</v>
      </c>
      <c r="AA990">
        <v>7.6151999999999997E-2</v>
      </c>
      <c r="AB990">
        <v>0.65166000000000002</v>
      </c>
      <c r="AC990">
        <v>0.37819999999999998</v>
      </c>
      <c r="AD990">
        <v>39</v>
      </c>
      <c r="AE990">
        <v>6</v>
      </c>
      <c r="AF990">
        <v>1.0284E-4</v>
      </c>
      <c r="AG990" s="1">
        <v>2.5711000000000002E-5</v>
      </c>
      <c r="AH990" s="1">
        <v>7.7132000000000006E-5</v>
      </c>
      <c r="AI990">
        <v>26</v>
      </c>
      <c r="AJ990">
        <v>0</v>
      </c>
      <c r="AK990">
        <v>25</v>
      </c>
      <c r="AL990">
        <v>0</v>
      </c>
      <c r="AM990">
        <v>0</v>
      </c>
      <c r="AN990">
        <v>1</v>
      </c>
      <c r="AO990">
        <v>0.19048000000000001</v>
      </c>
      <c r="AP990">
        <v>0</v>
      </c>
      <c r="AQ990">
        <v>1</v>
      </c>
      <c r="AR990" t="s">
        <v>95</v>
      </c>
      <c r="AS990" t="s">
        <v>95</v>
      </c>
      <c r="AT990" t="s">
        <v>95</v>
      </c>
      <c r="AU990" t="s">
        <v>94</v>
      </c>
      <c r="AV990" t="s">
        <v>94</v>
      </c>
      <c r="AW990" t="s">
        <v>94</v>
      </c>
      <c r="AX990" t="s">
        <v>94</v>
      </c>
      <c r="AY990" t="s">
        <v>94</v>
      </c>
      <c r="AZ990" t="s">
        <v>94</v>
      </c>
      <c r="BA990" t="s">
        <v>94</v>
      </c>
      <c r="BB990" t="s">
        <v>94</v>
      </c>
      <c r="BC990" t="s">
        <v>94</v>
      </c>
      <c r="BD990" t="s">
        <v>94</v>
      </c>
      <c r="BH990" t="s">
        <v>341</v>
      </c>
      <c r="BI990">
        <v>1</v>
      </c>
      <c r="BJ990" t="s">
        <v>97</v>
      </c>
      <c r="BK990" t="s">
        <v>138</v>
      </c>
      <c r="BL990">
        <v>0</v>
      </c>
      <c r="BM990">
        <v>0</v>
      </c>
      <c r="BN990">
        <v>0</v>
      </c>
      <c r="BO990">
        <v>0</v>
      </c>
      <c r="BP990">
        <v>0</v>
      </c>
      <c r="BQ990">
        <v>0</v>
      </c>
      <c r="BY990">
        <v>1042</v>
      </c>
      <c r="CG990" s="4">
        <v>0</v>
      </c>
      <c r="CH990" s="4">
        <v>0</v>
      </c>
      <c r="CI990" s="5">
        <v>0</v>
      </c>
      <c r="CJ990" s="5">
        <v>0</v>
      </c>
      <c r="CK990" s="5">
        <v>0</v>
      </c>
      <c r="CL990" s="5">
        <v>0</v>
      </c>
    </row>
    <row r="991" spans="1:91" x14ac:dyDescent="0.2">
      <c r="A991" t="s">
        <v>1651</v>
      </c>
      <c r="B991" t="s">
        <v>1607</v>
      </c>
      <c r="C991" t="s">
        <v>1608</v>
      </c>
      <c r="D991">
        <v>3.5</v>
      </c>
      <c r="E991" t="s">
        <v>317</v>
      </c>
      <c r="F991" t="s">
        <v>350</v>
      </c>
      <c r="G991" t="s">
        <v>351</v>
      </c>
      <c r="H991" t="s">
        <v>1611</v>
      </c>
      <c r="I991">
        <v>0.98809000000000002</v>
      </c>
      <c r="J991">
        <v>0.31900000000000001</v>
      </c>
      <c r="K991">
        <v>6.2714000000000006E-2</v>
      </c>
      <c r="L991">
        <v>2021.4</v>
      </c>
      <c r="M991">
        <v>4.4474</v>
      </c>
      <c r="N991">
        <v>6.8895999999999997</v>
      </c>
      <c r="O991">
        <v>6.5747999999999998</v>
      </c>
      <c r="P991">
        <v>2023.9</v>
      </c>
      <c r="Q991">
        <v>-125.02</v>
      </c>
      <c r="R991">
        <v>0.95898000000000005</v>
      </c>
      <c r="S991">
        <v>0.95598000000000005</v>
      </c>
      <c r="T991">
        <v>0.29146</v>
      </c>
      <c r="U991">
        <v>0.12193</v>
      </c>
      <c r="V991">
        <v>0.93928</v>
      </c>
      <c r="W991">
        <v>0.93638999999999994</v>
      </c>
      <c r="X991">
        <v>0.35460999999999998</v>
      </c>
      <c r="Y991">
        <v>0.16378000000000001</v>
      </c>
      <c r="Z991">
        <v>0.32029999999999997</v>
      </c>
      <c r="AA991">
        <v>0.28793000000000002</v>
      </c>
      <c r="AB991">
        <v>1.1865000000000001</v>
      </c>
      <c r="AC991">
        <v>0.79405999999999999</v>
      </c>
      <c r="AD991">
        <v>45</v>
      </c>
      <c r="AE991">
        <v>9</v>
      </c>
      <c r="AF991">
        <v>0.87087999999999999</v>
      </c>
      <c r="AG991">
        <v>0.14515</v>
      </c>
      <c r="AH991">
        <v>0.72572999999999999</v>
      </c>
      <c r="AI991">
        <v>9</v>
      </c>
      <c r="AJ991">
        <v>1</v>
      </c>
      <c r="AK991">
        <v>8</v>
      </c>
      <c r="AL991">
        <v>1</v>
      </c>
      <c r="AM991">
        <v>0</v>
      </c>
      <c r="AN991">
        <v>1</v>
      </c>
      <c r="AO991">
        <v>0.77358000000000005</v>
      </c>
      <c r="AP991">
        <v>0</v>
      </c>
      <c r="AQ991">
        <v>1</v>
      </c>
      <c r="AR991" t="s">
        <v>95</v>
      </c>
      <c r="AS991" t="s">
        <v>95</v>
      </c>
      <c r="AT991" t="s">
        <v>95</v>
      </c>
      <c r="AU991" t="s">
        <v>95</v>
      </c>
      <c r="AV991" t="s">
        <v>95</v>
      </c>
      <c r="AW991" t="s">
        <v>95</v>
      </c>
      <c r="AX991" t="s">
        <v>95</v>
      </c>
      <c r="AY991" t="s">
        <v>95</v>
      </c>
      <c r="AZ991" t="s">
        <v>95</v>
      </c>
      <c r="BA991" t="s">
        <v>95</v>
      </c>
      <c r="BB991" t="s">
        <v>95</v>
      </c>
      <c r="BC991" t="s">
        <v>95</v>
      </c>
      <c r="BD991" t="s">
        <v>95</v>
      </c>
      <c r="BI991">
        <v>0</v>
      </c>
      <c r="BJ991" t="s">
        <v>137</v>
      </c>
      <c r="BK991" t="s">
        <v>180</v>
      </c>
      <c r="BL991">
        <v>1</v>
      </c>
      <c r="BM991">
        <v>1</v>
      </c>
      <c r="BN991">
        <v>0</v>
      </c>
      <c r="BO991">
        <v>0</v>
      </c>
      <c r="BP991">
        <v>0</v>
      </c>
      <c r="BQ991">
        <v>0</v>
      </c>
      <c r="BY991">
        <v>1043</v>
      </c>
      <c r="CG991" s="4">
        <v>1</v>
      </c>
      <c r="CH991" s="4">
        <v>1</v>
      </c>
      <c r="CI991" s="5">
        <v>0</v>
      </c>
      <c r="CJ991" s="5">
        <v>0</v>
      </c>
      <c r="CK991" s="5">
        <v>0</v>
      </c>
      <c r="CL991" s="5">
        <v>0</v>
      </c>
    </row>
    <row r="992" spans="1:91" x14ac:dyDescent="0.2">
      <c r="A992" t="s">
        <v>1652</v>
      </c>
      <c r="B992" t="s">
        <v>1607</v>
      </c>
      <c r="C992" t="s">
        <v>1608</v>
      </c>
      <c r="D992">
        <v>3.5</v>
      </c>
      <c r="E992" t="s">
        <v>317</v>
      </c>
      <c r="F992" t="s">
        <v>353</v>
      </c>
      <c r="G992" t="s">
        <v>354</v>
      </c>
      <c r="H992" t="s">
        <v>1611</v>
      </c>
      <c r="I992">
        <v>9.6065000000000005</v>
      </c>
      <c r="J992">
        <v>1.2616000000000001</v>
      </c>
      <c r="K992">
        <v>1.4799E-2</v>
      </c>
      <c r="L992">
        <v>2021.1</v>
      </c>
      <c r="M992">
        <v>0.45745000000000002</v>
      </c>
      <c r="N992">
        <v>3.0004</v>
      </c>
      <c r="O992" s="1">
        <v>1.4574E-8</v>
      </c>
      <c r="P992">
        <v>2006.8</v>
      </c>
      <c r="Q992">
        <v>-29.497</v>
      </c>
      <c r="R992">
        <v>0.90402000000000005</v>
      </c>
      <c r="S992">
        <v>0.89663000000000004</v>
      </c>
      <c r="T992">
        <v>0.1525</v>
      </c>
      <c r="U992">
        <v>2.3258000000000001E-2</v>
      </c>
      <c r="V992">
        <v>0.89615</v>
      </c>
      <c r="W992">
        <v>0.89095000000000002</v>
      </c>
      <c r="X992">
        <v>0.15862999999999999</v>
      </c>
      <c r="Y992">
        <v>3.4879E-2</v>
      </c>
      <c r="Z992">
        <v>0.13919999999999999</v>
      </c>
      <c r="AA992">
        <v>9.6165E-2</v>
      </c>
      <c r="AB992">
        <v>0.45668999999999998</v>
      </c>
      <c r="AC992">
        <v>0.24179999999999999</v>
      </c>
      <c r="AD992">
        <v>43</v>
      </c>
      <c r="AE992">
        <v>3</v>
      </c>
      <c r="AF992">
        <v>0.99987000000000004</v>
      </c>
      <c r="AG992">
        <v>0.33328999999999998</v>
      </c>
      <c r="AH992">
        <v>0.66657999999999995</v>
      </c>
      <c r="AI992">
        <v>7</v>
      </c>
      <c r="AJ992">
        <v>0</v>
      </c>
      <c r="AK992">
        <v>6</v>
      </c>
      <c r="AL992">
        <v>0</v>
      </c>
      <c r="AM992">
        <v>0</v>
      </c>
      <c r="AN992">
        <v>1</v>
      </c>
      <c r="AO992">
        <v>0.27272999999999997</v>
      </c>
      <c r="AP992">
        <v>0</v>
      </c>
      <c r="AQ992">
        <v>1</v>
      </c>
      <c r="AR992" t="s">
        <v>95</v>
      </c>
      <c r="AS992" t="s">
        <v>96</v>
      </c>
      <c r="AT992" t="s">
        <v>94</v>
      </c>
      <c r="AU992" t="s">
        <v>94</v>
      </c>
      <c r="AV992" t="s">
        <v>94</v>
      </c>
      <c r="AW992" t="s">
        <v>94</v>
      </c>
      <c r="AX992" t="s">
        <v>94</v>
      </c>
      <c r="AY992" t="s">
        <v>95</v>
      </c>
      <c r="AZ992" t="s">
        <v>94</v>
      </c>
      <c r="BA992" t="s">
        <v>96</v>
      </c>
      <c r="BB992" t="s">
        <v>96</v>
      </c>
      <c r="BC992" t="s">
        <v>96</v>
      </c>
      <c r="BD992" t="s">
        <v>96</v>
      </c>
      <c r="BH992" t="s">
        <v>341</v>
      </c>
      <c r="BI992">
        <v>1</v>
      </c>
      <c r="BJ992" t="s">
        <v>97</v>
      </c>
      <c r="BK992" t="s">
        <v>138</v>
      </c>
      <c r="BL992">
        <v>0</v>
      </c>
      <c r="BM992">
        <v>0</v>
      </c>
      <c r="BN992">
        <v>0</v>
      </c>
      <c r="BO992">
        <v>0</v>
      </c>
      <c r="BP992">
        <v>0</v>
      </c>
      <c r="BQ992">
        <v>0</v>
      </c>
      <c r="BY992">
        <v>1044</v>
      </c>
      <c r="CG992" s="4">
        <v>0</v>
      </c>
      <c r="CH992" s="4">
        <v>0</v>
      </c>
      <c r="CI992" s="5">
        <v>0</v>
      </c>
      <c r="CJ992" s="5">
        <v>0</v>
      </c>
      <c r="CK992" s="5">
        <v>0</v>
      </c>
      <c r="CL992" s="5">
        <v>0</v>
      </c>
    </row>
    <row r="993" spans="1:91" x14ac:dyDescent="0.2">
      <c r="A993" t="s">
        <v>1653</v>
      </c>
      <c r="B993" t="s">
        <v>1607</v>
      </c>
      <c r="C993" t="s">
        <v>1608</v>
      </c>
      <c r="D993">
        <v>3.5</v>
      </c>
      <c r="E993" t="s">
        <v>317</v>
      </c>
      <c r="F993" t="s">
        <v>356</v>
      </c>
      <c r="G993" t="s">
        <v>357</v>
      </c>
      <c r="H993" t="s">
        <v>1611</v>
      </c>
      <c r="I993">
        <v>57.767000000000003</v>
      </c>
      <c r="J993">
        <v>1.3646000000000001E-3</v>
      </c>
      <c r="K993">
        <v>3.8427999999999999E-3</v>
      </c>
      <c r="L993">
        <v>2015.5</v>
      </c>
      <c r="M993">
        <v>7.6072000000000001E-2</v>
      </c>
      <c r="N993">
        <v>0.18004000000000001</v>
      </c>
      <c r="O993">
        <v>1555</v>
      </c>
      <c r="P993" s="1">
        <v>157460</v>
      </c>
      <c r="Q993">
        <v>-7.6571999999999996</v>
      </c>
      <c r="R993">
        <v>1</v>
      </c>
      <c r="S993">
        <v>1</v>
      </c>
      <c r="T993" s="1">
        <v>1.0534E-14</v>
      </c>
      <c r="U993" s="1">
        <v>3.2081999999999999E-15</v>
      </c>
      <c r="V993">
        <v>-0.25</v>
      </c>
      <c r="W993">
        <v>-0.30952000000000002</v>
      </c>
      <c r="X993">
        <v>8.0516000000000004E-2</v>
      </c>
      <c r="Y993">
        <v>3.6007999999999998E-2</v>
      </c>
      <c r="Z993">
        <v>0.48024</v>
      </c>
      <c r="AA993">
        <v>0.45549000000000001</v>
      </c>
      <c r="AB993">
        <v>5.1920000000000001E-2</v>
      </c>
      <c r="AC993">
        <v>4.4664000000000002E-2</v>
      </c>
      <c r="AD993">
        <v>45</v>
      </c>
      <c r="AE993">
        <v>9</v>
      </c>
      <c r="AF993">
        <v>1</v>
      </c>
      <c r="AG993">
        <v>1</v>
      </c>
      <c r="AH993">
        <v>0</v>
      </c>
      <c r="AI993">
        <v>9</v>
      </c>
      <c r="AJ993">
        <v>8</v>
      </c>
      <c r="AK993">
        <v>8</v>
      </c>
      <c r="AL993">
        <v>0</v>
      </c>
      <c r="AM993">
        <v>0</v>
      </c>
      <c r="AN993">
        <v>0</v>
      </c>
      <c r="AO993">
        <v>0.88888999999999996</v>
      </c>
      <c r="AP993">
        <v>1</v>
      </c>
      <c r="AQ993">
        <v>1</v>
      </c>
      <c r="AR993" t="s">
        <v>95</v>
      </c>
      <c r="AS993" t="s">
        <v>95</v>
      </c>
      <c r="AT993" t="s">
        <v>95</v>
      </c>
      <c r="AU993" t="s">
        <v>95</v>
      </c>
      <c r="AV993" t="s">
        <v>95</v>
      </c>
      <c r="AW993" t="s">
        <v>95</v>
      </c>
      <c r="AX993" t="s">
        <v>95</v>
      </c>
      <c r="AY993" t="s">
        <v>94</v>
      </c>
      <c r="AZ993" t="s">
        <v>95</v>
      </c>
      <c r="BA993" t="s">
        <v>94</v>
      </c>
      <c r="BB993" t="s">
        <v>95</v>
      </c>
      <c r="BC993" t="s">
        <v>94</v>
      </c>
      <c r="BD993" t="s">
        <v>95</v>
      </c>
      <c r="BH993" t="s">
        <v>189</v>
      </c>
      <c r="BI993">
        <v>0</v>
      </c>
      <c r="BJ993" t="s">
        <v>137</v>
      </c>
      <c r="BK993" t="s">
        <v>180</v>
      </c>
      <c r="BL993">
        <v>0</v>
      </c>
      <c r="BM993">
        <v>1</v>
      </c>
      <c r="BN993">
        <v>0</v>
      </c>
      <c r="BO993">
        <v>0</v>
      </c>
      <c r="BP993">
        <v>0</v>
      </c>
      <c r="BQ993">
        <v>0</v>
      </c>
      <c r="BY993">
        <v>1045</v>
      </c>
      <c r="CG993" s="4">
        <v>0</v>
      </c>
      <c r="CH993" s="4">
        <v>1</v>
      </c>
      <c r="CI993" s="5">
        <v>0</v>
      </c>
      <c r="CJ993" s="5">
        <v>0</v>
      </c>
      <c r="CK993" s="5">
        <v>0</v>
      </c>
      <c r="CL993" s="5">
        <v>0</v>
      </c>
    </row>
    <row r="994" spans="1:91" x14ac:dyDescent="0.2">
      <c r="A994" t="s">
        <v>1654</v>
      </c>
      <c r="B994" t="s">
        <v>1607</v>
      </c>
      <c r="C994" t="s">
        <v>1608</v>
      </c>
      <c r="D994">
        <v>3.5</v>
      </c>
      <c r="E994" t="s">
        <v>317</v>
      </c>
      <c r="F994" t="s">
        <v>359</v>
      </c>
      <c r="G994" t="s">
        <v>360</v>
      </c>
      <c r="H994" t="s">
        <v>1611</v>
      </c>
      <c r="I994">
        <v>18.048999999999999</v>
      </c>
      <c r="J994">
        <v>1.0736000000000001E-3</v>
      </c>
      <c r="K994">
        <v>7.6831000000000002E-4</v>
      </c>
      <c r="L994">
        <v>2016</v>
      </c>
      <c r="M994">
        <v>0.24348</v>
      </c>
      <c r="N994">
        <v>0.31641999999999998</v>
      </c>
      <c r="O994">
        <v>1555</v>
      </c>
      <c r="P994" s="1">
        <v>157450</v>
      </c>
      <c r="Q994">
        <v>-1.5302</v>
      </c>
      <c r="R994">
        <v>1</v>
      </c>
      <c r="S994">
        <v>1</v>
      </c>
      <c r="T994" s="1">
        <v>9.9670999999999996E-10</v>
      </c>
      <c r="U994" s="1">
        <v>1.6843999999999999E-10</v>
      </c>
      <c r="V994">
        <v>-2.7778000000000001E-2</v>
      </c>
      <c r="W994">
        <v>-8.8234999999999994E-2</v>
      </c>
      <c r="X994">
        <v>2.9597999999999999E-2</v>
      </c>
      <c r="Y994">
        <v>4.8659000000000003E-3</v>
      </c>
      <c r="Z994">
        <v>7.8947000000000003E-2</v>
      </c>
      <c r="AA994">
        <v>2.4767999999999998E-2</v>
      </c>
      <c r="AB994">
        <v>2.802E-2</v>
      </c>
      <c r="AC994">
        <v>1.1795E-2</v>
      </c>
      <c r="AD994">
        <v>37</v>
      </c>
      <c r="AE994">
        <v>1</v>
      </c>
      <c r="AF994">
        <v>0.56899</v>
      </c>
      <c r="AG994">
        <v>0.56899</v>
      </c>
      <c r="AH994">
        <v>0</v>
      </c>
      <c r="AI994">
        <v>1</v>
      </c>
      <c r="AJ994">
        <v>0</v>
      </c>
      <c r="AK994">
        <v>0</v>
      </c>
      <c r="AL994">
        <v>0</v>
      </c>
      <c r="AM994">
        <v>0</v>
      </c>
      <c r="AP994">
        <v>1</v>
      </c>
      <c r="AQ994">
        <v>1</v>
      </c>
      <c r="AR994" t="s">
        <v>95</v>
      </c>
      <c r="AS994" t="s">
        <v>96</v>
      </c>
      <c r="AT994" t="s">
        <v>94</v>
      </c>
      <c r="AU994" t="s">
        <v>94</v>
      </c>
      <c r="AV994" t="s">
        <v>94</v>
      </c>
      <c r="AW994" t="s">
        <v>94</v>
      </c>
      <c r="AX994" t="s">
        <v>94</v>
      </c>
      <c r="AY994" t="s">
        <v>94</v>
      </c>
      <c r="AZ994" t="s">
        <v>94</v>
      </c>
      <c r="BA994" t="s">
        <v>96</v>
      </c>
      <c r="BB994" t="s">
        <v>96</v>
      </c>
      <c r="BC994" t="s">
        <v>96</v>
      </c>
      <c r="BD994" t="s">
        <v>96</v>
      </c>
      <c r="BH994" t="s">
        <v>341</v>
      </c>
      <c r="BI994">
        <v>1</v>
      </c>
      <c r="BJ994" t="s">
        <v>97</v>
      </c>
      <c r="BK994" t="s">
        <v>138</v>
      </c>
      <c r="BL994">
        <v>0</v>
      </c>
      <c r="BM994">
        <v>0</v>
      </c>
      <c r="BN994">
        <v>0</v>
      </c>
      <c r="BO994">
        <v>0</v>
      </c>
      <c r="BP994">
        <v>0</v>
      </c>
      <c r="BQ994">
        <v>0</v>
      </c>
      <c r="BY994">
        <v>1046</v>
      </c>
      <c r="CG994" s="4">
        <v>0</v>
      </c>
      <c r="CH994" s="4">
        <v>0</v>
      </c>
      <c r="CI994" s="5">
        <v>0</v>
      </c>
      <c r="CJ994" s="5">
        <v>0</v>
      </c>
      <c r="CK994" s="5">
        <v>0</v>
      </c>
      <c r="CL994" s="5">
        <v>0</v>
      </c>
    </row>
    <row r="995" spans="1:91" x14ac:dyDescent="0.2">
      <c r="A995" t="s">
        <v>1655</v>
      </c>
      <c r="B995" t="s">
        <v>1607</v>
      </c>
      <c r="C995" t="s">
        <v>1608</v>
      </c>
      <c r="D995">
        <v>3.5</v>
      </c>
      <c r="E995" t="s">
        <v>317</v>
      </c>
      <c r="F995" t="s">
        <v>362</v>
      </c>
      <c r="G995" t="s">
        <v>357</v>
      </c>
      <c r="H995" t="s">
        <v>1611</v>
      </c>
      <c r="J995">
        <v>1.9090999999999999E-3</v>
      </c>
      <c r="K995">
        <v>9.5758000000000006E-3</v>
      </c>
      <c r="O995">
        <v>1554.9</v>
      </c>
      <c r="P995" s="1">
        <v>157480</v>
      </c>
      <c r="Q995">
        <v>-19.082000000000001</v>
      </c>
      <c r="V995">
        <v>-0.23702000000000001</v>
      </c>
      <c r="W995">
        <v>-0.29592000000000002</v>
      </c>
      <c r="X995">
        <v>0.20166999999999999</v>
      </c>
      <c r="Y995">
        <v>8.8275999999999993E-2</v>
      </c>
      <c r="Z995">
        <v>0.47039999999999998</v>
      </c>
      <c r="AA995">
        <v>0.44518000000000002</v>
      </c>
      <c r="AB995">
        <v>0.13195999999999999</v>
      </c>
      <c r="AC995">
        <v>0.11169999999999999</v>
      </c>
      <c r="AD995">
        <v>45</v>
      </c>
      <c r="AE995">
        <v>9</v>
      </c>
      <c r="AI995">
        <v>9</v>
      </c>
      <c r="AJ995">
        <v>7</v>
      </c>
      <c r="AK995">
        <v>8</v>
      </c>
      <c r="AL995">
        <v>1</v>
      </c>
      <c r="AM995">
        <v>0</v>
      </c>
      <c r="AN995">
        <v>1</v>
      </c>
      <c r="AO995">
        <v>0.90613999999999995</v>
      </c>
      <c r="AP995">
        <v>1</v>
      </c>
      <c r="AQ995">
        <v>1</v>
      </c>
      <c r="AR995" t="s">
        <v>96</v>
      </c>
      <c r="AS995" t="s">
        <v>95</v>
      </c>
      <c r="AT995" t="s">
        <v>95</v>
      </c>
      <c r="AU995" t="s">
        <v>95</v>
      </c>
      <c r="AV995" t="s">
        <v>95</v>
      </c>
      <c r="AW995" t="s">
        <v>95</v>
      </c>
      <c r="AX995" t="s">
        <v>95</v>
      </c>
      <c r="AY995" t="s">
        <v>94</v>
      </c>
      <c r="AZ995" t="s">
        <v>95</v>
      </c>
      <c r="BA995" t="s">
        <v>96</v>
      </c>
      <c r="BB995" t="s">
        <v>95</v>
      </c>
      <c r="BC995" t="s">
        <v>95</v>
      </c>
      <c r="BD995" t="s">
        <v>95</v>
      </c>
      <c r="BH995" t="s">
        <v>189</v>
      </c>
      <c r="BI995">
        <v>0</v>
      </c>
      <c r="BJ995" t="s">
        <v>137</v>
      </c>
      <c r="BK995" t="s">
        <v>180</v>
      </c>
      <c r="BL995">
        <v>0</v>
      </c>
      <c r="BM995">
        <v>1</v>
      </c>
      <c r="BN995">
        <v>0</v>
      </c>
      <c r="BO995">
        <v>0</v>
      </c>
      <c r="BP995">
        <v>0</v>
      </c>
      <c r="BQ995">
        <v>0</v>
      </c>
      <c r="BY995">
        <v>1047</v>
      </c>
      <c r="CG995" s="4">
        <v>0</v>
      </c>
      <c r="CH995" s="4">
        <v>1</v>
      </c>
      <c r="CI995" s="5">
        <v>0</v>
      </c>
      <c r="CJ995" s="5">
        <v>0</v>
      </c>
      <c r="CK995" s="5">
        <v>0</v>
      </c>
      <c r="CL995" s="5">
        <v>0</v>
      </c>
    </row>
    <row r="996" spans="1:91" x14ac:dyDescent="0.2">
      <c r="A996" t="s">
        <v>1656</v>
      </c>
      <c r="B996" t="s">
        <v>1607</v>
      </c>
      <c r="C996" t="s">
        <v>1608</v>
      </c>
      <c r="D996">
        <v>3.5</v>
      </c>
      <c r="E996" t="s">
        <v>317</v>
      </c>
      <c r="F996" t="s">
        <v>364</v>
      </c>
      <c r="G996" t="s">
        <v>360</v>
      </c>
      <c r="H996" t="s">
        <v>1611</v>
      </c>
      <c r="K996">
        <v>1.8798E-3</v>
      </c>
      <c r="Q996">
        <v>-3.7444000000000002</v>
      </c>
      <c r="Z996">
        <v>0.14297000000000001</v>
      </c>
      <c r="AA996">
        <v>9.3997999999999998E-2</v>
      </c>
      <c r="AB996">
        <v>5.0470000000000001E-2</v>
      </c>
      <c r="AC996">
        <v>2.7630999999999999E-2</v>
      </c>
      <c r="AD996">
        <v>38</v>
      </c>
      <c r="AE996">
        <v>2</v>
      </c>
      <c r="AI996">
        <v>2</v>
      </c>
      <c r="AJ996">
        <v>0</v>
      </c>
      <c r="AK996">
        <v>1</v>
      </c>
      <c r="AL996">
        <v>0</v>
      </c>
      <c r="AM996">
        <v>0</v>
      </c>
      <c r="AN996">
        <v>0</v>
      </c>
      <c r="AO996">
        <v>0.44535999999999998</v>
      </c>
      <c r="AP996">
        <v>1</v>
      </c>
      <c r="AQ996">
        <v>1</v>
      </c>
      <c r="AR996" t="s">
        <v>96</v>
      </c>
      <c r="AS996" t="s">
        <v>96</v>
      </c>
      <c r="AT996" t="s">
        <v>94</v>
      </c>
      <c r="AU996" t="s">
        <v>95</v>
      </c>
      <c r="AV996" t="s">
        <v>95</v>
      </c>
      <c r="AW996" t="s">
        <v>95</v>
      </c>
      <c r="AX996" t="s">
        <v>94</v>
      </c>
      <c r="AY996" t="s">
        <v>94</v>
      </c>
      <c r="AZ996" t="s">
        <v>94</v>
      </c>
      <c r="BA996" t="s">
        <v>96</v>
      </c>
      <c r="BB996" t="s">
        <v>96</v>
      </c>
      <c r="BC996" t="s">
        <v>96</v>
      </c>
      <c r="BD996" t="s">
        <v>96</v>
      </c>
      <c r="BH996" t="s">
        <v>341</v>
      </c>
      <c r="BI996">
        <v>1</v>
      </c>
      <c r="BJ996" t="s">
        <v>97</v>
      </c>
      <c r="BK996" t="s">
        <v>138</v>
      </c>
      <c r="BL996">
        <v>0</v>
      </c>
      <c r="BM996">
        <v>0</v>
      </c>
      <c r="BN996">
        <v>0</v>
      </c>
      <c r="BO996">
        <v>0</v>
      </c>
      <c r="BP996">
        <v>0</v>
      </c>
      <c r="BQ996">
        <v>0</v>
      </c>
      <c r="BY996">
        <v>1048</v>
      </c>
      <c r="CG996" s="4">
        <v>0</v>
      </c>
      <c r="CH996" s="4">
        <v>0</v>
      </c>
      <c r="CI996" s="5">
        <v>0</v>
      </c>
      <c r="CJ996" s="5">
        <v>0</v>
      </c>
      <c r="CK996" s="5">
        <v>0</v>
      </c>
      <c r="CL996" s="5">
        <v>0</v>
      </c>
    </row>
    <row r="997" spans="1:91" x14ac:dyDescent="0.2">
      <c r="A997" t="s">
        <v>1657</v>
      </c>
      <c r="B997" t="s">
        <v>1607</v>
      </c>
      <c r="C997" t="s">
        <v>1608</v>
      </c>
      <c r="D997">
        <v>3.5</v>
      </c>
      <c r="E997" t="s">
        <v>317</v>
      </c>
      <c r="F997" t="s">
        <v>366</v>
      </c>
      <c r="G997" t="s">
        <v>351</v>
      </c>
      <c r="H997" t="s">
        <v>1611</v>
      </c>
      <c r="I997">
        <v>0.11197</v>
      </c>
      <c r="J997">
        <v>0.11197</v>
      </c>
      <c r="K997">
        <v>0.26468999999999998</v>
      </c>
      <c r="L997">
        <v>2126.1</v>
      </c>
      <c r="M997">
        <v>39.247999999999998</v>
      </c>
      <c r="N997" s="1">
        <v>1438600</v>
      </c>
      <c r="O997">
        <v>6.9741</v>
      </c>
      <c r="P997">
        <v>2016.8</v>
      </c>
      <c r="Q997">
        <v>-526.58000000000004</v>
      </c>
      <c r="R997">
        <v>0.98182999999999998</v>
      </c>
      <c r="S997">
        <v>0.98050000000000004</v>
      </c>
      <c r="T997">
        <v>0.54669999999999996</v>
      </c>
      <c r="U997">
        <v>0.43561</v>
      </c>
      <c r="V997">
        <v>0.98182999999999998</v>
      </c>
      <c r="W997">
        <v>0.98096000000000005</v>
      </c>
      <c r="X997">
        <v>0.54669000000000001</v>
      </c>
      <c r="Y997">
        <v>0.43561</v>
      </c>
      <c r="Z997">
        <v>0.71860000000000002</v>
      </c>
      <c r="AA997">
        <v>0.70520000000000005</v>
      </c>
      <c r="AB997">
        <v>2.1511999999999998</v>
      </c>
      <c r="AC997">
        <v>1.6858</v>
      </c>
      <c r="AD997">
        <v>45</v>
      </c>
      <c r="AE997">
        <v>36</v>
      </c>
      <c r="AF997" s="1">
        <v>1.0427E-5</v>
      </c>
      <c r="AG997" s="1">
        <v>6.9513E-7</v>
      </c>
      <c r="AH997" s="1">
        <v>9.7318000000000006E-6</v>
      </c>
      <c r="AI997">
        <v>36</v>
      </c>
      <c r="AJ997">
        <v>1</v>
      </c>
      <c r="AK997">
        <v>35</v>
      </c>
      <c r="AL997">
        <v>0</v>
      </c>
      <c r="AM997">
        <v>0</v>
      </c>
      <c r="AN997">
        <v>0</v>
      </c>
      <c r="AO997">
        <v>0.89919000000000004</v>
      </c>
      <c r="AP997">
        <v>0</v>
      </c>
      <c r="AQ997">
        <v>1</v>
      </c>
      <c r="AR997" t="s">
        <v>95</v>
      </c>
      <c r="AS997" t="s">
        <v>95</v>
      </c>
      <c r="AT997" t="s">
        <v>95</v>
      </c>
      <c r="AU997" t="s">
        <v>95</v>
      </c>
      <c r="AV997" t="s">
        <v>95</v>
      </c>
      <c r="AW997" t="s">
        <v>95</v>
      </c>
      <c r="AX997" t="s">
        <v>95</v>
      </c>
      <c r="AY997" t="s">
        <v>94</v>
      </c>
      <c r="AZ997" t="s">
        <v>95</v>
      </c>
      <c r="BA997" t="s">
        <v>94</v>
      </c>
      <c r="BB997" t="s">
        <v>95</v>
      </c>
      <c r="BC997" t="s">
        <v>94</v>
      </c>
      <c r="BD997" t="s">
        <v>95</v>
      </c>
      <c r="BI997">
        <v>0</v>
      </c>
      <c r="BJ997" t="s">
        <v>137</v>
      </c>
      <c r="BK997" t="s">
        <v>180</v>
      </c>
      <c r="BL997">
        <v>1</v>
      </c>
      <c r="BM997">
        <v>1</v>
      </c>
      <c r="BN997">
        <v>0</v>
      </c>
      <c r="BO997">
        <v>0</v>
      </c>
      <c r="BP997">
        <v>0</v>
      </c>
      <c r="BQ997">
        <v>0</v>
      </c>
      <c r="BY997">
        <v>1049</v>
      </c>
      <c r="CG997" s="4">
        <v>1</v>
      </c>
      <c r="CH997" s="4">
        <v>1</v>
      </c>
      <c r="CI997" s="5">
        <v>0</v>
      </c>
      <c r="CJ997" s="5">
        <v>0</v>
      </c>
      <c r="CK997" s="5">
        <v>0</v>
      </c>
      <c r="CL997" s="5">
        <v>0</v>
      </c>
    </row>
    <row r="998" spans="1:91" x14ac:dyDescent="0.2">
      <c r="A998" t="s">
        <v>1658</v>
      </c>
      <c r="B998" t="s">
        <v>1607</v>
      </c>
      <c r="C998" t="s">
        <v>1608</v>
      </c>
      <c r="D998">
        <v>3.5</v>
      </c>
      <c r="E998" t="s">
        <v>317</v>
      </c>
      <c r="F998" t="s">
        <v>368</v>
      </c>
      <c r="G998" t="s">
        <v>354</v>
      </c>
      <c r="H998" t="s">
        <v>1611</v>
      </c>
      <c r="I998">
        <v>0.26219999999999999</v>
      </c>
      <c r="J998">
        <v>0.26205000000000001</v>
      </c>
      <c r="K998">
        <v>2.8389999999999999E-2</v>
      </c>
      <c r="L998">
        <v>2064</v>
      </c>
      <c r="M998">
        <v>16.760000000000002</v>
      </c>
      <c r="N998" s="1">
        <v>149580</v>
      </c>
      <c r="O998">
        <v>9.9772E-2</v>
      </c>
      <c r="P998">
        <v>2009.7</v>
      </c>
      <c r="Q998">
        <v>-56.482999999999997</v>
      </c>
      <c r="R998">
        <v>0.53949000000000003</v>
      </c>
      <c r="S998">
        <v>0.50407000000000002</v>
      </c>
      <c r="T998">
        <v>0.45629999999999998</v>
      </c>
      <c r="U998">
        <v>0.24038000000000001</v>
      </c>
      <c r="V998">
        <v>0.53949000000000003</v>
      </c>
      <c r="W998">
        <v>0.51646000000000003</v>
      </c>
      <c r="X998">
        <v>0.45629999999999998</v>
      </c>
      <c r="Y998">
        <v>0.24041000000000001</v>
      </c>
      <c r="Z998">
        <v>0.27453</v>
      </c>
      <c r="AA998">
        <v>0.23826</v>
      </c>
      <c r="AB998">
        <v>0.57272000000000001</v>
      </c>
      <c r="AC998">
        <v>0.41889999999999999</v>
      </c>
      <c r="AD998">
        <v>43</v>
      </c>
      <c r="AE998">
        <v>10</v>
      </c>
      <c r="AF998" s="1">
        <v>2.0057000000000001E-5</v>
      </c>
      <c r="AG998" s="1">
        <v>6.6856E-6</v>
      </c>
      <c r="AH998" s="1">
        <v>1.3371E-5</v>
      </c>
      <c r="AI998">
        <v>34</v>
      </c>
      <c r="AJ998">
        <v>0</v>
      </c>
      <c r="AK998">
        <v>33</v>
      </c>
      <c r="AL998">
        <v>0</v>
      </c>
      <c r="AM998">
        <v>0</v>
      </c>
      <c r="AN998">
        <v>1</v>
      </c>
      <c r="AO998">
        <v>0.5</v>
      </c>
      <c r="AP998">
        <v>0</v>
      </c>
      <c r="AQ998">
        <v>1</v>
      </c>
      <c r="AR998" t="s">
        <v>94</v>
      </c>
      <c r="AS998" t="s">
        <v>95</v>
      </c>
      <c r="AT998" t="s">
        <v>95</v>
      </c>
      <c r="AU998" t="s">
        <v>94</v>
      </c>
      <c r="AV998" t="s">
        <v>94</v>
      </c>
      <c r="AW998" t="s">
        <v>94</v>
      </c>
      <c r="AX998" t="s">
        <v>94</v>
      </c>
      <c r="AY998" t="s">
        <v>94</v>
      </c>
      <c r="AZ998" t="s">
        <v>94</v>
      </c>
      <c r="BA998" t="s">
        <v>94</v>
      </c>
      <c r="BB998" t="s">
        <v>94</v>
      </c>
      <c r="BC998" t="s">
        <v>94</v>
      </c>
      <c r="BD998" t="s">
        <v>94</v>
      </c>
      <c r="BH998" t="s">
        <v>341</v>
      </c>
      <c r="BI998">
        <v>1</v>
      </c>
      <c r="BJ998" t="s">
        <v>97</v>
      </c>
      <c r="BK998" t="s">
        <v>138</v>
      </c>
      <c r="BL998">
        <v>0</v>
      </c>
      <c r="BM998">
        <v>0</v>
      </c>
      <c r="BN998">
        <v>0</v>
      </c>
      <c r="BO998">
        <v>0</v>
      </c>
      <c r="BP998">
        <v>0</v>
      </c>
      <c r="BQ998">
        <v>0</v>
      </c>
      <c r="BY998">
        <v>1050</v>
      </c>
      <c r="CG998" s="4">
        <v>0</v>
      </c>
      <c r="CH998" s="4">
        <v>0</v>
      </c>
      <c r="CI998" s="5">
        <v>0</v>
      </c>
      <c r="CJ998" s="5">
        <v>0</v>
      </c>
      <c r="CK998" s="5">
        <v>0</v>
      </c>
      <c r="CL998" s="5">
        <v>0</v>
      </c>
    </row>
    <row r="999" spans="1:91" x14ac:dyDescent="0.2">
      <c r="A999" t="s">
        <v>1659</v>
      </c>
      <c r="B999" t="s">
        <v>1607</v>
      </c>
      <c r="C999" t="s">
        <v>1608</v>
      </c>
      <c r="D999">
        <v>4.0999999999999996</v>
      </c>
      <c r="E999" t="s">
        <v>129</v>
      </c>
      <c r="F999" t="s">
        <v>130</v>
      </c>
      <c r="G999" t="s">
        <v>131</v>
      </c>
      <c r="H999" t="s">
        <v>1611</v>
      </c>
      <c r="I999">
        <v>2.0768</v>
      </c>
      <c r="J999">
        <v>6.1342000000000001E-2</v>
      </c>
      <c r="K999">
        <v>2.702</v>
      </c>
      <c r="L999">
        <v>2011.5</v>
      </c>
      <c r="M999">
        <v>2.1160000000000001</v>
      </c>
      <c r="N999">
        <v>49.475000000000001</v>
      </c>
      <c r="O999">
        <v>1.0089999999999999</v>
      </c>
      <c r="P999">
        <v>1959</v>
      </c>
      <c r="Q999">
        <v>-5411.4</v>
      </c>
      <c r="R999">
        <v>0.66923999999999995</v>
      </c>
      <c r="S999">
        <v>0.61087999999999998</v>
      </c>
      <c r="T999">
        <v>16.100000000000001</v>
      </c>
      <c r="U999">
        <v>9.5053000000000001</v>
      </c>
      <c r="V999">
        <v>0.24318999999999999</v>
      </c>
      <c r="W999">
        <v>0.15909999999999999</v>
      </c>
      <c r="X999">
        <v>24.353999999999999</v>
      </c>
      <c r="Y999">
        <v>20.169</v>
      </c>
      <c r="Z999">
        <v>0.34157999999999999</v>
      </c>
      <c r="AA999">
        <v>0.26843</v>
      </c>
      <c r="AB999">
        <v>22.716000000000001</v>
      </c>
      <c r="AC999">
        <v>17.416</v>
      </c>
      <c r="AD999">
        <v>21</v>
      </c>
      <c r="AE999">
        <v>14</v>
      </c>
      <c r="AF999">
        <v>2.0211999999999999</v>
      </c>
      <c r="AG999">
        <v>0.22996</v>
      </c>
      <c r="AH999">
        <v>1.7912999999999999</v>
      </c>
      <c r="AI999">
        <v>14</v>
      </c>
      <c r="AJ999">
        <v>9</v>
      </c>
      <c r="AK999">
        <v>3</v>
      </c>
      <c r="AL999">
        <v>1</v>
      </c>
      <c r="AM999">
        <v>1</v>
      </c>
      <c r="AN999">
        <v>1</v>
      </c>
      <c r="AO999">
        <v>0.86177999999999999</v>
      </c>
      <c r="AP999">
        <v>0</v>
      </c>
      <c r="AQ999">
        <v>1</v>
      </c>
      <c r="AR999" t="s">
        <v>94</v>
      </c>
      <c r="AS999" t="s">
        <v>95</v>
      </c>
      <c r="AT999" t="s">
        <v>95</v>
      </c>
      <c r="AU999" t="s">
        <v>94</v>
      </c>
      <c r="AV999" t="s">
        <v>95</v>
      </c>
      <c r="AW999" t="s">
        <v>94</v>
      </c>
      <c r="AX999" t="s">
        <v>95</v>
      </c>
      <c r="AY999" t="s">
        <v>95</v>
      </c>
      <c r="AZ999" t="s">
        <v>95</v>
      </c>
      <c r="BA999" t="s">
        <v>94</v>
      </c>
      <c r="BB999" t="s">
        <v>94</v>
      </c>
      <c r="BC999" t="s">
        <v>96</v>
      </c>
      <c r="BD999" t="s">
        <v>94</v>
      </c>
      <c r="BI999">
        <v>0</v>
      </c>
      <c r="BJ999" t="s">
        <v>132</v>
      </c>
      <c r="BK999" t="s">
        <v>133</v>
      </c>
      <c r="BL999">
        <v>1</v>
      </c>
      <c r="BM999">
        <v>1</v>
      </c>
      <c r="BN999">
        <v>0</v>
      </c>
      <c r="BO999">
        <v>0</v>
      </c>
      <c r="BQ999">
        <v>0</v>
      </c>
      <c r="BY999">
        <v>1051</v>
      </c>
      <c r="CG999" s="4">
        <v>1</v>
      </c>
      <c r="CH999" s="4">
        <v>1</v>
      </c>
      <c r="CI999" s="5">
        <v>0</v>
      </c>
      <c r="CJ999" s="5">
        <v>0</v>
      </c>
      <c r="CK999" s="5">
        <v>0</v>
      </c>
      <c r="CL999" s="5">
        <v>0</v>
      </c>
    </row>
    <row r="1000" spans="1:91" x14ac:dyDescent="0.2">
      <c r="A1000" t="s">
        <v>1660</v>
      </c>
      <c r="B1000" t="s">
        <v>1607</v>
      </c>
      <c r="C1000" t="s">
        <v>1608</v>
      </c>
      <c r="D1000">
        <v>4.0999999999999996</v>
      </c>
      <c r="E1000" t="s">
        <v>129</v>
      </c>
      <c r="F1000" t="s">
        <v>135</v>
      </c>
      <c r="G1000" t="s">
        <v>136</v>
      </c>
      <c r="H1000" t="s">
        <v>1611</v>
      </c>
      <c r="I1000">
        <v>0.59157000000000004</v>
      </c>
      <c r="J1000">
        <v>0.46066000000000001</v>
      </c>
      <c r="K1000">
        <v>7.5149999999999997</v>
      </c>
      <c r="L1000">
        <v>2015.5</v>
      </c>
      <c r="M1000">
        <v>7.4283999999999999</v>
      </c>
      <c r="N1000">
        <v>222.12</v>
      </c>
      <c r="O1000">
        <v>2.2225000000000002E-2</v>
      </c>
      <c r="P1000">
        <v>1996.8</v>
      </c>
      <c r="Q1000">
        <v>-15080</v>
      </c>
      <c r="R1000">
        <v>0.96323999999999999</v>
      </c>
      <c r="S1000">
        <v>0.94945000000000002</v>
      </c>
      <c r="T1000">
        <v>5.9283999999999999</v>
      </c>
      <c r="U1000">
        <v>4.3638000000000003</v>
      </c>
      <c r="V1000">
        <v>0.96026999999999996</v>
      </c>
      <c r="W1000">
        <v>0.95143999999999995</v>
      </c>
      <c r="X1000">
        <v>6.1632999999999996</v>
      </c>
      <c r="Y1000">
        <v>4.6898</v>
      </c>
      <c r="Z1000">
        <v>0.70394000000000001</v>
      </c>
      <c r="AA1000">
        <v>0.63815</v>
      </c>
      <c r="AB1000">
        <v>16.824000000000002</v>
      </c>
      <c r="AC1000">
        <v>13.337999999999999</v>
      </c>
      <c r="AD1000">
        <v>12</v>
      </c>
      <c r="AE1000">
        <v>5</v>
      </c>
      <c r="AF1000">
        <v>0.45021</v>
      </c>
      <c r="AG1000">
        <v>6.8294999999999995E-2</v>
      </c>
      <c r="AH1000">
        <v>0.38191000000000003</v>
      </c>
      <c r="AI1000">
        <v>5</v>
      </c>
      <c r="AJ1000">
        <v>0</v>
      </c>
      <c r="AK1000">
        <v>4</v>
      </c>
      <c r="AL1000">
        <v>0</v>
      </c>
      <c r="AM1000">
        <v>0</v>
      </c>
      <c r="AN1000">
        <v>1</v>
      </c>
      <c r="AO1000">
        <v>0.61070999999999998</v>
      </c>
      <c r="AP1000">
        <v>0</v>
      </c>
      <c r="AQ1000">
        <v>1</v>
      </c>
      <c r="AR1000" t="s">
        <v>95</v>
      </c>
      <c r="AS1000" t="s">
        <v>96</v>
      </c>
      <c r="AT1000" t="s">
        <v>95</v>
      </c>
      <c r="AU1000" t="s">
        <v>95</v>
      </c>
      <c r="AV1000" t="s">
        <v>95</v>
      </c>
      <c r="AW1000" t="s">
        <v>95</v>
      </c>
      <c r="AX1000" t="s">
        <v>94</v>
      </c>
      <c r="AY1000" t="s">
        <v>95</v>
      </c>
      <c r="AZ1000" t="s">
        <v>95</v>
      </c>
      <c r="BA1000" t="s">
        <v>96</v>
      </c>
      <c r="BB1000" t="s">
        <v>96</v>
      </c>
      <c r="BC1000" t="s">
        <v>95</v>
      </c>
      <c r="BD1000" t="s">
        <v>95</v>
      </c>
      <c r="BI1000">
        <v>0</v>
      </c>
      <c r="BJ1000" t="s">
        <v>137</v>
      </c>
      <c r="BK1000" t="s">
        <v>138</v>
      </c>
      <c r="BL1000">
        <v>1</v>
      </c>
      <c r="BM1000">
        <v>1</v>
      </c>
      <c r="BN1000">
        <v>0</v>
      </c>
      <c r="BO1000">
        <v>0</v>
      </c>
      <c r="BQ1000">
        <v>0</v>
      </c>
      <c r="BY1000">
        <v>1052</v>
      </c>
      <c r="CG1000" s="4">
        <v>1</v>
      </c>
      <c r="CH1000" s="4">
        <v>1</v>
      </c>
      <c r="CI1000" s="5">
        <v>0</v>
      </c>
      <c r="CJ1000" s="5">
        <v>0</v>
      </c>
      <c r="CK1000" s="5">
        <v>0</v>
      </c>
      <c r="CL1000" s="5">
        <v>0</v>
      </c>
    </row>
    <row r="1001" spans="1:91" x14ac:dyDescent="0.2">
      <c r="A1001" t="s">
        <v>1661</v>
      </c>
      <c r="B1001" t="s">
        <v>1607</v>
      </c>
      <c r="C1001" t="s">
        <v>1608</v>
      </c>
      <c r="D1001">
        <v>4.5</v>
      </c>
      <c r="E1001" t="s">
        <v>1236</v>
      </c>
      <c r="F1001" t="s">
        <v>1662</v>
      </c>
      <c r="G1001" t="s">
        <v>1663</v>
      </c>
      <c r="H1001" t="s">
        <v>1611</v>
      </c>
      <c r="I1001">
        <v>1.8602E-2</v>
      </c>
      <c r="J1001">
        <v>1.8600999999999999E-2</v>
      </c>
      <c r="K1001">
        <v>10340</v>
      </c>
      <c r="L1001">
        <v>2525.6999999999998</v>
      </c>
      <c r="M1001">
        <v>236.23</v>
      </c>
      <c r="N1001" s="1">
        <v>8026800000</v>
      </c>
      <c r="O1001">
        <v>26.666</v>
      </c>
      <c r="P1001">
        <v>1476.2</v>
      </c>
      <c r="Q1001" s="1">
        <v>-20232000</v>
      </c>
      <c r="R1001">
        <v>0.91715000000000002</v>
      </c>
      <c r="S1001">
        <v>0.90407000000000004</v>
      </c>
      <c r="T1001">
        <v>20725</v>
      </c>
      <c r="U1001">
        <v>16204</v>
      </c>
      <c r="V1001">
        <v>0.91715000000000002</v>
      </c>
      <c r="W1001">
        <v>0.90886</v>
      </c>
      <c r="X1001">
        <v>20725</v>
      </c>
      <c r="Y1001">
        <v>16204</v>
      </c>
      <c r="Z1001">
        <v>0.90744999999999998</v>
      </c>
      <c r="AA1001">
        <v>0.89819000000000004</v>
      </c>
      <c r="AB1001">
        <v>21905</v>
      </c>
      <c r="AC1001">
        <v>16740</v>
      </c>
      <c r="AD1001">
        <v>23</v>
      </c>
      <c r="AE1001">
        <v>23</v>
      </c>
      <c r="AF1001" s="1">
        <v>8.7935000000000004E-5</v>
      </c>
      <c r="AG1001" s="1">
        <v>5.3467000000000002E-5</v>
      </c>
      <c r="AH1001" s="1">
        <v>3.4468000000000003E-5</v>
      </c>
      <c r="AI1001">
        <v>23</v>
      </c>
      <c r="AJ1001">
        <v>0</v>
      </c>
      <c r="AK1001">
        <v>22</v>
      </c>
      <c r="AL1001">
        <v>0</v>
      </c>
      <c r="AM1001">
        <v>0</v>
      </c>
      <c r="AN1001">
        <v>0</v>
      </c>
      <c r="AO1001">
        <v>0.95328000000000002</v>
      </c>
      <c r="AP1001">
        <v>0</v>
      </c>
      <c r="AQ1001">
        <v>0</v>
      </c>
      <c r="AR1001" t="s">
        <v>95</v>
      </c>
      <c r="AS1001" t="s">
        <v>95</v>
      </c>
      <c r="AT1001" t="s">
        <v>95</v>
      </c>
      <c r="AU1001" t="s">
        <v>95</v>
      </c>
      <c r="AV1001" t="s">
        <v>95</v>
      </c>
      <c r="AW1001" t="s">
        <v>95</v>
      </c>
      <c r="AX1001" t="s">
        <v>95</v>
      </c>
      <c r="AY1001" t="s">
        <v>94</v>
      </c>
      <c r="AZ1001" t="s">
        <v>95</v>
      </c>
      <c r="BA1001" t="s">
        <v>94</v>
      </c>
      <c r="BB1001" t="s">
        <v>95</v>
      </c>
      <c r="BC1001" t="s">
        <v>94</v>
      </c>
      <c r="BD1001" t="s">
        <v>95</v>
      </c>
      <c r="BE1001">
        <v>1</v>
      </c>
      <c r="BI1001">
        <v>0</v>
      </c>
      <c r="BL1001">
        <v>1</v>
      </c>
      <c r="BM1001">
        <v>1</v>
      </c>
      <c r="BN1001">
        <v>0</v>
      </c>
      <c r="BO1001">
        <v>0</v>
      </c>
      <c r="BP1001">
        <v>0</v>
      </c>
      <c r="BQ1001">
        <v>1</v>
      </c>
      <c r="BY1001">
        <v>1053</v>
      </c>
      <c r="CG1001" s="4">
        <v>1</v>
      </c>
      <c r="CH1001" s="4">
        <v>1</v>
      </c>
      <c r="CI1001" s="5">
        <v>0</v>
      </c>
      <c r="CJ1001" s="5">
        <v>0</v>
      </c>
      <c r="CK1001" s="5">
        <v>0</v>
      </c>
      <c r="CL1001" s="5">
        <v>1</v>
      </c>
    </row>
    <row r="1002" spans="1:91" x14ac:dyDescent="0.2">
      <c r="A1002" t="s">
        <v>1664</v>
      </c>
      <c r="B1002" t="s">
        <v>1607</v>
      </c>
      <c r="C1002" t="s">
        <v>1608</v>
      </c>
      <c r="D1002">
        <v>4.5</v>
      </c>
      <c r="E1002" t="s">
        <v>1236</v>
      </c>
      <c r="F1002" t="s">
        <v>1665</v>
      </c>
      <c r="G1002" t="s">
        <v>92</v>
      </c>
      <c r="H1002" t="s">
        <v>1611</v>
      </c>
      <c r="I1002">
        <v>2.5965999999999999E-2</v>
      </c>
      <c r="J1002">
        <v>1.4793E-3</v>
      </c>
      <c r="K1002">
        <v>5.2981E-3</v>
      </c>
      <c r="L1002">
        <v>2389.9</v>
      </c>
      <c r="M1002">
        <v>169.24</v>
      </c>
      <c r="N1002">
        <v>3804</v>
      </c>
      <c r="O1002">
        <v>1555.2</v>
      </c>
      <c r="P1002" s="1">
        <v>157480</v>
      </c>
      <c r="Q1002">
        <v>-10.448</v>
      </c>
      <c r="R1002">
        <v>0.95604</v>
      </c>
      <c r="S1002">
        <v>0.94910000000000005</v>
      </c>
      <c r="T1002">
        <v>7.5710999999999999E-3</v>
      </c>
      <c r="U1002">
        <v>5.7796000000000002E-3</v>
      </c>
      <c r="V1002">
        <v>-32.576999999999998</v>
      </c>
      <c r="W1002">
        <v>-35.935000000000002</v>
      </c>
      <c r="X1002">
        <v>0.20924999999999999</v>
      </c>
      <c r="Y1002">
        <v>0.20610999999999999</v>
      </c>
      <c r="Z1002">
        <v>0.94715000000000005</v>
      </c>
      <c r="AA1002">
        <v>0.94186000000000003</v>
      </c>
      <c r="AB1002">
        <v>8.3020000000000004E-3</v>
      </c>
      <c r="AC1002">
        <v>6.7295000000000002E-3</v>
      </c>
      <c r="AD1002">
        <v>23</v>
      </c>
      <c r="AE1002">
        <v>23</v>
      </c>
      <c r="AF1002" s="1">
        <v>7.2343999999999997E-5</v>
      </c>
      <c r="AG1002" s="1">
        <v>3.6198000000000001E-5</v>
      </c>
      <c r="AH1002" s="1">
        <v>3.6146000000000003E-5</v>
      </c>
      <c r="AI1002">
        <v>23</v>
      </c>
      <c r="AJ1002">
        <v>0</v>
      </c>
      <c r="AK1002">
        <v>22</v>
      </c>
      <c r="AL1002">
        <v>0</v>
      </c>
      <c r="AM1002">
        <v>0</v>
      </c>
      <c r="AN1002">
        <v>0</v>
      </c>
      <c r="AO1002">
        <v>0.95209999999999995</v>
      </c>
      <c r="AP1002">
        <v>1</v>
      </c>
      <c r="AQ1002">
        <v>1</v>
      </c>
      <c r="AR1002" t="s">
        <v>95</v>
      </c>
      <c r="AS1002" t="s">
        <v>95</v>
      </c>
      <c r="AT1002" t="s">
        <v>95</v>
      </c>
      <c r="AU1002" t="s">
        <v>95</v>
      </c>
      <c r="AV1002" t="s">
        <v>95</v>
      </c>
      <c r="AW1002" t="s">
        <v>95</v>
      </c>
      <c r="AX1002" t="s">
        <v>95</v>
      </c>
      <c r="AY1002" t="s">
        <v>94</v>
      </c>
      <c r="AZ1002" t="s">
        <v>95</v>
      </c>
      <c r="BA1002" t="s">
        <v>94</v>
      </c>
      <c r="BB1002" t="s">
        <v>95</v>
      </c>
      <c r="BC1002" t="s">
        <v>94</v>
      </c>
      <c r="BD1002" t="s">
        <v>95</v>
      </c>
      <c r="BE1002">
        <v>1</v>
      </c>
      <c r="BI1002">
        <v>0</v>
      </c>
      <c r="BL1002">
        <v>1</v>
      </c>
      <c r="BM1002">
        <v>1</v>
      </c>
      <c r="BN1002">
        <v>0</v>
      </c>
      <c r="BO1002">
        <v>0</v>
      </c>
      <c r="BP1002">
        <v>0</v>
      </c>
      <c r="BQ1002">
        <v>0</v>
      </c>
      <c r="BY1002">
        <v>1054</v>
      </c>
      <c r="CG1002" s="4">
        <v>1</v>
      </c>
      <c r="CH1002" s="4">
        <v>1</v>
      </c>
      <c r="CI1002" s="5">
        <v>0</v>
      </c>
      <c r="CJ1002" s="5">
        <v>0</v>
      </c>
      <c r="CK1002" s="5">
        <v>0</v>
      </c>
      <c r="CL1002" s="5">
        <v>0</v>
      </c>
    </row>
    <row r="1003" spans="1:91" x14ac:dyDescent="0.2">
      <c r="A1003" t="s">
        <v>1666</v>
      </c>
      <c r="B1003" t="s">
        <v>1607</v>
      </c>
      <c r="C1003" t="s">
        <v>1667</v>
      </c>
      <c r="D1003">
        <v>1.1000000000000001</v>
      </c>
      <c r="E1003" t="s">
        <v>90</v>
      </c>
      <c r="F1003" t="s">
        <v>1609</v>
      </c>
      <c r="G1003" t="s">
        <v>1610</v>
      </c>
      <c r="H1003" t="s">
        <v>1611</v>
      </c>
      <c r="I1003">
        <v>0.10347000000000001</v>
      </c>
      <c r="J1003">
        <v>0.10347000000000001</v>
      </c>
      <c r="K1003">
        <v>222.79</v>
      </c>
      <c r="L1003">
        <v>2132.6999999999998</v>
      </c>
      <c r="M1003">
        <v>42.470999999999997</v>
      </c>
      <c r="N1003" s="1">
        <v>515220000</v>
      </c>
      <c r="O1003">
        <v>9.0264000000000002E-4</v>
      </c>
      <c r="P1003">
        <v>1871.1</v>
      </c>
      <c r="Q1003" s="1">
        <v>-445890</v>
      </c>
      <c r="R1003">
        <v>0.96967000000000003</v>
      </c>
      <c r="S1003">
        <v>0.96431</v>
      </c>
      <c r="T1003">
        <v>248.6</v>
      </c>
      <c r="U1003">
        <v>204.83</v>
      </c>
      <c r="V1003">
        <v>0.96967000000000003</v>
      </c>
      <c r="W1003">
        <v>0.96630000000000005</v>
      </c>
      <c r="X1003">
        <v>248.6</v>
      </c>
      <c r="Y1003">
        <v>204.83</v>
      </c>
      <c r="Z1003">
        <v>0.89326000000000005</v>
      </c>
      <c r="AA1003">
        <v>0.88139999999999996</v>
      </c>
      <c r="AB1003">
        <v>466.33</v>
      </c>
      <c r="AC1003">
        <v>363.89</v>
      </c>
      <c r="AD1003">
        <v>21</v>
      </c>
      <c r="AE1003">
        <v>21</v>
      </c>
      <c r="AF1003" s="1">
        <v>1.1257000000000001E-5</v>
      </c>
      <c r="AG1003" s="1">
        <v>1.3641E-6</v>
      </c>
      <c r="AH1003" s="1">
        <v>9.8928999999999998E-6</v>
      </c>
      <c r="AI1003">
        <v>21</v>
      </c>
      <c r="AJ1003">
        <v>0</v>
      </c>
      <c r="AK1003">
        <v>16</v>
      </c>
      <c r="AL1003">
        <v>0</v>
      </c>
      <c r="AM1003">
        <v>1</v>
      </c>
      <c r="AN1003">
        <v>0</v>
      </c>
      <c r="AO1003">
        <v>0.88273000000000001</v>
      </c>
      <c r="AP1003">
        <v>0</v>
      </c>
      <c r="AQ1003">
        <v>0</v>
      </c>
      <c r="AR1003" t="s">
        <v>95</v>
      </c>
      <c r="AS1003" t="s">
        <v>95</v>
      </c>
      <c r="AT1003" t="s">
        <v>95</v>
      </c>
      <c r="AU1003" t="s">
        <v>95</v>
      </c>
      <c r="AV1003" t="s">
        <v>95</v>
      </c>
      <c r="AW1003" t="s">
        <v>95</v>
      </c>
      <c r="AX1003" t="s">
        <v>95</v>
      </c>
      <c r="AY1003" t="s">
        <v>94</v>
      </c>
      <c r="AZ1003" t="s">
        <v>95</v>
      </c>
      <c r="BA1003" t="s">
        <v>94</v>
      </c>
      <c r="BB1003" t="s">
        <v>95</v>
      </c>
      <c r="BC1003" t="s">
        <v>94</v>
      </c>
      <c r="BD1003" t="s">
        <v>95</v>
      </c>
      <c r="BE1003">
        <v>1</v>
      </c>
      <c r="BI1003">
        <v>0</v>
      </c>
      <c r="BL1003">
        <v>1</v>
      </c>
      <c r="BM1003">
        <v>1</v>
      </c>
      <c r="BN1003">
        <v>0</v>
      </c>
      <c r="BO1003">
        <v>2</v>
      </c>
      <c r="BP1003">
        <v>0</v>
      </c>
      <c r="BQ1003">
        <v>0</v>
      </c>
      <c r="BY1003">
        <v>1056</v>
      </c>
      <c r="CG1003" s="4">
        <v>1</v>
      </c>
      <c r="CH1003" s="4">
        <v>1</v>
      </c>
      <c r="CI1003" s="5">
        <v>0</v>
      </c>
      <c r="CJ1003" s="5">
        <v>0</v>
      </c>
      <c r="CK1003" s="5">
        <v>0</v>
      </c>
      <c r="CL1003" s="5">
        <v>0</v>
      </c>
    </row>
    <row r="1004" spans="1:91" x14ac:dyDescent="0.2">
      <c r="A1004" t="s">
        <v>1668</v>
      </c>
      <c r="B1004" t="s">
        <v>1607</v>
      </c>
      <c r="C1004" t="s">
        <v>1667</v>
      </c>
      <c r="D1004">
        <v>1.1000000000000001</v>
      </c>
      <c r="E1004" t="s">
        <v>90</v>
      </c>
      <c r="F1004" t="s">
        <v>1613</v>
      </c>
      <c r="G1004" t="s">
        <v>92</v>
      </c>
      <c r="H1004" t="s">
        <v>1611</v>
      </c>
      <c r="I1004">
        <v>2.3678000000000001E-2</v>
      </c>
      <c r="J1004">
        <v>1.0582E-3</v>
      </c>
      <c r="K1004">
        <v>6.4835000000000001E-4</v>
      </c>
      <c r="L1004">
        <v>2401.4</v>
      </c>
      <c r="M1004">
        <v>185.59</v>
      </c>
      <c r="N1004">
        <v>259.58</v>
      </c>
      <c r="O1004">
        <v>1555.3</v>
      </c>
      <c r="P1004" s="1">
        <v>157480</v>
      </c>
      <c r="Q1004">
        <v>-1.2786999999999999</v>
      </c>
      <c r="R1004">
        <v>0.70542000000000005</v>
      </c>
      <c r="S1004">
        <v>0.61704000000000003</v>
      </c>
      <c r="T1004">
        <v>1.7098E-3</v>
      </c>
      <c r="U1004">
        <v>1.3894999999999999E-3</v>
      </c>
      <c r="V1004">
        <v>-79.408000000000001</v>
      </c>
      <c r="W1004">
        <v>-94.028000000000006</v>
      </c>
      <c r="X1004">
        <v>2.8247999999999999E-2</v>
      </c>
      <c r="Y1004">
        <v>2.8070999999999999E-2</v>
      </c>
      <c r="Z1004">
        <v>0.68835000000000002</v>
      </c>
      <c r="AA1004">
        <v>0.63168999999999997</v>
      </c>
      <c r="AB1004">
        <v>1.7585999999999999E-3</v>
      </c>
      <c r="AC1004">
        <v>1.4411000000000001E-3</v>
      </c>
      <c r="AD1004">
        <v>14</v>
      </c>
      <c r="AE1004">
        <v>14</v>
      </c>
      <c r="AF1004">
        <v>1.2713000000000001E-4</v>
      </c>
      <c r="AG1004" s="1">
        <v>9.6311000000000007E-5</v>
      </c>
      <c r="AH1004" s="1">
        <v>3.082E-5</v>
      </c>
      <c r="AI1004">
        <v>14</v>
      </c>
      <c r="AJ1004">
        <v>2</v>
      </c>
      <c r="AK1004">
        <v>13</v>
      </c>
      <c r="AL1004">
        <v>1</v>
      </c>
      <c r="AM1004">
        <v>0</v>
      </c>
      <c r="AN1004">
        <v>0</v>
      </c>
      <c r="AO1004">
        <v>0.92105000000000004</v>
      </c>
      <c r="AP1004">
        <v>1</v>
      </c>
      <c r="AQ1004">
        <v>1</v>
      </c>
      <c r="AR1004" t="s">
        <v>95</v>
      </c>
      <c r="AS1004" t="s">
        <v>95</v>
      </c>
      <c r="AT1004" t="s">
        <v>95</v>
      </c>
      <c r="AU1004" t="s">
        <v>95</v>
      </c>
      <c r="AV1004" t="s">
        <v>95</v>
      </c>
      <c r="AW1004" t="s">
        <v>95</v>
      </c>
      <c r="AX1004" t="s">
        <v>95</v>
      </c>
      <c r="AY1004" t="s">
        <v>94</v>
      </c>
      <c r="AZ1004" t="s">
        <v>95</v>
      </c>
      <c r="BA1004" t="s">
        <v>94</v>
      </c>
      <c r="BB1004" t="s">
        <v>95</v>
      </c>
      <c r="BC1004" t="s">
        <v>94</v>
      </c>
      <c r="BD1004" t="s">
        <v>95</v>
      </c>
      <c r="BE1004">
        <v>2</v>
      </c>
      <c r="BI1004">
        <v>0</v>
      </c>
      <c r="BL1004">
        <v>1</v>
      </c>
      <c r="BM1004">
        <v>1</v>
      </c>
      <c r="BN1004">
        <v>0</v>
      </c>
      <c r="BO1004">
        <v>0</v>
      </c>
      <c r="BP1004">
        <v>0</v>
      </c>
      <c r="BQ1004">
        <v>0</v>
      </c>
      <c r="BY1004">
        <v>1057</v>
      </c>
      <c r="CG1004" s="4">
        <v>1</v>
      </c>
      <c r="CH1004" s="4">
        <v>1</v>
      </c>
      <c r="CI1004" s="5">
        <v>0</v>
      </c>
      <c r="CJ1004" s="5">
        <v>0</v>
      </c>
      <c r="CK1004" s="5">
        <v>0</v>
      </c>
      <c r="CL1004" s="5">
        <v>0</v>
      </c>
    </row>
    <row r="1005" spans="1:91" x14ac:dyDescent="0.2">
      <c r="A1005" t="s">
        <v>1669</v>
      </c>
      <c r="B1005" t="s">
        <v>1607</v>
      </c>
      <c r="C1005" t="s">
        <v>1667</v>
      </c>
      <c r="D1005">
        <v>1.1000000000000001</v>
      </c>
      <c r="E1005" t="s">
        <v>90</v>
      </c>
      <c r="F1005" t="s">
        <v>1615</v>
      </c>
      <c r="G1005" t="s">
        <v>107</v>
      </c>
      <c r="H1005" t="s">
        <v>1611</v>
      </c>
      <c r="I1005">
        <v>2.4840999999999998E-2</v>
      </c>
      <c r="J1005">
        <v>1.0582E-3</v>
      </c>
      <c r="K1005">
        <v>6.4835000000000001E-4</v>
      </c>
      <c r="L1005">
        <v>2136.3000000000002</v>
      </c>
      <c r="M1005">
        <v>176.9</v>
      </c>
      <c r="N1005">
        <v>0.58914</v>
      </c>
      <c r="O1005">
        <v>1555.3</v>
      </c>
      <c r="P1005" s="1">
        <v>157480</v>
      </c>
      <c r="Q1005">
        <v>-1.2786999999999999</v>
      </c>
      <c r="R1005">
        <v>0.70457999999999998</v>
      </c>
      <c r="S1005">
        <v>0.61595999999999995</v>
      </c>
      <c r="T1005">
        <v>1.7122000000000001E-3</v>
      </c>
      <c r="U1005">
        <v>1.3933000000000001E-3</v>
      </c>
      <c r="V1005">
        <v>-79.408000000000001</v>
      </c>
      <c r="W1005">
        <v>-94.028000000000006</v>
      </c>
      <c r="X1005">
        <v>2.8247999999999999E-2</v>
      </c>
      <c r="Y1005">
        <v>2.8070999999999999E-2</v>
      </c>
      <c r="Z1005">
        <v>0.68835000000000002</v>
      </c>
      <c r="AA1005">
        <v>0.63168999999999997</v>
      </c>
      <c r="AB1005">
        <v>1.7585999999999999E-3</v>
      </c>
      <c r="AC1005">
        <v>1.4411000000000001E-3</v>
      </c>
      <c r="AD1005">
        <v>14</v>
      </c>
      <c r="AE1005">
        <v>14</v>
      </c>
      <c r="AF1005">
        <v>5.6014000000000001E-2</v>
      </c>
      <c r="AG1005">
        <v>4.2435E-2</v>
      </c>
      <c r="AH1005">
        <v>1.3579000000000001E-2</v>
      </c>
      <c r="AI1005">
        <v>14</v>
      </c>
      <c r="AJ1005">
        <v>2</v>
      </c>
      <c r="AK1005">
        <v>13</v>
      </c>
      <c r="AL1005">
        <v>1</v>
      </c>
      <c r="AM1005">
        <v>0</v>
      </c>
      <c r="AN1005">
        <v>0</v>
      </c>
      <c r="AO1005">
        <v>0.92105000000000004</v>
      </c>
      <c r="AP1005">
        <v>1</v>
      </c>
      <c r="AQ1005">
        <v>1</v>
      </c>
      <c r="AR1005" t="s">
        <v>95</v>
      </c>
      <c r="AS1005" t="s">
        <v>95</v>
      </c>
      <c r="AT1005" t="s">
        <v>95</v>
      </c>
      <c r="AU1005" t="s">
        <v>95</v>
      </c>
      <c r="AV1005" t="s">
        <v>95</v>
      </c>
      <c r="AW1005" t="s">
        <v>95</v>
      </c>
      <c r="AX1005" t="s">
        <v>95</v>
      </c>
      <c r="AY1005" t="s">
        <v>94</v>
      </c>
      <c r="AZ1005" t="s">
        <v>95</v>
      </c>
      <c r="BA1005" t="s">
        <v>94</v>
      </c>
      <c r="BB1005" t="s">
        <v>95</v>
      </c>
      <c r="BC1005" t="s">
        <v>94</v>
      </c>
      <c r="BD1005" t="s">
        <v>95</v>
      </c>
      <c r="BI1005">
        <v>0</v>
      </c>
      <c r="BJ1005" t="s">
        <v>108</v>
      </c>
      <c r="BK1005" t="s">
        <v>109</v>
      </c>
      <c r="BL1005">
        <v>1</v>
      </c>
      <c r="BM1005">
        <v>1</v>
      </c>
      <c r="BN1005">
        <v>0</v>
      </c>
      <c r="BO1005">
        <v>1</v>
      </c>
      <c r="BP1005">
        <v>0</v>
      </c>
      <c r="BQ1005">
        <v>0</v>
      </c>
      <c r="BY1005">
        <v>1058</v>
      </c>
      <c r="CG1005" s="4">
        <v>1</v>
      </c>
      <c r="CH1005" s="4">
        <v>1</v>
      </c>
      <c r="CI1005" s="5">
        <v>0</v>
      </c>
      <c r="CJ1005" s="5">
        <v>1</v>
      </c>
      <c r="CK1005" s="5">
        <v>0</v>
      </c>
      <c r="CL1005" s="5">
        <v>0</v>
      </c>
    </row>
    <row r="1006" spans="1:91" x14ac:dyDescent="0.2">
      <c r="A1006" t="s">
        <v>1670</v>
      </c>
      <c r="B1006" t="s">
        <v>1607</v>
      </c>
      <c r="C1006" t="s">
        <v>1667</v>
      </c>
      <c r="D1006">
        <v>2.2000000000000002</v>
      </c>
      <c r="E1006" t="s">
        <v>1006</v>
      </c>
      <c r="F1006" t="s">
        <v>1632</v>
      </c>
      <c r="G1006" t="s">
        <v>1633</v>
      </c>
      <c r="H1006" t="s">
        <v>1611</v>
      </c>
      <c r="I1006">
        <v>8.7828000000000003E-2</v>
      </c>
      <c r="J1006">
        <v>8.7827000000000002E-2</v>
      </c>
      <c r="K1006">
        <v>6.7076000000000002</v>
      </c>
      <c r="L1006">
        <v>2149.5</v>
      </c>
      <c r="M1006">
        <v>50.034999999999997</v>
      </c>
      <c r="N1006" s="1">
        <v>10132000</v>
      </c>
      <c r="O1006">
        <v>7.0498000000000005E-2</v>
      </c>
      <c r="P1006">
        <v>1935.6</v>
      </c>
      <c r="Q1006">
        <v>-13435</v>
      </c>
      <c r="R1006">
        <v>0.93889999999999996</v>
      </c>
      <c r="S1006">
        <v>0.92222999999999999</v>
      </c>
      <c r="T1006">
        <v>7.5750000000000002</v>
      </c>
      <c r="U1006">
        <v>6.4423000000000004</v>
      </c>
      <c r="V1006">
        <v>0.93889999999999996</v>
      </c>
      <c r="W1006">
        <v>0.92871000000000004</v>
      </c>
      <c r="X1006">
        <v>7.5750000000000002</v>
      </c>
      <c r="Y1006">
        <v>6.4423000000000004</v>
      </c>
      <c r="Z1006">
        <v>0.89434999999999998</v>
      </c>
      <c r="AA1006">
        <v>0.87673999999999996</v>
      </c>
      <c r="AB1006">
        <v>9.9608000000000008</v>
      </c>
      <c r="AC1006">
        <v>7.8838999999999997</v>
      </c>
      <c r="AD1006">
        <v>15</v>
      </c>
      <c r="AE1006">
        <v>15</v>
      </c>
      <c r="AF1006" s="1">
        <v>1.4467000000000001E-5</v>
      </c>
      <c r="AG1006" s="1">
        <v>3.7543000000000002E-6</v>
      </c>
      <c r="AH1006" s="1">
        <v>1.0712E-5</v>
      </c>
      <c r="AI1006">
        <v>15</v>
      </c>
      <c r="AJ1006">
        <v>0</v>
      </c>
      <c r="AK1006">
        <v>14</v>
      </c>
      <c r="AL1006">
        <v>0</v>
      </c>
      <c r="AM1006">
        <v>0</v>
      </c>
      <c r="AN1006">
        <v>0</v>
      </c>
      <c r="AO1006">
        <v>0.88954999999999995</v>
      </c>
      <c r="AP1006">
        <v>0</v>
      </c>
      <c r="AQ1006">
        <v>0</v>
      </c>
      <c r="AR1006" t="s">
        <v>95</v>
      </c>
      <c r="AS1006" t="s">
        <v>95</v>
      </c>
      <c r="AT1006" t="s">
        <v>95</v>
      </c>
      <c r="AU1006" t="s">
        <v>95</v>
      </c>
      <c r="AV1006" t="s">
        <v>95</v>
      </c>
      <c r="AW1006" t="s">
        <v>95</v>
      </c>
      <c r="AX1006" t="s">
        <v>95</v>
      </c>
      <c r="AY1006" t="s">
        <v>94</v>
      </c>
      <c r="AZ1006" t="s">
        <v>95</v>
      </c>
      <c r="BA1006" t="s">
        <v>94</v>
      </c>
      <c r="BB1006" t="s">
        <v>95</v>
      </c>
      <c r="BC1006" t="s">
        <v>94</v>
      </c>
      <c r="BD1006" t="s">
        <v>95</v>
      </c>
      <c r="BE1006">
        <v>1</v>
      </c>
      <c r="BI1006">
        <v>0</v>
      </c>
      <c r="BL1006">
        <v>1</v>
      </c>
      <c r="BM1006">
        <v>1</v>
      </c>
      <c r="BN1006">
        <v>0</v>
      </c>
      <c r="BO1006">
        <v>0</v>
      </c>
      <c r="BP1006">
        <v>0</v>
      </c>
      <c r="BQ1006">
        <v>0</v>
      </c>
      <c r="BY1006">
        <v>1055</v>
      </c>
      <c r="CG1006" s="4">
        <v>1</v>
      </c>
      <c r="CH1006" s="4">
        <v>1</v>
      </c>
      <c r="CI1006" s="5">
        <v>0</v>
      </c>
      <c r="CJ1006" s="5">
        <v>0</v>
      </c>
      <c r="CK1006" s="5">
        <v>0</v>
      </c>
      <c r="CL1006" s="5">
        <v>1</v>
      </c>
      <c r="CM1006" s="12" t="s">
        <v>3457</v>
      </c>
    </row>
    <row r="1007" spans="1:91" x14ac:dyDescent="0.2">
      <c r="A1007" t="s">
        <v>1671</v>
      </c>
      <c r="B1007" t="s">
        <v>1607</v>
      </c>
      <c r="C1007" t="s">
        <v>1667</v>
      </c>
      <c r="D1007">
        <v>2.5</v>
      </c>
      <c r="E1007" t="s">
        <v>632</v>
      </c>
      <c r="F1007" t="s">
        <v>1638</v>
      </c>
      <c r="G1007" t="s">
        <v>905</v>
      </c>
      <c r="H1007" t="s">
        <v>1611</v>
      </c>
      <c r="I1007">
        <v>0.18004000000000001</v>
      </c>
      <c r="J1007">
        <v>5.5529000000000002E-2</v>
      </c>
      <c r="K1007">
        <v>72.986000000000004</v>
      </c>
      <c r="L1007">
        <v>2007.9</v>
      </c>
      <c r="M1007">
        <v>24.408000000000001</v>
      </c>
      <c r="N1007">
        <v>2017.3</v>
      </c>
      <c r="O1007">
        <v>2.8205999999999999E-3</v>
      </c>
      <c r="P1007">
        <v>1778.4</v>
      </c>
      <c r="Q1007" s="1">
        <v>-145560</v>
      </c>
      <c r="R1007">
        <v>0.95804</v>
      </c>
      <c r="S1007">
        <v>0.95140999999999998</v>
      </c>
      <c r="T1007">
        <v>101.96</v>
      </c>
      <c r="U1007">
        <v>78.05</v>
      </c>
      <c r="V1007">
        <v>0.88158000000000003</v>
      </c>
      <c r="W1007">
        <v>0.86973</v>
      </c>
      <c r="X1007">
        <v>171.29</v>
      </c>
      <c r="Y1007">
        <v>143.02000000000001</v>
      </c>
      <c r="Z1007">
        <v>0.94606000000000001</v>
      </c>
      <c r="AA1007">
        <v>0.94066000000000005</v>
      </c>
      <c r="AB1007">
        <v>115.61</v>
      </c>
      <c r="AC1007">
        <v>94.573999999999998</v>
      </c>
      <c r="AD1007">
        <v>23</v>
      </c>
      <c r="AE1007">
        <v>23</v>
      </c>
      <c r="AF1007">
        <v>0.92447999999999997</v>
      </c>
      <c r="AG1007">
        <v>0.16011</v>
      </c>
      <c r="AH1007">
        <v>0.76436999999999999</v>
      </c>
      <c r="AI1007">
        <v>23</v>
      </c>
      <c r="AJ1007">
        <v>5</v>
      </c>
      <c r="AK1007">
        <v>22</v>
      </c>
      <c r="AL1007">
        <v>1</v>
      </c>
      <c r="AM1007">
        <v>0</v>
      </c>
      <c r="AN1007">
        <v>0</v>
      </c>
      <c r="AO1007">
        <v>0.95015000000000005</v>
      </c>
      <c r="AP1007">
        <v>0</v>
      </c>
      <c r="AQ1007">
        <v>0</v>
      </c>
      <c r="AR1007" t="s">
        <v>95</v>
      </c>
      <c r="AS1007" t="s">
        <v>95</v>
      </c>
      <c r="AT1007" t="s">
        <v>95</v>
      </c>
      <c r="AU1007" t="s">
        <v>95</v>
      </c>
      <c r="AV1007" t="s">
        <v>95</v>
      </c>
      <c r="AW1007" t="s">
        <v>95</v>
      </c>
      <c r="AX1007" t="s">
        <v>95</v>
      </c>
      <c r="AY1007" t="s">
        <v>95</v>
      </c>
      <c r="AZ1007" t="s">
        <v>95</v>
      </c>
      <c r="BA1007" t="s">
        <v>95</v>
      </c>
      <c r="BB1007" t="s">
        <v>95</v>
      </c>
      <c r="BC1007" t="s">
        <v>95</v>
      </c>
      <c r="BD1007" t="s">
        <v>95</v>
      </c>
      <c r="BE1007">
        <v>1</v>
      </c>
      <c r="BI1007">
        <v>0</v>
      </c>
      <c r="BL1007">
        <v>1</v>
      </c>
      <c r="BM1007">
        <v>1</v>
      </c>
      <c r="BN1007">
        <v>0</v>
      </c>
      <c r="BO1007">
        <v>0</v>
      </c>
      <c r="BP1007">
        <v>0</v>
      </c>
      <c r="BQ1007">
        <v>0</v>
      </c>
      <c r="BY1007">
        <v>1059</v>
      </c>
      <c r="CG1007" s="4">
        <v>1</v>
      </c>
      <c r="CH1007" s="4">
        <v>1</v>
      </c>
      <c r="CI1007" s="5">
        <v>0</v>
      </c>
      <c r="CJ1007" s="5">
        <v>0</v>
      </c>
      <c r="CK1007" s="5">
        <v>0</v>
      </c>
      <c r="CL1007" s="5">
        <v>0</v>
      </c>
    </row>
    <row r="1008" spans="1:91" x14ac:dyDescent="0.2">
      <c r="A1008" t="s">
        <v>1672</v>
      </c>
      <c r="B1008" t="s">
        <v>1607</v>
      </c>
      <c r="C1008" t="s">
        <v>1667</v>
      </c>
      <c r="D1008">
        <v>2.5</v>
      </c>
      <c r="E1008" t="s">
        <v>632</v>
      </c>
      <c r="F1008" t="s">
        <v>1640</v>
      </c>
      <c r="G1008" t="s">
        <v>905</v>
      </c>
      <c r="H1008" t="s">
        <v>1611</v>
      </c>
      <c r="I1008">
        <v>3.7343000000000001E-2</v>
      </c>
      <c r="J1008">
        <v>3.7343000000000001E-2</v>
      </c>
      <c r="K1008">
        <v>144.68</v>
      </c>
      <c r="L1008">
        <v>2314.9</v>
      </c>
      <c r="M1008">
        <v>117.68</v>
      </c>
      <c r="N1008" s="1">
        <v>347880000</v>
      </c>
      <c r="O1008">
        <v>0.50729999999999997</v>
      </c>
      <c r="P1008">
        <v>1770.1</v>
      </c>
      <c r="Q1008" s="1">
        <v>-286730</v>
      </c>
      <c r="R1008">
        <v>0.81733999999999996</v>
      </c>
      <c r="S1008">
        <v>0.78849999999999998</v>
      </c>
      <c r="T1008">
        <v>473.41</v>
      </c>
      <c r="U1008">
        <v>402.09</v>
      </c>
      <c r="V1008">
        <v>0.81733999999999996</v>
      </c>
      <c r="W1008">
        <v>0.79908000000000001</v>
      </c>
      <c r="X1008">
        <v>473.4</v>
      </c>
      <c r="Y1008">
        <v>402.09</v>
      </c>
      <c r="Z1008">
        <v>0.75070999999999999</v>
      </c>
      <c r="AA1008">
        <v>0.72577999999999998</v>
      </c>
      <c r="AB1008">
        <v>553.04999999999995</v>
      </c>
      <c r="AC1008">
        <v>458.94</v>
      </c>
      <c r="AD1008">
        <v>23</v>
      </c>
      <c r="AE1008">
        <v>23</v>
      </c>
      <c r="AF1008" s="1">
        <v>1.9879999999999999E-5</v>
      </c>
      <c r="AG1008" s="1">
        <v>8.5689000000000002E-6</v>
      </c>
      <c r="AH1008" s="1">
        <v>1.1311000000000001E-5</v>
      </c>
      <c r="AI1008">
        <v>23</v>
      </c>
      <c r="AJ1008">
        <v>1</v>
      </c>
      <c r="AK1008">
        <v>22</v>
      </c>
      <c r="AL1008">
        <v>0</v>
      </c>
      <c r="AM1008">
        <v>0</v>
      </c>
      <c r="AN1008">
        <v>0</v>
      </c>
      <c r="AO1008">
        <v>0.93828</v>
      </c>
      <c r="AP1008">
        <v>0</v>
      </c>
      <c r="AQ1008">
        <v>0</v>
      </c>
      <c r="AR1008" t="s">
        <v>95</v>
      </c>
      <c r="AS1008" t="s">
        <v>95</v>
      </c>
      <c r="AT1008" t="s">
        <v>95</v>
      </c>
      <c r="AU1008" t="s">
        <v>95</v>
      </c>
      <c r="AV1008" t="s">
        <v>95</v>
      </c>
      <c r="AW1008" t="s">
        <v>95</v>
      </c>
      <c r="AX1008" t="s">
        <v>95</v>
      </c>
      <c r="AY1008" t="s">
        <v>94</v>
      </c>
      <c r="AZ1008" t="s">
        <v>95</v>
      </c>
      <c r="BA1008" t="s">
        <v>94</v>
      </c>
      <c r="BB1008" t="s">
        <v>95</v>
      </c>
      <c r="BC1008" t="s">
        <v>94</v>
      </c>
      <c r="BD1008" t="s">
        <v>95</v>
      </c>
      <c r="BE1008">
        <v>2</v>
      </c>
      <c r="BI1008">
        <v>0</v>
      </c>
      <c r="BL1008">
        <v>1</v>
      </c>
      <c r="BM1008">
        <v>1</v>
      </c>
      <c r="BN1008">
        <v>0</v>
      </c>
      <c r="BO1008">
        <v>0</v>
      </c>
      <c r="BP1008">
        <v>0</v>
      </c>
      <c r="BQ1008">
        <v>1</v>
      </c>
      <c r="BY1008">
        <v>1060</v>
      </c>
      <c r="CG1008" s="4">
        <v>1</v>
      </c>
      <c r="CH1008" s="4">
        <v>1</v>
      </c>
      <c r="CI1008" s="5">
        <v>0</v>
      </c>
      <c r="CJ1008" s="5">
        <v>0</v>
      </c>
      <c r="CK1008" s="5">
        <v>0</v>
      </c>
      <c r="CL1008" s="5">
        <v>1</v>
      </c>
    </row>
    <row r="1009" spans="1:90" x14ac:dyDescent="0.2">
      <c r="A1009" t="s">
        <v>1673</v>
      </c>
      <c r="B1009" t="s">
        <v>1607</v>
      </c>
      <c r="C1009" t="s">
        <v>1667</v>
      </c>
      <c r="D1009">
        <v>3.5</v>
      </c>
      <c r="E1009" t="s">
        <v>317</v>
      </c>
      <c r="F1009" t="s">
        <v>318</v>
      </c>
      <c r="G1009" t="s">
        <v>319</v>
      </c>
      <c r="H1009" t="s">
        <v>1611</v>
      </c>
      <c r="I1009">
        <v>0.14846000000000001</v>
      </c>
      <c r="J1009">
        <v>6.7152000000000003E-2</v>
      </c>
      <c r="K1009">
        <v>1.6145</v>
      </c>
      <c r="L1009">
        <v>2010.9</v>
      </c>
      <c r="M1009">
        <v>29.6</v>
      </c>
      <c r="N1009">
        <v>73.349999999999994</v>
      </c>
      <c r="O1009">
        <v>1.7061999999999999</v>
      </c>
      <c r="P1009">
        <v>1967.6</v>
      </c>
      <c r="Q1009">
        <v>-3208.8</v>
      </c>
      <c r="R1009">
        <v>0.99563999999999997</v>
      </c>
      <c r="S1009">
        <v>0.99531999999999998</v>
      </c>
      <c r="T1009">
        <v>1.4379999999999999</v>
      </c>
      <c r="U1009">
        <v>1.127</v>
      </c>
      <c r="V1009">
        <v>0.95020000000000004</v>
      </c>
      <c r="W1009">
        <v>0.94782</v>
      </c>
      <c r="X1009">
        <v>4.8601000000000001</v>
      </c>
      <c r="Y1009">
        <v>4.0999999999999996</v>
      </c>
      <c r="Z1009">
        <v>0.92696999999999996</v>
      </c>
      <c r="AA1009">
        <v>0.92349999999999999</v>
      </c>
      <c r="AB1009">
        <v>5.8852000000000002</v>
      </c>
      <c r="AC1009">
        <v>5.3753000000000002</v>
      </c>
      <c r="AD1009">
        <v>45</v>
      </c>
      <c r="AE1009">
        <v>44</v>
      </c>
      <c r="AF1009">
        <v>0.84526000000000001</v>
      </c>
      <c r="AG1009">
        <v>1.3632999999999999E-2</v>
      </c>
      <c r="AH1009">
        <v>0.83162999999999998</v>
      </c>
      <c r="AI1009">
        <v>44</v>
      </c>
      <c r="AJ1009">
        <v>1</v>
      </c>
      <c r="AK1009">
        <v>43</v>
      </c>
      <c r="AL1009">
        <v>0</v>
      </c>
      <c r="AM1009">
        <v>0</v>
      </c>
      <c r="AN1009">
        <v>0</v>
      </c>
      <c r="AO1009">
        <v>0.95628999999999997</v>
      </c>
      <c r="AP1009">
        <v>0</v>
      </c>
      <c r="AQ1009">
        <v>1</v>
      </c>
      <c r="AR1009" t="s">
        <v>95</v>
      </c>
      <c r="AS1009" t="s">
        <v>95</v>
      </c>
      <c r="AT1009" t="s">
        <v>95</v>
      </c>
      <c r="AU1009" t="s">
        <v>95</v>
      </c>
      <c r="AV1009" t="s">
        <v>95</v>
      </c>
      <c r="AW1009" t="s">
        <v>95</v>
      </c>
      <c r="AX1009" t="s">
        <v>95</v>
      </c>
      <c r="AY1009" t="s">
        <v>95</v>
      </c>
      <c r="AZ1009" t="s">
        <v>95</v>
      </c>
      <c r="BA1009" t="s">
        <v>95</v>
      </c>
      <c r="BB1009" t="s">
        <v>95</v>
      </c>
      <c r="BC1009" t="s">
        <v>95</v>
      </c>
      <c r="BD1009" t="s">
        <v>95</v>
      </c>
      <c r="BI1009">
        <v>0</v>
      </c>
      <c r="BJ1009" t="s">
        <v>137</v>
      </c>
      <c r="BK1009" t="s">
        <v>133</v>
      </c>
      <c r="BL1009">
        <v>1</v>
      </c>
      <c r="BM1009">
        <v>1</v>
      </c>
      <c r="BN1009">
        <v>0</v>
      </c>
      <c r="BO1009">
        <v>0</v>
      </c>
      <c r="BP1009">
        <v>0</v>
      </c>
      <c r="BQ1009">
        <v>1</v>
      </c>
      <c r="BY1009">
        <v>1061</v>
      </c>
      <c r="CG1009" s="4">
        <v>1</v>
      </c>
      <c r="CH1009" s="4">
        <v>1</v>
      </c>
      <c r="CI1009" s="5">
        <v>0</v>
      </c>
      <c r="CJ1009" s="5">
        <v>0</v>
      </c>
      <c r="CK1009" s="5">
        <v>0</v>
      </c>
      <c r="CL1009" s="5">
        <v>1</v>
      </c>
    </row>
    <row r="1010" spans="1:90" x14ac:dyDescent="0.2">
      <c r="A1010" t="s">
        <v>1674</v>
      </c>
      <c r="B1010" t="s">
        <v>1607</v>
      </c>
      <c r="C1010" t="s">
        <v>1667</v>
      </c>
      <c r="D1010">
        <v>3.5</v>
      </c>
      <c r="E1010" t="s">
        <v>317</v>
      </c>
      <c r="F1010" t="s">
        <v>321</v>
      </c>
      <c r="G1010" t="s">
        <v>322</v>
      </c>
      <c r="H1010" t="s">
        <v>1611</v>
      </c>
      <c r="I1010">
        <v>0.28602</v>
      </c>
      <c r="J1010">
        <v>5.5059999999999996E-3</v>
      </c>
      <c r="K1010">
        <v>4.9274999999999999E-2</v>
      </c>
      <c r="L1010">
        <v>1994.5</v>
      </c>
      <c r="M1010">
        <v>15.364000000000001</v>
      </c>
      <c r="N1010">
        <v>2.0617000000000001</v>
      </c>
      <c r="O1010">
        <v>1554.5</v>
      </c>
      <c r="P1010" s="1">
        <v>157510</v>
      </c>
      <c r="Q1010">
        <v>-97.271000000000001</v>
      </c>
      <c r="R1010">
        <v>0.31608000000000003</v>
      </c>
      <c r="S1010">
        <v>0.26602999999999999</v>
      </c>
      <c r="T1010">
        <v>1.1471</v>
      </c>
      <c r="U1010">
        <v>0.72885</v>
      </c>
      <c r="V1010">
        <v>-0.98665000000000003</v>
      </c>
      <c r="W1010">
        <v>-1.0812999999999999</v>
      </c>
      <c r="X1010">
        <v>1.9551000000000001</v>
      </c>
      <c r="Y1010">
        <v>1.3777999999999999</v>
      </c>
      <c r="Z1010">
        <v>0.21285999999999999</v>
      </c>
      <c r="AA1010">
        <v>0.17538000000000001</v>
      </c>
      <c r="AB1010">
        <v>1.2305999999999999</v>
      </c>
      <c r="AC1010">
        <v>0.83281000000000005</v>
      </c>
      <c r="AD1010">
        <v>45</v>
      </c>
      <c r="AE1010">
        <v>32</v>
      </c>
      <c r="AF1010">
        <v>3.3953000000000002</v>
      </c>
      <c r="AG1010">
        <v>0.48504000000000003</v>
      </c>
      <c r="AH1010">
        <v>2.9102999999999999</v>
      </c>
      <c r="AI1010">
        <v>43</v>
      </c>
      <c r="AJ1010">
        <v>10</v>
      </c>
      <c r="AK1010">
        <v>42</v>
      </c>
      <c r="AL1010">
        <v>1</v>
      </c>
      <c r="AM1010">
        <v>0</v>
      </c>
      <c r="AN1010">
        <v>1</v>
      </c>
      <c r="AO1010">
        <v>0.69186000000000003</v>
      </c>
      <c r="AP1010">
        <v>0</v>
      </c>
      <c r="AQ1010">
        <v>1</v>
      </c>
      <c r="AR1010" t="s">
        <v>94</v>
      </c>
      <c r="AS1010" t="s">
        <v>95</v>
      </c>
      <c r="AT1010" t="s">
        <v>95</v>
      </c>
      <c r="AU1010" t="s">
        <v>94</v>
      </c>
      <c r="AV1010" t="s">
        <v>94</v>
      </c>
      <c r="AW1010" t="s">
        <v>94</v>
      </c>
      <c r="AX1010" t="s">
        <v>94</v>
      </c>
      <c r="AY1010" t="s">
        <v>95</v>
      </c>
      <c r="AZ1010" t="s">
        <v>94</v>
      </c>
      <c r="BA1010" t="s">
        <v>94</v>
      </c>
      <c r="BB1010" t="s">
        <v>94</v>
      </c>
      <c r="BC1010" t="s">
        <v>96</v>
      </c>
      <c r="BD1010" t="s">
        <v>94</v>
      </c>
      <c r="BI1010">
        <v>0</v>
      </c>
      <c r="BJ1010" t="s">
        <v>132</v>
      </c>
      <c r="BK1010" t="s">
        <v>133</v>
      </c>
      <c r="BL1010">
        <v>0</v>
      </c>
      <c r="BM1010">
        <v>1</v>
      </c>
      <c r="BN1010">
        <v>0</v>
      </c>
      <c r="BO1010">
        <v>0</v>
      </c>
      <c r="BP1010">
        <v>0</v>
      </c>
      <c r="BQ1010">
        <v>0</v>
      </c>
      <c r="BY1010">
        <v>1062</v>
      </c>
      <c r="CG1010" s="4">
        <v>0</v>
      </c>
      <c r="CH1010" s="4">
        <v>1</v>
      </c>
      <c r="CI1010" s="5">
        <v>0</v>
      </c>
      <c r="CJ1010" s="5">
        <v>0</v>
      </c>
      <c r="CK1010" s="5">
        <v>0</v>
      </c>
      <c r="CL1010" s="5">
        <v>0</v>
      </c>
    </row>
    <row r="1011" spans="1:90" x14ac:dyDescent="0.2">
      <c r="A1011" t="s">
        <v>1675</v>
      </c>
      <c r="B1011" t="s">
        <v>1607</v>
      </c>
      <c r="C1011" t="s">
        <v>1667</v>
      </c>
      <c r="D1011">
        <v>3.5</v>
      </c>
      <c r="E1011" t="s">
        <v>317</v>
      </c>
      <c r="F1011" t="s">
        <v>325</v>
      </c>
      <c r="G1011" t="s">
        <v>326</v>
      </c>
      <c r="H1011" t="s">
        <v>1611</v>
      </c>
      <c r="I1011">
        <v>0.31955</v>
      </c>
      <c r="J1011">
        <v>7.4152000000000003E-3</v>
      </c>
      <c r="K1011">
        <v>6.7984000000000003E-2</v>
      </c>
      <c r="L1011">
        <v>2013.4</v>
      </c>
      <c r="M1011">
        <v>13.752000000000001</v>
      </c>
      <c r="N1011">
        <v>3.0101</v>
      </c>
      <c r="O1011">
        <v>1553.8</v>
      </c>
      <c r="P1011" s="1">
        <v>157590</v>
      </c>
      <c r="Q1011">
        <v>-135.33000000000001</v>
      </c>
      <c r="R1011">
        <v>0.59804999999999997</v>
      </c>
      <c r="S1011">
        <v>0.56864000000000003</v>
      </c>
      <c r="T1011">
        <v>0.83350999999999997</v>
      </c>
      <c r="U1011">
        <v>0.47005999999999998</v>
      </c>
      <c r="V1011">
        <v>-0.35</v>
      </c>
      <c r="W1011">
        <v>-0.41428999999999999</v>
      </c>
      <c r="X1011">
        <v>1.5275000000000001</v>
      </c>
      <c r="Y1011">
        <v>0.77778000000000003</v>
      </c>
      <c r="Z1011">
        <v>0.45102999999999999</v>
      </c>
      <c r="AA1011">
        <v>0.42487999999999998</v>
      </c>
      <c r="AB1011">
        <v>0.97409000000000001</v>
      </c>
      <c r="AC1011">
        <v>0.72921000000000002</v>
      </c>
      <c r="AD1011">
        <v>45</v>
      </c>
      <c r="AE1011">
        <v>17</v>
      </c>
      <c r="AF1011">
        <v>1.9933000000000001</v>
      </c>
      <c r="AG1011">
        <v>0.33222000000000002</v>
      </c>
      <c r="AH1011">
        <v>1.6611</v>
      </c>
      <c r="AI1011">
        <v>29</v>
      </c>
      <c r="AJ1011">
        <v>4</v>
      </c>
      <c r="AK1011">
        <v>28</v>
      </c>
      <c r="AL1011">
        <v>1</v>
      </c>
      <c r="AM1011">
        <v>0</v>
      </c>
      <c r="AN1011">
        <v>1</v>
      </c>
      <c r="AO1011">
        <v>0.73333000000000004</v>
      </c>
      <c r="AP1011">
        <v>0</v>
      </c>
      <c r="AQ1011">
        <v>1</v>
      </c>
      <c r="AR1011" t="s">
        <v>94</v>
      </c>
      <c r="AS1011" t="s">
        <v>95</v>
      </c>
      <c r="AT1011" t="s">
        <v>95</v>
      </c>
      <c r="AU1011" t="s">
        <v>94</v>
      </c>
      <c r="AV1011" t="s">
        <v>94</v>
      </c>
      <c r="AW1011" t="s">
        <v>94</v>
      </c>
      <c r="AX1011" t="s">
        <v>95</v>
      </c>
      <c r="AY1011" t="s">
        <v>95</v>
      </c>
      <c r="AZ1011" t="s">
        <v>95</v>
      </c>
      <c r="BA1011" t="s">
        <v>94</v>
      </c>
      <c r="BB1011" t="s">
        <v>94</v>
      </c>
      <c r="BC1011" t="s">
        <v>94</v>
      </c>
      <c r="BD1011" t="s">
        <v>94</v>
      </c>
      <c r="BI1011">
        <v>0</v>
      </c>
      <c r="BJ1011" t="s">
        <v>132</v>
      </c>
      <c r="BK1011" t="s">
        <v>133</v>
      </c>
      <c r="BL1011">
        <v>1</v>
      </c>
      <c r="BM1011">
        <v>1</v>
      </c>
      <c r="BN1011">
        <v>0</v>
      </c>
      <c r="BO1011">
        <v>0</v>
      </c>
      <c r="BP1011">
        <v>0</v>
      </c>
      <c r="BQ1011">
        <v>0</v>
      </c>
      <c r="BY1011">
        <v>1063</v>
      </c>
      <c r="CG1011" s="4">
        <v>1</v>
      </c>
      <c r="CH1011" s="4">
        <v>1</v>
      </c>
      <c r="CI1011" s="5">
        <v>0</v>
      </c>
      <c r="CJ1011" s="5">
        <v>0</v>
      </c>
      <c r="CK1011" s="5">
        <v>0</v>
      </c>
      <c r="CL1011" s="5">
        <v>0</v>
      </c>
    </row>
    <row r="1012" spans="1:90" x14ac:dyDescent="0.2">
      <c r="A1012" t="s">
        <v>1676</v>
      </c>
      <c r="B1012" t="s">
        <v>1607</v>
      </c>
      <c r="C1012" t="s">
        <v>1667</v>
      </c>
      <c r="D1012">
        <v>3.5</v>
      </c>
      <c r="E1012" t="s">
        <v>317</v>
      </c>
      <c r="F1012" t="s">
        <v>328</v>
      </c>
      <c r="G1012" t="s">
        <v>329</v>
      </c>
      <c r="H1012" t="s">
        <v>1611</v>
      </c>
      <c r="I1012">
        <v>34.923999999999999</v>
      </c>
      <c r="J1012">
        <v>0.10639999999999999</v>
      </c>
      <c r="K1012">
        <v>2.1366999999999998</v>
      </c>
      <c r="L1012">
        <v>2019.1</v>
      </c>
      <c r="M1012">
        <v>0.12583</v>
      </c>
      <c r="N1012">
        <v>170.14</v>
      </c>
      <c r="O1012">
        <v>1.1535</v>
      </c>
      <c r="P1012">
        <v>1981</v>
      </c>
      <c r="Q1012">
        <v>-4257.1000000000004</v>
      </c>
      <c r="R1012">
        <v>0.18254999999999999</v>
      </c>
      <c r="S1012">
        <v>0.12274</v>
      </c>
      <c r="T1012">
        <v>111.8</v>
      </c>
      <c r="U1012">
        <v>31.388999999999999</v>
      </c>
      <c r="V1012">
        <v>6.7291000000000004E-2</v>
      </c>
      <c r="W1012">
        <v>2.2877000000000002E-2</v>
      </c>
      <c r="X1012">
        <v>119.42</v>
      </c>
      <c r="Y1012">
        <v>38.469000000000001</v>
      </c>
      <c r="Z1012">
        <v>5.0365E-2</v>
      </c>
      <c r="AA1012">
        <v>5.1441000000000004E-3</v>
      </c>
      <c r="AB1012">
        <v>120.5</v>
      </c>
      <c r="AC1012">
        <v>42.58</v>
      </c>
      <c r="AD1012">
        <v>45</v>
      </c>
      <c r="AE1012">
        <v>14</v>
      </c>
      <c r="AF1012">
        <v>4.9348000000000001</v>
      </c>
      <c r="AG1012">
        <v>7.7450000000000001E-4</v>
      </c>
      <c r="AH1012">
        <v>4.9340000000000002</v>
      </c>
      <c r="AI1012">
        <v>28</v>
      </c>
      <c r="AJ1012">
        <v>3</v>
      </c>
      <c r="AK1012">
        <v>16</v>
      </c>
      <c r="AL1012">
        <v>1</v>
      </c>
      <c r="AM1012">
        <v>1</v>
      </c>
      <c r="AN1012">
        <v>1</v>
      </c>
      <c r="AO1012">
        <v>6.0508999999999997E-3</v>
      </c>
      <c r="AP1012">
        <v>0</v>
      </c>
      <c r="AQ1012">
        <v>0</v>
      </c>
      <c r="AR1012" t="s">
        <v>96</v>
      </c>
      <c r="AS1012" t="s">
        <v>95</v>
      </c>
      <c r="AT1012" t="s">
        <v>95</v>
      </c>
      <c r="AU1012" t="s">
        <v>94</v>
      </c>
      <c r="AV1012" t="s">
        <v>94</v>
      </c>
      <c r="AW1012" t="s">
        <v>94</v>
      </c>
      <c r="AX1012" t="s">
        <v>94</v>
      </c>
      <c r="AY1012" t="s">
        <v>95</v>
      </c>
      <c r="AZ1012" t="s">
        <v>94</v>
      </c>
      <c r="BA1012" t="s">
        <v>96</v>
      </c>
      <c r="BB1012" t="s">
        <v>94</v>
      </c>
      <c r="BC1012" t="s">
        <v>96</v>
      </c>
      <c r="BD1012" t="s">
        <v>94</v>
      </c>
      <c r="BI1012">
        <v>0</v>
      </c>
      <c r="BJ1012" t="s">
        <v>132</v>
      </c>
      <c r="BK1012" t="s">
        <v>133</v>
      </c>
      <c r="BL1012">
        <v>0</v>
      </c>
      <c r="BM1012">
        <v>1</v>
      </c>
      <c r="BN1012">
        <v>0</v>
      </c>
      <c r="BO1012">
        <v>0</v>
      </c>
      <c r="BP1012">
        <v>0</v>
      </c>
      <c r="BQ1012">
        <v>0</v>
      </c>
      <c r="BY1012">
        <v>1064</v>
      </c>
      <c r="CG1012" s="4">
        <v>0</v>
      </c>
      <c r="CH1012" s="4">
        <v>1</v>
      </c>
      <c r="CI1012" s="5">
        <v>0</v>
      </c>
      <c r="CJ1012" s="5">
        <v>0</v>
      </c>
      <c r="CK1012" s="5">
        <v>0</v>
      </c>
      <c r="CL1012" s="5">
        <v>0</v>
      </c>
    </row>
    <row r="1013" spans="1:90" x14ac:dyDescent="0.2">
      <c r="A1013" t="s">
        <v>1677</v>
      </c>
      <c r="B1013" t="s">
        <v>1607</v>
      </c>
      <c r="C1013" t="s">
        <v>1667</v>
      </c>
      <c r="D1013">
        <v>3.5</v>
      </c>
      <c r="E1013" t="s">
        <v>317</v>
      </c>
      <c r="F1013" t="s">
        <v>331</v>
      </c>
      <c r="G1013" t="s">
        <v>329</v>
      </c>
      <c r="H1013" t="s">
        <v>1611</v>
      </c>
      <c r="I1013">
        <v>0.51988000000000001</v>
      </c>
      <c r="J1013">
        <v>7.0846000000000006E-2</v>
      </c>
      <c r="K1013">
        <v>4.8533999999999997</v>
      </c>
      <c r="L1013">
        <v>2010.3</v>
      </c>
      <c r="M1013">
        <v>8.4527999999999999</v>
      </c>
      <c r="N1013">
        <v>179.99</v>
      </c>
      <c r="O1013">
        <v>0.42806</v>
      </c>
      <c r="P1013">
        <v>1936.9</v>
      </c>
      <c r="Q1013">
        <v>-9660.1</v>
      </c>
      <c r="R1013">
        <v>0.21787999999999999</v>
      </c>
      <c r="S1013">
        <v>0.16064999999999999</v>
      </c>
      <c r="T1013">
        <v>142.51</v>
      </c>
      <c r="U1013">
        <v>61.908000000000001</v>
      </c>
      <c r="V1013">
        <v>0.14915999999999999</v>
      </c>
      <c r="W1013">
        <v>0.10865</v>
      </c>
      <c r="X1013">
        <v>148.63999999999999</v>
      </c>
      <c r="Y1013">
        <v>76.942999999999998</v>
      </c>
      <c r="Z1013">
        <v>0.15298999999999999</v>
      </c>
      <c r="AA1013">
        <v>0.11266</v>
      </c>
      <c r="AB1013">
        <v>148.31</v>
      </c>
      <c r="AC1013">
        <v>80.415000000000006</v>
      </c>
      <c r="AD1013">
        <v>45</v>
      </c>
      <c r="AE1013">
        <v>20</v>
      </c>
      <c r="AF1013">
        <v>5.3540000000000001</v>
      </c>
      <c r="AG1013">
        <v>1.3889E-3</v>
      </c>
      <c r="AH1013">
        <v>5.3525999999999998</v>
      </c>
      <c r="AI1013">
        <v>28</v>
      </c>
      <c r="AJ1013">
        <v>3</v>
      </c>
      <c r="AK1013">
        <v>27</v>
      </c>
      <c r="AL1013">
        <v>1</v>
      </c>
      <c r="AM1013">
        <v>0</v>
      </c>
      <c r="AN1013">
        <v>1</v>
      </c>
      <c r="AO1013">
        <v>0.28271000000000002</v>
      </c>
      <c r="AP1013">
        <v>0</v>
      </c>
      <c r="AQ1013">
        <v>0</v>
      </c>
      <c r="AR1013" t="s">
        <v>96</v>
      </c>
      <c r="AS1013" t="s">
        <v>95</v>
      </c>
      <c r="AT1013" t="s">
        <v>95</v>
      </c>
      <c r="AU1013" t="s">
        <v>94</v>
      </c>
      <c r="AV1013" t="s">
        <v>94</v>
      </c>
      <c r="AW1013" t="s">
        <v>94</v>
      </c>
      <c r="AX1013" t="s">
        <v>94</v>
      </c>
      <c r="AY1013" t="s">
        <v>95</v>
      </c>
      <c r="AZ1013" t="s">
        <v>94</v>
      </c>
      <c r="BA1013" t="s">
        <v>96</v>
      </c>
      <c r="BB1013" t="s">
        <v>94</v>
      </c>
      <c r="BC1013" t="s">
        <v>96</v>
      </c>
      <c r="BD1013" t="s">
        <v>94</v>
      </c>
      <c r="BI1013">
        <v>0</v>
      </c>
      <c r="BJ1013" t="s">
        <v>132</v>
      </c>
      <c r="BK1013" t="s">
        <v>133</v>
      </c>
      <c r="BL1013">
        <v>1</v>
      </c>
      <c r="BM1013">
        <v>1</v>
      </c>
      <c r="BN1013">
        <v>0</v>
      </c>
      <c r="BO1013">
        <v>0</v>
      </c>
      <c r="BP1013">
        <v>0</v>
      </c>
      <c r="BQ1013">
        <v>0</v>
      </c>
      <c r="BY1013">
        <v>1065</v>
      </c>
      <c r="CG1013" s="4">
        <v>1</v>
      </c>
      <c r="CH1013" s="4">
        <v>1</v>
      </c>
      <c r="CI1013" s="5">
        <v>0</v>
      </c>
      <c r="CJ1013" s="5">
        <v>0</v>
      </c>
      <c r="CK1013" s="5">
        <v>0</v>
      </c>
      <c r="CL1013" s="5">
        <v>0</v>
      </c>
    </row>
    <row r="1014" spans="1:90" x14ac:dyDescent="0.2">
      <c r="A1014" t="s">
        <v>1678</v>
      </c>
      <c r="B1014" t="s">
        <v>1607</v>
      </c>
      <c r="C1014" t="s">
        <v>1667</v>
      </c>
      <c r="D1014">
        <v>3.5</v>
      </c>
      <c r="E1014" t="s">
        <v>317</v>
      </c>
      <c r="F1014" t="s">
        <v>333</v>
      </c>
      <c r="G1014" t="s">
        <v>326</v>
      </c>
      <c r="H1014" t="s">
        <v>1611</v>
      </c>
      <c r="I1014">
        <v>0.28527999999999998</v>
      </c>
      <c r="J1014">
        <v>2.7571999999999999E-2</v>
      </c>
      <c r="K1014">
        <v>0.28155000000000002</v>
      </c>
      <c r="L1014">
        <v>2013.7</v>
      </c>
      <c r="M1014">
        <v>15.404</v>
      </c>
      <c r="N1014">
        <v>12.776999999999999</v>
      </c>
      <c r="O1014">
        <v>1549.7</v>
      </c>
      <c r="P1014" s="1">
        <v>158000</v>
      </c>
      <c r="Q1014">
        <v>-560.47</v>
      </c>
      <c r="R1014">
        <v>0.75370000000000004</v>
      </c>
      <c r="S1014">
        <v>0.73567000000000005</v>
      </c>
      <c r="T1014">
        <v>2.3826999999999998</v>
      </c>
      <c r="U1014">
        <v>1.2090000000000001</v>
      </c>
      <c r="V1014">
        <v>-0.44427</v>
      </c>
      <c r="W1014">
        <v>-0.51305000000000001</v>
      </c>
      <c r="X1014">
        <v>5.7697000000000003</v>
      </c>
      <c r="Y1014">
        <v>3.2</v>
      </c>
      <c r="Z1014">
        <v>0.58009999999999995</v>
      </c>
      <c r="AA1014">
        <v>0.56011</v>
      </c>
      <c r="AB1014">
        <v>3.1110000000000002</v>
      </c>
      <c r="AC1014">
        <v>2.3228</v>
      </c>
      <c r="AD1014">
        <v>45</v>
      </c>
      <c r="AE1014">
        <v>22</v>
      </c>
      <c r="AF1014">
        <v>1.4871000000000001</v>
      </c>
      <c r="AG1014">
        <v>7.8266000000000002E-2</v>
      </c>
      <c r="AH1014">
        <v>1.4088000000000001</v>
      </c>
      <c r="AI1014">
        <v>29</v>
      </c>
      <c r="AJ1014">
        <v>4</v>
      </c>
      <c r="AK1014">
        <v>28</v>
      </c>
      <c r="AL1014">
        <v>1</v>
      </c>
      <c r="AM1014">
        <v>0</v>
      </c>
      <c r="AN1014">
        <v>1</v>
      </c>
      <c r="AO1014">
        <v>0.90386999999999995</v>
      </c>
      <c r="AP1014">
        <v>0</v>
      </c>
      <c r="AQ1014">
        <v>1</v>
      </c>
      <c r="AR1014" t="s">
        <v>95</v>
      </c>
      <c r="AS1014" t="s">
        <v>95</v>
      </c>
      <c r="AT1014" t="s">
        <v>95</v>
      </c>
      <c r="AU1014" t="s">
        <v>95</v>
      </c>
      <c r="AV1014" t="s">
        <v>94</v>
      </c>
      <c r="AW1014" t="s">
        <v>94</v>
      </c>
      <c r="AX1014" t="s">
        <v>95</v>
      </c>
      <c r="AY1014" t="s">
        <v>95</v>
      </c>
      <c r="AZ1014" t="s">
        <v>95</v>
      </c>
      <c r="BA1014" t="s">
        <v>94</v>
      </c>
      <c r="BB1014" t="s">
        <v>94</v>
      </c>
      <c r="BC1014" t="s">
        <v>94</v>
      </c>
      <c r="BD1014" t="s">
        <v>94</v>
      </c>
      <c r="BI1014">
        <v>0</v>
      </c>
      <c r="BJ1014" t="s">
        <v>132</v>
      </c>
      <c r="BK1014" t="s">
        <v>133</v>
      </c>
      <c r="BL1014">
        <v>1</v>
      </c>
      <c r="BM1014">
        <v>1</v>
      </c>
      <c r="BN1014">
        <v>0</v>
      </c>
      <c r="BO1014">
        <v>0</v>
      </c>
      <c r="BP1014">
        <v>0</v>
      </c>
      <c r="BQ1014">
        <v>0</v>
      </c>
      <c r="BY1014">
        <v>1066</v>
      </c>
      <c r="CG1014" s="4">
        <v>1</v>
      </c>
      <c r="CH1014" s="4">
        <v>1</v>
      </c>
      <c r="CI1014" s="5">
        <v>0</v>
      </c>
      <c r="CJ1014" s="5">
        <v>0</v>
      </c>
      <c r="CK1014" s="5">
        <v>0</v>
      </c>
      <c r="CL1014" s="5">
        <v>0</v>
      </c>
    </row>
    <row r="1015" spans="1:90" x14ac:dyDescent="0.2">
      <c r="A1015" t="s">
        <v>1679</v>
      </c>
      <c r="B1015" t="s">
        <v>1607</v>
      </c>
      <c r="C1015" t="s">
        <v>1667</v>
      </c>
      <c r="D1015">
        <v>3.5</v>
      </c>
      <c r="E1015" t="s">
        <v>317</v>
      </c>
      <c r="F1015" t="s">
        <v>335</v>
      </c>
      <c r="G1015" t="s">
        <v>336</v>
      </c>
      <c r="H1015" t="s">
        <v>1611</v>
      </c>
      <c r="I1015">
        <v>0.14183000000000001</v>
      </c>
      <c r="J1015">
        <v>9.4192999999999999E-2</v>
      </c>
      <c r="K1015">
        <v>21.786000000000001</v>
      </c>
      <c r="L1015">
        <v>2020.3</v>
      </c>
      <c r="M1015">
        <v>30.984999999999999</v>
      </c>
      <c r="N1015">
        <v>1658.9</v>
      </c>
      <c r="O1015">
        <v>1.7316000000000002E-2</v>
      </c>
      <c r="P1015">
        <v>1906.2</v>
      </c>
      <c r="Q1015">
        <v>-43351</v>
      </c>
      <c r="R1015">
        <v>0.99938000000000005</v>
      </c>
      <c r="S1015">
        <v>0.99934000000000001</v>
      </c>
      <c r="T1015">
        <v>7.7601000000000004</v>
      </c>
      <c r="U1015">
        <v>6.8727</v>
      </c>
      <c r="V1015">
        <v>0.98926000000000003</v>
      </c>
      <c r="W1015">
        <v>0.98875000000000002</v>
      </c>
      <c r="X1015">
        <v>32.375999999999998</v>
      </c>
      <c r="Y1015">
        <v>28.937000000000001</v>
      </c>
      <c r="Z1015">
        <v>0.82006000000000001</v>
      </c>
      <c r="AA1015">
        <v>0.8115</v>
      </c>
      <c r="AB1015">
        <v>132.54</v>
      </c>
      <c r="AC1015">
        <v>114.98</v>
      </c>
      <c r="AD1015">
        <v>45</v>
      </c>
      <c r="AE1015">
        <v>44</v>
      </c>
      <c r="AF1015">
        <v>0.63415999999999995</v>
      </c>
      <c r="AG1015">
        <v>6.0280999999999996E-4</v>
      </c>
      <c r="AH1015">
        <v>0.63354999999999995</v>
      </c>
      <c r="AI1015">
        <v>44</v>
      </c>
      <c r="AJ1015">
        <v>0</v>
      </c>
      <c r="AK1015">
        <v>43</v>
      </c>
      <c r="AL1015">
        <v>0</v>
      </c>
      <c r="AM1015">
        <v>0</v>
      </c>
      <c r="AN1015">
        <v>0</v>
      </c>
      <c r="AO1015">
        <v>0.92379</v>
      </c>
      <c r="AP1015">
        <v>0</v>
      </c>
      <c r="AQ1015">
        <v>0</v>
      </c>
      <c r="AR1015" t="s">
        <v>95</v>
      </c>
      <c r="AS1015" t="s">
        <v>95</v>
      </c>
      <c r="AT1015" t="s">
        <v>95</v>
      </c>
      <c r="AU1015" t="s">
        <v>95</v>
      </c>
      <c r="AV1015" t="s">
        <v>95</v>
      </c>
      <c r="AW1015" t="s">
        <v>95</v>
      </c>
      <c r="AX1015" t="s">
        <v>95</v>
      </c>
      <c r="AY1015" t="s">
        <v>95</v>
      </c>
      <c r="AZ1015" t="s">
        <v>95</v>
      </c>
      <c r="BA1015" t="s">
        <v>95</v>
      </c>
      <c r="BB1015" t="s">
        <v>95</v>
      </c>
      <c r="BC1015" t="s">
        <v>95</v>
      </c>
      <c r="BD1015" t="s">
        <v>95</v>
      </c>
      <c r="BH1015" t="s">
        <v>389</v>
      </c>
      <c r="BI1015">
        <v>1</v>
      </c>
      <c r="BJ1015" t="s">
        <v>97</v>
      </c>
      <c r="BK1015" t="s">
        <v>337</v>
      </c>
      <c r="BL1015">
        <v>0</v>
      </c>
      <c r="BM1015">
        <v>0</v>
      </c>
      <c r="BN1015">
        <v>0</v>
      </c>
      <c r="BO1015">
        <v>0</v>
      </c>
      <c r="BP1015">
        <v>0</v>
      </c>
      <c r="BQ1015">
        <v>0</v>
      </c>
      <c r="BY1015">
        <v>1067</v>
      </c>
      <c r="CG1015" s="4">
        <v>0</v>
      </c>
      <c r="CH1015" s="4">
        <v>0</v>
      </c>
      <c r="CI1015" s="5">
        <v>0</v>
      </c>
      <c r="CJ1015" s="5">
        <v>0</v>
      </c>
      <c r="CK1015" s="5">
        <v>0</v>
      </c>
      <c r="CL1015" s="5">
        <v>0</v>
      </c>
    </row>
    <row r="1016" spans="1:90" x14ac:dyDescent="0.2">
      <c r="A1016" t="s">
        <v>1680</v>
      </c>
      <c r="B1016" t="s">
        <v>1607</v>
      </c>
      <c r="C1016" t="s">
        <v>1667</v>
      </c>
      <c r="D1016">
        <v>3.5</v>
      </c>
      <c r="E1016" t="s">
        <v>317</v>
      </c>
      <c r="F1016" t="s">
        <v>339</v>
      </c>
      <c r="G1016" t="s">
        <v>340</v>
      </c>
      <c r="H1016" t="s">
        <v>1611</v>
      </c>
      <c r="I1016">
        <v>0.14581</v>
      </c>
      <c r="J1016">
        <v>7.0404999999999995E-2</v>
      </c>
      <c r="K1016">
        <v>1.6047</v>
      </c>
      <c r="L1016">
        <v>2011.2</v>
      </c>
      <c r="M1016">
        <v>30.138000000000002</v>
      </c>
      <c r="N1016">
        <v>75.08</v>
      </c>
      <c r="O1016">
        <v>1.7457</v>
      </c>
      <c r="P1016">
        <v>1969.8</v>
      </c>
      <c r="Q1016">
        <v>-3189.2</v>
      </c>
      <c r="R1016">
        <v>0.99563999999999997</v>
      </c>
      <c r="S1016">
        <v>0.99531000000000003</v>
      </c>
      <c r="T1016">
        <v>1.4016999999999999</v>
      </c>
      <c r="U1016">
        <v>1.1051</v>
      </c>
      <c r="V1016">
        <v>0.95769000000000004</v>
      </c>
      <c r="W1016">
        <v>0.95562000000000002</v>
      </c>
      <c r="X1016">
        <v>4.3654999999999999</v>
      </c>
      <c r="Y1016">
        <v>3.6888000000000001</v>
      </c>
      <c r="Z1016">
        <v>0.92188000000000003</v>
      </c>
      <c r="AA1016">
        <v>0.91807000000000005</v>
      </c>
      <c r="AB1016">
        <v>5.9314999999999998</v>
      </c>
      <c r="AC1016">
        <v>5.4313000000000002</v>
      </c>
      <c r="AD1016">
        <v>44</v>
      </c>
      <c r="AE1016">
        <v>43</v>
      </c>
      <c r="AF1016">
        <v>0.82577999999999996</v>
      </c>
      <c r="AG1016">
        <v>1.3318999999999999E-2</v>
      </c>
      <c r="AH1016">
        <v>0.81245999999999996</v>
      </c>
      <c r="AI1016">
        <v>43</v>
      </c>
      <c r="AJ1016">
        <v>0</v>
      </c>
      <c r="AK1016">
        <v>42</v>
      </c>
      <c r="AL1016">
        <v>0</v>
      </c>
      <c r="AM1016">
        <v>0</v>
      </c>
      <c r="AN1016">
        <v>0</v>
      </c>
      <c r="AO1016">
        <v>0.95228999999999997</v>
      </c>
      <c r="AP1016">
        <v>0</v>
      </c>
      <c r="AQ1016">
        <v>1</v>
      </c>
      <c r="AR1016" t="s">
        <v>95</v>
      </c>
      <c r="AS1016" t="s">
        <v>95</v>
      </c>
      <c r="AT1016" t="s">
        <v>95</v>
      </c>
      <c r="AU1016" t="s">
        <v>95</v>
      </c>
      <c r="AV1016" t="s">
        <v>95</v>
      </c>
      <c r="AW1016" t="s">
        <v>95</v>
      </c>
      <c r="AX1016" t="s">
        <v>95</v>
      </c>
      <c r="AY1016" t="s">
        <v>95</v>
      </c>
      <c r="AZ1016" t="s">
        <v>95</v>
      </c>
      <c r="BA1016" t="s">
        <v>95</v>
      </c>
      <c r="BB1016" t="s">
        <v>95</v>
      </c>
      <c r="BC1016" t="s">
        <v>95</v>
      </c>
      <c r="BD1016" t="s">
        <v>95</v>
      </c>
      <c r="BH1016" t="s">
        <v>341</v>
      </c>
      <c r="BI1016">
        <v>1</v>
      </c>
      <c r="BJ1016" t="s">
        <v>97</v>
      </c>
      <c r="BK1016" t="s">
        <v>138</v>
      </c>
      <c r="BL1016">
        <v>0</v>
      </c>
      <c r="BM1016">
        <v>0</v>
      </c>
      <c r="BN1016">
        <v>0</v>
      </c>
      <c r="BO1016">
        <v>0</v>
      </c>
      <c r="BP1016">
        <v>0</v>
      </c>
      <c r="BQ1016">
        <v>0</v>
      </c>
      <c r="BY1016">
        <v>1068</v>
      </c>
      <c r="CG1016" s="4">
        <v>0</v>
      </c>
      <c r="CH1016" s="4">
        <v>0</v>
      </c>
      <c r="CI1016" s="5">
        <v>0</v>
      </c>
      <c r="CJ1016" s="5">
        <v>0</v>
      </c>
      <c r="CK1016" s="5">
        <v>0</v>
      </c>
      <c r="CL1016" s="5">
        <v>0</v>
      </c>
    </row>
    <row r="1017" spans="1:90" x14ac:dyDescent="0.2">
      <c r="A1017" t="s">
        <v>1681</v>
      </c>
      <c r="B1017" t="s">
        <v>1607</v>
      </c>
      <c r="C1017" t="s">
        <v>1667</v>
      </c>
      <c r="D1017">
        <v>3.5</v>
      </c>
      <c r="E1017" t="s">
        <v>317</v>
      </c>
      <c r="F1017" t="s">
        <v>343</v>
      </c>
      <c r="G1017" t="s">
        <v>344</v>
      </c>
      <c r="H1017" t="s">
        <v>1611</v>
      </c>
      <c r="I1017">
        <v>0.14846000000000001</v>
      </c>
      <c r="J1017">
        <v>6.7152000000000003E-2</v>
      </c>
      <c r="K1017">
        <v>1.6145</v>
      </c>
      <c r="L1017">
        <v>2010.9</v>
      </c>
      <c r="M1017">
        <v>29.6</v>
      </c>
      <c r="N1017">
        <v>73.349999999999994</v>
      </c>
      <c r="O1017">
        <v>1.7061999999999999</v>
      </c>
      <c r="P1017">
        <v>1967.6</v>
      </c>
      <c r="Q1017">
        <v>-3208.8</v>
      </c>
      <c r="R1017">
        <v>0.99563999999999997</v>
      </c>
      <c r="S1017">
        <v>0.99531999999999998</v>
      </c>
      <c r="T1017">
        <v>1.4379999999999999</v>
      </c>
      <c r="U1017">
        <v>1.127</v>
      </c>
      <c r="V1017">
        <v>0.95020000000000004</v>
      </c>
      <c r="W1017">
        <v>0.94782</v>
      </c>
      <c r="X1017">
        <v>4.8601000000000001</v>
      </c>
      <c r="Y1017">
        <v>4.0999999999999996</v>
      </c>
      <c r="Z1017">
        <v>0.92696999999999996</v>
      </c>
      <c r="AA1017">
        <v>0.92349999999999999</v>
      </c>
      <c r="AB1017">
        <v>5.8852000000000002</v>
      </c>
      <c r="AC1017">
        <v>5.3753000000000002</v>
      </c>
      <c r="AD1017">
        <v>45</v>
      </c>
      <c r="AE1017">
        <v>44</v>
      </c>
      <c r="AF1017">
        <v>0.84526000000000001</v>
      </c>
      <c r="AG1017">
        <v>1.3632999999999999E-2</v>
      </c>
      <c r="AH1017">
        <v>0.83162999999999998</v>
      </c>
      <c r="AI1017">
        <v>44</v>
      </c>
      <c r="AJ1017">
        <v>1</v>
      </c>
      <c r="AK1017">
        <v>43</v>
      </c>
      <c r="AL1017">
        <v>0</v>
      </c>
      <c r="AM1017">
        <v>0</v>
      </c>
      <c r="AN1017">
        <v>0</v>
      </c>
      <c r="AO1017">
        <v>0.95628999999999997</v>
      </c>
      <c r="AP1017">
        <v>0</v>
      </c>
      <c r="AQ1017">
        <v>1</v>
      </c>
      <c r="AR1017" t="s">
        <v>95</v>
      </c>
      <c r="AS1017" t="s">
        <v>95</v>
      </c>
      <c r="AT1017" t="s">
        <v>95</v>
      </c>
      <c r="AU1017" t="s">
        <v>95</v>
      </c>
      <c r="AV1017" t="s">
        <v>95</v>
      </c>
      <c r="AW1017" t="s">
        <v>95</v>
      </c>
      <c r="AX1017" t="s">
        <v>95</v>
      </c>
      <c r="AY1017" t="s">
        <v>95</v>
      </c>
      <c r="AZ1017" t="s">
        <v>95</v>
      </c>
      <c r="BA1017" t="s">
        <v>95</v>
      </c>
      <c r="BB1017" t="s">
        <v>95</v>
      </c>
      <c r="BC1017" t="s">
        <v>95</v>
      </c>
      <c r="BD1017" t="s">
        <v>95</v>
      </c>
      <c r="BH1017" t="s">
        <v>345</v>
      </c>
      <c r="BI1017">
        <v>1</v>
      </c>
      <c r="BJ1017" t="s">
        <v>97</v>
      </c>
      <c r="BK1017" t="s">
        <v>180</v>
      </c>
      <c r="BL1017">
        <v>0</v>
      </c>
      <c r="BM1017">
        <v>0</v>
      </c>
      <c r="BN1017">
        <v>0</v>
      </c>
      <c r="BO1017">
        <v>0</v>
      </c>
      <c r="BP1017">
        <v>0</v>
      </c>
      <c r="BQ1017">
        <v>0</v>
      </c>
      <c r="BY1017">
        <v>1069</v>
      </c>
      <c r="CG1017" s="4">
        <v>0</v>
      </c>
      <c r="CH1017" s="4">
        <v>0</v>
      </c>
      <c r="CI1017" s="5">
        <v>0</v>
      </c>
      <c r="CJ1017" s="5">
        <v>0</v>
      </c>
      <c r="CK1017" s="5">
        <v>0</v>
      </c>
      <c r="CL1017" s="5">
        <v>0</v>
      </c>
    </row>
    <row r="1018" spans="1:90" x14ac:dyDescent="0.2">
      <c r="A1018" t="s">
        <v>1682</v>
      </c>
      <c r="B1018" t="s">
        <v>1607</v>
      </c>
      <c r="C1018" t="s">
        <v>1667</v>
      </c>
      <c r="D1018">
        <v>3.5</v>
      </c>
      <c r="E1018" t="s">
        <v>317</v>
      </c>
      <c r="F1018" t="s">
        <v>347</v>
      </c>
      <c r="G1018" t="s">
        <v>348</v>
      </c>
      <c r="H1018" t="s">
        <v>1611</v>
      </c>
      <c r="I1018">
        <v>8.6711999999999997E-2</v>
      </c>
      <c r="J1018">
        <v>8.6710999999999996E-2</v>
      </c>
      <c r="K1018">
        <v>9.7631999999999997E-2</v>
      </c>
      <c r="L1018">
        <v>2130.6</v>
      </c>
      <c r="M1018">
        <v>50.679000000000002</v>
      </c>
      <c r="N1018" s="1">
        <v>101260</v>
      </c>
      <c r="O1018">
        <v>6.2443</v>
      </c>
      <c r="P1018">
        <v>2018.9</v>
      </c>
      <c r="Q1018">
        <v>-193.66</v>
      </c>
      <c r="R1018">
        <v>0.51204000000000005</v>
      </c>
      <c r="S1018">
        <v>0.46325</v>
      </c>
      <c r="T1018">
        <v>0.97779000000000005</v>
      </c>
      <c r="U1018">
        <v>0.75448999999999999</v>
      </c>
      <c r="V1018">
        <v>0.51204000000000005</v>
      </c>
      <c r="W1018">
        <v>0.48055999999999999</v>
      </c>
      <c r="X1018">
        <v>0.97779000000000005</v>
      </c>
      <c r="Y1018">
        <v>0.75448999999999999</v>
      </c>
      <c r="Z1018">
        <v>0.46823999999999999</v>
      </c>
      <c r="AA1018">
        <v>0.43393999999999999</v>
      </c>
      <c r="AB1018">
        <v>1.0206999999999999</v>
      </c>
      <c r="AC1018">
        <v>0.70177999999999996</v>
      </c>
      <c r="AD1018">
        <v>34</v>
      </c>
      <c r="AE1018">
        <v>23</v>
      </c>
      <c r="AF1018" s="1">
        <v>6.9127000000000004E-5</v>
      </c>
      <c r="AG1018" s="1">
        <v>9.8754000000000004E-6</v>
      </c>
      <c r="AH1018" s="1">
        <v>5.9252000000000001E-5</v>
      </c>
      <c r="AI1018">
        <v>33</v>
      </c>
      <c r="AJ1018">
        <v>0</v>
      </c>
      <c r="AK1018">
        <v>32</v>
      </c>
      <c r="AL1018">
        <v>0</v>
      </c>
      <c r="AM1018">
        <v>0</v>
      </c>
      <c r="AN1018">
        <v>1</v>
      </c>
      <c r="AO1018">
        <v>0.55371999999999999</v>
      </c>
      <c r="AP1018">
        <v>0</v>
      </c>
      <c r="AQ1018">
        <v>1</v>
      </c>
      <c r="AR1018" t="s">
        <v>94</v>
      </c>
      <c r="AS1018" t="s">
        <v>95</v>
      </c>
      <c r="AT1018" t="s">
        <v>95</v>
      </c>
      <c r="AU1018" t="s">
        <v>94</v>
      </c>
      <c r="AV1018" t="s">
        <v>94</v>
      </c>
      <c r="AW1018" t="s">
        <v>94</v>
      </c>
      <c r="AX1018" t="s">
        <v>94</v>
      </c>
      <c r="AY1018" t="s">
        <v>94</v>
      </c>
      <c r="AZ1018" t="s">
        <v>95</v>
      </c>
      <c r="BA1018" t="s">
        <v>94</v>
      </c>
      <c r="BB1018" t="s">
        <v>94</v>
      </c>
      <c r="BC1018" t="s">
        <v>94</v>
      </c>
      <c r="BD1018" t="s">
        <v>94</v>
      </c>
      <c r="BH1018" t="s">
        <v>341</v>
      </c>
      <c r="BI1018">
        <v>1</v>
      </c>
      <c r="BJ1018" t="s">
        <v>97</v>
      </c>
      <c r="BK1018" t="s">
        <v>138</v>
      </c>
      <c r="BL1018">
        <v>0</v>
      </c>
      <c r="BM1018">
        <v>0</v>
      </c>
      <c r="BN1018">
        <v>0</v>
      </c>
      <c r="BO1018">
        <v>0</v>
      </c>
      <c r="BP1018">
        <v>0</v>
      </c>
      <c r="BQ1018">
        <v>0</v>
      </c>
      <c r="BY1018">
        <v>1070</v>
      </c>
      <c r="CG1018" s="4">
        <v>0</v>
      </c>
      <c r="CH1018" s="4">
        <v>0</v>
      </c>
      <c r="CI1018" s="5">
        <v>0</v>
      </c>
      <c r="CJ1018" s="5">
        <v>0</v>
      </c>
      <c r="CK1018" s="5">
        <v>0</v>
      </c>
      <c r="CL1018" s="5">
        <v>0</v>
      </c>
    </row>
    <row r="1019" spans="1:90" x14ac:dyDescent="0.2">
      <c r="A1019" t="s">
        <v>1683</v>
      </c>
      <c r="B1019" t="s">
        <v>1607</v>
      </c>
      <c r="C1019" t="s">
        <v>1667</v>
      </c>
      <c r="D1019">
        <v>3.5</v>
      </c>
      <c r="E1019" t="s">
        <v>317</v>
      </c>
      <c r="F1019" t="s">
        <v>350</v>
      </c>
      <c r="G1019" t="s">
        <v>351</v>
      </c>
      <c r="H1019" t="s">
        <v>1611</v>
      </c>
      <c r="I1019">
        <v>0.21507000000000001</v>
      </c>
      <c r="J1019">
        <v>0.14152000000000001</v>
      </c>
      <c r="K1019">
        <v>0.62292000000000003</v>
      </c>
      <c r="L1019">
        <v>2021.8</v>
      </c>
      <c r="M1019">
        <v>20.431999999999999</v>
      </c>
      <c r="N1019">
        <v>60.069000000000003</v>
      </c>
      <c r="O1019">
        <v>8.6079000000000008</v>
      </c>
      <c r="P1019">
        <v>2013.2</v>
      </c>
      <c r="Q1019">
        <v>-1240.7</v>
      </c>
      <c r="R1019">
        <v>0.99253999999999998</v>
      </c>
      <c r="S1019">
        <v>0.99199000000000004</v>
      </c>
      <c r="T1019">
        <v>0.87485000000000002</v>
      </c>
      <c r="U1019">
        <v>0.58648999999999996</v>
      </c>
      <c r="V1019">
        <v>0.98404999999999998</v>
      </c>
      <c r="W1019">
        <v>0.98329</v>
      </c>
      <c r="X1019">
        <v>1.2790999999999999</v>
      </c>
      <c r="Y1019">
        <v>0.79786000000000001</v>
      </c>
      <c r="Z1019">
        <v>0.63790000000000002</v>
      </c>
      <c r="AA1019">
        <v>0.62065999999999999</v>
      </c>
      <c r="AB1019">
        <v>6.0952000000000002</v>
      </c>
      <c r="AC1019">
        <v>4.9985999999999997</v>
      </c>
      <c r="AD1019">
        <v>45</v>
      </c>
      <c r="AE1019">
        <v>29</v>
      </c>
      <c r="AF1019">
        <v>0.58267000000000002</v>
      </c>
      <c r="AG1019">
        <v>1.6648E-2</v>
      </c>
      <c r="AH1019">
        <v>0.56601999999999997</v>
      </c>
      <c r="AI1019">
        <v>29</v>
      </c>
      <c r="AJ1019">
        <v>0</v>
      </c>
      <c r="AK1019">
        <v>28</v>
      </c>
      <c r="AL1019">
        <v>0</v>
      </c>
      <c r="AM1019">
        <v>0</v>
      </c>
      <c r="AN1019">
        <v>0</v>
      </c>
      <c r="AO1019">
        <v>0.89727000000000001</v>
      </c>
      <c r="AP1019">
        <v>0</v>
      </c>
      <c r="AQ1019">
        <v>1</v>
      </c>
      <c r="AR1019" t="s">
        <v>95</v>
      </c>
      <c r="AS1019" t="s">
        <v>95</v>
      </c>
      <c r="AT1019" t="s">
        <v>95</v>
      </c>
      <c r="AU1019" t="s">
        <v>95</v>
      </c>
      <c r="AV1019" t="s">
        <v>95</v>
      </c>
      <c r="AW1019" t="s">
        <v>95</v>
      </c>
      <c r="AX1019" t="s">
        <v>95</v>
      </c>
      <c r="AY1019" t="s">
        <v>95</v>
      </c>
      <c r="AZ1019" t="s">
        <v>95</v>
      </c>
      <c r="BA1019" t="s">
        <v>95</v>
      </c>
      <c r="BB1019" t="s">
        <v>95</v>
      </c>
      <c r="BC1019" t="s">
        <v>95</v>
      </c>
      <c r="BD1019" t="s">
        <v>95</v>
      </c>
      <c r="BI1019">
        <v>0</v>
      </c>
      <c r="BJ1019" t="s">
        <v>137</v>
      </c>
      <c r="BK1019" t="s">
        <v>180</v>
      </c>
      <c r="BL1019">
        <v>1</v>
      </c>
      <c r="BM1019">
        <v>1</v>
      </c>
      <c r="BN1019">
        <v>0</v>
      </c>
      <c r="BO1019">
        <v>0</v>
      </c>
      <c r="BP1019">
        <v>0</v>
      </c>
      <c r="BQ1019">
        <v>0</v>
      </c>
      <c r="BY1019">
        <v>1071</v>
      </c>
      <c r="CG1019" s="4">
        <v>1</v>
      </c>
      <c r="CH1019" s="4">
        <v>1</v>
      </c>
      <c r="CI1019" s="5">
        <v>0</v>
      </c>
      <c r="CJ1019" s="5">
        <v>0</v>
      </c>
      <c r="CK1019" s="5">
        <v>0</v>
      </c>
      <c r="CL1019" s="5">
        <v>0</v>
      </c>
    </row>
    <row r="1020" spans="1:90" x14ac:dyDescent="0.2">
      <c r="A1020" t="s">
        <v>1684</v>
      </c>
      <c r="B1020" t="s">
        <v>1607</v>
      </c>
      <c r="C1020" t="s">
        <v>1667</v>
      </c>
      <c r="D1020">
        <v>3.5</v>
      </c>
      <c r="E1020" t="s">
        <v>317</v>
      </c>
      <c r="F1020" t="s">
        <v>353</v>
      </c>
      <c r="G1020" t="s">
        <v>354</v>
      </c>
      <c r="H1020" t="s">
        <v>1611</v>
      </c>
      <c r="I1020">
        <v>0.23785999999999999</v>
      </c>
      <c r="J1020">
        <v>7.4183000000000001E-3</v>
      </c>
      <c r="K1020">
        <v>6.7596000000000003E-2</v>
      </c>
      <c r="L1020">
        <v>2067.6</v>
      </c>
      <c r="M1020">
        <v>18.475000000000001</v>
      </c>
      <c r="N1020" s="1">
        <v>406050</v>
      </c>
      <c r="O1020">
        <v>1553.7</v>
      </c>
      <c r="P1020" s="1">
        <v>157580</v>
      </c>
      <c r="Q1020">
        <v>-134.56</v>
      </c>
      <c r="R1020">
        <v>0.78146000000000004</v>
      </c>
      <c r="S1020">
        <v>0.76373999999999997</v>
      </c>
      <c r="T1020">
        <v>0.5726</v>
      </c>
      <c r="U1020">
        <v>0.32283000000000001</v>
      </c>
      <c r="V1020">
        <v>-0.26804</v>
      </c>
      <c r="W1020">
        <v>-0.33478000000000002</v>
      </c>
      <c r="X1020">
        <v>1.3793</v>
      </c>
      <c r="Y1020">
        <v>0.63414999999999999</v>
      </c>
      <c r="Z1020">
        <v>0.42637000000000003</v>
      </c>
      <c r="AA1020">
        <v>0.39617999999999998</v>
      </c>
      <c r="AB1020">
        <v>0.92769000000000001</v>
      </c>
      <c r="AC1020">
        <v>0.6694</v>
      </c>
      <c r="AD1020">
        <v>41</v>
      </c>
      <c r="AE1020">
        <v>13</v>
      </c>
      <c r="AF1020" s="1">
        <v>1.4776E-5</v>
      </c>
      <c r="AG1020" s="1">
        <v>2.4627000000000002E-6</v>
      </c>
      <c r="AH1020" s="1">
        <v>1.2313999999999999E-5</v>
      </c>
      <c r="AI1020">
        <v>25</v>
      </c>
      <c r="AJ1020">
        <v>0</v>
      </c>
      <c r="AK1020">
        <v>24</v>
      </c>
      <c r="AL1020">
        <v>0</v>
      </c>
      <c r="AM1020">
        <v>0</v>
      </c>
      <c r="AN1020">
        <v>1</v>
      </c>
      <c r="AO1020">
        <v>0.53846000000000005</v>
      </c>
      <c r="AP1020">
        <v>0</v>
      </c>
      <c r="AQ1020">
        <v>1</v>
      </c>
      <c r="AR1020" t="s">
        <v>95</v>
      </c>
      <c r="AS1020" t="s">
        <v>95</v>
      </c>
      <c r="AT1020" t="s">
        <v>95</v>
      </c>
      <c r="AU1020" t="s">
        <v>94</v>
      </c>
      <c r="AV1020" t="s">
        <v>94</v>
      </c>
      <c r="AW1020" t="s">
        <v>94</v>
      </c>
      <c r="AX1020" t="s">
        <v>94</v>
      </c>
      <c r="AY1020" t="s">
        <v>94</v>
      </c>
      <c r="AZ1020" t="s">
        <v>95</v>
      </c>
      <c r="BA1020" t="s">
        <v>94</v>
      </c>
      <c r="BB1020" t="s">
        <v>94</v>
      </c>
      <c r="BC1020" t="s">
        <v>94</v>
      </c>
      <c r="BD1020" t="s">
        <v>94</v>
      </c>
      <c r="BH1020" t="s">
        <v>341</v>
      </c>
      <c r="BI1020">
        <v>1</v>
      </c>
      <c r="BJ1020" t="s">
        <v>97</v>
      </c>
      <c r="BK1020" t="s">
        <v>138</v>
      </c>
      <c r="BL1020">
        <v>0</v>
      </c>
      <c r="BM1020">
        <v>0</v>
      </c>
      <c r="BN1020">
        <v>0</v>
      </c>
      <c r="BO1020">
        <v>0</v>
      </c>
      <c r="BP1020">
        <v>0</v>
      </c>
      <c r="BQ1020">
        <v>0</v>
      </c>
      <c r="BY1020">
        <v>1072</v>
      </c>
      <c r="CG1020" s="4">
        <v>0</v>
      </c>
      <c r="CH1020" s="4">
        <v>0</v>
      </c>
      <c r="CI1020" s="5">
        <v>0</v>
      </c>
      <c r="CJ1020" s="5">
        <v>0</v>
      </c>
      <c r="CK1020" s="5">
        <v>0</v>
      </c>
      <c r="CL1020" s="5">
        <v>0</v>
      </c>
    </row>
    <row r="1021" spans="1:90" x14ac:dyDescent="0.2">
      <c r="A1021" t="s">
        <v>1685</v>
      </c>
      <c r="B1021" t="s">
        <v>1607</v>
      </c>
      <c r="C1021" t="s">
        <v>1667</v>
      </c>
      <c r="D1021">
        <v>3.5</v>
      </c>
      <c r="E1021" t="s">
        <v>317</v>
      </c>
      <c r="F1021" t="s">
        <v>356</v>
      </c>
      <c r="G1021" t="s">
        <v>357</v>
      </c>
      <c r="H1021" t="s">
        <v>1611</v>
      </c>
      <c r="I1021">
        <v>7.1921999999999997</v>
      </c>
      <c r="J1021">
        <v>0.23236999999999999</v>
      </c>
      <c r="K1021">
        <v>13.076000000000001</v>
      </c>
      <c r="L1021">
        <v>2019.3</v>
      </c>
      <c r="M1021">
        <v>0.61099999999999999</v>
      </c>
      <c r="N1021">
        <v>923.9</v>
      </c>
      <c r="O1021" s="1">
        <v>7.6101000000000002E-6</v>
      </c>
      <c r="P1021">
        <v>1942.9</v>
      </c>
      <c r="Q1021">
        <v>-26064</v>
      </c>
      <c r="R1021">
        <v>0.99324999999999997</v>
      </c>
      <c r="S1021">
        <v>0.99275999999999998</v>
      </c>
      <c r="T1021">
        <v>23.556000000000001</v>
      </c>
      <c r="U1021">
        <v>10.167999999999999</v>
      </c>
      <c r="V1021">
        <v>0.83672000000000002</v>
      </c>
      <c r="W1021">
        <v>0.82894000000000001</v>
      </c>
      <c r="X1021">
        <v>115.88</v>
      </c>
      <c r="Y1021">
        <v>54.83</v>
      </c>
      <c r="Z1021">
        <v>0.35066999999999998</v>
      </c>
      <c r="AA1021">
        <v>0.31974999999999998</v>
      </c>
      <c r="AB1021">
        <v>231.08</v>
      </c>
      <c r="AC1021">
        <v>176.73</v>
      </c>
      <c r="AD1021">
        <v>45</v>
      </c>
      <c r="AE1021">
        <v>29</v>
      </c>
      <c r="AF1021">
        <v>1.0045999999999999</v>
      </c>
      <c r="AG1021">
        <v>2.7059000000000002E-4</v>
      </c>
      <c r="AH1021">
        <v>1.0043</v>
      </c>
      <c r="AI1021">
        <v>29</v>
      </c>
      <c r="AJ1021">
        <v>1</v>
      </c>
      <c r="AK1021">
        <v>28</v>
      </c>
      <c r="AL1021">
        <v>0</v>
      </c>
      <c r="AM1021">
        <v>0</v>
      </c>
      <c r="AN1021">
        <v>1</v>
      </c>
      <c r="AO1021">
        <v>0.81696999999999997</v>
      </c>
      <c r="AP1021">
        <v>0</v>
      </c>
      <c r="AQ1021">
        <v>0</v>
      </c>
      <c r="AR1021" t="s">
        <v>95</v>
      </c>
      <c r="AS1021" t="s">
        <v>95</v>
      </c>
      <c r="AT1021" t="s">
        <v>95</v>
      </c>
      <c r="AU1021" t="s">
        <v>94</v>
      </c>
      <c r="AV1021" t="s">
        <v>95</v>
      </c>
      <c r="AW1021" t="s">
        <v>94</v>
      </c>
      <c r="AX1021" t="s">
        <v>95</v>
      </c>
      <c r="AY1021" t="s">
        <v>95</v>
      </c>
      <c r="AZ1021" t="s">
        <v>95</v>
      </c>
      <c r="BA1021" t="s">
        <v>94</v>
      </c>
      <c r="BB1021" t="s">
        <v>94</v>
      </c>
      <c r="BC1021" t="s">
        <v>94</v>
      </c>
      <c r="BD1021" t="s">
        <v>94</v>
      </c>
      <c r="BH1021" t="s">
        <v>189</v>
      </c>
      <c r="BI1021">
        <v>0</v>
      </c>
      <c r="BJ1021" t="s">
        <v>137</v>
      </c>
      <c r="BK1021" t="s">
        <v>180</v>
      </c>
      <c r="BL1021">
        <v>0</v>
      </c>
      <c r="BM1021">
        <v>1</v>
      </c>
      <c r="BN1021">
        <v>0</v>
      </c>
      <c r="BO1021">
        <v>0</v>
      </c>
      <c r="BP1021">
        <v>0</v>
      </c>
      <c r="BQ1021">
        <v>0</v>
      </c>
      <c r="BY1021">
        <v>1073</v>
      </c>
      <c r="CG1021" s="4">
        <v>0</v>
      </c>
      <c r="CH1021" s="4">
        <v>1</v>
      </c>
      <c r="CI1021" s="5">
        <v>0</v>
      </c>
      <c r="CJ1021" s="5">
        <v>0</v>
      </c>
      <c r="CK1021" s="5">
        <v>0</v>
      </c>
      <c r="CL1021" s="5">
        <v>0</v>
      </c>
    </row>
    <row r="1022" spans="1:90" x14ac:dyDescent="0.2">
      <c r="A1022" t="s">
        <v>1686</v>
      </c>
      <c r="B1022" t="s">
        <v>1607</v>
      </c>
      <c r="C1022" t="s">
        <v>1667</v>
      </c>
      <c r="D1022">
        <v>3.5</v>
      </c>
      <c r="E1022" t="s">
        <v>317</v>
      </c>
      <c r="F1022" t="s">
        <v>359</v>
      </c>
      <c r="G1022" t="s">
        <v>360</v>
      </c>
      <c r="H1022" t="s">
        <v>1611</v>
      </c>
      <c r="I1022">
        <v>5.4794999999999998</v>
      </c>
      <c r="J1022">
        <v>5.3796999999999997</v>
      </c>
      <c r="K1022">
        <v>3.1051000000000002</v>
      </c>
      <c r="L1022">
        <v>2020.4</v>
      </c>
      <c r="M1022">
        <v>0.80198999999999998</v>
      </c>
      <c r="N1022">
        <v>8985</v>
      </c>
      <c r="O1022" s="1">
        <v>4.0667E-11</v>
      </c>
      <c r="P1022">
        <v>2014.3</v>
      </c>
      <c r="Q1022">
        <v>-6187.9</v>
      </c>
      <c r="R1022">
        <v>0.99678999999999995</v>
      </c>
      <c r="S1022">
        <v>0.99653000000000003</v>
      </c>
      <c r="T1022">
        <v>7.3353999999999999</v>
      </c>
      <c r="U1022">
        <v>1.7959000000000001</v>
      </c>
      <c r="V1022">
        <v>0.99678999999999995</v>
      </c>
      <c r="W1022">
        <v>0.99661999999999995</v>
      </c>
      <c r="X1022">
        <v>7.3353999999999999</v>
      </c>
      <c r="Y1022">
        <v>1.796</v>
      </c>
      <c r="Z1022">
        <v>8.0605999999999997E-2</v>
      </c>
      <c r="AA1022">
        <v>3.2217000000000003E-2</v>
      </c>
      <c r="AB1022">
        <v>124.08</v>
      </c>
      <c r="AC1022">
        <v>50.219000000000001</v>
      </c>
      <c r="AD1022">
        <v>41</v>
      </c>
      <c r="AE1022">
        <v>11</v>
      </c>
      <c r="AF1022">
        <v>9.3441999999999997E-2</v>
      </c>
      <c r="AG1022" s="1">
        <v>1.4664999999999999E-5</v>
      </c>
      <c r="AH1022">
        <v>9.3426999999999996E-2</v>
      </c>
      <c r="AI1022">
        <v>25</v>
      </c>
      <c r="AJ1022">
        <v>0</v>
      </c>
      <c r="AK1022">
        <v>13</v>
      </c>
      <c r="AL1022">
        <v>0</v>
      </c>
      <c r="AM1022">
        <v>1</v>
      </c>
      <c r="AN1022">
        <v>1</v>
      </c>
      <c r="AO1022">
        <v>4.6852999999999999E-3</v>
      </c>
      <c r="AP1022">
        <v>0</v>
      </c>
      <c r="AQ1022">
        <v>0</v>
      </c>
      <c r="AR1022" t="s">
        <v>95</v>
      </c>
      <c r="AS1022" t="s">
        <v>95</v>
      </c>
      <c r="AT1022" t="s">
        <v>95</v>
      </c>
      <c r="AU1022" t="s">
        <v>94</v>
      </c>
      <c r="AV1022" t="s">
        <v>94</v>
      </c>
      <c r="AW1022" t="s">
        <v>94</v>
      </c>
      <c r="AX1022" t="s">
        <v>94</v>
      </c>
      <c r="AY1022" t="s">
        <v>94</v>
      </c>
      <c r="AZ1022" t="s">
        <v>94</v>
      </c>
      <c r="BA1022" t="s">
        <v>94</v>
      </c>
      <c r="BB1022" t="s">
        <v>94</v>
      </c>
      <c r="BC1022" t="s">
        <v>96</v>
      </c>
      <c r="BD1022" t="s">
        <v>94</v>
      </c>
      <c r="BH1022" t="s">
        <v>341</v>
      </c>
      <c r="BI1022">
        <v>1</v>
      </c>
      <c r="BJ1022" t="s">
        <v>97</v>
      </c>
      <c r="BK1022" t="s">
        <v>138</v>
      </c>
      <c r="BL1022">
        <v>0</v>
      </c>
      <c r="BM1022">
        <v>0</v>
      </c>
      <c r="BN1022">
        <v>0</v>
      </c>
      <c r="BO1022">
        <v>0</v>
      </c>
      <c r="BP1022">
        <v>0</v>
      </c>
      <c r="BQ1022">
        <v>0</v>
      </c>
      <c r="BY1022">
        <v>1074</v>
      </c>
      <c r="CG1022" s="4">
        <v>0</v>
      </c>
      <c r="CH1022" s="4">
        <v>0</v>
      </c>
      <c r="CI1022" s="5">
        <v>0</v>
      </c>
      <c r="CJ1022" s="5">
        <v>0</v>
      </c>
      <c r="CK1022" s="5">
        <v>0</v>
      </c>
      <c r="CL1022" s="5">
        <v>0</v>
      </c>
    </row>
    <row r="1023" spans="1:90" x14ac:dyDescent="0.2">
      <c r="A1023" t="s">
        <v>1687</v>
      </c>
      <c r="B1023" t="s">
        <v>1607</v>
      </c>
      <c r="C1023" t="s">
        <v>1667</v>
      </c>
      <c r="D1023">
        <v>3.5</v>
      </c>
      <c r="E1023" t="s">
        <v>317</v>
      </c>
      <c r="F1023" t="s">
        <v>362</v>
      </c>
      <c r="G1023" t="s">
        <v>357</v>
      </c>
      <c r="H1023" t="s">
        <v>1611</v>
      </c>
      <c r="I1023">
        <v>0.33495999999999998</v>
      </c>
      <c r="J1023">
        <v>0.14255000000000001</v>
      </c>
      <c r="K1023">
        <v>49.110999999999997</v>
      </c>
      <c r="L1023">
        <v>2017.5</v>
      </c>
      <c r="M1023">
        <v>13.119</v>
      </c>
      <c r="N1023">
        <v>2979.6</v>
      </c>
      <c r="O1023">
        <v>2.2693E-4</v>
      </c>
      <c r="P1023">
        <v>1908.7</v>
      </c>
      <c r="Q1023">
        <v>-97844</v>
      </c>
      <c r="R1023">
        <v>0.98280999999999996</v>
      </c>
      <c r="S1023">
        <v>0.98155999999999999</v>
      </c>
      <c r="T1023">
        <v>107.98</v>
      </c>
      <c r="U1023">
        <v>57.113</v>
      </c>
      <c r="V1023">
        <v>0.94460999999999995</v>
      </c>
      <c r="W1023">
        <v>0.94196999999999997</v>
      </c>
      <c r="X1023">
        <v>193.86</v>
      </c>
      <c r="Y1023">
        <v>130.41999999999999</v>
      </c>
      <c r="Z1023">
        <v>0.59963999999999995</v>
      </c>
      <c r="AA1023">
        <v>0.58057999999999998</v>
      </c>
      <c r="AB1023">
        <v>521.16</v>
      </c>
      <c r="AC1023">
        <v>433.39</v>
      </c>
      <c r="AD1023">
        <v>45</v>
      </c>
      <c r="AE1023">
        <v>29</v>
      </c>
      <c r="AF1023">
        <v>0.85080999999999996</v>
      </c>
      <c r="AG1023" s="1">
        <v>8.3904000000000002E-5</v>
      </c>
      <c r="AH1023">
        <v>0.85072999999999999</v>
      </c>
      <c r="AI1023">
        <v>29</v>
      </c>
      <c r="AJ1023">
        <v>1</v>
      </c>
      <c r="AK1023">
        <v>28</v>
      </c>
      <c r="AL1023">
        <v>0</v>
      </c>
      <c r="AM1023">
        <v>0</v>
      </c>
      <c r="AN1023">
        <v>1</v>
      </c>
      <c r="AO1023">
        <v>0.90510999999999997</v>
      </c>
      <c r="AP1023">
        <v>0</v>
      </c>
      <c r="AQ1023">
        <v>0</v>
      </c>
      <c r="AR1023" t="s">
        <v>95</v>
      </c>
      <c r="AS1023" t="s">
        <v>95</v>
      </c>
      <c r="AT1023" t="s">
        <v>95</v>
      </c>
      <c r="AU1023" t="s">
        <v>95</v>
      </c>
      <c r="AV1023" t="s">
        <v>95</v>
      </c>
      <c r="AW1023" t="s">
        <v>95</v>
      </c>
      <c r="AX1023" t="s">
        <v>95</v>
      </c>
      <c r="AY1023" t="s">
        <v>95</v>
      </c>
      <c r="AZ1023" t="s">
        <v>95</v>
      </c>
      <c r="BA1023" t="s">
        <v>95</v>
      </c>
      <c r="BB1023" t="s">
        <v>95</v>
      </c>
      <c r="BC1023" t="s">
        <v>95</v>
      </c>
      <c r="BD1023" t="s">
        <v>95</v>
      </c>
      <c r="BI1023">
        <v>0</v>
      </c>
      <c r="BJ1023" t="s">
        <v>137</v>
      </c>
      <c r="BK1023" t="s">
        <v>180</v>
      </c>
      <c r="BL1023">
        <v>1</v>
      </c>
      <c r="BM1023">
        <v>1</v>
      </c>
      <c r="BN1023">
        <v>0</v>
      </c>
      <c r="BO1023">
        <v>0</v>
      </c>
      <c r="BP1023">
        <v>0</v>
      </c>
      <c r="BQ1023">
        <v>0</v>
      </c>
      <c r="BY1023">
        <v>1075</v>
      </c>
      <c r="CG1023" s="4">
        <v>1</v>
      </c>
      <c r="CH1023" s="4">
        <v>1</v>
      </c>
      <c r="CI1023" s="5">
        <v>0</v>
      </c>
      <c r="CJ1023" s="5">
        <v>0</v>
      </c>
      <c r="CK1023" s="5">
        <v>0</v>
      </c>
      <c r="CL1023" s="5">
        <v>0</v>
      </c>
    </row>
    <row r="1024" spans="1:90" x14ac:dyDescent="0.2">
      <c r="A1024" t="s">
        <v>1688</v>
      </c>
      <c r="B1024" t="s">
        <v>1607</v>
      </c>
      <c r="C1024" t="s">
        <v>1667</v>
      </c>
      <c r="D1024">
        <v>3.5</v>
      </c>
      <c r="E1024" t="s">
        <v>317</v>
      </c>
      <c r="F1024" t="s">
        <v>364</v>
      </c>
      <c r="G1024" t="s">
        <v>360</v>
      </c>
      <c r="H1024" t="s">
        <v>1611</v>
      </c>
      <c r="I1024">
        <v>2.7528000000000001</v>
      </c>
      <c r="J1024">
        <v>2.7464</v>
      </c>
      <c r="K1024">
        <v>6.8007</v>
      </c>
      <c r="L1024">
        <v>2021.9</v>
      </c>
      <c r="M1024">
        <v>1.5963000000000001</v>
      </c>
      <c r="N1024" s="1">
        <v>180470</v>
      </c>
      <c r="O1024" s="1">
        <v>1.2570000000000001E-19</v>
      </c>
      <c r="P1024">
        <v>2001.7</v>
      </c>
      <c r="Q1024">
        <v>-13543</v>
      </c>
      <c r="R1024">
        <v>0.68169000000000002</v>
      </c>
      <c r="S1024">
        <v>0.65588999999999997</v>
      </c>
      <c r="T1024">
        <v>94.954999999999998</v>
      </c>
      <c r="U1024">
        <v>33.555999999999997</v>
      </c>
      <c r="V1024">
        <v>0.68169000000000002</v>
      </c>
      <c r="W1024">
        <v>0.66493999999999998</v>
      </c>
      <c r="X1024">
        <v>94.954999999999998</v>
      </c>
      <c r="Y1024">
        <v>33.557000000000002</v>
      </c>
      <c r="Z1024">
        <v>0.22858000000000001</v>
      </c>
      <c r="AA1024">
        <v>0.18798000000000001</v>
      </c>
      <c r="AB1024">
        <v>147.82</v>
      </c>
      <c r="AC1024">
        <v>87.614999999999995</v>
      </c>
      <c r="AD1024">
        <v>41</v>
      </c>
      <c r="AE1024">
        <v>17</v>
      </c>
      <c r="AF1024">
        <v>5.3397999999999996E-3</v>
      </c>
      <c r="AG1024" s="1">
        <v>1.3852000000000001E-6</v>
      </c>
      <c r="AH1024">
        <v>5.3384000000000001E-3</v>
      </c>
      <c r="AI1024">
        <v>25</v>
      </c>
      <c r="AJ1024">
        <v>0</v>
      </c>
      <c r="AK1024">
        <v>24</v>
      </c>
      <c r="AL1024">
        <v>0</v>
      </c>
      <c r="AM1024">
        <v>0</v>
      </c>
      <c r="AN1024">
        <v>1</v>
      </c>
      <c r="AO1024">
        <v>0.21526000000000001</v>
      </c>
      <c r="AP1024">
        <v>0</v>
      </c>
      <c r="AQ1024">
        <v>0</v>
      </c>
      <c r="AR1024" t="s">
        <v>94</v>
      </c>
      <c r="AS1024" t="s">
        <v>95</v>
      </c>
      <c r="AT1024" t="s">
        <v>95</v>
      </c>
      <c r="AU1024" t="s">
        <v>94</v>
      </c>
      <c r="AV1024" t="s">
        <v>94</v>
      </c>
      <c r="AW1024" t="s">
        <v>94</v>
      </c>
      <c r="AX1024" t="s">
        <v>94</v>
      </c>
      <c r="AY1024" t="s">
        <v>94</v>
      </c>
      <c r="AZ1024" t="s">
        <v>94</v>
      </c>
      <c r="BA1024" t="s">
        <v>94</v>
      </c>
      <c r="BB1024" t="s">
        <v>94</v>
      </c>
      <c r="BC1024" t="s">
        <v>96</v>
      </c>
      <c r="BD1024" t="s">
        <v>94</v>
      </c>
      <c r="BH1024" t="s">
        <v>341</v>
      </c>
      <c r="BI1024">
        <v>1</v>
      </c>
      <c r="BJ1024" t="s">
        <v>97</v>
      </c>
      <c r="BK1024" t="s">
        <v>138</v>
      </c>
      <c r="BL1024">
        <v>0</v>
      </c>
      <c r="BM1024">
        <v>0</v>
      </c>
      <c r="BN1024">
        <v>0</v>
      </c>
      <c r="BO1024">
        <v>0</v>
      </c>
      <c r="BP1024">
        <v>0</v>
      </c>
      <c r="BQ1024">
        <v>0</v>
      </c>
      <c r="BY1024">
        <v>1076</v>
      </c>
      <c r="CG1024" s="4">
        <v>0</v>
      </c>
      <c r="CH1024" s="4">
        <v>0</v>
      </c>
      <c r="CI1024" s="5">
        <v>0</v>
      </c>
      <c r="CJ1024" s="5">
        <v>0</v>
      </c>
      <c r="CK1024" s="5">
        <v>0</v>
      </c>
      <c r="CL1024" s="5">
        <v>0</v>
      </c>
    </row>
    <row r="1025" spans="1:91" x14ac:dyDescent="0.2">
      <c r="A1025" t="s">
        <v>1689</v>
      </c>
      <c r="B1025" t="s">
        <v>1607</v>
      </c>
      <c r="C1025" t="s">
        <v>1667</v>
      </c>
      <c r="D1025">
        <v>3.5</v>
      </c>
      <c r="E1025" t="s">
        <v>317</v>
      </c>
      <c r="F1025" t="s">
        <v>366</v>
      </c>
      <c r="G1025" t="s">
        <v>351</v>
      </c>
      <c r="H1025" t="s">
        <v>1611</v>
      </c>
      <c r="I1025">
        <v>0.20218</v>
      </c>
      <c r="J1025">
        <v>0.14051</v>
      </c>
      <c r="K1025">
        <v>2.5501</v>
      </c>
      <c r="L1025">
        <v>2022.7</v>
      </c>
      <c r="M1025">
        <v>21.734999999999999</v>
      </c>
      <c r="N1025">
        <v>266.3</v>
      </c>
      <c r="O1025">
        <v>0.30532999999999999</v>
      </c>
      <c r="P1025">
        <v>1979.4</v>
      </c>
      <c r="Q1025">
        <v>-5079.1000000000004</v>
      </c>
      <c r="R1025">
        <v>0.99633000000000005</v>
      </c>
      <c r="S1025">
        <v>0.99605999999999995</v>
      </c>
      <c r="T1025">
        <v>2.4933000000000001</v>
      </c>
      <c r="U1025">
        <v>1.716</v>
      </c>
      <c r="V1025">
        <v>0.98958000000000002</v>
      </c>
      <c r="W1025">
        <v>0.98907999999999996</v>
      </c>
      <c r="X1025">
        <v>4.2007000000000003</v>
      </c>
      <c r="Y1025">
        <v>2.7988</v>
      </c>
      <c r="Z1025">
        <v>0.64770000000000005</v>
      </c>
      <c r="AA1025">
        <v>0.63092999999999999</v>
      </c>
      <c r="AB1025">
        <v>24.425000000000001</v>
      </c>
      <c r="AC1025">
        <v>20.117000000000001</v>
      </c>
      <c r="AD1025">
        <v>45</v>
      </c>
      <c r="AE1025">
        <v>29</v>
      </c>
      <c r="AF1025">
        <v>0.54074</v>
      </c>
      <c r="AG1025">
        <v>3.7550999999999999E-3</v>
      </c>
      <c r="AH1025">
        <v>0.53698000000000001</v>
      </c>
      <c r="AI1025">
        <v>29</v>
      </c>
      <c r="AJ1025">
        <v>0</v>
      </c>
      <c r="AK1025">
        <v>28</v>
      </c>
      <c r="AL1025">
        <v>0</v>
      </c>
      <c r="AM1025">
        <v>0</v>
      </c>
      <c r="AN1025">
        <v>0</v>
      </c>
      <c r="AO1025">
        <v>0.89598999999999995</v>
      </c>
      <c r="AP1025">
        <v>0</v>
      </c>
      <c r="AQ1025">
        <v>0</v>
      </c>
      <c r="AR1025" t="s">
        <v>95</v>
      </c>
      <c r="AS1025" t="s">
        <v>95</v>
      </c>
      <c r="AT1025" t="s">
        <v>95</v>
      </c>
      <c r="AU1025" t="s">
        <v>95</v>
      </c>
      <c r="AV1025" t="s">
        <v>95</v>
      </c>
      <c r="AW1025" t="s">
        <v>95</v>
      </c>
      <c r="AX1025" t="s">
        <v>95</v>
      </c>
      <c r="AY1025" t="s">
        <v>95</v>
      </c>
      <c r="AZ1025" t="s">
        <v>95</v>
      </c>
      <c r="BA1025" t="s">
        <v>95</v>
      </c>
      <c r="BB1025" t="s">
        <v>95</v>
      </c>
      <c r="BC1025" t="s">
        <v>95</v>
      </c>
      <c r="BD1025" t="s">
        <v>95</v>
      </c>
      <c r="BI1025">
        <v>0</v>
      </c>
      <c r="BJ1025" t="s">
        <v>137</v>
      </c>
      <c r="BK1025" t="s">
        <v>180</v>
      </c>
      <c r="BL1025">
        <v>1</v>
      </c>
      <c r="BM1025">
        <v>1</v>
      </c>
      <c r="BN1025">
        <v>0</v>
      </c>
      <c r="BO1025">
        <v>0</v>
      </c>
      <c r="BP1025">
        <v>0</v>
      </c>
      <c r="BQ1025">
        <v>0</v>
      </c>
      <c r="BY1025">
        <v>1077</v>
      </c>
      <c r="CG1025" s="4">
        <v>1</v>
      </c>
      <c r="CH1025" s="4">
        <v>1</v>
      </c>
      <c r="CI1025" s="5">
        <v>0</v>
      </c>
      <c r="CJ1025" s="5">
        <v>0</v>
      </c>
      <c r="CK1025" s="5">
        <v>0</v>
      </c>
      <c r="CL1025" s="5">
        <v>0</v>
      </c>
    </row>
    <row r="1026" spans="1:91" x14ac:dyDescent="0.2">
      <c r="A1026" t="s">
        <v>1690</v>
      </c>
      <c r="B1026" t="s">
        <v>1607</v>
      </c>
      <c r="C1026" t="s">
        <v>1667</v>
      </c>
      <c r="D1026">
        <v>3.5</v>
      </c>
      <c r="E1026" t="s">
        <v>317</v>
      </c>
      <c r="F1026" t="s">
        <v>368</v>
      </c>
      <c r="G1026" t="s">
        <v>354</v>
      </c>
      <c r="H1026" t="s">
        <v>1611</v>
      </c>
      <c r="I1026">
        <v>0.16980999999999999</v>
      </c>
      <c r="J1026">
        <v>2.5061E-2</v>
      </c>
      <c r="K1026">
        <v>0.25366</v>
      </c>
      <c r="L1026">
        <v>2086.1</v>
      </c>
      <c r="M1026">
        <v>25.878</v>
      </c>
      <c r="N1026" s="1">
        <v>1155600</v>
      </c>
      <c r="O1026">
        <v>1550.2</v>
      </c>
      <c r="P1026" s="1">
        <v>157940</v>
      </c>
      <c r="Q1026">
        <v>-504.88</v>
      </c>
      <c r="R1026">
        <v>0.87834999999999996</v>
      </c>
      <c r="S1026">
        <v>0.86848999999999998</v>
      </c>
      <c r="T1026">
        <v>1.3952</v>
      </c>
      <c r="U1026">
        <v>0.86939999999999995</v>
      </c>
      <c r="V1026">
        <v>-0.37175000000000002</v>
      </c>
      <c r="W1026">
        <v>-0.44394</v>
      </c>
      <c r="X1026">
        <v>4.6852</v>
      </c>
      <c r="Y1026">
        <v>2.4390000000000001</v>
      </c>
      <c r="Z1026">
        <v>0.56291000000000002</v>
      </c>
      <c r="AA1026">
        <v>0.53991</v>
      </c>
      <c r="AB1026">
        <v>2.6446999999999998</v>
      </c>
      <c r="AC1026">
        <v>1.871</v>
      </c>
      <c r="AD1026">
        <v>41</v>
      </c>
      <c r="AE1026">
        <v>18</v>
      </c>
      <c r="AF1026" s="1">
        <v>1.6441999999999999E-5</v>
      </c>
      <c r="AG1026" s="1">
        <v>8.6537999999999998E-7</v>
      </c>
      <c r="AH1026" s="1">
        <v>1.5577E-5</v>
      </c>
      <c r="AI1026">
        <v>25</v>
      </c>
      <c r="AJ1026">
        <v>0</v>
      </c>
      <c r="AK1026">
        <v>24</v>
      </c>
      <c r="AL1026">
        <v>0</v>
      </c>
      <c r="AM1026">
        <v>0</v>
      </c>
      <c r="AN1026">
        <v>1</v>
      </c>
      <c r="AO1026">
        <v>0.71111000000000002</v>
      </c>
      <c r="AP1026">
        <v>0</v>
      </c>
      <c r="AQ1026">
        <v>1</v>
      </c>
      <c r="AR1026" t="s">
        <v>95</v>
      </c>
      <c r="AS1026" t="s">
        <v>95</v>
      </c>
      <c r="AT1026" t="s">
        <v>95</v>
      </c>
      <c r="AU1026" t="s">
        <v>95</v>
      </c>
      <c r="AV1026" t="s">
        <v>95</v>
      </c>
      <c r="AW1026" t="s">
        <v>95</v>
      </c>
      <c r="AX1026" t="s">
        <v>95</v>
      </c>
      <c r="AY1026" t="s">
        <v>94</v>
      </c>
      <c r="AZ1026" t="s">
        <v>95</v>
      </c>
      <c r="BA1026" t="s">
        <v>94</v>
      </c>
      <c r="BB1026" t="s">
        <v>95</v>
      </c>
      <c r="BC1026" t="s">
        <v>94</v>
      </c>
      <c r="BD1026" t="s">
        <v>95</v>
      </c>
      <c r="BH1026" t="s">
        <v>341</v>
      </c>
      <c r="BI1026">
        <v>1</v>
      </c>
      <c r="BJ1026" t="s">
        <v>97</v>
      </c>
      <c r="BK1026" t="s">
        <v>138</v>
      </c>
      <c r="BL1026">
        <v>0</v>
      </c>
      <c r="BM1026">
        <v>0</v>
      </c>
      <c r="BN1026">
        <v>0</v>
      </c>
      <c r="BO1026">
        <v>0</v>
      </c>
      <c r="BP1026">
        <v>0</v>
      </c>
      <c r="BQ1026">
        <v>0</v>
      </c>
      <c r="BY1026">
        <v>1078</v>
      </c>
      <c r="CG1026" s="4">
        <v>0</v>
      </c>
      <c r="CH1026" s="4">
        <v>0</v>
      </c>
      <c r="CI1026" s="5">
        <v>0</v>
      </c>
      <c r="CJ1026" s="5">
        <v>0</v>
      </c>
      <c r="CK1026" s="5">
        <v>0</v>
      </c>
      <c r="CL1026" s="5">
        <v>0</v>
      </c>
    </row>
    <row r="1027" spans="1:91" x14ac:dyDescent="0.2">
      <c r="A1027" t="s">
        <v>1691</v>
      </c>
      <c r="B1027" t="s">
        <v>1607</v>
      </c>
      <c r="C1027" t="s">
        <v>1667</v>
      </c>
      <c r="D1027">
        <v>4.0999999999999996</v>
      </c>
      <c r="E1027" t="s">
        <v>129</v>
      </c>
      <c r="F1027" t="s">
        <v>130</v>
      </c>
      <c r="G1027" t="s">
        <v>131</v>
      </c>
      <c r="H1027" t="s">
        <v>1611</v>
      </c>
      <c r="I1027">
        <v>-0.33183000000000001</v>
      </c>
      <c r="J1027">
        <v>-7.2263999999999995E-2</v>
      </c>
      <c r="K1027">
        <v>-4.9020999999999999</v>
      </c>
      <c r="L1027">
        <v>2017</v>
      </c>
      <c r="M1027">
        <v>-13.243</v>
      </c>
      <c r="N1027">
        <v>92.554000000000002</v>
      </c>
      <c r="O1027">
        <v>107.93</v>
      </c>
      <c r="P1027">
        <v>2004.4</v>
      </c>
      <c r="Q1027">
        <v>9931</v>
      </c>
      <c r="R1027">
        <v>0.92052999999999996</v>
      </c>
      <c r="S1027">
        <v>0.90651000000000004</v>
      </c>
      <c r="T1027">
        <v>8.8955000000000002</v>
      </c>
      <c r="U1027">
        <v>7.2173999999999996</v>
      </c>
      <c r="V1027">
        <v>0.77080000000000004</v>
      </c>
      <c r="W1027">
        <v>0.74533000000000005</v>
      </c>
      <c r="X1027">
        <v>15.106999999999999</v>
      </c>
      <c r="Y1027">
        <v>13.191000000000001</v>
      </c>
      <c r="Z1027">
        <v>0.88485000000000003</v>
      </c>
      <c r="AA1027">
        <v>0.87204999999999999</v>
      </c>
      <c r="AB1027">
        <v>10.708</v>
      </c>
      <c r="AC1027">
        <v>10.037000000000001</v>
      </c>
      <c r="AD1027">
        <v>21</v>
      </c>
      <c r="AE1027">
        <v>19</v>
      </c>
      <c r="AF1027">
        <v>1.0805</v>
      </c>
      <c r="AG1027">
        <v>7.3447999999999999E-2</v>
      </c>
      <c r="AH1027">
        <v>1.0069999999999999</v>
      </c>
      <c r="AI1027">
        <v>19</v>
      </c>
      <c r="AJ1027">
        <v>15</v>
      </c>
      <c r="AK1027">
        <v>0</v>
      </c>
      <c r="AL1027">
        <v>1</v>
      </c>
      <c r="AM1027">
        <v>0</v>
      </c>
      <c r="AN1027">
        <v>1</v>
      </c>
      <c r="AO1027">
        <v>0.94030000000000002</v>
      </c>
      <c r="AP1027">
        <v>0</v>
      </c>
      <c r="AQ1027">
        <v>1</v>
      </c>
      <c r="AR1027" t="s">
        <v>95</v>
      </c>
      <c r="AS1027" t="s">
        <v>95</v>
      </c>
      <c r="AT1027" t="s">
        <v>95</v>
      </c>
      <c r="AU1027" t="s">
        <v>95</v>
      </c>
      <c r="AV1027" t="s">
        <v>95</v>
      </c>
      <c r="AW1027" t="s">
        <v>95</v>
      </c>
      <c r="AX1027" t="s">
        <v>95</v>
      </c>
      <c r="AY1027" t="s">
        <v>95</v>
      </c>
      <c r="AZ1027" t="s">
        <v>95</v>
      </c>
      <c r="BA1027" t="s">
        <v>95</v>
      </c>
      <c r="BB1027" t="s">
        <v>95</v>
      </c>
      <c r="BC1027" t="s">
        <v>95</v>
      </c>
      <c r="BD1027" t="s">
        <v>95</v>
      </c>
      <c r="BH1027" t="s">
        <v>263</v>
      </c>
      <c r="BI1027">
        <v>0</v>
      </c>
      <c r="BJ1027" t="s">
        <v>137</v>
      </c>
      <c r="BK1027" t="s">
        <v>133</v>
      </c>
      <c r="BL1027">
        <v>1</v>
      </c>
      <c r="BM1027">
        <v>1</v>
      </c>
      <c r="BN1027">
        <v>0</v>
      </c>
      <c r="BO1027">
        <v>0</v>
      </c>
      <c r="BP1027">
        <v>0</v>
      </c>
      <c r="BQ1027">
        <v>0</v>
      </c>
      <c r="BY1027">
        <v>1079</v>
      </c>
      <c r="CG1027" s="4">
        <v>1</v>
      </c>
      <c r="CH1027" s="4">
        <v>1</v>
      </c>
      <c r="CI1027" s="5">
        <v>0</v>
      </c>
      <c r="CJ1027" s="5">
        <v>0</v>
      </c>
      <c r="CK1027" s="5">
        <v>0</v>
      </c>
      <c r="CL1027" s="5">
        <v>0</v>
      </c>
    </row>
    <row r="1028" spans="1:91" x14ac:dyDescent="0.2">
      <c r="A1028" t="s">
        <v>1692</v>
      </c>
      <c r="B1028" t="s">
        <v>1607</v>
      </c>
      <c r="C1028" t="s">
        <v>1667</v>
      </c>
      <c r="D1028">
        <v>4.0999999999999996</v>
      </c>
      <c r="E1028" t="s">
        <v>129</v>
      </c>
      <c r="F1028" t="s">
        <v>135</v>
      </c>
      <c r="G1028" t="s">
        <v>136</v>
      </c>
      <c r="H1028" t="s">
        <v>1611</v>
      </c>
      <c r="I1028">
        <v>2.8510000000000001E-2</v>
      </c>
      <c r="J1028">
        <v>2.8497999999999999E-2</v>
      </c>
      <c r="K1028">
        <v>2.5581</v>
      </c>
      <c r="L1028">
        <v>2276.3000000000002</v>
      </c>
      <c r="M1028">
        <v>154.13999999999999</v>
      </c>
      <c r="N1028" s="1">
        <v>207940</v>
      </c>
      <c r="O1028">
        <v>1.6867000000000001</v>
      </c>
      <c r="P1028">
        <v>1865.1</v>
      </c>
      <c r="Q1028">
        <v>-5038.2</v>
      </c>
      <c r="R1028">
        <v>0.38022</v>
      </c>
      <c r="S1028" t="e">
        <f>-inf</f>
        <v>#NAME?</v>
      </c>
      <c r="T1028">
        <v>3.6999</v>
      </c>
      <c r="U1028">
        <v>2.9862000000000002</v>
      </c>
      <c r="V1028">
        <v>0.38023000000000001</v>
      </c>
      <c r="W1028">
        <v>-0.85931999999999997</v>
      </c>
      <c r="X1028">
        <v>3.6999</v>
      </c>
      <c r="Y1028">
        <v>2.9862000000000002</v>
      </c>
      <c r="Z1028">
        <v>0.37035000000000001</v>
      </c>
      <c r="AA1028">
        <v>-0.88893999999999995</v>
      </c>
      <c r="AB1028">
        <v>3.7292000000000001</v>
      </c>
      <c r="AC1028">
        <v>2.9964</v>
      </c>
      <c r="AD1028">
        <v>4</v>
      </c>
      <c r="AE1028">
        <v>4</v>
      </c>
      <c r="AF1028">
        <v>4.8089999999999998E-4</v>
      </c>
      <c r="AG1028">
        <v>4.2067999999999999E-4</v>
      </c>
      <c r="AH1028" s="1">
        <v>6.0220000000000003E-5</v>
      </c>
      <c r="AI1028">
        <v>4</v>
      </c>
      <c r="AJ1028">
        <v>0</v>
      </c>
      <c r="AK1028">
        <v>1</v>
      </c>
      <c r="AL1028">
        <v>0</v>
      </c>
      <c r="AM1028">
        <v>1</v>
      </c>
      <c r="AN1028">
        <v>0</v>
      </c>
      <c r="AO1028">
        <v>0.73101000000000005</v>
      </c>
      <c r="AP1028">
        <v>0</v>
      </c>
      <c r="AQ1028">
        <v>1</v>
      </c>
      <c r="AR1028" t="s">
        <v>94</v>
      </c>
      <c r="AS1028" t="s">
        <v>96</v>
      </c>
      <c r="AT1028" t="s">
        <v>95</v>
      </c>
      <c r="AU1028" t="s">
        <v>95</v>
      </c>
      <c r="AV1028" t="s">
        <v>95</v>
      </c>
      <c r="AW1028" t="s">
        <v>95</v>
      </c>
      <c r="AX1028" t="s">
        <v>95</v>
      </c>
      <c r="AY1028" t="s">
        <v>94</v>
      </c>
      <c r="AZ1028" t="s">
        <v>95</v>
      </c>
      <c r="BA1028" t="s">
        <v>96</v>
      </c>
      <c r="BB1028" t="s">
        <v>96</v>
      </c>
      <c r="BC1028" t="s">
        <v>96</v>
      </c>
      <c r="BD1028" t="s">
        <v>96</v>
      </c>
      <c r="BH1028" t="s">
        <v>189</v>
      </c>
      <c r="BI1028">
        <v>0</v>
      </c>
      <c r="BJ1028" t="s">
        <v>132</v>
      </c>
      <c r="BK1028" t="s">
        <v>138</v>
      </c>
      <c r="BL1028">
        <v>0</v>
      </c>
      <c r="BM1028">
        <v>1</v>
      </c>
      <c r="BN1028">
        <v>0</v>
      </c>
      <c r="BO1028">
        <v>0</v>
      </c>
      <c r="BP1028">
        <v>0</v>
      </c>
      <c r="BQ1028">
        <v>1</v>
      </c>
      <c r="BY1028">
        <v>1080</v>
      </c>
      <c r="CG1028" s="4">
        <v>0</v>
      </c>
      <c r="CH1028" s="4">
        <v>1</v>
      </c>
      <c r="CI1028" s="5">
        <v>0</v>
      </c>
      <c r="CJ1028" s="5">
        <v>0</v>
      </c>
      <c r="CK1028" s="5">
        <v>0</v>
      </c>
      <c r="CL1028" s="5">
        <v>1</v>
      </c>
    </row>
    <row r="1029" spans="1:91" x14ac:dyDescent="0.2">
      <c r="A1029" t="s">
        <v>1693</v>
      </c>
      <c r="B1029" t="s">
        <v>1607</v>
      </c>
      <c r="C1029" t="s">
        <v>1667</v>
      </c>
      <c r="D1029">
        <v>4.5</v>
      </c>
      <c r="E1029" t="s">
        <v>1236</v>
      </c>
      <c r="F1029" t="s">
        <v>1662</v>
      </c>
      <c r="G1029" t="s">
        <v>1663</v>
      </c>
      <c r="H1029" t="s">
        <v>1611</v>
      </c>
      <c r="I1029">
        <v>7.3556999999999997E-2</v>
      </c>
      <c r="J1029">
        <v>6.0574000000000003E-2</v>
      </c>
      <c r="K1029">
        <v>50381</v>
      </c>
      <c r="L1029">
        <v>2034.7</v>
      </c>
      <c r="M1029">
        <v>59.741999999999997</v>
      </c>
      <c r="N1029" s="1">
        <v>5342200</v>
      </c>
      <c r="O1029">
        <v>4.5319999999999996E-3</v>
      </c>
      <c r="P1029">
        <v>1697.8</v>
      </c>
      <c r="Q1029" s="1">
        <v>-100470000</v>
      </c>
      <c r="R1029">
        <v>0.96565999999999996</v>
      </c>
      <c r="S1029">
        <v>0.96023999999999998</v>
      </c>
      <c r="T1029">
        <v>63775</v>
      </c>
      <c r="U1029">
        <v>49116</v>
      </c>
      <c r="V1029">
        <v>0.96452000000000004</v>
      </c>
      <c r="W1029">
        <v>0.96096999999999999</v>
      </c>
      <c r="X1029">
        <v>64823</v>
      </c>
      <c r="Y1029">
        <v>46962</v>
      </c>
      <c r="Z1029">
        <v>0.94303000000000003</v>
      </c>
      <c r="AA1029">
        <v>0.93733</v>
      </c>
      <c r="AB1029">
        <v>82143</v>
      </c>
      <c r="AC1029">
        <v>70675</v>
      </c>
      <c r="AD1029">
        <v>23</v>
      </c>
      <c r="AE1029">
        <v>23</v>
      </c>
      <c r="AF1029">
        <v>0.29333999999999999</v>
      </c>
      <c r="AG1029">
        <v>6.3682000000000002E-2</v>
      </c>
      <c r="AH1029">
        <v>0.22966</v>
      </c>
      <c r="AI1029">
        <v>23</v>
      </c>
      <c r="AJ1029">
        <v>0</v>
      </c>
      <c r="AK1029">
        <v>22</v>
      </c>
      <c r="AL1029">
        <v>0</v>
      </c>
      <c r="AM1029">
        <v>0</v>
      </c>
      <c r="AN1029">
        <v>0</v>
      </c>
      <c r="AO1029">
        <v>0.92630999999999997</v>
      </c>
      <c r="AP1029">
        <v>0</v>
      </c>
      <c r="AQ1029">
        <v>0</v>
      </c>
      <c r="AR1029" t="s">
        <v>95</v>
      </c>
      <c r="AS1029" t="s">
        <v>95</v>
      </c>
      <c r="AT1029" t="s">
        <v>95</v>
      </c>
      <c r="AU1029" t="s">
        <v>95</v>
      </c>
      <c r="AV1029" t="s">
        <v>95</v>
      </c>
      <c r="AW1029" t="s">
        <v>95</v>
      </c>
      <c r="AX1029" t="s">
        <v>95</v>
      </c>
      <c r="AY1029" t="s">
        <v>95</v>
      </c>
      <c r="AZ1029" t="s">
        <v>95</v>
      </c>
      <c r="BA1029" t="s">
        <v>95</v>
      </c>
      <c r="BB1029" t="s">
        <v>95</v>
      </c>
      <c r="BC1029" t="s">
        <v>95</v>
      </c>
      <c r="BD1029" t="s">
        <v>95</v>
      </c>
      <c r="BE1029">
        <v>1</v>
      </c>
      <c r="BI1029">
        <v>0</v>
      </c>
      <c r="BL1029">
        <v>1</v>
      </c>
      <c r="BM1029">
        <v>1</v>
      </c>
      <c r="BN1029">
        <v>0</v>
      </c>
      <c r="BO1029">
        <v>0</v>
      </c>
      <c r="BP1029">
        <v>0</v>
      </c>
      <c r="BQ1029">
        <v>1</v>
      </c>
      <c r="BY1029">
        <v>1081</v>
      </c>
      <c r="CG1029" s="4">
        <v>1</v>
      </c>
      <c r="CH1029" s="4">
        <v>1</v>
      </c>
      <c r="CI1029" s="5">
        <v>0</v>
      </c>
      <c r="CJ1029" s="5">
        <v>0</v>
      </c>
      <c r="CK1029" s="5">
        <v>0</v>
      </c>
      <c r="CL1029" s="5">
        <v>1</v>
      </c>
    </row>
    <row r="1030" spans="1:91" x14ac:dyDescent="0.2">
      <c r="A1030" t="s">
        <v>1694</v>
      </c>
      <c r="B1030" t="s">
        <v>1607</v>
      </c>
      <c r="C1030" t="s">
        <v>1667</v>
      </c>
      <c r="D1030">
        <v>4.5</v>
      </c>
      <c r="E1030" t="s">
        <v>1236</v>
      </c>
      <c r="F1030" t="s">
        <v>1665</v>
      </c>
      <c r="G1030" t="s">
        <v>92</v>
      </c>
      <c r="H1030" t="s">
        <v>1611</v>
      </c>
      <c r="I1030">
        <v>8.0496999999999999E-2</v>
      </c>
      <c r="J1030">
        <v>1.0876E-3</v>
      </c>
      <c r="K1030">
        <v>9.4328000000000001E-4</v>
      </c>
      <c r="L1030">
        <v>2041.2</v>
      </c>
      <c r="M1030">
        <v>54.591000000000001</v>
      </c>
      <c r="N1030">
        <v>0.15185999999999999</v>
      </c>
      <c r="O1030">
        <v>1555.2</v>
      </c>
      <c r="P1030" s="1">
        <v>157470</v>
      </c>
      <c r="Q1030">
        <v>-1.8833</v>
      </c>
      <c r="R1030">
        <v>0.96489000000000003</v>
      </c>
      <c r="S1030">
        <v>0.95935000000000004</v>
      </c>
      <c r="T1030">
        <v>1.2218000000000001E-3</v>
      </c>
      <c r="U1030">
        <v>9.5060000000000001E-4</v>
      </c>
      <c r="V1030">
        <v>-4.4031000000000002</v>
      </c>
      <c r="W1030">
        <v>-4.9433999999999996</v>
      </c>
      <c r="X1030">
        <v>1.5157E-2</v>
      </c>
      <c r="Y1030">
        <v>1.3683000000000001E-2</v>
      </c>
      <c r="Z1030">
        <v>0.92076999999999998</v>
      </c>
      <c r="AA1030">
        <v>0.91285000000000005</v>
      </c>
      <c r="AB1030">
        <v>1.8354000000000001E-3</v>
      </c>
      <c r="AC1030">
        <v>1.6456999999999999E-3</v>
      </c>
      <c r="AD1030">
        <v>23</v>
      </c>
      <c r="AE1030">
        <v>23</v>
      </c>
      <c r="AF1030">
        <v>0.18109</v>
      </c>
      <c r="AG1030">
        <v>3.2925000000000003E-2</v>
      </c>
      <c r="AH1030">
        <v>0.14815999999999999</v>
      </c>
      <c r="AI1030">
        <v>23</v>
      </c>
      <c r="AJ1030">
        <v>0</v>
      </c>
      <c r="AK1030">
        <v>22</v>
      </c>
      <c r="AL1030">
        <v>0</v>
      </c>
      <c r="AM1030">
        <v>0</v>
      </c>
      <c r="AN1030">
        <v>0</v>
      </c>
      <c r="AO1030">
        <v>0.91818999999999995</v>
      </c>
      <c r="AP1030">
        <v>1</v>
      </c>
      <c r="AQ1030">
        <v>1</v>
      </c>
      <c r="AR1030" t="s">
        <v>95</v>
      </c>
      <c r="AS1030" t="s">
        <v>95</v>
      </c>
      <c r="AT1030" t="s">
        <v>95</v>
      </c>
      <c r="AU1030" t="s">
        <v>95</v>
      </c>
      <c r="AV1030" t="s">
        <v>95</v>
      </c>
      <c r="AW1030" t="s">
        <v>95</v>
      </c>
      <c r="AX1030" t="s">
        <v>95</v>
      </c>
      <c r="AY1030" t="s">
        <v>94</v>
      </c>
      <c r="AZ1030" t="s">
        <v>95</v>
      </c>
      <c r="BA1030" t="s">
        <v>94</v>
      </c>
      <c r="BB1030" t="s">
        <v>95</v>
      </c>
      <c r="BC1030" t="s">
        <v>94</v>
      </c>
      <c r="BD1030" t="s">
        <v>95</v>
      </c>
      <c r="BE1030">
        <v>1</v>
      </c>
      <c r="BI1030">
        <v>0</v>
      </c>
      <c r="BL1030">
        <v>1</v>
      </c>
      <c r="BM1030">
        <v>1</v>
      </c>
      <c r="BN1030">
        <v>0</v>
      </c>
      <c r="BO1030">
        <v>0</v>
      </c>
      <c r="BP1030">
        <v>0</v>
      </c>
      <c r="BQ1030">
        <v>0</v>
      </c>
      <c r="BY1030">
        <v>1082</v>
      </c>
      <c r="CG1030" s="4">
        <v>1</v>
      </c>
      <c r="CH1030" s="4">
        <v>1</v>
      </c>
      <c r="CI1030" s="5">
        <v>0</v>
      </c>
      <c r="CJ1030" s="5">
        <v>0</v>
      </c>
      <c r="CK1030" s="5">
        <v>0</v>
      </c>
      <c r="CL1030" s="5">
        <v>0</v>
      </c>
    </row>
    <row r="1031" spans="1:91" x14ac:dyDescent="0.2">
      <c r="A1031" t="s">
        <v>1695</v>
      </c>
      <c r="B1031" t="s">
        <v>1607</v>
      </c>
      <c r="C1031" t="s">
        <v>144</v>
      </c>
      <c r="D1031">
        <v>1.1000000000000001</v>
      </c>
      <c r="E1031" t="s">
        <v>90</v>
      </c>
      <c r="F1031" t="s">
        <v>1609</v>
      </c>
      <c r="G1031" t="s">
        <v>1610</v>
      </c>
      <c r="H1031" t="s">
        <v>1611</v>
      </c>
      <c r="I1031">
        <v>0.13134999999999999</v>
      </c>
      <c r="J1031">
        <v>9.9362000000000006E-2</v>
      </c>
      <c r="K1031">
        <v>95.527000000000001</v>
      </c>
      <c r="L1031">
        <v>2024.1</v>
      </c>
      <c r="M1031">
        <v>33.456000000000003</v>
      </c>
      <c r="N1031">
        <v>5535.9</v>
      </c>
      <c r="O1031">
        <v>2.4516E-3</v>
      </c>
      <c r="P1031">
        <v>1882.9</v>
      </c>
      <c r="Q1031" s="1">
        <v>-191090</v>
      </c>
      <c r="R1031">
        <v>0.97287999999999997</v>
      </c>
      <c r="S1031">
        <v>0.96858999999999995</v>
      </c>
      <c r="T1031">
        <v>109.39</v>
      </c>
      <c r="U1031">
        <v>87.67</v>
      </c>
      <c r="V1031">
        <v>0.96823999999999999</v>
      </c>
      <c r="W1031">
        <v>0.96506999999999998</v>
      </c>
      <c r="X1031">
        <v>118.37</v>
      </c>
      <c r="Y1031">
        <v>96.498000000000005</v>
      </c>
      <c r="Z1031">
        <v>0.91003000000000001</v>
      </c>
      <c r="AA1031">
        <v>0.90103</v>
      </c>
      <c r="AB1031">
        <v>199.24</v>
      </c>
      <c r="AC1031">
        <v>159.41999999999999</v>
      </c>
      <c r="AD1031">
        <v>23</v>
      </c>
      <c r="AE1031">
        <v>23</v>
      </c>
      <c r="AF1031">
        <v>0.40464</v>
      </c>
      <c r="AG1031">
        <v>4.8772999999999997E-2</v>
      </c>
      <c r="AH1031">
        <v>0.35586000000000001</v>
      </c>
      <c r="AI1031">
        <v>23</v>
      </c>
      <c r="AJ1031">
        <v>2</v>
      </c>
      <c r="AK1031">
        <v>21</v>
      </c>
      <c r="AL1031">
        <v>0</v>
      </c>
      <c r="AM1031">
        <v>0</v>
      </c>
      <c r="AN1031">
        <v>0</v>
      </c>
      <c r="AO1031">
        <v>0.92296999999999996</v>
      </c>
      <c r="AP1031">
        <v>0</v>
      </c>
      <c r="AQ1031">
        <v>0</v>
      </c>
      <c r="AR1031" t="s">
        <v>95</v>
      </c>
      <c r="AS1031" t="s">
        <v>95</v>
      </c>
      <c r="AT1031" t="s">
        <v>95</v>
      </c>
      <c r="AU1031" t="s">
        <v>95</v>
      </c>
      <c r="AV1031" t="s">
        <v>95</v>
      </c>
      <c r="AW1031" t="s">
        <v>95</v>
      </c>
      <c r="AX1031" t="s">
        <v>95</v>
      </c>
      <c r="AY1031" t="s">
        <v>95</v>
      </c>
      <c r="AZ1031" t="s">
        <v>95</v>
      </c>
      <c r="BA1031" t="s">
        <v>95</v>
      </c>
      <c r="BB1031" t="s">
        <v>95</v>
      </c>
      <c r="BC1031" t="s">
        <v>95</v>
      </c>
      <c r="BD1031" t="s">
        <v>95</v>
      </c>
      <c r="BE1031">
        <v>1</v>
      </c>
      <c r="BI1031">
        <v>0</v>
      </c>
      <c r="BL1031">
        <v>1</v>
      </c>
      <c r="BM1031">
        <v>1</v>
      </c>
      <c r="BN1031">
        <v>2</v>
      </c>
      <c r="BO1031">
        <v>2</v>
      </c>
      <c r="BP1031">
        <v>0</v>
      </c>
      <c r="BQ1031">
        <v>0</v>
      </c>
      <c r="BY1031">
        <v>1084</v>
      </c>
      <c r="CG1031" s="4">
        <v>1</v>
      </c>
      <c r="CH1031" s="4">
        <v>1</v>
      </c>
      <c r="CI1031" s="5">
        <v>0</v>
      </c>
      <c r="CJ1031" s="5">
        <v>0</v>
      </c>
      <c r="CK1031" s="5">
        <v>0</v>
      </c>
      <c r="CL1031" s="5">
        <v>0</v>
      </c>
    </row>
    <row r="1032" spans="1:91" x14ac:dyDescent="0.2">
      <c r="A1032" t="s">
        <v>1696</v>
      </c>
      <c r="B1032" t="s">
        <v>1607</v>
      </c>
      <c r="C1032" t="s">
        <v>144</v>
      </c>
      <c r="D1032">
        <v>1.1000000000000001</v>
      </c>
      <c r="E1032" t="s">
        <v>90</v>
      </c>
      <c r="F1032" t="s">
        <v>1613</v>
      </c>
      <c r="G1032" t="s">
        <v>92</v>
      </c>
      <c r="H1032" t="s">
        <v>1611</v>
      </c>
      <c r="I1032">
        <v>0.13791999999999999</v>
      </c>
      <c r="J1032">
        <v>1.5237E-3</v>
      </c>
      <c r="K1032">
        <v>5.6579000000000004E-3</v>
      </c>
      <c r="L1032">
        <v>2014.6</v>
      </c>
      <c r="M1032">
        <v>31.861000000000001</v>
      </c>
      <c r="N1032">
        <v>0.17904999999999999</v>
      </c>
      <c r="O1032">
        <v>1555.1</v>
      </c>
      <c r="P1032" s="1">
        <v>157490</v>
      </c>
      <c r="Q1032">
        <v>-11.308999999999999</v>
      </c>
      <c r="R1032">
        <v>0.95884999999999998</v>
      </c>
      <c r="S1032">
        <v>0.95062000000000002</v>
      </c>
      <c r="T1032">
        <v>6.4219999999999998E-3</v>
      </c>
      <c r="U1032">
        <v>5.7774000000000002E-3</v>
      </c>
      <c r="V1032">
        <v>-6.5209000000000001</v>
      </c>
      <c r="W1032">
        <v>-7.4610000000000003</v>
      </c>
      <c r="X1032">
        <v>8.6819999999999994E-2</v>
      </c>
      <c r="Y1032">
        <v>8.0841999999999997E-2</v>
      </c>
      <c r="Z1032">
        <v>0.95821000000000001</v>
      </c>
      <c r="AA1032">
        <v>0.95298000000000005</v>
      </c>
      <c r="AB1032">
        <v>6.4719E-3</v>
      </c>
      <c r="AC1032">
        <v>5.5014E-3</v>
      </c>
      <c r="AD1032">
        <v>19</v>
      </c>
      <c r="AE1032">
        <v>19</v>
      </c>
      <c r="AF1032">
        <v>0.72606999999999999</v>
      </c>
      <c r="AG1032">
        <v>0.16755</v>
      </c>
      <c r="AH1032">
        <v>0.55852000000000002</v>
      </c>
      <c r="AI1032">
        <v>19</v>
      </c>
      <c r="AJ1032">
        <v>2</v>
      </c>
      <c r="AK1032">
        <v>18</v>
      </c>
      <c r="AL1032">
        <v>1</v>
      </c>
      <c r="AM1032">
        <v>0</v>
      </c>
      <c r="AN1032">
        <v>0</v>
      </c>
      <c r="AO1032">
        <v>0.94228000000000001</v>
      </c>
      <c r="AP1032">
        <v>1</v>
      </c>
      <c r="AQ1032">
        <v>1</v>
      </c>
      <c r="AR1032" t="s">
        <v>95</v>
      </c>
      <c r="AS1032" t="s">
        <v>95</v>
      </c>
      <c r="AT1032" t="s">
        <v>95</v>
      </c>
      <c r="AU1032" t="s">
        <v>95</v>
      </c>
      <c r="AV1032" t="s">
        <v>95</v>
      </c>
      <c r="AW1032" t="s">
        <v>95</v>
      </c>
      <c r="AX1032" t="s">
        <v>95</v>
      </c>
      <c r="AY1032" t="s">
        <v>95</v>
      </c>
      <c r="AZ1032" t="s">
        <v>95</v>
      </c>
      <c r="BA1032" t="s">
        <v>95</v>
      </c>
      <c r="BB1032" t="s">
        <v>95</v>
      </c>
      <c r="BC1032" t="s">
        <v>95</v>
      </c>
      <c r="BD1032" t="s">
        <v>95</v>
      </c>
      <c r="BE1032">
        <v>1</v>
      </c>
      <c r="BI1032">
        <v>0</v>
      </c>
      <c r="BL1032">
        <v>1</v>
      </c>
      <c r="BM1032">
        <v>1</v>
      </c>
      <c r="BN1032">
        <v>0</v>
      </c>
      <c r="BO1032">
        <v>0</v>
      </c>
      <c r="BP1032">
        <v>0</v>
      </c>
      <c r="BQ1032">
        <v>0</v>
      </c>
      <c r="BY1032">
        <v>1085</v>
      </c>
      <c r="CG1032" s="4">
        <v>1</v>
      </c>
      <c r="CH1032" s="4">
        <v>1</v>
      </c>
      <c r="CI1032" s="5">
        <v>0</v>
      </c>
      <c r="CJ1032" s="5">
        <v>0</v>
      </c>
      <c r="CK1032" s="5">
        <v>0</v>
      </c>
      <c r="CL1032" s="5">
        <v>0</v>
      </c>
    </row>
    <row r="1033" spans="1:91" x14ac:dyDescent="0.2">
      <c r="A1033" t="s">
        <v>1697</v>
      </c>
      <c r="B1033" t="s">
        <v>1607</v>
      </c>
      <c r="C1033" t="s">
        <v>144</v>
      </c>
      <c r="D1033">
        <v>1.1000000000000001</v>
      </c>
      <c r="E1033" t="s">
        <v>90</v>
      </c>
      <c r="F1033" t="s">
        <v>1615</v>
      </c>
      <c r="G1033" t="s">
        <v>107</v>
      </c>
      <c r="H1033" t="s">
        <v>1611</v>
      </c>
      <c r="I1033">
        <v>0.13791999999999999</v>
      </c>
      <c r="J1033">
        <v>1.5237E-3</v>
      </c>
      <c r="K1033">
        <v>5.6579000000000004E-3</v>
      </c>
      <c r="L1033">
        <v>2014.6</v>
      </c>
      <c r="M1033">
        <v>31.861000000000001</v>
      </c>
      <c r="N1033">
        <v>0.17904999999999999</v>
      </c>
      <c r="O1033">
        <v>1555.1</v>
      </c>
      <c r="P1033" s="1">
        <v>157490</v>
      </c>
      <c r="Q1033">
        <v>-11.308999999999999</v>
      </c>
      <c r="R1033">
        <v>0.95884999999999998</v>
      </c>
      <c r="S1033">
        <v>0.95062000000000002</v>
      </c>
      <c r="T1033">
        <v>6.4219999999999998E-3</v>
      </c>
      <c r="U1033">
        <v>5.7774000000000002E-3</v>
      </c>
      <c r="V1033">
        <v>-6.5209000000000001</v>
      </c>
      <c r="W1033">
        <v>-7.4610000000000003</v>
      </c>
      <c r="X1033">
        <v>8.6819999999999994E-2</v>
      </c>
      <c r="Y1033">
        <v>8.0841999999999997E-2</v>
      </c>
      <c r="Z1033">
        <v>0.95821000000000001</v>
      </c>
      <c r="AA1033">
        <v>0.95298000000000005</v>
      </c>
      <c r="AB1033">
        <v>6.4719E-3</v>
      </c>
      <c r="AC1033">
        <v>5.5014E-3</v>
      </c>
      <c r="AD1033">
        <v>19</v>
      </c>
      <c r="AE1033">
        <v>19</v>
      </c>
      <c r="AF1033">
        <v>0.72606999999999999</v>
      </c>
      <c r="AG1033">
        <v>0.16755</v>
      </c>
      <c r="AH1033">
        <v>0.55852000000000002</v>
      </c>
      <c r="AI1033">
        <v>19</v>
      </c>
      <c r="AJ1033">
        <v>2</v>
      </c>
      <c r="AK1033">
        <v>18</v>
      </c>
      <c r="AL1033">
        <v>1</v>
      </c>
      <c r="AM1033">
        <v>0</v>
      </c>
      <c r="AN1033">
        <v>0</v>
      </c>
      <c r="AO1033">
        <v>0.94228000000000001</v>
      </c>
      <c r="AP1033">
        <v>1</v>
      </c>
      <c r="AQ1033">
        <v>1</v>
      </c>
      <c r="AR1033" t="s">
        <v>95</v>
      </c>
      <c r="AS1033" t="s">
        <v>95</v>
      </c>
      <c r="AT1033" t="s">
        <v>95</v>
      </c>
      <c r="AU1033" t="s">
        <v>95</v>
      </c>
      <c r="AV1033" t="s">
        <v>95</v>
      </c>
      <c r="AW1033" t="s">
        <v>95</v>
      </c>
      <c r="AX1033" t="s">
        <v>95</v>
      </c>
      <c r="AY1033" t="s">
        <v>95</v>
      </c>
      <c r="AZ1033" t="s">
        <v>95</v>
      </c>
      <c r="BA1033" t="s">
        <v>95</v>
      </c>
      <c r="BB1033" t="s">
        <v>95</v>
      </c>
      <c r="BC1033" t="s">
        <v>95</v>
      </c>
      <c r="BD1033" t="s">
        <v>95</v>
      </c>
      <c r="BI1033">
        <v>0</v>
      </c>
      <c r="BJ1033" t="s">
        <v>108</v>
      </c>
      <c r="BK1033" t="s">
        <v>109</v>
      </c>
      <c r="BL1033">
        <v>1</v>
      </c>
      <c r="BM1033">
        <v>1</v>
      </c>
      <c r="BN1033">
        <v>1</v>
      </c>
      <c r="BO1033">
        <v>1</v>
      </c>
      <c r="BP1033">
        <v>0</v>
      </c>
      <c r="BQ1033">
        <v>0</v>
      </c>
      <c r="BY1033">
        <v>1086</v>
      </c>
      <c r="CG1033" s="4">
        <v>1</v>
      </c>
      <c r="CH1033" s="4">
        <v>1</v>
      </c>
      <c r="CI1033" s="5">
        <v>1</v>
      </c>
      <c r="CJ1033" s="5">
        <v>1</v>
      </c>
      <c r="CK1033" s="5">
        <v>0</v>
      </c>
      <c r="CL1033" s="5">
        <v>0</v>
      </c>
    </row>
    <row r="1034" spans="1:91" x14ac:dyDescent="0.2">
      <c r="A1034" t="s">
        <v>1698</v>
      </c>
      <c r="B1034" t="s">
        <v>1607</v>
      </c>
      <c r="C1034" t="s">
        <v>144</v>
      </c>
      <c r="D1034">
        <v>2.2000000000000002</v>
      </c>
      <c r="E1034" t="s">
        <v>1006</v>
      </c>
      <c r="F1034" t="s">
        <v>1632</v>
      </c>
      <c r="G1034" t="s">
        <v>1633</v>
      </c>
      <c r="H1034" t="s">
        <v>1611</v>
      </c>
      <c r="I1034">
        <v>0.12476</v>
      </c>
      <c r="J1034">
        <v>9.4851000000000005E-2</v>
      </c>
      <c r="K1034">
        <v>16.074000000000002</v>
      </c>
      <c r="L1034">
        <v>2024.6</v>
      </c>
      <c r="M1034">
        <v>35.223999999999997</v>
      </c>
      <c r="N1034">
        <v>963.45</v>
      </c>
      <c r="O1034">
        <v>2.8679E-2</v>
      </c>
      <c r="P1034">
        <v>1920.9</v>
      </c>
      <c r="Q1034">
        <v>-32147</v>
      </c>
      <c r="R1034">
        <v>0.96738000000000002</v>
      </c>
      <c r="S1034">
        <v>0.96223000000000003</v>
      </c>
      <c r="T1034">
        <v>20.178000000000001</v>
      </c>
      <c r="U1034">
        <v>16.297000000000001</v>
      </c>
      <c r="V1034">
        <v>0.96304999999999996</v>
      </c>
      <c r="W1034">
        <v>0.95935000000000004</v>
      </c>
      <c r="X1034">
        <v>21.477</v>
      </c>
      <c r="Y1034">
        <v>17.864000000000001</v>
      </c>
      <c r="Z1034">
        <v>0.91071999999999997</v>
      </c>
      <c r="AA1034">
        <v>0.90180000000000005</v>
      </c>
      <c r="AB1034">
        <v>33.384</v>
      </c>
      <c r="AC1034">
        <v>26.28</v>
      </c>
      <c r="AD1034">
        <v>23</v>
      </c>
      <c r="AE1034">
        <v>23</v>
      </c>
      <c r="AF1034">
        <v>0.39812999999999998</v>
      </c>
      <c r="AG1034">
        <v>5.2198000000000001E-2</v>
      </c>
      <c r="AH1034">
        <v>0.34593000000000002</v>
      </c>
      <c r="AI1034">
        <v>23</v>
      </c>
      <c r="AJ1034">
        <v>2</v>
      </c>
      <c r="AK1034">
        <v>20</v>
      </c>
      <c r="AL1034">
        <v>0</v>
      </c>
      <c r="AM1034">
        <v>0</v>
      </c>
      <c r="AN1034">
        <v>0</v>
      </c>
      <c r="AO1034">
        <v>0.92630999999999997</v>
      </c>
      <c r="AP1034">
        <v>0</v>
      </c>
      <c r="AQ1034">
        <v>0</v>
      </c>
      <c r="AR1034" t="s">
        <v>95</v>
      </c>
      <c r="AS1034" t="s">
        <v>95</v>
      </c>
      <c r="AT1034" t="s">
        <v>95</v>
      </c>
      <c r="AU1034" t="s">
        <v>95</v>
      </c>
      <c r="AV1034" t="s">
        <v>95</v>
      </c>
      <c r="AW1034" t="s">
        <v>95</v>
      </c>
      <c r="AX1034" t="s">
        <v>95</v>
      </c>
      <c r="AY1034" t="s">
        <v>95</v>
      </c>
      <c r="AZ1034" t="s">
        <v>95</v>
      </c>
      <c r="BA1034" t="s">
        <v>95</v>
      </c>
      <c r="BB1034" t="s">
        <v>95</v>
      </c>
      <c r="BC1034" t="s">
        <v>95</v>
      </c>
      <c r="BD1034" t="s">
        <v>95</v>
      </c>
      <c r="BE1034">
        <v>1</v>
      </c>
      <c r="BI1034">
        <v>0</v>
      </c>
      <c r="BL1034">
        <v>1</v>
      </c>
      <c r="BM1034">
        <v>1</v>
      </c>
      <c r="BN1034">
        <v>0</v>
      </c>
      <c r="BO1034">
        <v>0</v>
      </c>
      <c r="BP1034">
        <v>0</v>
      </c>
      <c r="BQ1034">
        <v>0</v>
      </c>
      <c r="BY1034">
        <v>1083</v>
      </c>
      <c r="CG1034" s="4">
        <v>1</v>
      </c>
      <c r="CH1034" s="4">
        <v>1</v>
      </c>
      <c r="CI1034" s="5">
        <v>0</v>
      </c>
      <c r="CJ1034" s="5">
        <v>0</v>
      </c>
      <c r="CK1034" s="5">
        <v>1</v>
      </c>
      <c r="CL1034" s="5">
        <v>1</v>
      </c>
      <c r="CM1034" s="12" t="s">
        <v>3457</v>
      </c>
    </row>
    <row r="1035" spans="1:91" x14ac:dyDescent="0.2">
      <c r="A1035" t="s">
        <v>1699</v>
      </c>
      <c r="B1035" t="s">
        <v>1607</v>
      </c>
      <c r="C1035" t="s">
        <v>144</v>
      </c>
      <c r="D1035">
        <v>2.5</v>
      </c>
      <c r="E1035" t="s">
        <v>632</v>
      </c>
      <c r="F1035" t="s">
        <v>1635</v>
      </c>
      <c r="G1035" t="s">
        <v>905</v>
      </c>
      <c r="H1035" t="s">
        <v>1611</v>
      </c>
      <c r="I1035">
        <v>1.0771999999999999</v>
      </c>
      <c r="J1035">
        <v>9.9173000000000004E-3</v>
      </c>
      <c r="K1035">
        <v>1.6107</v>
      </c>
      <c r="L1035">
        <v>2003.8</v>
      </c>
      <c r="M1035">
        <v>4.0793999999999997</v>
      </c>
      <c r="N1035">
        <v>144.4</v>
      </c>
      <c r="O1035">
        <v>5.9180000000000001</v>
      </c>
      <c r="P1035">
        <v>1707.6</v>
      </c>
      <c r="Q1035">
        <v>-3118.9</v>
      </c>
      <c r="R1035">
        <v>0.36154999999999998</v>
      </c>
      <c r="S1035">
        <v>0.26074000000000003</v>
      </c>
      <c r="T1035">
        <v>55.149000000000001</v>
      </c>
      <c r="U1035">
        <v>48.959000000000003</v>
      </c>
      <c r="V1035">
        <v>1.7717E-2</v>
      </c>
      <c r="W1035">
        <v>-8.0510999999999999E-2</v>
      </c>
      <c r="X1035">
        <v>68.406000000000006</v>
      </c>
      <c r="Y1035">
        <v>60.459000000000003</v>
      </c>
      <c r="Z1035">
        <v>2.3962000000000001E-2</v>
      </c>
      <c r="AA1035">
        <v>-7.3641999999999999E-2</v>
      </c>
      <c r="AB1035">
        <v>68.188000000000002</v>
      </c>
      <c r="AC1035">
        <v>60.72</v>
      </c>
      <c r="AD1035">
        <v>23</v>
      </c>
      <c r="AE1035">
        <v>23</v>
      </c>
      <c r="AF1035">
        <v>1.5996999999999999</v>
      </c>
      <c r="AG1035">
        <v>0.18697</v>
      </c>
      <c r="AH1035">
        <v>1.4127000000000001</v>
      </c>
      <c r="AI1035">
        <v>23</v>
      </c>
      <c r="AJ1035">
        <v>11</v>
      </c>
      <c r="AK1035">
        <v>22</v>
      </c>
      <c r="AL1035">
        <v>1</v>
      </c>
      <c r="AM1035">
        <v>0</v>
      </c>
      <c r="AN1035">
        <v>1</v>
      </c>
      <c r="AO1035">
        <v>0.93737000000000004</v>
      </c>
      <c r="AP1035">
        <v>0</v>
      </c>
      <c r="AQ1035">
        <v>0</v>
      </c>
      <c r="AR1035" t="s">
        <v>94</v>
      </c>
      <c r="AS1035" t="s">
        <v>95</v>
      </c>
      <c r="AT1035" t="s">
        <v>95</v>
      </c>
      <c r="AU1035" t="s">
        <v>95</v>
      </c>
      <c r="AV1035" t="s">
        <v>95</v>
      </c>
      <c r="AW1035" t="s">
        <v>95</v>
      </c>
      <c r="AX1035" t="s">
        <v>95</v>
      </c>
      <c r="AY1035" t="s">
        <v>95</v>
      </c>
      <c r="AZ1035" t="s">
        <v>94</v>
      </c>
      <c r="BA1035" t="s">
        <v>94</v>
      </c>
      <c r="BB1035" t="s">
        <v>94</v>
      </c>
      <c r="BC1035" t="s">
        <v>94</v>
      </c>
      <c r="BD1035" t="s">
        <v>94</v>
      </c>
      <c r="BE1035">
        <v>4</v>
      </c>
      <c r="BG1035" t="s">
        <v>1700</v>
      </c>
      <c r="BH1035" t="s">
        <v>187</v>
      </c>
      <c r="BI1035">
        <v>0</v>
      </c>
      <c r="BL1035">
        <v>0</v>
      </c>
      <c r="BM1035">
        <v>1</v>
      </c>
      <c r="BN1035">
        <v>0</v>
      </c>
      <c r="BO1035">
        <v>0</v>
      </c>
      <c r="BP1035">
        <v>0</v>
      </c>
      <c r="BQ1035">
        <v>0</v>
      </c>
      <c r="BY1035">
        <v>1087</v>
      </c>
      <c r="CG1035" s="4">
        <v>0</v>
      </c>
      <c r="CH1035" s="4">
        <v>1</v>
      </c>
      <c r="CI1035" s="5">
        <v>0</v>
      </c>
      <c r="CJ1035" s="5">
        <v>0</v>
      </c>
      <c r="CK1035" s="5">
        <v>0</v>
      </c>
      <c r="CL1035" s="5">
        <v>0</v>
      </c>
    </row>
    <row r="1036" spans="1:91" x14ac:dyDescent="0.2">
      <c r="A1036" t="s">
        <v>1701</v>
      </c>
      <c r="B1036" t="s">
        <v>1607</v>
      </c>
      <c r="C1036" t="s">
        <v>144</v>
      </c>
      <c r="D1036">
        <v>2.5</v>
      </c>
      <c r="E1036" t="s">
        <v>632</v>
      </c>
      <c r="F1036" t="s">
        <v>1638</v>
      </c>
      <c r="G1036" t="s">
        <v>905</v>
      </c>
      <c r="H1036" t="s">
        <v>1611</v>
      </c>
      <c r="K1036">
        <v>0</v>
      </c>
      <c r="Q1036">
        <v>1162</v>
      </c>
      <c r="AB1036">
        <v>0</v>
      </c>
      <c r="AC1036">
        <v>0</v>
      </c>
      <c r="AD1036">
        <v>2</v>
      </c>
      <c r="AE1036">
        <v>2</v>
      </c>
      <c r="AI1036">
        <v>2</v>
      </c>
      <c r="AJ1036">
        <v>1</v>
      </c>
      <c r="AK1036">
        <v>1</v>
      </c>
      <c r="AL1036">
        <v>0</v>
      </c>
      <c r="AM1036">
        <v>0</v>
      </c>
      <c r="AN1036">
        <v>0</v>
      </c>
      <c r="AO1036">
        <v>0.5</v>
      </c>
      <c r="AP1036">
        <v>0</v>
      </c>
      <c r="AQ1036">
        <v>0</v>
      </c>
      <c r="AR1036" t="s">
        <v>96</v>
      </c>
      <c r="AS1036" t="s">
        <v>96</v>
      </c>
      <c r="AT1036" t="s">
        <v>95</v>
      </c>
      <c r="AU1036" t="s">
        <v>95</v>
      </c>
      <c r="AV1036" t="s">
        <v>95</v>
      </c>
      <c r="AW1036" t="s">
        <v>95</v>
      </c>
      <c r="AX1036" t="s">
        <v>94</v>
      </c>
      <c r="AY1036" t="s">
        <v>94</v>
      </c>
      <c r="AZ1036" t="s">
        <v>94</v>
      </c>
      <c r="BA1036" t="s">
        <v>96</v>
      </c>
      <c r="BB1036" t="s">
        <v>96</v>
      </c>
      <c r="BC1036" t="s">
        <v>96</v>
      </c>
      <c r="BD1036" t="s">
        <v>96</v>
      </c>
      <c r="BE1036">
        <v>3</v>
      </c>
      <c r="BH1036" t="s">
        <v>189</v>
      </c>
      <c r="BI1036">
        <v>0</v>
      </c>
      <c r="BL1036">
        <v>0</v>
      </c>
      <c r="BM1036">
        <v>0</v>
      </c>
      <c r="BN1036">
        <v>0</v>
      </c>
      <c r="BO1036">
        <v>0</v>
      </c>
      <c r="BP1036">
        <v>0</v>
      </c>
      <c r="BQ1036">
        <v>0</v>
      </c>
      <c r="BY1036">
        <v>1088</v>
      </c>
      <c r="CG1036" s="4">
        <v>0</v>
      </c>
      <c r="CH1036" s="4">
        <v>0</v>
      </c>
      <c r="CI1036" s="5">
        <v>0</v>
      </c>
      <c r="CJ1036" s="5">
        <v>0</v>
      </c>
      <c r="CK1036" s="5">
        <v>0</v>
      </c>
      <c r="CL1036" s="5">
        <v>0</v>
      </c>
    </row>
    <row r="1037" spans="1:91" x14ac:dyDescent="0.2">
      <c r="A1037" t="s">
        <v>1702</v>
      </c>
      <c r="B1037" t="s">
        <v>1607</v>
      </c>
      <c r="C1037" t="s">
        <v>144</v>
      </c>
      <c r="D1037">
        <v>2.5</v>
      </c>
      <c r="E1037" t="s">
        <v>632</v>
      </c>
      <c r="F1037" t="s">
        <v>1640</v>
      </c>
      <c r="G1037" t="s">
        <v>905</v>
      </c>
      <c r="H1037" t="s">
        <v>1611</v>
      </c>
      <c r="I1037">
        <v>1.2109E-2</v>
      </c>
      <c r="J1037">
        <v>1.2107E-2</v>
      </c>
      <c r="K1037">
        <v>34.545999999999999</v>
      </c>
      <c r="L1037">
        <v>2762.3</v>
      </c>
      <c r="M1037">
        <v>362.92</v>
      </c>
      <c r="N1037" s="1">
        <v>29087000</v>
      </c>
      <c r="O1037">
        <v>18.762</v>
      </c>
      <c r="P1037">
        <v>1585.1</v>
      </c>
      <c r="Q1037">
        <v>-66203</v>
      </c>
      <c r="R1037">
        <v>0.18783</v>
      </c>
      <c r="S1037">
        <v>5.9587000000000001E-2</v>
      </c>
      <c r="T1037">
        <v>510</v>
      </c>
      <c r="U1037">
        <v>464.22</v>
      </c>
      <c r="V1037">
        <v>0.18783</v>
      </c>
      <c r="W1037">
        <v>0.10661</v>
      </c>
      <c r="X1037">
        <v>510</v>
      </c>
      <c r="Y1037">
        <v>464.22</v>
      </c>
      <c r="Z1037">
        <v>0.16397</v>
      </c>
      <c r="AA1037">
        <v>8.0367999999999995E-2</v>
      </c>
      <c r="AB1037">
        <v>517.44000000000005</v>
      </c>
      <c r="AC1037">
        <v>474.22</v>
      </c>
      <c r="AD1037">
        <v>23</v>
      </c>
      <c r="AE1037">
        <v>23</v>
      </c>
      <c r="AF1037">
        <v>1.4391E-4</v>
      </c>
      <c r="AG1037" s="1">
        <v>8.8183999999999995E-5</v>
      </c>
      <c r="AH1037" s="1">
        <v>5.5729000000000001E-5</v>
      </c>
      <c r="AI1037">
        <v>23</v>
      </c>
      <c r="AJ1037">
        <v>2</v>
      </c>
      <c r="AK1037">
        <v>8</v>
      </c>
      <c r="AL1037">
        <v>0</v>
      </c>
      <c r="AM1037">
        <v>1</v>
      </c>
      <c r="AN1037">
        <v>0</v>
      </c>
      <c r="AO1037">
        <v>0.94008000000000003</v>
      </c>
      <c r="AP1037">
        <v>0</v>
      </c>
      <c r="AQ1037">
        <v>0</v>
      </c>
      <c r="AR1037" t="s">
        <v>96</v>
      </c>
      <c r="AS1037" t="s">
        <v>95</v>
      </c>
      <c r="AT1037" t="s">
        <v>95</v>
      </c>
      <c r="AU1037" t="s">
        <v>95</v>
      </c>
      <c r="AV1037" t="s">
        <v>95</v>
      </c>
      <c r="AW1037" t="s">
        <v>95</v>
      </c>
      <c r="AX1037" t="s">
        <v>95</v>
      </c>
      <c r="AY1037" t="s">
        <v>94</v>
      </c>
      <c r="AZ1037" t="s">
        <v>94</v>
      </c>
      <c r="BA1037" t="s">
        <v>96</v>
      </c>
      <c r="BB1037" t="s">
        <v>94</v>
      </c>
      <c r="BC1037" t="s">
        <v>96</v>
      </c>
      <c r="BD1037" t="s">
        <v>94</v>
      </c>
      <c r="BE1037">
        <v>4</v>
      </c>
      <c r="BG1037" t="s">
        <v>1703</v>
      </c>
      <c r="BI1037">
        <v>0</v>
      </c>
      <c r="BL1037">
        <v>1</v>
      </c>
      <c r="BM1037">
        <v>1</v>
      </c>
      <c r="BN1037">
        <v>0</v>
      </c>
      <c r="BO1037">
        <v>0</v>
      </c>
      <c r="BP1037">
        <v>1</v>
      </c>
      <c r="BQ1037">
        <v>1</v>
      </c>
      <c r="BY1037">
        <v>1089</v>
      </c>
      <c r="CG1037" s="4">
        <v>1</v>
      </c>
      <c r="CH1037" s="4">
        <v>1</v>
      </c>
      <c r="CI1037" s="5">
        <v>0</v>
      </c>
      <c r="CJ1037" s="5">
        <v>0</v>
      </c>
      <c r="CK1037" s="5">
        <v>1</v>
      </c>
      <c r="CL1037" s="5">
        <v>1</v>
      </c>
    </row>
    <row r="1038" spans="1:91" x14ac:dyDescent="0.2">
      <c r="A1038" t="s">
        <v>1704</v>
      </c>
      <c r="B1038" t="s">
        <v>1607</v>
      </c>
      <c r="C1038" t="s">
        <v>144</v>
      </c>
      <c r="D1038">
        <v>3.5</v>
      </c>
      <c r="E1038" t="s">
        <v>317</v>
      </c>
      <c r="F1038" t="s">
        <v>318</v>
      </c>
      <c r="G1038" t="s">
        <v>319</v>
      </c>
      <c r="H1038" t="s">
        <v>1611</v>
      </c>
      <c r="I1038">
        <v>8.9738999999999999E-2</v>
      </c>
      <c r="J1038">
        <v>5.5918000000000002E-2</v>
      </c>
      <c r="K1038">
        <v>0.29236000000000001</v>
      </c>
      <c r="L1038">
        <v>2016.1</v>
      </c>
      <c r="M1038">
        <v>48.969000000000001</v>
      </c>
      <c r="N1038">
        <v>18.831</v>
      </c>
      <c r="O1038">
        <v>10.836</v>
      </c>
      <c r="P1038">
        <v>2019.6</v>
      </c>
      <c r="Q1038">
        <v>-580.21</v>
      </c>
      <c r="R1038">
        <v>0.96077999999999997</v>
      </c>
      <c r="S1038">
        <v>0.95791999999999999</v>
      </c>
      <c r="T1038">
        <v>0.77073000000000003</v>
      </c>
      <c r="U1038">
        <v>0.65397000000000005</v>
      </c>
      <c r="V1038">
        <v>0.94481000000000004</v>
      </c>
      <c r="W1038">
        <v>0.94218999999999997</v>
      </c>
      <c r="X1038">
        <v>0.9143</v>
      </c>
      <c r="Y1038">
        <v>0.72392000000000001</v>
      </c>
      <c r="Z1038">
        <v>0.95172999999999996</v>
      </c>
      <c r="AA1038">
        <v>0.94943</v>
      </c>
      <c r="AB1038">
        <v>0.85507</v>
      </c>
      <c r="AC1038">
        <v>0.68784000000000001</v>
      </c>
      <c r="AD1038">
        <v>45</v>
      </c>
      <c r="AE1038">
        <v>37</v>
      </c>
      <c r="AF1038">
        <v>0.63724999999999998</v>
      </c>
      <c r="AG1038">
        <v>5.3103999999999998E-2</v>
      </c>
      <c r="AH1038">
        <v>0.58414999999999995</v>
      </c>
      <c r="AI1038">
        <v>37</v>
      </c>
      <c r="AJ1038">
        <v>5</v>
      </c>
      <c r="AK1038">
        <v>36</v>
      </c>
      <c r="AL1038">
        <v>1</v>
      </c>
      <c r="AM1038">
        <v>0</v>
      </c>
      <c r="AN1038">
        <v>0</v>
      </c>
      <c r="AO1038">
        <v>0.95723000000000003</v>
      </c>
      <c r="AP1038">
        <v>0</v>
      </c>
      <c r="AQ1038">
        <v>1</v>
      </c>
      <c r="AR1038" t="s">
        <v>95</v>
      </c>
      <c r="AS1038" t="s">
        <v>95</v>
      </c>
      <c r="AT1038" t="s">
        <v>95</v>
      </c>
      <c r="AU1038" t="s">
        <v>95</v>
      </c>
      <c r="AV1038" t="s">
        <v>95</v>
      </c>
      <c r="AW1038" t="s">
        <v>95</v>
      </c>
      <c r="AX1038" t="s">
        <v>95</v>
      </c>
      <c r="AY1038" t="s">
        <v>95</v>
      </c>
      <c r="AZ1038" t="s">
        <v>95</v>
      </c>
      <c r="BA1038" t="s">
        <v>95</v>
      </c>
      <c r="BB1038" t="s">
        <v>95</v>
      </c>
      <c r="BC1038" t="s">
        <v>95</v>
      </c>
      <c r="BD1038" t="s">
        <v>95</v>
      </c>
      <c r="BI1038">
        <v>0</v>
      </c>
      <c r="BJ1038" t="s">
        <v>137</v>
      </c>
      <c r="BK1038" t="s">
        <v>133</v>
      </c>
      <c r="BL1038">
        <v>1</v>
      </c>
      <c r="BM1038">
        <v>1</v>
      </c>
      <c r="BN1038">
        <v>0</v>
      </c>
      <c r="BO1038">
        <v>0</v>
      </c>
      <c r="BP1038">
        <v>1</v>
      </c>
      <c r="BQ1038">
        <v>1</v>
      </c>
      <c r="BY1038">
        <v>1090</v>
      </c>
      <c r="CG1038" s="4">
        <v>1</v>
      </c>
      <c r="CH1038" s="4">
        <v>1</v>
      </c>
      <c r="CI1038" s="5">
        <v>0</v>
      </c>
      <c r="CJ1038" s="5">
        <v>0</v>
      </c>
      <c r="CK1038" s="5">
        <v>1</v>
      </c>
      <c r="CL1038" s="5">
        <v>1</v>
      </c>
    </row>
    <row r="1039" spans="1:91" x14ac:dyDescent="0.2">
      <c r="A1039" t="s">
        <v>1705</v>
      </c>
      <c r="B1039" t="s">
        <v>1607</v>
      </c>
      <c r="C1039" t="s">
        <v>144</v>
      </c>
      <c r="D1039">
        <v>3.5</v>
      </c>
      <c r="E1039" t="s">
        <v>317</v>
      </c>
      <c r="F1039" t="s">
        <v>321</v>
      </c>
      <c r="G1039" t="s">
        <v>322</v>
      </c>
      <c r="H1039" t="s">
        <v>1611</v>
      </c>
      <c r="I1039">
        <v>24.452000000000002</v>
      </c>
      <c r="J1039">
        <v>1.5582E-3</v>
      </c>
      <c r="K1039">
        <v>6.1923999999999998E-3</v>
      </c>
      <c r="L1039">
        <v>1987.3</v>
      </c>
      <c r="M1039">
        <v>0.17971999999999999</v>
      </c>
      <c r="N1039">
        <v>0.32432</v>
      </c>
      <c r="O1039">
        <v>1555</v>
      </c>
      <c r="P1039" s="1">
        <v>157460</v>
      </c>
      <c r="Q1039">
        <v>-12.13</v>
      </c>
      <c r="R1039">
        <v>6.4063999999999996E-2</v>
      </c>
      <c r="S1039">
        <v>-4.4190999999999996E-3</v>
      </c>
      <c r="T1039">
        <v>0.47394999999999998</v>
      </c>
      <c r="U1039">
        <v>0.37478</v>
      </c>
      <c r="V1039">
        <v>-0.29630000000000001</v>
      </c>
      <c r="W1039">
        <v>-0.35802</v>
      </c>
      <c r="X1039">
        <v>0.55776999999999999</v>
      </c>
      <c r="Y1039">
        <v>0.26667000000000002</v>
      </c>
      <c r="Z1039">
        <v>2.6948E-2</v>
      </c>
      <c r="AA1039">
        <v>-1.9387999999999999E-2</v>
      </c>
      <c r="AB1039">
        <v>0.48325000000000001</v>
      </c>
      <c r="AC1039">
        <v>0.39443</v>
      </c>
      <c r="AD1039">
        <v>45</v>
      </c>
      <c r="AE1039">
        <v>11</v>
      </c>
      <c r="AF1039">
        <v>6.1666999999999996</v>
      </c>
      <c r="AG1039">
        <v>3.0832999999999999</v>
      </c>
      <c r="AH1039">
        <v>3.0832999999999999</v>
      </c>
      <c r="AI1039">
        <v>32</v>
      </c>
      <c r="AJ1039">
        <v>1</v>
      </c>
      <c r="AK1039">
        <v>31</v>
      </c>
      <c r="AL1039">
        <v>0</v>
      </c>
      <c r="AM1039">
        <v>0</v>
      </c>
      <c r="AN1039">
        <v>1</v>
      </c>
      <c r="AO1039">
        <v>0.42857000000000001</v>
      </c>
      <c r="AP1039">
        <v>0</v>
      </c>
      <c r="AQ1039">
        <v>1</v>
      </c>
      <c r="AR1039" t="s">
        <v>96</v>
      </c>
      <c r="AS1039" t="s">
        <v>95</v>
      </c>
      <c r="AT1039" t="s">
        <v>95</v>
      </c>
      <c r="AU1039" t="s">
        <v>94</v>
      </c>
      <c r="AV1039" t="s">
        <v>94</v>
      </c>
      <c r="AW1039" t="s">
        <v>94</v>
      </c>
      <c r="AX1039" t="s">
        <v>94</v>
      </c>
      <c r="AY1039" t="s">
        <v>95</v>
      </c>
      <c r="AZ1039" t="s">
        <v>94</v>
      </c>
      <c r="BA1039" t="s">
        <v>96</v>
      </c>
      <c r="BB1039" t="s">
        <v>94</v>
      </c>
      <c r="BC1039" t="s">
        <v>96</v>
      </c>
      <c r="BD1039" t="s">
        <v>94</v>
      </c>
      <c r="BI1039">
        <v>0</v>
      </c>
      <c r="BJ1039" t="s">
        <v>132</v>
      </c>
      <c r="BK1039" t="s">
        <v>133</v>
      </c>
      <c r="BL1039">
        <v>0</v>
      </c>
      <c r="BM1039">
        <v>1</v>
      </c>
      <c r="BN1039">
        <v>0</v>
      </c>
      <c r="BO1039">
        <v>0</v>
      </c>
      <c r="BP1039">
        <v>0</v>
      </c>
      <c r="BQ1039">
        <v>0</v>
      </c>
      <c r="BY1039">
        <v>1091</v>
      </c>
      <c r="CG1039" s="4">
        <v>0</v>
      </c>
      <c r="CH1039" s="4">
        <v>1</v>
      </c>
      <c r="CI1039" s="5">
        <v>0</v>
      </c>
      <c r="CJ1039" s="5">
        <v>0</v>
      </c>
      <c r="CK1039" s="5">
        <v>0</v>
      </c>
      <c r="CL1039" s="5">
        <v>0</v>
      </c>
    </row>
    <row r="1040" spans="1:91" x14ac:dyDescent="0.2">
      <c r="A1040" t="s">
        <v>1706</v>
      </c>
      <c r="B1040" t="s">
        <v>1607</v>
      </c>
      <c r="C1040" t="s">
        <v>144</v>
      </c>
      <c r="D1040">
        <v>3.5</v>
      </c>
      <c r="E1040" t="s">
        <v>317</v>
      </c>
      <c r="F1040" t="s">
        <v>325</v>
      </c>
      <c r="G1040" t="s">
        <v>326</v>
      </c>
      <c r="H1040" t="s">
        <v>1611</v>
      </c>
      <c r="I1040">
        <v>34.506</v>
      </c>
      <c r="J1040">
        <v>0.17685000000000001</v>
      </c>
      <c r="K1040">
        <v>2.4638E-2</v>
      </c>
      <c r="L1040">
        <v>2018.3</v>
      </c>
      <c r="M1040">
        <v>0.12734999999999999</v>
      </c>
      <c r="N1040">
        <v>1.5</v>
      </c>
      <c r="O1040">
        <v>9.6223000000000003E-3</v>
      </c>
      <c r="P1040">
        <v>1994.3</v>
      </c>
      <c r="Q1040">
        <v>-49.101999999999997</v>
      </c>
      <c r="R1040">
        <v>0.63436999999999999</v>
      </c>
      <c r="S1040">
        <v>0.60762000000000005</v>
      </c>
      <c r="T1040">
        <v>0.38006000000000001</v>
      </c>
      <c r="U1040">
        <v>0.13333999999999999</v>
      </c>
      <c r="V1040">
        <v>0.50210999999999995</v>
      </c>
      <c r="W1040">
        <v>0.47839999999999999</v>
      </c>
      <c r="X1040">
        <v>0.44351000000000002</v>
      </c>
      <c r="Y1040">
        <v>0.23130000000000001</v>
      </c>
      <c r="Z1040">
        <v>0.25916</v>
      </c>
      <c r="AA1040">
        <v>0.22388</v>
      </c>
      <c r="AB1040">
        <v>0.54100000000000004</v>
      </c>
      <c r="AC1040">
        <v>0.36301</v>
      </c>
      <c r="AD1040">
        <v>45</v>
      </c>
      <c r="AE1040">
        <v>6</v>
      </c>
      <c r="AF1040">
        <v>2</v>
      </c>
      <c r="AG1040">
        <v>0.66666999999999998</v>
      </c>
      <c r="AH1040">
        <v>1.3332999999999999</v>
      </c>
      <c r="AI1040">
        <v>11</v>
      </c>
      <c r="AJ1040">
        <v>2</v>
      </c>
      <c r="AK1040">
        <v>10</v>
      </c>
      <c r="AL1040">
        <v>1</v>
      </c>
      <c r="AM1040">
        <v>0</v>
      </c>
      <c r="AN1040">
        <v>1</v>
      </c>
      <c r="AO1040">
        <v>0.5</v>
      </c>
      <c r="AP1040">
        <v>0</v>
      </c>
      <c r="AQ1040">
        <v>1</v>
      </c>
      <c r="AR1040" t="s">
        <v>94</v>
      </c>
      <c r="AS1040" t="s">
        <v>95</v>
      </c>
      <c r="AT1040" t="s">
        <v>95</v>
      </c>
      <c r="AU1040" t="s">
        <v>94</v>
      </c>
      <c r="AV1040" t="s">
        <v>94</v>
      </c>
      <c r="AW1040" t="s">
        <v>94</v>
      </c>
      <c r="AX1040" t="s">
        <v>94</v>
      </c>
      <c r="AY1040" t="s">
        <v>95</v>
      </c>
      <c r="AZ1040" t="s">
        <v>94</v>
      </c>
      <c r="BA1040" t="s">
        <v>94</v>
      </c>
      <c r="BB1040" t="s">
        <v>94</v>
      </c>
      <c r="BC1040" t="s">
        <v>94</v>
      </c>
      <c r="BD1040" t="s">
        <v>94</v>
      </c>
      <c r="BI1040">
        <v>0</v>
      </c>
      <c r="BJ1040" t="s">
        <v>132</v>
      </c>
      <c r="BK1040" t="s">
        <v>133</v>
      </c>
      <c r="BL1040">
        <v>1</v>
      </c>
      <c r="BM1040">
        <v>1</v>
      </c>
      <c r="BN1040">
        <v>0</v>
      </c>
      <c r="BO1040">
        <v>0</v>
      </c>
      <c r="BP1040">
        <v>0</v>
      </c>
      <c r="BQ1040">
        <v>0</v>
      </c>
      <c r="BY1040">
        <v>1092</v>
      </c>
      <c r="CG1040" s="4">
        <v>1</v>
      </c>
      <c r="CH1040" s="4">
        <v>1</v>
      </c>
      <c r="CI1040" s="5">
        <v>0</v>
      </c>
      <c r="CJ1040" s="5">
        <v>0</v>
      </c>
      <c r="CK1040" s="5">
        <v>0</v>
      </c>
      <c r="CL1040" s="5">
        <v>0</v>
      </c>
    </row>
    <row r="1041" spans="1:90" x14ac:dyDescent="0.2">
      <c r="A1041" t="s">
        <v>1707</v>
      </c>
      <c r="B1041" t="s">
        <v>1607</v>
      </c>
      <c r="C1041" t="s">
        <v>144</v>
      </c>
      <c r="D1041">
        <v>3.5</v>
      </c>
      <c r="E1041" t="s">
        <v>317</v>
      </c>
      <c r="F1041" t="s">
        <v>328</v>
      </c>
      <c r="G1041" t="s">
        <v>329</v>
      </c>
      <c r="H1041" t="s">
        <v>1611</v>
      </c>
      <c r="I1041">
        <v>64.176000000000002</v>
      </c>
      <c r="J1041">
        <v>2.0103999999999999E-3</v>
      </c>
      <c r="K1041">
        <v>1.0723999999999999E-2</v>
      </c>
      <c r="L1041">
        <v>2013.1</v>
      </c>
      <c r="M1041">
        <v>6.8474999999999994E-2</v>
      </c>
      <c r="N1041">
        <v>0.50485999999999998</v>
      </c>
      <c r="O1041">
        <v>1554.9</v>
      </c>
      <c r="P1041" s="1">
        <v>157480</v>
      </c>
      <c r="Q1041">
        <v>-21.347000000000001</v>
      </c>
      <c r="R1041">
        <v>0.15157000000000001</v>
      </c>
      <c r="S1041">
        <v>8.9485999999999996E-2</v>
      </c>
      <c r="T1041">
        <v>0.51332999999999995</v>
      </c>
      <c r="U1041">
        <v>0.16037999999999999</v>
      </c>
      <c r="V1041">
        <v>-4.9036000000000003E-2</v>
      </c>
      <c r="W1041">
        <v>-9.8989999999999995E-2</v>
      </c>
      <c r="X1041">
        <v>0.57079999999999997</v>
      </c>
      <c r="Y1041">
        <v>0.12341000000000001</v>
      </c>
      <c r="Z1041">
        <v>6.2460000000000002E-2</v>
      </c>
      <c r="AA1041">
        <v>1.7815000000000001E-2</v>
      </c>
      <c r="AB1041">
        <v>0.53961999999999999</v>
      </c>
      <c r="AC1041">
        <v>0.21507999999999999</v>
      </c>
      <c r="AD1041">
        <v>45</v>
      </c>
      <c r="AE1041">
        <v>5</v>
      </c>
      <c r="AF1041">
        <v>7.2413999999999996</v>
      </c>
      <c r="AG1041">
        <v>0.19067000000000001</v>
      </c>
      <c r="AH1041">
        <v>7.0507</v>
      </c>
      <c r="AI1041">
        <v>10</v>
      </c>
      <c r="AJ1041">
        <v>9</v>
      </c>
      <c r="AK1041">
        <v>4</v>
      </c>
      <c r="AL1041">
        <v>0</v>
      </c>
      <c r="AM1041">
        <v>1</v>
      </c>
      <c r="AN1041">
        <v>1</v>
      </c>
      <c r="AO1041">
        <v>5.5066999999999998E-2</v>
      </c>
      <c r="AP1041">
        <v>0</v>
      </c>
      <c r="AQ1041">
        <v>1</v>
      </c>
      <c r="AR1041" t="s">
        <v>96</v>
      </c>
      <c r="AS1041" t="s">
        <v>96</v>
      </c>
      <c r="AT1041" t="s">
        <v>95</v>
      </c>
      <c r="AU1041" t="s">
        <v>94</v>
      </c>
      <c r="AV1041" t="s">
        <v>94</v>
      </c>
      <c r="AW1041" t="s">
        <v>94</v>
      </c>
      <c r="AX1041" t="s">
        <v>94</v>
      </c>
      <c r="AY1041" t="s">
        <v>95</v>
      </c>
      <c r="AZ1041" t="s">
        <v>94</v>
      </c>
      <c r="BA1041" t="s">
        <v>96</v>
      </c>
      <c r="BB1041" t="s">
        <v>96</v>
      </c>
      <c r="BC1041" t="s">
        <v>96</v>
      </c>
      <c r="BD1041" t="s">
        <v>96</v>
      </c>
      <c r="BI1041">
        <v>0</v>
      </c>
      <c r="BJ1041" t="s">
        <v>132</v>
      </c>
      <c r="BK1041" t="s">
        <v>133</v>
      </c>
      <c r="BL1041">
        <v>0</v>
      </c>
      <c r="BM1041">
        <v>1</v>
      </c>
      <c r="BN1041">
        <v>0</v>
      </c>
      <c r="BO1041">
        <v>0</v>
      </c>
      <c r="BP1041">
        <v>0</v>
      </c>
      <c r="BQ1041">
        <v>0</v>
      </c>
      <c r="BY1041">
        <v>1093</v>
      </c>
      <c r="CG1041" s="4">
        <v>0</v>
      </c>
      <c r="CH1041" s="4">
        <v>1</v>
      </c>
      <c r="CI1041" s="5">
        <v>0</v>
      </c>
      <c r="CJ1041" s="5">
        <v>0</v>
      </c>
      <c r="CK1041" s="5">
        <v>0</v>
      </c>
      <c r="CL1041" s="5">
        <v>0</v>
      </c>
    </row>
    <row r="1042" spans="1:90" x14ac:dyDescent="0.2">
      <c r="A1042" t="s">
        <v>1708</v>
      </c>
      <c r="B1042" t="s">
        <v>1607</v>
      </c>
      <c r="C1042" t="s">
        <v>144</v>
      </c>
      <c r="D1042">
        <v>3.5</v>
      </c>
      <c r="E1042" t="s">
        <v>317</v>
      </c>
      <c r="F1042" t="s">
        <v>331</v>
      </c>
      <c r="G1042" t="s">
        <v>329</v>
      </c>
      <c r="H1042" t="s">
        <v>1611</v>
      </c>
      <c r="I1042">
        <v>53.31</v>
      </c>
      <c r="J1042">
        <v>7.4618000000000002E-3</v>
      </c>
      <c r="K1042">
        <v>6.8920999999999996E-2</v>
      </c>
      <c r="L1042">
        <v>2013.1</v>
      </c>
      <c r="M1042">
        <v>8.2432000000000005E-2</v>
      </c>
      <c r="N1042">
        <v>3.5438999999999998</v>
      </c>
      <c r="O1042">
        <v>1553.8</v>
      </c>
      <c r="P1042" s="1">
        <v>157580</v>
      </c>
      <c r="Q1042">
        <v>-137.1</v>
      </c>
      <c r="R1042">
        <v>9.4395000000000007E-2</v>
      </c>
      <c r="S1042">
        <v>2.8131E-2</v>
      </c>
      <c r="T1042">
        <v>4.6894</v>
      </c>
      <c r="U1042">
        <v>1.3455999999999999</v>
      </c>
      <c r="V1042">
        <v>-3.2034E-2</v>
      </c>
      <c r="W1042">
        <v>-8.1178E-2</v>
      </c>
      <c r="X1042">
        <v>5.0061</v>
      </c>
      <c r="Y1042">
        <v>0.88197000000000003</v>
      </c>
      <c r="Z1042">
        <v>3.2994000000000002E-2</v>
      </c>
      <c r="AA1042">
        <v>-1.3054E-2</v>
      </c>
      <c r="AB1042">
        <v>4.8457999999999997</v>
      </c>
      <c r="AC1042">
        <v>1.6339999999999999</v>
      </c>
      <c r="AD1042">
        <v>45</v>
      </c>
      <c r="AE1042">
        <v>8</v>
      </c>
      <c r="AF1042">
        <v>9.4120000000000008</v>
      </c>
      <c r="AG1042">
        <v>2.0982000000000001E-2</v>
      </c>
      <c r="AH1042">
        <v>9.391</v>
      </c>
      <c r="AI1042">
        <v>12</v>
      </c>
      <c r="AJ1042">
        <v>8</v>
      </c>
      <c r="AK1042">
        <v>7</v>
      </c>
      <c r="AL1042">
        <v>1</v>
      </c>
      <c r="AM1042">
        <v>1</v>
      </c>
      <c r="AN1042">
        <v>1</v>
      </c>
      <c r="AO1042">
        <v>0.11104</v>
      </c>
      <c r="AP1042">
        <v>0</v>
      </c>
      <c r="AQ1042">
        <v>1</v>
      </c>
      <c r="AR1042" t="s">
        <v>96</v>
      </c>
      <c r="AS1042" t="s">
        <v>95</v>
      </c>
      <c r="AT1042" t="s">
        <v>95</v>
      </c>
      <c r="AU1042" t="s">
        <v>94</v>
      </c>
      <c r="AV1042" t="s">
        <v>94</v>
      </c>
      <c r="AW1042" t="s">
        <v>94</v>
      </c>
      <c r="AX1042" t="s">
        <v>94</v>
      </c>
      <c r="AY1042" t="s">
        <v>95</v>
      </c>
      <c r="AZ1042" t="s">
        <v>94</v>
      </c>
      <c r="BA1042" t="s">
        <v>96</v>
      </c>
      <c r="BB1042" t="s">
        <v>94</v>
      </c>
      <c r="BC1042" t="s">
        <v>96</v>
      </c>
      <c r="BD1042" t="s">
        <v>94</v>
      </c>
      <c r="BI1042">
        <v>0</v>
      </c>
      <c r="BJ1042" t="s">
        <v>132</v>
      </c>
      <c r="BK1042" t="s">
        <v>133</v>
      </c>
      <c r="BL1042">
        <v>0</v>
      </c>
      <c r="BM1042">
        <v>1</v>
      </c>
      <c r="BN1042">
        <v>0</v>
      </c>
      <c r="BO1042">
        <v>0</v>
      </c>
      <c r="BP1042">
        <v>0</v>
      </c>
      <c r="BQ1042">
        <v>0</v>
      </c>
      <c r="BY1042">
        <v>1094</v>
      </c>
      <c r="CG1042" s="4">
        <v>0</v>
      </c>
      <c r="CH1042" s="4">
        <v>1</v>
      </c>
      <c r="CI1042" s="5">
        <v>0</v>
      </c>
      <c r="CJ1042" s="5">
        <v>0</v>
      </c>
      <c r="CK1042" s="5">
        <v>0</v>
      </c>
      <c r="CL1042" s="5">
        <v>0</v>
      </c>
    </row>
    <row r="1043" spans="1:90" x14ac:dyDescent="0.2">
      <c r="A1043" t="s">
        <v>1709</v>
      </c>
      <c r="B1043" t="s">
        <v>1607</v>
      </c>
      <c r="C1043" t="s">
        <v>144</v>
      </c>
      <c r="D1043">
        <v>3.5</v>
      </c>
      <c r="E1043" t="s">
        <v>317</v>
      </c>
      <c r="F1043" t="s">
        <v>333</v>
      </c>
      <c r="G1043" t="s">
        <v>326</v>
      </c>
      <c r="H1043" t="s">
        <v>1611</v>
      </c>
      <c r="I1043">
        <v>0.87995000000000001</v>
      </c>
      <c r="J1043">
        <v>5.3841999999999996E-3</v>
      </c>
      <c r="K1043">
        <v>4.6377000000000002E-2</v>
      </c>
      <c r="L1043">
        <v>2012.7</v>
      </c>
      <c r="M1043">
        <v>4.9939999999999998</v>
      </c>
      <c r="N1043">
        <v>1.8086</v>
      </c>
      <c r="O1043">
        <v>1554.2</v>
      </c>
      <c r="P1043" s="1">
        <v>157550</v>
      </c>
      <c r="Q1043">
        <v>-92.356999999999999</v>
      </c>
      <c r="R1043">
        <v>0.64888999999999997</v>
      </c>
      <c r="S1043">
        <v>0.62319999999999998</v>
      </c>
      <c r="T1043">
        <v>0.53907000000000005</v>
      </c>
      <c r="U1043">
        <v>0.24401</v>
      </c>
      <c r="V1043">
        <v>-0.28877999999999998</v>
      </c>
      <c r="W1043">
        <v>-0.35015000000000002</v>
      </c>
      <c r="X1043">
        <v>1.0327999999999999</v>
      </c>
      <c r="Y1043">
        <v>0.48888999999999999</v>
      </c>
      <c r="Z1043">
        <v>0.43830999999999998</v>
      </c>
      <c r="AA1043">
        <v>0.41155999999999998</v>
      </c>
      <c r="AB1043">
        <v>0.68181999999999998</v>
      </c>
      <c r="AC1043">
        <v>0.49210999999999999</v>
      </c>
      <c r="AD1043">
        <v>45</v>
      </c>
      <c r="AE1043">
        <v>13</v>
      </c>
      <c r="AF1043">
        <v>2.2115999999999998</v>
      </c>
      <c r="AG1043">
        <v>0.55289999999999995</v>
      </c>
      <c r="AH1043">
        <v>1.6587000000000001</v>
      </c>
      <c r="AI1043">
        <v>17</v>
      </c>
      <c r="AJ1043">
        <v>2</v>
      </c>
      <c r="AK1043">
        <v>16</v>
      </c>
      <c r="AL1043">
        <v>1</v>
      </c>
      <c r="AM1043">
        <v>0</v>
      </c>
      <c r="AN1043">
        <v>1</v>
      </c>
      <c r="AO1043">
        <v>0.64583000000000002</v>
      </c>
      <c r="AP1043">
        <v>0</v>
      </c>
      <c r="AQ1043">
        <v>1</v>
      </c>
      <c r="AR1043" t="s">
        <v>94</v>
      </c>
      <c r="AS1043" t="s">
        <v>95</v>
      </c>
      <c r="AT1043" t="s">
        <v>95</v>
      </c>
      <c r="AU1043" t="s">
        <v>94</v>
      </c>
      <c r="AV1043" t="s">
        <v>94</v>
      </c>
      <c r="AW1043" t="s">
        <v>94</v>
      </c>
      <c r="AX1043" t="s">
        <v>94</v>
      </c>
      <c r="AY1043" t="s">
        <v>95</v>
      </c>
      <c r="AZ1043" t="s">
        <v>95</v>
      </c>
      <c r="BA1043" t="s">
        <v>94</v>
      </c>
      <c r="BB1043" t="s">
        <v>94</v>
      </c>
      <c r="BC1043" t="s">
        <v>94</v>
      </c>
      <c r="BD1043" t="s">
        <v>94</v>
      </c>
      <c r="BI1043">
        <v>0</v>
      </c>
      <c r="BJ1043" t="s">
        <v>132</v>
      </c>
      <c r="BK1043" t="s">
        <v>133</v>
      </c>
      <c r="BL1043">
        <v>1</v>
      </c>
      <c r="BM1043">
        <v>1</v>
      </c>
      <c r="BN1043">
        <v>0</v>
      </c>
      <c r="BO1043">
        <v>0</v>
      </c>
      <c r="BP1043">
        <v>0</v>
      </c>
      <c r="BQ1043">
        <v>0</v>
      </c>
      <c r="BY1043">
        <v>1095</v>
      </c>
      <c r="CG1043" s="4">
        <v>1</v>
      </c>
      <c r="CH1043" s="4">
        <v>1</v>
      </c>
      <c r="CI1043" s="5">
        <v>0</v>
      </c>
      <c r="CJ1043" s="5">
        <v>0</v>
      </c>
      <c r="CK1043" s="5">
        <v>0</v>
      </c>
      <c r="CL1043" s="5">
        <v>0</v>
      </c>
    </row>
    <row r="1044" spans="1:90" x14ac:dyDescent="0.2">
      <c r="A1044" t="s">
        <v>1710</v>
      </c>
      <c r="B1044" t="s">
        <v>1607</v>
      </c>
      <c r="C1044" t="s">
        <v>144</v>
      </c>
      <c r="D1044">
        <v>3.5</v>
      </c>
      <c r="E1044" t="s">
        <v>317</v>
      </c>
      <c r="F1044" t="s">
        <v>335</v>
      </c>
      <c r="G1044" t="s">
        <v>336</v>
      </c>
      <c r="H1044" t="s">
        <v>1611</v>
      </c>
      <c r="I1044">
        <v>0.11518</v>
      </c>
      <c r="J1044">
        <v>7.7695E-2</v>
      </c>
      <c r="K1044">
        <v>4.9957000000000003</v>
      </c>
      <c r="L1044">
        <v>2019.9</v>
      </c>
      <c r="M1044">
        <v>38.154000000000003</v>
      </c>
      <c r="N1044">
        <v>362.54</v>
      </c>
      <c r="O1044">
        <v>4.2529999999999998E-2</v>
      </c>
      <c r="P1044">
        <v>1912.6</v>
      </c>
      <c r="Q1044">
        <v>-9933.6</v>
      </c>
      <c r="R1044">
        <v>0.99536999999999998</v>
      </c>
      <c r="S1044">
        <v>0.99504000000000004</v>
      </c>
      <c r="T1044">
        <v>4.6534000000000004</v>
      </c>
      <c r="U1044">
        <v>4.1412000000000004</v>
      </c>
      <c r="V1044">
        <v>0.98494000000000004</v>
      </c>
      <c r="W1044">
        <v>0.98421999999999998</v>
      </c>
      <c r="X1044">
        <v>8.3978000000000002</v>
      </c>
      <c r="Y1044">
        <v>7.5522</v>
      </c>
      <c r="Z1044">
        <v>0.89907999999999999</v>
      </c>
      <c r="AA1044">
        <v>0.89427000000000001</v>
      </c>
      <c r="AB1044">
        <v>21.736999999999998</v>
      </c>
      <c r="AC1044">
        <v>18.518999999999998</v>
      </c>
      <c r="AD1044">
        <v>45</v>
      </c>
      <c r="AE1044">
        <v>37</v>
      </c>
      <c r="AF1044">
        <v>0.63165000000000004</v>
      </c>
      <c r="AG1044">
        <v>2.7583E-3</v>
      </c>
      <c r="AH1044">
        <v>0.62888999999999995</v>
      </c>
      <c r="AI1044">
        <v>37</v>
      </c>
      <c r="AJ1044">
        <v>0</v>
      </c>
      <c r="AK1044">
        <v>36</v>
      </c>
      <c r="AL1044">
        <v>0</v>
      </c>
      <c r="AM1044">
        <v>0</v>
      </c>
      <c r="AN1044">
        <v>1</v>
      </c>
      <c r="AO1044">
        <v>0.93493000000000004</v>
      </c>
      <c r="AP1044">
        <v>0</v>
      </c>
      <c r="AQ1044">
        <v>0</v>
      </c>
      <c r="AR1044" t="s">
        <v>95</v>
      </c>
      <c r="AS1044" t="s">
        <v>95</v>
      </c>
      <c r="AT1044" t="s">
        <v>95</v>
      </c>
      <c r="AU1044" t="s">
        <v>95</v>
      </c>
      <c r="AV1044" t="s">
        <v>95</v>
      </c>
      <c r="AW1044" t="s">
        <v>95</v>
      </c>
      <c r="AX1044" t="s">
        <v>95</v>
      </c>
      <c r="AY1044" t="s">
        <v>95</v>
      </c>
      <c r="AZ1044" t="s">
        <v>95</v>
      </c>
      <c r="BA1044" t="s">
        <v>95</v>
      </c>
      <c r="BB1044" t="s">
        <v>95</v>
      </c>
      <c r="BC1044" t="s">
        <v>95</v>
      </c>
      <c r="BD1044" t="s">
        <v>95</v>
      </c>
      <c r="BH1044" t="s">
        <v>389</v>
      </c>
      <c r="BI1044">
        <v>1</v>
      </c>
      <c r="BJ1044" t="s">
        <v>97</v>
      </c>
      <c r="BK1044" t="s">
        <v>337</v>
      </c>
      <c r="BL1044">
        <v>0</v>
      </c>
      <c r="BM1044">
        <v>0</v>
      </c>
      <c r="BN1044">
        <v>0</v>
      </c>
      <c r="BO1044">
        <v>0</v>
      </c>
      <c r="BP1044">
        <v>0</v>
      </c>
      <c r="BQ1044">
        <v>0</v>
      </c>
      <c r="BY1044">
        <v>1096</v>
      </c>
      <c r="CG1044" s="4">
        <v>0</v>
      </c>
      <c r="CH1044" s="4">
        <v>0</v>
      </c>
      <c r="CI1044" s="5">
        <v>0</v>
      </c>
      <c r="CJ1044" s="5">
        <v>0</v>
      </c>
      <c r="CK1044" s="5">
        <v>0</v>
      </c>
      <c r="CL1044" s="5">
        <v>0</v>
      </c>
    </row>
    <row r="1045" spans="1:90" x14ac:dyDescent="0.2">
      <c r="A1045" t="s">
        <v>1711</v>
      </c>
      <c r="B1045" t="s">
        <v>1607</v>
      </c>
      <c r="C1045" t="s">
        <v>144</v>
      </c>
      <c r="D1045">
        <v>3.5</v>
      </c>
      <c r="E1045" t="s">
        <v>317</v>
      </c>
      <c r="F1045" t="s">
        <v>339</v>
      </c>
      <c r="G1045" t="s">
        <v>340</v>
      </c>
      <c r="H1045" t="s">
        <v>1611</v>
      </c>
      <c r="I1045">
        <v>8.8622000000000006E-2</v>
      </c>
      <c r="J1045">
        <v>6.2468000000000003E-2</v>
      </c>
      <c r="K1045">
        <v>0.27045000000000002</v>
      </c>
      <c r="L1045">
        <v>2016.3</v>
      </c>
      <c r="M1045">
        <v>49.585999999999999</v>
      </c>
      <c r="N1045">
        <v>18.88</v>
      </c>
      <c r="O1045">
        <v>6.0681000000000003</v>
      </c>
      <c r="P1045">
        <v>2008.9</v>
      </c>
      <c r="Q1045">
        <v>-536.54</v>
      </c>
      <c r="R1045">
        <v>0.93938999999999995</v>
      </c>
      <c r="S1045">
        <v>0.93433999999999995</v>
      </c>
      <c r="T1045">
        <v>0.79103999999999997</v>
      </c>
      <c r="U1045">
        <v>0.66932999999999998</v>
      </c>
      <c r="V1045">
        <v>0.93281000000000003</v>
      </c>
      <c r="W1045">
        <v>0.92918000000000001</v>
      </c>
      <c r="X1045">
        <v>0.83287</v>
      </c>
      <c r="Y1045">
        <v>0.67405000000000004</v>
      </c>
      <c r="Z1045">
        <v>0.94401000000000002</v>
      </c>
      <c r="AA1045">
        <v>0.94098999999999999</v>
      </c>
      <c r="AB1045">
        <v>0.76027999999999996</v>
      </c>
      <c r="AC1045">
        <v>0.56386000000000003</v>
      </c>
      <c r="AD1045">
        <v>40</v>
      </c>
      <c r="AE1045">
        <v>32</v>
      </c>
      <c r="AF1045">
        <v>0.63558000000000003</v>
      </c>
      <c r="AG1045">
        <v>5.2964999999999998E-2</v>
      </c>
      <c r="AH1045">
        <v>0.58260999999999996</v>
      </c>
      <c r="AI1045">
        <v>32</v>
      </c>
      <c r="AJ1045">
        <v>0</v>
      </c>
      <c r="AK1045">
        <v>31</v>
      </c>
      <c r="AL1045">
        <v>0</v>
      </c>
      <c r="AM1045">
        <v>0</v>
      </c>
      <c r="AN1045">
        <v>0</v>
      </c>
      <c r="AO1045">
        <v>0.92989999999999995</v>
      </c>
      <c r="AP1045">
        <v>0</v>
      </c>
      <c r="AQ1045">
        <v>1</v>
      </c>
      <c r="AR1045" t="s">
        <v>95</v>
      </c>
      <c r="AS1045" t="s">
        <v>95</v>
      </c>
      <c r="AT1045" t="s">
        <v>95</v>
      </c>
      <c r="AU1045" t="s">
        <v>95</v>
      </c>
      <c r="AV1045" t="s">
        <v>95</v>
      </c>
      <c r="AW1045" t="s">
        <v>95</v>
      </c>
      <c r="AX1045" t="s">
        <v>95</v>
      </c>
      <c r="AY1045" t="s">
        <v>95</v>
      </c>
      <c r="AZ1045" t="s">
        <v>95</v>
      </c>
      <c r="BA1045" t="s">
        <v>95</v>
      </c>
      <c r="BB1045" t="s">
        <v>95</v>
      </c>
      <c r="BC1045" t="s">
        <v>95</v>
      </c>
      <c r="BD1045" t="s">
        <v>95</v>
      </c>
      <c r="BH1045" t="s">
        <v>341</v>
      </c>
      <c r="BI1045">
        <v>1</v>
      </c>
      <c r="BJ1045" t="s">
        <v>97</v>
      </c>
      <c r="BK1045" t="s">
        <v>138</v>
      </c>
      <c r="BL1045">
        <v>0</v>
      </c>
      <c r="BM1045">
        <v>0</v>
      </c>
      <c r="BN1045">
        <v>0</v>
      </c>
      <c r="BO1045">
        <v>0</v>
      </c>
      <c r="BP1045">
        <v>0</v>
      </c>
      <c r="BQ1045">
        <v>0</v>
      </c>
      <c r="BY1045">
        <v>1097</v>
      </c>
      <c r="CG1045" s="4">
        <v>0</v>
      </c>
      <c r="CH1045" s="4">
        <v>0</v>
      </c>
      <c r="CI1045" s="5">
        <v>0</v>
      </c>
      <c r="CJ1045" s="5">
        <v>0</v>
      </c>
      <c r="CK1045" s="5">
        <v>0</v>
      </c>
      <c r="CL1045" s="5">
        <v>0</v>
      </c>
    </row>
    <row r="1046" spans="1:90" x14ac:dyDescent="0.2">
      <c r="A1046" t="s">
        <v>1712</v>
      </c>
      <c r="B1046" t="s">
        <v>1607</v>
      </c>
      <c r="C1046" t="s">
        <v>144</v>
      </c>
      <c r="D1046">
        <v>3.5</v>
      </c>
      <c r="E1046" t="s">
        <v>317</v>
      </c>
      <c r="F1046" t="s">
        <v>343</v>
      </c>
      <c r="G1046" t="s">
        <v>344</v>
      </c>
      <c r="H1046" t="s">
        <v>1611</v>
      </c>
      <c r="I1046">
        <v>8.9738999999999999E-2</v>
      </c>
      <c r="J1046">
        <v>5.5918000000000002E-2</v>
      </c>
      <c r="K1046">
        <v>0.29236000000000001</v>
      </c>
      <c r="L1046">
        <v>2016.1</v>
      </c>
      <c r="M1046">
        <v>48.969000000000001</v>
      </c>
      <c r="N1046">
        <v>18.831</v>
      </c>
      <c r="O1046">
        <v>10.836</v>
      </c>
      <c r="P1046">
        <v>2019.6</v>
      </c>
      <c r="Q1046">
        <v>-580.21</v>
      </c>
      <c r="R1046">
        <v>0.96077999999999997</v>
      </c>
      <c r="S1046">
        <v>0.95791999999999999</v>
      </c>
      <c r="T1046">
        <v>0.77073000000000003</v>
      </c>
      <c r="U1046">
        <v>0.65397000000000005</v>
      </c>
      <c r="V1046">
        <v>0.94481000000000004</v>
      </c>
      <c r="W1046">
        <v>0.94218999999999997</v>
      </c>
      <c r="X1046">
        <v>0.9143</v>
      </c>
      <c r="Y1046">
        <v>0.72392000000000001</v>
      </c>
      <c r="Z1046">
        <v>0.95172999999999996</v>
      </c>
      <c r="AA1046">
        <v>0.94943</v>
      </c>
      <c r="AB1046">
        <v>0.85507</v>
      </c>
      <c r="AC1046">
        <v>0.68784000000000001</v>
      </c>
      <c r="AD1046">
        <v>45</v>
      </c>
      <c r="AE1046">
        <v>37</v>
      </c>
      <c r="AF1046">
        <v>0.63724999999999998</v>
      </c>
      <c r="AG1046">
        <v>5.3103999999999998E-2</v>
      </c>
      <c r="AH1046">
        <v>0.58414999999999995</v>
      </c>
      <c r="AI1046">
        <v>37</v>
      </c>
      <c r="AJ1046">
        <v>5</v>
      </c>
      <c r="AK1046">
        <v>36</v>
      </c>
      <c r="AL1046">
        <v>1</v>
      </c>
      <c r="AM1046">
        <v>0</v>
      </c>
      <c r="AN1046">
        <v>0</v>
      </c>
      <c r="AO1046">
        <v>0.95723000000000003</v>
      </c>
      <c r="AP1046">
        <v>0</v>
      </c>
      <c r="AQ1046">
        <v>1</v>
      </c>
      <c r="AR1046" t="s">
        <v>95</v>
      </c>
      <c r="AS1046" t="s">
        <v>95</v>
      </c>
      <c r="AT1046" t="s">
        <v>95</v>
      </c>
      <c r="AU1046" t="s">
        <v>95</v>
      </c>
      <c r="AV1046" t="s">
        <v>95</v>
      </c>
      <c r="AW1046" t="s">
        <v>95</v>
      </c>
      <c r="AX1046" t="s">
        <v>95</v>
      </c>
      <c r="AY1046" t="s">
        <v>95</v>
      </c>
      <c r="AZ1046" t="s">
        <v>95</v>
      </c>
      <c r="BA1046" t="s">
        <v>95</v>
      </c>
      <c r="BB1046" t="s">
        <v>95</v>
      </c>
      <c r="BC1046" t="s">
        <v>95</v>
      </c>
      <c r="BD1046" t="s">
        <v>95</v>
      </c>
      <c r="BH1046" t="s">
        <v>345</v>
      </c>
      <c r="BI1046">
        <v>1</v>
      </c>
      <c r="BJ1046" t="s">
        <v>97</v>
      </c>
      <c r="BK1046" t="s">
        <v>180</v>
      </c>
      <c r="BL1046">
        <v>0</v>
      </c>
      <c r="BM1046">
        <v>0</v>
      </c>
      <c r="BN1046">
        <v>0</v>
      </c>
      <c r="BO1046">
        <v>0</v>
      </c>
      <c r="BP1046">
        <v>0</v>
      </c>
      <c r="BQ1046">
        <v>0</v>
      </c>
      <c r="BY1046">
        <v>1098</v>
      </c>
      <c r="CG1046" s="4">
        <v>0</v>
      </c>
      <c r="CH1046" s="4">
        <v>0</v>
      </c>
      <c r="CI1046" s="5">
        <v>0</v>
      </c>
      <c r="CJ1046" s="5">
        <v>0</v>
      </c>
      <c r="CK1046" s="5">
        <v>0</v>
      </c>
      <c r="CL1046" s="5">
        <v>0</v>
      </c>
    </row>
    <row r="1047" spans="1:90" x14ac:dyDescent="0.2">
      <c r="A1047" t="s">
        <v>1713</v>
      </c>
      <c r="B1047" t="s">
        <v>1607</v>
      </c>
      <c r="C1047" t="s">
        <v>144</v>
      </c>
      <c r="D1047">
        <v>3.5</v>
      </c>
      <c r="E1047" t="s">
        <v>317</v>
      </c>
      <c r="F1047" t="s">
        <v>347</v>
      </c>
      <c r="G1047" t="s">
        <v>348</v>
      </c>
      <c r="H1047" t="s">
        <v>1611</v>
      </c>
      <c r="I1047">
        <v>6.7919999999999994E-2</v>
      </c>
      <c r="J1047">
        <v>2.1928E-3</v>
      </c>
      <c r="K1047">
        <v>1.2753E-2</v>
      </c>
      <c r="L1047">
        <v>2165</v>
      </c>
      <c r="M1047">
        <v>64.7</v>
      </c>
      <c r="N1047">
        <v>15755</v>
      </c>
      <c r="O1047">
        <v>1554.8</v>
      </c>
      <c r="P1047" s="1">
        <v>157470</v>
      </c>
      <c r="Q1047">
        <v>-25.210999999999999</v>
      </c>
      <c r="R1047">
        <v>0.10546</v>
      </c>
      <c r="S1047">
        <v>2.8784000000000001E-2</v>
      </c>
      <c r="T1047">
        <v>0.47645999999999999</v>
      </c>
      <c r="U1047">
        <v>0.37071999999999999</v>
      </c>
      <c r="V1047">
        <v>-0.31347000000000003</v>
      </c>
      <c r="W1047">
        <v>-0.38644000000000001</v>
      </c>
      <c r="X1047">
        <v>0.57735000000000003</v>
      </c>
      <c r="Y1047">
        <v>0.28205000000000002</v>
      </c>
      <c r="Z1047">
        <v>8.1176999999999999E-2</v>
      </c>
      <c r="AA1047">
        <v>3.0131000000000002E-2</v>
      </c>
      <c r="AB1047">
        <v>0.48288999999999999</v>
      </c>
      <c r="AC1047">
        <v>0.39068000000000003</v>
      </c>
      <c r="AD1047">
        <v>39</v>
      </c>
      <c r="AE1047">
        <v>10</v>
      </c>
      <c r="AF1047">
        <v>1.2694E-4</v>
      </c>
      <c r="AG1047" s="1">
        <v>6.3472000000000005E-5</v>
      </c>
      <c r="AH1047" s="1">
        <v>6.3472000000000005E-5</v>
      </c>
      <c r="AI1047">
        <v>31</v>
      </c>
      <c r="AJ1047">
        <v>0</v>
      </c>
      <c r="AK1047">
        <v>30</v>
      </c>
      <c r="AL1047">
        <v>0</v>
      </c>
      <c r="AM1047">
        <v>0</v>
      </c>
      <c r="AN1047">
        <v>1</v>
      </c>
      <c r="AO1047">
        <v>0.30769000000000002</v>
      </c>
      <c r="AP1047">
        <v>0</v>
      </c>
      <c r="AQ1047">
        <v>1</v>
      </c>
      <c r="AR1047" t="s">
        <v>96</v>
      </c>
      <c r="AS1047" t="s">
        <v>95</v>
      </c>
      <c r="AT1047" t="s">
        <v>95</v>
      </c>
      <c r="AU1047" t="s">
        <v>94</v>
      </c>
      <c r="AV1047" t="s">
        <v>94</v>
      </c>
      <c r="AW1047" t="s">
        <v>94</v>
      </c>
      <c r="AX1047" t="s">
        <v>94</v>
      </c>
      <c r="AY1047" t="s">
        <v>94</v>
      </c>
      <c r="AZ1047" t="s">
        <v>94</v>
      </c>
      <c r="BA1047" t="s">
        <v>96</v>
      </c>
      <c r="BB1047" t="s">
        <v>94</v>
      </c>
      <c r="BC1047" t="s">
        <v>96</v>
      </c>
      <c r="BD1047" t="s">
        <v>94</v>
      </c>
      <c r="BH1047" t="s">
        <v>341</v>
      </c>
      <c r="BI1047">
        <v>1</v>
      </c>
      <c r="BJ1047" t="s">
        <v>97</v>
      </c>
      <c r="BK1047" t="s">
        <v>138</v>
      </c>
      <c r="BL1047">
        <v>0</v>
      </c>
      <c r="BM1047">
        <v>0</v>
      </c>
      <c r="BN1047">
        <v>0</v>
      </c>
      <c r="BO1047">
        <v>0</v>
      </c>
      <c r="BP1047">
        <v>0</v>
      </c>
      <c r="BQ1047">
        <v>0</v>
      </c>
      <c r="BY1047">
        <v>1099</v>
      </c>
      <c r="CG1047" s="4">
        <v>0</v>
      </c>
      <c r="CH1047" s="4">
        <v>0</v>
      </c>
      <c r="CI1047" s="5">
        <v>0</v>
      </c>
      <c r="CJ1047" s="5">
        <v>0</v>
      </c>
      <c r="CK1047" s="5">
        <v>0</v>
      </c>
      <c r="CL1047" s="5">
        <v>0</v>
      </c>
    </row>
    <row r="1048" spans="1:90" x14ac:dyDescent="0.2">
      <c r="A1048" t="s">
        <v>1714</v>
      </c>
      <c r="B1048" t="s">
        <v>1607</v>
      </c>
      <c r="C1048" t="s">
        <v>144</v>
      </c>
      <c r="D1048">
        <v>3.5</v>
      </c>
      <c r="E1048" t="s">
        <v>317</v>
      </c>
      <c r="F1048" t="s">
        <v>350</v>
      </c>
      <c r="G1048" t="s">
        <v>351</v>
      </c>
      <c r="H1048" t="s">
        <v>1611</v>
      </c>
      <c r="I1048">
        <v>0.54722000000000004</v>
      </c>
      <c r="J1048">
        <v>0.28087000000000001</v>
      </c>
      <c r="K1048">
        <v>0.11054</v>
      </c>
      <c r="L1048">
        <v>2021.7</v>
      </c>
      <c r="M1048">
        <v>8.0305</v>
      </c>
      <c r="N1048">
        <v>13.19</v>
      </c>
      <c r="O1048">
        <v>6.7663000000000002</v>
      </c>
      <c r="P1048">
        <v>2022.2</v>
      </c>
      <c r="Q1048">
        <v>-220.35</v>
      </c>
      <c r="R1048">
        <v>0.98648000000000002</v>
      </c>
      <c r="S1048">
        <v>0.98548999999999998</v>
      </c>
      <c r="T1048">
        <v>0.27510000000000001</v>
      </c>
      <c r="U1048">
        <v>0.12673000000000001</v>
      </c>
      <c r="V1048">
        <v>0.97201000000000004</v>
      </c>
      <c r="W1048">
        <v>0.97067999999999999</v>
      </c>
      <c r="X1048">
        <v>0.39582000000000001</v>
      </c>
      <c r="Y1048">
        <v>0.19531999999999999</v>
      </c>
      <c r="Z1048">
        <v>0.36815999999999999</v>
      </c>
      <c r="AA1048">
        <v>0.33806999999999998</v>
      </c>
      <c r="AB1048">
        <v>1.8807</v>
      </c>
      <c r="AC1048">
        <v>1.3308</v>
      </c>
      <c r="AD1048">
        <v>45</v>
      </c>
      <c r="AE1048">
        <v>11</v>
      </c>
      <c r="AF1048">
        <v>0.75817000000000001</v>
      </c>
      <c r="AG1048">
        <v>7.5816999999999996E-2</v>
      </c>
      <c r="AH1048">
        <v>0.68235000000000001</v>
      </c>
      <c r="AI1048">
        <v>11</v>
      </c>
      <c r="AJ1048">
        <v>0</v>
      </c>
      <c r="AK1048">
        <v>10</v>
      </c>
      <c r="AL1048">
        <v>0</v>
      </c>
      <c r="AM1048">
        <v>0</v>
      </c>
      <c r="AN1048">
        <v>1</v>
      </c>
      <c r="AO1048">
        <v>0.79522000000000004</v>
      </c>
      <c r="AP1048">
        <v>0</v>
      </c>
      <c r="AQ1048">
        <v>1</v>
      </c>
      <c r="AR1048" t="s">
        <v>95</v>
      </c>
      <c r="AS1048" t="s">
        <v>95</v>
      </c>
      <c r="AT1048" t="s">
        <v>95</v>
      </c>
      <c r="AU1048" t="s">
        <v>95</v>
      </c>
      <c r="AV1048" t="s">
        <v>95</v>
      </c>
      <c r="AW1048" t="s">
        <v>95</v>
      </c>
      <c r="AX1048" t="s">
        <v>95</v>
      </c>
      <c r="AY1048" t="s">
        <v>95</v>
      </c>
      <c r="AZ1048" t="s">
        <v>95</v>
      </c>
      <c r="BA1048" t="s">
        <v>95</v>
      </c>
      <c r="BB1048" t="s">
        <v>95</v>
      </c>
      <c r="BC1048" t="s">
        <v>95</v>
      </c>
      <c r="BD1048" t="s">
        <v>95</v>
      </c>
      <c r="BI1048">
        <v>0</v>
      </c>
      <c r="BJ1048" t="s">
        <v>137</v>
      </c>
      <c r="BK1048" t="s">
        <v>180</v>
      </c>
      <c r="BL1048">
        <v>1</v>
      </c>
      <c r="BM1048">
        <v>1</v>
      </c>
      <c r="BN1048">
        <v>0</v>
      </c>
      <c r="BO1048">
        <v>0</v>
      </c>
      <c r="BP1048">
        <v>0</v>
      </c>
      <c r="BQ1048">
        <v>0</v>
      </c>
      <c r="BY1048">
        <v>1100</v>
      </c>
      <c r="CG1048" s="4">
        <v>1</v>
      </c>
      <c r="CH1048" s="4">
        <v>1</v>
      </c>
      <c r="CI1048" s="5">
        <v>0</v>
      </c>
      <c r="CJ1048" s="5">
        <v>0</v>
      </c>
      <c r="CK1048" s="5">
        <v>0</v>
      </c>
      <c r="CL1048" s="5">
        <v>0</v>
      </c>
    </row>
    <row r="1049" spans="1:90" x14ac:dyDescent="0.2">
      <c r="A1049" t="s">
        <v>1715</v>
      </c>
      <c r="B1049" t="s">
        <v>1607</v>
      </c>
      <c r="C1049" t="s">
        <v>144</v>
      </c>
      <c r="D1049">
        <v>3.5</v>
      </c>
      <c r="E1049" t="s">
        <v>317</v>
      </c>
      <c r="F1049" t="s">
        <v>353</v>
      </c>
      <c r="G1049" t="s">
        <v>354</v>
      </c>
      <c r="H1049" t="s">
        <v>1611</v>
      </c>
      <c r="I1049">
        <v>0.50649</v>
      </c>
      <c r="J1049">
        <v>0.50639999999999996</v>
      </c>
      <c r="K1049">
        <v>2.2953999999999999E-2</v>
      </c>
      <c r="L1049">
        <v>2041.2</v>
      </c>
      <c r="M1049">
        <v>8.6761999999999997</v>
      </c>
      <c r="N1049">
        <v>50225</v>
      </c>
      <c r="O1049">
        <v>2.2508E-2</v>
      </c>
      <c r="P1049">
        <v>2012.4</v>
      </c>
      <c r="Q1049">
        <v>-45.744</v>
      </c>
      <c r="R1049">
        <v>0.74753999999999998</v>
      </c>
      <c r="S1049">
        <v>0.72811999999999999</v>
      </c>
      <c r="T1049">
        <v>0.31136000000000003</v>
      </c>
      <c r="U1049">
        <v>0.10589999999999999</v>
      </c>
      <c r="V1049">
        <v>0.74753999999999998</v>
      </c>
      <c r="W1049">
        <v>0.73490999999999995</v>
      </c>
      <c r="X1049">
        <v>0.31136000000000003</v>
      </c>
      <c r="Y1049">
        <v>0.10591</v>
      </c>
      <c r="Z1049">
        <v>0.21129999999999999</v>
      </c>
      <c r="AA1049">
        <v>0.17186999999999999</v>
      </c>
      <c r="AB1049">
        <v>0.55032000000000003</v>
      </c>
      <c r="AC1049">
        <v>0.35630000000000001</v>
      </c>
      <c r="AD1049">
        <v>43</v>
      </c>
      <c r="AE1049">
        <v>4</v>
      </c>
      <c r="AF1049" s="1">
        <v>5.9731000000000001E-5</v>
      </c>
      <c r="AG1049" s="1">
        <v>1.9910000000000001E-5</v>
      </c>
      <c r="AH1049" s="1">
        <v>3.9820999999999997E-5</v>
      </c>
      <c r="AI1049">
        <v>9</v>
      </c>
      <c r="AJ1049">
        <v>0</v>
      </c>
      <c r="AK1049">
        <v>8</v>
      </c>
      <c r="AL1049">
        <v>0</v>
      </c>
      <c r="AM1049">
        <v>0</v>
      </c>
      <c r="AN1049">
        <v>1</v>
      </c>
      <c r="AO1049">
        <v>0.33333000000000002</v>
      </c>
      <c r="AP1049">
        <v>0</v>
      </c>
      <c r="AQ1049">
        <v>1</v>
      </c>
      <c r="AR1049" t="s">
        <v>95</v>
      </c>
      <c r="AS1049" t="s">
        <v>96</v>
      </c>
      <c r="AT1049" t="s">
        <v>94</v>
      </c>
      <c r="AU1049" t="s">
        <v>94</v>
      </c>
      <c r="AV1049" t="s">
        <v>94</v>
      </c>
      <c r="AW1049" t="s">
        <v>94</v>
      </c>
      <c r="AX1049" t="s">
        <v>94</v>
      </c>
      <c r="AY1049" t="s">
        <v>94</v>
      </c>
      <c r="AZ1049" t="s">
        <v>94</v>
      </c>
      <c r="BA1049" t="s">
        <v>96</v>
      </c>
      <c r="BB1049" t="s">
        <v>96</v>
      </c>
      <c r="BC1049" t="s">
        <v>96</v>
      </c>
      <c r="BD1049" t="s">
        <v>96</v>
      </c>
      <c r="BH1049" t="s">
        <v>341</v>
      </c>
      <c r="BI1049">
        <v>1</v>
      </c>
      <c r="BJ1049" t="s">
        <v>97</v>
      </c>
      <c r="BK1049" t="s">
        <v>138</v>
      </c>
      <c r="BL1049">
        <v>0</v>
      </c>
      <c r="BM1049">
        <v>0</v>
      </c>
      <c r="BN1049">
        <v>0</v>
      </c>
      <c r="BO1049">
        <v>0</v>
      </c>
      <c r="BP1049">
        <v>0</v>
      </c>
      <c r="BQ1049">
        <v>0</v>
      </c>
      <c r="BY1049">
        <v>1101</v>
      </c>
      <c r="CG1049" s="4">
        <v>0</v>
      </c>
      <c r="CH1049" s="4">
        <v>0</v>
      </c>
      <c r="CI1049" s="5">
        <v>0</v>
      </c>
      <c r="CJ1049" s="5">
        <v>0</v>
      </c>
      <c r="CK1049" s="5">
        <v>0</v>
      </c>
      <c r="CL1049" s="5">
        <v>0</v>
      </c>
    </row>
    <row r="1050" spans="1:90" x14ac:dyDescent="0.2">
      <c r="A1050" t="s">
        <v>1716</v>
      </c>
      <c r="B1050" t="s">
        <v>1607</v>
      </c>
      <c r="C1050" t="s">
        <v>144</v>
      </c>
      <c r="D1050">
        <v>3.5</v>
      </c>
      <c r="E1050" t="s">
        <v>317</v>
      </c>
      <c r="F1050" t="s">
        <v>356</v>
      </c>
      <c r="G1050" t="s">
        <v>357</v>
      </c>
      <c r="H1050" t="s">
        <v>1611</v>
      </c>
      <c r="I1050">
        <v>7.2865000000000002</v>
      </c>
      <c r="J1050">
        <v>0.13628999999999999</v>
      </c>
      <c r="K1050">
        <v>0.10680000000000001</v>
      </c>
      <c r="L1050">
        <v>2013.8</v>
      </c>
      <c r="M1050">
        <v>0.60309999999999997</v>
      </c>
      <c r="N1050">
        <v>4.2675999999999998</v>
      </c>
      <c r="O1050">
        <v>5.3497000000000003</v>
      </c>
      <c r="P1050">
        <v>2022.5</v>
      </c>
      <c r="Q1050">
        <v>-212.78</v>
      </c>
      <c r="R1050">
        <v>0.95969000000000004</v>
      </c>
      <c r="S1050">
        <v>0.95674000000000003</v>
      </c>
      <c r="T1050">
        <v>0.37139</v>
      </c>
      <c r="U1050">
        <v>0.15622</v>
      </c>
      <c r="V1050">
        <v>0.86265000000000003</v>
      </c>
      <c r="W1050">
        <v>0.85611000000000004</v>
      </c>
      <c r="X1050">
        <v>0.68554999999999999</v>
      </c>
      <c r="Y1050">
        <v>0.45395999999999997</v>
      </c>
      <c r="Z1050">
        <v>0.56220000000000003</v>
      </c>
      <c r="AA1050">
        <v>0.54135</v>
      </c>
      <c r="AB1050">
        <v>1.224</v>
      </c>
      <c r="AC1050">
        <v>1.0606</v>
      </c>
      <c r="AD1050">
        <v>45</v>
      </c>
      <c r="AE1050">
        <v>11</v>
      </c>
      <c r="AF1050">
        <v>1.3012999999999999</v>
      </c>
      <c r="AG1050">
        <v>0.85665999999999998</v>
      </c>
      <c r="AH1050">
        <v>0.44464999999999999</v>
      </c>
      <c r="AI1050">
        <v>11</v>
      </c>
      <c r="AJ1050">
        <v>1</v>
      </c>
      <c r="AK1050">
        <v>10</v>
      </c>
      <c r="AL1050">
        <v>0</v>
      </c>
      <c r="AM1050">
        <v>0</v>
      </c>
      <c r="AN1050">
        <v>0</v>
      </c>
      <c r="AO1050">
        <v>0.88719000000000003</v>
      </c>
      <c r="AP1050">
        <v>0</v>
      </c>
      <c r="AQ1050">
        <v>1</v>
      </c>
      <c r="AR1050" t="s">
        <v>95</v>
      </c>
      <c r="AS1050" t="s">
        <v>95</v>
      </c>
      <c r="AT1050" t="s">
        <v>95</v>
      </c>
      <c r="AU1050" t="s">
        <v>95</v>
      </c>
      <c r="AV1050" t="s">
        <v>95</v>
      </c>
      <c r="AW1050" t="s">
        <v>95</v>
      </c>
      <c r="AX1050" t="s">
        <v>95</v>
      </c>
      <c r="AY1050" t="s">
        <v>95</v>
      </c>
      <c r="AZ1050" t="s">
        <v>95</v>
      </c>
      <c r="BA1050" t="s">
        <v>95</v>
      </c>
      <c r="BB1050" t="s">
        <v>95</v>
      </c>
      <c r="BC1050" t="s">
        <v>95</v>
      </c>
      <c r="BD1050" t="s">
        <v>95</v>
      </c>
      <c r="BH1050" t="s">
        <v>189</v>
      </c>
      <c r="BI1050">
        <v>0</v>
      </c>
      <c r="BJ1050" t="s">
        <v>137</v>
      </c>
      <c r="BK1050" t="s">
        <v>180</v>
      </c>
      <c r="BL1050">
        <v>0</v>
      </c>
      <c r="BM1050">
        <v>1</v>
      </c>
      <c r="BN1050">
        <v>0</v>
      </c>
      <c r="BO1050">
        <v>0</v>
      </c>
      <c r="BP1050">
        <v>0</v>
      </c>
      <c r="BQ1050">
        <v>0</v>
      </c>
      <c r="BY1050">
        <v>1102</v>
      </c>
      <c r="CG1050" s="4">
        <v>0</v>
      </c>
      <c r="CH1050" s="4">
        <v>1</v>
      </c>
      <c r="CI1050" s="5">
        <v>0</v>
      </c>
      <c r="CJ1050" s="5">
        <v>0</v>
      </c>
      <c r="CK1050" s="5">
        <v>0</v>
      </c>
      <c r="CL1050" s="5">
        <v>0</v>
      </c>
    </row>
    <row r="1051" spans="1:90" x14ac:dyDescent="0.2">
      <c r="A1051" t="s">
        <v>1717</v>
      </c>
      <c r="B1051" t="s">
        <v>1607</v>
      </c>
      <c r="C1051" t="s">
        <v>144</v>
      </c>
      <c r="D1051">
        <v>3.5</v>
      </c>
      <c r="E1051" t="s">
        <v>317</v>
      </c>
      <c r="F1051" t="s">
        <v>359</v>
      </c>
      <c r="G1051" t="s">
        <v>360</v>
      </c>
      <c r="H1051" t="s">
        <v>1611</v>
      </c>
      <c r="I1051">
        <v>18.64</v>
      </c>
      <c r="J1051">
        <v>2.6692E-3</v>
      </c>
      <c r="K1051">
        <v>1.7409000000000001E-2</v>
      </c>
      <c r="L1051">
        <v>2014</v>
      </c>
      <c r="M1051">
        <v>0.23574999999999999</v>
      </c>
      <c r="N1051">
        <v>6.5766</v>
      </c>
      <c r="O1051">
        <v>1554.6</v>
      </c>
      <c r="P1051" s="1">
        <v>157480</v>
      </c>
      <c r="Q1051">
        <v>-34.661000000000001</v>
      </c>
      <c r="R1051">
        <v>1</v>
      </c>
      <c r="S1051">
        <v>1</v>
      </c>
      <c r="T1051" s="1">
        <v>1.1177999999999999E-8</v>
      </c>
      <c r="U1051" s="1">
        <v>1.9339000000000001E-9</v>
      </c>
      <c r="V1051">
        <v>-2.9412000000000001E-2</v>
      </c>
      <c r="W1051">
        <v>-9.375E-2</v>
      </c>
      <c r="X1051">
        <v>0.61795</v>
      </c>
      <c r="Y1051">
        <v>0.10445</v>
      </c>
      <c r="Z1051">
        <v>8.3333000000000004E-2</v>
      </c>
      <c r="AA1051">
        <v>2.6041999999999999E-2</v>
      </c>
      <c r="AB1051">
        <v>0.58313000000000004</v>
      </c>
      <c r="AC1051">
        <v>0.25168000000000001</v>
      </c>
      <c r="AD1051">
        <v>35</v>
      </c>
      <c r="AE1051">
        <v>1</v>
      </c>
      <c r="AF1051">
        <v>0.55589</v>
      </c>
      <c r="AG1051">
        <v>0.55589</v>
      </c>
      <c r="AH1051">
        <v>0</v>
      </c>
      <c r="AI1051">
        <v>1</v>
      </c>
      <c r="AJ1051">
        <v>0</v>
      </c>
      <c r="AK1051">
        <v>0</v>
      </c>
      <c r="AL1051">
        <v>0</v>
      </c>
      <c r="AM1051">
        <v>0</v>
      </c>
      <c r="AP1051">
        <v>0</v>
      </c>
      <c r="AQ1051">
        <v>1</v>
      </c>
      <c r="AR1051" t="s">
        <v>95</v>
      </c>
      <c r="AS1051" t="s">
        <v>96</v>
      </c>
      <c r="AT1051" t="s">
        <v>94</v>
      </c>
      <c r="AU1051" t="s">
        <v>94</v>
      </c>
      <c r="AV1051" t="s">
        <v>94</v>
      </c>
      <c r="AW1051" t="s">
        <v>94</v>
      </c>
      <c r="AX1051" t="s">
        <v>94</v>
      </c>
      <c r="AY1051" t="s">
        <v>94</v>
      </c>
      <c r="AZ1051" t="s">
        <v>94</v>
      </c>
      <c r="BA1051" t="s">
        <v>96</v>
      </c>
      <c r="BB1051" t="s">
        <v>96</v>
      </c>
      <c r="BC1051" t="s">
        <v>96</v>
      </c>
      <c r="BD1051" t="s">
        <v>96</v>
      </c>
      <c r="BH1051" t="s">
        <v>341</v>
      </c>
      <c r="BI1051">
        <v>1</v>
      </c>
      <c r="BJ1051" t="s">
        <v>97</v>
      </c>
      <c r="BK1051" t="s">
        <v>138</v>
      </c>
      <c r="BL1051">
        <v>0</v>
      </c>
      <c r="BM1051">
        <v>0</v>
      </c>
      <c r="BN1051">
        <v>0</v>
      </c>
      <c r="BO1051">
        <v>0</v>
      </c>
      <c r="BP1051">
        <v>0</v>
      </c>
      <c r="BQ1051">
        <v>0</v>
      </c>
      <c r="BY1051">
        <v>1103</v>
      </c>
      <c r="CG1051" s="4">
        <v>0</v>
      </c>
      <c r="CH1051" s="4">
        <v>0</v>
      </c>
      <c r="CI1051" s="5">
        <v>0</v>
      </c>
      <c r="CJ1051" s="5">
        <v>0</v>
      </c>
      <c r="CK1051" s="5">
        <v>0</v>
      </c>
      <c r="CL1051" s="5">
        <v>0</v>
      </c>
    </row>
    <row r="1052" spans="1:90" x14ac:dyDescent="0.2">
      <c r="A1052" t="s">
        <v>1718</v>
      </c>
      <c r="B1052" t="s">
        <v>1607</v>
      </c>
      <c r="C1052" t="s">
        <v>144</v>
      </c>
      <c r="D1052">
        <v>3.5</v>
      </c>
      <c r="E1052" t="s">
        <v>317</v>
      </c>
      <c r="F1052" t="s">
        <v>362</v>
      </c>
      <c r="G1052" t="s">
        <v>357</v>
      </c>
      <c r="H1052" t="s">
        <v>1611</v>
      </c>
      <c r="I1052">
        <v>5.9447999999999999</v>
      </c>
      <c r="J1052">
        <v>0.12644</v>
      </c>
      <c r="K1052">
        <v>0.89678000000000002</v>
      </c>
      <c r="L1052">
        <v>2014.3</v>
      </c>
      <c r="M1052">
        <v>0.73921000000000003</v>
      </c>
      <c r="N1052">
        <v>38.472000000000001</v>
      </c>
      <c r="O1052">
        <v>6.7937000000000003</v>
      </c>
      <c r="P1052">
        <v>2007.8</v>
      </c>
      <c r="Q1052">
        <v>-1786.7</v>
      </c>
      <c r="R1052">
        <v>0.99941000000000002</v>
      </c>
      <c r="S1052">
        <v>0.99936000000000003</v>
      </c>
      <c r="T1052">
        <v>0.38778000000000001</v>
      </c>
      <c r="U1052">
        <v>0.17835999999999999</v>
      </c>
      <c r="V1052">
        <v>0.78810000000000002</v>
      </c>
      <c r="W1052">
        <v>0.77800999999999998</v>
      </c>
      <c r="X1052">
        <v>7.3243999999999998</v>
      </c>
      <c r="Y1052">
        <v>5.0228999999999999</v>
      </c>
      <c r="Z1052">
        <v>0.53576999999999997</v>
      </c>
      <c r="AA1052">
        <v>0.51366000000000001</v>
      </c>
      <c r="AB1052">
        <v>10.840999999999999</v>
      </c>
      <c r="AC1052">
        <v>9.5267999999999997</v>
      </c>
      <c r="AD1052">
        <v>45</v>
      </c>
      <c r="AE1052">
        <v>13</v>
      </c>
      <c r="AF1052">
        <v>1.0316000000000001</v>
      </c>
      <c r="AG1052">
        <v>1.8339999999999999E-2</v>
      </c>
      <c r="AH1052">
        <v>1.0133000000000001</v>
      </c>
      <c r="AI1052">
        <v>13</v>
      </c>
      <c r="AJ1052">
        <v>1</v>
      </c>
      <c r="AK1052">
        <v>12</v>
      </c>
      <c r="AL1052">
        <v>0</v>
      </c>
      <c r="AM1052">
        <v>0</v>
      </c>
      <c r="AN1052">
        <v>1</v>
      </c>
      <c r="AO1052">
        <v>0.90849000000000002</v>
      </c>
      <c r="AP1052">
        <v>0</v>
      </c>
      <c r="AQ1052">
        <v>1</v>
      </c>
      <c r="AR1052" t="s">
        <v>95</v>
      </c>
      <c r="AS1052" t="s">
        <v>95</v>
      </c>
      <c r="AT1052" t="s">
        <v>95</v>
      </c>
      <c r="AU1052" t="s">
        <v>95</v>
      </c>
      <c r="AV1052" t="s">
        <v>95</v>
      </c>
      <c r="AW1052" t="s">
        <v>95</v>
      </c>
      <c r="AX1052" t="s">
        <v>95</v>
      </c>
      <c r="AY1052" t="s">
        <v>95</v>
      </c>
      <c r="AZ1052" t="s">
        <v>95</v>
      </c>
      <c r="BA1052" t="s">
        <v>95</v>
      </c>
      <c r="BB1052" t="s">
        <v>95</v>
      </c>
      <c r="BC1052" t="s">
        <v>95</v>
      </c>
      <c r="BD1052" t="s">
        <v>95</v>
      </c>
      <c r="BI1052">
        <v>0</v>
      </c>
      <c r="BJ1052" t="s">
        <v>137</v>
      </c>
      <c r="BK1052" t="s">
        <v>180</v>
      </c>
      <c r="BL1052">
        <v>1</v>
      </c>
      <c r="BM1052">
        <v>1</v>
      </c>
      <c r="BN1052">
        <v>0</v>
      </c>
      <c r="BO1052">
        <v>0</v>
      </c>
      <c r="BP1052">
        <v>0</v>
      </c>
      <c r="BQ1052">
        <v>0</v>
      </c>
      <c r="BY1052">
        <v>1104</v>
      </c>
      <c r="CG1052" s="4">
        <v>1</v>
      </c>
      <c r="CH1052" s="4">
        <v>1</v>
      </c>
      <c r="CI1052" s="5">
        <v>0</v>
      </c>
      <c r="CJ1052" s="5">
        <v>0</v>
      </c>
      <c r="CK1052" s="5">
        <v>0</v>
      </c>
      <c r="CL1052" s="5">
        <v>0</v>
      </c>
    </row>
    <row r="1053" spans="1:90" x14ac:dyDescent="0.2">
      <c r="A1053" t="s">
        <v>1719</v>
      </c>
      <c r="B1053" t="s">
        <v>1607</v>
      </c>
      <c r="C1053" t="s">
        <v>144</v>
      </c>
      <c r="D1053">
        <v>3.5</v>
      </c>
      <c r="E1053" t="s">
        <v>317</v>
      </c>
      <c r="F1053" t="s">
        <v>364</v>
      </c>
      <c r="G1053" t="s">
        <v>360</v>
      </c>
      <c r="H1053" t="s">
        <v>1611</v>
      </c>
      <c r="I1053">
        <v>9.5216999999999992</v>
      </c>
      <c r="J1053">
        <v>1.7138E-2</v>
      </c>
      <c r="K1053">
        <v>0.16841</v>
      </c>
      <c r="L1053">
        <v>2014.2</v>
      </c>
      <c r="M1053">
        <v>0.46151999999999999</v>
      </c>
      <c r="N1053">
        <v>33.375</v>
      </c>
      <c r="O1053">
        <v>1551.6</v>
      </c>
      <c r="P1053" s="1">
        <v>157780</v>
      </c>
      <c r="Q1053">
        <v>-335.35</v>
      </c>
      <c r="R1053">
        <v>0.99953999999999998</v>
      </c>
      <c r="S1053">
        <v>0.99950000000000006</v>
      </c>
      <c r="T1053">
        <v>0.1176</v>
      </c>
      <c r="U1053">
        <v>1.9611E-2</v>
      </c>
      <c r="V1053">
        <v>-3.6354999999999998E-2</v>
      </c>
      <c r="W1053">
        <v>-9.9165000000000003E-2</v>
      </c>
      <c r="X1053">
        <v>5.5937000000000001</v>
      </c>
      <c r="Y1053">
        <v>1.0477000000000001</v>
      </c>
      <c r="Z1053">
        <v>0.10137</v>
      </c>
      <c r="AA1053">
        <v>4.6911000000000001E-2</v>
      </c>
      <c r="AB1053">
        <v>5.2088000000000001</v>
      </c>
      <c r="AC1053">
        <v>2.2799</v>
      </c>
      <c r="AD1053">
        <v>36</v>
      </c>
      <c r="AE1053">
        <v>3</v>
      </c>
      <c r="AF1053">
        <v>0.99941000000000002</v>
      </c>
      <c r="AG1053">
        <v>2.1142000000000001E-2</v>
      </c>
      <c r="AH1053">
        <v>0.97826000000000002</v>
      </c>
      <c r="AI1053">
        <v>4</v>
      </c>
      <c r="AJ1053">
        <v>0</v>
      </c>
      <c r="AK1053">
        <v>3</v>
      </c>
      <c r="AL1053">
        <v>0</v>
      </c>
      <c r="AM1053">
        <v>0</v>
      </c>
      <c r="AN1053">
        <v>1</v>
      </c>
      <c r="AO1053">
        <v>0.10825</v>
      </c>
      <c r="AP1053">
        <v>0</v>
      </c>
      <c r="AQ1053">
        <v>1</v>
      </c>
      <c r="AR1053" t="s">
        <v>95</v>
      </c>
      <c r="AS1053" t="s">
        <v>96</v>
      </c>
      <c r="AT1053" t="s">
        <v>94</v>
      </c>
      <c r="AU1053" t="s">
        <v>94</v>
      </c>
      <c r="AV1053" t="s">
        <v>95</v>
      </c>
      <c r="AW1053" t="s">
        <v>94</v>
      </c>
      <c r="AX1053" t="s">
        <v>94</v>
      </c>
      <c r="AY1053" t="s">
        <v>95</v>
      </c>
      <c r="AZ1053" t="s">
        <v>94</v>
      </c>
      <c r="BA1053" t="s">
        <v>96</v>
      </c>
      <c r="BB1053" t="s">
        <v>96</v>
      </c>
      <c r="BC1053" t="s">
        <v>96</v>
      </c>
      <c r="BD1053" t="s">
        <v>96</v>
      </c>
      <c r="BH1053" t="s">
        <v>341</v>
      </c>
      <c r="BI1053">
        <v>1</v>
      </c>
      <c r="BJ1053" t="s">
        <v>97</v>
      </c>
      <c r="BK1053" t="s">
        <v>138</v>
      </c>
      <c r="BL1053">
        <v>0</v>
      </c>
      <c r="BM1053">
        <v>0</v>
      </c>
      <c r="BN1053">
        <v>0</v>
      </c>
      <c r="BO1053">
        <v>0</v>
      </c>
      <c r="BP1053">
        <v>0</v>
      </c>
      <c r="BQ1053">
        <v>0</v>
      </c>
      <c r="BY1053">
        <v>1105</v>
      </c>
      <c r="CG1053" s="4">
        <v>0</v>
      </c>
      <c r="CH1053" s="4">
        <v>0</v>
      </c>
      <c r="CI1053" s="5">
        <v>0</v>
      </c>
      <c r="CJ1053" s="5">
        <v>0</v>
      </c>
      <c r="CK1053" s="5">
        <v>0</v>
      </c>
      <c r="CL1053" s="5">
        <v>0</v>
      </c>
    </row>
    <row r="1054" spans="1:90" x14ac:dyDescent="0.2">
      <c r="A1054" t="s">
        <v>1720</v>
      </c>
      <c r="B1054" t="s">
        <v>1607</v>
      </c>
      <c r="C1054" t="s">
        <v>144</v>
      </c>
      <c r="D1054">
        <v>3.5</v>
      </c>
      <c r="E1054" t="s">
        <v>317</v>
      </c>
      <c r="F1054" t="s">
        <v>366</v>
      </c>
      <c r="G1054" t="s">
        <v>351</v>
      </c>
      <c r="H1054" t="s">
        <v>1611</v>
      </c>
      <c r="I1054">
        <v>0.33139000000000002</v>
      </c>
      <c r="K1054">
        <v>0.36244999999999999</v>
      </c>
      <c r="L1054">
        <v>2019</v>
      </c>
      <c r="M1054">
        <v>13.260999999999999</v>
      </c>
      <c r="N1054">
        <v>26.151</v>
      </c>
      <c r="Q1054">
        <v>-722.2</v>
      </c>
      <c r="R1054">
        <v>0.99585000000000001</v>
      </c>
      <c r="S1054">
        <v>0.99555000000000005</v>
      </c>
      <c r="T1054">
        <v>0.40516999999999997</v>
      </c>
      <c r="U1054">
        <v>0.22258</v>
      </c>
      <c r="Z1054">
        <v>0.55986000000000002</v>
      </c>
      <c r="AA1054">
        <v>0.53890000000000005</v>
      </c>
      <c r="AB1054">
        <v>4.1737000000000002</v>
      </c>
      <c r="AC1054">
        <v>3.4169</v>
      </c>
      <c r="AD1054">
        <v>45</v>
      </c>
      <c r="AE1054">
        <v>17</v>
      </c>
      <c r="AF1054">
        <v>0.84128000000000003</v>
      </c>
      <c r="AG1054">
        <v>3.8240000000000003E-2</v>
      </c>
      <c r="AH1054">
        <v>0.80303999999999998</v>
      </c>
      <c r="AI1054">
        <v>17</v>
      </c>
      <c r="AJ1054">
        <v>0</v>
      </c>
      <c r="AK1054">
        <v>16</v>
      </c>
      <c r="AL1054">
        <v>0</v>
      </c>
      <c r="AM1054">
        <v>0</v>
      </c>
      <c r="AN1054">
        <v>0</v>
      </c>
      <c r="AO1054">
        <v>0.88475000000000004</v>
      </c>
      <c r="AP1054">
        <v>0</v>
      </c>
      <c r="AQ1054">
        <v>1</v>
      </c>
      <c r="AR1054" t="s">
        <v>95</v>
      </c>
      <c r="AS1054" t="s">
        <v>95</v>
      </c>
      <c r="AT1054" t="s">
        <v>95</v>
      </c>
      <c r="AU1054" t="s">
        <v>95</v>
      </c>
      <c r="AV1054" t="s">
        <v>95</v>
      </c>
      <c r="AW1054" t="s">
        <v>95</v>
      </c>
      <c r="AX1054" t="s">
        <v>95</v>
      </c>
      <c r="AY1054" t="s">
        <v>95</v>
      </c>
      <c r="AZ1054" t="s">
        <v>95</v>
      </c>
      <c r="BA1054" t="s">
        <v>95</v>
      </c>
      <c r="BB1054" t="s">
        <v>95</v>
      </c>
      <c r="BC1054" t="s">
        <v>95</v>
      </c>
      <c r="BD1054" t="s">
        <v>95</v>
      </c>
      <c r="BI1054">
        <v>0</v>
      </c>
      <c r="BJ1054" t="s">
        <v>137</v>
      </c>
      <c r="BK1054" t="s">
        <v>180</v>
      </c>
      <c r="BL1054">
        <v>1</v>
      </c>
      <c r="BM1054">
        <v>1</v>
      </c>
      <c r="BN1054">
        <v>0</v>
      </c>
      <c r="BO1054">
        <v>0</v>
      </c>
      <c r="BP1054">
        <v>0</v>
      </c>
      <c r="BQ1054">
        <v>0</v>
      </c>
      <c r="BY1054">
        <v>1106</v>
      </c>
      <c r="CG1054" s="4">
        <v>1</v>
      </c>
      <c r="CH1054" s="4">
        <v>1</v>
      </c>
      <c r="CI1054" s="5">
        <v>0</v>
      </c>
      <c r="CJ1054" s="5">
        <v>0</v>
      </c>
      <c r="CK1054" s="5">
        <v>0</v>
      </c>
      <c r="CL1054" s="5">
        <v>0</v>
      </c>
    </row>
    <row r="1055" spans="1:90" x14ac:dyDescent="0.2">
      <c r="A1055" t="s">
        <v>1721</v>
      </c>
      <c r="B1055" t="s">
        <v>1607</v>
      </c>
      <c r="C1055" t="s">
        <v>144</v>
      </c>
      <c r="D1055">
        <v>3.5</v>
      </c>
      <c r="E1055" t="s">
        <v>317</v>
      </c>
      <c r="F1055" t="s">
        <v>368</v>
      </c>
      <c r="G1055" t="s">
        <v>354</v>
      </c>
      <c r="H1055" t="s">
        <v>1611</v>
      </c>
      <c r="I1055">
        <v>0.22781999999999999</v>
      </c>
      <c r="J1055">
        <v>0.15376999999999999</v>
      </c>
      <c r="K1055">
        <v>4.9682999999999998E-2</v>
      </c>
      <c r="L1055">
        <v>2019.1</v>
      </c>
      <c r="M1055">
        <v>19.289000000000001</v>
      </c>
      <c r="N1055">
        <v>4.1123000000000003</v>
      </c>
      <c r="O1055">
        <v>5.9112</v>
      </c>
      <c r="P1055">
        <v>2026.3</v>
      </c>
      <c r="Q1055">
        <v>-98.95</v>
      </c>
      <c r="R1055">
        <v>0.70255000000000001</v>
      </c>
      <c r="S1055">
        <v>0.67967</v>
      </c>
      <c r="T1055">
        <v>0.50383999999999995</v>
      </c>
      <c r="U1055">
        <v>0.25822000000000001</v>
      </c>
      <c r="V1055">
        <v>0.70086000000000004</v>
      </c>
      <c r="W1055">
        <v>0.68589999999999995</v>
      </c>
      <c r="X1055">
        <v>0.50527</v>
      </c>
      <c r="Y1055">
        <v>0.28594000000000003</v>
      </c>
      <c r="Z1055">
        <v>0.44540999999999997</v>
      </c>
      <c r="AA1055">
        <v>0.41768</v>
      </c>
      <c r="AB1055">
        <v>0.68796999999999997</v>
      </c>
      <c r="AC1055">
        <v>0.50414999999999999</v>
      </c>
      <c r="AD1055">
        <v>43</v>
      </c>
      <c r="AE1055">
        <v>11</v>
      </c>
      <c r="AF1055">
        <v>0.97269000000000005</v>
      </c>
      <c r="AG1055">
        <v>0.24317</v>
      </c>
      <c r="AH1055">
        <v>0.72951999999999995</v>
      </c>
      <c r="AI1055">
        <v>15</v>
      </c>
      <c r="AJ1055">
        <v>0</v>
      </c>
      <c r="AK1055">
        <v>14</v>
      </c>
      <c r="AL1055">
        <v>0</v>
      </c>
      <c r="AM1055">
        <v>0</v>
      </c>
      <c r="AN1055">
        <v>1</v>
      </c>
      <c r="AO1055">
        <v>0.56521999999999994</v>
      </c>
      <c r="AP1055">
        <v>0</v>
      </c>
      <c r="AQ1055">
        <v>1</v>
      </c>
      <c r="AR1055" t="s">
        <v>95</v>
      </c>
      <c r="AS1055" t="s">
        <v>95</v>
      </c>
      <c r="AT1055" t="s">
        <v>95</v>
      </c>
      <c r="AU1055" t="s">
        <v>94</v>
      </c>
      <c r="AV1055" t="s">
        <v>94</v>
      </c>
      <c r="AW1055" t="s">
        <v>94</v>
      </c>
      <c r="AX1055" t="s">
        <v>94</v>
      </c>
      <c r="AY1055" t="s">
        <v>95</v>
      </c>
      <c r="AZ1055" t="s">
        <v>95</v>
      </c>
      <c r="BA1055" t="s">
        <v>94</v>
      </c>
      <c r="BB1055" t="s">
        <v>94</v>
      </c>
      <c r="BC1055" t="s">
        <v>94</v>
      </c>
      <c r="BD1055" t="s">
        <v>94</v>
      </c>
      <c r="BH1055" t="s">
        <v>341</v>
      </c>
      <c r="BI1055">
        <v>1</v>
      </c>
      <c r="BJ1055" t="s">
        <v>97</v>
      </c>
      <c r="BK1055" t="s">
        <v>138</v>
      </c>
      <c r="BL1055">
        <v>0</v>
      </c>
      <c r="BM1055">
        <v>0</v>
      </c>
      <c r="BN1055">
        <v>0</v>
      </c>
      <c r="BO1055">
        <v>0</v>
      </c>
      <c r="BP1055">
        <v>0</v>
      </c>
      <c r="BQ1055">
        <v>0</v>
      </c>
      <c r="BY1055">
        <v>1107</v>
      </c>
      <c r="CG1055" s="4">
        <v>0</v>
      </c>
      <c r="CH1055" s="4">
        <v>0</v>
      </c>
      <c r="CI1055" s="5">
        <v>0</v>
      </c>
      <c r="CJ1055" s="5">
        <v>0</v>
      </c>
      <c r="CK1055" s="5">
        <v>0</v>
      </c>
      <c r="CL1055" s="5">
        <v>0</v>
      </c>
    </row>
    <row r="1056" spans="1:90" x14ac:dyDescent="0.2">
      <c r="A1056" t="s">
        <v>1722</v>
      </c>
      <c r="B1056" t="s">
        <v>1607</v>
      </c>
      <c r="C1056" t="s">
        <v>144</v>
      </c>
      <c r="D1056">
        <v>4.0999999999999996</v>
      </c>
      <c r="E1056" t="s">
        <v>129</v>
      </c>
      <c r="F1056" t="s">
        <v>130</v>
      </c>
      <c r="G1056" t="s">
        <v>131</v>
      </c>
      <c r="H1056" t="s">
        <v>1611</v>
      </c>
      <c r="I1056">
        <v>1.2857000000000001</v>
      </c>
      <c r="J1056">
        <v>5.1743999999999998E-2</v>
      </c>
      <c r="K1056">
        <v>3.3220999999999998</v>
      </c>
      <c r="L1056">
        <v>2010.4</v>
      </c>
      <c r="M1056">
        <v>3.4180000000000001</v>
      </c>
      <c r="N1056">
        <v>65.793000000000006</v>
      </c>
      <c r="O1056">
        <v>0.70015000000000005</v>
      </c>
      <c r="P1056">
        <v>1934.6</v>
      </c>
      <c r="Q1056">
        <v>-6646.9</v>
      </c>
      <c r="R1056">
        <v>0.72199000000000002</v>
      </c>
      <c r="S1056">
        <v>0.67293000000000003</v>
      </c>
      <c r="T1056">
        <v>17.757000000000001</v>
      </c>
      <c r="U1056">
        <v>13.4</v>
      </c>
      <c r="V1056">
        <v>0.24868000000000001</v>
      </c>
      <c r="W1056">
        <v>0.16520000000000001</v>
      </c>
      <c r="X1056">
        <v>29.192</v>
      </c>
      <c r="Y1056">
        <v>25.927</v>
      </c>
      <c r="Z1056">
        <v>0.35679</v>
      </c>
      <c r="AA1056">
        <v>0.28532000000000002</v>
      </c>
      <c r="AB1056">
        <v>27.01</v>
      </c>
      <c r="AC1056">
        <v>23.265999999999998</v>
      </c>
      <c r="AD1056">
        <v>21</v>
      </c>
      <c r="AE1056">
        <v>15</v>
      </c>
      <c r="AF1056">
        <v>1.5199</v>
      </c>
      <c r="AG1056">
        <v>0.33617999999999998</v>
      </c>
      <c r="AH1056">
        <v>1.1837</v>
      </c>
      <c r="AI1056">
        <v>15</v>
      </c>
      <c r="AJ1056">
        <v>7</v>
      </c>
      <c r="AK1056">
        <v>3</v>
      </c>
      <c r="AL1056">
        <v>1</v>
      </c>
      <c r="AM1056">
        <v>1</v>
      </c>
      <c r="AN1056">
        <v>1</v>
      </c>
      <c r="AO1056">
        <v>0.92852999999999997</v>
      </c>
      <c r="AP1056">
        <v>0</v>
      </c>
      <c r="AQ1056">
        <v>1</v>
      </c>
      <c r="AR1056" t="s">
        <v>95</v>
      </c>
      <c r="AS1056" t="s">
        <v>95</v>
      </c>
      <c r="AT1056" t="s">
        <v>95</v>
      </c>
      <c r="AU1056" t="s">
        <v>95</v>
      </c>
      <c r="AV1056" t="s">
        <v>95</v>
      </c>
      <c r="AW1056" t="s">
        <v>95</v>
      </c>
      <c r="AX1056" t="s">
        <v>95</v>
      </c>
      <c r="AY1056" t="s">
        <v>95</v>
      </c>
      <c r="AZ1056" t="s">
        <v>95</v>
      </c>
      <c r="BA1056" t="s">
        <v>95</v>
      </c>
      <c r="BB1056" t="s">
        <v>95</v>
      </c>
      <c r="BC1056" t="s">
        <v>95</v>
      </c>
      <c r="BD1056" t="s">
        <v>95</v>
      </c>
      <c r="BI1056">
        <v>0</v>
      </c>
      <c r="BJ1056" t="s">
        <v>132</v>
      </c>
      <c r="BK1056" t="s">
        <v>133</v>
      </c>
      <c r="BL1056">
        <v>1</v>
      </c>
      <c r="BM1056">
        <v>1</v>
      </c>
      <c r="BN1056">
        <v>0</v>
      </c>
      <c r="BO1056">
        <v>0</v>
      </c>
      <c r="BP1056">
        <v>0</v>
      </c>
      <c r="BQ1056">
        <v>0</v>
      </c>
      <c r="BY1056">
        <v>1108</v>
      </c>
      <c r="CG1056" s="4">
        <v>1</v>
      </c>
      <c r="CH1056" s="4">
        <v>1</v>
      </c>
      <c r="CI1056" s="5">
        <v>0</v>
      </c>
      <c r="CJ1056" s="5">
        <v>0</v>
      </c>
      <c r="CK1056" s="5">
        <v>0</v>
      </c>
      <c r="CL1056" s="5">
        <v>0</v>
      </c>
    </row>
    <row r="1057" spans="1:90" x14ac:dyDescent="0.2">
      <c r="A1057" t="s">
        <v>1723</v>
      </c>
      <c r="B1057" t="s">
        <v>1607</v>
      </c>
      <c r="C1057" t="s">
        <v>144</v>
      </c>
      <c r="D1057">
        <v>4.0999999999999996</v>
      </c>
      <c r="E1057" t="s">
        <v>129</v>
      </c>
      <c r="F1057" t="s">
        <v>135</v>
      </c>
      <c r="G1057" t="s">
        <v>136</v>
      </c>
      <c r="H1057" t="s">
        <v>1611</v>
      </c>
      <c r="I1057">
        <v>0.82723999999999998</v>
      </c>
      <c r="J1057">
        <v>0.20108000000000001</v>
      </c>
      <c r="K1057">
        <v>8.9222999999999999</v>
      </c>
      <c r="L1057">
        <v>2011.4</v>
      </c>
      <c r="M1057">
        <v>5.3121999999999998</v>
      </c>
      <c r="N1057">
        <v>91.275000000000006</v>
      </c>
      <c r="O1057">
        <v>2.9207E-2</v>
      </c>
      <c r="P1057">
        <v>1975.9</v>
      </c>
      <c r="Q1057">
        <v>-17899</v>
      </c>
      <c r="R1057">
        <v>0.95215000000000005</v>
      </c>
      <c r="S1057">
        <v>0.93779000000000001</v>
      </c>
      <c r="T1057">
        <v>8.3467000000000002</v>
      </c>
      <c r="U1057">
        <v>6.45</v>
      </c>
      <c r="V1057">
        <v>0.83865000000000001</v>
      </c>
      <c r="W1057">
        <v>0.80932000000000004</v>
      </c>
      <c r="X1057">
        <v>15.326000000000001</v>
      </c>
      <c r="Y1057">
        <v>12.545999999999999</v>
      </c>
      <c r="Z1057">
        <v>0.88858999999999999</v>
      </c>
      <c r="AA1057">
        <v>0.86833000000000005</v>
      </c>
      <c r="AB1057">
        <v>12.736000000000001</v>
      </c>
      <c r="AC1057">
        <v>9.9303000000000008</v>
      </c>
      <c r="AD1057">
        <v>14</v>
      </c>
      <c r="AE1057">
        <v>8</v>
      </c>
      <c r="AF1057">
        <v>1.0955999999999999</v>
      </c>
      <c r="AG1057">
        <v>0.37373000000000001</v>
      </c>
      <c r="AH1057">
        <v>0.72185999999999995</v>
      </c>
      <c r="AI1057">
        <v>8</v>
      </c>
      <c r="AJ1057">
        <v>0</v>
      </c>
      <c r="AK1057">
        <v>6</v>
      </c>
      <c r="AL1057">
        <v>0</v>
      </c>
      <c r="AM1057">
        <v>1</v>
      </c>
      <c r="AN1057">
        <v>0</v>
      </c>
      <c r="AO1057">
        <v>0.83816999999999997</v>
      </c>
      <c r="AP1057">
        <v>0</v>
      </c>
      <c r="AQ1057">
        <v>1</v>
      </c>
      <c r="AR1057" t="s">
        <v>95</v>
      </c>
      <c r="AS1057" t="s">
        <v>95</v>
      </c>
      <c r="AT1057" t="s">
        <v>95</v>
      </c>
      <c r="AU1057" t="s">
        <v>95</v>
      </c>
      <c r="AV1057" t="s">
        <v>95</v>
      </c>
      <c r="AW1057" t="s">
        <v>95</v>
      </c>
      <c r="AX1057" t="s">
        <v>95</v>
      </c>
      <c r="AY1057" t="s">
        <v>95</v>
      </c>
      <c r="AZ1057" t="s">
        <v>95</v>
      </c>
      <c r="BA1057" t="s">
        <v>95</v>
      </c>
      <c r="BB1057" t="s">
        <v>95</v>
      </c>
      <c r="BC1057" t="s">
        <v>95</v>
      </c>
      <c r="BD1057" t="s">
        <v>95</v>
      </c>
      <c r="BI1057">
        <v>0</v>
      </c>
      <c r="BJ1057" t="s">
        <v>137</v>
      </c>
      <c r="BK1057" t="s">
        <v>138</v>
      </c>
      <c r="BL1057">
        <v>1</v>
      </c>
      <c r="BM1057">
        <v>1</v>
      </c>
      <c r="BN1057">
        <v>0</v>
      </c>
      <c r="BO1057">
        <v>0</v>
      </c>
      <c r="BP1057">
        <v>1</v>
      </c>
      <c r="BQ1057">
        <v>1</v>
      </c>
      <c r="BY1057">
        <v>1109</v>
      </c>
      <c r="CG1057" s="4">
        <v>1</v>
      </c>
      <c r="CH1057" s="4">
        <v>1</v>
      </c>
      <c r="CI1057" s="5">
        <v>0</v>
      </c>
      <c r="CJ1057" s="5">
        <v>0</v>
      </c>
      <c r="CK1057" s="5">
        <v>1</v>
      </c>
      <c r="CL1057" s="5">
        <v>1</v>
      </c>
    </row>
    <row r="1058" spans="1:90" x14ac:dyDescent="0.2">
      <c r="A1058" t="s">
        <v>1724</v>
      </c>
      <c r="B1058" t="s">
        <v>1607</v>
      </c>
      <c r="C1058" t="s">
        <v>144</v>
      </c>
      <c r="D1058">
        <v>4.5</v>
      </c>
      <c r="E1058" t="s">
        <v>1236</v>
      </c>
      <c r="F1058" t="s">
        <v>1662</v>
      </c>
      <c r="G1058" t="s">
        <v>1663</v>
      </c>
      <c r="H1058" t="s">
        <v>1611</v>
      </c>
      <c r="I1058">
        <v>4.0098000000000002E-2</v>
      </c>
      <c r="J1058">
        <v>4.0097000000000001E-2</v>
      </c>
      <c r="K1058">
        <v>6709.1</v>
      </c>
      <c r="L1058">
        <v>2296.3000000000002</v>
      </c>
      <c r="M1058">
        <v>109.59</v>
      </c>
      <c r="N1058" s="1">
        <v>17155000000</v>
      </c>
      <c r="O1058">
        <v>0.20691999999999999</v>
      </c>
      <c r="P1058">
        <v>1669.3</v>
      </c>
      <c r="Q1058" s="1">
        <v>-13300000</v>
      </c>
      <c r="R1058">
        <v>0.74277000000000004</v>
      </c>
      <c r="S1058">
        <v>0.70216000000000001</v>
      </c>
      <c r="T1058">
        <v>27994</v>
      </c>
      <c r="U1058">
        <v>25008</v>
      </c>
      <c r="V1058">
        <v>0.74277000000000004</v>
      </c>
      <c r="W1058">
        <v>0.71704999999999997</v>
      </c>
      <c r="X1058">
        <v>27994</v>
      </c>
      <c r="Y1058">
        <v>25008</v>
      </c>
      <c r="Z1058">
        <v>0.65008999999999995</v>
      </c>
      <c r="AA1058">
        <v>0.61509999999999998</v>
      </c>
      <c r="AB1058">
        <v>32650</v>
      </c>
      <c r="AC1058">
        <v>30206</v>
      </c>
      <c r="AD1058">
        <v>23</v>
      </c>
      <c r="AE1058">
        <v>23</v>
      </c>
      <c r="AF1058" s="1">
        <v>1.7668000000000001E-5</v>
      </c>
      <c r="AG1058" s="1">
        <v>7.8186E-6</v>
      </c>
      <c r="AH1058" s="1">
        <v>9.8492000000000005E-6</v>
      </c>
      <c r="AI1058">
        <v>23</v>
      </c>
      <c r="AJ1058">
        <v>1</v>
      </c>
      <c r="AK1058">
        <v>17</v>
      </c>
      <c r="AL1058">
        <v>0</v>
      </c>
      <c r="AM1058">
        <v>1</v>
      </c>
      <c r="AN1058">
        <v>0</v>
      </c>
      <c r="AO1058">
        <v>0.93457999999999997</v>
      </c>
      <c r="AP1058">
        <v>0</v>
      </c>
      <c r="AQ1058">
        <v>0</v>
      </c>
      <c r="AR1058" t="s">
        <v>95</v>
      </c>
      <c r="AS1058" t="s">
        <v>95</v>
      </c>
      <c r="AT1058" t="s">
        <v>95</v>
      </c>
      <c r="AU1058" t="s">
        <v>95</v>
      </c>
      <c r="AV1058" t="s">
        <v>95</v>
      </c>
      <c r="AW1058" t="s">
        <v>95</v>
      </c>
      <c r="AX1058" t="s">
        <v>95</v>
      </c>
      <c r="AY1058" t="s">
        <v>94</v>
      </c>
      <c r="AZ1058" t="s">
        <v>95</v>
      </c>
      <c r="BA1058" t="s">
        <v>94</v>
      </c>
      <c r="BB1058" t="s">
        <v>95</v>
      </c>
      <c r="BC1058" t="s">
        <v>94</v>
      </c>
      <c r="BD1058" t="s">
        <v>95</v>
      </c>
      <c r="BE1058">
        <v>2</v>
      </c>
      <c r="BI1058">
        <v>0</v>
      </c>
      <c r="BL1058">
        <v>1</v>
      </c>
      <c r="BM1058">
        <v>1</v>
      </c>
      <c r="BN1058">
        <v>0</v>
      </c>
      <c r="BO1058">
        <v>0</v>
      </c>
      <c r="BP1058">
        <v>1</v>
      </c>
      <c r="BQ1058">
        <v>1</v>
      </c>
      <c r="BY1058">
        <v>1110</v>
      </c>
      <c r="CG1058" s="4">
        <v>1</v>
      </c>
      <c r="CH1058" s="4">
        <v>1</v>
      </c>
      <c r="CI1058" s="5">
        <v>0</v>
      </c>
      <c r="CJ1058" s="5">
        <v>0</v>
      </c>
      <c r="CK1058" s="5">
        <v>1</v>
      </c>
      <c r="CL1058" s="5">
        <v>1</v>
      </c>
    </row>
    <row r="1059" spans="1:90" x14ac:dyDescent="0.2">
      <c r="A1059" t="s">
        <v>1725</v>
      </c>
      <c r="B1059" t="s">
        <v>1607</v>
      </c>
      <c r="C1059" t="s">
        <v>144</v>
      </c>
      <c r="D1059">
        <v>4.5</v>
      </c>
      <c r="E1059" t="s">
        <v>1236</v>
      </c>
      <c r="F1059" t="s">
        <v>1665</v>
      </c>
      <c r="G1059" t="s">
        <v>92</v>
      </c>
      <c r="H1059" t="s">
        <v>1611</v>
      </c>
      <c r="I1059">
        <v>4.0606000000000003E-2</v>
      </c>
      <c r="J1059">
        <v>1.2363000000000001E-3</v>
      </c>
      <c r="K1059">
        <v>2.5747999999999999E-3</v>
      </c>
      <c r="L1059">
        <v>2293.3000000000002</v>
      </c>
      <c r="M1059">
        <v>108.22</v>
      </c>
      <c r="N1059">
        <v>6665.9</v>
      </c>
      <c r="O1059">
        <v>1555.2</v>
      </c>
      <c r="P1059" s="1">
        <v>157470</v>
      </c>
      <c r="Q1059">
        <v>-5.1051000000000002</v>
      </c>
      <c r="R1059">
        <v>0.74797000000000002</v>
      </c>
      <c r="S1059">
        <v>0.70818000000000003</v>
      </c>
      <c r="T1059">
        <v>1.0603E-2</v>
      </c>
      <c r="U1059">
        <v>9.4423000000000007E-3</v>
      </c>
      <c r="V1059">
        <v>-11.877000000000001</v>
      </c>
      <c r="W1059">
        <v>-13.164999999999999</v>
      </c>
      <c r="X1059">
        <v>7.5788999999999995E-2</v>
      </c>
      <c r="Y1059">
        <v>7.2787000000000004E-2</v>
      </c>
      <c r="Z1059">
        <v>0.65397000000000005</v>
      </c>
      <c r="AA1059">
        <v>0.61936000000000002</v>
      </c>
      <c r="AB1059">
        <v>1.2423999999999999E-2</v>
      </c>
      <c r="AC1059">
        <v>1.1464E-2</v>
      </c>
      <c r="AD1059">
        <v>23</v>
      </c>
      <c r="AE1059">
        <v>23</v>
      </c>
      <c r="AF1059" s="1">
        <v>1.7312E-5</v>
      </c>
      <c r="AG1059" s="1">
        <v>7.7709000000000004E-6</v>
      </c>
      <c r="AH1059" s="1">
        <v>9.5411999999999994E-6</v>
      </c>
      <c r="AI1059">
        <v>23</v>
      </c>
      <c r="AJ1059">
        <v>1</v>
      </c>
      <c r="AK1059">
        <v>17</v>
      </c>
      <c r="AL1059">
        <v>0</v>
      </c>
      <c r="AM1059">
        <v>1</v>
      </c>
      <c r="AN1059">
        <v>0</v>
      </c>
      <c r="AO1059">
        <v>0.93439000000000005</v>
      </c>
      <c r="AP1059">
        <v>1</v>
      </c>
      <c r="AQ1059">
        <v>1</v>
      </c>
      <c r="AR1059" t="s">
        <v>95</v>
      </c>
      <c r="AS1059" t="s">
        <v>95</v>
      </c>
      <c r="AT1059" t="s">
        <v>95</v>
      </c>
      <c r="AU1059" t="s">
        <v>95</v>
      </c>
      <c r="AV1059" t="s">
        <v>95</v>
      </c>
      <c r="AW1059" t="s">
        <v>95</v>
      </c>
      <c r="AX1059" t="s">
        <v>95</v>
      </c>
      <c r="AY1059" t="s">
        <v>94</v>
      </c>
      <c r="AZ1059" t="s">
        <v>95</v>
      </c>
      <c r="BA1059" t="s">
        <v>94</v>
      </c>
      <c r="BB1059" t="s">
        <v>95</v>
      </c>
      <c r="BC1059" t="s">
        <v>94</v>
      </c>
      <c r="BD1059" t="s">
        <v>95</v>
      </c>
      <c r="BE1059">
        <v>2</v>
      </c>
      <c r="BI1059">
        <v>0</v>
      </c>
      <c r="BL1059">
        <v>1</v>
      </c>
      <c r="BM1059">
        <v>1</v>
      </c>
      <c r="BN1059">
        <v>0</v>
      </c>
      <c r="BO1059">
        <v>0</v>
      </c>
      <c r="BP1059">
        <v>0</v>
      </c>
      <c r="BQ1059">
        <v>0</v>
      </c>
      <c r="BY1059">
        <v>1111</v>
      </c>
      <c r="CG1059" s="4">
        <v>1</v>
      </c>
      <c r="CH1059" s="4">
        <v>1</v>
      </c>
      <c r="CI1059" s="5">
        <v>0</v>
      </c>
      <c r="CJ1059" s="5">
        <v>0</v>
      </c>
      <c r="CK1059" s="5">
        <v>0</v>
      </c>
      <c r="CL1059" s="5">
        <v>0</v>
      </c>
    </row>
    <row r="1060" spans="1:90" x14ac:dyDescent="0.2">
      <c r="A1060" t="s">
        <v>1726</v>
      </c>
      <c r="B1060" t="s">
        <v>1607</v>
      </c>
      <c r="C1060" t="s">
        <v>147</v>
      </c>
      <c r="D1060">
        <v>3.3</v>
      </c>
      <c r="E1060" t="s">
        <v>148</v>
      </c>
      <c r="F1060" t="s">
        <v>149</v>
      </c>
      <c r="G1060" t="s">
        <v>150</v>
      </c>
      <c r="H1060" t="s">
        <v>1611</v>
      </c>
      <c r="I1060">
        <v>0.15436</v>
      </c>
      <c r="J1060">
        <v>9.3645000000000006E-2</v>
      </c>
      <c r="K1060">
        <v>232.51</v>
      </c>
      <c r="L1060">
        <v>2018.8</v>
      </c>
      <c r="M1060">
        <v>28.469000000000001</v>
      </c>
      <c r="N1060">
        <v>21918</v>
      </c>
      <c r="O1060">
        <v>9.0490999999999998E-4</v>
      </c>
      <c r="P1060">
        <v>1845.5</v>
      </c>
      <c r="Q1060" s="1">
        <v>-461090</v>
      </c>
      <c r="R1060">
        <v>0.9869</v>
      </c>
      <c r="S1060">
        <v>0.98612999999999995</v>
      </c>
      <c r="T1060">
        <v>500.34</v>
      </c>
      <c r="U1060">
        <v>276.14</v>
      </c>
      <c r="V1060">
        <v>0.97385999999999995</v>
      </c>
      <c r="W1060">
        <v>0.97285999999999995</v>
      </c>
      <c r="X1060">
        <v>706.79</v>
      </c>
      <c r="Y1060">
        <v>403.69</v>
      </c>
      <c r="Z1060">
        <v>0.71279999999999999</v>
      </c>
      <c r="AA1060">
        <v>0.70174999999999998</v>
      </c>
      <c r="AB1060">
        <v>2342.8000000000002</v>
      </c>
      <c r="AC1060">
        <v>1959.7</v>
      </c>
      <c r="AD1060">
        <v>55</v>
      </c>
      <c r="AE1060">
        <v>55</v>
      </c>
      <c r="AF1060">
        <v>0.67957000000000001</v>
      </c>
      <c r="AG1060">
        <v>6.8435999999999996E-4</v>
      </c>
      <c r="AH1060">
        <v>0.67888999999999999</v>
      </c>
      <c r="AI1060">
        <v>55</v>
      </c>
      <c r="AJ1060">
        <v>2</v>
      </c>
      <c r="AK1060">
        <v>54</v>
      </c>
      <c r="AL1060">
        <v>0</v>
      </c>
      <c r="AM1060">
        <v>0</v>
      </c>
      <c r="AN1060">
        <v>1</v>
      </c>
      <c r="AO1060">
        <v>0.94425000000000003</v>
      </c>
      <c r="AP1060">
        <v>0</v>
      </c>
      <c r="AQ1060">
        <v>0</v>
      </c>
      <c r="AR1060" t="s">
        <v>95</v>
      </c>
      <c r="AS1060" t="s">
        <v>95</v>
      </c>
      <c r="AT1060" t="s">
        <v>95</v>
      </c>
      <c r="AU1060" t="s">
        <v>95</v>
      </c>
      <c r="AV1060" t="s">
        <v>95</v>
      </c>
      <c r="AW1060" t="s">
        <v>95</v>
      </c>
      <c r="AX1060" t="s">
        <v>95</v>
      </c>
      <c r="AY1060" t="s">
        <v>95</v>
      </c>
      <c r="AZ1060" t="s">
        <v>95</v>
      </c>
      <c r="BA1060" t="s">
        <v>95</v>
      </c>
      <c r="BB1060" t="s">
        <v>95</v>
      </c>
      <c r="BC1060" t="s">
        <v>95</v>
      </c>
      <c r="BD1060" t="s">
        <v>95</v>
      </c>
      <c r="BH1060" t="s">
        <v>151</v>
      </c>
      <c r="BI1060">
        <v>0</v>
      </c>
      <c r="BL1060">
        <v>1</v>
      </c>
      <c r="BM1060">
        <v>1</v>
      </c>
      <c r="BN1060">
        <v>0</v>
      </c>
      <c r="BO1060">
        <v>0</v>
      </c>
      <c r="BP1060">
        <v>1</v>
      </c>
      <c r="BQ1060">
        <v>1</v>
      </c>
      <c r="BY1060">
        <v>1112</v>
      </c>
      <c r="CG1060" s="4">
        <v>1</v>
      </c>
      <c r="CH1060" s="4">
        <v>1</v>
      </c>
      <c r="CI1060" s="5">
        <v>0</v>
      </c>
      <c r="CJ1060" s="5">
        <v>0</v>
      </c>
      <c r="CK1060" s="5">
        <v>1</v>
      </c>
      <c r="CL1060" s="5">
        <v>1</v>
      </c>
    </row>
    <row r="1061" spans="1:90" x14ac:dyDescent="0.2">
      <c r="A1061" t="s">
        <v>1727</v>
      </c>
      <c r="B1061" t="s">
        <v>1607</v>
      </c>
      <c r="C1061" t="s">
        <v>147</v>
      </c>
      <c r="D1061">
        <v>3.5</v>
      </c>
      <c r="E1061" t="s">
        <v>317</v>
      </c>
      <c r="F1061" t="s">
        <v>318</v>
      </c>
      <c r="G1061" t="s">
        <v>319</v>
      </c>
      <c r="H1061" t="s">
        <v>1611</v>
      </c>
      <c r="I1061">
        <v>0.10511</v>
      </c>
      <c r="J1061">
        <v>6.9646E-2</v>
      </c>
      <c r="K1061">
        <v>26.913</v>
      </c>
      <c r="L1061">
        <v>2019.8</v>
      </c>
      <c r="M1061">
        <v>41.807000000000002</v>
      </c>
      <c r="N1061">
        <v>2032.4</v>
      </c>
      <c r="O1061">
        <v>7.3233999999999994E-2</v>
      </c>
      <c r="P1061">
        <v>1883.1</v>
      </c>
      <c r="Q1061">
        <v>-53466</v>
      </c>
      <c r="R1061">
        <v>0.99182000000000003</v>
      </c>
      <c r="S1061">
        <v>0.99121999999999999</v>
      </c>
      <c r="T1061">
        <v>33.436</v>
      </c>
      <c r="U1061">
        <v>27.367999999999999</v>
      </c>
      <c r="V1061">
        <v>0.98033999999999999</v>
      </c>
      <c r="W1061">
        <v>0.97940000000000005</v>
      </c>
      <c r="X1061">
        <v>51.828000000000003</v>
      </c>
      <c r="Y1061">
        <v>36.725999999999999</v>
      </c>
      <c r="Z1061">
        <v>0.89424000000000003</v>
      </c>
      <c r="AA1061">
        <v>0.88919999999999999</v>
      </c>
      <c r="AB1061">
        <v>120.2</v>
      </c>
      <c r="AC1061">
        <v>105.71</v>
      </c>
      <c r="AD1061">
        <v>45</v>
      </c>
      <c r="AE1061">
        <v>45</v>
      </c>
      <c r="AF1061">
        <v>0.56435000000000002</v>
      </c>
      <c r="AG1061">
        <v>4.4282000000000002E-3</v>
      </c>
      <c r="AH1061">
        <v>0.55991999999999997</v>
      </c>
      <c r="AI1061">
        <v>45</v>
      </c>
      <c r="AJ1061">
        <v>0</v>
      </c>
      <c r="AK1061">
        <v>44</v>
      </c>
      <c r="AL1061">
        <v>0</v>
      </c>
      <c r="AM1061">
        <v>0</v>
      </c>
      <c r="AN1061">
        <v>0</v>
      </c>
      <c r="AO1061">
        <v>0.95065999999999995</v>
      </c>
      <c r="AP1061">
        <v>0</v>
      </c>
      <c r="AQ1061">
        <v>0</v>
      </c>
      <c r="AR1061" t="s">
        <v>95</v>
      </c>
      <c r="AS1061" t="s">
        <v>95</v>
      </c>
      <c r="AT1061" t="s">
        <v>95</v>
      </c>
      <c r="AU1061" t="s">
        <v>95</v>
      </c>
      <c r="AV1061" t="s">
        <v>95</v>
      </c>
      <c r="AW1061" t="s">
        <v>95</v>
      </c>
      <c r="AX1061" t="s">
        <v>95</v>
      </c>
      <c r="AY1061" t="s">
        <v>95</v>
      </c>
      <c r="AZ1061" t="s">
        <v>95</v>
      </c>
      <c r="BA1061" t="s">
        <v>95</v>
      </c>
      <c r="BB1061" t="s">
        <v>95</v>
      </c>
      <c r="BC1061" t="s">
        <v>95</v>
      </c>
      <c r="BD1061" t="s">
        <v>95</v>
      </c>
      <c r="BE1061">
        <v>1</v>
      </c>
      <c r="BG1061" t="s">
        <v>1728</v>
      </c>
      <c r="BI1061">
        <v>0</v>
      </c>
      <c r="BJ1061" t="s">
        <v>137</v>
      </c>
      <c r="BK1061" t="s">
        <v>133</v>
      </c>
      <c r="BL1061">
        <v>1</v>
      </c>
      <c r="BM1061">
        <v>1</v>
      </c>
      <c r="BN1061">
        <v>0</v>
      </c>
      <c r="BO1061">
        <v>0</v>
      </c>
      <c r="BP1061">
        <v>0</v>
      </c>
      <c r="BQ1061">
        <v>1</v>
      </c>
      <c r="BY1061">
        <v>1113</v>
      </c>
      <c r="CG1061" s="4">
        <v>1</v>
      </c>
      <c r="CH1061" s="4">
        <v>1</v>
      </c>
      <c r="CI1061" s="5">
        <v>0</v>
      </c>
      <c r="CJ1061" s="5">
        <v>0</v>
      </c>
      <c r="CK1061" s="5">
        <v>0</v>
      </c>
      <c r="CL1061" s="5">
        <v>1</v>
      </c>
    </row>
    <row r="1062" spans="1:90" x14ac:dyDescent="0.2">
      <c r="A1062" t="s">
        <v>1729</v>
      </c>
      <c r="B1062" t="s">
        <v>1607</v>
      </c>
      <c r="C1062" t="s">
        <v>147</v>
      </c>
      <c r="D1062">
        <v>3.5</v>
      </c>
      <c r="E1062" t="s">
        <v>317</v>
      </c>
      <c r="F1062" t="s">
        <v>321</v>
      </c>
      <c r="G1062" t="s">
        <v>322</v>
      </c>
      <c r="H1062" t="s">
        <v>1611</v>
      </c>
      <c r="I1062">
        <v>0.15701999999999999</v>
      </c>
      <c r="J1062">
        <v>3.3403000000000002E-2</v>
      </c>
      <c r="K1062">
        <v>1.0269999999999999</v>
      </c>
      <c r="L1062">
        <v>2001.2</v>
      </c>
      <c r="M1062">
        <v>27.986000000000001</v>
      </c>
      <c r="N1062">
        <v>47.238</v>
      </c>
      <c r="O1062">
        <v>2.7183000000000002</v>
      </c>
      <c r="P1062">
        <v>1937.1</v>
      </c>
      <c r="Q1062">
        <v>-2030.6</v>
      </c>
      <c r="R1062">
        <v>0.47676000000000002</v>
      </c>
      <c r="S1062">
        <v>0.43847000000000003</v>
      </c>
      <c r="T1062">
        <v>15</v>
      </c>
      <c r="U1062">
        <v>10.86</v>
      </c>
      <c r="V1062">
        <v>0.35638999999999998</v>
      </c>
      <c r="W1062">
        <v>0.32574999999999998</v>
      </c>
      <c r="X1062">
        <v>16.635999999999999</v>
      </c>
      <c r="Y1062">
        <v>11.526</v>
      </c>
      <c r="Z1062">
        <v>0.41370000000000001</v>
      </c>
      <c r="AA1062">
        <v>0.38578000000000001</v>
      </c>
      <c r="AB1062">
        <v>15.879</v>
      </c>
      <c r="AC1062">
        <v>10.694000000000001</v>
      </c>
      <c r="AD1062">
        <v>45</v>
      </c>
      <c r="AE1062">
        <v>45</v>
      </c>
      <c r="AF1062">
        <v>1.6089</v>
      </c>
      <c r="AG1062">
        <v>2.1169E-2</v>
      </c>
      <c r="AH1062">
        <v>1.5876999999999999</v>
      </c>
      <c r="AI1062">
        <v>45</v>
      </c>
      <c r="AJ1062">
        <v>6</v>
      </c>
      <c r="AK1062">
        <v>0</v>
      </c>
      <c r="AL1062">
        <v>1</v>
      </c>
      <c r="AM1062">
        <v>0</v>
      </c>
      <c r="AN1062">
        <v>1</v>
      </c>
      <c r="AO1062">
        <v>0.96755999999999998</v>
      </c>
      <c r="AP1062">
        <v>0</v>
      </c>
      <c r="AQ1062">
        <v>1</v>
      </c>
      <c r="AR1062" t="s">
        <v>94</v>
      </c>
      <c r="AS1062" t="s">
        <v>95</v>
      </c>
      <c r="AT1062" t="s">
        <v>95</v>
      </c>
      <c r="AU1062" t="s">
        <v>95</v>
      </c>
      <c r="AV1062" t="s">
        <v>94</v>
      </c>
      <c r="AW1062" t="s">
        <v>94</v>
      </c>
      <c r="AX1062" t="s">
        <v>95</v>
      </c>
      <c r="AY1062" t="s">
        <v>95</v>
      </c>
      <c r="AZ1062" t="s">
        <v>95</v>
      </c>
      <c r="BA1062" t="s">
        <v>94</v>
      </c>
      <c r="BB1062" t="s">
        <v>94</v>
      </c>
      <c r="BC1062" t="s">
        <v>94</v>
      </c>
      <c r="BD1062" t="s">
        <v>94</v>
      </c>
      <c r="BE1062">
        <v>4</v>
      </c>
      <c r="BG1062" t="s">
        <v>1730</v>
      </c>
      <c r="BI1062">
        <v>0</v>
      </c>
      <c r="BJ1062" t="s">
        <v>132</v>
      </c>
      <c r="BK1062" t="s">
        <v>133</v>
      </c>
      <c r="BL1062">
        <v>1</v>
      </c>
      <c r="BM1062">
        <v>1</v>
      </c>
      <c r="BN1062">
        <v>0</v>
      </c>
      <c r="BO1062">
        <v>0</v>
      </c>
      <c r="BP1062">
        <v>0</v>
      </c>
      <c r="BQ1062">
        <v>0</v>
      </c>
      <c r="BY1062">
        <v>1114</v>
      </c>
      <c r="CG1062" s="4">
        <v>1</v>
      </c>
      <c r="CH1062" s="4">
        <v>1</v>
      </c>
      <c r="CI1062" s="5">
        <v>0</v>
      </c>
      <c r="CJ1062" s="5">
        <v>0</v>
      </c>
      <c r="CK1062" s="5">
        <v>0</v>
      </c>
      <c r="CL1062" s="5">
        <v>0</v>
      </c>
    </row>
    <row r="1063" spans="1:90" x14ac:dyDescent="0.2">
      <c r="A1063" t="s">
        <v>1731</v>
      </c>
      <c r="B1063" t="s">
        <v>1607</v>
      </c>
      <c r="C1063" t="s">
        <v>147</v>
      </c>
      <c r="D1063">
        <v>3.5</v>
      </c>
      <c r="E1063" t="s">
        <v>317</v>
      </c>
      <c r="F1063" t="s">
        <v>325</v>
      </c>
      <c r="G1063" t="s">
        <v>326</v>
      </c>
      <c r="H1063" t="s">
        <v>1611</v>
      </c>
      <c r="I1063">
        <v>0.49080000000000001</v>
      </c>
      <c r="J1063">
        <v>9.8429000000000003E-2</v>
      </c>
      <c r="K1063">
        <v>2.2888000000000002</v>
      </c>
      <c r="L1063">
        <v>2013.7</v>
      </c>
      <c r="M1063">
        <v>8.9535999999999998</v>
      </c>
      <c r="N1063">
        <v>98.585999999999999</v>
      </c>
      <c r="O1063">
        <v>1.0701000000000001</v>
      </c>
      <c r="P1063">
        <v>1976.3</v>
      </c>
      <c r="Q1063">
        <v>-4557.6000000000004</v>
      </c>
      <c r="R1063">
        <v>0.89292000000000005</v>
      </c>
      <c r="S1063">
        <v>0.88507999999999998</v>
      </c>
      <c r="T1063">
        <v>12.426</v>
      </c>
      <c r="U1063">
        <v>5.3323</v>
      </c>
      <c r="V1063">
        <v>0.75704000000000005</v>
      </c>
      <c r="W1063">
        <v>0.74546999999999997</v>
      </c>
      <c r="X1063">
        <v>18.716000000000001</v>
      </c>
      <c r="Y1063">
        <v>11.906000000000001</v>
      </c>
      <c r="Z1063">
        <v>0.61282000000000003</v>
      </c>
      <c r="AA1063">
        <v>0.59438000000000002</v>
      </c>
      <c r="AB1063">
        <v>23.626999999999999</v>
      </c>
      <c r="AC1063">
        <v>19.774999999999999</v>
      </c>
      <c r="AD1063">
        <v>45</v>
      </c>
      <c r="AE1063">
        <v>31</v>
      </c>
      <c r="AF1063">
        <v>1.3592</v>
      </c>
      <c r="AG1063">
        <v>1.0142999999999999E-2</v>
      </c>
      <c r="AH1063">
        <v>1.3491</v>
      </c>
      <c r="AI1063">
        <v>37</v>
      </c>
      <c r="AJ1063">
        <v>3</v>
      </c>
      <c r="AK1063">
        <v>36</v>
      </c>
      <c r="AL1063">
        <v>0</v>
      </c>
      <c r="AM1063">
        <v>0</v>
      </c>
      <c r="AN1063">
        <v>1</v>
      </c>
      <c r="AO1063">
        <v>0.95730000000000004</v>
      </c>
      <c r="AP1063">
        <v>0</v>
      </c>
      <c r="AQ1063">
        <v>0</v>
      </c>
      <c r="AR1063" t="s">
        <v>95</v>
      </c>
      <c r="AS1063" t="s">
        <v>95</v>
      </c>
      <c r="AT1063" t="s">
        <v>95</v>
      </c>
      <c r="AU1063" t="s">
        <v>95</v>
      </c>
      <c r="AV1063" t="s">
        <v>95</v>
      </c>
      <c r="AW1063" t="s">
        <v>95</v>
      </c>
      <c r="AX1063" t="s">
        <v>95</v>
      </c>
      <c r="AY1063" t="s">
        <v>95</v>
      </c>
      <c r="AZ1063" t="s">
        <v>95</v>
      </c>
      <c r="BA1063" t="s">
        <v>95</v>
      </c>
      <c r="BB1063" t="s">
        <v>95</v>
      </c>
      <c r="BC1063" t="s">
        <v>95</v>
      </c>
      <c r="BD1063" t="s">
        <v>95</v>
      </c>
      <c r="BE1063">
        <v>2</v>
      </c>
      <c r="BF1063" t="s">
        <v>1732</v>
      </c>
      <c r="BG1063" t="s">
        <v>1730</v>
      </c>
      <c r="BI1063">
        <v>0</v>
      </c>
      <c r="BJ1063" t="s">
        <v>132</v>
      </c>
      <c r="BK1063" t="s">
        <v>133</v>
      </c>
      <c r="BL1063">
        <v>1</v>
      </c>
      <c r="BM1063">
        <v>1</v>
      </c>
      <c r="BN1063">
        <v>0</v>
      </c>
      <c r="BO1063">
        <v>0</v>
      </c>
      <c r="BP1063">
        <v>0</v>
      </c>
      <c r="BQ1063">
        <v>0</v>
      </c>
      <c r="BY1063">
        <v>1115</v>
      </c>
      <c r="CG1063" s="4">
        <v>1</v>
      </c>
      <c r="CH1063" s="4">
        <v>1</v>
      </c>
      <c r="CI1063" s="5">
        <v>0</v>
      </c>
      <c r="CJ1063" s="5">
        <v>0</v>
      </c>
      <c r="CK1063" s="5">
        <v>0</v>
      </c>
      <c r="CL1063" s="5">
        <v>0</v>
      </c>
    </row>
    <row r="1064" spans="1:90" x14ac:dyDescent="0.2">
      <c r="A1064" t="s">
        <v>1733</v>
      </c>
      <c r="B1064" t="s">
        <v>1607</v>
      </c>
      <c r="C1064" t="s">
        <v>147</v>
      </c>
      <c r="D1064">
        <v>3.5</v>
      </c>
      <c r="E1064" t="s">
        <v>317</v>
      </c>
      <c r="F1064" t="s">
        <v>328</v>
      </c>
      <c r="G1064" t="s">
        <v>329</v>
      </c>
      <c r="H1064" t="s">
        <v>1611</v>
      </c>
      <c r="I1064">
        <v>21.04</v>
      </c>
      <c r="J1064">
        <v>8.3810999999999997E-2</v>
      </c>
      <c r="K1064">
        <v>12.29</v>
      </c>
      <c r="L1064">
        <v>2011</v>
      </c>
      <c r="M1064">
        <v>0.20885999999999999</v>
      </c>
      <c r="N1064">
        <v>439.44</v>
      </c>
      <c r="O1064">
        <v>9.4749E-2</v>
      </c>
      <c r="P1064">
        <v>1920.1</v>
      </c>
      <c r="Q1064">
        <v>-24466</v>
      </c>
      <c r="R1064">
        <v>0.53776999999999997</v>
      </c>
      <c r="S1064">
        <v>0.50395000000000001</v>
      </c>
      <c r="T1064">
        <v>178.54</v>
      </c>
      <c r="U1064">
        <v>85.284999999999997</v>
      </c>
      <c r="V1064">
        <v>0.40540999999999999</v>
      </c>
      <c r="W1064">
        <v>0.37708999999999998</v>
      </c>
      <c r="X1064">
        <v>202.49</v>
      </c>
      <c r="Y1064">
        <v>121.36</v>
      </c>
      <c r="Z1064">
        <v>0.36942000000000003</v>
      </c>
      <c r="AA1064">
        <v>0.33939999999999998</v>
      </c>
      <c r="AB1064">
        <v>208.53</v>
      </c>
      <c r="AC1064">
        <v>139.27000000000001</v>
      </c>
      <c r="AD1064">
        <v>45</v>
      </c>
      <c r="AE1064">
        <v>30</v>
      </c>
      <c r="AF1064">
        <v>2.895</v>
      </c>
      <c r="AG1064">
        <v>1.6498000000000001E-3</v>
      </c>
      <c r="AH1064">
        <v>2.8934000000000002</v>
      </c>
      <c r="AI1064">
        <v>37</v>
      </c>
      <c r="AJ1064">
        <v>4</v>
      </c>
      <c r="AK1064">
        <v>31</v>
      </c>
      <c r="AL1064">
        <v>1</v>
      </c>
      <c r="AM1064">
        <v>1</v>
      </c>
      <c r="AN1064">
        <v>1</v>
      </c>
      <c r="AO1064">
        <v>0.59248000000000001</v>
      </c>
      <c r="AP1064">
        <v>0</v>
      </c>
      <c r="AQ1064">
        <v>0</v>
      </c>
      <c r="AR1064" t="s">
        <v>94</v>
      </c>
      <c r="AS1064" t="s">
        <v>95</v>
      </c>
      <c r="AT1064" t="s">
        <v>95</v>
      </c>
      <c r="AU1064" t="s">
        <v>94</v>
      </c>
      <c r="AV1064" t="s">
        <v>94</v>
      </c>
      <c r="AW1064" t="s">
        <v>94</v>
      </c>
      <c r="AX1064" t="s">
        <v>94</v>
      </c>
      <c r="AY1064" t="s">
        <v>95</v>
      </c>
      <c r="AZ1064" t="s">
        <v>95</v>
      </c>
      <c r="BA1064" t="s">
        <v>94</v>
      </c>
      <c r="BB1064" t="s">
        <v>94</v>
      </c>
      <c r="BC1064" t="s">
        <v>94</v>
      </c>
      <c r="BD1064" t="s">
        <v>94</v>
      </c>
      <c r="BE1064">
        <v>3</v>
      </c>
      <c r="BG1064" t="s">
        <v>1730</v>
      </c>
      <c r="BI1064">
        <v>0</v>
      </c>
      <c r="BJ1064" t="s">
        <v>132</v>
      </c>
      <c r="BK1064" t="s">
        <v>133</v>
      </c>
      <c r="BL1064">
        <v>1</v>
      </c>
      <c r="BM1064">
        <v>1</v>
      </c>
      <c r="BN1064">
        <v>0</v>
      </c>
      <c r="BO1064">
        <v>0</v>
      </c>
      <c r="BP1064">
        <v>0</v>
      </c>
      <c r="BQ1064">
        <v>0</v>
      </c>
      <c r="BY1064">
        <v>1116</v>
      </c>
      <c r="CG1064" s="4">
        <v>1</v>
      </c>
      <c r="CH1064" s="4">
        <v>1</v>
      </c>
      <c r="CI1064" s="5">
        <v>0</v>
      </c>
      <c r="CJ1064" s="5">
        <v>0</v>
      </c>
      <c r="CK1064" s="5">
        <v>0</v>
      </c>
      <c r="CL1064" s="5">
        <v>0</v>
      </c>
    </row>
    <row r="1065" spans="1:90" x14ac:dyDescent="0.2">
      <c r="A1065" t="s">
        <v>1734</v>
      </c>
      <c r="B1065" t="s">
        <v>1607</v>
      </c>
      <c r="C1065" t="s">
        <v>147</v>
      </c>
      <c r="D1065">
        <v>3.5</v>
      </c>
      <c r="E1065" t="s">
        <v>317</v>
      </c>
      <c r="F1065" t="s">
        <v>331</v>
      </c>
      <c r="G1065" t="s">
        <v>329</v>
      </c>
      <c r="H1065" t="s">
        <v>1611</v>
      </c>
      <c r="I1065">
        <v>0.4022</v>
      </c>
      <c r="J1065">
        <v>6.0428999999999997E-2</v>
      </c>
      <c r="K1065">
        <v>99.712999999999994</v>
      </c>
      <c r="L1065">
        <v>2008.1</v>
      </c>
      <c r="M1065">
        <v>10.926</v>
      </c>
      <c r="N1065">
        <v>3526.3</v>
      </c>
      <c r="O1065">
        <v>7.8830999999999998E-2</v>
      </c>
      <c r="P1065">
        <v>1844.6</v>
      </c>
      <c r="Q1065" s="1">
        <v>-198340</v>
      </c>
      <c r="R1065">
        <v>0.34795999999999999</v>
      </c>
      <c r="S1065">
        <v>0.30025000000000002</v>
      </c>
      <c r="T1065">
        <v>2027.4</v>
      </c>
      <c r="U1065">
        <v>922.16</v>
      </c>
      <c r="V1065">
        <v>0.23685</v>
      </c>
      <c r="W1065">
        <v>0.20050999999999999</v>
      </c>
      <c r="X1065">
        <v>2193.4</v>
      </c>
      <c r="Y1065">
        <v>1181.5</v>
      </c>
      <c r="Z1065">
        <v>0.26601999999999998</v>
      </c>
      <c r="AA1065">
        <v>0.23107</v>
      </c>
      <c r="AB1065">
        <v>2151</v>
      </c>
      <c r="AC1065">
        <v>1185.8</v>
      </c>
      <c r="AD1065">
        <v>45</v>
      </c>
      <c r="AE1065">
        <v>32</v>
      </c>
      <c r="AF1065">
        <v>4.0324999999999998</v>
      </c>
      <c r="AG1065">
        <v>2.0560000000000001E-4</v>
      </c>
      <c r="AH1065">
        <v>4.0323000000000002</v>
      </c>
      <c r="AI1065">
        <v>37</v>
      </c>
      <c r="AJ1065">
        <v>7</v>
      </c>
      <c r="AK1065">
        <v>31</v>
      </c>
      <c r="AL1065">
        <v>1</v>
      </c>
      <c r="AM1065">
        <v>1</v>
      </c>
      <c r="AN1065">
        <v>1</v>
      </c>
      <c r="AO1065">
        <v>0.51695000000000002</v>
      </c>
      <c r="AP1065">
        <v>0</v>
      </c>
      <c r="AQ1065">
        <v>0</v>
      </c>
      <c r="AR1065" t="s">
        <v>94</v>
      </c>
      <c r="AS1065" t="s">
        <v>95</v>
      </c>
      <c r="AT1065" t="s">
        <v>95</v>
      </c>
      <c r="AU1065" t="s">
        <v>94</v>
      </c>
      <c r="AV1065" t="s">
        <v>94</v>
      </c>
      <c r="AW1065" t="s">
        <v>94</v>
      </c>
      <c r="AX1065" t="s">
        <v>94</v>
      </c>
      <c r="AY1065" t="s">
        <v>95</v>
      </c>
      <c r="AZ1065" t="s">
        <v>94</v>
      </c>
      <c r="BA1065" t="s">
        <v>94</v>
      </c>
      <c r="BB1065" t="s">
        <v>94</v>
      </c>
      <c r="BC1065" t="s">
        <v>94</v>
      </c>
      <c r="BD1065" t="s">
        <v>94</v>
      </c>
      <c r="BE1065">
        <v>3</v>
      </c>
      <c r="BG1065" t="s">
        <v>1730</v>
      </c>
      <c r="BI1065">
        <v>0</v>
      </c>
      <c r="BJ1065" t="s">
        <v>132</v>
      </c>
      <c r="BK1065" t="s">
        <v>133</v>
      </c>
      <c r="BL1065">
        <v>1</v>
      </c>
      <c r="BM1065">
        <v>1</v>
      </c>
      <c r="BN1065">
        <v>0</v>
      </c>
      <c r="BO1065">
        <v>0</v>
      </c>
      <c r="BP1065">
        <v>0</v>
      </c>
      <c r="BQ1065">
        <v>0</v>
      </c>
      <c r="BY1065">
        <v>1117</v>
      </c>
      <c r="CG1065" s="4">
        <v>1</v>
      </c>
      <c r="CH1065" s="4">
        <v>1</v>
      </c>
      <c r="CI1065" s="5">
        <v>0</v>
      </c>
      <c r="CJ1065" s="5">
        <v>0</v>
      </c>
      <c r="CK1065" s="5">
        <v>0</v>
      </c>
      <c r="CL1065" s="5">
        <v>0</v>
      </c>
    </row>
    <row r="1066" spans="1:90" x14ac:dyDescent="0.2">
      <c r="A1066" t="s">
        <v>1735</v>
      </c>
      <c r="B1066" t="s">
        <v>1607</v>
      </c>
      <c r="C1066" t="s">
        <v>147</v>
      </c>
      <c r="D1066">
        <v>3.5</v>
      </c>
      <c r="E1066" t="s">
        <v>317</v>
      </c>
      <c r="F1066" t="s">
        <v>333</v>
      </c>
      <c r="G1066" t="s">
        <v>326</v>
      </c>
      <c r="H1066" t="s">
        <v>1611</v>
      </c>
      <c r="I1066">
        <v>0.38624999999999998</v>
      </c>
      <c r="J1066">
        <v>8.7720000000000006E-2</v>
      </c>
      <c r="K1066">
        <v>4.1345000000000001</v>
      </c>
      <c r="L1066">
        <v>2012.7</v>
      </c>
      <c r="M1066">
        <v>11.377000000000001</v>
      </c>
      <c r="N1066">
        <v>172.84</v>
      </c>
      <c r="O1066">
        <v>0.29765000000000003</v>
      </c>
      <c r="P1066">
        <v>1949.7</v>
      </c>
      <c r="Q1066">
        <v>-8229.2000000000007</v>
      </c>
      <c r="R1066">
        <v>0.88236999999999999</v>
      </c>
      <c r="S1066">
        <v>0.87375999999999998</v>
      </c>
      <c r="T1066">
        <v>22.599</v>
      </c>
      <c r="U1066">
        <v>10.414</v>
      </c>
      <c r="V1066">
        <v>0.76780999999999999</v>
      </c>
      <c r="W1066">
        <v>0.75675000000000003</v>
      </c>
      <c r="X1066">
        <v>31.751000000000001</v>
      </c>
      <c r="Y1066">
        <v>19.811</v>
      </c>
      <c r="Z1066">
        <v>0.66408</v>
      </c>
      <c r="AA1066">
        <v>0.64809000000000005</v>
      </c>
      <c r="AB1066">
        <v>38.19</v>
      </c>
      <c r="AC1066">
        <v>32.04</v>
      </c>
      <c r="AD1066">
        <v>45</v>
      </c>
      <c r="AE1066">
        <v>42</v>
      </c>
      <c r="AF1066">
        <v>1.3422000000000001</v>
      </c>
      <c r="AG1066">
        <v>5.7854999999999998E-3</v>
      </c>
      <c r="AH1066">
        <v>1.3365</v>
      </c>
      <c r="AI1066">
        <v>45</v>
      </c>
      <c r="AJ1066">
        <v>3</v>
      </c>
      <c r="AK1066">
        <v>44</v>
      </c>
      <c r="AL1066">
        <v>0</v>
      </c>
      <c r="AM1066">
        <v>0</v>
      </c>
      <c r="AN1066">
        <v>1</v>
      </c>
      <c r="AO1066">
        <v>0.95979999999999999</v>
      </c>
      <c r="AP1066">
        <v>0</v>
      </c>
      <c r="AQ1066">
        <v>0</v>
      </c>
      <c r="AR1066" t="s">
        <v>95</v>
      </c>
      <c r="AS1066" t="s">
        <v>95</v>
      </c>
      <c r="AT1066" t="s">
        <v>95</v>
      </c>
      <c r="AU1066" t="s">
        <v>95</v>
      </c>
      <c r="AV1066" t="s">
        <v>95</v>
      </c>
      <c r="AW1066" t="s">
        <v>95</v>
      </c>
      <c r="AX1066" t="s">
        <v>95</v>
      </c>
      <c r="AY1066" t="s">
        <v>95</v>
      </c>
      <c r="AZ1066" t="s">
        <v>95</v>
      </c>
      <c r="BA1066" t="s">
        <v>95</v>
      </c>
      <c r="BB1066" t="s">
        <v>95</v>
      </c>
      <c r="BC1066" t="s">
        <v>95</v>
      </c>
      <c r="BD1066" t="s">
        <v>95</v>
      </c>
      <c r="BE1066">
        <v>2</v>
      </c>
      <c r="BF1066" t="s">
        <v>1732</v>
      </c>
      <c r="BG1066" t="s">
        <v>1730</v>
      </c>
      <c r="BI1066">
        <v>0</v>
      </c>
      <c r="BJ1066" t="s">
        <v>132</v>
      </c>
      <c r="BK1066" t="s">
        <v>133</v>
      </c>
      <c r="BL1066">
        <v>1</v>
      </c>
      <c r="BM1066">
        <v>1</v>
      </c>
      <c r="BN1066">
        <v>0</v>
      </c>
      <c r="BO1066">
        <v>0</v>
      </c>
      <c r="BP1066">
        <v>0</v>
      </c>
      <c r="BQ1066">
        <v>0</v>
      </c>
      <c r="BY1066">
        <v>1118</v>
      </c>
      <c r="CG1066" s="4">
        <v>1</v>
      </c>
      <c r="CH1066" s="4">
        <v>1</v>
      </c>
      <c r="CI1066" s="5">
        <v>0</v>
      </c>
      <c r="CJ1066" s="5">
        <v>0</v>
      </c>
      <c r="CK1066" s="5">
        <v>0</v>
      </c>
      <c r="CL1066" s="5">
        <v>0</v>
      </c>
    </row>
    <row r="1067" spans="1:90" x14ac:dyDescent="0.2">
      <c r="A1067" t="s">
        <v>1736</v>
      </c>
      <c r="B1067" t="s">
        <v>1607</v>
      </c>
      <c r="C1067" t="s">
        <v>147</v>
      </c>
      <c r="D1067">
        <v>3.5</v>
      </c>
      <c r="E1067" t="s">
        <v>317</v>
      </c>
      <c r="F1067" t="s">
        <v>335</v>
      </c>
      <c r="G1067" t="s">
        <v>336</v>
      </c>
      <c r="H1067" t="s">
        <v>1611</v>
      </c>
      <c r="I1067">
        <v>0.10897</v>
      </c>
      <c r="J1067">
        <v>8.7026000000000006E-2</v>
      </c>
      <c r="K1067">
        <v>376.14</v>
      </c>
      <c r="L1067">
        <v>2027.6</v>
      </c>
      <c r="M1067">
        <v>40.326000000000001</v>
      </c>
      <c r="N1067">
        <v>46180</v>
      </c>
      <c r="O1067">
        <v>1.1992000000000001E-3</v>
      </c>
      <c r="P1067">
        <v>1833.2</v>
      </c>
      <c r="Q1067" s="1">
        <v>-748070</v>
      </c>
      <c r="R1067">
        <v>0.99894000000000005</v>
      </c>
      <c r="S1067">
        <v>0.99885999999999997</v>
      </c>
      <c r="T1067">
        <v>173.09</v>
      </c>
      <c r="U1067">
        <v>148.58000000000001</v>
      </c>
      <c r="V1067">
        <v>0.99580999999999997</v>
      </c>
      <c r="W1067">
        <v>0.99560999999999999</v>
      </c>
      <c r="X1067">
        <v>343.74</v>
      </c>
      <c r="Y1067">
        <v>292.08999999999997</v>
      </c>
      <c r="Z1067">
        <v>0.84563999999999995</v>
      </c>
      <c r="AA1067">
        <v>0.83828999999999998</v>
      </c>
      <c r="AB1067">
        <v>2087.1</v>
      </c>
      <c r="AC1067">
        <v>1771.7</v>
      </c>
      <c r="AD1067">
        <v>45</v>
      </c>
      <c r="AE1067">
        <v>45</v>
      </c>
      <c r="AF1067">
        <v>0.40246999999999999</v>
      </c>
      <c r="AG1067">
        <v>1.9489E-4</v>
      </c>
      <c r="AH1067">
        <v>0.40228000000000003</v>
      </c>
      <c r="AI1067">
        <v>45</v>
      </c>
      <c r="AJ1067">
        <v>0</v>
      </c>
      <c r="AK1067">
        <v>44</v>
      </c>
      <c r="AL1067">
        <v>0</v>
      </c>
      <c r="AM1067">
        <v>0</v>
      </c>
      <c r="AN1067">
        <v>1</v>
      </c>
      <c r="AO1067">
        <v>0.92442999999999997</v>
      </c>
      <c r="AP1067">
        <v>0</v>
      </c>
      <c r="AQ1067">
        <v>0</v>
      </c>
      <c r="AR1067" t="s">
        <v>95</v>
      </c>
      <c r="AS1067" t="s">
        <v>95</v>
      </c>
      <c r="AT1067" t="s">
        <v>95</v>
      </c>
      <c r="AU1067" t="s">
        <v>95</v>
      </c>
      <c r="AV1067" t="s">
        <v>95</v>
      </c>
      <c r="AW1067" t="s">
        <v>95</v>
      </c>
      <c r="AX1067" t="s">
        <v>95</v>
      </c>
      <c r="AY1067" t="s">
        <v>95</v>
      </c>
      <c r="AZ1067" t="s">
        <v>95</v>
      </c>
      <c r="BA1067" t="s">
        <v>95</v>
      </c>
      <c r="BB1067" t="s">
        <v>95</v>
      </c>
      <c r="BC1067" t="s">
        <v>95</v>
      </c>
      <c r="BD1067" t="s">
        <v>95</v>
      </c>
      <c r="BH1067" t="s">
        <v>389</v>
      </c>
      <c r="BI1067">
        <v>1</v>
      </c>
      <c r="BJ1067" t="s">
        <v>97</v>
      </c>
      <c r="BK1067" t="s">
        <v>337</v>
      </c>
      <c r="BL1067">
        <v>0</v>
      </c>
      <c r="BM1067">
        <v>0</v>
      </c>
      <c r="BN1067">
        <v>0</v>
      </c>
      <c r="BO1067">
        <v>0</v>
      </c>
      <c r="BP1067">
        <v>0</v>
      </c>
      <c r="BQ1067">
        <v>0</v>
      </c>
      <c r="BY1067">
        <v>1119</v>
      </c>
      <c r="CG1067" s="4">
        <v>0</v>
      </c>
      <c r="CH1067" s="4">
        <v>0</v>
      </c>
      <c r="CI1067" s="5">
        <v>0</v>
      </c>
      <c r="CJ1067" s="5">
        <v>0</v>
      </c>
      <c r="CK1067" s="5">
        <v>0</v>
      </c>
      <c r="CL1067" s="5">
        <v>0</v>
      </c>
    </row>
    <row r="1068" spans="1:90" x14ac:dyDescent="0.2">
      <c r="A1068" t="s">
        <v>1737</v>
      </c>
      <c r="B1068" t="s">
        <v>1607</v>
      </c>
      <c r="C1068" t="s">
        <v>147</v>
      </c>
      <c r="D1068">
        <v>3.5</v>
      </c>
      <c r="E1068" t="s">
        <v>317</v>
      </c>
      <c r="F1068" t="s">
        <v>339</v>
      </c>
      <c r="G1068" t="s">
        <v>340</v>
      </c>
      <c r="H1068" t="s">
        <v>1611</v>
      </c>
      <c r="I1068">
        <v>0.10511</v>
      </c>
      <c r="J1068">
        <v>6.9646E-2</v>
      </c>
      <c r="K1068">
        <v>26.913</v>
      </c>
      <c r="L1068">
        <v>2019.8</v>
      </c>
      <c r="M1068">
        <v>41.807000000000002</v>
      </c>
      <c r="N1068">
        <v>2032.4</v>
      </c>
      <c r="O1068">
        <v>7.3233999999999994E-2</v>
      </c>
      <c r="P1068">
        <v>1883.1</v>
      </c>
      <c r="Q1068">
        <v>-53466</v>
      </c>
      <c r="R1068">
        <v>0.99182000000000003</v>
      </c>
      <c r="S1068">
        <v>0.99121999999999999</v>
      </c>
      <c r="T1068">
        <v>33.436</v>
      </c>
      <c r="U1068">
        <v>27.367999999999999</v>
      </c>
      <c r="V1068">
        <v>0.98033999999999999</v>
      </c>
      <c r="W1068">
        <v>0.97940000000000005</v>
      </c>
      <c r="X1068">
        <v>51.828000000000003</v>
      </c>
      <c r="Y1068">
        <v>36.725999999999999</v>
      </c>
      <c r="Z1068">
        <v>0.89424000000000003</v>
      </c>
      <c r="AA1068">
        <v>0.88919999999999999</v>
      </c>
      <c r="AB1068">
        <v>120.2</v>
      </c>
      <c r="AC1068">
        <v>105.71</v>
      </c>
      <c r="AD1068">
        <v>45</v>
      </c>
      <c r="AE1068">
        <v>45</v>
      </c>
      <c r="AF1068">
        <v>0.56435000000000002</v>
      </c>
      <c r="AG1068">
        <v>4.4282000000000002E-3</v>
      </c>
      <c r="AH1068">
        <v>0.55991999999999997</v>
      </c>
      <c r="AI1068">
        <v>45</v>
      </c>
      <c r="AJ1068">
        <v>0</v>
      </c>
      <c r="AK1068">
        <v>44</v>
      </c>
      <c r="AL1068">
        <v>0</v>
      </c>
      <c r="AM1068">
        <v>0</v>
      </c>
      <c r="AN1068">
        <v>0</v>
      </c>
      <c r="AO1068">
        <v>0.95065999999999995</v>
      </c>
      <c r="AP1068">
        <v>0</v>
      </c>
      <c r="AQ1068">
        <v>0</v>
      </c>
      <c r="AR1068" t="s">
        <v>95</v>
      </c>
      <c r="AS1068" t="s">
        <v>95</v>
      </c>
      <c r="AT1068" t="s">
        <v>95</v>
      </c>
      <c r="AU1068" t="s">
        <v>95</v>
      </c>
      <c r="AV1068" t="s">
        <v>95</v>
      </c>
      <c r="AW1068" t="s">
        <v>95</v>
      </c>
      <c r="AX1068" t="s">
        <v>95</v>
      </c>
      <c r="AY1068" t="s">
        <v>95</v>
      </c>
      <c r="AZ1068" t="s">
        <v>95</v>
      </c>
      <c r="BA1068" t="s">
        <v>95</v>
      </c>
      <c r="BB1068" t="s">
        <v>95</v>
      </c>
      <c r="BC1068" t="s">
        <v>95</v>
      </c>
      <c r="BD1068" t="s">
        <v>95</v>
      </c>
      <c r="BH1068" t="s">
        <v>341</v>
      </c>
      <c r="BI1068">
        <v>1</v>
      </c>
      <c r="BJ1068" t="s">
        <v>97</v>
      </c>
      <c r="BK1068" t="s">
        <v>138</v>
      </c>
      <c r="BL1068">
        <v>0</v>
      </c>
      <c r="BM1068">
        <v>0</v>
      </c>
      <c r="BN1068">
        <v>0</v>
      </c>
      <c r="BO1068">
        <v>0</v>
      </c>
      <c r="BP1068">
        <v>0</v>
      </c>
      <c r="BQ1068">
        <v>0</v>
      </c>
      <c r="BY1068">
        <v>1120</v>
      </c>
      <c r="CG1068" s="4">
        <v>0</v>
      </c>
      <c r="CH1068" s="4">
        <v>0</v>
      </c>
      <c r="CI1068" s="5">
        <v>0</v>
      </c>
      <c r="CJ1068" s="5">
        <v>0</v>
      </c>
      <c r="CK1068" s="5">
        <v>0</v>
      </c>
      <c r="CL1068" s="5">
        <v>0</v>
      </c>
    </row>
    <row r="1069" spans="1:90" x14ac:dyDescent="0.2">
      <c r="A1069" t="s">
        <v>1738</v>
      </c>
      <c r="B1069" t="s">
        <v>1607</v>
      </c>
      <c r="C1069" t="s">
        <v>147</v>
      </c>
      <c r="D1069">
        <v>3.5</v>
      </c>
      <c r="E1069" t="s">
        <v>317</v>
      </c>
      <c r="F1069" t="s">
        <v>343</v>
      </c>
      <c r="G1069" t="s">
        <v>344</v>
      </c>
      <c r="H1069" t="s">
        <v>1611</v>
      </c>
      <c r="I1069">
        <v>0.10511</v>
      </c>
      <c r="J1069">
        <v>6.9646E-2</v>
      </c>
      <c r="K1069">
        <v>26.913</v>
      </c>
      <c r="L1069">
        <v>2019.8</v>
      </c>
      <c r="M1069">
        <v>41.807000000000002</v>
      </c>
      <c r="N1069">
        <v>2032.4</v>
      </c>
      <c r="O1069">
        <v>7.3233999999999994E-2</v>
      </c>
      <c r="P1069">
        <v>1883.1</v>
      </c>
      <c r="Q1069">
        <v>-53466</v>
      </c>
      <c r="R1069">
        <v>0.99182000000000003</v>
      </c>
      <c r="S1069">
        <v>0.99121999999999999</v>
      </c>
      <c r="T1069">
        <v>33.436</v>
      </c>
      <c r="U1069">
        <v>27.367999999999999</v>
      </c>
      <c r="V1069">
        <v>0.98033999999999999</v>
      </c>
      <c r="W1069">
        <v>0.97940000000000005</v>
      </c>
      <c r="X1069">
        <v>51.828000000000003</v>
      </c>
      <c r="Y1069">
        <v>36.725999999999999</v>
      </c>
      <c r="Z1069">
        <v>0.89424000000000003</v>
      </c>
      <c r="AA1069">
        <v>0.88919999999999999</v>
      </c>
      <c r="AB1069">
        <v>120.2</v>
      </c>
      <c r="AC1069">
        <v>105.71</v>
      </c>
      <c r="AD1069">
        <v>45</v>
      </c>
      <c r="AE1069">
        <v>45</v>
      </c>
      <c r="AF1069">
        <v>0.56435000000000002</v>
      </c>
      <c r="AG1069">
        <v>4.4282000000000002E-3</v>
      </c>
      <c r="AH1069">
        <v>0.55991999999999997</v>
      </c>
      <c r="AI1069">
        <v>45</v>
      </c>
      <c r="AJ1069">
        <v>0</v>
      </c>
      <c r="AK1069">
        <v>44</v>
      </c>
      <c r="AL1069">
        <v>0</v>
      </c>
      <c r="AM1069">
        <v>0</v>
      </c>
      <c r="AN1069">
        <v>0</v>
      </c>
      <c r="AO1069">
        <v>0.95065999999999995</v>
      </c>
      <c r="AP1069">
        <v>0</v>
      </c>
      <c r="AQ1069">
        <v>0</v>
      </c>
      <c r="AR1069" t="s">
        <v>95</v>
      </c>
      <c r="AS1069" t="s">
        <v>95</v>
      </c>
      <c r="AT1069" t="s">
        <v>95</v>
      </c>
      <c r="AU1069" t="s">
        <v>95</v>
      </c>
      <c r="AV1069" t="s">
        <v>95</v>
      </c>
      <c r="AW1069" t="s">
        <v>95</v>
      </c>
      <c r="AX1069" t="s">
        <v>95</v>
      </c>
      <c r="AY1069" t="s">
        <v>95</v>
      </c>
      <c r="AZ1069" t="s">
        <v>95</v>
      </c>
      <c r="BA1069" t="s">
        <v>95</v>
      </c>
      <c r="BB1069" t="s">
        <v>95</v>
      </c>
      <c r="BC1069" t="s">
        <v>95</v>
      </c>
      <c r="BD1069" t="s">
        <v>95</v>
      </c>
      <c r="BH1069" t="s">
        <v>345</v>
      </c>
      <c r="BI1069">
        <v>1</v>
      </c>
      <c r="BJ1069" t="s">
        <v>97</v>
      </c>
      <c r="BK1069" t="s">
        <v>180</v>
      </c>
      <c r="BL1069">
        <v>0</v>
      </c>
      <c r="BM1069">
        <v>0</v>
      </c>
      <c r="BN1069">
        <v>0</v>
      </c>
      <c r="BO1069">
        <v>0</v>
      </c>
      <c r="BP1069">
        <v>0</v>
      </c>
      <c r="BQ1069">
        <v>0</v>
      </c>
      <c r="BY1069">
        <v>1121</v>
      </c>
      <c r="CG1069" s="4">
        <v>0</v>
      </c>
      <c r="CH1069" s="4">
        <v>0</v>
      </c>
      <c r="CI1069" s="5">
        <v>0</v>
      </c>
      <c r="CJ1069" s="5">
        <v>0</v>
      </c>
      <c r="CK1069" s="5">
        <v>0</v>
      </c>
      <c r="CL1069" s="5">
        <v>0</v>
      </c>
    </row>
    <row r="1070" spans="1:90" x14ac:dyDescent="0.2">
      <c r="A1070" t="s">
        <v>1739</v>
      </c>
      <c r="B1070" t="s">
        <v>1607</v>
      </c>
      <c r="C1070" t="s">
        <v>147</v>
      </c>
      <c r="D1070">
        <v>3.5</v>
      </c>
      <c r="E1070" t="s">
        <v>317</v>
      </c>
      <c r="F1070" t="s">
        <v>347</v>
      </c>
      <c r="G1070" t="s">
        <v>348</v>
      </c>
      <c r="H1070" t="s">
        <v>1611</v>
      </c>
      <c r="I1070">
        <v>8.0546999999999994E-2</v>
      </c>
      <c r="J1070">
        <v>8.0546000000000006E-2</v>
      </c>
      <c r="K1070">
        <v>1.5789</v>
      </c>
      <c r="L1070">
        <v>2153.3000000000002</v>
      </c>
      <c r="M1070">
        <v>54.558</v>
      </c>
      <c r="N1070" s="1">
        <v>4196900</v>
      </c>
      <c r="O1070">
        <v>1.1329</v>
      </c>
      <c r="P1070">
        <v>1965.5</v>
      </c>
      <c r="Q1070">
        <v>-3131.1</v>
      </c>
      <c r="R1070">
        <v>0.92295000000000005</v>
      </c>
      <c r="S1070">
        <v>0.91635</v>
      </c>
      <c r="T1070">
        <v>5.7502000000000004</v>
      </c>
      <c r="U1070">
        <v>4.5148999999999999</v>
      </c>
      <c r="V1070">
        <v>0.92296</v>
      </c>
      <c r="W1070">
        <v>0.91866999999999999</v>
      </c>
      <c r="X1070">
        <v>5.7502000000000004</v>
      </c>
      <c r="Y1070">
        <v>4.5148999999999999</v>
      </c>
      <c r="Z1070">
        <v>0.73582000000000003</v>
      </c>
      <c r="AA1070">
        <v>0.72114999999999996</v>
      </c>
      <c r="AB1070">
        <v>10.648</v>
      </c>
      <c r="AC1070">
        <v>8.7417999999999996</v>
      </c>
      <c r="AD1070">
        <v>39</v>
      </c>
      <c r="AE1070">
        <v>39</v>
      </c>
      <c r="AF1070" s="1">
        <v>1.8108999999999999E-5</v>
      </c>
      <c r="AG1070" s="1">
        <v>1.4296E-6</v>
      </c>
      <c r="AH1070" s="1">
        <v>1.6679000000000001E-5</v>
      </c>
      <c r="AI1070">
        <v>39</v>
      </c>
      <c r="AJ1070">
        <v>0</v>
      </c>
      <c r="AK1070">
        <v>37</v>
      </c>
      <c r="AL1070">
        <v>0</v>
      </c>
      <c r="AM1070">
        <v>0</v>
      </c>
      <c r="AN1070">
        <v>0</v>
      </c>
      <c r="AO1070">
        <v>0.90695999999999999</v>
      </c>
      <c r="AP1070">
        <v>0</v>
      </c>
      <c r="AQ1070">
        <v>1</v>
      </c>
      <c r="AR1070" t="s">
        <v>95</v>
      </c>
      <c r="AS1070" t="s">
        <v>95</v>
      </c>
      <c r="AT1070" t="s">
        <v>95</v>
      </c>
      <c r="AU1070" t="s">
        <v>95</v>
      </c>
      <c r="AV1070" t="s">
        <v>95</v>
      </c>
      <c r="AW1070" t="s">
        <v>95</v>
      </c>
      <c r="AX1070" t="s">
        <v>95</v>
      </c>
      <c r="AY1070" t="s">
        <v>94</v>
      </c>
      <c r="AZ1070" t="s">
        <v>95</v>
      </c>
      <c r="BA1070" t="s">
        <v>94</v>
      </c>
      <c r="BB1070" t="s">
        <v>95</v>
      </c>
      <c r="BC1070" t="s">
        <v>94</v>
      </c>
      <c r="BD1070" t="s">
        <v>95</v>
      </c>
      <c r="BH1070" t="s">
        <v>341</v>
      </c>
      <c r="BI1070">
        <v>1</v>
      </c>
      <c r="BJ1070" t="s">
        <v>97</v>
      </c>
      <c r="BK1070" t="s">
        <v>138</v>
      </c>
      <c r="BL1070">
        <v>0</v>
      </c>
      <c r="BM1070">
        <v>0</v>
      </c>
      <c r="BN1070">
        <v>0</v>
      </c>
      <c r="BO1070">
        <v>0</v>
      </c>
      <c r="BP1070">
        <v>0</v>
      </c>
      <c r="BQ1070">
        <v>0</v>
      </c>
      <c r="BY1070">
        <v>1122</v>
      </c>
      <c r="CG1070" s="4">
        <v>0</v>
      </c>
      <c r="CH1070" s="4">
        <v>0</v>
      </c>
      <c r="CI1070" s="5">
        <v>0</v>
      </c>
      <c r="CJ1070" s="5">
        <v>0</v>
      </c>
      <c r="CK1070" s="5">
        <v>0</v>
      </c>
      <c r="CL1070" s="5">
        <v>0</v>
      </c>
    </row>
    <row r="1071" spans="1:90" x14ac:dyDescent="0.2">
      <c r="A1071" t="s">
        <v>1740</v>
      </c>
      <c r="B1071" t="s">
        <v>1607</v>
      </c>
      <c r="C1071" t="s">
        <v>147</v>
      </c>
      <c r="D1071">
        <v>3.5</v>
      </c>
      <c r="E1071" t="s">
        <v>317</v>
      </c>
      <c r="F1071" t="s">
        <v>350</v>
      </c>
      <c r="G1071" t="s">
        <v>351</v>
      </c>
      <c r="H1071" t="s">
        <v>1611</v>
      </c>
      <c r="I1071">
        <v>0.28232000000000002</v>
      </c>
      <c r="J1071">
        <v>0.15978999999999999</v>
      </c>
      <c r="K1071">
        <v>18.324000000000002</v>
      </c>
      <c r="L1071">
        <v>2020.2</v>
      </c>
      <c r="M1071">
        <v>15.566000000000001</v>
      </c>
      <c r="N1071">
        <v>1538</v>
      </c>
      <c r="O1071">
        <v>1.3854E-3</v>
      </c>
      <c r="P1071">
        <v>1938.2</v>
      </c>
      <c r="Q1071">
        <v>-36505</v>
      </c>
      <c r="R1071">
        <v>0.999</v>
      </c>
      <c r="S1071">
        <v>0.99892999999999998</v>
      </c>
      <c r="T1071">
        <v>9.8603000000000005</v>
      </c>
      <c r="U1071">
        <v>6.6066000000000003</v>
      </c>
      <c r="V1071">
        <v>0.98477000000000003</v>
      </c>
      <c r="W1071">
        <v>0.98404000000000003</v>
      </c>
      <c r="X1071">
        <v>38.488</v>
      </c>
      <c r="Y1071">
        <v>24.922000000000001</v>
      </c>
      <c r="Z1071">
        <v>0.58238999999999996</v>
      </c>
      <c r="AA1071">
        <v>0.5625</v>
      </c>
      <c r="AB1071">
        <v>201.52</v>
      </c>
      <c r="AC1071">
        <v>164.13</v>
      </c>
      <c r="AD1071">
        <v>45</v>
      </c>
      <c r="AE1071">
        <v>37</v>
      </c>
      <c r="AF1071">
        <v>0.72043999999999997</v>
      </c>
      <c r="AG1071">
        <v>6.5021000000000002E-4</v>
      </c>
      <c r="AH1071">
        <v>0.71979000000000004</v>
      </c>
      <c r="AI1071">
        <v>37</v>
      </c>
      <c r="AJ1071">
        <v>0</v>
      </c>
      <c r="AK1071">
        <v>36</v>
      </c>
      <c r="AL1071">
        <v>0</v>
      </c>
      <c r="AM1071">
        <v>0</v>
      </c>
      <c r="AN1071">
        <v>1</v>
      </c>
      <c r="AO1071">
        <v>0.88697000000000004</v>
      </c>
      <c r="AP1071">
        <v>0</v>
      </c>
      <c r="AQ1071">
        <v>0</v>
      </c>
      <c r="AR1071" t="s">
        <v>95</v>
      </c>
      <c r="AS1071" t="s">
        <v>95</v>
      </c>
      <c r="AT1071" t="s">
        <v>95</v>
      </c>
      <c r="AU1071" t="s">
        <v>95</v>
      </c>
      <c r="AV1071" t="s">
        <v>95</v>
      </c>
      <c r="AW1071" t="s">
        <v>95</v>
      </c>
      <c r="AX1071" t="s">
        <v>95</v>
      </c>
      <c r="AY1071" t="s">
        <v>95</v>
      </c>
      <c r="AZ1071" t="s">
        <v>95</v>
      </c>
      <c r="BA1071" t="s">
        <v>95</v>
      </c>
      <c r="BB1071" t="s">
        <v>95</v>
      </c>
      <c r="BC1071" t="s">
        <v>96</v>
      </c>
      <c r="BD1071" t="s">
        <v>95</v>
      </c>
      <c r="BI1071">
        <v>0</v>
      </c>
      <c r="BJ1071" t="s">
        <v>137</v>
      </c>
      <c r="BK1071" t="s">
        <v>180</v>
      </c>
      <c r="BL1071">
        <v>1</v>
      </c>
      <c r="BM1071">
        <v>1</v>
      </c>
      <c r="BN1071">
        <v>0</v>
      </c>
      <c r="BO1071">
        <v>0</v>
      </c>
      <c r="BP1071">
        <v>0</v>
      </c>
      <c r="BQ1071">
        <v>0</v>
      </c>
      <c r="BY1071">
        <v>1123</v>
      </c>
      <c r="CG1071" s="4">
        <v>1</v>
      </c>
      <c r="CH1071" s="4">
        <v>1</v>
      </c>
      <c r="CI1071" s="5">
        <v>0</v>
      </c>
      <c r="CJ1071" s="5">
        <v>0</v>
      </c>
      <c r="CK1071" s="5">
        <v>0</v>
      </c>
      <c r="CL1071" s="5">
        <v>0</v>
      </c>
    </row>
    <row r="1072" spans="1:90" x14ac:dyDescent="0.2">
      <c r="A1072" t="s">
        <v>1741</v>
      </c>
      <c r="B1072" t="s">
        <v>1607</v>
      </c>
      <c r="C1072" t="s">
        <v>147</v>
      </c>
      <c r="D1072">
        <v>3.5</v>
      </c>
      <c r="E1072" t="s">
        <v>317</v>
      </c>
      <c r="F1072" t="s">
        <v>353</v>
      </c>
      <c r="G1072" t="s">
        <v>354</v>
      </c>
      <c r="H1072" t="s">
        <v>1611</v>
      </c>
      <c r="I1072">
        <v>0.26824999999999999</v>
      </c>
      <c r="J1072">
        <v>0.16683999999999999</v>
      </c>
      <c r="K1072">
        <v>2.2298</v>
      </c>
      <c r="L1072">
        <v>2018.2</v>
      </c>
      <c r="M1072">
        <v>16.382000000000001</v>
      </c>
      <c r="N1072">
        <v>188.37</v>
      </c>
      <c r="O1072">
        <v>0.48414000000000001</v>
      </c>
      <c r="P1072">
        <v>1987</v>
      </c>
      <c r="Q1072">
        <v>-4440</v>
      </c>
      <c r="R1072">
        <v>0.99261999999999995</v>
      </c>
      <c r="S1072">
        <v>0.99204000000000003</v>
      </c>
      <c r="T1072">
        <v>3.0154000000000001</v>
      </c>
      <c r="U1072">
        <v>1.9706999999999999</v>
      </c>
      <c r="V1072">
        <v>0.98302999999999996</v>
      </c>
      <c r="W1072">
        <v>0.98216000000000003</v>
      </c>
      <c r="X1072">
        <v>4.5723000000000003</v>
      </c>
      <c r="Y1072">
        <v>2.9316</v>
      </c>
      <c r="Z1072">
        <v>0.59297999999999995</v>
      </c>
      <c r="AA1072">
        <v>0.57211000000000001</v>
      </c>
      <c r="AB1072">
        <v>22.391999999999999</v>
      </c>
      <c r="AC1072">
        <v>18.459</v>
      </c>
      <c r="AD1072">
        <v>42</v>
      </c>
      <c r="AE1072">
        <v>28</v>
      </c>
      <c r="AF1072">
        <v>0.71135000000000004</v>
      </c>
      <c r="AG1072">
        <v>5.3086000000000001E-3</v>
      </c>
      <c r="AH1072">
        <v>0.70604999999999996</v>
      </c>
      <c r="AI1072">
        <v>34</v>
      </c>
      <c r="AJ1072">
        <v>0</v>
      </c>
      <c r="AK1072">
        <v>33</v>
      </c>
      <c r="AL1072">
        <v>0</v>
      </c>
      <c r="AM1072">
        <v>0</v>
      </c>
      <c r="AN1072">
        <v>1</v>
      </c>
      <c r="AO1072">
        <v>0.85558000000000001</v>
      </c>
      <c r="AP1072">
        <v>0</v>
      </c>
      <c r="AQ1072">
        <v>0</v>
      </c>
      <c r="AR1072" t="s">
        <v>95</v>
      </c>
      <c r="AS1072" t="s">
        <v>95</v>
      </c>
      <c r="AT1072" t="s">
        <v>95</v>
      </c>
      <c r="AU1072" t="s">
        <v>95</v>
      </c>
      <c r="AV1072" t="s">
        <v>95</v>
      </c>
      <c r="AW1072" t="s">
        <v>95</v>
      </c>
      <c r="AX1072" t="s">
        <v>95</v>
      </c>
      <c r="AY1072" t="s">
        <v>95</v>
      </c>
      <c r="AZ1072" t="s">
        <v>95</v>
      </c>
      <c r="BA1072" t="s">
        <v>95</v>
      </c>
      <c r="BB1072" t="s">
        <v>95</v>
      </c>
      <c r="BC1072" t="s">
        <v>95</v>
      </c>
      <c r="BD1072" t="s">
        <v>95</v>
      </c>
      <c r="BH1072" t="s">
        <v>341</v>
      </c>
      <c r="BI1072">
        <v>1</v>
      </c>
      <c r="BJ1072" t="s">
        <v>97</v>
      </c>
      <c r="BK1072" t="s">
        <v>138</v>
      </c>
      <c r="BL1072">
        <v>0</v>
      </c>
      <c r="BM1072">
        <v>0</v>
      </c>
      <c r="BN1072">
        <v>0</v>
      </c>
      <c r="BO1072">
        <v>0</v>
      </c>
      <c r="BP1072">
        <v>0</v>
      </c>
      <c r="BQ1072">
        <v>0</v>
      </c>
      <c r="BY1072">
        <v>1124</v>
      </c>
      <c r="CG1072" s="4">
        <v>0</v>
      </c>
      <c r="CH1072" s="4">
        <v>0</v>
      </c>
      <c r="CI1072" s="5">
        <v>0</v>
      </c>
      <c r="CJ1072" s="5">
        <v>0</v>
      </c>
      <c r="CK1072" s="5">
        <v>0</v>
      </c>
      <c r="CL1072" s="5">
        <v>0</v>
      </c>
    </row>
    <row r="1073" spans="1:91" x14ac:dyDescent="0.2">
      <c r="A1073" t="s">
        <v>1742</v>
      </c>
      <c r="B1073" t="s">
        <v>1607</v>
      </c>
      <c r="C1073" t="s">
        <v>147</v>
      </c>
      <c r="D1073">
        <v>3.5</v>
      </c>
      <c r="E1073" t="s">
        <v>317</v>
      </c>
      <c r="F1073" t="s">
        <v>356</v>
      </c>
      <c r="G1073" t="s">
        <v>357</v>
      </c>
      <c r="H1073" t="s">
        <v>1611</v>
      </c>
      <c r="I1073">
        <v>0.27729999999999999</v>
      </c>
      <c r="J1073">
        <v>0.14427999999999999</v>
      </c>
      <c r="K1073">
        <v>112.28</v>
      </c>
      <c r="L1073">
        <v>2018.7</v>
      </c>
      <c r="M1073">
        <v>15.847</v>
      </c>
      <c r="N1073">
        <v>7803.3</v>
      </c>
      <c r="O1073">
        <v>1.6102E-4</v>
      </c>
      <c r="P1073">
        <v>1901.9</v>
      </c>
      <c r="Q1073" s="1">
        <v>-223690</v>
      </c>
      <c r="R1073">
        <v>0.99114000000000002</v>
      </c>
      <c r="S1073">
        <v>0.99048999999999998</v>
      </c>
      <c r="T1073">
        <v>175.19</v>
      </c>
      <c r="U1073">
        <v>100.11</v>
      </c>
      <c r="V1073">
        <v>0.96879000000000004</v>
      </c>
      <c r="W1073">
        <v>0.96730000000000005</v>
      </c>
      <c r="X1073">
        <v>328.83</v>
      </c>
      <c r="Y1073">
        <v>237.38</v>
      </c>
      <c r="Z1073">
        <v>0.61378999999999995</v>
      </c>
      <c r="AA1073">
        <v>0.59540000000000004</v>
      </c>
      <c r="AB1073">
        <v>1156.7</v>
      </c>
      <c r="AC1073">
        <v>942.47</v>
      </c>
      <c r="AD1073">
        <v>45</v>
      </c>
      <c r="AE1073">
        <v>37</v>
      </c>
      <c r="AF1073">
        <v>0.79669000000000001</v>
      </c>
      <c r="AG1073">
        <v>5.7667999999999999E-4</v>
      </c>
      <c r="AH1073">
        <v>0.79610999999999998</v>
      </c>
      <c r="AI1073">
        <v>37</v>
      </c>
      <c r="AJ1073">
        <v>0</v>
      </c>
      <c r="AK1073">
        <v>36</v>
      </c>
      <c r="AL1073">
        <v>0</v>
      </c>
      <c r="AM1073">
        <v>0</v>
      </c>
      <c r="AN1073">
        <v>1</v>
      </c>
      <c r="AO1073">
        <v>0.89893999999999996</v>
      </c>
      <c r="AP1073">
        <v>0</v>
      </c>
      <c r="AQ1073">
        <v>0</v>
      </c>
      <c r="AR1073" t="s">
        <v>95</v>
      </c>
      <c r="AS1073" t="s">
        <v>95</v>
      </c>
      <c r="AT1073" t="s">
        <v>95</v>
      </c>
      <c r="AU1073" t="s">
        <v>95</v>
      </c>
      <c r="AV1073" t="s">
        <v>95</v>
      </c>
      <c r="AW1073" t="s">
        <v>95</v>
      </c>
      <c r="AX1073" t="s">
        <v>95</v>
      </c>
      <c r="AY1073" t="s">
        <v>95</v>
      </c>
      <c r="AZ1073" t="s">
        <v>95</v>
      </c>
      <c r="BA1073" t="s">
        <v>95</v>
      </c>
      <c r="BB1073" t="s">
        <v>95</v>
      </c>
      <c r="BC1073" t="s">
        <v>95</v>
      </c>
      <c r="BD1073" t="s">
        <v>95</v>
      </c>
      <c r="BI1073">
        <v>0</v>
      </c>
      <c r="BJ1073" t="s">
        <v>137</v>
      </c>
      <c r="BK1073" t="s">
        <v>180</v>
      </c>
      <c r="BL1073">
        <v>1</v>
      </c>
      <c r="BM1073">
        <v>1</v>
      </c>
      <c r="BN1073">
        <v>0</v>
      </c>
      <c r="BO1073">
        <v>0</v>
      </c>
      <c r="BP1073">
        <v>0</v>
      </c>
      <c r="BQ1073">
        <v>0</v>
      </c>
      <c r="BY1073">
        <v>1125</v>
      </c>
      <c r="CG1073" s="4">
        <v>1</v>
      </c>
      <c r="CH1073" s="4">
        <v>1</v>
      </c>
      <c r="CI1073" s="5">
        <v>0</v>
      </c>
      <c r="CJ1073" s="5">
        <v>0</v>
      </c>
      <c r="CK1073" s="5">
        <v>0</v>
      </c>
      <c r="CL1073" s="5">
        <v>0</v>
      </c>
    </row>
    <row r="1074" spans="1:91" x14ac:dyDescent="0.2">
      <c r="A1074" t="s">
        <v>1743</v>
      </c>
      <c r="B1074" t="s">
        <v>1607</v>
      </c>
      <c r="C1074" t="s">
        <v>147</v>
      </c>
      <c r="D1074">
        <v>3.5</v>
      </c>
      <c r="E1074" t="s">
        <v>317</v>
      </c>
      <c r="F1074" t="s">
        <v>359</v>
      </c>
      <c r="G1074" t="s">
        <v>360</v>
      </c>
      <c r="H1074" t="s">
        <v>1611</v>
      </c>
      <c r="I1074">
        <v>0.17715</v>
      </c>
      <c r="J1074">
        <v>0.17715</v>
      </c>
      <c r="K1074">
        <v>12.52</v>
      </c>
      <c r="L1074">
        <v>2079.3000000000002</v>
      </c>
      <c r="M1074">
        <v>24.806000000000001</v>
      </c>
      <c r="N1074" s="1">
        <v>27951000</v>
      </c>
      <c r="O1074" s="1">
        <v>8.1601999999999996E-5</v>
      </c>
      <c r="P1074">
        <v>1929.4</v>
      </c>
      <c r="Q1074">
        <v>-24926</v>
      </c>
      <c r="R1074">
        <v>0.54542000000000002</v>
      </c>
      <c r="S1074">
        <v>0.50856000000000001</v>
      </c>
      <c r="T1074">
        <v>171.22</v>
      </c>
      <c r="U1074">
        <v>78.072000000000003</v>
      </c>
      <c r="V1074">
        <v>0.54542000000000002</v>
      </c>
      <c r="W1074">
        <v>0.52149000000000001</v>
      </c>
      <c r="X1074">
        <v>171.22</v>
      </c>
      <c r="Y1074">
        <v>78.072000000000003</v>
      </c>
      <c r="Z1074">
        <v>0.34029999999999999</v>
      </c>
      <c r="AA1074">
        <v>0.30557000000000001</v>
      </c>
      <c r="AB1074">
        <v>206.26</v>
      </c>
      <c r="AC1074">
        <v>134.63</v>
      </c>
      <c r="AD1074">
        <v>41</v>
      </c>
      <c r="AE1074">
        <v>26</v>
      </c>
      <c r="AF1074" s="1">
        <v>4.5515E-5</v>
      </c>
      <c r="AG1074" s="1">
        <v>2.5939000000000002E-8</v>
      </c>
      <c r="AH1074" s="1">
        <v>4.549E-5</v>
      </c>
      <c r="AI1074">
        <v>33</v>
      </c>
      <c r="AJ1074">
        <v>0</v>
      </c>
      <c r="AK1074">
        <v>27</v>
      </c>
      <c r="AL1074">
        <v>0</v>
      </c>
      <c r="AM1074">
        <v>1</v>
      </c>
      <c r="AN1074">
        <v>1</v>
      </c>
      <c r="AO1074">
        <v>0.32244</v>
      </c>
      <c r="AP1074">
        <v>0</v>
      </c>
      <c r="AQ1074">
        <v>0</v>
      </c>
      <c r="AR1074" t="s">
        <v>94</v>
      </c>
      <c r="AS1074" t="s">
        <v>95</v>
      </c>
      <c r="AT1074" t="s">
        <v>95</v>
      </c>
      <c r="AU1074" t="s">
        <v>94</v>
      </c>
      <c r="AV1074" t="s">
        <v>94</v>
      </c>
      <c r="AW1074" t="s">
        <v>94</v>
      </c>
      <c r="AX1074" t="s">
        <v>94</v>
      </c>
      <c r="AY1074" t="s">
        <v>94</v>
      </c>
      <c r="AZ1074" t="s">
        <v>95</v>
      </c>
      <c r="BA1074" t="s">
        <v>94</v>
      </c>
      <c r="BB1074" t="s">
        <v>94</v>
      </c>
      <c r="BC1074" t="s">
        <v>94</v>
      </c>
      <c r="BD1074" t="s">
        <v>94</v>
      </c>
      <c r="BH1074" t="s">
        <v>341</v>
      </c>
      <c r="BI1074">
        <v>1</v>
      </c>
      <c r="BJ1074" t="s">
        <v>97</v>
      </c>
      <c r="BK1074" t="s">
        <v>138</v>
      </c>
      <c r="BL1074">
        <v>0</v>
      </c>
      <c r="BM1074">
        <v>0</v>
      </c>
      <c r="BN1074">
        <v>0</v>
      </c>
      <c r="BO1074">
        <v>0</v>
      </c>
      <c r="BP1074">
        <v>0</v>
      </c>
      <c r="BQ1074">
        <v>0</v>
      </c>
      <c r="BY1074">
        <v>1126</v>
      </c>
      <c r="CG1074" s="4">
        <v>0</v>
      </c>
      <c r="CH1074" s="4">
        <v>0</v>
      </c>
      <c r="CI1074" s="5">
        <v>0</v>
      </c>
      <c r="CJ1074" s="5">
        <v>0</v>
      </c>
      <c r="CK1074" s="5">
        <v>0</v>
      </c>
      <c r="CL1074" s="5">
        <v>0</v>
      </c>
    </row>
    <row r="1075" spans="1:91" x14ac:dyDescent="0.2">
      <c r="A1075" t="s">
        <v>1744</v>
      </c>
      <c r="B1075" t="s">
        <v>1607</v>
      </c>
      <c r="C1075" t="s">
        <v>147</v>
      </c>
      <c r="D1075">
        <v>3.5</v>
      </c>
      <c r="E1075" t="s">
        <v>317</v>
      </c>
      <c r="F1075" t="s">
        <v>362</v>
      </c>
      <c r="G1075" t="s">
        <v>357</v>
      </c>
      <c r="H1075" t="s">
        <v>1611</v>
      </c>
      <c r="I1075">
        <v>0.30512</v>
      </c>
      <c r="J1075">
        <v>0.11856</v>
      </c>
      <c r="K1075">
        <v>1234.7</v>
      </c>
      <c r="L1075">
        <v>2015.8</v>
      </c>
      <c r="M1075">
        <v>14.403</v>
      </c>
      <c r="N1075">
        <v>64050</v>
      </c>
      <c r="O1075" s="1">
        <v>6.3818000000000005E-5</v>
      </c>
      <c r="P1075">
        <v>1848.4</v>
      </c>
      <c r="Q1075" s="1">
        <v>-2459100</v>
      </c>
      <c r="R1075">
        <v>0.99175000000000002</v>
      </c>
      <c r="S1075">
        <v>0.99114000000000002</v>
      </c>
      <c r="T1075">
        <v>1758.6</v>
      </c>
      <c r="U1075">
        <v>1008.3</v>
      </c>
      <c r="V1075">
        <v>0.94618999999999998</v>
      </c>
      <c r="W1075">
        <v>0.94362999999999997</v>
      </c>
      <c r="X1075">
        <v>4490</v>
      </c>
      <c r="Y1075">
        <v>3206.5</v>
      </c>
      <c r="Z1075">
        <v>0.68633999999999995</v>
      </c>
      <c r="AA1075">
        <v>0.67140999999999995</v>
      </c>
      <c r="AB1075">
        <v>10840</v>
      </c>
      <c r="AC1075">
        <v>9645.5</v>
      </c>
      <c r="AD1075">
        <v>45</v>
      </c>
      <c r="AE1075">
        <v>37</v>
      </c>
      <c r="AF1075">
        <v>0.90417999999999998</v>
      </c>
      <c r="AG1075" s="1">
        <v>7.0258000000000004E-5</v>
      </c>
      <c r="AH1075">
        <v>0.90410999999999997</v>
      </c>
      <c r="AI1075">
        <v>37</v>
      </c>
      <c r="AJ1075">
        <v>0</v>
      </c>
      <c r="AK1075">
        <v>36</v>
      </c>
      <c r="AL1075">
        <v>0</v>
      </c>
      <c r="AM1075">
        <v>0</v>
      </c>
      <c r="AN1075">
        <v>1</v>
      </c>
      <c r="AO1075">
        <v>0.92334000000000005</v>
      </c>
      <c r="AP1075">
        <v>0</v>
      </c>
      <c r="AQ1075">
        <v>0</v>
      </c>
      <c r="AR1075" t="s">
        <v>95</v>
      </c>
      <c r="AS1075" t="s">
        <v>95</v>
      </c>
      <c r="AT1075" t="s">
        <v>95</v>
      </c>
      <c r="AU1075" t="s">
        <v>94</v>
      </c>
      <c r="AV1075" t="s">
        <v>95</v>
      </c>
      <c r="AW1075" t="s">
        <v>94</v>
      </c>
      <c r="AX1075" t="s">
        <v>95</v>
      </c>
      <c r="AY1075" t="s">
        <v>95</v>
      </c>
      <c r="AZ1075" t="s">
        <v>95</v>
      </c>
      <c r="BA1075" t="s">
        <v>94</v>
      </c>
      <c r="BB1075" t="s">
        <v>94</v>
      </c>
      <c r="BC1075" t="s">
        <v>94</v>
      </c>
      <c r="BD1075" t="s">
        <v>94</v>
      </c>
      <c r="BI1075">
        <v>0</v>
      </c>
      <c r="BJ1075" t="s">
        <v>137</v>
      </c>
      <c r="BK1075" t="s">
        <v>180</v>
      </c>
      <c r="BL1075">
        <v>1</v>
      </c>
      <c r="BM1075">
        <v>1</v>
      </c>
      <c r="BN1075">
        <v>0</v>
      </c>
      <c r="BO1075">
        <v>0</v>
      </c>
      <c r="BP1075">
        <v>0</v>
      </c>
      <c r="BQ1075">
        <v>0</v>
      </c>
      <c r="BY1075">
        <v>1127</v>
      </c>
      <c r="CG1075" s="4">
        <v>1</v>
      </c>
      <c r="CH1075" s="4">
        <v>1</v>
      </c>
      <c r="CI1075" s="5">
        <v>0</v>
      </c>
      <c r="CJ1075" s="5">
        <v>0</v>
      </c>
      <c r="CK1075" s="5">
        <v>0</v>
      </c>
      <c r="CL1075" s="5">
        <v>0</v>
      </c>
    </row>
    <row r="1076" spans="1:91" x14ac:dyDescent="0.2">
      <c r="A1076" t="s">
        <v>1745</v>
      </c>
      <c r="B1076" t="s">
        <v>1607</v>
      </c>
      <c r="C1076" t="s">
        <v>147</v>
      </c>
      <c r="D1076">
        <v>3.5</v>
      </c>
      <c r="E1076" t="s">
        <v>317</v>
      </c>
      <c r="F1076" t="s">
        <v>364</v>
      </c>
      <c r="G1076" t="s">
        <v>360</v>
      </c>
      <c r="H1076" t="s">
        <v>1611</v>
      </c>
      <c r="I1076">
        <v>0.59062000000000003</v>
      </c>
      <c r="J1076">
        <v>0.58987000000000001</v>
      </c>
      <c r="K1076">
        <v>132.08000000000001</v>
      </c>
      <c r="L1076">
        <v>2036.4</v>
      </c>
      <c r="M1076">
        <v>7.4404000000000003</v>
      </c>
      <c r="N1076" s="1">
        <v>1126300000</v>
      </c>
      <c r="O1076" s="1">
        <v>6.7469E-15</v>
      </c>
      <c r="P1076">
        <v>1945.7</v>
      </c>
      <c r="Q1076" s="1">
        <v>-262870</v>
      </c>
      <c r="R1076">
        <v>0.64554999999999996</v>
      </c>
      <c r="S1076">
        <v>0.61428000000000005</v>
      </c>
      <c r="T1076">
        <v>1568.4</v>
      </c>
      <c r="U1076">
        <v>677.5</v>
      </c>
      <c r="V1076">
        <v>0.64554999999999996</v>
      </c>
      <c r="W1076">
        <v>0.62529999999999997</v>
      </c>
      <c r="X1076">
        <v>1568.4</v>
      </c>
      <c r="Y1076">
        <v>677.44</v>
      </c>
      <c r="Z1076">
        <v>0.30226999999999998</v>
      </c>
      <c r="AA1076">
        <v>0.26240000000000002</v>
      </c>
      <c r="AB1076">
        <v>2200.5</v>
      </c>
      <c r="AC1076">
        <v>1350.2</v>
      </c>
      <c r="AD1076">
        <v>38</v>
      </c>
      <c r="AE1076">
        <v>25</v>
      </c>
      <c r="AF1076" s="1">
        <v>1.2626000000000001E-5</v>
      </c>
      <c r="AG1076" s="1">
        <v>6.4372000000000003E-10</v>
      </c>
      <c r="AH1076" s="1">
        <v>1.2625E-5</v>
      </c>
      <c r="AI1076">
        <v>30</v>
      </c>
      <c r="AJ1076">
        <v>0</v>
      </c>
      <c r="AK1076">
        <v>24</v>
      </c>
      <c r="AL1076">
        <v>0</v>
      </c>
      <c r="AM1076">
        <v>1</v>
      </c>
      <c r="AN1076">
        <v>1</v>
      </c>
      <c r="AO1076">
        <v>0.27010000000000001</v>
      </c>
      <c r="AP1076">
        <v>0</v>
      </c>
      <c r="AQ1076">
        <v>0</v>
      </c>
      <c r="AR1076" t="s">
        <v>94</v>
      </c>
      <c r="AS1076" t="s">
        <v>95</v>
      </c>
      <c r="AT1076" t="s">
        <v>95</v>
      </c>
      <c r="AU1076" t="s">
        <v>94</v>
      </c>
      <c r="AV1076" t="s">
        <v>94</v>
      </c>
      <c r="AW1076" t="s">
        <v>94</v>
      </c>
      <c r="AX1076" t="s">
        <v>94</v>
      </c>
      <c r="AY1076" t="s">
        <v>94</v>
      </c>
      <c r="AZ1076" t="s">
        <v>95</v>
      </c>
      <c r="BA1076" t="s">
        <v>94</v>
      </c>
      <c r="BB1076" t="s">
        <v>94</v>
      </c>
      <c r="BC1076" t="s">
        <v>94</v>
      </c>
      <c r="BD1076" t="s">
        <v>94</v>
      </c>
      <c r="BH1076" t="s">
        <v>341</v>
      </c>
      <c r="BI1076">
        <v>1</v>
      </c>
      <c r="BJ1076" t="s">
        <v>97</v>
      </c>
      <c r="BK1076" t="s">
        <v>138</v>
      </c>
      <c r="BL1076">
        <v>0</v>
      </c>
      <c r="BM1076">
        <v>0</v>
      </c>
      <c r="BN1076">
        <v>0</v>
      </c>
      <c r="BO1076">
        <v>0</v>
      </c>
      <c r="BP1076">
        <v>0</v>
      </c>
      <c r="BQ1076">
        <v>0</v>
      </c>
      <c r="BY1076">
        <v>1128</v>
      </c>
      <c r="CG1076" s="4">
        <v>0</v>
      </c>
      <c r="CH1076" s="4">
        <v>0</v>
      </c>
      <c r="CI1076" s="5">
        <v>0</v>
      </c>
      <c r="CJ1076" s="5">
        <v>0</v>
      </c>
      <c r="CK1076" s="5">
        <v>0</v>
      </c>
      <c r="CL1076" s="5">
        <v>0</v>
      </c>
    </row>
    <row r="1077" spans="1:91" x14ac:dyDescent="0.2">
      <c r="A1077" t="s">
        <v>1746</v>
      </c>
      <c r="B1077" t="s">
        <v>1607</v>
      </c>
      <c r="C1077" t="s">
        <v>147</v>
      </c>
      <c r="D1077">
        <v>3.5</v>
      </c>
      <c r="E1077" t="s">
        <v>317</v>
      </c>
      <c r="F1077" t="s">
        <v>366</v>
      </c>
      <c r="G1077" t="s">
        <v>351</v>
      </c>
      <c r="H1077" t="s">
        <v>1611</v>
      </c>
      <c r="I1077">
        <v>0.20856</v>
      </c>
      <c r="J1077">
        <v>0.13580999999999999</v>
      </c>
      <c r="K1077">
        <v>38.75</v>
      </c>
      <c r="L1077">
        <v>2021.5</v>
      </c>
      <c r="M1077">
        <v>21.07</v>
      </c>
      <c r="N1077">
        <v>3588.7</v>
      </c>
      <c r="O1077">
        <v>1.6049E-4</v>
      </c>
      <c r="P1077">
        <v>1902.3</v>
      </c>
      <c r="Q1077">
        <v>-77168</v>
      </c>
      <c r="R1077">
        <v>0.99855000000000005</v>
      </c>
      <c r="S1077">
        <v>0.99843999999999999</v>
      </c>
      <c r="T1077">
        <v>23.675000000000001</v>
      </c>
      <c r="U1077">
        <v>16.667999999999999</v>
      </c>
      <c r="V1077">
        <v>0.99009000000000003</v>
      </c>
      <c r="W1077">
        <v>0.98962000000000006</v>
      </c>
      <c r="X1077">
        <v>61.832000000000001</v>
      </c>
      <c r="Y1077">
        <v>41.762999999999998</v>
      </c>
      <c r="Z1077">
        <v>0.65619000000000005</v>
      </c>
      <c r="AA1077">
        <v>0.63982000000000006</v>
      </c>
      <c r="AB1077">
        <v>364.27</v>
      </c>
      <c r="AC1077">
        <v>302.99</v>
      </c>
      <c r="AD1077">
        <v>45</v>
      </c>
      <c r="AE1077">
        <v>45</v>
      </c>
      <c r="AF1077">
        <v>0.60355999999999999</v>
      </c>
      <c r="AG1077">
        <v>2.7865000000000002E-4</v>
      </c>
      <c r="AH1077">
        <v>0.60328000000000004</v>
      </c>
      <c r="AI1077">
        <v>45</v>
      </c>
      <c r="AJ1077">
        <v>0</v>
      </c>
      <c r="AK1077">
        <v>44</v>
      </c>
      <c r="AL1077">
        <v>0</v>
      </c>
      <c r="AM1077">
        <v>0</v>
      </c>
      <c r="AN1077">
        <v>0</v>
      </c>
      <c r="AO1077">
        <v>0.89985999999999999</v>
      </c>
      <c r="AP1077">
        <v>0</v>
      </c>
      <c r="AQ1077">
        <v>0</v>
      </c>
      <c r="AR1077" t="s">
        <v>95</v>
      </c>
      <c r="AS1077" t="s">
        <v>95</v>
      </c>
      <c r="AT1077" t="s">
        <v>95</v>
      </c>
      <c r="AU1077" t="s">
        <v>95</v>
      </c>
      <c r="AV1077" t="s">
        <v>95</v>
      </c>
      <c r="AW1077" t="s">
        <v>95</v>
      </c>
      <c r="AX1077" t="s">
        <v>95</v>
      </c>
      <c r="AY1077" t="s">
        <v>95</v>
      </c>
      <c r="AZ1077" t="s">
        <v>95</v>
      </c>
      <c r="BA1077" t="s">
        <v>95</v>
      </c>
      <c r="BB1077" t="s">
        <v>95</v>
      </c>
      <c r="BC1077" t="s">
        <v>95</v>
      </c>
      <c r="BD1077" t="s">
        <v>95</v>
      </c>
      <c r="BI1077">
        <v>0</v>
      </c>
      <c r="BJ1077" t="s">
        <v>137</v>
      </c>
      <c r="BK1077" t="s">
        <v>180</v>
      </c>
      <c r="BL1077">
        <v>1</v>
      </c>
      <c r="BM1077">
        <v>1</v>
      </c>
      <c r="BN1077">
        <v>0</v>
      </c>
      <c r="BO1077">
        <v>0</v>
      </c>
      <c r="BP1077">
        <v>0</v>
      </c>
      <c r="BQ1077">
        <v>0</v>
      </c>
      <c r="BY1077">
        <v>1129</v>
      </c>
      <c r="CG1077" s="4">
        <v>1</v>
      </c>
      <c r="CH1077" s="4">
        <v>1</v>
      </c>
      <c r="CI1077" s="5">
        <v>0</v>
      </c>
      <c r="CJ1077" s="5">
        <v>0</v>
      </c>
      <c r="CK1077" s="5">
        <v>0</v>
      </c>
      <c r="CL1077" s="5">
        <v>0</v>
      </c>
    </row>
    <row r="1078" spans="1:91" x14ac:dyDescent="0.2">
      <c r="A1078" t="s">
        <v>1747</v>
      </c>
      <c r="B1078" t="s">
        <v>1607</v>
      </c>
      <c r="C1078" t="s">
        <v>147</v>
      </c>
      <c r="D1078">
        <v>3.5</v>
      </c>
      <c r="E1078" t="s">
        <v>317</v>
      </c>
      <c r="F1078" t="s">
        <v>368</v>
      </c>
      <c r="G1078" t="s">
        <v>354</v>
      </c>
      <c r="H1078" t="s">
        <v>1611</v>
      </c>
      <c r="I1078">
        <v>0.20619999999999999</v>
      </c>
      <c r="J1078">
        <v>0.13924</v>
      </c>
      <c r="K1078">
        <v>4.1196000000000002</v>
      </c>
      <c r="L1078">
        <v>2019.1</v>
      </c>
      <c r="M1078">
        <v>21.311</v>
      </c>
      <c r="N1078">
        <v>365.61</v>
      </c>
      <c r="O1078">
        <v>9.2023999999999995E-2</v>
      </c>
      <c r="P1078">
        <v>1964.7</v>
      </c>
      <c r="Q1078">
        <v>-8199.6</v>
      </c>
      <c r="R1078">
        <v>0.99097000000000002</v>
      </c>
      <c r="S1078">
        <v>0.99026000000000003</v>
      </c>
      <c r="T1078">
        <v>5.7995999999999999</v>
      </c>
      <c r="U1078">
        <v>4.0324999999999998</v>
      </c>
      <c r="V1078">
        <v>0.98451</v>
      </c>
      <c r="W1078">
        <v>0.98372000000000004</v>
      </c>
      <c r="X1078">
        <v>7.5967000000000002</v>
      </c>
      <c r="Y1078">
        <v>4.9715999999999996</v>
      </c>
      <c r="Z1078">
        <v>0.66918</v>
      </c>
      <c r="AA1078">
        <v>0.65222000000000002</v>
      </c>
      <c r="AB1078">
        <v>35.107999999999997</v>
      </c>
      <c r="AC1078">
        <v>29.702000000000002</v>
      </c>
      <c r="AD1078">
        <v>42</v>
      </c>
      <c r="AE1078">
        <v>39</v>
      </c>
      <c r="AF1078">
        <v>0.63456000000000001</v>
      </c>
      <c r="AG1078">
        <v>2.7352000000000001E-3</v>
      </c>
      <c r="AH1078">
        <v>0.63182000000000005</v>
      </c>
      <c r="AI1078">
        <v>42</v>
      </c>
      <c r="AJ1078">
        <v>0</v>
      </c>
      <c r="AK1078">
        <v>41</v>
      </c>
      <c r="AL1078">
        <v>0</v>
      </c>
      <c r="AM1078">
        <v>0</v>
      </c>
      <c r="AN1078">
        <v>1</v>
      </c>
      <c r="AO1078">
        <v>0.87075000000000002</v>
      </c>
      <c r="AP1078">
        <v>0</v>
      </c>
      <c r="AQ1078">
        <v>0</v>
      </c>
      <c r="AR1078" t="s">
        <v>95</v>
      </c>
      <c r="AS1078" t="s">
        <v>95</v>
      </c>
      <c r="AT1078" t="s">
        <v>95</v>
      </c>
      <c r="AU1078" t="s">
        <v>95</v>
      </c>
      <c r="AV1078" t="s">
        <v>95</v>
      </c>
      <c r="AW1078" t="s">
        <v>95</v>
      </c>
      <c r="AX1078" t="s">
        <v>95</v>
      </c>
      <c r="AY1078" t="s">
        <v>95</v>
      </c>
      <c r="AZ1078" t="s">
        <v>95</v>
      </c>
      <c r="BA1078" t="s">
        <v>95</v>
      </c>
      <c r="BB1078" t="s">
        <v>95</v>
      </c>
      <c r="BC1078" t="s">
        <v>95</v>
      </c>
      <c r="BD1078" t="s">
        <v>95</v>
      </c>
      <c r="BH1078" t="s">
        <v>341</v>
      </c>
      <c r="BI1078">
        <v>1</v>
      </c>
      <c r="BJ1078" t="s">
        <v>97</v>
      </c>
      <c r="BK1078" t="s">
        <v>138</v>
      </c>
      <c r="BL1078">
        <v>0</v>
      </c>
      <c r="BM1078">
        <v>0</v>
      </c>
      <c r="BN1078">
        <v>0</v>
      </c>
      <c r="BO1078">
        <v>0</v>
      </c>
      <c r="BP1078">
        <v>0</v>
      </c>
      <c r="BQ1078">
        <v>0</v>
      </c>
      <c r="BY1078">
        <v>1130</v>
      </c>
      <c r="CG1078" s="4">
        <v>0</v>
      </c>
      <c r="CH1078" s="4">
        <v>0</v>
      </c>
      <c r="CI1078" s="5">
        <v>0</v>
      </c>
      <c r="CJ1078" s="5">
        <v>0</v>
      </c>
      <c r="CK1078" s="5">
        <v>0</v>
      </c>
      <c r="CL1078" s="5">
        <v>0</v>
      </c>
    </row>
    <row r="1079" spans="1:91" x14ac:dyDescent="0.2">
      <c r="A1079" t="s">
        <v>1748</v>
      </c>
      <c r="B1079" t="s">
        <v>1607</v>
      </c>
      <c r="C1079" t="s">
        <v>745</v>
      </c>
      <c r="D1079">
        <v>1.1000000000000001</v>
      </c>
      <c r="E1079" t="s">
        <v>90</v>
      </c>
      <c r="F1079" t="s">
        <v>1609</v>
      </c>
      <c r="G1079" t="s">
        <v>1610</v>
      </c>
      <c r="H1079" t="s">
        <v>1611</v>
      </c>
      <c r="I1079">
        <v>9.6670000000000006E-2</v>
      </c>
      <c r="J1079">
        <v>5.3215999999999999E-2</v>
      </c>
      <c r="K1079">
        <v>58.506999999999998</v>
      </c>
      <c r="L1079">
        <v>2017.1</v>
      </c>
      <c r="M1079">
        <v>45.457999999999998</v>
      </c>
      <c r="N1079">
        <v>2537.6999999999998</v>
      </c>
      <c r="O1079">
        <v>7.8756999999999994E-2</v>
      </c>
      <c r="P1079">
        <v>1835.5</v>
      </c>
      <c r="Q1079" s="1">
        <v>-116740</v>
      </c>
      <c r="R1079">
        <v>0.86460000000000004</v>
      </c>
      <c r="S1079">
        <v>0.83335000000000004</v>
      </c>
      <c r="T1079">
        <v>113.23</v>
      </c>
      <c r="U1079">
        <v>98.055999999999997</v>
      </c>
      <c r="V1079">
        <v>0.85833000000000004</v>
      </c>
      <c r="W1079">
        <v>0.83809</v>
      </c>
      <c r="X1079">
        <v>115.82</v>
      </c>
      <c r="Y1079">
        <v>100.24</v>
      </c>
      <c r="Z1079">
        <v>0.86760000000000004</v>
      </c>
      <c r="AA1079">
        <v>0.84869000000000006</v>
      </c>
      <c r="AB1079">
        <v>111.97</v>
      </c>
      <c r="AC1079">
        <v>95.543000000000006</v>
      </c>
      <c r="AD1079">
        <v>17</v>
      </c>
      <c r="AE1079">
        <v>17</v>
      </c>
      <c r="AF1079">
        <v>0.63949</v>
      </c>
      <c r="AG1079">
        <v>0.23555999999999999</v>
      </c>
      <c r="AH1079">
        <v>0.40393000000000001</v>
      </c>
      <c r="AI1079">
        <v>17</v>
      </c>
      <c r="AJ1079">
        <v>0</v>
      </c>
      <c r="AK1079">
        <v>16</v>
      </c>
      <c r="AL1079">
        <v>0</v>
      </c>
      <c r="AM1079">
        <v>0</v>
      </c>
      <c r="AN1079">
        <v>0</v>
      </c>
      <c r="AO1079">
        <v>0.92266999999999999</v>
      </c>
      <c r="AP1079">
        <v>0</v>
      </c>
      <c r="AQ1079">
        <v>0</v>
      </c>
      <c r="AR1079" t="s">
        <v>95</v>
      </c>
      <c r="AS1079" t="s">
        <v>95</v>
      </c>
      <c r="AT1079" t="s">
        <v>95</v>
      </c>
      <c r="AU1079" t="s">
        <v>95</v>
      </c>
      <c r="AV1079" t="s">
        <v>95</v>
      </c>
      <c r="AW1079" t="s">
        <v>95</v>
      </c>
      <c r="AX1079" t="s">
        <v>95</v>
      </c>
      <c r="AY1079" t="s">
        <v>95</v>
      </c>
      <c r="AZ1079" t="s">
        <v>95</v>
      </c>
      <c r="BA1079" t="s">
        <v>95</v>
      </c>
      <c r="BB1079" t="s">
        <v>95</v>
      </c>
      <c r="BC1079" t="s">
        <v>95</v>
      </c>
      <c r="BD1079" t="s">
        <v>95</v>
      </c>
      <c r="BE1079">
        <v>2</v>
      </c>
      <c r="BI1079">
        <v>0</v>
      </c>
      <c r="BL1079">
        <v>1</v>
      </c>
      <c r="BM1079">
        <v>1</v>
      </c>
      <c r="BN1079">
        <v>0</v>
      </c>
      <c r="BO1079">
        <v>2</v>
      </c>
      <c r="BP1079">
        <v>0</v>
      </c>
      <c r="BQ1079">
        <v>0</v>
      </c>
      <c r="BY1079">
        <v>1132</v>
      </c>
      <c r="CG1079" s="4">
        <v>1</v>
      </c>
      <c r="CH1079" s="4">
        <v>1</v>
      </c>
      <c r="CI1079" s="5">
        <v>0</v>
      </c>
      <c r="CJ1079" s="5">
        <v>0</v>
      </c>
      <c r="CK1079" s="5">
        <v>0</v>
      </c>
      <c r="CL1079" s="5">
        <v>0</v>
      </c>
    </row>
    <row r="1080" spans="1:91" x14ac:dyDescent="0.2">
      <c r="A1080" t="s">
        <v>1749</v>
      </c>
      <c r="B1080" t="s">
        <v>1607</v>
      </c>
      <c r="C1080" t="s">
        <v>745</v>
      </c>
      <c r="D1080">
        <v>1.1000000000000001</v>
      </c>
      <c r="E1080" t="s">
        <v>90</v>
      </c>
      <c r="F1080" t="s">
        <v>1613</v>
      </c>
      <c r="G1080" t="s">
        <v>92</v>
      </c>
      <c r="H1080" t="s">
        <v>1611</v>
      </c>
      <c r="I1080">
        <v>2.4180000000000001</v>
      </c>
      <c r="J1080">
        <v>2.1425E-2</v>
      </c>
      <c r="K1080">
        <v>2.6197999999999998E-4</v>
      </c>
      <c r="L1080">
        <v>2009.2</v>
      </c>
      <c r="M1080">
        <v>1.8173999999999999</v>
      </c>
      <c r="N1080">
        <v>1.1088000000000001E-2</v>
      </c>
      <c r="O1080" s="1">
        <v>1.3888000000000001E-13</v>
      </c>
      <c r="P1080">
        <v>846.52</v>
      </c>
      <c r="Q1080">
        <v>-0.51751999999999998</v>
      </c>
      <c r="R1080">
        <v>0.26284999999999997</v>
      </c>
      <c r="S1080">
        <v>4.1709000000000003E-2</v>
      </c>
      <c r="T1080">
        <v>2.9231000000000001E-3</v>
      </c>
      <c r="U1080">
        <v>2.1172000000000001E-3</v>
      </c>
      <c r="V1080">
        <v>8.2762000000000002E-2</v>
      </c>
      <c r="W1080">
        <v>-8.4007999999999999E-2</v>
      </c>
      <c r="X1080">
        <v>3.2607000000000001E-3</v>
      </c>
      <c r="Y1080">
        <v>2.1665E-3</v>
      </c>
      <c r="Z1080">
        <v>9.6215999999999996E-2</v>
      </c>
      <c r="AA1080">
        <v>-6.8109000000000003E-2</v>
      </c>
      <c r="AB1080">
        <v>3.2366999999999999E-3</v>
      </c>
      <c r="AC1080">
        <v>2.1581E-3</v>
      </c>
      <c r="AD1080">
        <v>14</v>
      </c>
      <c r="AE1080">
        <v>14</v>
      </c>
      <c r="AF1080">
        <v>1.2625999999999999</v>
      </c>
      <c r="AG1080">
        <v>0.24349999999999999</v>
      </c>
      <c r="AH1080">
        <v>1.0190999999999999</v>
      </c>
      <c r="AI1080">
        <v>14</v>
      </c>
      <c r="AJ1080">
        <v>5</v>
      </c>
      <c r="AK1080">
        <v>0</v>
      </c>
      <c r="AL1080">
        <v>1</v>
      </c>
      <c r="AM1080">
        <v>0</v>
      </c>
      <c r="AN1080">
        <v>1</v>
      </c>
      <c r="AO1080">
        <v>0.94079999999999997</v>
      </c>
      <c r="AP1080">
        <v>1</v>
      </c>
      <c r="AQ1080">
        <v>1</v>
      </c>
      <c r="AR1080" t="s">
        <v>96</v>
      </c>
      <c r="AS1080" t="s">
        <v>95</v>
      </c>
      <c r="AT1080" t="s">
        <v>95</v>
      </c>
      <c r="AU1080" t="s">
        <v>95</v>
      </c>
      <c r="AV1080" t="s">
        <v>94</v>
      </c>
      <c r="AW1080" t="s">
        <v>94</v>
      </c>
      <c r="AX1080" t="s">
        <v>95</v>
      </c>
      <c r="AY1080" t="s">
        <v>95</v>
      </c>
      <c r="AZ1080" t="s">
        <v>94</v>
      </c>
      <c r="BA1080" t="s">
        <v>96</v>
      </c>
      <c r="BB1080" t="s">
        <v>94</v>
      </c>
      <c r="BC1080" t="s">
        <v>96</v>
      </c>
      <c r="BD1080" t="s">
        <v>94</v>
      </c>
      <c r="BE1080">
        <v>2</v>
      </c>
      <c r="BF1080" t="s">
        <v>1732</v>
      </c>
      <c r="BG1080" t="s">
        <v>1750</v>
      </c>
      <c r="BI1080">
        <v>0</v>
      </c>
      <c r="BL1080">
        <v>0</v>
      </c>
      <c r="BM1080">
        <v>1</v>
      </c>
      <c r="BN1080">
        <v>0</v>
      </c>
      <c r="BO1080">
        <v>0</v>
      </c>
      <c r="BP1080">
        <v>0</v>
      </c>
      <c r="BQ1080">
        <v>0</v>
      </c>
      <c r="BY1080">
        <v>1133</v>
      </c>
      <c r="CG1080" s="4">
        <v>0</v>
      </c>
      <c r="CH1080" s="4">
        <v>1</v>
      </c>
      <c r="CI1080" s="5">
        <v>0</v>
      </c>
      <c r="CJ1080" s="5">
        <v>0</v>
      </c>
      <c r="CK1080" s="5">
        <v>0</v>
      </c>
      <c r="CL1080" s="5">
        <v>0</v>
      </c>
    </row>
    <row r="1081" spans="1:91" x14ac:dyDescent="0.2">
      <c r="A1081" t="s">
        <v>1751</v>
      </c>
      <c r="B1081" t="s">
        <v>1607</v>
      </c>
      <c r="C1081" t="s">
        <v>745</v>
      </c>
      <c r="D1081">
        <v>1.1000000000000001</v>
      </c>
      <c r="E1081" t="s">
        <v>90</v>
      </c>
      <c r="F1081" t="s">
        <v>1615</v>
      </c>
      <c r="G1081" t="s">
        <v>107</v>
      </c>
      <c r="H1081" t="s">
        <v>1611</v>
      </c>
      <c r="I1081">
        <v>2.4180000000000001</v>
      </c>
      <c r="J1081">
        <v>2.1425E-2</v>
      </c>
      <c r="K1081">
        <v>2.6197999999999998E-4</v>
      </c>
      <c r="L1081">
        <v>2009.2</v>
      </c>
      <c r="M1081">
        <v>1.8173999999999999</v>
      </c>
      <c r="N1081">
        <v>1.1088000000000001E-2</v>
      </c>
      <c r="O1081" s="1">
        <v>1.3888000000000001E-13</v>
      </c>
      <c r="P1081">
        <v>846.52</v>
      </c>
      <c r="Q1081">
        <v>-0.51751999999999998</v>
      </c>
      <c r="R1081">
        <v>0.26284999999999997</v>
      </c>
      <c r="S1081">
        <v>4.1709000000000003E-2</v>
      </c>
      <c r="T1081">
        <v>2.9231000000000001E-3</v>
      </c>
      <c r="U1081">
        <v>2.1172000000000001E-3</v>
      </c>
      <c r="V1081">
        <v>8.2762000000000002E-2</v>
      </c>
      <c r="W1081">
        <v>-8.4007999999999999E-2</v>
      </c>
      <c r="X1081">
        <v>3.2607000000000001E-3</v>
      </c>
      <c r="Y1081">
        <v>2.1665E-3</v>
      </c>
      <c r="Z1081">
        <v>9.6215999999999996E-2</v>
      </c>
      <c r="AA1081">
        <v>-6.8109000000000003E-2</v>
      </c>
      <c r="AB1081">
        <v>3.2366999999999999E-3</v>
      </c>
      <c r="AC1081">
        <v>2.1581E-3</v>
      </c>
      <c r="AD1081">
        <v>14</v>
      </c>
      <c r="AE1081">
        <v>14</v>
      </c>
      <c r="AF1081">
        <v>1.2625999999999999</v>
      </c>
      <c r="AG1081">
        <v>0.24349999999999999</v>
      </c>
      <c r="AH1081">
        <v>1.0190999999999999</v>
      </c>
      <c r="AI1081">
        <v>14</v>
      </c>
      <c r="AJ1081">
        <v>5</v>
      </c>
      <c r="AK1081">
        <v>0</v>
      </c>
      <c r="AL1081">
        <v>1</v>
      </c>
      <c r="AM1081">
        <v>0</v>
      </c>
      <c r="AN1081">
        <v>1</v>
      </c>
      <c r="AO1081">
        <v>0.94079999999999997</v>
      </c>
      <c r="AP1081">
        <v>1</v>
      </c>
      <c r="AQ1081">
        <v>1</v>
      </c>
      <c r="AR1081" t="s">
        <v>96</v>
      </c>
      <c r="AS1081" t="s">
        <v>95</v>
      </c>
      <c r="AT1081" t="s">
        <v>95</v>
      </c>
      <c r="AU1081" t="s">
        <v>95</v>
      </c>
      <c r="AV1081" t="s">
        <v>94</v>
      </c>
      <c r="AW1081" t="s">
        <v>94</v>
      </c>
      <c r="AX1081" t="s">
        <v>95</v>
      </c>
      <c r="AY1081" t="s">
        <v>95</v>
      </c>
      <c r="AZ1081" t="s">
        <v>94</v>
      </c>
      <c r="BA1081" t="s">
        <v>96</v>
      </c>
      <c r="BB1081" t="s">
        <v>94</v>
      </c>
      <c r="BC1081" t="s">
        <v>96</v>
      </c>
      <c r="BD1081" t="s">
        <v>94</v>
      </c>
      <c r="BH1081" t="s">
        <v>189</v>
      </c>
      <c r="BI1081">
        <v>0</v>
      </c>
      <c r="BJ1081" t="s">
        <v>108</v>
      </c>
      <c r="BK1081" t="s">
        <v>109</v>
      </c>
      <c r="BL1081">
        <v>0</v>
      </c>
      <c r="BM1081">
        <v>1</v>
      </c>
      <c r="BN1081">
        <v>0</v>
      </c>
      <c r="BO1081">
        <v>1</v>
      </c>
      <c r="BP1081">
        <v>0</v>
      </c>
      <c r="BQ1081">
        <v>0</v>
      </c>
      <c r="BY1081">
        <v>1134</v>
      </c>
      <c r="CG1081" s="4">
        <v>0</v>
      </c>
      <c r="CH1081" s="4">
        <v>1</v>
      </c>
      <c r="CI1081" s="5">
        <v>0</v>
      </c>
      <c r="CJ1081" s="5">
        <v>1</v>
      </c>
      <c r="CK1081" s="5">
        <v>0</v>
      </c>
      <c r="CL1081" s="5">
        <v>0</v>
      </c>
    </row>
    <row r="1082" spans="1:91" x14ac:dyDescent="0.2">
      <c r="A1082" t="s">
        <v>1752</v>
      </c>
      <c r="B1082" t="s">
        <v>1607</v>
      </c>
      <c r="C1082" t="s">
        <v>745</v>
      </c>
      <c r="D1082">
        <v>2.2000000000000002</v>
      </c>
      <c r="E1082" t="s">
        <v>1006</v>
      </c>
      <c r="F1082" t="s">
        <v>1632</v>
      </c>
      <c r="G1082" t="s">
        <v>1633</v>
      </c>
      <c r="H1082" t="s">
        <v>1611</v>
      </c>
      <c r="I1082">
        <v>0.11909</v>
      </c>
      <c r="J1082">
        <v>4.5339999999999998E-2</v>
      </c>
      <c r="K1082">
        <v>0.45738000000000001</v>
      </c>
      <c r="L1082">
        <v>2012.1</v>
      </c>
      <c r="M1082">
        <v>36.9</v>
      </c>
      <c r="N1082">
        <v>16.702999999999999</v>
      </c>
      <c r="O1082">
        <v>8.9469999999999992</v>
      </c>
      <c r="P1082">
        <v>2013.5</v>
      </c>
      <c r="Q1082">
        <v>-911.91</v>
      </c>
      <c r="R1082">
        <v>0.36215000000000003</v>
      </c>
      <c r="S1082">
        <v>0.17079</v>
      </c>
      <c r="T1082">
        <v>2.4582999999999999</v>
      </c>
      <c r="U1082">
        <v>1.4301999999999999</v>
      </c>
      <c r="V1082">
        <v>0.35449000000000003</v>
      </c>
      <c r="W1082">
        <v>0.23712</v>
      </c>
      <c r="X1082">
        <v>2.4729999999999999</v>
      </c>
      <c r="Y1082">
        <v>1.3466</v>
      </c>
      <c r="Z1082">
        <v>0.35881999999999997</v>
      </c>
      <c r="AA1082">
        <v>0.24224000000000001</v>
      </c>
      <c r="AB1082">
        <v>2.4647000000000001</v>
      </c>
      <c r="AC1082">
        <v>1.3998999999999999</v>
      </c>
      <c r="AD1082">
        <v>14</v>
      </c>
      <c r="AE1082">
        <v>14</v>
      </c>
      <c r="AF1082">
        <v>1.1346000000000001</v>
      </c>
      <c r="AG1082">
        <v>0.46878999999999998</v>
      </c>
      <c r="AH1082">
        <v>0.66576999999999997</v>
      </c>
      <c r="AI1082">
        <v>14</v>
      </c>
      <c r="AJ1082">
        <v>5</v>
      </c>
      <c r="AK1082">
        <v>13</v>
      </c>
      <c r="AL1082">
        <v>1</v>
      </c>
      <c r="AM1082">
        <v>0</v>
      </c>
      <c r="AN1082">
        <v>1</v>
      </c>
      <c r="AO1082">
        <v>0.86129999999999995</v>
      </c>
      <c r="AP1082">
        <v>0</v>
      </c>
      <c r="AQ1082">
        <v>1</v>
      </c>
      <c r="AR1082" t="s">
        <v>94</v>
      </c>
      <c r="AS1082" t="s">
        <v>95</v>
      </c>
      <c r="AT1082" t="s">
        <v>95</v>
      </c>
      <c r="AU1082" t="s">
        <v>95</v>
      </c>
      <c r="AV1082" t="s">
        <v>95</v>
      </c>
      <c r="AW1082" t="s">
        <v>95</v>
      </c>
      <c r="AX1082" t="s">
        <v>95</v>
      </c>
      <c r="AY1082" t="s">
        <v>95</v>
      </c>
      <c r="AZ1082" t="s">
        <v>95</v>
      </c>
      <c r="BA1082" t="s">
        <v>94</v>
      </c>
      <c r="BB1082" t="s">
        <v>95</v>
      </c>
      <c r="BC1082" t="s">
        <v>94</v>
      </c>
      <c r="BD1082" t="s">
        <v>95</v>
      </c>
      <c r="BE1082">
        <v>2</v>
      </c>
      <c r="BI1082">
        <v>0</v>
      </c>
      <c r="BL1082">
        <v>1</v>
      </c>
      <c r="BM1082">
        <v>1</v>
      </c>
      <c r="BN1082">
        <v>0</v>
      </c>
      <c r="BO1082">
        <v>0</v>
      </c>
      <c r="BP1082">
        <v>0</v>
      </c>
      <c r="BQ1082">
        <v>0</v>
      </c>
      <c r="BY1082">
        <v>1131</v>
      </c>
      <c r="CG1082" s="4">
        <v>1</v>
      </c>
      <c r="CH1082" s="4">
        <v>1</v>
      </c>
      <c r="CI1082" s="5">
        <v>0</v>
      </c>
      <c r="CJ1082" s="5">
        <v>0</v>
      </c>
      <c r="CK1082" s="5">
        <v>0</v>
      </c>
      <c r="CL1082" s="5">
        <v>1</v>
      </c>
      <c r="CM1082" s="12" t="s">
        <v>3457</v>
      </c>
    </row>
    <row r="1083" spans="1:91" x14ac:dyDescent="0.2">
      <c r="A1083" t="s">
        <v>1753</v>
      </c>
      <c r="B1083" t="s">
        <v>1607</v>
      </c>
      <c r="C1083" t="s">
        <v>745</v>
      </c>
      <c r="D1083">
        <v>2.5</v>
      </c>
      <c r="E1083" t="s">
        <v>632</v>
      </c>
      <c r="F1083" t="s">
        <v>1635</v>
      </c>
      <c r="G1083" t="s">
        <v>905</v>
      </c>
      <c r="H1083" t="s">
        <v>1611</v>
      </c>
      <c r="I1083">
        <v>6.3175999999999996E-2</v>
      </c>
      <c r="J1083">
        <v>6.1828000000000001E-2</v>
      </c>
      <c r="K1083">
        <v>12.831</v>
      </c>
      <c r="L1083">
        <v>2076.6</v>
      </c>
      <c r="M1083">
        <v>69.558000000000007</v>
      </c>
      <c r="N1083">
        <v>10477</v>
      </c>
      <c r="O1083">
        <v>0.14158000000000001</v>
      </c>
      <c r="P1083">
        <v>1896.9</v>
      </c>
      <c r="Q1083">
        <v>-25636</v>
      </c>
      <c r="R1083">
        <v>0.87536000000000003</v>
      </c>
      <c r="S1083">
        <v>0.84419999999999995</v>
      </c>
      <c r="T1083">
        <v>22.568000000000001</v>
      </c>
      <c r="U1083">
        <v>17.195</v>
      </c>
      <c r="V1083">
        <v>0.87536000000000003</v>
      </c>
      <c r="W1083">
        <v>0.85618000000000005</v>
      </c>
      <c r="X1083">
        <v>22.568000000000001</v>
      </c>
      <c r="Y1083">
        <v>17.2</v>
      </c>
      <c r="Z1083">
        <v>0.85612999999999995</v>
      </c>
      <c r="AA1083">
        <v>0.83399999999999996</v>
      </c>
      <c r="AB1083">
        <v>24.245999999999999</v>
      </c>
      <c r="AC1083">
        <v>19.167999999999999</v>
      </c>
      <c r="AD1083">
        <v>16</v>
      </c>
      <c r="AE1083">
        <v>16</v>
      </c>
      <c r="AF1083">
        <v>2.8825E-2</v>
      </c>
      <c r="AG1083">
        <v>1.2980999999999999E-2</v>
      </c>
      <c r="AH1083">
        <v>1.5844E-2</v>
      </c>
      <c r="AI1083">
        <v>16</v>
      </c>
      <c r="AJ1083">
        <v>4</v>
      </c>
      <c r="AK1083">
        <v>15</v>
      </c>
      <c r="AL1083">
        <v>1</v>
      </c>
      <c r="AM1083">
        <v>0</v>
      </c>
      <c r="AN1083">
        <v>0</v>
      </c>
      <c r="AO1083">
        <v>0.92127999999999999</v>
      </c>
      <c r="AP1083">
        <v>0</v>
      </c>
      <c r="AQ1083">
        <v>0</v>
      </c>
      <c r="AR1083" t="s">
        <v>95</v>
      </c>
      <c r="AS1083" t="s">
        <v>95</v>
      </c>
      <c r="AT1083" t="s">
        <v>95</v>
      </c>
      <c r="AU1083" t="s">
        <v>95</v>
      </c>
      <c r="AV1083" t="s">
        <v>95</v>
      </c>
      <c r="AW1083" t="s">
        <v>95</v>
      </c>
      <c r="AX1083" t="s">
        <v>95</v>
      </c>
      <c r="AY1083" t="s">
        <v>94</v>
      </c>
      <c r="AZ1083" t="s">
        <v>95</v>
      </c>
      <c r="BA1083" t="s">
        <v>94</v>
      </c>
      <c r="BB1083" t="s">
        <v>95</v>
      </c>
      <c r="BC1083" t="s">
        <v>94</v>
      </c>
      <c r="BD1083" t="s">
        <v>95</v>
      </c>
      <c r="BE1083">
        <v>2</v>
      </c>
      <c r="BI1083">
        <v>0</v>
      </c>
      <c r="BL1083">
        <v>1</v>
      </c>
      <c r="BM1083">
        <v>1</v>
      </c>
      <c r="BN1083">
        <v>0</v>
      </c>
      <c r="BO1083">
        <v>0</v>
      </c>
      <c r="BP1083">
        <v>0</v>
      </c>
      <c r="BQ1083">
        <v>0</v>
      </c>
      <c r="BY1083">
        <v>1135</v>
      </c>
      <c r="CG1083" s="4">
        <v>1</v>
      </c>
      <c r="CH1083" s="4">
        <v>1</v>
      </c>
      <c r="CI1083" s="5">
        <v>0</v>
      </c>
      <c r="CJ1083" s="5">
        <v>0</v>
      </c>
      <c r="CK1083" s="5">
        <v>0</v>
      </c>
      <c r="CL1083" s="5">
        <v>0</v>
      </c>
    </row>
    <row r="1084" spans="1:91" x14ac:dyDescent="0.2">
      <c r="A1084" t="s">
        <v>1754</v>
      </c>
      <c r="B1084" t="s">
        <v>1607</v>
      </c>
      <c r="C1084" t="s">
        <v>745</v>
      </c>
      <c r="D1084">
        <v>2.5</v>
      </c>
      <c r="E1084" t="s">
        <v>632</v>
      </c>
      <c r="F1084" t="s">
        <v>1638</v>
      </c>
      <c r="G1084" t="s">
        <v>905</v>
      </c>
      <c r="H1084" t="s">
        <v>1611</v>
      </c>
      <c r="I1084">
        <v>7.7214000000000005E-2</v>
      </c>
      <c r="J1084">
        <v>7.6675999999999994E-2</v>
      </c>
      <c r="K1084">
        <v>162.52000000000001</v>
      </c>
      <c r="L1084">
        <v>2080.6</v>
      </c>
      <c r="M1084">
        <v>56.912999999999997</v>
      </c>
      <c r="N1084" s="1">
        <v>338320</v>
      </c>
      <c r="O1084">
        <v>2.2842000000000001E-3</v>
      </c>
      <c r="P1084">
        <v>1835.7</v>
      </c>
      <c r="Q1084" s="1">
        <v>-325210</v>
      </c>
      <c r="R1084">
        <v>0.80930999999999997</v>
      </c>
      <c r="S1084">
        <v>0.76163999999999998</v>
      </c>
      <c r="T1084">
        <v>368.57</v>
      </c>
      <c r="U1084">
        <v>313.08</v>
      </c>
      <c r="V1084">
        <v>0.80930999999999997</v>
      </c>
      <c r="W1084">
        <v>0.77998000000000001</v>
      </c>
      <c r="X1084">
        <v>368.57</v>
      </c>
      <c r="Y1084">
        <v>313.16000000000003</v>
      </c>
      <c r="Z1084">
        <v>0.78781000000000001</v>
      </c>
      <c r="AA1084">
        <v>0.75517000000000001</v>
      </c>
      <c r="AB1084">
        <v>388.8</v>
      </c>
      <c r="AC1084">
        <v>316.55</v>
      </c>
      <c r="AD1084">
        <v>16</v>
      </c>
      <c r="AE1084">
        <v>16</v>
      </c>
      <c r="AF1084">
        <v>9.9343000000000001E-3</v>
      </c>
      <c r="AG1084">
        <v>2.7518E-3</v>
      </c>
      <c r="AH1084">
        <v>7.1824999999999996E-3</v>
      </c>
      <c r="AI1084">
        <v>16</v>
      </c>
      <c r="AJ1084">
        <v>4</v>
      </c>
      <c r="AK1084">
        <v>15</v>
      </c>
      <c r="AL1084">
        <v>1</v>
      </c>
      <c r="AM1084">
        <v>0</v>
      </c>
      <c r="AN1084">
        <v>0</v>
      </c>
      <c r="AO1084">
        <v>0.91232000000000002</v>
      </c>
      <c r="AP1084">
        <v>0</v>
      </c>
      <c r="AQ1084">
        <v>0</v>
      </c>
      <c r="AR1084" t="s">
        <v>95</v>
      </c>
      <c r="AS1084" t="s">
        <v>95</v>
      </c>
      <c r="AT1084" t="s">
        <v>95</v>
      </c>
      <c r="AU1084" t="s">
        <v>95</v>
      </c>
      <c r="AV1084" t="s">
        <v>95</v>
      </c>
      <c r="AW1084" t="s">
        <v>95</v>
      </c>
      <c r="AX1084" t="s">
        <v>95</v>
      </c>
      <c r="AY1084" t="s">
        <v>94</v>
      </c>
      <c r="AZ1084" t="s">
        <v>95</v>
      </c>
      <c r="BA1084" t="s">
        <v>94</v>
      </c>
      <c r="BB1084" t="s">
        <v>95</v>
      </c>
      <c r="BC1084" t="s">
        <v>94</v>
      </c>
      <c r="BD1084" t="s">
        <v>95</v>
      </c>
      <c r="BE1084">
        <v>2</v>
      </c>
      <c r="BI1084">
        <v>0</v>
      </c>
      <c r="BL1084">
        <v>1</v>
      </c>
      <c r="BM1084">
        <v>1</v>
      </c>
      <c r="BN1084">
        <v>0</v>
      </c>
      <c r="BO1084">
        <v>0</v>
      </c>
      <c r="BP1084">
        <v>0</v>
      </c>
      <c r="BQ1084">
        <v>0</v>
      </c>
      <c r="BY1084">
        <v>1136</v>
      </c>
      <c r="CG1084" s="4">
        <v>1</v>
      </c>
      <c r="CH1084" s="4">
        <v>1</v>
      </c>
      <c r="CI1084" s="5">
        <v>0</v>
      </c>
      <c r="CJ1084" s="5">
        <v>0</v>
      </c>
      <c r="CK1084" s="5">
        <v>0</v>
      </c>
      <c r="CL1084" s="5">
        <v>0</v>
      </c>
    </row>
    <row r="1085" spans="1:91" x14ac:dyDescent="0.2">
      <c r="A1085" t="s">
        <v>1755</v>
      </c>
      <c r="B1085" t="s">
        <v>1607</v>
      </c>
      <c r="C1085" t="s">
        <v>745</v>
      </c>
      <c r="D1085">
        <v>2.5</v>
      </c>
      <c r="E1085" t="s">
        <v>632</v>
      </c>
      <c r="F1085" t="s">
        <v>1640</v>
      </c>
      <c r="G1085" t="s">
        <v>905</v>
      </c>
      <c r="H1085" t="s">
        <v>1611</v>
      </c>
      <c r="I1085">
        <v>1.0487E-2</v>
      </c>
      <c r="J1085">
        <v>1.0481000000000001E-2</v>
      </c>
      <c r="K1085">
        <v>28.754999999999999</v>
      </c>
      <c r="L1085">
        <v>2721</v>
      </c>
      <c r="M1085">
        <v>419.03</v>
      </c>
      <c r="N1085" s="1">
        <v>5186500</v>
      </c>
      <c r="O1085">
        <v>28.56</v>
      </c>
      <c r="P1085">
        <v>1566.1</v>
      </c>
      <c r="Q1085">
        <v>-54785</v>
      </c>
      <c r="R1085">
        <v>3.1392000000000003E-2</v>
      </c>
      <c r="S1085">
        <v>-0.19213</v>
      </c>
      <c r="T1085">
        <v>835</v>
      </c>
      <c r="U1085">
        <v>785.57</v>
      </c>
      <c r="V1085">
        <v>3.1394999999999999E-2</v>
      </c>
      <c r="W1085">
        <v>-0.10698000000000001</v>
      </c>
      <c r="X1085">
        <v>835</v>
      </c>
      <c r="Y1085">
        <v>785.57</v>
      </c>
      <c r="Z1085">
        <v>2.7567999999999999E-2</v>
      </c>
      <c r="AA1085">
        <v>-0.11135</v>
      </c>
      <c r="AB1085">
        <v>836.65</v>
      </c>
      <c r="AC1085">
        <v>789.57</v>
      </c>
      <c r="AD1085">
        <v>17</v>
      </c>
      <c r="AE1085">
        <v>17</v>
      </c>
      <c r="AF1085">
        <v>8.6127000000000003E-4</v>
      </c>
      <c r="AG1085">
        <v>4.1068000000000002E-4</v>
      </c>
      <c r="AH1085">
        <v>4.5059000000000001E-4</v>
      </c>
      <c r="AI1085">
        <v>17</v>
      </c>
      <c r="AJ1085">
        <v>0</v>
      </c>
      <c r="AK1085">
        <v>10</v>
      </c>
      <c r="AL1085">
        <v>0</v>
      </c>
      <c r="AM1085">
        <v>1</v>
      </c>
      <c r="AN1085">
        <v>0</v>
      </c>
      <c r="AO1085">
        <v>0.90768000000000004</v>
      </c>
      <c r="AP1085">
        <v>0</v>
      </c>
      <c r="AQ1085">
        <v>0</v>
      </c>
      <c r="AR1085" t="s">
        <v>96</v>
      </c>
      <c r="AS1085" t="s">
        <v>95</v>
      </c>
      <c r="AT1085" t="s">
        <v>95</v>
      </c>
      <c r="AU1085" t="s">
        <v>95</v>
      </c>
      <c r="AV1085" t="s">
        <v>95</v>
      </c>
      <c r="AW1085" t="s">
        <v>95</v>
      </c>
      <c r="AX1085" t="s">
        <v>95</v>
      </c>
      <c r="AY1085" t="s">
        <v>94</v>
      </c>
      <c r="AZ1085" t="s">
        <v>94</v>
      </c>
      <c r="BA1085" t="s">
        <v>96</v>
      </c>
      <c r="BB1085" t="s">
        <v>94</v>
      </c>
      <c r="BC1085" t="s">
        <v>96</v>
      </c>
      <c r="BD1085" t="s">
        <v>94</v>
      </c>
      <c r="BE1085">
        <v>4</v>
      </c>
      <c r="BG1085" t="s">
        <v>1750</v>
      </c>
      <c r="BH1085" t="s">
        <v>323</v>
      </c>
      <c r="BI1085">
        <v>0</v>
      </c>
      <c r="BL1085">
        <v>0</v>
      </c>
      <c r="BM1085">
        <v>1</v>
      </c>
      <c r="BN1085">
        <v>0</v>
      </c>
      <c r="BO1085">
        <v>0</v>
      </c>
      <c r="BP1085">
        <v>0</v>
      </c>
      <c r="BQ1085">
        <v>1</v>
      </c>
      <c r="BY1085">
        <v>1137</v>
      </c>
      <c r="CG1085" s="4">
        <v>0</v>
      </c>
      <c r="CH1085" s="4">
        <v>1</v>
      </c>
      <c r="CI1085" s="5">
        <v>0</v>
      </c>
      <c r="CJ1085" s="5">
        <v>0</v>
      </c>
      <c r="CK1085" s="5">
        <v>0</v>
      </c>
      <c r="CL1085" s="5">
        <v>1</v>
      </c>
    </row>
    <row r="1086" spans="1:91" x14ac:dyDescent="0.2">
      <c r="A1086" t="s">
        <v>1756</v>
      </c>
      <c r="B1086" t="s">
        <v>1607</v>
      </c>
      <c r="C1086" t="s">
        <v>745</v>
      </c>
      <c r="D1086">
        <v>3.5</v>
      </c>
      <c r="E1086" t="s">
        <v>317</v>
      </c>
      <c r="F1086" t="s">
        <v>318</v>
      </c>
      <c r="G1086" t="s">
        <v>319</v>
      </c>
      <c r="H1086" t="s">
        <v>1611</v>
      </c>
      <c r="I1086">
        <v>6.2542E-2</v>
      </c>
      <c r="J1086">
        <v>2.6783999999999999E-2</v>
      </c>
      <c r="K1086">
        <v>0.27562999999999999</v>
      </c>
      <c r="L1086">
        <v>2201.1999999999998</v>
      </c>
      <c r="M1086">
        <v>70.263999999999996</v>
      </c>
      <c r="N1086" s="1">
        <v>968580</v>
      </c>
      <c r="O1086">
        <v>1550.8</v>
      </c>
      <c r="P1086" s="1">
        <v>157880</v>
      </c>
      <c r="Q1086">
        <v>-546.63</v>
      </c>
      <c r="R1086">
        <v>0.96109</v>
      </c>
      <c r="S1086">
        <v>0.95825000000000005</v>
      </c>
      <c r="T1086">
        <v>0.77493000000000001</v>
      </c>
      <c r="U1086">
        <v>0.67288000000000003</v>
      </c>
      <c r="V1086">
        <v>-1.7369000000000001</v>
      </c>
      <c r="W1086">
        <v>-1.8672</v>
      </c>
      <c r="X1086">
        <v>6.4996</v>
      </c>
      <c r="Y1086">
        <v>5.1778000000000004</v>
      </c>
      <c r="Z1086">
        <v>0.83016000000000001</v>
      </c>
      <c r="AA1086">
        <v>0.82206999999999997</v>
      </c>
      <c r="AB1086">
        <v>1.6191</v>
      </c>
      <c r="AC1086">
        <v>1.4281999999999999</v>
      </c>
      <c r="AD1086">
        <v>45</v>
      </c>
      <c r="AE1086">
        <v>42</v>
      </c>
      <c r="AF1086" s="1">
        <v>1.4453999999999999E-5</v>
      </c>
      <c r="AG1086" s="1">
        <v>1.0324000000000001E-6</v>
      </c>
      <c r="AH1086" s="1">
        <v>1.3422E-5</v>
      </c>
      <c r="AI1086">
        <v>42</v>
      </c>
      <c r="AJ1086">
        <v>2</v>
      </c>
      <c r="AK1086">
        <v>41</v>
      </c>
      <c r="AL1086">
        <v>0</v>
      </c>
      <c r="AM1086">
        <v>0</v>
      </c>
      <c r="AN1086">
        <v>0</v>
      </c>
      <c r="AO1086">
        <v>0.94318999999999997</v>
      </c>
      <c r="AP1086">
        <v>0</v>
      </c>
      <c r="AQ1086">
        <v>1</v>
      </c>
      <c r="AR1086" t="s">
        <v>95</v>
      </c>
      <c r="AS1086" t="s">
        <v>95</v>
      </c>
      <c r="AT1086" t="s">
        <v>95</v>
      </c>
      <c r="AU1086" t="s">
        <v>95</v>
      </c>
      <c r="AV1086" t="s">
        <v>95</v>
      </c>
      <c r="AW1086" t="s">
        <v>95</v>
      </c>
      <c r="AX1086" t="s">
        <v>95</v>
      </c>
      <c r="AY1086" t="s">
        <v>94</v>
      </c>
      <c r="AZ1086" t="s">
        <v>95</v>
      </c>
      <c r="BA1086" t="s">
        <v>94</v>
      </c>
      <c r="BB1086" t="s">
        <v>95</v>
      </c>
      <c r="BC1086" t="s">
        <v>94</v>
      </c>
      <c r="BD1086" t="s">
        <v>95</v>
      </c>
      <c r="BI1086">
        <v>0</v>
      </c>
      <c r="BJ1086" t="s">
        <v>137</v>
      </c>
      <c r="BK1086" t="s">
        <v>133</v>
      </c>
      <c r="BL1086">
        <v>1</v>
      </c>
      <c r="BM1086">
        <v>1</v>
      </c>
      <c r="BN1086">
        <v>0</v>
      </c>
      <c r="BO1086">
        <v>0</v>
      </c>
      <c r="BP1086">
        <v>0</v>
      </c>
      <c r="BQ1086">
        <v>1</v>
      </c>
      <c r="BY1086">
        <v>1138</v>
      </c>
      <c r="CG1086" s="4">
        <v>1</v>
      </c>
      <c r="CH1086" s="4">
        <v>1</v>
      </c>
      <c r="CI1086" s="5">
        <v>0</v>
      </c>
      <c r="CJ1086" s="5">
        <v>0</v>
      </c>
      <c r="CK1086" s="5">
        <v>0</v>
      </c>
      <c r="CL1086" s="5">
        <v>1</v>
      </c>
    </row>
    <row r="1087" spans="1:91" x14ac:dyDescent="0.2">
      <c r="A1087" t="s">
        <v>1757</v>
      </c>
      <c r="B1087" t="s">
        <v>1607</v>
      </c>
      <c r="C1087" t="s">
        <v>745</v>
      </c>
      <c r="D1087">
        <v>3.5</v>
      </c>
      <c r="E1087" t="s">
        <v>317</v>
      </c>
      <c r="F1087" t="s">
        <v>321</v>
      </c>
      <c r="G1087" t="s">
        <v>322</v>
      </c>
      <c r="H1087" t="s">
        <v>1611</v>
      </c>
      <c r="I1087">
        <v>86.902000000000001</v>
      </c>
      <c r="J1087">
        <v>4.2812000000000003E-2</v>
      </c>
      <c r="K1087">
        <v>1.1726E-2</v>
      </c>
      <c r="L1087">
        <v>2004.1</v>
      </c>
      <c r="M1087">
        <v>5.0568000000000002E-2</v>
      </c>
      <c r="N1087">
        <v>0.55000000000000004</v>
      </c>
      <c r="O1087">
        <v>0.37184</v>
      </c>
      <c r="P1087">
        <v>2009.8</v>
      </c>
      <c r="Q1087">
        <v>-23.164000000000001</v>
      </c>
      <c r="R1087">
        <v>0.10831</v>
      </c>
      <c r="S1087">
        <v>4.3063999999999998E-2</v>
      </c>
      <c r="T1087">
        <v>0.55678000000000005</v>
      </c>
      <c r="U1087">
        <v>0.33556000000000002</v>
      </c>
      <c r="V1087">
        <v>7.8378000000000003E-2</v>
      </c>
      <c r="W1087">
        <v>3.4492000000000002E-2</v>
      </c>
      <c r="X1087">
        <v>0.56603999999999999</v>
      </c>
      <c r="Y1087">
        <v>0.41799999999999998</v>
      </c>
      <c r="Z1087">
        <v>6.6708000000000003E-2</v>
      </c>
      <c r="AA1087">
        <v>2.2266000000000001E-2</v>
      </c>
      <c r="AB1087">
        <v>0.56962000000000002</v>
      </c>
      <c r="AC1087">
        <v>0.42554999999999998</v>
      </c>
      <c r="AD1087">
        <v>45</v>
      </c>
      <c r="AE1087">
        <v>12</v>
      </c>
      <c r="AF1087">
        <v>5.4545000000000003</v>
      </c>
      <c r="AG1087">
        <v>1.8182</v>
      </c>
      <c r="AH1087">
        <v>3.6364000000000001</v>
      </c>
      <c r="AI1087">
        <v>40</v>
      </c>
      <c r="AJ1087">
        <v>5</v>
      </c>
      <c r="AK1087">
        <v>39</v>
      </c>
      <c r="AL1087">
        <v>1</v>
      </c>
      <c r="AM1087">
        <v>0</v>
      </c>
      <c r="AN1087">
        <v>1</v>
      </c>
      <c r="AO1087">
        <v>0.2</v>
      </c>
      <c r="AP1087">
        <v>0</v>
      </c>
      <c r="AQ1087">
        <v>1</v>
      </c>
      <c r="AR1087" t="s">
        <v>96</v>
      </c>
      <c r="AS1087" t="s">
        <v>95</v>
      </c>
      <c r="AT1087" t="s">
        <v>95</v>
      </c>
      <c r="AU1087" t="s">
        <v>94</v>
      </c>
      <c r="AV1087" t="s">
        <v>94</v>
      </c>
      <c r="AW1087" t="s">
        <v>94</v>
      </c>
      <c r="AX1087" t="s">
        <v>94</v>
      </c>
      <c r="AY1087" t="s">
        <v>95</v>
      </c>
      <c r="AZ1087" t="s">
        <v>94</v>
      </c>
      <c r="BA1087" t="s">
        <v>96</v>
      </c>
      <c r="BB1087" t="s">
        <v>94</v>
      </c>
      <c r="BC1087" t="s">
        <v>96</v>
      </c>
      <c r="BD1087" t="s">
        <v>94</v>
      </c>
      <c r="BI1087">
        <v>0</v>
      </c>
      <c r="BJ1087" t="s">
        <v>132</v>
      </c>
      <c r="BK1087" t="s">
        <v>133</v>
      </c>
      <c r="BL1087">
        <v>0</v>
      </c>
      <c r="BM1087">
        <v>1</v>
      </c>
      <c r="BN1087">
        <v>0</v>
      </c>
      <c r="BO1087">
        <v>0</v>
      </c>
      <c r="BP1087">
        <v>0</v>
      </c>
      <c r="BQ1087">
        <v>0</v>
      </c>
      <c r="BY1087">
        <v>1139</v>
      </c>
      <c r="CG1087" s="4">
        <v>0</v>
      </c>
      <c r="CH1087" s="4">
        <v>1</v>
      </c>
      <c r="CI1087" s="5">
        <v>0</v>
      </c>
      <c r="CJ1087" s="5">
        <v>0</v>
      </c>
      <c r="CK1087" s="5">
        <v>0</v>
      </c>
      <c r="CL1087" s="5">
        <v>0</v>
      </c>
    </row>
    <row r="1088" spans="1:91" x14ac:dyDescent="0.2">
      <c r="A1088" t="s">
        <v>1758</v>
      </c>
      <c r="B1088" t="s">
        <v>1607</v>
      </c>
      <c r="C1088" t="s">
        <v>745</v>
      </c>
      <c r="D1088">
        <v>3.5</v>
      </c>
      <c r="E1088" t="s">
        <v>317</v>
      </c>
      <c r="F1088" t="s">
        <v>325</v>
      </c>
      <c r="G1088" t="s">
        <v>326</v>
      </c>
      <c r="H1088" t="s">
        <v>1611</v>
      </c>
      <c r="I1088">
        <v>1.0435000000000001</v>
      </c>
      <c r="J1088">
        <v>0.17232</v>
      </c>
      <c r="K1088">
        <v>4.0052999999999998E-2</v>
      </c>
      <c r="L1088">
        <v>2018.2</v>
      </c>
      <c r="M1088">
        <v>4.2115</v>
      </c>
      <c r="N1088">
        <v>2.5478999999999998</v>
      </c>
      <c r="O1088">
        <v>7.0098000000000003</v>
      </c>
      <c r="P1088">
        <v>2029.1</v>
      </c>
      <c r="Q1088">
        <v>-79.83</v>
      </c>
      <c r="R1088">
        <v>0.80349999999999999</v>
      </c>
      <c r="S1088">
        <v>0.78913</v>
      </c>
      <c r="T1088">
        <v>0.39818999999999999</v>
      </c>
      <c r="U1088">
        <v>0.14385000000000001</v>
      </c>
      <c r="V1088">
        <v>0.65225</v>
      </c>
      <c r="W1088">
        <v>0.63568999999999998</v>
      </c>
      <c r="X1088">
        <v>0.52971999999999997</v>
      </c>
      <c r="Y1088">
        <v>0.25982</v>
      </c>
      <c r="Z1088">
        <v>0.33532000000000001</v>
      </c>
      <c r="AA1088">
        <v>0.30367</v>
      </c>
      <c r="AB1088">
        <v>0.73234999999999995</v>
      </c>
      <c r="AC1088">
        <v>0.50021000000000004</v>
      </c>
      <c r="AD1088">
        <v>45</v>
      </c>
      <c r="AE1088">
        <v>8</v>
      </c>
      <c r="AF1088">
        <v>1.5699000000000001</v>
      </c>
      <c r="AG1088">
        <v>0.39248</v>
      </c>
      <c r="AH1088">
        <v>1.1774</v>
      </c>
      <c r="AI1088">
        <v>8</v>
      </c>
      <c r="AJ1088">
        <v>3</v>
      </c>
      <c r="AK1088">
        <v>7</v>
      </c>
      <c r="AL1088">
        <v>1</v>
      </c>
      <c r="AM1088">
        <v>0</v>
      </c>
      <c r="AN1088">
        <v>1</v>
      </c>
      <c r="AO1088">
        <v>0.78571000000000002</v>
      </c>
      <c r="AP1088">
        <v>0</v>
      </c>
      <c r="AQ1088">
        <v>1</v>
      </c>
      <c r="AR1088" t="s">
        <v>95</v>
      </c>
      <c r="AS1088" t="s">
        <v>95</v>
      </c>
      <c r="AT1088" t="s">
        <v>95</v>
      </c>
      <c r="AU1088" t="s">
        <v>94</v>
      </c>
      <c r="AV1088" t="s">
        <v>95</v>
      </c>
      <c r="AW1088" t="s">
        <v>94</v>
      </c>
      <c r="AX1088" t="s">
        <v>95</v>
      </c>
      <c r="AY1088" t="s">
        <v>95</v>
      </c>
      <c r="AZ1088" t="s">
        <v>95</v>
      </c>
      <c r="BA1088" t="s">
        <v>94</v>
      </c>
      <c r="BB1088" t="s">
        <v>94</v>
      </c>
      <c r="BC1088" t="s">
        <v>94</v>
      </c>
      <c r="BD1088" t="s">
        <v>94</v>
      </c>
      <c r="BI1088">
        <v>0</v>
      </c>
      <c r="BJ1088" t="s">
        <v>132</v>
      </c>
      <c r="BK1088" t="s">
        <v>133</v>
      </c>
      <c r="BL1088">
        <v>1</v>
      </c>
      <c r="BM1088">
        <v>1</v>
      </c>
      <c r="BN1088">
        <v>0</v>
      </c>
      <c r="BO1088">
        <v>0</v>
      </c>
      <c r="BP1088">
        <v>0</v>
      </c>
      <c r="BQ1088">
        <v>0</v>
      </c>
      <c r="BY1088">
        <v>1140</v>
      </c>
      <c r="CG1088" s="4">
        <v>1</v>
      </c>
      <c r="CH1088" s="4">
        <v>1</v>
      </c>
      <c r="CI1088" s="5">
        <v>0</v>
      </c>
      <c r="CJ1088" s="5">
        <v>0</v>
      </c>
      <c r="CK1088" s="5">
        <v>0</v>
      </c>
      <c r="CL1088" s="5">
        <v>0</v>
      </c>
    </row>
    <row r="1089" spans="1:90" x14ac:dyDescent="0.2">
      <c r="A1089" t="s">
        <v>1759</v>
      </c>
      <c r="B1089" t="s">
        <v>1607</v>
      </c>
      <c r="C1089" t="s">
        <v>745</v>
      </c>
      <c r="D1089">
        <v>3.5</v>
      </c>
      <c r="E1089" t="s">
        <v>317</v>
      </c>
      <c r="F1089" t="s">
        <v>328</v>
      </c>
      <c r="G1089" t="s">
        <v>329</v>
      </c>
      <c r="H1089" t="s">
        <v>1611</v>
      </c>
      <c r="I1089">
        <v>1.0918000000000001</v>
      </c>
      <c r="J1089">
        <v>0.24060999999999999</v>
      </c>
      <c r="K1089">
        <v>6.0858000000000002E-2</v>
      </c>
      <c r="L1089">
        <v>2019.8</v>
      </c>
      <c r="M1089">
        <v>4.0250000000000004</v>
      </c>
      <c r="N1089">
        <v>5.0083000000000002</v>
      </c>
      <c r="O1089">
        <v>6.2047999999999996</v>
      </c>
      <c r="P1089">
        <v>2024.4</v>
      </c>
      <c r="Q1089">
        <v>-121.32</v>
      </c>
      <c r="R1089">
        <v>0.66259000000000001</v>
      </c>
      <c r="S1089">
        <v>0.63790000000000002</v>
      </c>
      <c r="T1089">
        <v>0.96718999999999999</v>
      </c>
      <c r="U1089">
        <v>0.3624</v>
      </c>
      <c r="V1089">
        <v>0.57843</v>
      </c>
      <c r="W1089">
        <v>0.55835999999999997</v>
      </c>
      <c r="X1089">
        <v>1.0810999999999999</v>
      </c>
      <c r="Y1089">
        <v>0.48885000000000001</v>
      </c>
      <c r="Z1089">
        <v>0.22531999999999999</v>
      </c>
      <c r="AA1089">
        <v>0.18842999999999999</v>
      </c>
      <c r="AB1089">
        <v>1.4655</v>
      </c>
      <c r="AC1089">
        <v>0.90088000000000001</v>
      </c>
      <c r="AD1089">
        <v>45</v>
      </c>
      <c r="AE1089">
        <v>6</v>
      </c>
      <c r="AF1089">
        <v>1.7451000000000001</v>
      </c>
      <c r="AG1089">
        <v>6.9108000000000003E-2</v>
      </c>
      <c r="AH1089">
        <v>1.6759999999999999</v>
      </c>
      <c r="AI1089">
        <v>6</v>
      </c>
      <c r="AJ1089">
        <v>1</v>
      </c>
      <c r="AK1089">
        <v>4</v>
      </c>
      <c r="AL1089">
        <v>1</v>
      </c>
      <c r="AM1089">
        <v>1</v>
      </c>
      <c r="AN1089">
        <v>1</v>
      </c>
      <c r="AO1089">
        <v>0.41316000000000003</v>
      </c>
      <c r="AP1089">
        <v>0</v>
      </c>
      <c r="AQ1089">
        <v>1</v>
      </c>
      <c r="AR1089" t="s">
        <v>94</v>
      </c>
      <c r="AS1089" t="s">
        <v>95</v>
      </c>
      <c r="AT1089" t="s">
        <v>95</v>
      </c>
      <c r="AU1089" t="s">
        <v>94</v>
      </c>
      <c r="AV1089" t="s">
        <v>95</v>
      </c>
      <c r="AW1089" t="s">
        <v>94</v>
      </c>
      <c r="AX1089" t="s">
        <v>94</v>
      </c>
      <c r="AY1089" t="s">
        <v>95</v>
      </c>
      <c r="AZ1089" t="s">
        <v>94</v>
      </c>
      <c r="BA1089" t="s">
        <v>94</v>
      </c>
      <c r="BB1089" t="s">
        <v>94</v>
      </c>
      <c r="BC1089" t="s">
        <v>94</v>
      </c>
      <c r="BD1089" t="s">
        <v>94</v>
      </c>
      <c r="BI1089">
        <v>0</v>
      </c>
      <c r="BJ1089" t="s">
        <v>132</v>
      </c>
      <c r="BK1089" t="s">
        <v>133</v>
      </c>
      <c r="BL1089">
        <v>1</v>
      </c>
      <c r="BM1089">
        <v>1</v>
      </c>
      <c r="BN1089">
        <v>0</v>
      </c>
      <c r="BO1089">
        <v>0</v>
      </c>
      <c r="BP1089">
        <v>0</v>
      </c>
      <c r="BQ1089">
        <v>0</v>
      </c>
      <c r="BY1089">
        <v>1141</v>
      </c>
      <c r="CG1089" s="4">
        <v>1</v>
      </c>
      <c r="CH1089" s="4">
        <v>1</v>
      </c>
      <c r="CI1089" s="5">
        <v>0</v>
      </c>
      <c r="CJ1089" s="5">
        <v>0</v>
      </c>
      <c r="CK1089" s="5">
        <v>0</v>
      </c>
      <c r="CL1089" s="5">
        <v>0</v>
      </c>
    </row>
    <row r="1090" spans="1:90" x14ac:dyDescent="0.2">
      <c r="A1090" t="s">
        <v>1760</v>
      </c>
      <c r="B1090" t="s">
        <v>1607</v>
      </c>
      <c r="C1090" t="s">
        <v>745</v>
      </c>
      <c r="D1090">
        <v>3.5</v>
      </c>
      <c r="E1090" t="s">
        <v>317</v>
      </c>
      <c r="F1090" t="s">
        <v>331</v>
      </c>
      <c r="G1090" t="s">
        <v>329</v>
      </c>
      <c r="H1090" t="s">
        <v>1611</v>
      </c>
      <c r="I1090">
        <v>45.954999999999998</v>
      </c>
      <c r="J1090">
        <v>1.6149E-2</v>
      </c>
      <c r="K1090">
        <v>0.16144</v>
      </c>
      <c r="L1090">
        <v>2011.2</v>
      </c>
      <c r="M1090">
        <v>9.5625000000000002E-2</v>
      </c>
      <c r="N1090">
        <v>7.2328999999999999</v>
      </c>
      <c r="O1090">
        <v>1552.1</v>
      </c>
      <c r="P1090" s="1">
        <v>157750</v>
      </c>
      <c r="Q1090">
        <v>-321.11</v>
      </c>
      <c r="R1090">
        <v>0.12695999999999999</v>
      </c>
      <c r="S1090">
        <v>6.3083E-2</v>
      </c>
      <c r="T1090">
        <v>8.5965000000000007</v>
      </c>
      <c r="U1090">
        <v>2.5693000000000001</v>
      </c>
      <c r="V1090">
        <v>-5.1579E-2</v>
      </c>
      <c r="W1090">
        <v>-0.10165</v>
      </c>
      <c r="X1090">
        <v>9.4345999999999997</v>
      </c>
      <c r="Y1090">
        <v>2.0895000000000001</v>
      </c>
      <c r="Z1090">
        <v>5.1930999999999998E-2</v>
      </c>
      <c r="AA1090">
        <v>6.7846E-3</v>
      </c>
      <c r="AB1090">
        <v>8.9582999999999995</v>
      </c>
      <c r="AC1090">
        <v>3.2902999999999998</v>
      </c>
      <c r="AD1090">
        <v>45</v>
      </c>
      <c r="AE1090">
        <v>8</v>
      </c>
      <c r="AF1090">
        <v>8.5036000000000005</v>
      </c>
      <c r="AG1090">
        <v>4.7851999999999999E-2</v>
      </c>
      <c r="AH1090">
        <v>8.4557000000000002</v>
      </c>
      <c r="AI1090">
        <v>13</v>
      </c>
      <c r="AJ1090">
        <v>12</v>
      </c>
      <c r="AK1090">
        <v>4</v>
      </c>
      <c r="AL1090">
        <v>0</v>
      </c>
      <c r="AM1090">
        <v>1</v>
      </c>
      <c r="AN1090">
        <v>1</v>
      </c>
      <c r="AO1090">
        <v>2.1902999999999999E-2</v>
      </c>
      <c r="AP1090">
        <v>0</v>
      </c>
      <c r="AQ1090">
        <v>1</v>
      </c>
      <c r="AR1090" t="s">
        <v>96</v>
      </c>
      <c r="AS1090" t="s">
        <v>95</v>
      </c>
      <c r="AT1090" t="s">
        <v>95</v>
      </c>
      <c r="AU1090" t="s">
        <v>94</v>
      </c>
      <c r="AV1090" t="s">
        <v>94</v>
      </c>
      <c r="AW1090" t="s">
        <v>94</v>
      </c>
      <c r="AX1090" t="s">
        <v>94</v>
      </c>
      <c r="AY1090" t="s">
        <v>95</v>
      </c>
      <c r="AZ1090" t="s">
        <v>94</v>
      </c>
      <c r="BA1090" t="s">
        <v>96</v>
      </c>
      <c r="BB1090" t="s">
        <v>94</v>
      </c>
      <c r="BC1090" t="s">
        <v>96</v>
      </c>
      <c r="BD1090" t="s">
        <v>94</v>
      </c>
      <c r="BI1090">
        <v>0</v>
      </c>
      <c r="BJ1090" t="s">
        <v>132</v>
      </c>
      <c r="BK1090" t="s">
        <v>133</v>
      </c>
      <c r="BL1090">
        <v>0</v>
      </c>
      <c r="BM1090">
        <v>1</v>
      </c>
      <c r="BN1090">
        <v>0</v>
      </c>
      <c r="BO1090">
        <v>0</v>
      </c>
      <c r="BP1090">
        <v>0</v>
      </c>
      <c r="BQ1090">
        <v>0</v>
      </c>
      <c r="BY1090">
        <v>1142</v>
      </c>
      <c r="CG1090" s="4">
        <v>0</v>
      </c>
      <c r="CH1090" s="4">
        <v>1</v>
      </c>
      <c r="CI1090" s="5">
        <v>0</v>
      </c>
      <c r="CJ1090" s="5">
        <v>0</v>
      </c>
      <c r="CK1090" s="5">
        <v>0</v>
      </c>
      <c r="CL1090" s="5">
        <v>0</v>
      </c>
    </row>
    <row r="1091" spans="1:90" x14ac:dyDescent="0.2">
      <c r="A1091" t="s">
        <v>1761</v>
      </c>
      <c r="B1091" t="s">
        <v>1607</v>
      </c>
      <c r="C1091" t="s">
        <v>745</v>
      </c>
      <c r="D1091">
        <v>3.5</v>
      </c>
      <c r="E1091" t="s">
        <v>317</v>
      </c>
      <c r="F1091" t="s">
        <v>333</v>
      </c>
      <c r="G1091" t="s">
        <v>326</v>
      </c>
      <c r="H1091" t="s">
        <v>1611</v>
      </c>
      <c r="I1091">
        <v>0.65432999999999997</v>
      </c>
      <c r="J1091">
        <v>0.13680999999999999</v>
      </c>
      <c r="K1091">
        <v>5.5072000000000003E-2</v>
      </c>
      <c r="L1091">
        <v>2017.4</v>
      </c>
      <c r="M1091">
        <v>6.7159000000000004</v>
      </c>
      <c r="N1091">
        <v>3.1263000000000001</v>
      </c>
      <c r="O1091">
        <v>6.2915999999999999</v>
      </c>
      <c r="P1091">
        <v>2028.3</v>
      </c>
      <c r="Q1091">
        <v>-109.7</v>
      </c>
      <c r="R1091">
        <v>0.72018000000000004</v>
      </c>
      <c r="S1091">
        <v>0.69971000000000005</v>
      </c>
      <c r="T1091">
        <v>0.59592999999999996</v>
      </c>
      <c r="U1091">
        <v>0.24833</v>
      </c>
      <c r="V1091">
        <v>0.63997000000000004</v>
      </c>
      <c r="W1091">
        <v>0.62282999999999999</v>
      </c>
      <c r="X1091">
        <v>0.67596000000000001</v>
      </c>
      <c r="Y1091">
        <v>0.3629</v>
      </c>
      <c r="Z1091">
        <v>0.40307999999999999</v>
      </c>
      <c r="AA1091">
        <v>0.37464999999999998</v>
      </c>
      <c r="AB1091">
        <v>0.87039</v>
      </c>
      <c r="AC1091">
        <v>0.64266000000000001</v>
      </c>
      <c r="AD1091">
        <v>45</v>
      </c>
      <c r="AE1091">
        <v>12</v>
      </c>
      <c r="AF1091">
        <v>1.5992999999999999</v>
      </c>
      <c r="AG1091">
        <v>0.31986999999999999</v>
      </c>
      <c r="AH1091">
        <v>1.2795000000000001</v>
      </c>
      <c r="AI1091">
        <v>29</v>
      </c>
      <c r="AJ1091">
        <v>3</v>
      </c>
      <c r="AK1091">
        <v>28</v>
      </c>
      <c r="AL1091">
        <v>1</v>
      </c>
      <c r="AM1091">
        <v>0</v>
      </c>
      <c r="AN1091">
        <v>1</v>
      </c>
      <c r="AO1091">
        <v>0.73238999999999999</v>
      </c>
      <c r="AP1091">
        <v>0</v>
      </c>
      <c r="AQ1091">
        <v>1</v>
      </c>
      <c r="AR1091" t="s">
        <v>95</v>
      </c>
      <c r="AS1091" t="s">
        <v>95</v>
      </c>
      <c r="AT1091" t="s">
        <v>95</v>
      </c>
      <c r="AU1091" t="s">
        <v>94</v>
      </c>
      <c r="AV1091" t="s">
        <v>94</v>
      </c>
      <c r="AW1091" t="s">
        <v>94</v>
      </c>
      <c r="AX1091" t="s">
        <v>95</v>
      </c>
      <c r="AY1091" t="s">
        <v>95</v>
      </c>
      <c r="AZ1091" t="s">
        <v>95</v>
      </c>
      <c r="BA1091" t="s">
        <v>94</v>
      </c>
      <c r="BB1091" t="s">
        <v>94</v>
      </c>
      <c r="BC1091" t="s">
        <v>94</v>
      </c>
      <c r="BD1091" t="s">
        <v>94</v>
      </c>
      <c r="BI1091">
        <v>0</v>
      </c>
      <c r="BJ1091" t="s">
        <v>132</v>
      </c>
      <c r="BK1091" t="s">
        <v>133</v>
      </c>
      <c r="BL1091">
        <v>1</v>
      </c>
      <c r="BM1091">
        <v>1</v>
      </c>
      <c r="BN1091">
        <v>0</v>
      </c>
      <c r="BO1091">
        <v>0</v>
      </c>
      <c r="BP1091">
        <v>0</v>
      </c>
      <c r="BQ1091">
        <v>0</v>
      </c>
      <c r="BY1091">
        <v>1143</v>
      </c>
      <c r="CG1091" s="4">
        <v>1</v>
      </c>
      <c r="CH1091" s="4">
        <v>1</v>
      </c>
      <c r="CI1091" s="5">
        <v>0</v>
      </c>
      <c r="CJ1091" s="5">
        <v>0</v>
      </c>
      <c r="CK1091" s="5">
        <v>0</v>
      </c>
      <c r="CL1091" s="5">
        <v>0</v>
      </c>
    </row>
    <row r="1092" spans="1:90" x14ac:dyDescent="0.2">
      <c r="A1092" t="s">
        <v>1762</v>
      </c>
      <c r="B1092" t="s">
        <v>1607</v>
      </c>
      <c r="C1092" t="s">
        <v>745</v>
      </c>
      <c r="D1092">
        <v>3.5</v>
      </c>
      <c r="E1092" t="s">
        <v>317</v>
      </c>
      <c r="F1092" t="s">
        <v>335</v>
      </c>
      <c r="G1092" t="s">
        <v>336</v>
      </c>
      <c r="H1092" t="s">
        <v>1611</v>
      </c>
      <c r="I1092">
        <v>8.0692E-2</v>
      </c>
      <c r="J1092">
        <v>7.0763999999999994E-2</v>
      </c>
      <c r="K1092">
        <v>4.7236000000000002</v>
      </c>
      <c r="L1092">
        <v>2037.5</v>
      </c>
      <c r="M1092">
        <v>54.459000000000003</v>
      </c>
      <c r="N1092">
        <v>912.5</v>
      </c>
      <c r="O1092">
        <v>6.3772999999999996E-2</v>
      </c>
      <c r="P1092">
        <v>1907.9</v>
      </c>
      <c r="Q1092">
        <v>-9384</v>
      </c>
      <c r="R1092">
        <v>0.99478</v>
      </c>
      <c r="S1092">
        <v>0.99439</v>
      </c>
      <c r="T1092">
        <v>4.6627000000000001</v>
      </c>
      <c r="U1092">
        <v>3.6882999999999999</v>
      </c>
      <c r="V1092">
        <v>0.99370000000000003</v>
      </c>
      <c r="W1092">
        <v>0.99339999999999995</v>
      </c>
      <c r="X1092">
        <v>5.1215000000000002</v>
      </c>
      <c r="Y1092">
        <v>3.6768999999999998</v>
      </c>
      <c r="Z1092">
        <v>0.90410000000000001</v>
      </c>
      <c r="AA1092">
        <v>0.89954000000000001</v>
      </c>
      <c r="AB1092">
        <v>19.978999999999999</v>
      </c>
      <c r="AC1092">
        <v>16.274999999999999</v>
      </c>
      <c r="AD1092">
        <v>45</v>
      </c>
      <c r="AE1092">
        <v>42</v>
      </c>
      <c r="AF1092">
        <v>0.25534000000000001</v>
      </c>
      <c r="AG1092">
        <v>1.0958999999999999E-3</v>
      </c>
      <c r="AH1092">
        <v>0.25424999999999998</v>
      </c>
      <c r="AI1092">
        <v>42</v>
      </c>
      <c r="AJ1092">
        <v>0</v>
      </c>
      <c r="AK1092">
        <v>41</v>
      </c>
      <c r="AL1092">
        <v>0</v>
      </c>
      <c r="AM1092">
        <v>0</v>
      </c>
      <c r="AN1092">
        <v>1</v>
      </c>
      <c r="AO1092">
        <v>0.93381999999999998</v>
      </c>
      <c r="AP1092">
        <v>0</v>
      </c>
      <c r="AQ1092">
        <v>0</v>
      </c>
      <c r="AR1092" t="s">
        <v>95</v>
      </c>
      <c r="AS1092" t="s">
        <v>95</v>
      </c>
      <c r="AT1092" t="s">
        <v>95</v>
      </c>
      <c r="AU1092" t="s">
        <v>95</v>
      </c>
      <c r="AV1092" t="s">
        <v>95</v>
      </c>
      <c r="AW1092" t="s">
        <v>95</v>
      </c>
      <c r="AX1092" t="s">
        <v>95</v>
      </c>
      <c r="AY1092" t="s">
        <v>95</v>
      </c>
      <c r="AZ1092" t="s">
        <v>95</v>
      </c>
      <c r="BA1092" t="s">
        <v>95</v>
      </c>
      <c r="BB1092" t="s">
        <v>95</v>
      </c>
      <c r="BC1092" t="s">
        <v>95</v>
      </c>
      <c r="BD1092" t="s">
        <v>95</v>
      </c>
      <c r="BH1092" t="s">
        <v>389</v>
      </c>
      <c r="BI1092">
        <v>1</v>
      </c>
      <c r="BJ1092" t="s">
        <v>97</v>
      </c>
      <c r="BK1092" t="s">
        <v>337</v>
      </c>
      <c r="BL1092">
        <v>0</v>
      </c>
      <c r="BM1092">
        <v>0</v>
      </c>
      <c r="BN1092">
        <v>0</v>
      </c>
      <c r="BO1092">
        <v>0</v>
      </c>
      <c r="BP1092">
        <v>0</v>
      </c>
      <c r="BQ1092">
        <v>0</v>
      </c>
      <c r="BY1092">
        <v>1144</v>
      </c>
      <c r="CG1092" s="4">
        <v>0</v>
      </c>
      <c r="CH1092" s="4">
        <v>0</v>
      </c>
      <c r="CI1092" s="5">
        <v>0</v>
      </c>
      <c r="CJ1092" s="5">
        <v>0</v>
      </c>
      <c r="CK1092" s="5">
        <v>0</v>
      </c>
      <c r="CL1092" s="5">
        <v>0</v>
      </c>
    </row>
    <row r="1093" spans="1:90" x14ac:dyDescent="0.2">
      <c r="A1093" t="s">
        <v>1763</v>
      </c>
      <c r="B1093" t="s">
        <v>1607</v>
      </c>
      <c r="C1093" t="s">
        <v>745</v>
      </c>
      <c r="D1093">
        <v>3.5</v>
      </c>
      <c r="E1093" t="s">
        <v>317</v>
      </c>
      <c r="F1093" t="s">
        <v>339</v>
      </c>
      <c r="G1093" t="s">
        <v>340</v>
      </c>
      <c r="H1093" t="s">
        <v>1611</v>
      </c>
      <c r="I1093">
        <v>6.4144000000000007E-2</v>
      </c>
      <c r="J1093">
        <v>2.4968000000000001E-2</v>
      </c>
      <c r="K1093">
        <v>0.25596000000000002</v>
      </c>
      <c r="L1093">
        <v>2204.6</v>
      </c>
      <c r="M1093">
        <v>68.509</v>
      </c>
      <c r="N1093" s="1">
        <v>1636400</v>
      </c>
      <c r="O1093">
        <v>1551.2</v>
      </c>
      <c r="P1093" s="1">
        <v>157840</v>
      </c>
      <c r="Q1093">
        <v>-507.42</v>
      </c>
      <c r="R1093">
        <v>0.95115000000000005</v>
      </c>
      <c r="S1093">
        <v>0.94740000000000002</v>
      </c>
      <c r="T1093">
        <v>0.77715000000000001</v>
      </c>
      <c r="U1093">
        <v>0.67186999999999997</v>
      </c>
      <c r="V1093">
        <v>-1.8382000000000001</v>
      </c>
      <c r="W1093">
        <v>-1.9801</v>
      </c>
      <c r="X1093">
        <v>5.9238999999999997</v>
      </c>
      <c r="Y1093">
        <v>4.7674000000000003</v>
      </c>
      <c r="Z1093">
        <v>0.81603000000000003</v>
      </c>
      <c r="AA1093">
        <v>0.80683000000000005</v>
      </c>
      <c r="AB1093">
        <v>1.5082</v>
      </c>
      <c r="AC1093">
        <v>1.2662</v>
      </c>
      <c r="AD1093">
        <v>43</v>
      </c>
      <c r="AE1093">
        <v>40</v>
      </c>
      <c r="AF1093" s="1">
        <v>8.5551000000000005E-6</v>
      </c>
      <c r="AG1093" s="1">
        <v>6.1108000000000004E-7</v>
      </c>
      <c r="AH1093" s="1">
        <v>7.9440000000000005E-6</v>
      </c>
      <c r="AI1093">
        <v>40</v>
      </c>
      <c r="AJ1093">
        <v>0</v>
      </c>
      <c r="AK1093">
        <v>39</v>
      </c>
      <c r="AL1093">
        <v>0</v>
      </c>
      <c r="AM1093">
        <v>0</v>
      </c>
      <c r="AN1093">
        <v>0</v>
      </c>
      <c r="AO1093">
        <v>0.92842999999999998</v>
      </c>
      <c r="AP1093">
        <v>0</v>
      </c>
      <c r="AQ1093">
        <v>1</v>
      </c>
      <c r="AR1093" t="s">
        <v>95</v>
      </c>
      <c r="AS1093" t="s">
        <v>95</v>
      </c>
      <c r="AT1093" t="s">
        <v>95</v>
      </c>
      <c r="AU1093" t="s">
        <v>95</v>
      </c>
      <c r="AV1093" t="s">
        <v>95</v>
      </c>
      <c r="AW1093" t="s">
        <v>95</v>
      </c>
      <c r="AX1093" t="s">
        <v>95</v>
      </c>
      <c r="AY1093" t="s">
        <v>94</v>
      </c>
      <c r="AZ1093" t="s">
        <v>95</v>
      </c>
      <c r="BA1093" t="s">
        <v>94</v>
      </c>
      <c r="BB1093" t="s">
        <v>95</v>
      </c>
      <c r="BC1093" t="s">
        <v>94</v>
      </c>
      <c r="BD1093" t="s">
        <v>95</v>
      </c>
      <c r="BH1093" t="s">
        <v>341</v>
      </c>
      <c r="BI1093">
        <v>1</v>
      </c>
      <c r="BJ1093" t="s">
        <v>97</v>
      </c>
      <c r="BK1093" t="s">
        <v>138</v>
      </c>
      <c r="BL1093">
        <v>0</v>
      </c>
      <c r="BM1093">
        <v>0</v>
      </c>
      <c r="BN1093">
        <v>0</v>
      </c>
      <c r="BO1093">
        <v>0</v>
      </c>
      <c r="BP1093">
        <v>0</v>
      </c>
      <c r="BQ1093">
        <v>0</v>
      </c>
      <c r="BY1093">
        <v>1145</v>
      </c>
      <c r="CG1093" s="4">
        <v>0</v>
      </c>
      <c r="CH1093" s="4">
        <v>0</v>
      </c>
      <c r="CI1093" s="5">
        <v>0</v>
      </c>
      <c r="CJ1093" s="5">
        <v>0</v>
      </c>
      <c r="CK1093" s="5">
        <v>0</v>
      </c>
      <c r="CL1093" s="5">
        <v>0</v>
      </c>
    </row>
    <row r="1094" spans="1:90" x14ac:dyDescent="0.2">
      <c r="A1094" t="s">
        <v>1764</v>
      </c>
      <c r="B1094" t="s">
        <v>1607</v>
      </c>
      <c r="C1094" t="s">
        <v>745</v>
      </c>
      <c r="D1094">
        <v>3.5</v>
      </c>
      <c r="E1094" t="s">
        <v>317</v>
      </c>
      <c r="F1094" t="s">
        <v>343</v>
      </c>
      <c r="G1094" t="s">
        <v>344</v>
      </c>
      <c r="H1094" t="s">
        <v>1611</v>
      </c>
      <c r="I1094">
        <v>6.2542E-2</v>
      </c>
      <c r="J1094">
        <v>2.6783999999999999E-2</v>
      </c>
      <c r="K1094">
        <v>0.27562999999999999</v>
      </c>
      <c r="L1094">
        <v>2201.1999999999998</v>
      </c>
      <c r="M1094">
        <v>70.263999999999996</v>
      </c>
      <c r="N1094" s="1">
        <v>968580</v>
      </c>
      <c r="O1094">
        <v>1550.8</v>
      </c>
      <c r="P1094" s="1">
        <v>157880</v>
      </c>
      <c r="Q1094">
        <v>-546.63</v>
      </c>
      <c r="R1094">
        <v>0.96109</v>
      </c>
      <c r="S1094">
        <v>0.95825000000000005</v>
      </c>
      <c r="T1094">
        <v>0.77493000000000001</v>
      </c>
      <c r="U1094">
        <v>0.67288000000000003</v>
      </c>
      <c r="V1094">
        <v>-1.7369000000000001</v>
      </c>
      <c r="W1094">
        <v>-1.8672</v>
      </c>
      <c r="X1094">
        <v>6.4996</v>
      </c>
      <c r="Y1094">
        <v>5.1778000000000004</v>
      </c>
      <c r="Z1094">
        <v>0.83016000000000001</v>
      </c>
      <c r="AA1094">
        <v>0.82206999999999997</v>
      </c>
      <c r="AB1094">
        <v>1.6191</v>
      </c>
      <c r="AC1094">
        <v>1.4281999999999999</v>
      </c>
      <c r="AD1094">
        <v>45</v>
      </c>
      <c r="AE1094">
        <v>42</v>
      </c>
      <c r="AF1094" s="1">
        <v>1.4453999999999999E-5</v>
      </c>
      <c r="AG1094" s="1">
        <v>1.0324000000000001E-6</v>
      </c>
      <c r="AH1094" s="1">
        <v>1.3422E-5</v>
      </c>
      <c r="AI1094">
        <v>42</v>
      </c>
      <c r="AJ1094">
        <v>2</v>
      </c>
      <c r="AK1094">
        <v>41</v>
      </c>
      <c r="AL1094">
        <v>0</v>
      </c>
      <c r="AM1094">
        <v>0</v>
      </c>
      <c r="AN1094">
        <v>0</v>
      </c>
      <c r="AO1094">
        <v>0.94318999999999997</v>
      </c>
      <c r="AP1094">
        <v>0</v>
      </c>
      <c r="AQ1094">
        <v>1</v>
      </c>
      <c r="AR1094" t="s">
        <v>95</v>
      </c>
      <c r="AS1094" t="s">
        <v>95</v>
      </c>
      <c r="AT1094" t="s">
        <v>95</v>
      </c>
      <c r="AU1094" t="s">
        <v>95</v>
      </c>
      <c r="AV1094" t="s">
        <v>95</v>
      </c>
      <c r="AW1094" t="s">
        <v>95</v>
      </c>
      <c r="AX1094" t="s">
        <v>95</v>
      </c>
      <c r="AY1094" t="s">
        <v>94</v>
      </c>
      <c r="AZ1094" t="s">
        <v>95</v>
      </c>
      <c r="BA1094" t="s">
        <v>94</v>
      </c>
      <c r="BB1094" t="s">
        <v>95</v>
      </c>
      <c r="BC1094" t="s">
        <v>94</v>
      </c>
      <c r="BD1094" t="s">
        <v>95</v>
      </c>
      <c r="BH1094" t="s">
        <v>345</v>
      </c>
      <c r="BI1094">
        <v>1</v>
      </c>
      <c r="BJ1094" t="s">
        <v>97</v>
      </c>
      <c r="BK1094" t="s">
        <v>180</v>
      </c>
      <c r="BL1094">
        <v>0</v>
      </c>
      <c r="BM1094">
        <v>0</v>
      </c>
      <c r="BN1094">
        <v>0</v>
      </c>
      <c r="BO1094">
        <v>0</v>
      </c>
      <c r="BP1094">
        <v>0</v>
      </c>
      <c r="BQ1094">
        <v>0</v>
      </c>
      <c r="BY1094">
        <v>1146</v>
      </c>
      <c r="CG1094" s="4">
        <v>0</v>
      </c>
      <c r="CH1094" s="4">
        <v>0</v>
      </c>
      <c r="CI1094" s="5">
        <v>0</v>
      </c>
      <c r="CJ1094" s="5">
        <v>0</v>
      </c>
      <c r="CK1094" s="5">
        <v>0</v>
      </c>
      <c r="CL1094" s="5">
        <v>0</v>
      </c>
    </row>
    <row r="1095" spans="1:90" x14ac:dyDescent="0.2">
      <c r="A1095" t="s">
        <v>1765</v>
      </c>
      <c r="B1095" t="s">
        <v>1607</v>
      </c>
      <c r="C1095" t="s">
        <v>745</v>
      </c>
      <c r="D1095">
        <v>3.5</v>
      </c>
      <c r="E1095" t="s">
        <v>317</v>
      </c>
      <c r="F1095" t="s">
        <v>347</v>
      </c>
      <c r="G1095" t="s">
        <v>348</v>
      </c>
      <c r="H1095" t="s">
        <v>1611</v>
      </c>
      <c r="I1095">
        <v>7.2256</v>
      </c>
      <c r="J1095">
        <v>4.6487999999999996</v>
      </c>
      <c r="K1095">
        <v>1.5428000000000001E-2</v>
      </c>
      <c r="L1095">
        <v>2017.6</v>
      </c>
      <c r="M1095">
        <v>0.60818000000000005</v>
      </c>
      <c r="N1095">
        <v>299.74</v>
      </c>
      <c r="O1095">
        <v>7.0860999999999997E-3</v>
      </c>
      <c r="P1095">
        <v>2015.7</v>
      </c>
      <c r="Q1095">
        <v>-30.544</v>
      </c>
      <c r="R1095">
        <v>0.42094999999999999</v>
      </c>
      <c r="S1095">
        <v>0.36986000000000002</v>
      </c>
      <c r="T1095">
        <v>0.45883000000000002</v>
      </c>
      <c r="U1095">
        <v>0.21059</v>
      </c>
      <c r="V1095">
        <v>0.42093000000000003</v>
      </c>
      <c r="W1095">
        <v>0.38784000000000002</v>
      </c>
      <c r="X1095">
        <v>0.45884000000000003</v>
      </c>
      <c r="Y1095">
        <v>0.21128</v>
      </c>
      <c r="Z1095">
        <v>7.8728999999999993E-2</v>
      </c>
      <c r="AA1095">
        <v>2.6085000000000001E-2</v>
      </c>
      <c r="AB1095">
        <v>0.57874999999999999</v>
      </c>
      <c r="AC1095">
        <v>0.41463</v>
      </c>
      <c r="AD1095">
        <v>38</v>
      </c>
      <c r="AE1095">
        <v>9</v>
      </c>
      <c r="AF1095">
        <v>1.0009000000000001E-2</v>
      </c>
      <c r="AG1095">
        <v>3.3362000000000001E-3</v>
      </c>
      <c r="AH1095">
        <v>6.6722999999999999E-3</v>
      </c>
      <c r="AI1095">
        <v>35</v>
      </c>
      <c r="AJ1095">
        <v>0</v>
      </c>
      <c r="AK1095">
        <v>34</v>
      </c>
      <c r="AL1095">
        <v>0</v>
      </c>
      <c r="AM1095">
        <v>0</v>
      </c>
      <c r="AN1095">
        <v>1</v>
      </c>
      <c r="AO1095">
        <v>0.11765</v>
      </c>
      <c r="AP1095">
        <v>0</v>
      </c>
      <c r="AQ1095">
        <v>1</v>
      </c>
      <c r="AR1095" t="s">
        <v>94</v>
      </c>
      <c r="AS1095" t="s">
        <v>95</v>
      </c>
      <c r="AT1095" t="s">
        <v>95</v>
      </c>
      <c r="AU1095" t="s">
        <v>94</v>
      </c>
      <c r="AV1095" t="s">
        <v>94</v>
      </c>
      <c r="AW1095" t="s">
        <v>94</v>
      </c>
      <c r="AX1095" t="s">
        <v>94</v>
      </c>
      <c r="AY1095" t="s">
        <v>94</v>
      </c>
      <c r="AZ1095" t="s">
        <v>94</v>
      </c>
      <c r="BA1095" t="s">
        <v>94</v>
      </c>
      <c r="BB1095" t="s">
        <v>94</v>
      </c>
      <c r="BC1095" t="s">
        <v>96</v>
      </c>
      <c r="BD1095" t="s">
        <v>94</v>
      </c>
      <c r="BH1095" t="s">
        <v>341</v>
      </c>
      <c r="BI1095">
        <v>1</v>
      </c>
      <c r="BJ1095" t="s">
        <v>97</v>
      </c>
      <c r="BK1095" t="s">
        <v>138</v>
      </c>
      <c r="BL1095">
        <v>0</v>
      </c>
      <c r="BM1095">
        <v>0</v>
      </c>
      <c r="BN1095">
        <v>0</v>
      </c>
      <c r="BO1095">
        <v>0</v>
      </c>
      <c r="BP1095">
        <v>0</v>
      </c>
      <c r="BQ1095">
        <v>0</v>
      </c>
      <c r="BY1095">
        <v>1147</v>
      </c>
      <c r="CG1095" s="4">
        <v>0</v>
      </c>
      <c r="CH1095" s="4">
        <v>0</v>
      </c>
      <c r="CI1095" s="5">
        <v>0</v>
      </c>
      <c r="CJ1095" s="5">
        <v>0</v>
      </c>
      <c r="CK1095" s="5">
        <v>0</v>
      </c>
      <c r="CL1095" s="5">
        <v>0</v>
      </c>
    </row>
    <row r="1096" spans="1:90" x14ac:dyDescent="0.2">
      <c r="A1096" t="s">
        <v>1766</v>
      </c>
      <c r="B1096" t="s">
        <v>1607</v>
      </c>
      <c r="C1096" t="s">
        <v>745</v>
      </c>
      <c r="D1096">
        <v>3.5</v>
      </c>
      <c r="E1096" t="s">
        <v>317</v>
      </c>
      <c r="F1096" t="s">
        <v>350</v>
      </c>
      <c r="G1096" t="s">
        <v>351</v>
      </c>
      <c r="H1096" t="s">
        <v>1611</v>
      </c>
      <c r="I1096">
        <v>0.72521000000000002</v>
      </c>
      <c r="J1096">
        <v>0.30230000000000001</v>
      </c>
      <c r="K1096">
        <v>0.16904</v>
      </c>
      <c r="L1096">
        <v>2021.1</v>
      </c>
      <c r="M1096">
        <v>6.0594999999999999</v>
      </c>
      <c r="N1096">
        <v>18.187000000000001</v>
      </c>
      <c r="O1096">
        <v>1.724</v>
      </c>
      <c r="P1096">
        <v>2016.2</v>
      </c>
      <c r="Q1096">
        <v>-336.99</v>
      </c>
      <c r="R1096">
        <v>0.99761</v>
      </c>
      <c r="S1096">
        <v>0.99743000000000004</v>
      </c>
      <c r="T1096">
        <v>0.18751999999999999</v>
      </c>
      <c r="U1096">
        <v>7.6775999999999997E-2</v>
      </c>
      <c r="V1096">
        <v>0.96591000000000005</v>
      </c>
      <c r="W1096">
        <v>0.96428999999999998</v>
      </c>
      <c r="X1096">
        <v>0.70762999999999998</v>
      </c>
      <c r="Y1096">
        <v>0.36162</v>
      </c>
      <c r="Z1096">
        <v>0.32811000000000001</v>
      </c>
      <c r="AA1096">
        <v>0.29611999999999999</v>
      </c>
      <c r="AB1096">
        <v>3.1415000000000002</v>
      </c>
      <c r="AC1096">
        <v>2.2113</v>
      </c>
      <c r="AD1096">
        <v>45</v>
      </c>
      <c r="AE1096">
        <v>8</v>
      </c>
      <c r="AF1096">
        <v>0.87975000000000003</v>
      </c>
      <c r="AG1096">
        <v>5.4984999999999999E-2</v>
      </c>
      <c r="AH1096">
        <v>0.82477</v>
      </c>
      <c r="AI1096">
        <v>8</v>
      </c>
      <c r="AJ1096">
        <v>0</v>
      </c>
      <c r="AK1096">
        <v>7</v>
      </c>
      <c r="AL1096">
        <v>0</v>
      </c>
      <c r="AM1096">
        <v>0</v>
      </c>
      <c r="AN1096">
        <v>0</v>
      </c>
      <c r="AO1096">
        <v>0.80186000000000002</v>
      </c>
      <c r="AP1096">
        <v>0</v>
      </c>
      <c r="AQ1096">
        <v>1</v>
      </c>
      <c r="AR1096" t="s">
        <v>95</v>
      </c>
      <c r="AS1096" t="s">
        <v>95</v>
      </c>
      <c r="AT1096" t="s">
        <v>95</v>
      </c>
      <c r="AU1096" t="s">
        <v>95</v>
      </c>
      <c r="AV1096" t="s">
        <v>95</v>
      </c>
      <c r="AW1096" t="s">
        <v>95</v>
      </c>
      <c r="AX1096" t="s">
        <v>95</v>
      </c>
      <c r="AY1096" t="s">
        <v>95</v>
      </c>
      <c r="AZ1096" t="s">
        <v>95</v>
      </c>
      <c r="BA1096" t="s">
        <v>95</v>
      </c>
      <c r="BB1096" t="s">
        <v>95</v>
      </c>
      <c r="BC1096" t="s">
        <v>95</v>
      </c>
      <c r="BD1096" t="s">
        <v>95</v>
      </c>
      <c r="BI1096">
        <v>0</v>
      </c>
      <c r="BJ1096" t="s">
        <v>137</v>
      </c>
      <c r="BK1096" t="s">
        <v>180</v>
      </c>
      <c r="BL1096">
        <v>1</v>
      </c>
      <c r="BM1096">
        <v>1</v>
      </c>
      <c r="BN1096">
        <v>0</v>
      </c>
      <c r="BO1096">
        <v>0</v>
      </c>
      <c r="BP1096">
        <v>0</v>
      </c>
      <c r="BQ1096">
        <v>0</v>
      </c>
      <c r="BY1096">
        <v>1148</v>
      </c>
      <c r="CG1096" s="4">
        <v>1</v>
      </c>
      <c r="CH1096" s="4">
        <v>1</v>
      </c>
      <c r="CI1096" s="5">
        <v>0</v>
      </c>
      <c r="CJ1096" s="5">
        <v>0</v>
      </c>
      <c r="CK1096" s="5">
        <v>0</v>
      </c>
      <c r="CL1096" s="5">
        <v>0</v>
      </c>
    </row>
    <row r="1097" spans="1:90" x14ac:dyDescent="0.2">
      <c r="A1097" t="s">
        <v>1767</v>
      </c>
      <c r="B1097" t="s">
        <v>1607</v>
      </c>
      <c r="C1097" t="s">
        <v>745</v>
      </c>
      <c r="D1097">
        <v>3.5</v>
      </c>
      <c r="E1097" t="s">
        <v>317</v>
      </c>
      <c r="F1097" t="s">
        <v>353</v>
      </c>
      <c r="G1097" t="s">
        <v>354</v>
      </c>
      <c r="H1097" t="s">
        <v>1611</v>
      </c>
      <c r="I1097">
        <v>0.50634999999999997</v>
      </c>
      <c r="J1097">
        <v>0.50631999999999999</v>
      </c>
      <c r="K1097">
        <v>2.7956000000000002E-2</v>
      </c>
      <c r="L1097">
        <v>2043.2</v>
      </c>
      <c r="M1097">
        <v>8.6788000000000007</v>
      </c>
      <c r="N1097" s="1">
        <v>271440</v>
      </c>
      <c r="O1097">
        <v>4.7425999999999996E-3</v>
      </c>
      <c r="P1097">
        <v>2007.9</v>
      </c>
      <c r="Q1097">
        <v>-55.710999999999999</v>
      </c>
      <c r="R1097">
        <v>0.88343000000000005</v>
      </c>
      <c r="S1097">
        <v>0.87422999999999995</v>
      </c>
      <c r="T1097">
        <v>0.24182999999999999</v>
      </c>
      <c r="U1097">
        <v>8.8193999999999995E-2</v>
      </c>
      <c r="V1097">
        <v>0.88343000000000005</v>
      </c>
      <c r="W1097">
        <v>0.87744999999999995</v>
      </c>
      <c r="X1097">
        <v>0.24182999999999999</v>
      </c>
      <c r="Y1097">
        <v>8.8194999999999996E-2</v>
      </c>
      <c r="Z1097">
        <v>0.22886000000000001</v>
      </c>
      <c r="AA1097">
        <v>0.18931000000000001</v>
      </c>
      <c r="AB1097">
        <v>0.622</v>
      </c>
      <c r="AC1097">
        <v>0.37269000000000002</v>
      </c>
      <c r="AD1097">
        <v>42</v>
      </c>
      <c r="AE1097">
        <v>5</v>
      </c>
      <c r="AF1097" s="1">
        <v>1.4735999999999999E-5</v>
      </c>
      <c r="AG1097" s="1">
        <v>3.6841E-6</v>
      </c>
      <c r="AH1097" s="1">
        <v>1.1052E-5</v>
      </c>
      <c r="AI1097">
        <v>5</v>
      </c>
      <c r="AJ1097">
        <v>0</v>
      </c>
      <c r="AK1097">
        <v>4</v>
      </c>
      <c r="AL1097">
        <v>0</v>
      </c>
      <c r="AM1097">
        <v>0</v>
      </c>
      <c r="AN1097">
        <v>1</v>
      </c>
      <c r="AO1097">
        <v>0.39129999999999998</v>
      </c>
      <c r="AP1097">
        <v>0</v>
      </c>
      <c r="AQ1097">
        <v>1</v>
      </c>
      <c r="AR1097" t="s">
        <v>95</v>
      </c>
      <c r="AS1097" t="s">
        <v>96</v>
      </c>
      <c r="AT1097" t="s">
        <v>95</v>
      </c>
      <c r="AU1097" t="s">
        <v>94</v>
      </c>
      <c r="AV1097" t="s">
        <v>95</v>
      </c>
      <c r="AW1097" t="s">
        <v>94</v>
      </c>
      <c r="AX1097" t="s">
        <v>94</v>
      </c>
      <c r="AY1097" t="s">
        <v>94</v>
      </c>
      <c r="AZ1097" t="s">
        <v>94</v>
      </c>
      <c r="BA1097" t="s">
        <v>96</v>
      </c>
      <c r="BB1097" t="s">
        <v>96</v>
      </c>
      <c r="BC1097" t="s">
        <v>94</v>
      </c>
      <c r="BD1097" t="s">
        <v>94</v>
      </c>
      <c r="BH1097" t="s">
        <v>341</v>
      </c>
      <c r="BI1097">
        <v>1</v>
      </c>
      <c r="BJ1097" t="s">
        <v>97</v>
      </c>
      <c r="BK1097" t="s">
        <v>138</v>
      </c>
      <c r="BL1097">
        <v>0</v>
      </c>
      <c r="BM1097">
        <v>0</v>
      </c>
      <c r="BN1097">
        <v>0</v>
      </c>
      <c r="BO1097">
        <v>0</v>
      </c>
      <c r="BP1097">
        <v>0</v>
      </c>
      <c r="BQ1097">
        <v>0</v>
      </c>
      <c r="BY1097">
        <v>1149</v>
      </c>
      <c r="CG1097" s="4">
        <v>0</v>
      </c>
      <c r="CH1097" s="4">
        <v>0</v>
      </c>
      <c r="CI1097" s="5">
        <v>0</v>
      </c>
      <c r="CJ1097" s="5">
        <v>0</v>
      </c>
      <c r="CK1097" s="5">
        <v>0</v>
      </c>
      <c r="CL1097" s="5">
        <v>0</v>
      </c>
    </row>
    <row r="1098" spans="1:90" x14ac:dyDescent="0.2">
      <c r="A1098" t="s">
        <v>1768</v>
      </c>
      <c r="B1098" t="s">
        <v>1607</v>
      </c>
      <c r="C1098" t="s">
        <v>745</v>
      </c>
      <c r="D1098">
        <v>3.5</v>
      </c>
      <c r="E1098" t="s">
        <v>317</v>
      </c>
      <c r="F1098" t="s">
        <v>356</v>
      </c>
      <c r="G1098" t="s">
        <v>357</v>
      </c>
      <c r="H1098" t="s">
        <v>1611</v>
      </c>
      <c r="I1098">
        <v>0.80971000000000004</v>
      </c>
      <c r="J1098">
        <v>0.39150000000000001</v>
      </c>
      <c r="K1098">
        <v>0.19732</v>
      </c>
      <c r="L1098">
        <v>2022.1</v>
      </c>
      <c r="M1098">
        <v>5.4272</v>
      </c>
      <c r="N1098">
        <v>28.65</v>
      </c>
      <c r="O1098">
        <v>5.1748000000000003</v>
      </c>
      <c r="P1098">
        <v>2019.9</v>
      </c>
      <c r="Q1098">
        <v>-393.41</v>
      </c>
      <c r="R1098">
        <v>0.99033000000000004</v>
      </c>
      <c r="S1098">
        <v>0.98962000000000006</v>
      </c>
      <c r="T1098">
        <v>0.49001</v>
      </c>
      <c r="U1098">
        <v>0.19622000000000001</v>
      </c>
      <c r="V1098">
        <v>0.96889999999999998</v>
      </c>
      <c r="W1098">
        <v>0.96741999999999995</v>
      </c>
      <c r="X1098">
        <v>0.87877000000000005</v>
      </c>
      <c r="Y1098">
        <v>0.38655</v>
      </c>
      <c r="Z1098">
        <v>0.26449</v>
      </c>
      <c r="AA1098">
        <v>0.22946</v>
      </c>
      <c r="AB1098">
        <v>4.2733999999999996</v>
      </c>
      <c r="AC1098">
        <v>2.8128000000000002</v>
      </c>
      <c r="AD1098">
        <v>45</v>
      </c>
      <c r="AE1098">
        <v>6</v>
      </c>
      <c r="AF1098">
        <v>0.81159000000000003</v>
      </c>
      <c r="AG1098">
        <v>0.1176</v>
      </c>
      <c r="AH1098">
        <v>0.69399</v>
      </c>
      <c r="AI1098">
        <v>6</v>
      </c>
      <c r="AJ1098">
        <v>0</v>
      </c>
      <c r="AK1098">
        <v>5</v>
      </c>
      <c r="AL1098">
        <v>0</v>
      </c>
      <c r="AM1098">
        <v>0</v>
      </c>
      <c r="AN1098">
        <v>1</v>
      </c>
      <c r="AO1098">
        <v>0.72580999999999996</v>
      </c>
      <c r="AP1098">
        <v>0</v>
      </c>
      <c r="AQ1098">
        <v>1</v>
      </c>
      <c r="AR1098" t="s">
        <v>95</v>
      </c>
      <c r="AS1098" t="s">
        <v>95</v>
      </c>
      <c r="AT1098" t="s">
        <v>95</v>
      </c>
      <c r="AU1098" t="s">
        <v>95</v>
      </c>
      <c r="AV1098" t="s">
        <v>95</v>
      </c>
      <c r="AW1098" t="s">
        <v>95</v>
      </c>
      <c r="AX1098" t="s">
        <v>95</v>
      </c>
      <c r="AY1098" t="s">
        <v>95</v>
      </c>
      <c r="AZ1098" t="s">
        <v>94</v>
      </c>
      <c r="BA1098" t="s">
        <v>95</v>
      </c>
      <c r="BB1098" t="s">
        <v>94</v>
      </c>
      <c r="BC1098" t="s">
        <v>95</v>
      </c>
      <c r="BD1098" t="s">
        <v>94</v>
      </c>
      <c r="BI1098">
        <v>0</v>
      </c>
      <c r="BJ1098" t="s">
        <v>137</v>
      </c>
      <c r="BK1098" t="s">
        <v>180</v>
      </c>
      <c r="BL1098">
        <v>1</v>
      </c>
      <c r="BM1098">
        <v>1</v>
      </c>
      <c r="BN1098">
        <v>0</v>
      </c>
      <c r="BO1098">
        <v>0</v>
      </c>
      <c r="BP1098">
        <v>0</v>
      </c>
      <c r="BQ1098">
        <v>0</v>
      </c>
      <c r="BY1098">
        <v>1150</v>
      </c>
      <c r="CG1098" s="4">
        <v>1</v>
      </c>
      <c r="CH1098" s="4">
        <v>1</v>
      </c>
      <c r="CI1098" s="5">
        <v>0</v>
      </c>
      <c r="CJ1098" s="5">
        <v>0</v>
      </c>
      <c r="CK1098" s="5">
        <v>0</v>
      </c>
      <c r="CL1098" s="5">
        <v>0</v>
      </c>
    </row>
    <row r="1099" spans="1:90" x14ac:dyDescent="0.2">
      <c r="A1099" t="s">
        <v>1769</v>
      </c>
      <c r="B1099" t="s">
        <v>1607</v>
      </c>
      <c r="C1099" t="s">
        <v>745</v>
      </c>
      <c r="D1099">
        <v>3.5</v>
      </c>
      <c r="E1099" t="s">
        <v>317</v>
      </c>
      <c r="F1099" t="s">
        <v>359</v>
      </c>
      <c r="G1099" t="s">
        <v>360</v>
      </c>
      <c r="H1099" t="s">
        <v>1611</v>
      </c>
      <c r="I1099">
        <v>0.46500000000000002</v>
      </c>
      <c r="J1099">
        <v>0.46499000000000001</v>
      </c>
      <c r="K1099">
        <v>5.8658000000000002E-2</v>
      </c>
      <c r="L1099">
        <v>2044.8</v>
      </c>
      <c r="M1099">
        <v>9.4504999999999999</v>
      </c>
      <c r="N1099" s="1">
        <v>200270</v>
      </c>
      <c r="O1099">
        <v>6.2649999999999997</v>
      </c>
      <c r="P1099">
        <v>2022.5</v>
      </c>
      <c r="Q1099">
        <v>-116.93</v>
      </c>
      <c r="R1099">
        <v>0.77969999999999995</v>
      </c>
      <c r="S1099">
        <v>0.76317999999999997</v>
      </c>
      <c r="T1099">
        <v>0.77685000000000004</v>
      </c>
      <c r="U1099">
        <v>0.28645999999999999</v>
      </c>
      <c r="V1099">
        <v>0.77969999999999995</v>
      </c>
      <c r="W1099">
        <v>0.76895999999999998</v>
      </c>
      <c r="X1099">
        <v>0.77685000000000004</v>
      </c>
      <c r="Y1099">
        <v>0.28645999999999999</v>
      </c>
      <c r="Z1099">
        <v>0.20252999999999999</v>
      </c>
      <c r="AA1099">
        <v>0.16363</v>
      </c>
      <c r="AB1099">
        <v>1.4781</v>
      </c>
      <c r="AC1099">
        <v>0.88963000000000003</v>
      </c>
      <c r="AD1099">
        <v>44</v>
      </c>
      <c r="AE1099">
        <v>5</v>
      </c>
      <c r="AF1099" s="1">
        <v>4.3640000000000002E-5</v>
      </c>
      <c r="AG1099" s="1">
        <v>1.7282E-6</v>
      </c>
      <c r="AH1099" s="1">
        <v>4.1912000000000001E-5</v>
      </c>
      <c r="AI1099">
        <v>5</v>
      </c>
      <c r="AJ1099">
        <v>0</v>
      </c>
      <c r="AK1099">
        <v>3</v>
      </c>
      <c r="AL1099">
        <v>0</v>
      </c>
      <c r="AM1099">
        <v>1</v>
      </c>
      <c r="AN1099">
        <v>1</v>
      </c>
      <c r="AO1099">
        <v>0.26275999999999999</v>
      </c>
      <c r="AP1099">
        <v>0</v>
      </c>
      <c r="AQ1099">
        <v>1</v>
      </c>
      <c r="AR1099" t="s">
        <v>95</v>
      </c>
      <c r="AS1099" t="s">
        <v>96</v>
      </c>
      <c r="AT1099" t="s">
        <v>95</v>
      </c>
      <c r="AU1099" t="s">
        <v>94</v>
      </c>
      <c r="AV1099" t="s">
        <v>95</v>
      </c>
      <c r="AW1099" t="s">
        <v>94</v>
      </c>
      <c r="AX1099" t="s">
        <v>94</v>
      </c>
      <c r="AY1099" t="s">
        <v>94</v>
      </c>
      <c r="AZ1099" t="s">
        <v>94</v>
      </c>
      <c r="BA1099" t="s">
        <v>96</v>
      </c>
      <c r="BB1099" t="s">
        <v>96</v>
      </c>
      <c r="BC1099" t="s">
        <v>94</v>
      </c>
      <c r="BD1099" t="s">
        <v>94</v>
      </c>
      <c r="BH1099" t="s">
        <v>341</v>
      </c>
      <c r="BI1099">
        <v>1</v>
      </c>
      <c r="BJ1099" t="s">
        <v>97</v>
      </c>
      <c r="BK1099" t="s">
        <v>138</v>
      </c>
      <c r="BL1099">
        <v>0</v>
      </c>
      <c r="BM1099">
        <v>0</v>
      </c>
      <c r="BN1099">
        <v>0</v>
      </c>
      <c r="BO1099">
        <v>0</v>
      </c>
      <c r="BP1099">
        <v>0</v>
      </c>
      <c r="BQ1099">
        <v>0</v>
      </c>
      <c r="BY1099">
        <v>1151</v>
      </c>
      <c r="CG1099" s="4">
        <v>0</v>
      </c>
      <c r="CH1099" s="4">
        <v>0</v>
      </c>
      <c r="CI1099" s="5">
        <v>0</v>
      </c>
      <c r="CJ1099" s="5">
        <v>0</v>
      </c>
      <c r="CK1099" s="5">
        <v>0</v>
      </c>
      <c r="CL1099" s="5">
        <v>0</v>
      </c>
    </row>
    <row r="1100" spans="1:90" x14ac:dyDescent="0.2">
      <c r="A1100" t="s">
        <v>1770</v>
      </c>
      <c r="B1100" t="s">
        <v>1607</v>
      </c>
      <c r="C1100" t="s">
        <v>745</v>
      </c>
      <c r="D1100">
        <v>3.5</v>
      </c>
      <c r="E1100" t="s">
        <v>317</v>
      </c>
      <c r="F1100" t="s">
        <v>362</v>
      </c>
      <c r="G1100" t="s">
        <v>357</v>
      </c>
      <c r="H1100" t="s">
        <v>1611</v>
      </c>
      <c r="I1100">
        <v>6.8555000000000001</v>
      </c>
      <c r="J1100">
        <v>0.11298999999999999</v>
      </c>
      <c r="K1100">
        <v>2.0451999999999999</v>
      </c>
      <c r="L1100">
        <v>2011.8</v>
      </c>
      <c r="M1100">
        <v>0.64100999999999997</v>
      </c>
      <c r="N1100">
        <v>72.988</v>
      </c>
      <c r="O1100">
        <v>1.0878000000000001</v>
      </c>
      <c r="P1100">
        <v>1983</v>
      </c>
      <c r="Q1100">
        <v>-4073.7</v>
      </c>
      <c r="R1100">
        <v>0.96774000000000004</v>
      </c>
      <c r="S1100">
        <v>0.96538000000000002</v>
      </c>
      <c r="T1100">
        <v>5.9741999999999997</v>
      </c>
      <c r="U1100">
        <v>2.6591</v>
      </c>
      <c r="V1100">
        <v>0.85111000000000003</v>
      </c>
      <c r="W1100">
        <v>0.84401999999999999</v>
      </c>
      <c r="X1100">
        <v>12.835000000000001</v>
      </c>
      <c r="Y1100">
        <v>9.5863999999999994</v>
      </c>
      <c r="Z1100">
        <v>0.63768000000000002</v>
      </c>
      <c r="AA1100">
        <v>0.62043000000000004</v>
      </c>
      <c r="AB1100">
        <v>20.021000000000001</v>
      </c>
      <c r="AC1100">
        <v>17.606000000000002</v>
      </c>
      <c r="AD1100">
        <v>45</v>
      </c>
      <c r="AE1100">
        <v>13</v>
      </c>
      <c r="AF1100">
        <v>1.2882</v>
      </c>
      <c r="AG1100">
        <v>0.84267000000000003</v>
      </c>
      <c r="AH1100">
        <v>0.44557999999999998</v>
      </c>
      <c r="AI1100">
        <v>13</v>
      </c>
      <c r="AJ1100">
        <v>0</v>
      </c>
      <c r="AK1100">
        <v>12</v>
      </c>
      <c r="AL1100">
        <v>0</v>
      </c>
      <c r="AM1100">
        <v>0</v>
      </c>
      <c r="AN1100">
        <v>0</v>
      </c>
      <c r="AO1100">
        <v>0.90732999999999997</v>
      </c>
      <c r="AP1100">
        <v>0</v>
      </c>
      <c r="AQ1100">
        <v>1</v>
      </c>
      <c r="AR1100" t="s">
        <v>95</v>
      </c>
      <c r="AS1100" t="s">
        <v>95</v>
      </c>
      <c r="AT1100" t="s">
        <v>95</v>
      </c>
      <c r="AU1100" t="s">
        <v>95</v>
      </c>
      <c r="AV1100" t="s">
        <v>95</v>
      </c>
      <c r="AW1100" t="s">
        <v>95</v>
      </c>
      <c r="AX1100" t="s">
        <v>95</v>
      </c>
      <c r="AY1100" t="s">
        <v>95</v>
      </c>
      <c r="AZ1100" t="s">
        <v>95</v>
      </c>
      <c r="BA1100" t="s">
        <v>95</v>
      </c>
      <c r="BB1100" t="s">
        <v>95</v>
      </c>
      <c r="BC1100" t="s">
        <v>95</v>
      </c>
      <c r="BD1100" t="s">
        <v>95</v>
      </c>
      <c r="BI1100">
        <v>0</v>
      </c>
      <c r="BJ1100" t="s">
        <v>137</v>
      </c>
      <c r="BK1100" t="s">
        <v>180</v>
      </c>
      <c r="BL1100">
        <v>1</v>
      </c>
      <c r="BM1100">
        <v>1</v>
      </c>
      <c r="BN1100">
        <v>0</v>
      </c>
      <c r="BO1100">
        <v>0</v>
      </c>
      <c r="BP1100">
        <v>0</v>
      </c>
      <c r="BQ1100">
        <v>0</v>
      </c>
      <c r="BY1100">
        <v>1152</v>
      </c>
      <c r="CG1100" s="4">
        <v>1</v>
      </c>
      <c r="CH1100" s="4">
        <v>1</v>
      </c>
      <c r="CI1100" s="5">
        <v>0</v>
      </c>
      <c r="CJ1100" s="5">
        <v>0</v>
      </c>
      <c r="CK1100" s="5">
        <v>0</v>
      </c>
      <c r="CL1100" s="5">
        <v>0</v>
      </c>
    </row>
    <row r="1101" spans="1:90" x14ac:dyDescent="0.2">
      <c r="A1101" t="s">
        <v>1771</v>
      </c>
      <c r="B1101" t="s">
        <v>1607</v>
      </c>
      <c r="C1101" t="s">
        <v>745</v>
      </c>
      <c r="D1101">
        <v>3.5</v>
      </c>
      <c r="E1101" t="s">
        <v>317</v>
      </c>
      <c r="F1101" t="s">
        <v>364</v>
      </c>
      <c r="G1101" t="s">
        <v>360</v>
      </c>
      <c r="H1101" t="s">
        <v>1611</v>
      </c>
      <c r="J1101">
        <v>3.2557999999999997E-2</v>
      </c>
      <c r="K1101">
        <v>0.32890999999999998</v>
      </c>
      <c r="O1101">
        <v>1548.6</v>
      </c>
      <c r="P1101" s="1">
        <v>158080</v>
      </c>
      <c r="Q1101">
        <v>-654.63</v>
      </c>
      <c r="V1101">
        <v>-3.125E-2</v>
      </c>
      <c r="W1101">
        <v>-0.1</v>
      </c>
      <c r="X1101">
        <v>10.707000000000001</v>
      </c>
      <c r="Y1101">
        <v>1.8637999999999999</v>
      </c>
      <c r="Z1101">
        <v>8.8234999999999994E-2</v>
      </c>
      <c r="AA1101">
        <v>2.7451E-2</v>
      </c>
      <c r="AB1101">
        <v>10.067</v>
      </c>
      <c r="AC1101">
        <v>4.4650999999999996</v>
      </c>
      <c r="AD1101">
        <v>33</v>
      </c>
      <c r="AE1101">
        <v>1</v>
      </c>
      <c r="AI1101">
        <v>1</v>
      </c>
      <c r="AJ1101">
        <v>0</v>
      </c>
      <c r="AK1101">
        <v>0</v>
      </c>
      <c r="AL1101">
        <v>0</v>
      </c>
      <c r="AM1101">
        <v>0</v>
      </c>
      <c r="AP1101">
        <v>0</v>
      </c>
      <c r="AQ1101">
        <v>1</v>
      </c>
      <c r="AR1101" t="s">
        <v>96</v>
      </c>
      <c r="AS1101" t="s">
        <v>96</v>
      </c>
      <c r="AT1101" t="s">
        <v>94</v>
      </c>
      <c r="AU1101" t="s">
        <v>94</v>
      </c>
      <c r="AV1101" t="s">
        <v>94</v>
      </c>
      <c r="AW1101" t="s">
        <v>94</v>
      </c>
      <c r="AX1101" t="s">
        <v>94</v>
      </c>
      <c r="AY1101" t="s">
        <v>94</v>
      </c>
      <c r="AZ1101" t="s">
        <v>94</v>
      </c>
      <c r="BA1101" t="s">
        <v>96</v>
      </c>
      <c r="BB1101" t="s">
        <v>96</v>
      </c>
      <c r="BC1101" t="s">
        <v>96</v>
      </c>
      <c r="BD1101" t="s">
        <v>96</v>
      </c>
      <c r="BH1101" t="s">
        <v>341</v>
      </c>
      <c r="BI1101">
        <v>1</v>
      </c>
      <c r="BJ1101" t="s">
        <v>97</v>
      </c>
      <c r="BK1101" t="s">
        <v>138</v>
      </c>
      <c r="BL1101">
        <v>0</v>
      </c>
      <c r="BM1101">
        <v>0</v>
      </c>
      <c r="BN1101">
        <v>0</v>
      </c>
      <c r="BO1101">
        <v>0</v>
      </c>
      <c r="BP1101">
        <v>0</v>
      </c>
      <c r="BQ1101">
        <v>0</v>
      </c>
      <c r="BY1101">
        <v>1153</v>
      </c>
      <c r="CG1101" s="4">
        <v>0</v>
      </c>
      <c r="CH1101" s="4">
        <v>0</v>
      </c>
      <c r="CI1101" s="5">
        <v>0</v>
      </c>
      <c r="CJ1101" s="5">
        <v>0</v>
      </c>
      <c r="CK1101" s="5">
        <v>0</v>
      </c>
      <c r="CL1101" s="5">
        <v>0</v>
      </c>
    </row>
    <row r="1102" spans="1:90" x14ac:dyDescent="0.2">
      <c r="A1102" t="s">
        <v>1772</v>
      </c>
      <c r="B1102" t="s">
        <v>1607</v>
      </c>
      <c r="C1102" t="s">
        <v>745</v>
      </c>
      <c r="D1102">
        <v>3.5</v>
      </c>
      <c r="E1102" t="s">
        <v>317</v>
      </c>
      <c r="F1102" t="s">
        <v>366</v>
      </c>
      <c r="G1102" t="s">
        <v>351</v>
      </c>
      <c r="H1102" t="s">
        <v>1611</v>
      </c>
      <c r="I1102">
        <v>0.26039000000000001</v>
      </c>
      <c r="K1102">
        <v>0.34755999999999998</v>
      </c>
      <c r="L1102">
        <v>2024.8</v>
      </c>
      <c r="M1102">
        <v>16.876999999999999</v>
      </c>
      <c r="N1102">
        <v>58.963000000000001</v>
      </c>
      <c r="Q1102">
        <v>-692.33</v>
      </c>
      <c r="R1102">
        <v>0.98962000000000006</v>
      </c>
      <c r="S1102">
        <v>0.98885999999999996</v>
      </c>
      <c r="T1102">
        <v>0.64017999999999997</v>
      </c>
      <c r="U1102">
        <v>0.47315000000000002</v>
      </c>
      <c r="Z1102">
        <v>0.51588999999999996</v>
      </c>
      <c r="AA1102">
        <v>0.49284</v>
      </c>
      <c r="AB1102">
        <v>4.3726000000000003</v>
      </c>
      <c r="AC1102">
        <v>3.2601</v>
      </c>
      <c r="AD1102">
        <v>45</v>
      </c>
      <c r="AE1102">
        <v>29</v>
      </c>
      <c r="AF1102">
        <v>0.42399999999999999</v>
      </c>
      <c r="AG1102">
        <v>1.6959999999999999E-2</v>
      </c>
      <c r="AH1102">
        <v>0.40704000000000001</v>
      </c>
      <c r="AI1102">
        <v>29</v>
      </c>
      <c r="AJ1102">
        <v>0</v>
      </c>
      <c r="AK1102">
        <v>28</v>
      </c>
      <c r="AL1102">
        <v>0</v>
      </c>
      <c r="AM1102">
        <v>0</v>
      </c>
      <c r="AN1102">
        <v>1</v>
      </c>
      <c r="AO1102">
        <v>0.85031999999999996</v>
      </c>
      <c r="AP1102">
        <v>0</v>
      </c>
      <c r="AQ1102">
        <v>1</v>
      </c>
      <c r="AR1102" t="s">
        <v>95</v>
      </c>
      <c r="AS1102" t="s">
        <v>95</v>
      </c>
      <c r="AT1102" t="s">
        <v>95</v>
      </c>
      <c r="AU1102" t="s">
        <v>95</v>
      </c>
      <c r="AV1102" t="s">
        <v>95</v>
      </c>
      <c r="AW1102" t="s">
        <v>95</v>
      </c>
      <c r="AX1102" t="s">
        <v>95</v>
      </c>
      <c r="AY1102" t="s">
        <v>95</v>
      </c>
      <c r="AZ1102" t="s">
        <v>95</v>
      </c>
      <c r="BA1102" t="s">
        <v>95</v>
      </c>
      <c r="BB1102" t="s">
        <v>95</v>
      </c>
      <c r="BC1102" t="s">
        <v>95</v>
      </c>
      <c r="BD1102" t="s">
        <v>95</v>
      </c>
      <c r="BI1102">
        <v>0</v>
      </c>
      <c r="BJ1102" t="s">
        <v>137</v>
      </c>
      <c r="BK1102" t="s">
        <v>180</v>
      </c>
      <c r="BL1102">
        <v>1</v>
      </c>
      <c r="BM1102">
        <v>1</v>
      </c>
      <c r="BN1102">
        <v>0</v>
      </c>
      <c r="BO1102">
        <v>0</v>
      </c>
      <c r="BP1102">
        <v>0</v>
      </c>
      <c r="BQ1102">
        <v>0</v>
      </c>
      <c r="BY1102">
        <v>1154</v>
      </c>
      <c r="CG1102" s="4">
        <v>1</v>
      </c>
      <c r="CH1102" s="4">
        <v>1</v>
      </c>
      <c r="CI1102" s="5">
        <v>0</v>
      </c>
      <c r="CJ1102" s="5">
        <v>0</v>
      </c>
      <c r="CK1102" s="5">
        <v>0</v>
      </c>
      <c r="CL1102" s="5">
        <v>0</v>
      </c>
    </row>
    <row r="1103" spans="1:90" x14ac:dyDescent="0.2">
      <c r="A1103" t="s">
        <v>1773</v>
      </c>
      <c r="B1103" t="s">
        <v>1607</v>
      </c>
      <c r="C1103" t="s">
        <v>745</v>
      </c>
      <c r="D1103">
        <v>3.5</v>
      </c>
      <c r="E1103" t="s">
        <v>317</v>
      </c>
      <c r="F1103" t="s">
        <v>368</v>
      </c>
      <c r="G1103" t="s">
        <v>354</v>
      </c>
      <c r="H1103" t="s">
        <v>1611</v>
      </c>
      <c r="I1103">
        <v>0.33764</v>
      </c>
      <c r="J1103">
        <v>0.33762999999999999</v>
      </c>
      <c r="K1103">
        <v>4.4971999999999998E-2</v>
      </c>
      <c r="L1103">
        <v>2054.1</v>
      </c>
      <c r="M1103">
        <v>13.015000000000001</v>
      </c>
      <c r="N1103" s="1">
        <v>310190</v>
      </c>
      <c r="O1103">
        <v>6.3438999999999997</v>
      </c>
      <c r="P1103">
        <v>2022.1</v>
      </c>
      <c r="Q1103">
        <v>-89.561999999999998</v>
      </c>
      <c r="R1103">
        <v>0.81813999999999998</v>
      </c>
      <c r="S1103">
        <v>0.80378000000000005</v>
      </c>
      <c r="T1103">
        <v>0.40627000000000002</v>
      </c>
      <c r="U1103">
        <v>0.17793</v>
      </c>
      <c r="V1103">
        <v>0.81813999999999998</v>
      </c>
      <c r="W1103">
        <v>0.80881000000000003</v>
      </c>
      <c r="X1103">
        <v>0.40627000000000002</v>
      </c>
      <c r="Y1103">
        <v>0.17793</v>
      </c>
      <c r="Z1103">
        <v>0.32739000000000001</v>
      </c>
      <c r="AA1103">
        <v>0.29289999999999999</v>
      </c>
      <c r="AB1103">
        <v>0.78132000000000001</v>
      </c>
      <c r="AC1103">
        <v>0.52746000000000004</v>
      </c>
      <c r="AD1103">
        <v>42</v>
      </c>
      <c r="AE1103">
        <v>9</v>
      </c>
      <c r="AF1103" s="1">
        <v>1.6118999999999999E-5</v>
      </c>
      <c r="AG1103" s="1">
        <v>3.2237999999999999E-6</v>
      </c>
      <c r="AH1103" s="1">
        <v>1.2894999999999999E-5</v>
      </c>
      <c r="AI1103">
        <v>26</v>
      </c>
      <c r="AJ1103">
        <v>0</v>
      </c>
      <c r="AK1103">
        <v>25</v>
      </c>
      <c r="AL1103">
        <v>0</v>
      </c>
      <c r="AM1103">
        <v>0</v>
      </c>
      <c r="AN1103">
        <v>1</v>
      </c>
      <c r="AO1103">
        <v>0.46666999999999997</v>
      </c>
      <c r="AP1103">
        <v>0</v>
      </c>
      <c r="AQ1103">
        <v>1</v>
      </c>
      <c r="AR1103" t="s">
        <v>95</v>
      </c>
      <c r="AS1103" t="s">
        <v>95</v>
      </c>
      <c r="AT1103" t="s">
        <v>95</v>
      </c>
      <c r="AU1103" t="s">
        <v>94</v>
      </c>
      <c r="AV1103" t="s">
        <v>94</v>
      </c>
      <c r="AW1103" t="s">
        <v>94</v>
      </c>
      <c r="AX1103" t="s">
        <v>94</v>
      </c>
      <c r="AY1103" t="s">
        <v>94</v>
      </c>
      <c r="AZ1103" t="s">
        <v>95</v>
      </c>
      <c r="BA1103" t="s">
        <v>94</v>
      </c>
      <c r="BB1103" t="s">
        <v>94</v>
      </c>
      <c r="BC1103" t="s">
        <v>94</v>
      </c>
      <c r="BD1103" t="s">
        <v>94</v>
      </c>
      <c r="BH1103" t="s">
        <v>341</v>
      </c>
      <c r="BI1103">
        <v>1</v>
      </c>
      <c r="BJ1103" t="s">
        <v>97</v>
      </c>
      <c r="BK1103" t="s">
        <v>138</v>
      </c>
      <c r="BL1103">
        <v>0</v>
      </c>
      <c r="BM1103">
        <v>0</v>
      </c>
      <c r="BN1103">
        <v>0</v>
      </c>
      <c r="BO1103">
        <v>0</v>
      </c>
      <c r="BP1103">
        <v>0</v>
      </c>
      <c r="BQ1103">
        <v>0</v>
      </c>
      <c r="BY1103">
        <v>1155</v>
      </c>
      <c r="CG1103" s="4">
        <v>0</v>
      </c>
      <c r="CH1103" s="4">
        <v>0</v>
      </c>
      <c r="CI1103" s="5">
        <v>0</v>
      </c>
      <c r="CJ1103" s="5">
        <v>0</v>
      </c>
      <c r="CK1103" s="5">
        <v>0</v>
      </c>
      <c r="CL1103" s="5">
        <v>0</v>
      </c>
    </row>
    <row r="1104" spans="1:90" x14ac:dyDescent="0.2">
      <c r="A1104" t="s">
        <v>1774</v>
      </c>
      <c r="B1104" t="s">
        <v>1607</v>
      </c>
      <c r="C1104" t="s">
        <v>745</v>
      </c>
      <c r="D1104">
        <v>4.0999999999999996</v>
      </c>
      <c r="E1104" t="s">
        <v>129</v>
      </c>
      <c r="F1104" t="s">
        <v>130</v>
      </c>
      <c r="G1104" t="s">
        <v>131</v>
      </c>
      <c r="H1104" t="s">
        <v>1611</v>
      </c>
      <c r="I1104">
        <v>1.3765000000000001</v>
      </c>
      <c r="J1104">
        <v>3.5014999999999998E-2</v>
      </c>
      <c r="K1104">
        <v>2.6932</v>
      </c>
      <c r="L1104">
        <v>2007.7</v>
      </c>
      <c r="M1104">
        <v>3.1926000000000001</v>
      </c>
      <c r="N1104">
        <v>72.986000000000004</v>
      </c>
      <c r="O1104">
        <v>1.3896999999999999</v>
      </c>
      <c r="P1104">
        <v>1907.7</v>
      </c>
      <c r="Q1104">
        <v>-5365.8</v>
      </c>
      <c r="R1104">
        <v>0.75300999999999996</v>
      </c>
      <c r="S1104">
        <v>0.70943000000000001</v>
      </c>
      <c r="T1104">
        <v>14.949</v>
      </c>
      <c r="U1104">
        <v>12.156000000000001</v>
      </c>
      <c r="V1104">
        <v>0.22361</v>
      </c>
      <c r="W1104">
        <v>0.13733999999999999</v>
      </c>
      <c r="X1104">
        <v>26.504000000000001</v>
      </c>
      <c r="Y1104">
        <v>22.045999999999999</v>
      </c>
      <c r="Z1104">
        <v>0.29393999999999998</v>
      </c>
      <c r="AA1104">
        <v>0.21548999999999999</v>
      </c>
      <c r="AB1104">
        <v>25.274999999999999</v>
      </c>
      <c r="AC1104">
        <v>21.254000000000001</v>
      </c>
      <c r="AD1104">
        <v>21</v>
      </c>
      <c r="AE1104">
        <v>18</v>
      </c>
      <c r="AF1104">
        <v>1.3701000000000001</v>
      </c>
      <c r="AG1104">
        <v>0.45345999999999997</v>
      </c>
      <c r="AH1104">
        <v>0.91666000000000003</v>
      </c>
      <c r="AI1104">
        <v>18</v>
      </c>
      <c r="AJ1104">
        <v>14</v>
      </c>
      <c r="AK1104">
        <v>17</v>
      </c>
      <c r="AL1104">
        <v>1</v>
      </c>
      <c r="AM1104">
        <v>0</v>
      </c>
      <c r="AN1104">
        <v>1</v>
      </c>
      <c r="AO1104">
        <v>0.92637999999999998</v>
      </c>
      <c r="AP1104">
        <v>0</v>
      </c>
      <c r="AQ1104">
        <v>1</v>
      </c>
      <c r="AR1104" t="s">
        <v>95</v>
      </c>
      <c r="AS1104" t="s">
        <v>95</v>
      </c>
      <c r="AT1104" t="s">
        <v>95</v>
      </c>
      <c r="AU1104" t="s">
        <v>95</v>
      </c>
      <c r="AV1104" t="s">
        <v>95</v>
      </c>
      <c r="AW1104" t="s">
        <v>95</v>
      </c>
      <c r="AX1104" t="s">
        <v>95</v>
      </c>
      <c r="AY1104" t="s">
        <v>95</v>
      </c>
      <c r="AZ1104" t="s">
        <v>94</v>
      </c>
      <c r="BA1104" t="s">
        <v>95</v>
      </c>
      <c r="BB1104" t="s">
        <v>94</v>
      </c>
      <c r="BC1104" t="s">
        <v>95</v>
      </c>
      <c r="BD1104" t="s">
        <v>94</v>
      </c>
      <c r="BI1104">
        <v>0</v>
      </c>
      <c r="BJ1104" t="s">
        <v>132</v>
      </c>
      <c r="BK1104" t="s">
        <v>133</v>
      </c>
      <c r="BL1104">
        <v>1</v>
      </c>
      <c r="BM1104">
        <v>1</v>
      </c>
      <c r="BN1104">
        <v>0</v>
      </c>
      <c r="BO1104">
        <v>0</v>
      </c>
      <c r="BP1104">
        <v>0</v>
      </c>
      <c r="BQ1104">
        <v>0</v>
      </c>
      <c r="BY1104">
        <v>1156</v>
      </c>
      <c r="CG1104" s="4">
        <v>1</v>
      </c>
      <c r="CH1104" s="4">
        <v>1</v>
      </c>
      <c r="CI1104" s="5">
        <v>0</v>
      </c>
      <c r="CJ1104" s="5">
        <v>0</v>
      </c>
      <c r="CK1104" s="5">
        <v>0</v>
      </c>
      <c r="CL1104" s="5">
        <v>0</v>
      </c>
    </row>
    <row r="1105" spans="1:91" x14ac:dyDescent="0.2">
      <c r="A1105" t="s">
        <v>1775</v>
      </c>
      <c r="B1105" t="s">
        <v>1607</v>
      </c>
      <c r="C1105" t="s">
        <v>745</v>
      </c>
      <c r="D1105">
        <v>4.0999999999999996</v>
      </c>
      <c r="E1105" t="s">
        <v>129</v>
      </c>
      <c r="F1105" t="s">
        <v>135</v>
      </c>
      <c r="G1105" t="s">
        <v>136</v>
      </c>
      <c r="H1105" t="s">
        <v>1611</v>
      </c>
      <c r="I1105">
        <v>0.74070000000000003</v>
      </c>
      <c r="J1105">
        <v>0.54288000000000003</v>
      </c>
      <c r="K1105">
        <v>16.280999999999999</v>
      </c>
      <c r="L1105">
        <v>2010.1</v>
      </c>
      <c r="M1105">
        <v>5.9328000000000003</v>
      </c>
      <c r="N1105">
        <v>204.37</v>
      </c>
      <c r="O1105">
        <v>6.8877999999999995E-4</v>
      </c>
      <c r="P1105">
        <v>1988.1</v>
      </c>
      <c r="Q1105">
        <v>-32644</v>
      </c>
      <c r="R1105">
        <v>0.96150999999999998</v>
      </c>
      <c r="S1105">
        <v>0.92301999999999995</v>
      </c>
      <c r="T1105">
        <v>6.8567</v>
      </c>
      <c r="U1105">
        <v>5.1618000000000004</v>
      </c>
      <c r="V1105">
        <v>0.95601999999999998</v>
      </c>
      <c r="W1105">
        <v>0.93403999999999998</v>
      </c>
      <c r="X1105">
        <v>7.3292000000000002</v>
      </c>
      <c r="Y1105">
        <v>5.7187999999999999</v>
      </c>
      <c r="Z1105">
        <v>0.86802999999999997</v>
      </c>
      <c r="AA1105">
        <v>0.80205000000000004</v>
      </c>
      <c r="AB1105">
        <v>12.696</v>
      </c>
      <c r="AC1105">
        <v>10.146000000000001</v>
      </c>
      <c r="AD1105">
        <v>7</v>
      </c>
      <c r="AE1105">
        <v>4</v>
      </c>
      <c r="AF1105">
        <v>0.48931000000000002</v>
      </c>
      <c r="AG1105">
        <v>0.16194</v>
      </c>
      <c r="AH1105">
        <v>0.32736999999999999</v>
      </c>
      <c r="AI1105">
        <v>4</v>
      </c>
      <c r="AJ1105">
        <v>0</v>
      </c>
      <c r="AK1105">
        <v>3</v>
      </c>
      <c r="AL1105">
        <v>0</v>
      </c>
      <c r="AM1105">
        <v>0</v>
      </c>
      <c r="AN1105">
        <v>0</v>
      </c>
      <c r="AO1105">
        <v>0.58115000000000006</v>
      </c>
      <c r="AP1105">
        <v>0</v>
      </c>
      <c r="AQ1105">
        <v>1</v>
      </c>
      <c r="AR1105" t="s">
        <v>95</v>
      </c>
      <c r="AS1105" t="s">
        <v>96</v>
      </c>
      <c r="AT1105" t="s">
        <v>95</v>
      </c>
      <c r="AU1105" t="s">
        <v>95</v>
      </c>
      <c r="AV1105" t="s">
        <v>95</v>
      </c>
      <c r="AW1105" t="s">
        <v>95</v>
      </c>
      <c r="AX1105" t="s">
        <v>94</v>
      </c>
      <c r="AY1105" t="s">
        <v>95</v>
      </c>
      <c r="AZ1105" t="s">
        <v>95</v>
      </c>
      <c r="BA1105" t="s">
        <v>96</v>
      </c>
      <c r="BB1105" t="s">
        <v>96</v>
      </c>
      <c r="BC1105" t="s">
        <v>96</v>
      </c>
      <c r="BD1105" t="s">
        <v>96</v>
      </c>
      <c r="BI1105">
        <v>0</v>
      </c>
      <c r="BJ1105" t="s">
        <v>137</v>
      </c>
      <c r="BK1105" t="s">
        <v>138</v>
      </c>
      <c r="BL1105">
        <v>1</v>
      </c>
      <c r="BM1105">
        <v>1</v>
      </c>
      <c r="BN1105">
        <v>0</v>
      </c>
      <c r="BO1105">
        <v>0</v>
      </c>
      <c r="BP1105">
        <v>0</v>
      </c>
      <c r="BQ1105">
        <v>1</v>
      </c>
      <c r="BY1105">
        <v>1157</v>
      </c>
      <c r="CG1105" s="4">
        <v>1</v>
      </c>
      <c r="CH1105" s="4">
        <v>1</v>
      </c>
      <c r="CI1105" s="5">
        <v>0</v>
      </c>
      <c r="CJ1105" s="5">
        <v>0</v>
      </c>
      <c r="CK1105" s="5">
        <v>0</v>
      </c>
      <c r="CL1105" s="5">
        <v>1</v>
      </c>
    </row>
    <row r="1106" spans="1:91" x14ac:dyDescent="0.2">
      <c r="A1106" t="s">
        <v>1776</v>
      </c>
      <c r="B1106" t="s">
        <v>1607</v>
      </c>
      <c r="C1106" t="s">
        <v>745</v>
      </c>
      <c r="D1106">
        <v>4.5</v>
      </c>
      <c r="E1106" t="s">
        <v>1236</v>
      </c>
      <c r="F1106" t="s">
        <v>1662</v>
      </c>
      <c r="G1106" t="s">
        <v>1663</v>
      </c>
      <c r="H1106" t="s">
        <v>1611</v>
      </c>
      <c r="I1106">
        <v>2.0014E-3</v>
      </c>
      <c r="J1106">
        <v>1.902E-3</v>
      </c>
      <c r="K1106">
        <v>19.805</v>
      </c>
      <c r="L1106">
        <v>3492.8</v>
      </c>
      <c r="M1106">
        <v>2195.6999999999998</v>
      </c>
      <c r="N1106" s="1">
        <v>223980</v>
      </c>
      <c r="O1106">
        <v>460.45</v>
      </c>
      <c r="P1106">
        <v>343.62</v>
      </c>
      <c r="Q1106">
        <v>-28851</v>
      </c>
      <c r="R1106">
        <v>4.8749999999999998E-4</v>
      </c>
      <c r="S1106">
        <v>-0.15733</v>
      </c>
      <c r="T1106">
        <v>6097.8</v>
      </c>
      <c r="U1106">
        <v>3687</v>
      </c>
      <c r="V1106">
        <v>4.8890000000000001E-4</v>
      </c>
      <c r="W1106">
        <v>-9.9461999999999995E-2</v>
      </c>
      <c r="X1106">
        <v>6097.8</v>
      </c>
      <c r="Y1106">
        <v>3687.1</v>
      </c>
      <c r="Z1106">
        <v>4.6391999999999999E-4</v>
      </c>
      <c r="AA1106">
        <v>-9.9489999999999995E-2</v>
      </c>
      <c r="AB1106">
        <v>6097.9</v>
      </c>
      <c r="AC1106">
        <v>3688.8</v>
      </c>
      <c r="AD1106">
        <v>23</v>
      </c>
      <c r="AE1106">
        <v>23</v>
      </c>
      <c r="AF1106">
        <v>0.13014999999999999</v>
      </c>
      <c r="AG1106">
        <v>2.2693999999999999E-2</v>
      </c>
      <c r="AH1106">
        <v>0.10745</v>
      </c>
      <c r="AI1106">
        <v>23</v>
      </c>
      <c r="AJ1106">
        <v>19</v>
      </c>
      <c r="AK1106">
        <v>22</v>
      </c>
      <c r="AL1106">
        <v>1</v>
      </c>
      <c r="AM1106">
        <v>0</v>
      </c>
      <c r="AN1106">
        <v>1</v>
      </c>
      <c r="AO1106">
        <v>0.81969000000000003</v>
      </c>
      <c r="AP1106">
        <v>0</v>
      </c>
      <c r="AQ1106">
        <v>0</v>
      </c>
      <c r="AR1106" t="s">
        <v>96</v>
      </c>
      <c r="AS1106" t="s">
        <v>95</v>
      </c>
      <c r="AT1106" t="s">
        <v>95</v>
      </c>
      <c r="AU1106" t="s">
        <v>95</v>
      </c>
      <c r="AV1106" t="s">
        <v>95</v>
      </c>
      <c r="AW1106" t="s">
        <v>95</v>
      </c>
      <c r="AX1106" t="s">
        <v>95</v>
      </c>
      <c r="AY1106" t="s">
        <v>94</v>
      </c>
      <c r="AZ1106" t="s">
        <v>94</v>
      </c>
      <c r="BA1106" t="s">
        <v>96</v>
      </c>
      <c r="BB1106" t="s">
        <v>94</v>
      </c>
      <c r="BC1106" t="s">
        <v>96</v>
      </c>
      <c r="BD1106" t="s">
        <v>94</v>
      </c>
      <c r="BE1106">
        <v>2</v>
      </c>
      <c r="BF1106" t="s">
        <v>1777</v>
      </c>
      <c r="BH1106" t="s">
        <v>323</v>
      </c>
      <c r="BI1106">
        <v>0</v>
      </c>
      <c r="BL1106">
        <v>0</v>
      </c>
      <c r="BM1106">
        <v>1</v>
      </c>
      <c r="BN1106">
        <v>0</v>
      </c>
      <c r="BO1106">
        <v>0</v>
      </c>
      <c r="BP1106">
        <v>0</v>
      </c>
      <c r="BQ1106">
        <v>1</v>
      </c>
      <c r="BY1106">
        <v>1158</v>
      </c>
      <c r="CG1106" s="4">
        <v>0</v>
      </c>
      <c r="CH1106" s="4">
        <v>1</v>
      </c>
      <c r="CI1106" s="5">
        <v>0</v>
      </c>
      <c r="CJ1106" s="5">
        <v>0</v>
      </c>
      <c r="CK1106" s="5">
        <v>0</v>
      </c>
      <c r="CL1106" s="5">
        <v>1</v>
      </c>
    </row>
    <row r="1107" spans="1:91" x14ac:dyDescent="0.2">
      <c r="A1107" t="s">
        <v>1778</v>
      </c>
      <c r="B1107" t="s">
        <v>1607</v>
      </c>
      <c r="C1107" t="s">
        <v>745</v>
      </c>
      <c r="D1107">
        <v>4.5</v>
      </c>
      <c r="E1107" t="s">
        <v>1236</v>
      </c>
      <c r="F1107" t="s">
        <v>1665</v>
      </c>
      <c r="G1107" t="s">
        <v>92</v>
      </c>
      <c r="H1107" t="s">
        <v>1611</v>
      </c>
      <c r="I1107">
        <v>-8.4752000000000004E-3</v>
      </c>
      <c r="J1107">
        <v>7.7125999999999996E-4</v>
      </c>
      <c r="K1107">
        <v>-2.1738999999999999E-3</v>
      </c>
      <c r="L1107">
        <v>1442.1</v>
      </c>
      <c r="M1107">
        <v>-518.51</v>
      </c>
      <c r="N1107">
        <v>33.201000000000001</v>
      </c>
      <c r="O1107">
        <v>1555.4</v>
      </c>
      <c r="P1107" s="1">
        <v>157450</v>
      </c>
      <c r="Q1107">
        <v>4.6374000000000004</v>
      </c>
      <c r="R1107">
        <v>8.6926999999999994E-3</v>
      </c>
      <c r="S1107">
        <v>-0.14782999999999999</v>
      </c>
      <c r="T1107">
        <v>0.15618000000000001</v>
      </c>
      <c r="U1107">
        <v>9.3248999999999999E-2</v>
      </c>
      <c r="V1107">
        <v>-2.8679000000000001</v>
      </c>
      <c r="W1107">
        <v>-3.2547000000000001</v>
      </c>
      <c r="X1107">
        <v>0.30851000000000001</v>
      </c>
      <c r="Y1107">
        <v>0.26565</v>
      </c>
      <c r="Z1107">
        <v>8.4504000000000003E-3</v>
      </c>
      <c r="AA1107">
        <v>-9.0704999999999994E-2</v>
      </c>
      <c r="AB1107">
        <v>0.15620000000000001</v>
      </c>
      <c r="AC1107">
        <v>9.3270000000000006E-2</v>
      </c>
      <c r="AD1107">
        <v>23</v>
      </c>
      <c r="AE1107">
        <v>23</v>
      </c>
      <c r="AF1107">
        <v>2.2589999999999999E-2</v>
      </c>
      <c r="AG1107">
        <v>3.9156E-3</v>
      </c>
      <c r="AH1107">
        <v>1.8674E-2</v>
      </c>
      <c r="AI1107">
        <v>23</v>
      </c>
      <c r="AJ1107">
        <v>19</v>
      </c>
      <c r="AK1107">
        <v>22</v>
      </c>
      <c r="AL1107">
        <v>1</v>
      </c>
      <c r="AM1107">
        <v>0</v>
      </c>
      <c r="AN1107">
        <v>1</v>
      </c>
      <c r="AO1107">
        <v>0.81357999999999997</v>
      </c>
      <c r="AP1107">
        <v>1</v>
      </c>
      <c r="AQ1107">
        <v>1</v>
      </c>
      <c r="AR1107" t="s">
        <v>96</v>
      </c>
      <c r="AS1107" t="s">
        <v>95</v>
      </c>
      <c r="AT1107" t="s">
        <v>95</v>
      </c>
      <c r="AU1107" t="s">
        <v>95</v>
      </c>
      <c r="AV1107" t="s">
        <v>95</v>
      </c>
      <c r="AW1107" t="s">
        <v>95</v>
      </c>
      <c r="AX1107" t="s">
        <v>95</v>
      </c>
      <c r="AY1107" t="s">
        <v>94</v>
      </c>
      <c r="AZ1107" t="s">
        <v>94</v>
      </c>
      <c r="BA1107" t="s">
        <v>96</v>
      </c>
      <c r="BB1107" t="s">
        <v>94</v>
      </c>
      <c r="BC1107" t="s">
        <v>96</v>
      </c>
      <c r="BD1107" t="s">
        <v>94</v>
      </c>
      <c r="BE1107">
        <v>2</v>
      </c>
      <c r="BF1107" t="s">
        <v>1777</v>
      </c>
      <c r="BH1107" t="s">
        <v>323</v>
      </c>
      <c r="BI1107">
        <v>0</v>
      </c>
      <c r="BL1107">
        <v>0</v>
      </c>
      <c r="BM1107">
        <v>0</v>
      </c>
      <c r="BN1107">
        <v>0</v>
      </c>
      <c r="BO1107">
        <v>0</v>
      </c>
      <c r="BP1107">
        <v>0</v>
      </c>
      <c r="BQ1107">
        <v>0</v>
      </c>
      <c r="BY1107">
        <v>1159</v>
      </c>
      <c r="CG1107" s="4">
        <v>0</v>
      </c>
      <c r="CH1107" s="4">
        <v>0</v>
      </c>
      <c r="CI1107" s="5">
        <v>0</v>
      </c>
      <c r="CJ1107" s="5">
        <v>0</v>
      </c>
      <c r="CK1107" s="5">
        <v>0</v>
      </c>
      <c r="CL1107" s="5">
        <v>0</v>
      </c>
    </row>
    <row r="1108" spans="1:91" x14ac:dyDescent="0.2">
      <c r="A1108" t="s">
        <v>1779</v>
      </c>
      <c r="B1108" t="s">
        <v>1607</v>
      </c>
      <c r="C1108" t="s">
        <v>257</v>
      </c>
      <c r="D1108">
        <v>1.1000000000000001</v>
      </c>
      <c r="E1108" t="s">
        <v>90</v>
      </c>
      <c r="F1108" t="s">
        <v>1609</v>
      </c>
      <c r="G1108" t="s">
        <v>1610</v>
      </c>
      <c r="H1108" t="s">
        <v>1611</v>
      </c>
      <c r="I1108">
        <v>9.8236000000000004E-2</v>
      </c>
      <c r="J1108">
        <v>9.7071000000000005E-2</v>
      </c>
      <c r="K1108">
        <v>149.82</v>
      </c>
      <c r="L1108">
        <v>2060.6</v>
      </c>
      <c r="M1108">
        <v>44.734000000000002</v>
      </c>
      <c r="N1108" s="1">
        <v>181370</v>
      </c>
      <c r="O1108">
        <v>4.4456999999999998E-4</v>
      </c>
      <c r="P1108">
        <v>1857</v>
      </c>
      <c r="Q1108" s="1">
        <v>-299590</v>
      </c>
      <c r="R1108">
        <v>0.98943000000000003</v>
      </c>
      <c r="S1108">
        <v>0.98775999999999997</v>
      </c>
      <c r="T1108">
        <v>107.51</v>
      </c>
      <c r="U1108">
        <v>86.828000000000003</v>
      </c>
      <c r="V1108">
        <v>0.98941999999999997</v>
      </c>
      <c r="W1108">
        <v>0.98836000000000002</v>
      </c>
      <c r="X1108">
        <v>107.54</v>
      </c>
      <c r="Y1108">
        <v>86.366</v>
      </c>
      <c r="Z1108">
        <v>0.90359999999999996</v>
      </c>
      <c r="AA1108">
        <v>0.89395999999999998</v>
      </c>
      <c r="AB1108">
        <v>324.58999999999997</v>
      </c>
      <c r="AC1108">
        <v>285.77999999999997</v>
      </c>
      <c r="AD1108">
        <v>23</v>
      </c>
      <c r="AE1108">
        <v>23</v>
      </c>
      <c r="AF1108">
        <v>2.1255E-2</v>
      </c>
      <c r="AG1108">
        <v>2.8065E-3</v>
      </c>
      <c r="AH1108">
        <v>1.8447999999999999E-2</v>
      </c>
      <c r="AI1108">
        <v>23</v>
      </c>
      <c r="AJ1108">
        <v>0</v>
      </c>
      <c r="AK1108">
        <v>22</v>
      </c>
      <c r="AL1108">
        <v>0</v>
      </c>
      <c r="AM1108">
        <v>0</v>
      </c>
      <c r="AN1108">
        <v>0</v>
      </c>
      <c r="AO1108">
        <v>0.91141000000000005</v>
      </c>
      <c r="AP1108">
        <v>0</v>
      </c>
      <c r="AQ1108">
        <v>0</v>
      </c>
      <c r="AR1108" t="s">
        <v>95</v>
      </c>
      <c r="AS1108" t="s">
        <v>95</v>
      </c>
      <c r="AT1108" t="s">
        <v>95</v>
      </c>
      <c r="AU1108" t="s">
        <v>95</v>
      </c>
      <c r="AV1108" t="s">
        <v>95</v>
      </c>
      <c r="AW1108" t="s">
        <v>95</v>
      </c>
      <c r="AX1108" t="s">
        <v>95</v>
      </c>
      <c r="AY1108" t="s">
        <v>94</v>
      </c>
      <c r="AZ1108" t="s">
        <v>95</v>
      </c>
      <c r="BA1108" t="s">
        <v>94</v>
      </c>
      <c r="BB1108" t="s">
        <v>95</v>
      </c>
      <c r="BC1108" t="s">
        <v>94</v>
      </c>
      <c r="BD1108" t="s">
        <v>95</v>
      </c>
      <c r="BE1108">
        <v>1</v>
      </c>
      <c r="BI1108">
        <v>0</v>
      </c>
      <c r="BL1108">
        <v>1</v>
      </c>
      <c r="BM1108">
        <v>1</v>
      </c>
      <c r="BN1108">
        <v>0</v>
      </c>
      <c r="BO1108">
        <v>2</v>
      </c>
      <c r="BP1108">
        <v>0</v>
      </c>
      <c r="BQ1108">
        <v>0</v>
      </c>
      <c r="BY1108">
        <v>1161</v>
      </c>
      <c r="CG1108" s="4">
        <v>1</v>
      </c>
      <c r="CH1108" s="4">
        <v>1</v>
      </c>
      <c r="CI1108" s="5">
        <v>0</v>
      </c>
      <c r="CJ1108" s="5">
        <v>0</v>
      </c>
      <c r="CK1108" s="5">
        <v>0</v>
      </c>
      <c r="CL1108" s="5">
        <v>0</v>
      </c>
    </row>
    <row r="1109" spans="1:91" x14ac:dyDescent="0.2">
      <c r="A1109" t="s">
        <v>1780</v>
      </c>
      <c r="B1109" t="s">
        <v>1607</v>
      </c>
      <c r="C1109" t="s">
        <v>257</v>
      </c>
      <c r="D1109">
        <v>1.1000000000000001</v>
      </c>
      <c r="E1109" t="s">
        <v>90</v>
      </c>
      <c r="F1109" t="s">
        <v>1613</v>
      </c>
      <c r="G1109" t="s">
        <v>92</v>
      </c>
      <c r="H1109" t="s">
        <v>1611</v>
      </c>
      <c r="I1109">
        <v>9.8497000000000001E-2</v>
      </c>
      <c r="J1109">
        <v>6.2113000000000002E-2</v>
      </c>
      <c r="K1109">
        <v>4.5535000000000003E-3</v>
      </c>
      <c r="L1109">
        <v>2020.5</v>
      </c>
      <c r="M1109">
        <v>44.615000000000002</v>
      </c>
      <c r="N1109">
        <v>0.21576000000000001</v>
      </c>
      <c r="O1109">
        <v>6.5049999999999999</v>
      </c>
      <c r="P1109">
        <v>2086.4</v>
      </c>
      <c r="Q1109">
        <v>-9.0944000000000003</v>
      </c>
      <c r="R1109">
        <v>0.99090999999999996</v>
      </c>
      <c r="S1109">
        <v>0.98895999999999995</v>
      </c>
      <c r="T1109">
        <v>2.3151000000000001E-3</v>
      </c>
      <c r="U1109">
        <v>1.8249E-3</v>
      </c>
      <c r="V1109">
        <v>0.98448000000000002</v>
      </c>
      <c r="W1109">
        <v>0.98241000000000001</v>
      </c>
      <c r="X1109">
        <v>3.0244E-3</v>
      </c>
      <c r="Y1109">
        <v>2.2639000000000001E-3</v>
      </c>
      <c r="Z1109">
        <v>0.98192000000000002</v>
      </c>
      <c r="AA1109">
        <v>0.97950999999999999</v>
      </c>
      <c r="AB1109">
        <v>3.2645999999999999E-3</v>
      </c>
      <c r="AC1109">
        <v>2.7477999999999999E-3</v>
      </c>
      <c r="AD1109">
        <v>18</v>
      </c>
      <c r="AE1109">
        <v>18</v>
      </c>
      <c r="AF1109">
        <v>0.51910000000000001</v>
      </c>
      <c r="AG1109">
        <v>0.16222</v>
      </c>
      <c r="AH1109">
        <v>0.35687999999999998</v>
      </c>
      <c r="AI1109">
        <v>19</v>
      </c>
      <c r="AJ1109">
        <v>0</v>
      </c>
      <c r="AK1109">
        <v>17</v>
      </c>
      <c r="AL1109">
        <v>0</v>
      </c>
      <c r="AM1109">
        <v>0</v>
      </c>
      <c r="AN1109">
        <v>0</v>
      </c>
      <c r="AO1109">
        <v>0.93467999999999996</v>
      </c>
      <c r="AP1109">
        <v>1</v>
      </c>
      <c r="AQ1109">
        <v>1</v>
      </c>
      <c r="AR1109" t="s">
        <v>95</v>
      </c>
      <c r="AS1109" t="s">
        <v>95</v>
      </c>
      <c r="AT1109" t="s">
        <v>95</v>
      </c>
      <c r="AU1109" t="s">
        <v>95</v>
      </c>
      <c r="AV1109" t="s">
        <v>95</v>
      </c>
      <c r="AW1109" t="s">
        <v>95</v>
      </c>
      <c r="AX1109" t="s">
        <v>95</v>
      </c>
      <c r="AY1109" t="s">
        <v>95</v>
      </c>
      <c r="AZ1109" t="s">
        <v>95</v>
      </c>
      <c r="BA1109" t="s">
        <v>95</v>
      </c>
      <c r="BB1109" t="s">
        <v>95</v>
      </c>
      <c r="BC1109" t="s">
        <v>95</v>
      </c>
      <c r="BD1109" t="s">
        <v>95</v>
      </c>
      <c r="BE1109">
        <v>1</v>
      </c>
      <c r="BI1109">
        <v>0</v>
      </c>
      <c r="BL1109">
        <v>1</v>
      </c>
      <c r="BM1109">
        <v>1</v>
      </c>
      <c r="BN1109">
        <v>0</v>
      </c>
      <c r="BO1109">
        <v>0</v>
      </c>
      <c r="BP1109">
        <v>0</v>
      </c>
      <c r="BQ1109">
        <v>0</v>
      </c>
      <c r="BY1109">
        <v>1162</v>
      </c>
      <c r="CG1109" s="4">
        <v>1</v>
      </c>
      <c r="CH1109" s="4">
        <v>1</v>
      </c>
      <c r="CI1109" s="5">
        <v>0</v>
      </c>
      <c r="CJ1109" s="5">
        <v>0</v>
      </c>
      <c r="CK1109" s="5">
        <v>0</v>
      </c>
      <c r="CL1109" s="5">
        <v>0</v>
      </c>
    </row>
    <row r="1110" spans="1:91" x14ac:dyDescent="0.2">
      <c r="A1110" t="s">
        <v>1781</v>
      </c>
      <c r="B1110" t="s">
        <v>1607</v>
      </c>
      <c r="C1110" t="s">
        <v>257</v>
      </c>
      <c r="D1110">
        <v>1.1000000000000001</v>
      </c>
      <c r="E1110" t="s">
        <v>90</v>
      </c>
      <c r="F1110" t="s">
        <v>1615</v>
      </c>
      <c r="G1110" t="s">
        <v>107</v>
      </c>
      <c r="H1110" t="s">
        <v>1611</v>
      </c>
      <c r="I1110">
        <v>9.8497000000000001E-2</v>
      </c>
      <c r="J1110">
        <v>6.2113000000000002E-2</v>
      </c>
      <c r="K1110">
        <v>4.5535000000000003E-3</v>
      </c>
      <c r="L1110">
        <v>2020.5</v>
      </c>
      <c r="M1110">
        <v>44.615000000000002</v>
      </c>
      <c r="N1110">
        <v>0.21576000000000001</v>
      </c>
      <c r="O1110">
        <v>6.5049999999999999</v>
      </c>
      <c r="P1110">
        <v>2086.4</v>
      </c>
      <c r="Q1110">
        <v>-9.0944000000000003</v>
      </c>
      <c r="R1110">
        <v>0.99090999999999996</v>
      </c>
      <c r="S1110">
        <v>0.98895999999999995</v>
      </c>
      <c r="T1110">
        <v>2.3151000000000001E-3</v>
      </c>
      <c r="U1110">
        <v>1.8249E-3</v>
      </c>
      <c r="V1110">
        <v>0.98448000000000002</v>
      </c>
      <c r="W1110">
        <v>0.98241000000000001</v>
      </c>
      <c r="X1110">
        <v>3.0244E-3</v>
      </c>
      <c r="Y1110">
        <v>2.2639000000000001E-3</v>
      </c>
      <c r="Z1110">
        <v>0.98192000000000002</v>
      </c>
      <c r="AA1110">
        <v>0.97950999999999999</v>
      </c>
      <c r="AB1110">
        <v>3.2645999999999999E-3</v>
      </c>
      <c r="AC1110">
        <v>2.7477999999999999E-3</v>
      </c>
      <c r="AD1110">
        <v>18</v>
      </c>
      <c r="AE1110">
        <v>18</v>
      </c>
      <c r="AF1110">
        <v>0.51910000000000001</v>
      </c>
      <c r="AG1110">
        <v>0.16222</v>
      </c>
      <c r="AH1110">
        <v>0.35687999999999998</v>
      </c>
      <c r="AI1110">
        <v>19</v>
      </c>
      <c r="AJ1110">
        <v>0</v>
      </c>
      <c r="AK1110">
        <v>17</v>
      </c>
      <c r="AL1110">
        <v>0</v>
      </c>
      <c r="AM1110">
        <v>0</v>
      </c>
      <c r="AN1110">
        <v>0</v>
      </c>
      <c r="AO1110">
        <v>0.93467999999999996</v>
      </c>
      <c r="AP1110">
        <v>1</v>
      </c>
      <c r="AQ1110">
        <v>1</v>
      </c>
      <c r="AR1110" t="s">
        <v>95</v>
      </c>
      <c r="AS1110" t="s">
        <v>95</v>
      </c>
      <c r="AT1110" t="s">
        <v>95</v>
      </c>
      <c r="AU1110" t="s">
        <v>95</v>
      </c>
      <c r="AV1110" t="s">
        <v>95</v>
      </c>
      <c r="AW1110" t="s">
        <v>95</v>
      </c>
      <c r="AX1110" t="s">
        <v>95</v>
      </c>
      <c r="AY1110" t="s">
        <v>95</v>
      </c>
      <c r="AZ1110" t="s">
        <v>95</v>
      </c>
      <c r="BA1110" t="s">
        <v>95</v>
      </c>
      <c r="BB1110" t="s">
        <v>95</v>
      </c>
      <c r="BC1110" t="s">
        <v>95</v>
      </c>
      <c r="BD1110" t="s">
        <v>95</v>
      </c>
      <c r="BI1110">
        <v>0</v>
      </c>
      <c r="BJ1110" t="s">
        <v>108</v>
      </c>
      <c r="BK1110" t="s">
        <v>109</v>
      </c>
      <c r="BL1110">
        <v>1</v>
      </c>
      <c r="BM1110">
        <v>1</v>
      </c>
      <c r="BN1110">
        <v>0</v>
      </c>
      <c r="BO1110">
        <v>1</v>
      </c>
      <c r="BP1110">
        <v>0</v>
      </c>
      <c r="BQ1110">
        <v>0</v>
      </c>
      <c r="BY1110">
        <v>1163</v>
      </c>
      <c r="CG1110" s="4">
        <v>1</v>
      </c>
      <c r="CH1110" s="4">
        <v>1</v>
      </c>
      <c r="CI1110" s="5">
        <v>0</v>
      </c>
      <c r="CJ1110" s="5">
        <v>1</v>
      </c>
      <c r="CK1110" s="5">
        <v>0</v>
      </c>
      <c r="CL1110" s="5">
        <v>0</v>
      </c>
    </row>
    <row r="1111" spans="1:91" x14ac:dyDescent="0.2">
      <c r="A1111" t="s">
        <v>1782</v>
      </c>
      <c r="B1111" t="s">
        <v>1607</v>
      </c>
      <c r="C1111" t="s">
        <v>257</v>
      </c>
      <c r="D1111">
        <v>2.2000000000000002</v>
      </c>
      <c r="E1111" t="s">
        <v>1006</v>
      </c>
      <c r="F1111" t="s">
        <v>1632</v>
      </c>
      <c r="G1111" t="s">
        <v>1633</v>
      </c>
      <c r="H1111" t="s">
        <v>1611</v>
      </c>
      <c r="I1111">
        <v>8.6049E-2</v>
      </c>
      <c r="J1111">
        <v>8.6045999999999997E-2</v>
      </c>
      <c r="K1111">
        <v>16.495999999999999</v>
      </c>
      <c r="L1111">
        <v>2133.6999999999998</v>
      </c>
      <c r="M1111">
        <v>51.069000000000003</v>
      </c>
      <c r="N1111" s="1">
        <v>6777200</v>
      </c>
      <c r="O1111">
        <v>4.1017999999999999E-2</v>
      </c>
      <c r="P1111">
        <v>1913.8</v>
      </c>
      <c r="Q1111">
        <v>-32966</v>
      </c>
      <c r="R1111">
        <v>0.98626000000000003</v>
      </c>
      <c r="S1111">
        <v>0.98409000000000002</v>
      </c>
      <c r="T1111">
        <v>13.416</v>
      </c>
      <c r="U1111">
        <v>10.757999999999999</v>
      </c>
      <c r="V1111">
        <v>0.98626000000000003</v>
      </c>
      <c r="W1111">
        <v>0.98489000000000004</v>
      </c>
      <c r="X1111">
        <v>13.416</v>
      </c>
      <c r="Y1111">
        <v>10.757</v>
      </c>
      <c r="Z1111">
        <v>0.91396999999999995</v>
      </c>
      <c r="AA1111">
        <v>0.90537000000000001</v>
      </c>
      <c r="AB1111">
        <v>33.57</v>
      </c>
      <c r="AC1111">
        <v>29.478000000000002</v>
      </c>
      <c r="AD1111">
        <v>23</v>
      </c>
      <c r="AE1111">
        <v>23</v>
      </c>
      <c r="AF1111" s="1">
        <v>6.4474000000000006E-5</v>
      </c>
      <c r="AG1111" s="1">
        <v>1.0543000000000001E-5</v>
      </c>
      <c r="AH1111" s="1">
        <v>5.3931000000000003E-5</v>
      </c>
      <c r="AI1111">
        <v>23</v>
      </c>
      <c r="AJ1111">
        <v>0</v>
      </c>
      <c r="AK1111">
        <v>22</v>
      </c>
      <c r="AL1111">
        <v>0</v>
      </c>
      <c r="AM1111">
        <v>0</v>
      </c>
      <c r="AN1111">
        <v>0</v>
      </c>
      <c r="AO1111">
        <v>0.91893999999999998</v>
      </c>
      <c r="AP1111">
        <v>0</v>
      </c>
      <c r="AQ1111">
        <v>0</v>
      </c>
      <c r="AR1111" t="s">
        <v>95</v>
      </c>
      <c r="AS1111" t="s">
        <v>95</v>
      </c>
      <c r="AT1111" t="s">
        <v>95</v>
      </c>
      <c r="AU1111" t="s">
        <v>95</v>
      </c>
      <c r="AV1111" t="s">
        <v>95</v>
      </c>
      <c r="AW1111" t="s">
        <v>95</v>
      </c>
      <c r="AX1111" t="s">
        <v>95</v>
      </c>
      <c r="AY1111" t="s">
        <v>94</v>
      </c>
      <c r="AZ1111" t="s">
        <v>95</v>
      </c>
      <c r="BA1111" t="s">
        <v>94</v>
      </c>
      <c r="BB1111" t="s">
        <v>95</v>
      </c>
      <c r="BC1111" t="s">
        <v>94</v>
      </c>
      <c r="BD1111" t="s">
        <v>95</v>
      </c>
      <c r="BE1111">
        <v>1</v>
      </c>
      <c r="BI1111">
        <v>0</v>
      </c>
      <c r="BL1111">
        <v>1</v>
      </c>
      <c r="BM1111">
        <v>1</v>
      </c>
      <c r="BN1111">
        <v>0</v>
      </c>
      <c r="BO1111">
        <v>0</v>
      </c>
      <c r="BP1111">
        <v>0</v>
      </c>
      <c r="BQ1111">
        <v>0</v>
      </c>
      <c r="BY1111">
        <v>1160</v>
      </c>
      <c r="CG1111" s="4">
        <v>1</v>
      </c>
      <c r="CH1111" s="4">
        <v>1</v>
      </c>
      <c r="CI1111" s="5">
        <v>0</v>
      </c>
      <c r="CJ1111" s="5">
        <v>0</v>
      </c>
      <c r="CK1111" s="5">
        <v>0</v>
      </c>
      <c r="CL1111" s="5">
        <v>1</v>
      </c>
      <c r="CM1111" s="12" t="s">
        <v>3457</v>
      </c>
    </row>
    <row r="1112" spans="1:91" x14ac:dyDescent="0.2">
      <c r="A1112" t="s">
        <v>1783</v>
      </c>
      <c r="B1112" t="s">
        <v>1607</v>
      </c>
      <c r="C1112" t="s">
        <v>257</v>
      </c>
      <c r="D1112">
        <v>2.5</v>
      </c>
      <c r="E1112" t="s">
        <v>632</v>
      </c>
      <c r="F1112" t="s">
        <v>1635</v>
      </c>
      <c r="G1112" t="s">
        <v>905</v>
      </c>
      <c r="H1112" t="s">
        <v>1611</v>
      </c>
      <c r="I1112">
        <v>4.7315000000000003E-2</v>
      </c>
      <c r="J1112">
        <v>4.7310999999999999E-2</v>
      </c>
      <c r="K1112">
        <v>22.678999999999998</v>
      </c>
      <c r="L1112">
        <v>2215.4</v>
      </c>
      <c r="M1112">
        <v>92.876000000000005</v>
      </c>
      <c r="N1112" s="1">
        <v>5647800</v>
      </c>
      <c r="O1112">
        <v>0.23319999999999999</v>
      </c>
      <c r="P1112">
        <v>1856</v>
      </c>
      <c r="Q1112">
        <v>-45265</v>
      </c>
      <c r="R1112">
        <v>0.33301999999999998</v>
      </c>
      <c r="S1112">
        <v>-0.33396999999999999</v>
      </c>
      <c r="T1112">
        <v>67.022999999999996</v>
      </c>
      <c r="U1112">
        <v>60.112000000000002</v>
      </c>
      <c r="V1112">
        <v>0.33301999999999998</v>
      </c>
      <c r="W1112">
        <v>-4.7189999999999998E-4</v>
      </c>
      <c r="X1112">
        <v>67.022999999999996</v>
      </c>
      <c r="Y1112">
        <v>60.112000000000002</v>
      </c>
      <c r="Z1112">
        <v>0.30547000000000002</v>
      </c>
      <c r="AA1112">
        <v>-4.1800999999999998E-2</v>
      </c>
      <c r="AB1112">
        <v>68.393000000000001</v>
      </c>
      <c r="AC1112">
        <v>60.673000000000002</v>
      </c>
      <c r="AD1112">
        <v>7</v>
      </c>
      <c r="AE1112">
        <v>7</v>
      </c>
      <c r="AF1112">
        <v>1.2163999999999999E-4</v>
      </c>
      <c r="AG1112" s="1">
        <v>6.8522000000000006E-5</v>
      </c>
      <c r="AH1112" s="1">
        <v>5.3118000000000002E-5</v>
      </c>
      <c r="AI1112">
        <v>7</v>
      </c>
      <c r="AJ1112">
        <v>0</v>
      </c>
      <c r="AK1112">
        <v>4</v>
      </c>
      <c r="AL1112">
        <v>0</v>
      </c>
      <c r="AM1112">
        <v>1</v>
      </c>
      <c r="AN1112">
        <v>0</v>
      </c>
      <c r="AO1112">
        <v>0.79820000000000002</v>
      </c>
      <c r="AP1112">
        <v>0</v>
      </c>
      <c r="AQ1112">
        <v>0</v>
      </c>
      <c r="AR1112" t="s">
        <v>94</v>
      </c>
      <c r="AS1112" t="s">
        <v>95</v>
      </c>
      <c r="AT1112" t="s">
        <v>95</v>
      </c>
      <c r="AU1112" t="s">
        <v>95</v>
      </c>
      <c r="AV1112" t="s">
        <v>95</v>
      </c>
      <c r="AW1112" t="s">
        <v>95</v>
      </c>
      <c r="AX1112" t="s">
        <v>95</v>
      </c>
      <c r="AY1112" t="s">
        <v>94</v>
      </c>
      <c r="AZ1112" t="s">
        <v>95</v>
      </c>
      <c r="BA1112" t="s">
        <v>94</v>
      </c>
      <c r="BB1112" t="s">
        <v>95</v>
      </c>
      <c r="BC1112" t="s">
        <v>96</v>
      </c>
      <c r="BD1112" t="s">
        <v>95</v>
      </c>
      <c r="BE1112">
        <v>2</v>
      </c>
      <c r="BI1112">
        <v>0</v>
      </c>
      <c r="BL1112">
        <v>0</v>
      </c>
      <c r="BM1112">
        <v>1</v>
      </c>
      <c r="BN1112">
        <v>0</v>
      </c>
      <c r="BO1112">
        <v>0</v>
      </c>
      <c r="BP1112">
        <v>0</v>
      </c>
      <c r="BQ1112">
        <v>0</v>
      </c>
      <c r="BY1112">
        <v>1164</v>
      </c>
      <c r="CG1112" s="4">
        <v>0</v>
      </c>
      <c r="CH1112" s="4">
        <v>1</v>
      </c>
      <c r="CI1112" s="5">
        <v>0</v>
      </c>
      <c r="CJ1112" s="5">
        <v>0</v>
      </c>
      <c r="CK1112" s="5">
        <v>0</v>
      </c>
      <c r="CL1112" s="5">
        <v>0</v>
      </c>
    </row>
    <row r="1113" spans="1:91" x14ac:dyDescent="0.2">
      <c r="A1113" t="s">
        <v>1784</v>
      </c>
      <c r="B1113" t="s">
        <v>1607</v>
      </c>
      <c r="C1113" t="s">
        <v>257</v>
      </c>
      <c r="D1113">
        <v>2.5</v>
      </c>
      <c r="E1113" t="s">
        <v>632</v>
      </c>
      <c r="F1113" t="s">
        <v>1638</v>
      </c>
      <c r="G1113" t="s">
        <v>905</v>
      </c>
      <c r="H1113" t="s">
        <v>1611</v>
      </c>
      <c r="I1113">
        <v>2.5153999999999999E-2</v>
      </c>
      <c r="J1113">
        <v>2.5144E-2</v>
      </c>
      <c r="K1113">
        <v>33.106999999999999</v>
      </c>
      <c r="L1113">
        <v>2333</v>
      </c>
      <c r="M1113">
        <v>174.7</v>
      </c>
      <c r="N1113" s="1">
        <v>3572300</v>
      </c>
      <c r="O1113">
        <v>0.12495000000000001</v>
      </c>
      <c r="P1113">
        <v>1650.3</v>
      </c>
      <c r="Q1113">
        <v>-65514</v>
      </c>
      <c r="R1113">
        <v>0.72172999999999998</v>
      </c>
      <c r="S1113">
        <v>0.44346000000000002</v>
      </c>
      <c r="T1113">
        <v>41.302</v>
      </c>
      <c r="U1113">
        <v>34.259</v>
      </c>
      <c r="V1113">
        <v>0.72172999999999998</v>
      </c>
      <c r="W1113">
        <v>0.58260000000000001</v>
      </c>
      <c r="X1113">
        <v>41.302</v>
      </c>
      <c r="Y1113">
        <v>34.259</v>
      </c>
      <c r="Z1113">
        <v>0.71521000000000001</v>
      </c>
      <c r="AA1113">
        <v>0.57282</v>
      </c>
      <c r="AB1113">
        <v>41.783000000000001</v>
      </c>
      <c r="AC1113">
        <v>34.673000000000002</v>
      </c>
      <c r="AD1113">
        <v>7</v>
      </c>
      <c r="AE1113">
        <v>7</v>
      </c>
      <c r="AF1113">
        <v>4.0450000000000002E-4</v>
      </c>
      <c r="AG1113">
        <v>3.4263000000000002E-4</v>
      </c>
      <c r="AH1113" s="1">
        <v>6.1864000000000003E-5</v>
      </c>
      <c r="AI1113">
        <v>7</v>
      </c>
      <c r="AJ1113">
        <v>0</v>
      </c>
      <c r="AK1113">
        <v>6</v>
      </c>
      <c r="AL1113">
        <v>0</v>
      </c>
      <c r="AM1113">
        <v>0</v>
      </c>
      <c r="AN1113">
        <v>0</v>
      </c>
      <c r="AO1113">
        <v>0.85409000000000002</v>
      </c>
      <c r="AP1113">
        <v>0</v>
      </c>
      <c r="AQ1113">
        <v>0</v>
      </c>
      <c r="AR1113" t="s">
        <v>95</v>
      </c>
      <c r="AS1113" t="s">
        <v>95</v>
      </c>
      <c r="AT1113" t="s">
        <v>95</v>
      </c>
      <c r="AU1113" t="s">
        <v>95</v>
      </c>
      <c r="AV1113" t="s">
        <v>95</v>
      </c>
      <c r="AW1113" t="s">
        <v>95</v>
      </c>
      <c r="AX1113" t="s">
        <v>95</v>
      </c>
      <c r="AY1113" t="s">
        <v>94</v>
      </c>
      <c r="AZ1113" t="s">
        <v>95</v>
      </c>
      <c r="BA1113" t="s">
        <v>94</v>
      </c>
      <c r="BB1113" t="s">
        <v>95</v>
      </c>
      <c r="BC1113" t="s">
        <v>94</v>
      </c>
      <c r="BD1113" t="s">
        <v>95</v>
      </c>
      <c r="BE1113">
        <v>1</v>
      </c>
      <c r="BI1113">
        <v>0</v>
      </c>
      <c r="BL1113">
        <v>1</v>
      </c>
      <c r="BM1113">
        <v>1</v>
      </c>
      <c r="BN1113">
        <v>0</v>
      </c>
      <c r="BO1113">
        <v>0</v>
      </c>
      <c r="BP1113">
        <v>0</v>
      </c>
      <c r="BQ1113">
        <v>0</v>
      </c>
      <c r="BY1113">
        <v>1165</v>
      </c>
      <c r="CG1113" s="4">
        <v>1</v>
      </c>
      <c r="CH1113" s="4">
        <v>1</v>
      </c>
      <c r="CI1113" s="5">
        <v>0</v>
      </c>
      <c r="CJ1113" s="5">
        <v>0</v>
      </c>
      <c r="CK1113" s="5">
        <v>0</v>
      </c>
      <c r="CL1113" s="5">
        <v>0</v>
      </c>
    </row>
    <row r="1114" spans="1:91" x14ac:dyDescent="0.2">
      <c r="A1114" t="s">
        <v>1785</v>
      </c>
      <c r="B1114" t="s">
        <v>1607</v>
      </c>
      <c r="C1114" t="s">
        <v>257</v>
      </c>
      <c r="D1114">
        <v>2.5</v>
      </c>
      <c r="E1114" t="s">
        <v>632</v>
      </c>
      <c r="F1114" t="s">
        <v>1640</v>
      </c>
      <c r="G1114" t="s">
        <v>905</v>
      </c>
      <c r="H1114" t="s">
        <v>1611</v>
      </c>
      <c r="I1114">
        <v>1.3922E-2</v>
      </c>
      <c r="J1114">
        <v>1.3920999999999999E-2</v>
      </c>
      <c r="K1114">
        <v>85.317999999999998</v>
      </c>
      <c r="L1114">
        <v>2678.2</v>
      </c>
      <c r="M1114">
        <v>315.64</v>
      </c>
      <c r="N1114" s="1">
        <v>68156000</v>
      </c>
      <c r="O1114">
        <v>7.0114999999999998</v>
      </c>
      <c r="P1114">
        <v>1522.4</v>
      </c>
      <c r="Q1114" s="1">
        <v>-165250</v>
      </c>
      <c r="R1114">
        <v>0.65549999999999997</v>
      </c>
      <c r="S1114">
        <v>0.60111000000000003</v>
      </c>
      <c r="T1114">
        <v>416.81</v>
      </c>
      <c r="U1114">
        <v>382.27</v>
      </c>
      <c r="V1114">
        <v>0.65549999999999997</v>
      </c>
      <c r="W1114">
        <v>0.62104999999999999</v>
      </c>
      <c r="X1114">
        <v>416.81</v>
      </c>
      <c r="Y1114">
        <v>382.27</v>
      </c>
      <c r="Z1114">
        <v>0.6351</v>
      </c>
      <c r="AA1114">
        <v>0.59860999999999998</v>
      </c>
      <c r="AB1114">
        <v>428.98</v>
      </c>
      <c r="AC1114">
        <v>394.78</v>
      </c>
      <c r="AD1114">
        <v>23</v>
      </c>
      <c r="AE1114">
        <v>23</v>
      </c>
      <c r="AF1114">
        <v>1.1472E-4</v>
      </c>
      <c r="AG1114" s="1">
        <v>7.1922999999999996E-5</v>
      </c>
      <c r="AH1114" s="1">
        <v>4.2799000000000001E-5</v>
      </c>
      <c r="AI1114">
        <v>23</v>
      </c>
      <c r="AJ1114">
        <v>0</v>
      </c>
      <c r="AK1114">
        <v>22</v>
      </c>
      <c r="AL1114">
        <v>0</v>
      </c>
      <c r="AM1114">
        <v>0</v>
      </c>
      <c r="AN1114">
        <v>0</v>
      </c>
      <c r="AO1114">
        <v>0.95369999999999999</v>
      </c>
      <c r="AP1114">
        <v>0</v>
      </c>
      <c r="AQ1114">
        <v>0</v>
      </c>
      <c r="AR1114" t="s">
        <v>94</v>
      </c>
      <c r="AS1114" t="s">
        <v>95</v>
      </c>
      <c r="AT1114" t="s">
        <v>95</v>
      </c>
      <c r="AU1114" t="s">
        <v>95</v>
      </c>
      <c r="AV1114" t="s">
        <v>95</v>
      </c>
      <c r="AW1114" t="s">
        <v>95</v>
      </c>
      <c r="AX1114" t="s">
        <v>95</v>
      </c>
      <c r="AY1114" t="s">
        <v>94</v>
      </c>
      <c r="AZ1114" t="s">
        <v>95</v>
      </c>
      <c r="BA1114" t="s">
        <v>94</v>
      </c>
      <c r="BB1114" t="s">
        <v>95</v>
      </c>
      <c r="BC1114" t="s">
        <v>94</v>
      </c>
      <c r="BD1114" t="s">
        <v>95</v>
      </c>
      <c r="BE1114">
        <v>2</v>
      </c>
      <c r="BI1114">
        <v>0</v>
      </c>
      <c r="BL1114">
        <v>1</v>
      </c>
      <c r="BM1114">
        <v>1</v>
      </c>
      <c r="BN1114">
        <v>0</v>
      </c>
      <c r="BO1114">
        <v>0</v>
      </c>
      <c r="BP1114">
        <v>0</v>
      </c>
      <c r="BQ1114">
        <v>1</v>
      </c>
      <c r="BY1114">
        <v>1166</v>
      </c>
      <c r="CG1114" s="4">
        <v>1</v>
      </c>
      <c r="CH1114" s="4">
        <v>1</v>
      </c>
      <c r="CI1114" s="5">
        <v>0</v>
      </c>
      <c r="CJ1114" s="5">
        <v>0</v>
      </c>
      <c r="CK1114" s="5">
        <v>0</v>
      </c>
      <c r="CL1114" s="5">
        <v>1</v>
      </c>
    </row>
    <row r="1115" spans="1:91" x14ac:dyDescent="0.2">
      <c r="A1115" t="s">
        <v>1786</v>
      </c>
      <c r="B1115" t="s">
        <v>1607</v>
      </c>
      <c r="C1115" t="s">
        <v>257</v>
      </c>
      <c r="D1115">
        <v>3.5</v>
      </c>
      <c r="E1115" t="s">
        <v>317</v>
      </c>
      <c r="F1115" t="s">
        <v>318</v>
      </c>
      <c r="G1115" t="s">
        <v>319</v>
      </c>
      <c r="H1115" t="s">
        <v>1611</v>
      </c>
      <c r="I1115">
        <v>0.14194000000000001</v>
      </c>
      <c r="J1115">
        <v>3.0276000000000001E-2</v>
      </c>
      <c r="K1115">
        <v>0.31133</v>
      </c>
      <c r="L1115">
        <v>2015.8</v>
      </c>
      <c r="M1115">
        <v>30.96</v>
      </c>
      <c r="N1115">
        <v>17.969000000000001</v>
      </c>
      <c r="O1115">
        <v>1549.4</v>
      </c>
      <c r="P1115" s="1">
        <v>158020</v>
      </c>
      <c r="Q1115">
        <v>-619.08000000000004</v>
      </c>
      <c r="R1115">
        <v>0.97729999999999995</v>
      </c>
      <c r="S1115">
        <v>0.97563</v>
      </c>
      <c r="T1115">
        <v>0.65686999999999995</v>
      </c>
      <c r="U1115">
        <v>0.50534000000000001</v>
      </c>
      <c r="V1115">
        <v>-0.92820000000000003</v>
      </c>
      <c r="W1115">
        <v>-1.02</v>
      </c>
      <c r="X1115">
        <v>6.0534999999999997</v>
      </c>
      <c r="Y1115">
        <v>4.2</v>
      </c>
      <c r="Z1115">
        <v>0.86024</v>
      </c>
      <c r="AA1115">
        <v>0.85358000000000001</v>
      </c>
      <c r="AB1115">
        <v>1.6297999999999999</v>
      </c>
      <c r="AC1115">
        <v>1.4084000000000001</v>
      </c>
      <c r="AD1115">
        <v>45</v>
      </c>
      <c r="AE1115">
        <v>34</v>
      </c>
      <c r="AF1115">
        <v>0.72348000000000001</v>
      </c>
      <c r="AG1115">
        <v>5.5653000000000001E-2</v>
      </c>
      <c r="AH1115">
        <v>0.66783000000000003</v>
      </c>
      <c r="AI1115">
        <v>34</v>
      </c>
      <c r="AJ1115">
        <v>1</v>
      </c>
      <c r="AK1115">
        <v>33</v>
      </c>
      <c r="AL1115">
        <v>0</v>
      </c>
      <c r="AM1115">
        <v>0</v>
      </c>
      <c r="AN1115">
        <v>0</v>
      </c>
      <c r="AO1115">
        <v>0.94238999999999995</v>
      </c>
      <c r="AP1115">
        <v>0</v>
      </c>
      <c r="AQ1115">
        <v>1</v>
      </c>
      <c r="AR1115" t="s">
        <v>95</v>
      </c>
      <c r="AS1115" t="s">
        <v>95</v>
      </c>
      <c r="AT1115" t="s">
        <v>95</v>
      </c>
      <c r="AU1115" t="s">
        <v>95</v>
      </c>
      <c r="AV1115" t="s">
        <v>95</v>
      </c>
      <c r="AW1115" t="s">
        <v>95</v>
      </c>
      <c r="AX1115" t="s">
        <v>95</v>
      </c>
      <c r="AY1115" t="s">
        <v>95</v>
      </c>
      <c r="AZ1115" t="s">
        <v>95</v>
      </c>
      <c r="BA1115" t="s">
        <v>95</v>
      </c>
      <c r="BB1115" t="s">
        <v>95</v>
      </c>
      <c r="BC1115" t="s">
        <v>95</v>
      </c>
      <c r="BD1115" t="s">
        <v>95</v>
      </c>
      <c r="BI1115">
        <v>0</v>
      </c>
      <c r="BJ1115" t="s">
        <v>137</v>
      </c>
      <c r="BK1115" t="s">
        <v>133</v>
      </c>
      <c r="BL1115">
        <v>1</v>
      </c>
      <c r="BM1115">
        <v>1</v>
      </c>
      <c r="BN1115">
        <v>0</v>
      </c>
      <c r="BO1115">
        <v>0</v>
      </c>
      <c r="BP1115">
        <v>0</v>
      </c>
      <c r="BQ1115">
        <v>1</v>
      </c>
      <c r="BY1115">
        <v>1167</v>
      </c>
      <c r="CG1115" s="4">
        <v>1</v>
      </c>
      <c r="CH1115" s="4">
        <v>1</v>
      </c>
      <c r="CI1115" s="5">
        <v>0</v>
      </c>
      <c r="CJ1115" s="5">
        <v>0</v>
      </c>
      <c r="CK1115" s="5">
        <v>0</v>
      </c>
      <c r="CL1115" s="5">
        <v>1</v>
      </c>
    </row>
    <row r="1116" spans="1:91" x14ac:dyDescent="0.2">
      <c r="A1116" t="s">
        <v>1787</v>
      </c>
      <c r="B1116" t="s">
        <v>1607</v>
      </c>
      <c r="C1116" t="s">
        <v>257</v>
      </c>
      <c r="D1116">
        <v>3.5</v>
      </c>
      <c r="E1116" t="s">
        <v>317</v>
      </c>
      <c r="F1116" t="s">
        <v>321</v>
      </c>
      <c r="G1116" t="s">
        <v>322</v>
      </c>
      <c r="H1116" t="s">
        <v>1611</v>
      </c>
      <c r="I1116">
        <v>61.000999999999998</v>
      </c>
      <c r="J1116">
        <v>2.3452999999999998E-3</v>
      </c>
      <c r="K1116">
        <v>1.4493000000000001E-2</v>
      </c>
      <c r="L1116">
        <v>2003.1</v>
      </c>
      <c r="M1116">
        <v>7.2039000000000006E-2</v>
      </c>
      <c r="N1116">
        <v>0.52381</v>
      </c>
      <c r="O1116">
        <v>1554.9</v>
      </c>
      <c r="P1116" s="1">
        <v>157480</v>
      </c>
      <c r="Q1116">
        <v>-28.725999999999999</v>
      </c>
      <c r="R1116">
        <v>0.11635</v>
      </c>
      <c r="S1116">
        <v>5.169E-2</v>
      </c>
      <c r="T1116">
        <v>0.58191000000000004</v>
      </c>
      <c r="U1116">
        <v>0.34709000000000001</v>
      </c>
      <c r="V1116">
        <v>-0.21778</v>
      </c>
      <c r="W1116">
        <v>-0.27577000000000002</v>
      </c>
      <c r="X1116">
        <v>0.68313000000000001</v>
      </c>
      <c r="Y1116">
        <v>0.28888999999999998</v>
      </c>
      <c r="Z1116">
        <v>9.2447000000000001E-2</v>
      </c>
      <c r="AA1116">
        <v>4.9230999999999997E-2</v>
      </c>
      <c r="AB1116">
        <v>0.58972999999999998</v>
      </c>
      <c r="AC1116">
        <v>0.40636</v>
      </c>
      <c r="AD1116">
        <v>45</v>
      </c>
      <c r="AE1116">
        <v>10</v>
      </c>
      <c r="AF1116">
        <v>5.7272999999999996</v>
      </c>
      <c r="AG1116">
        <v>1.9091</v>
      </c>
      <c r="AH1116">
        <v>3.8182</v>
      </c>
      <c r="AI1116">
        <v>33</v>
      </c>
      <c r="AJ1116">
        <v>7</v>
      </c>
      <c r="AK1116">
        <v>32</v>
      </c>
      <c r="AL1116">
        <v>1</v>
      </c>
      <c r="AM1116">
        <v>0</v>
      </c>
      <c r="AN1116">
        <v>1</v>
      </c>
      <c r="AO1116">
        <v>0.14285999999999999</v>
      </c>
      <c r="AP1116">
        <v>0</v>
      </c>
      <c r="AQ1116">
        <v>1</v>
      </c>
      <c r="AR1116" t="s">
        <v>96</v>
      </c>
      <c r="AS1116" t="s">
        <v>95</v>
      </c>
      <c r="AT1116" t="s">
        <v>95</v>
      </c>
      <c r="AU1116" t="s">
        <v>94</v>
      </c>
      <c r="AV1116" t="s">
        <v>94</v>
      </c>
      <c r="AW1116" t="s">
        <v>94</v>
      </c>
      <c r="AX1116" t="s">
        <v>94</v>
      </c>
      <c r="AY1116" t="s">
        <v>95</v>
      </c>
      <c r="AZ1116" t="s">
        <v>94</v>
      </c>
      <c r="BA1116" t="s">
        <v>96</v>
      </c>
      <c r="BB1116" t="s">
        <v>94</v>
      </c>
      <c r="BC1116" t="s">
        <v>96</v>
      </c>
      <c r="BD1116" t="s">
        <v>94</v>
      </c>
      <c r="BI1116">
        <v>0</v>
      </c>
      <c r="BJ1116" t="s">
        <v>132</v>
      </c>
      <c r="BK1116" t="s">
        <v>133</v>
      </c>
      <c r="BL1116">
        <v>0</v>
      </c>
      <c r="BM1116">
        <v>1</v>
      </c>
      <c r="BN1116">
        <v>0</v>
      </c>
      <c r="BO1116">
        <v>0</v>
      </c>
      <c r="BP1116">
        <v>0</v>
      </c>
      <c r="BQ1116">
        <v>0</v>
      </c>
      <c r="BY1116">
        <v>1168</v>
      </c>
      <c r="CG1116" s="4">
        <v>0</v>
      </c>
      <c r="CH1116" s="4">
        <v>1</v>
      </c>
      <c r="CI1116" s="5">
        <v>0</v>
      </c>
      <c r="CJ1116" s="5">
        <v>0</v>
      </c>
      <c r="CK1116" s="5">
        <v>0</v>
      </c>
      <c r="CL1116" s="5">
        <v>0</v>
      </c>
    </row>
    <row r="1117" spans="1:91" x14ac:dyDescent="0.2">
      <c r="A1117" t="s">
        <v>1788</v>
      </c>
      <c r="B1117" t="s">
        <v>1607</v>
      </c>
      <c r="C1117" t="s">
        <v>257</v>
      </c>
      <c r="D1117">
        <v>3.5</v>
      </c>
      <c r="E1117" t="s">
        <v>317</v>
      </c>
      <c r="F1117" t="s">
        <v>325</v>
      </c>
      <c r="G1117" t="s">
        <v>326</v>
      </c>
      <c r="H1117" t="s">
        <v>1611</v>
      </c>
      <c r="I1117">
        <v>51.655000000000001</v>
      </c>
      <c r="J1117">
        <v>5.8384999999999999E-3</v>
      </c>
      <c r="K1117">
        <v>5.1251999999999999E-2</v>
      </c>
      <c r="L1117">
        <v>2013.2</v>
      </c>
      <c r="M1117">
        <v>8.5072999999999996E-2</v>
      </c>
      <c r="N1117">
        <v>2.1818</v>
      </c>
      <c r="O1117">
        <v>1554.1</v>
      </c>
      <c r="P1117" s="1">
        <v>157560</v>
      </c>
      <c r="Q1117">
        <v>-102.05</v>
      </c>
      <c r="R1117">
        <v>0.67367999999999995</v>
      </c>
      <c r="S1117">
        <v>0.64981</v>
      </c>
      <c r="T1117">
        <v>0.64354</v>
      </c>
      <c r="U1117">
        <v>0.25657000000000002</v>
      </c>
      <c r="V1117">
        <v>-0.24318999999999999</v>
      </c>
      <c r="W1117">
        <v>-0.30238999999999999</v>
      </c>
      <c r="X1117">
        <v>1.2561</v>
      </c>
      <c r="Y1117">
        <v>0.55556000000000005</v>
      </c>
      <c r="Z1117">
        <v>0.34909000000000001</v>
      </c>
      <c r="AA1117">
        <v>0.31808999999999998</v>
      </c>
      <c r="AB1117">
        <v>0.90890000000000004</v>
      </c>
      <c r="AC1117">
        <v>0.64265000000000005</v>
      </c>
      <c r="AD1117">
        <v>45</v>
      </c>
      <c r="AE1117">
        <v>11</v>
      </c>
      <c r="AF1117">
        <v>2.2917000000000001</v>
      </c>
      <c r="AG1117">
        <v>0.45833000000000002</v>
      </c>
      <c r="AH1117">
        <v>1.8332999999999999</v>
      </c>
      <c r="AI1117">
        <v>14</v>
      </c>
      <c r="AJ1117">
        <v>7</v>
      </c>
      <c r="AK1117">
        <v>13</v>
      </c>
      <c r="AL1117">
        <v>1</v>
      </c>
      <c r="AM1117">
        <v>0</v>
      </c>
      <c r="AN1117">
        <v>1</v>
      </c>
      <c r="AO1117">
        <v>0.74648000000000003</v>
      </c>
      <c r="AP1117">
        <v>0</v>
      </c>
      <c r="AQ1117">
        <v>1</v>
      </c>
      <c r="AR1117" t="s">
        <v>94</v>
      </c>
      <c r="AS1117" t="s">
        <v>95</v>
      </c>
      <c r="AT1117" t="s">
        <v>95</v>
      </c>
      <c r="AU1117" t="s">
        <v>95</v>
      </c>
      <c r="AV1117" t="s">
        <v>95</v>
      </c>
      <c r="AW1117" t="s">
        <v>95</v>
      </c>
      <c r="AX1117" t="s">
        <v>95</v>
      </c>
      <c r="AY1117" t="s">
        <v>95</v>
      </c>
      <c r="AZ1117" t="s">
        <v>95</v>
      </c>
      <c r="BA1117" t="s">
        <v>94</v>
      </c>
      <c r="BB1117" t="s">
        <v>95</v>
      </c>
      <c r="BC1117" t="s">
        <v>94</v>
      </c>
      <c r="BD1117" t="s">
        <v>95</v>
      </c>
      <c r="BI1117">
        <v>0</v>
      </c>
      <c r="BJ1117" t="s">
        <v>132</v>
      </c>
      <c r="BK1117" t="s">
        <v>133</v>
      </c>
      <c r="BL1117">
        <v>0</v>
      </c>
      <c r="BM1117">
        <v>1</v>
      </c>
      <c r="BN1117">
        <v>0</v>
      </c>
      <c r="BO1117">
        <v>0</v>
      </c>
      <c r="BP1117">
        <v>0</v>
      </c>
      <c r="BQ1117">
        <v>0</v>
      </c>
      <c r="BY1117">
        <v>1169</v>
      </c>
      <c r="CG1117" s="4">
        <v>0</v>
      </c>
      <c r="CH1117" s="4">
        <v>1</v>
      </c>
      <c r="CI1117" s="5">
        <v>0</v>
      </c>
      <c r="CJ1117" s="5">
        <v>0</v>
      </c>
      <c r="CK1117" s="5">
        <v>0</v>
      </c>
      <c r="CL1117" s="5">
        <v>0</v>
      </c>
    </row>
    <row r="1118" spans="1:91" x14ac:dyDescent="0.2">
      <c r="A1118" t="s">
        <v>1789</v>
      </c>
      <c r="B1118" t="s">
        <v>1607</v>
      </c>
      <c r="C1118" t="s">
        <v>257</v>
      </c>
      <c r="D1118">
        <v>3.5</v>
      </c>
      <c r="E1118" t="s">
        <v>317</v>
      </c>
      <c r="F1118" t="s">
        <v>328</v>
      </c>
      <c r="G1118" t="s">
        <v>329</v>
      </c>
      <c r="H1118" t="s">
        <v>1611</v>
      </c>
      <c r="I1118">
        <v>0.77734000000000003</v>
      </c>
      <c r="J1118">
        <v>2.4079E-2</v>
      </c>
      <c r="K1118">
        <v>0.24323</v>
      </c>
      <c r="L1118">
        <v>2017.2</v>
      </c>
      <c r="M1118">
        <v>5.6532</v>
      </c>
      <c r="N1118">
        <v>13.568</v>
      </c>
      <c r="O1118">
        <v>1550.1</v>
      </c>
      <c r="P1118" s="1">
        <v>157950</v>
      </c>
      <c r="Q1118">
        <v>-484.66</v>
      </c>
      <c r="R1118">
        <v>0.49897000000000002</v>
      </c>
      <c r="S1118">
        <v>0.46231</v>
      </c>
      <c r="T1118">
        <v>4.4352</v>
      </c>
      <c r="U1118">
        <v>1.6896</v>
      </c>
      <c r="V1118">
        <v>-0.13235</v>
      </c>
      <c r="W1118">
        <v>-0.18626999999999999</v>
      </c>
      <c r="X1118">
        <v>6.6676000000000002</v>
      </c>
      <c r="Y1118">
        <v>2.2795000000000001</v>
      </c>
      <c r="Z1118">
        <v>0.25414999999999999</v>
      </c>
      <c r="AA1118">
        <v>0.21864</v>
      </c>
      <c r="AB1118">
        <v>5.4112999999999998</v>
      </c>
      <c r="AC1118">
        <v>3.3959999999999999</v>
      </c>
      <c r="AD1118">
        <v>45</v>
      </c>
      <c r="AE1118">
        <v>10</v>
      </c>
      <c r="AF1118">
        <v>2.0781000000000001</v>
      </c>
      <c r="AG1118">
        <v>5.0693000000000002E-2</v>
      </c>
      <c r="AH1118">
        <v>2.0274000000000001</v>
      </c>
      <c r="AI1118">
        <v>14</v>
      </c>
      <c r="AJ1118">
        <v>1</v>
      </c>
      <c r="AK1118">
        <v>13</v>
      </c>
      <c r="AL1118">
        <v>0</v>
      </c>
      <c r="AM1118">
        <v>0</v>
      </c>
      <c r="AN1118">
        <v>1</v>
      </c>
      <c r="AO1118">
        <v>0.43080000000000002</v>
      </c>
      <c r="AP1118">
        <v>0</v>
      </c>
      <c r="AQ1118">
        <v>1</v>
      </c>
      <c r="AR1118" t="s">
        <v>94</v>
      </c>
      <c r="AS1118" t="s">
        <v>95</v>
      </c>
      <c r="AT1118" t="s">
        <v>95</v>
      </c>
      <c r="AU1118" t="s">
        <v>94</v>
      </c>
      <c r="AV1118" t="s">
        <v>94</v>
      </c>
      <c r="AW1118" t="s">
        <v>94</v>
      </c>
      <c r="AX1118" t="s">
        <v>94</v>
      </c>
      <c r="AY1118" t="s">
        <v>95</v>
      </c>
      <c r="AZ1118" t="s">
        <v>94</v>
      </c>
      <c r="BA1118" t="s">
        <v>94</v>
      </c>
      <c r="BB1118" t="s">
        <v>94</v>
      </c>
      <c r="BC1118" t="s">
        <v>94</v>
      </c>
      <c r="BD1118" t="s">
        <v>94</v>
      </c>
      <c r="BI1118">
        <v>0</v>
      </c>
      <c r="BJ1118" t="s">
        <v>132</v>
      </c>
      <c r="BK1118" t="s">
        <v>133</v>
      </c>
      <c r="BL1118">
        <v>1</v>
      </c>
      <c r="BM1118">
        <v>1</v>
      </c>
      <c r="BN1118">
        <v>0</v>
      </c>
      <c r="BO1118">
        <v>0</v>
      </c>
      <c r="BP1118">
        <v>0</v>
      </c>
      <c r="BQ1118">
        <v>0</v>
      </c>
      <c r="BY1118">
        <v>1170</v>
      </c>
      <c r="CG1118" s="4">
        <v>1</v>
      </c>
      <c r="CH1118" s="4">
        <v>1</v>
      </c>
      <c r="CI1118" s="5">
        <v>0</v>
      </c>
      <c r="CJ1118" s="5">
        <v>0</v>
      </c>
      <c r="CK1118" s="5">
        <v>0</v>
      </c>
      <c r="CL1118" s="5">
        <v>0</v>
      </c>
    </row>
    <row r="1119" spans="1:91" x14ac:dyDescent="0.2">
      <c r="A1119" t="s">
        <v>1790</v>
      </c>
      <c r="B1119" t="s">
        <v>1607</v>
      </c>
      <c r="C1119" t="s">
        <v>257</v>
      </c>
      <c r="D1119">
        <v>3.5</v>
      </c>
      <c r="E1119" t="s">
        <v>317</v>
      </c>
      <c r="F1119" t="s">
        <v>331</v>
      </c>
      <c r="G1119" t="s">
        <v>329</v>
      </c>
      <c r="H1119" t="s">
        <v>1611</v>
      </c>
      <c r="I1119">
        <v>0.78217000000000003</v>
      </c>
      <c r="J1119">
        <v>2.5270999999999998E-2</v>
      </c>
      <c r="K1119">
        <v>0.25581999999999999</v>
      </c>
      <c r="L1119">
        <v>2016.8</v>
      </c>
      <c r="M1119">
        <v>5.6182999999999996</v>
      </c>
      <c r="N1119">
        <v>13.875</v>
      </c>
      <c r="O1119">
        <v>1549.9</v>
      </c>
      <c r="P1119" s="1">
        <v>157980</v>
      </c>
      <c r="Q1119">
        <v>-509.76</v>
      </c>
      <c r="R1119">
        <v>0.54842999999999997</v>
      </c>
      <c r="S1119">
        <v>0.51539000000000001</v>
      </c>
      <c r="T1119">
        <v>4.2172999999999998</v>
      </c>
      <c r="U1119">
        <v>1.5588</v>
      </c>
      <c r="V1119">
        <v>-0.14693999999999999</v>
      </c>
      <c r="W1119">
        <v>-0.20155000000000001</v>
      </c>
      <c r="X1119">
        <v>6.7210999999999999</v>
      </c>
      <c r="Y1119">
        <v>2.4056999999999999</v>
      </c>
      <c r="Z1119">
        <v>0.28026000000000001</v>
      </c>
      <c r="AA1119">
        <v>0.24598999999999999</v>
      </c>
      <c r="AB1119">
        <v>5.3243</v>
      </c>
      <c r="AC1119">
        <v>3.3727</v>
      </c>
      <c r="AD1119">
        <v>45</v>
      </c>
      <c r="AE1119">
        <v>11</v>
      </c>
      <c r="AF1119">
        <v>2.0320999999999998</v>
      </c>
      <c r="AG1119">
        <v>4.9570000000000003E-2</v>
      </c>
      <c r="AH1119">
        <v>1.9824999999999999</v>
      </c>
      <c r="AI1119">
        <v>14</v>
      </c>
      <c r="AJ1119">
        <v>1</v>
      </c>
      <c r="AK1119">
        <v>13</v>
      </c>
      <c r="AL1119">
        <v>0</v>
      </c>
      <c r="AM1119">
        <v>0</v>
      </c>
      <c r="AN1119">
        <v>1</v>
      </c>
      <c r="AO1119">
        <v>0.50239999999999996</v>
      </c>
      <c r="AP1119">
        <v>0</v>
      </c>
      <c r="AQ1119">
        <v>1</v>
      </c>
      <c r="AR1119" t="s">
        <v>94</v>
      </c>
      <c r="AS1119" t="s">
        <v>95</v>
      </c>
      <c r="AT1119" t="s">
        <v>95</v>
      </c>
      <c r="AU1119" t="s">
        <v>94</v>
      </c>
      <c r="AV1119" t="s">
        <v>94</v>
      </c>
      <c r="AW1119" t="s">
        <v>94</v>
      </c>
      <c r="AX1119" t="s">
        <v>94</v>
      </c>
      <c r="AY1119" t="s">
        <v>95</v>
      </c>
      <c r="AZ1119" t="s">
        <v>94</v>
      </c>
      <c r="BA1119" t="s">
        <v>94</v>
      </c>
      <c r="BB1119" t="s">
        <v>94</v>
      </c>
      <c r="BC1119" t="s">
        <v>94</v>
      </c>
      <c r="BD1119" t="s">
        <v>94</v>
      </c>
      <c r="BI1119">
        <v>0</v>
      </c>
      <c r="BJ1119" t="s">
        <v>132</v>
      </c>
      <c r="BK1119" t="s">
        <v>133</v>
      </c>
      <c r="BL1119">
        <v>0</v>
      </c>
      <c r="BM1119">
        <v>1</v>
      </c>
      <c r="BN1119">
        <v>0</v>
      </c>
      <c r="BO1119">
        <v>0</v>
      </c>
      <c r="BP1119">
        <v>0</v>
      </c>
      <c r="BQ1119">
        <v>0</v>
      </c>
      <c r="BY1119">
        <v>1171</v>
      </c>
      <c r="CG1119" s="4">
        <v>0</v>
      </c>
      <c r="CH1119" s="4">
        <v>1</v>
      </c>
      <c r="CI1119" s="5">
        <v>0</v>
      </c>
      <c r="CJ1119" s="5">
        <v>0</v>
      </c>
      <c r="CK1119" s="5">
        <v>0</v>
      </c>
      <c r="CL1119" s="5">
        <v>0</v>
      </c>
    </row>
    <row r="1120" spans="1:91" x14ac:dyDescent="0.2">
      <c r="A1120" t="s">
        <v>1791</v>
      </c>
      <c r="B1120" t="s">
        <v>1607</v>
      </c>
      <c r="C1120" t="s">
        <v>257</v>
      </c>
      <c r="D1120">
        <v>3.5</v>
      </c>
      <c r="E1120" t="s">
        <v>317</v>
      </c>
      <c r="F1120" t="s">
        <v>333</v>
      </c>
      <c r="G1120" t="s">
        <v>326</v>
      </c>
      <c r="H1120" t="s">
        <v>1611</v>
      </c>
      <c r="I1120">
        <v>0.85246</v>
      </c>
      <c r="J1120">
        <v>8.3385000000000004E-3</v>
      </c>
      <c r="K1120">
        <v>7.7733999999999998E-2</v>
      </c>
      <c r="L1120">
        <v>2012.4</v>
      </c>
      <c r="M1120">
        <v>5.1550000000000002</v>
      </c>
      <c r="N1120">
        <v>3.0794000000000001</v>
      </c>
      <c r="O1120">
        <v>1553.6</v>
      </c>
      <c r="P1120" s="1">
        <v>157610</v>
      </c>
      <c r="Q1120">
        <v>-154.78</v>
      </c>
      <c r="R1120">
        <v>0.67876000000000003</v>
      </c>
      <c r="S1120">
        <v>0.65525</v>
      </c>
      <c r="T1120">
        <v>0.86953000000000003</v>
      </c>
      <c r="U1120">
        <v>0.40616999999999998</v>
      </c>
      <c r="V1120">
        <v>-0.30298000000000003</v>
      </c>
      <c r="W1120">
        <v>-0.36503000000000002</v>
      </c>
      <c r="X1120">
        <v>1.7512000000000001</v>
      </c>
      <c r="Y1120">
        <v>0.84443999999999997</v>
      </c>
      <c r="Z1120">
        <v>0.43303000000000003</v>
      </c>
      <c r="AA1120">
        <v>0.40603</v>
      </c>
      <c r="AB1120">
        <v>1.1552</v>
      </c>
      <c r="AC1120">
        <v>0.89271999999999996</v>
      </c>
      <c r="AD1120">
        <v>45</v>
      </c>
      <c r="AE1120">
        <v>13</v>
      </c>
      <c r="AF1120">
        <v>1.9483999999999999</v>
      </c>
      <c r="AG1120">
        <v>0.32473999999999997</v>
      </c>
      <c r="AH1120">
        <v>1.6236999999999999</v>
      </c>
      <c r="AI1120">
        <v>14</v>
      </c>
      <c r="AJ1120">
        <v>7</v>
      </c>
      <c r="AK1120">
        <v>13</v>
      </c>
      <c r="AL1120">
        <v>1</v>
      </c>
      <c r="AM1120">
        <v>0</v>
      </c>
      <c r="AN1120">
        <v>1</v>
      </c>
      <c r="AO1120">
        <v>0.82608999999999999</v>
      </c>
      <c r="AP1120">
        <v>0</v>
      </c>
      <c r="AQ1120">
        <v>1</v>
      </c>
      <c r="AR1120" t="s">
        <v>94</v>
      </c>
      <c r="AS1120" t="s">
        <v>95</v>
      </c>
      <c r="AT1120" t="s">
        <v>95</v>
      </c>
      <c r="AU1120" t="s">
        <v>94</v>
      </c>
      <c r="AV1120" t="s">
        <v>95</v>
      </c>
      <c r="AW1120" t="s">
        <v>94</v>
      </c>
      <c r="AX1120" t="s">
        <v>95</v>
      </c>
      <c r="AY1120" t="s">
        <v>95</v>
      </c>
      <c r="AZ1120" t="s">
        <v>95</v>
      </c>
      <c r="BA1120" t="s">
        <v>94</v>
      </c>
      <c r="BB1120" t="s">
        <v>94</v>
      </c>
      <c r="BC1120" t="s">
        <v>94</v>
      </c>
      <c r="BD1120" t="s">
        <v>94</v>
      </c>
      <c r="BI1120">
        <v>0</v>
      </c>
      <c r="BJ1120" t="s">
        <v>132</v>
      </c>
      <c r="BK1120" t="s">
        <v>133</v>
      </c>
      <c r="BL1120">
        <v>1</v>
      </c>
      <c r="BM1120">
        <v>1</v>
      </c>
      <c r="BN1120">
        <v>0</v>
      </c>
      <c r="BO1120">
        <v>0</v>
      </c>
      <c r="BP1120">
        <v>0</v>
      </c>
      <c r="BQ1120">
        <v>0</v>
      </c>
      <c r="BY1120">
        <v>1172</v>
      </c>
      <c r="CG1120" s="4">
        <v>1</v>
      </c>
      <c r="CH1120" s="4">
        <v>1</v>
      </c>
      <c r="CI1120" s="5">
        <v>0</v>
      </c>
      <c r="CJ1120" s="5">
        <v>0</v>
      </c>
      <c r="CK1120" s="5">
        <v>0</v>
      </c>
      <c r="CL1120" s="5">
        <v>0</v>
      </c>
    </row>
    <row r="1121" spans="1:90" x14ac:dyDescent="0.2">
      <c r="A1121" t="s">
        <v>1792</v>
      </c>
      <c r="B1121" t="s">
        <v>1607</v>
      </c>
      <c r="C1121" t="s">
        <v>257</v>
      </c>
      <c r="D1121">
        <v>3.5</v>
      </c>
      <c r="E1121" t="s">
        <v>317</v>
      </c>
      <c r="F1121" t="s">
        <v>335</v>
      </c>
      <c r="G1121" t="s">
        <v>336</v>
      </c>
      <c r="H1121" t="s">
        <v>1611</v>
      </c>
      <c r="I1121">
        <v>0.13316</v>
      </c>
      <c r="J1121">
        <v>0.10142</v>
      </c>
      <c r="K1121">
        <v>3.7103000000000002</v>
      </c>
      <c r="L1121">
        <v>2025</v>
      </c>
      <c r="M1121">
        <v>33.002000000000002</v>
      </c>
      <c r="N1121">
        <v>404.97</v>
      </c>
      <c r="O1121">
        <v>0.20905000000000001</v>
      </c>
      <c r="P1121">
        <v>1956.3</v>
      </c>
      <c r="Q1121">
        <v>-7383.9</v>
      </c>
      <c r="R1121">
        <v>0.99883999999999995</v>
      </c>
      <c r="S1121">
        <v>0.99875999999999998</v>
      </c>
      <c r="T1121">
        <v>1.8386</v>
      </c>
      <c r="U1121">
        <v>1.5899000000000001</v>
      </c>
      <c r="V1121">
        <v>0.99448999999999999</v>
      </c>
      <c r="W1121">
        <v>0.99421999999999999</v>
      </c>
      <c r="X1121">
        <v>4.0162000000000004</v>
      </c>
      <c r="Y1121">
        <v>3.3317000000000001</v>
      </c>
      <c r="Z1121">
        <v>0.79354000000000002</v>
      </c>
      <c r="AA1121">
        <v>0.78371000000000002</v>
      </c>
      <c r="AB1121">
        <v>24.577999999999999</v>
      </c>
      <c r="AC1121">
        <v>20.934000000000001</v>
      </c>
      <c r="AD1121">
        <v>45</v>
      </c>
      <c r="AE1121">
        <v>34</v>
      </c>
      <c r="AF1121">
        <v>0.4667</v>
      </c>
      <c r="AG1121">
        <v>2.4692999999999998E-3</v>
      </c>
      <c r="AH1121">
        <v>0.46422999999999998</v>
      </c>
      <c r="AI1121">
        <v>34</v>
      </c>
      <c r="AJ1121">
        <v>0</v>
      </c>
      <c r="AK1121">
        <v>33</v>
      </c>
      <c r="AL1121">
        <v>0</v>
      </c>
      <c r="AM1121">
        <v>0</v>
      </c>
      <c r="AN1121">
        <v>0</v>
      </c>
      <c r="AO1121">
        <v>0.91474</v>
      </c>
      <c r="AP1121">
        <v>0</v>
      </c>
      <c r="AQ1121">
        <v>0</v>
      </c>
      <c r="AR1121" t="s">
        <v>95</v>
      </c>
      <c r="AS1121" t="s">
        <v>95</v>
      </c>
      <c r="AT1121" t="s">
        <v>95</v>
      </c>
      <c r="AU1121" t="s">
        <v>95</v>
      </c>
      <c r="AV1121" t="s">
        <v>95</v>
      </c>
      <c r="AW1121" t="s">
        <v>95</v>
      </c>
      <c r="AX1121" t="s">
        <v>95</v>
      </c>
      <c r="AY1121" t="s">
        <v>95</v>
      </c>
      <c r="AZ1121" t="s">
        <v>95</v>
      </c>
      <c r="BA1121" t="s">
        <v>95</v>
      </c>
      <c r="BB1121" t="s">
        <v>95</v>
      </c>
      <c r="BC1121" t="s">
        <v>95</v>
      </c>
      <c r="BD1121" t="s">
        <v>95</v>
      </c>
      <c r="BH1121" t="s">
        <v>389</v>
      </c>
      <c r="BI1121">
        <v>1</v>
      </c>
      <c r="BJ1121" t="s">
        <v>97</v>
      </c>
      <c r="BK1121" t="s">
        <v>337</v>
      </c>
      <c r="BL1121">
        <v>0</v>
      </c>
      <c r="BM1121">
        <v>0</v>
      </c>
      <c r="BN1121">
        <v>0</v>
      </c>
      <c r="BO1121">
        <v>0</v>
      </c>
      <c r="BP1121">
        <v>0</v>
      </c>
      <c r="BQ1121">
        <v>0</v>
      </c>
      <c r="BY1121">
        <v>1173</v>
      </c>
      <c r="CG1121" s="4">
        <v>0</v>
      </c>
      <c r="CH1121" s="4">
        <v>0</v>
      </c>
      <c r="CI1121" s="5">
        <v>0</v>
      </c>
      <c r="CJ1121" s="5">
        <v>0</v>
      </c>
      <c r="CK1121" s="5">
        <v>0</v>
      </c>
      <c r="CL1121" s="5">
        <v>0</v>
      </c>
    </row>
    <row r="1122" spans="1:90" x14ac:dyDescent="0.2">
      <c r="A1122" t="s">
        <v>1793</v>
      </c>
      <c r="B1122" t="s">
        <v>1607</v>
      </c>
      <c r="C1122" t="s">
        <v>257</v>
      </c>
      <c r="D1122">
        <v>3.5</v>
      </c>
      <c r="E1122" t="s">
        <v>317</v>
      </c>
      <c r="F1122" t="s">
        <v>339</v>
      </c>
      <c r="G1122" t="s">
        <v>340</v>
      </c>
      <c r="H1122" t="s">
        <v>1611</v>
      </c>
      <c r="I1122">
        <v>0.13707</v>
      </c>
      <c r="J1122">
        <v>2.9721999999999998E-2</v>
      </c>
      <c r="K1122">
        <v>0.30514000000000002</v>
      </c>
      <c r="L1122">
        <v>2016.8</v>
      </c>
      <c r="M1122">
        <v>32.06</v>
      </c>
      <c r="N1122">
        <v>19.257999999999999</v>
      </c>
      <c r="O1122">
        <v>1549.5</v>
      </c>
      <c r="P1122" s="1">
        <v>158010</v>
      </c>
      <c r="Q1122">
        <v>-606.75</v>
      </c>
      <c r="R1122">
        <v>0.97591000000000006</v>
      </c>
      <c r="S1122">
        <v>0.97409999999999997</v>
      </c>
      <c r="T1122">
        <v>0.65186999999999995</v>
      </c>
      <c r="U1122">
        <v>0.50585000000000002</v>
      </c>
      <c r="V1122">
        <v>-0.90722000000000003</v>
      </c>
      <c r="W1122">
        <v>-1.0003</v>
      </c>
      <c r="X1122">
        <v>5.7996999999999996</v>
      </c>
      <c r="Y1122">
        <v>4</v>
      </c>
      <c r="Z1122">
        <v>0.85133999999999999</v>
      </c>
      <c r="AA1122">
        <v>0.84409000000000001</v>
      </c>
      <c r="AB1122">
        <v>1.6192</v>
      </c>
      <c r="AC1122">
        <v>1.3868</v>
      </c>
      <c r="AD1122">
        <v>44</v>
      </c>
      <c r="AE1122">
        <v>33</v>
      </c>
      <c r="AF1122">
        <v>0.67505000000000004</v>
      </c>
      <c r="AG1122">
        <v>5.1927000000000001E-2</v>
      </c>
      <c r="AH1122">
        <v>0.62312000000000001</v>
      </c>
      <c r="AI1122">
        <v>33</v>
      </c>
      <c r="AJ1122">
        <v>0</v>
      </c>
      <c r="AK1122">
        <v>32</v>
      </c>
      <c r="AL1122">
        <v>0</v>
      </c>
      <c r="AM1122">
        <v>0</v>
      </c>
      <c r="AN1122">
        <v>0</v>
      </c>
      <c r="AO1122">
        <v>0.93581000000000003</v>
      </c>
      <c r="AP1122">
        <v>0</v>
      </c>
      <c r="AQ1122">
        <v>1</v>
      </c>
      <c r="AR1122" t="s">
        <v>95</v>
      </c>
      <c r="AS1122" t="s">
        <v>95</v>
      </c>
      <c r="AT1122" t="s">
        <v>95</v>
      </c>
      <c r="AU1122" t="s">
        <v>95</v>
      </c>
      <c r="AV1122" t="s">
        <v>95</v>
      </c>
      <c r="AW1122" t="s">
        <v>95</v>
      </c>
      <c r="AX1122" t="s">
        <v>95</v>
      </c>
      <c r="AY1122" t="s">
        <v>95</v>
      </c>
      <c r="AZ1122" t="s">
        <v>95</v>
      </c>
      <c r="BA1122" t="s">
        <v>95</v>
      </c>
      <c r="BB1122" t="s">
        <v>95</v>
      </c>
      <c r="BC1122" t="s">
        <v>95</v>
      </c>
      <c r="BD1122" t="s">
        <v>95</v>
      </c>
      <c r="BH1122" t="s">
        <v>341</v>
      </c>
      <c r="BI1122">
        <v>1</v>
      </c>
      <c r="BJ1122" t="s">
        <v>97</v>
      </c>
      <c r="BK1122" t="s">
        <v>138</v>
      </c>
      <c r="BL1122">
        <v>0</v>
      </c>
      <c r="BM1122">
        <v>0</v>
      </c>
      <c r="BN1122">
        <v>0</v>
      </c>
      <c r="BO1122">
        <v>0</v>
      </c>
      <c r="BP1122">
        <v>0</v>
      </c>
      <c r="BQ1122">
        <v>0</v>
      </c>
      <c r="BY1122">
        <v>1174</v>
      </c>
      <c r="CG1122" s="4">
        <v>0</v>
      </c>
      <c r="CH1122" s="4">
        <v>0</v>
      </c>
      <c r="CI1122" s="5">
        <v>0</v>
      </c>
      <c r="CJ1122" s="5">
        <v>0</v>
      </c>
      <c r="CK1122" s="5">
        <v>0</v>
      </c>
      <c r="CL1122" s="5">
        <v>0</v>
      </c>
    </row>
    <row r="1123" spans="1:90" x14ac:dyDescent="0.2">
      <c r="A1123" t="s">
        <v>1794</v>
      </c>
      <c r="B1123" t="s">
        <v>1607</v>
      </c>
      <c r="C1123" t="s">
        <v>257</v>
      </c>
      <c r="D1123">
        <v>3.5</v>
      </c>
      <c r="E1123" t="s">
        <v>317</v>
      </c>
      <c r="F1123" t="s">
        <v>343</v>
      </c>
      <c r="G1123" t="s">
        <v>344</v>
      </c>
      <c r="H1123" t="s">
        <v>1611</v>
      </c>
      <c r="I1123">
        <v>0.14194000000000001</v>
      </c>
      <c r="J1123">
        <v>3.0276000000000001E-2</v>
      </c>
      <c r="K1123">
        <v>0.31133</v>
      </c>
      <c r="L1123">
        <v>2015.8</v>
      </c>
      <c r="M1123">
        <v>30.96</v>
      </c>
      <c r="N1123">
        <v>17.969000000000001</v>
      </c>
      <c r="O1123">
        <v>1549.4</v>
      </c>
      <c r="P1123" s="1">
        <v>158020</v>
      </c>
      <c r="Q1123">
        <v>-619.08000000000004</v>
      </c>
      <c r="R1123">
        <v>0.97729999999999995</v>
      </c>
      <c r="S1123">
        <v>0.97563</v>
      </c>
      <c r="T1123">
        <v>0.65686999999999995</v>
      </c>
      <c r="U1123">
        <v>0.50534000000000001</v>
      </c>
      <c r="V1123">
        <v>-0.92820000000000003</v>
      </c>
      <c r="W1123">
        <v>-1.02</v>
      </c>
      <c r="X1123">
        <v>6.0534999999999997</v>
      </c>
      <c r="Y1123">
        <v>4.2</v>
      </c>
      <c r="Z1123">
        <v>0.86024</v>
      </c>
      <c r="AA1123">
        <v>0.85358000000000001</v>
      </c>
      <c r="AB1123">
        <v>1.6297999999999999</v>
      </c>
      <c r="AC1123">
        <v>1.4084000000000001</v>
      </c>
      <c r="AD1123">
        <v>45</v>
      </c>
      <c r="AE1123">
        <v>34</v>
      </c>
      <c r="AF1123">
        <v>0.72348000000000001</v>
      </c>
      <c r="AG1123">
        <v>5.5653000000000001E-2</v>
      </c>
      <c r="AH1123">
        <v>0.66783000000000003</v>
      </c>
      <c r="AI1123">
        <v>34</v>
      </c>
      <c r="AJ1123">
        <v>1</v>
      </c>
      <c r="AK1123">
        <v>33</v>
      </c>
      <c r="AL1123">
        <v>0</v>
      </c>
      <c r="AM1123">
        <v>0</v>
      </c>
      <c r="AN1123">
        <v>0</v>
      </c>
      <c r="AO1123">
        <v>0.94238999999999995</v>
      </c>
      <c r="AP1123">
        <v>0</v>
      </c>
      <c r="AQ1123">
        <v>1</v>
      </c>
      <c r="AR1123" t="s">
        <v>95</v>
      </c>
      <c r="AS1123" t="s">
        <v>95</v>
      </c>
      <c r="AT1123" t="s">
        <v>95</v>
      </c>
      <c r="AU1123" t="s">
        <v>95</v>
      </c>
      <c r="AV1123" t="s">
        <v>95</v>
      </c>
      <c r="AW1123" t="s">
        <v>95</v>
      </c>
      <c r="AX1123" t="s">
        <v>95</v>
      </c>
      <c r="AY1123" t="s">
        <v>95</v>
      </c>
      <c r="AZ1123" t="s">
        <v>95</v>
      </c>
      <c r="BA1123" t="s">
        <v>95</v>
      </c>
      <c r="BB1123" t="s">
        <v>95</v>
      </c>
      <c r="BC1123" t="s">
        <v>95</v>
      </c>
      <c r="BD1123" t="s">
        <v>95</v>
      </c>
      <c r="BH1123" t="s">
        <v>345</v>
      </c>
      <c r="BI1123">
        <v>1</v>
      </c>
      <c r="BJ1123" t="s">
        <v>97</v>
      </c>
      <c r="BK1123" t="s">
        <v>180</v>
      </c>
      <c r="BL1123">
        <v>0</v>
      </c>
      <c r="BM1123">
        <v>0</v>
      </c>
      <c r="BN1123">
        <v>0</v>
      </c>
      <c r="BO1123">
        <v>0</v>
      </c>
      <c r="BP1123">
        <v>0</v>
      </c>
      <c r="BQ1123">
        <v>0</v>
      </c>
      <c r="BY1123">
        <v>1175</v>
      </c>
      <c r="CG1123" s="4">
        <v>0</v>
      </c>
      <c r="CH1123" s="4">
        <v>0</v>
      </c>
      <c r="CI1123" s="5">
        <v>0</v>
      </c>
      <c r="CJ1123" s="5">
        <v>0</v>
      </c>
      <c r="CK1123" s="5">
        <v>0</v>
      </c>
      <c r="CL1123" s="5">
        <v>0</v>
      </c>
    </row>
    <row r="1124" spans="1:90" x14ac:dyDescent="0.2">
      <c r="A1124" t="s">
        <v>1795</v>
      </c>
      <c r="B1124" t="s">
        <v>1607</v>
      </c>
      <c r="C1124" t="s">
        <v>257</v>
      </c>
      <c r="D1124">
        <v>3.5</v>
      </c>
      <c r="E1124" t="s">
        <v>317</v>
      </c>
      <c r="F1124" t="s">
        <v>347</v>
      </c>
      <c r="G1124" t="s">
        <v>348</v>
      </c>
      <c r="H1124" t="s">
        <v>1611</v>
      </c>
      <c r="I1124">
        <v>0.44435000000000002</v>
      </c>
      <c r="J1124">
        <v>0.44406000000000001</v>
      </c>
      <c r="K1124">
        <v>2.7501000000000001E-2</v>
      </c>
      <c r="L1124">
        <v>2039.8</v>
      </c>
      <c r="M1124">
        <v>9.8896999999999995</v>
      </c>
      <c r="N1124">
        <v>93685</v>
      </c>
      <c r="O1124">
        <v>0.25913000000000003</v>
      </c>
      <c r="P1124">
        <v>2011</v>
      </c>
      <c r="Q1124">
        <v>-54.65</v>
      </c>
      <c r="R1124">
        <v>0.43303000000000003</v>
      </c>
      <c r="S1124">
        <v>0.38149</v>
      </c>
      <c r="T1124">
        <v>0.49095</v>
      </c>
      <c r="U1124">
        <v>0.25344</v>
      </c>
      <c r="V1124">
        <v>0.43303000000000003</v>
      </c>
      <c r="W1124">
        <v>0.39967999999999998</v>
      </c>
      <c r="X1124">
        <v>0.49095</v>
      </c>
      <c r="Y1124">
        <v>0.25346000000000002</v>
      </c>
      <c r="Z1124">
        <v>0.20280999999999999</v>
      </c>
      <c r="AA1124">
        <v>0.15592</v>
      </c>
      <c r="AB1124">
        <v>0.58216000000000001</v>
      </c>
      <c r="AC1124">
        <v>0.41477000000000003</v>
      </c>
      <c r="AD1124">
        <v>37</v>
      </c>
      <c r="AE1124">
        <v>8</v>
      </c>
      <c r="AF1124" s="1">
        <v>3.2021999999999999E-5</v>
      </c>
      <c r="AG1124" s="1">
        <v>1.0674E-5</v>
      </c>
      <c r="AH1124" s="1">
        <v>2.1348E-5</v>
      </c>
      <c r="AI1124">
        <v>26</v>
      </c>
      <c r="AJ1124">
        <v>0</v>
      </c>
      <c r="AK1124">
        <v>25</v>
      </c>
      <c r="AL1124">
        <v>0</v>
      </c>
      <c r="AM1124">
        <v>0</v>
      </c>
      <c r="AN1124">
        <v>1</v>
      </c>
      <c r="AO1124">
        <v>0.15789</v>
      </c>
      <c r="AP1124">
        <v>0</v>
      </c>
      <c r="AQ1124">
        <v>1</v>
      </c>
      <c r="AR1124" t="s">
        <v>94</v>
      </c>
      <c r="AS1124" t="s">
        <v>95</v>
      </c>
      <c r="AT1124" t="s">
        <v>95</v>
      </c>
      <c r="AU1124" t="s">
        <v>94</v>
      </c>
      <c r="AV1124" t="s">
        <v>94</v>
      </c>
      <c r="AW1124" t="s">
        <v>94</v>
      </c>
      <c r="AX1124" t="s">
        <v>94</v>
      </c>
      <c r="AY1124" t="s">
        <v>94</v>
      </c>
      <c r="AZ1124" t="s">
        <v>94</v>
      </c>
      <c r="BA1124" t="s">
        <v>94</v>
      </c>
      <c r="BB1124" t="s">
        <v>94</v>
      </c>
      <c r="BC1124" t="s">
        <v>96</v>
      </c>
      <c r="BD1124" t="s">
        <v>94</v>
      </c>
      <c r="BH1124" t="s">
        <v>341</v>
      </c>
      <c r="BI1124">
        <v>1</v>
      </c>
      <c r="BJ1124" t="s">
        <v>97</v>
      </c>
      <c r="BK1124" t="s">
        <v>138</v>
      </c>
      <c r="BL1124">
        <v>0</v>
      </c>
      <c r="BM1124">
        <v>0</v>
      </c>
      <c r="BN1124">
        <v>0</v>
      </c>
      <c r="BO1124">
        <v>0</v>
      </c>
      <c r="BP1124">
        <v>0</v>
      </c>
      <c r="BQ1124">
        <v>0</v>
      </c>
      <c r="BY1124">
        <v>1176</v>
      </c>
      <c r="CG1124" s="4">
        <v>0</v>
      </c>
      <c r="CH1124" s="4">
        <v>0</v>
      </c>
      <c r="CI1124" s="5">
        <v>0</v>
      </c>
      <c r="CJ1124" s="5">
        <v>0</v>
      </c>
      <c r="CK1124" s="5">
        <v>0</v>
      </c>
      <c r="CL1124" s="5">
        <v>0</v>
      </c>
    </row>
    <row r="1125" spans="1:90" x14ac:dyDescent="0.2">
      <c r="A1125" t="s">
        <v>1796</v>
      </c>
      <c r="B1125" t="s">
        <v>1607</v>
      </c>
      <c r="C1125" t="s">
        <v>257</v>
      </c>
      <c r="D1125">
        <v>3.5</v>
      </c>
      <c r="E1125" t="s">
        <v>317</v>
      </c>
      <c r="F1125" t="s">
        <v>350</v>
      </c>
      <c r="G1125" t="s">
        <v>351</v>
      </c>
      <c r="H1125" t="s">
        <v>1611</v>
      </c>
      <c r="I1125">
        <v>0.49903999999999998</v>
      </c>
      <c r="J1125">
        <v>2.6644999999999999E-2</v>
      </c>
      <c r="K1125">
        <v>0.44229000000000002</v>
      </c>
      <c r="L1125">
        <v>2016.9</v>
      </c>
      <c r="M1125">
        <v>8.8057999999999996</v>
      </c>
      <c r="N1125">
        <v>24.681000000000001</v>
      </c>
      <c r="O1125">
        <v>0.39200000000000002</v>
      </c>
      <c r="P1125">
        <v>2910.8</v>
      </c>
      <c r="Q1125">
        <v>-881.34</v>
      </c>
      <c r="R1125">
        <v>0.99124000000000001</v>
      </c>
      <c r="S1125">
        <v>0.99058999999999997</v>
      </c>
      <c r="T1125">
        <v>0.72851999999999995</v>
      </c>
      <c r="U1125">
        <v>0.36976999999999999</v>
      </c>
      <c r="V1125">
        <v>-0.28211000000000003</v>
      </c>
      <c r="W1125">
        <v>-0.34316000000000002</v>
      </c>
      <c r="X1125">
        <v>8.8116000000000003</v>
      </c>
      <c r="Y1125">
        <v>4.1333000000000002</v>
      </c>
      <c r="Z1125">
        <v>0.54483000000000004</v>
      </c>
      <c r="AA1125">
        <v>0.52315999999999996</v>
      </c>
      <c r="AB1125">
        <v>5.2502000000000004</v>
      </c>
      <c r="AC1125">
        <v>4.4627999999999997</v>
      </c>
      <c r="AD1125">
        <v>45</v>
      </c>
      <c r="AE1125">
        <v>15</v>
      </c>
      <c r="AF1125">
        <v>1.0128999999999999</v>
      </c>
      <c r="AG1125">
        <v>4.0517999999999998E-2</v>
      </c>
      <c r="AH1125">
        <v>0.97243000000000002</v>
      </c>
      <c r="AI1125">
        <v>15</v>
      </c>
      <c r="AJ1125">
        <v>1</v>
      </c>
      <c r="AK1125">
        <v>14</v>
      </c>
      <c r="AL1125">
        <v>0</v>
      </c>
      <c r="AM1125">
        <v>0</v>
      </c>
      <c r="AN1125">
        <v>1</v>
      </c>
      <c r="AO1125">
        <v>0.90039999999999998</v>
      </c>
      <c r="AP1125">
        <v>0</v>
      </c>
      <c r="AQ1125">
        <v>1</v>
      </c>
      <c r="AR1125" t="s">
        <v>95</v>
      </c>
      <c r="AS1125" t="s">
        <v>95</v>
      </c>
      <c r="AT1125" t="s">
        <v>95</v>
      </c>
      <c r="AU1125" t="s">
        <v>95</v>
      </c>
      <c r="AV1125" t="s">
        <v>95</v>
      </c>
      <c r="AW1125" t="s">
        <v>95</v>
      </c>
      <c r="AX1125" t="s">
        <v>95</v>
      </c>
      <c r="AY1125" t="s">
        <v>95</v>
      </c>
      <c r="AZ1125" t="s">
        <v>95</v>
      </c>
      <c r="BA1125" t="s">
        <v>95</v>
      </c>
      <c r="BB1125" t="s">
        <v>95</v>
      </c>
      <c r="BC1125" t="s">
        <v>95</v>
      </c>
      <c r="BD1125" t="s">
        <v>95</v>
      </c>
      <c r="BI1125">
        <v>0</v>
      </c>
      <c r="BJ1125" t="s">
        <v>137</v>
      </c>
      <c r="BK1125" t="s">
        <v>180</v>
      </c>
      <c r="BL1125">
        <v>1</v>
      </c>
      <c r="BM1125">
        <v>1</v>
      </c>
      <c r="BN1125">
        <v>0</v>
      </c>
      <c r="BO1125">
        <v>0</v>
      </c>
      <c r="BP1125">
        <v>0</v>
      </c>
      <c r="BQ1125">
        <v>0</v>
      </c>
      <c r="BY1125">
        <v>1177</v>
      </c>
      <c r="CG1125" s="4">
        <v>1</v>
      </c>
      <c r="CH1125" s="4">
        <v>1</v>
      </c>
      <c r="CI1125" s="5">
        <v>0</v>
      </c>
      <c r="CJ1125" s="5">
        <v>0</v>
      </c>
      <c r="CK1125" s="5">
        <v>0</v>
      </c>
      <c r="CL1125" s="5">
        <v>0</v>
      </c>
    </row>
    <row r="1126" spans="1:90" x14ac:dyDescent="0.2">
      <c r="A1126" t="s">
        <v>1797</v>
      </c>
      <c r="B1126" t="s">
        <v>1607</v>
      </c>
      <c r="C1126" t="s">
        <v>257</v>
      </c>
      <c r="D1126">
        <v>3.5</v>
      </c>
      <c r="E1126" t="s">
        <v>317</v>
      </c>
      <c r="F1126" t="s">
        <v>353</v>
      </c>
      <c r="G1126" t="s">
        <v>354</v>
      </c>
      <c r="H1126" t="s">
        <v>1611</v>
      </c>
      <c r="I1126">
        <v>1.4514</v>
      </c>
      <c r="J1126">
        <v>0.53905000000000003</v>
      </c>
      <c r="K1126">
        <v>4.7653000000000001E-2</v>
      </c>
      <c r="L1126">
        <v>2014.2</v>
      </c>
      <c r="M1126">
        <v>3.0278</v>
      </c>
      <c r="N1126">
        <v>4.9957000000000003</v>
      </c>
      <c r="O1126">
        <v>6.2179000000000002</v>
      </c>
      <c r="P1126">
        <v>2016.3</v>
      </c>
      <c r="Q1126">
        <v>-94.885999999999996</v>
      </c>
      <c r="R1126">
        <v>0.92315999999999998</v>
      </c>
      <c r="S1126">
        <v>0.91617999999999999</v>
      </c>
      <c r="T1126">
        <v>0.28860999999999998</v>
      </c>
      <c r="U1126">
        <v>0.10780000000000001</v>
      </c>
      <c r="V1126">
        <v>0.90632999999999997</v>
      </c>
      <c r="W1126">
        <v>0.90081999999999995</v>
      </c>
      <c r="X1126">
        <v>0.31866</v>
      </c>
      <c r="Y1126">
        <v>0.12035999999999999</v>
      </c>
      <c r="Z1126">
        <v>0.23880999999999999</v>
      </c>
      <c r="AA1126">
        <v>0.19403000000000001</v>
      </c>
      <c r="AB1126">
        <v>0.90837000000000001</v>
      </c>
      <c r="AC1126">
        <v>0.59225000000000005</v>
      </c>
      <c r="AD1126">
        <v>37</v>
      </c>
      <c r="AE1126">
        <v>4</v>
      </c>
      <c r="AF1126">
        <v>1.0008999999999999</v>
      </c>
      <c r="AG1126">
        <v>0.20016999999999999</v>
      </c>
      <c r="AH1126">
        <v>0.80069000000000001</v>
      </c>
      <c r="AI1126">
        <v>7</v>
      </c>
      <c r="AJ1126">
        <v>0</v>
      </c>
      <c r="AK1126">
        <v>6</v>
      </c>
      <c r="AL1126">
        <v>0</v>
      </c>
      <c r="AM1126">
        <v>0</v>
      </c>
      <c r="AN1126">
        <v>1</v>
      </c>
      <c r="AO1126">
        <v>0.54544999999999999</v>
      </c>
      <c r="AP1126">
        <v>0</v>
      </c>
      <c r="AQ1126">
        <v>1</v>
      </c>
      <c r="AR1126" t="s">
        <v>95</v>
      </c>
      <c r="AS1126" t="s">
        <v>96</v>
      </c>
      <c r="AT1126" t="s">
        <v>95</v>
      </c>
      <c r="AU1126" t="s">
        <v>94</v>
      </c>
      <c r="AV1126" t="s">
        <v>95</v>
      </c>
      <c r="AW1126" t="s">
        <v>94</v>
      </c>
      <c r="AX1126" t="s">
        <v>94</v>
      </c>
      <c r="AY1126" t="s">
        <v>95</v>
      </c>
      <c r="AZ1126" t="s">
        <v>94</v>
      </c>
      <c r="BA1126" t="s">
        <v>96</v>
      </c>
      <c r="BB1126" t="s">
        <v>96</v>
      </c>
      <c r="BC1126" t="s">
        <v>96</v>
      </c>
      <c r="BD1126" t="s">
        <v>96</v>
      </c>
      <c r="BH1126" t="s">
        <v>341</v>
      </c>
      <c r="BI1126">
        <v>1</v>
      </c>
      <c r="BJ1126" t="s">
        <v>97</v>
      </c>
      <c r="BK1126" t="s">
        <v>138</v>
      </c>
      <c r="BL1126">
        <v>0</v>
      </c>
      <c r="BM1126">
        <v>0</v>
      </c>
      <c r="BN1126">
        <v>0</v>
      </c>
      <c r="BO1126">
        <v>0</v>
      </c>
      <c r="BP1126">
        <v>0</v>
      </c>
      <c r="BQ1126">
        <v>0</v>
      </c>
      <c r="BY1126">
        <v>1178</v>
      </c>
      <c r="CG1126" s="4">
        <v>0</v>
      </c>
      <c r="CH1126" s="4">
        <v>0</v>
      </c>
      <c r="CI1126" s="5">
        <v>0</v>
      </c>
      <c r="CJ1126" s="5">
        <v>0</v>
      </c>
      <c r="CK1126" s="5">
        <v>0</v>
      </c>
      <c r="CL1126" s="5">
        <v>0</v>
      </c>
    </row>
    <row r="1127" spans="1:90" x14ac:dyDescent="0.2">
      <c r="A1127" t="s">
        <v>1798</v>
      </c>
      <c r="B1127" t="s">
        <v>1607</v>
      </c>
      <c r="C1127" t="s">
        <v>257</v>
      </c>
      <c r="D1127">
        <v>3.5</v>
      </c>
      <c r="E1127" t="s">
        <v>317</v>
      </c>
      <c r="F1127" t="s">
        <v>356</v>
      </c>
      <c r="G1127" t="s">
        <v>357</v>
      </c>
      <c r="H1127" t="s">
        <v>1611</v>
      </c>
      <c r="I1127">
        <v>0.53564999999999996</v>
      </c>
      <c r="J1127">
        <v>0.24285999999999999</v>
      </c>
      <c r="K1127">
        <v>1.3076000000000001</v>
      </c>
      <c r="L1127">
        <v>2020.6</v>
      </c>
      <c r="M1127">
        <v>8.2039000000000009</v>
      </c>
      <c r="N1127">
        <v>124.5</v>
      </c>
      <c r="O1127">
        <v>2.3264999999999998</v>
      </c>
      <c r="P1127">
        <v>2007.8</v>
      </c>
      <c r="Q1127">
        <v>-2606.3000000000002</v>
      </c>
      <c r="R1127">
        <v>0.99121999999999999</v>
      </c>
      <c r="S1127">
        <v>0.99056999999999995</v>
      </c>
      <c r="T1127">
        <v>2.5116999999999998</v>
      </c>
      <c r="U1127">
        <v>1.1972</v>
      </c>
      <c r="V1127">
        <v>0.96506000000000003</v>
      </c>
      <c r="W1127">
        <v>0.96340000000000003</v>
      </c>
      <c r="X1127">
        <v>5.0096999999999996</v>
      </c>
      <c r="Y1127">
        <v>2.7321</v>
      </c>
      <c r="Z1127">
        <v>0.40145999999999998</v>
      </c>
      <c r="AA1127">
        <v>0.37295</v>
      </c>
      <c r="AB1127">
        <v>20.734999999999999</v>
      </c>
      <c r="AC1127">
        <v>15.555999999999999</v>
      </c>
      <c r="AD1127">
        <v>45</v>
      </c>
      <c r="AE1127">
        <v>15</v>
      </c>
      <c r="AF1127">
        <v>0.82394000000000001</v>
      </c>
      <c r="AG1127">
        <v>5.5246000000000002E-3</v>
      </c>
      <c r="AH1127">
        <v>0.81842000000000004</v>
      </c>
      <c r="AI1127">
        <v>15</v>
      </c>
      <c r="AJ1127">
        <v>1</v>
      </c>
      <c r="AK1127">
        <v>14</v>
      </c>
      <c r="AL1127">
        <v>0</v>
      </c>
      <c r="AM1127">
        <v>0</v>
      </c>
      <c r="AN1127">
        <v>1</v>
      </c>
      <c r="AO1127">
        <v>0.83599000000000001</v>
      </c>
      <c r="AP1127">
        <v>0</v>
      </c>
      <c r="AQ1127">
        <v>0</v>
      </c>
      <c r="AR1127" t="s">
        <v>95</v>
      </c>
      <c r="AS1127" t="s">
        <v>95</v>
      </c>
      <c r="AT1127" t="s">
        <v>95</v>
      </c>
      <c r="AU1127" t="s">
        <v>95</v>
      </c>
      <c r="AV1127" t="s">
        <v>95</v>
      </c>
      <c r="AW1127" t="s">
        <v>95</v>
      </c>
      <c r="AX1127" t="s">
        <v>95</v>
      </c>
      <c r="AY1127" t="s">
        <v>95</v>
      </c>
      <c r="AZ1127" t="s">
        <v>95</v>
      </c>
      <c r="BA1127" t="s">
        <v>95</v>
      </c>
      <c r="BB1127" t="s">
        <v>95</v>
      </c>
      <c r="BC1127" t="s">
        <v>95</v>
      </c>
      <c r="BD1127" t="s">
        <v>95</v>
      </c>
      <c r="BI1127">
        <v>0</v>
      </c>
      <c r="BJ1127" t="s">
        <v>137</v>
      </c>
      <c r="BK1127" t="s">
        <v>180</v>
      </c>
      <c r="BL1127">
        <v>1</v>
      </c>
      <c r="BM1127">
        <v>1</v>
      </c>
      <c r="BN1127">
        <v>0</v>
      </c>
      <c r="BO1127">
        <v>0</v>
      </c>
      <c r="BP1127">
        <v>0</v>
      </c>
      <c r="BQ1127">
        <v>0</v>
      </c>
      <c r="BY1127">
        <v>1179</v>
      </c>
      <c r="CG1127" s="4">
        <v>1</v>
      </c>
      <c r="CH1127" s="4">
        <v>1</v>
      </c>
      <c r="CI1127" s="5">
        <v>0</v>
      </c>
      <c r="CJ1127" s="5">
        <v>0</v>
      </c>
      <c r="CK1127" s="5">
        <v>0</v>
      </c>
      <c r="CL1127" s="5">
        <v>0</v>
      </c>
    </row>
    <row r="1128" spans="1:90" x14ac:dyDescent="0.2">
      <c r="A1128" t="s">
        <v>1799</v>
      </c>
      <c r="B1128" t="s">
        <v>1607</v>
      </c>
      <c r="C1128" t="s">
        <v>257</v>
      </c>
      <c r="D1128">
        <v>3.5</v>
      </c>
      <c r="E1128" t="s">
        <v>317</v>
      </c>
      <c r="F1128" t="s">
        <v>359</v>
      </c>
      <c r="G1128" t="s">
        <v>360</v>
      </c>
      <c r="H1128" t="s">
        <v>1611</v>
      </c>
      <c r="I1128">
        <v>0.29336000000000001</v>
      </c>
      <c r="J1128">
        <v>2.4615999999999999E-2</v>
      </c>
      <c r="K1128">
        <v>0.24798000000000001</v>
      </c>
      <c r="L1128">
        <v>2051.1</v>
      </c>
      <c r="M1128">
        <v>14.978999999999999</v>
      </c>
      <c r="N1128" s="1">
        <v>118200</v>
      </c>
      <c r="O1128">
        <v>1550</v>
      </c>
      <c r="P1128" s="1">
        <v>157960</v>
      </c>
      <c r="Q1128">
        <v>-494.15</v>
      </c>
      <c r="R1128">
        <v>0.64127999999999996</v>
      </c>
      <c r="S1128">
        <v>0.61368999999999996</v>
      </c>
      <c r="T1128">
        <v>3.6804000000000001</v>
      </c>
      <c r="U1128">
        <v>1.3182</v>
      </c>
      <c r="V1128">
        <v>-0.11255</v>
      </c>
      <c r="W1128">
        <v>-0.16816999999999999</v>
      </c>
      <c r="X1128">
        <v>6.4814999999999996</v>
      </c>
      <c r="Y1128">
        <v>2.0615000000000001</v>
      </c>
      <c r="Z1128">
        <v>0.25080000000000002</v>
      </c>
      <c r="AA1128">
        <v>0.21334</v>
      </c>
      <c r="AB1128">
        <v>5.3188000000000004</v>
      </c>
      <c r="AC1128">
        <v>3.2565</v>
      </c>
      <c r="AD1128">
        <v>43</v>
      </c>
      <c r="AE1128">
        <v>9</v>
      </c>
      <c r="AF1128">
        <v>2.3855E-4</v>
      </c>
      <c r="AG1128" s="1">
        <v>5.8190999999999999E-6</v>
      </c>
      <c r="AH1128">
        <v>2.3273E-4</v>
      </c>
      <c r="AI1128">
        <v>13</v>
      </c>
      <c r="AJ1128">
        <v>0</v>
      </c>
      <c r="AK1128">
        <v>12</v>
      </c>
      <c r="AL1128">
        <v>0</v>
      </c>
      <c r="AM1128">
        <v>0</v>
      </c>
      <c r="AN1128">
        <v>1</v>
      </c>
      <c r="AO1128">
        <v>0.25961000000000001</v>
      </c>
      <c r="AP1128">
        <v>0</v>
      </c>
      <c r="AQ1128">
        <v>1</v>
      </c>
      <c r="AR1128" t="s">
        <v>94</v>
      </c>
      <c r="AS1128" t="s">
        <v>95</v>
      </c>
      <c r="AT1128" t="s">
        <v>95</v>
      </c>
      <c r="AU1128" t="s">
        <v>94</v>
      </c>
      <c r="AV1128" t="s">
        <v>94</v>
      </c>
      <c r="AW1128" t="s">
        <v>94</v>
      </c>
      <c r="AX1128" t="s">
        <v>94</v>
      </c>
      <c r="AY1128" t="s">
        <v>94</v>
      </c>
      <c r="AZ1128" t="s">
        <v>94</v>
      </c>
      <c r="BA1128" t="s">
        <v>94</v>
      </c>
      <c r="BB1128" t="s">
        <v>94</v>
      </c>
      <c r="BC1128" t="s">
        <v>94</v>
      </c>
      <c r="BD1128" t="s">
        <v>94</v>
      </c>
      <c r="BH1128" t="s">
        <v>341</v>
      </c>
      <c r="BI1128">
        <v>1</v>
      </c>
      <c r="BJ1128" t="s">
        <v>97</v>
      </c>
      <c r="BK1128" t="s">
        <v>138</v>
      </c>
      <c r="BL1128">
        <v>0</v>
      </c>
      <c r="BM1128">
        <v>0</v>
      </c>
      <c r="BN1128">
        <v>0</v>
      </c>
      <c r="BO1128">
        <v>0</v>
      </c>
      <c r="BP1128">
        <v>0</v>
      </c>
      <c r="BQ1128">
        <v>0</v>
      </c>
      <c r="BY1128">
        <v>1180</v>
      </c>
      <c r="CG1128" s="4">
        <v>0</v>
      </c>
      <c r="CH1128" s="4">
        <v>0</v>
      </c>
      <c r="CI1128" s="5">
        <v>0</v>
      </c>
      <c r="CJ1128" s="5">
        <v>0</v>
      </c>
      <c r="CK1128" s="5">
        <v>0</v>
      </c>
      <c r="CL1128" s="5">
        <v>0</v>
      </c>
    </row>
    <row r="1129" spans="1:90" x14ac:dyDescent="0.2">
      <c r="A1129" t="s">
        <v>1800</v>
      </c>
      <c r="B1129" t="s">
        <v>1607</v>
      </c>
      <c r="C1129" t="s">
        <v>257</v>
      </c>
      <c r="D1129">
        <v>3.5</v>
      </c>
      <c r="E1129" t="s">
        <v>317</v>
      </c>
      <c r="F1129" t="s">
        <v>362</v>
      </c>
      <c r="G1129" t="s">
        <v>357</v>
      </c>
      <c r="H1129" t="s">
        <v>1611</v>
      </c>
      <c r="I1129">
        <v>0.54444999999999999</v>
      </c>
      <c r="J1129">
        <v>0.23971999999999999</v>
      </c>
      <c r="K1129">
        <v>1.3962000000000001</v>
      </c>
      <c r="L1129">
        <v>2020.4</v>
      </c>
      <c r="M1129">
        <v>8.0713000000000008</v>
      </c>
      <c r="N1129">
        <v>128.87</v>
      </c>
      <c r="O1129">
        <v>1.1902999999999999</v>
      </c>
      <c r="P1129">
        <v>2004.5</v>
      </c>
      <c r="Q1129">
        <v>-2783</v>
      </c>
      <c r="R1129">
        <v>0.99348000000000003</v>
      </c>
      <c r="S1129">
        <v>0.99299999999999999</v>
      </c>
      <c r="T1129">
        <v>2.3022</v>
      </c>
      <c r="U1129">
        <v>1.0943000000000001</v>
      </c>
      <c r="V1129">
        <v>0.96491000000000005</v>
      </c>
      <c r="W1129">
        <v>0.96323999999999999</v>
      </c>
      <c r="X1129">
        <v>5.3411</v>
      </c>
      <c r="Y1129">
        <v>2.968</v>
      </c>
      <c r="Z1129">
        <v>0.40442</v>
      </c>
      <c r="AA1129">
        <v>0.37606000000000001</v>
      </c>
      <c r="AB1129">
        <v>22.004999999999999</v>
      </c>
      <c r="AC1129">
        <v>16.545000000000002</v>
      </c>
      <c r="AD1129">
        <v>45</v>
      </c>
      <c r="AE1129">
        <v>15</v>
      </c>
      <c r="AF1129">
        <v>0.84001999999999999</v>
      </c>
      <c r="AG1129">
        <v>5.3369999999999997E-3</v>
      </c>
      <c r="AH1129">
        <v>0.83469000000000004</v>
      </c>
      <c r="AI1129">
        <v>15</v>
      </c>
      <c r="AJ1129">
        <v>1</v>
      </c>
      <c r="AK1129">
        <v>14</v>
      </c>
      <c r="AL1129">
        <v>0</v>
      </c>
      <c r="AM1129">
        <v>0</v>
      </c>
      <c r="AN1129">
        <v>1</v>
      </c>
      <c r="AO1129">
        <v>0.84106000000000003</v>
      </c>
      <c r="AP1129">
        <v>0</v>
      </c>
      <c r="AQ1129">
        <v>0</v>
      </c>
      <c r="AR1129" t="s">
        <v>95</v>
      </c>
      <c r="AS1129" t="s">
        <v>95</v>
      </c>
      <c r="AT1129" t="s">
        <v>95</v>
      </c>
      <c r="AU1129" t="s">
        <v>95</v>
      </c>
      <c r="AV1129" t="s">
        <v>95</v>
      </c>
      <c r="AW1129" t="s">
        <v>95</v>
      </c>
      <c r="AX1129" t="s">
        <v>95</v>
      </c>
      <c r="AY1129" t="s">
        <v>95</v>
      </c>
      <c r="AZ1129" t="s">
        <v>95</v>
      </c>
      <c r="BA1129" t="s">
        <v>95</v>
      </c>
      <c r="BB1129" t="s">
        <v>95</v>
      </c>
      <c r="BC1129" t="s">
        <v>95</v>
      </c>
      <c r="BD1129" t="s">
        <v>95</v>
      </c>
      <c r="BI1129">
        <v>0</v>
      </c>
      <c r="BJ1129" t="s">
        <v>137</v>
      </c>
      <c r="BK1129" t="s">
        <v>180</v>
      </c>
      <c r="BL1129">
        <v>1</v>
      </c>
      <c r="BM1129">
        <v>1</v>
      </c>
      <c r="BN1129">
        <v>0</v>
      </c>
      <c r="BO1129">
        <v>0</v>
      </c>
      <c r="BP1129">
        <v>0</v>
      </c>
      <c r="BQ1129">
        <v>0</v>
      </c>
      <c r="BY1129">
        <v>1181</v>
      </c>
      <c r="CG1129" s="4">
        <v>1</v>
      </c>
      <c r="CH1129" s="4">
        <v>1</v>
      </c>
      <c r="CI1129" s="5">
        <v>0</v>
      </c>
      <c r="CJ1129" s="5">
        <v>0</v>
      </c>
      <c r="CK1129" s="5">
        <v>0</v>
      </c>
      <c r="CL1129" s="5">
        <v>0</v>
      </c>
    </row>
    <row r="1130" spans="1:90" x14ac:dyDescent="0.2">
      <c r="A1130" t="s">
        <v>1801</v>
      </c>
      <c r="B1130" t="s">
        <v>1607</v>
      </c>
      <c r="C1130" t="s">
        <v>257</v>
      </c>
      <c r="D1130">
        <v>3.5</v>
      </c>
      <c r="E1130" t="s">
        <v>317</v>
      </c>
      <c r="F1130" t="s">
        <v>364</v>
      </c>
      <c r="G1130" t="s">
        <v>360</v>
      </c>
      <c r="H1130" t="s">
        <v>1611</v>
      </c>
      <c r="I1130">
        <v>0.31076999999999999</v>
      </c>
      <c r="J1130">
        <v>2.6069999999999999E-2</v>
      </c>
      <c r="K1130">
        <v>0.26328000000000001</v>
      </c>
      <c r="L1130">
        <v>2025.7</v>
      </c>
      <c r="M1130">
        <v>14.141</v>
      </c>
      <c r="N1130">
        <v>97.765000000000001</v>
      </c>
      <c r="O1130">
        <v>1549.7</v>
      </c>
      <c r="P1130" s="1">
        <v>157990</v>
      </c>
      <c r="Q1130">
        <v>-524.62</v>
      </c>
      <c r="R1130">
        <v>0.69725000000000004</v>
      </c>
      <c r="S1130">
        <v>0.67396999999999996</v>
      </c>
      <c r="T1130">
        <v>3.3895</v>
      </c>
      <c r="U1130">
        <v>1.198</v>
      </c>
      <c r="V1130">
        <v>-0.12679000000000001</v>
      </c>
      <c r="W1130">
        <v>-0.18312999999999999</v>
      </c>
      <c r="X1130">
        <v>6.5391000000000004</v>
      </c>
      <c r="Y1130">
        <v>2.1934999999999998</v>
      </c>
      <c r="Z1130">
        <v>0.28128999999999998</v>
      </c>
      <c r="AA1130">
        <v>0.24535999999999999</v>
      </c>
      <c r="AB1130">
        <v>5.2224000000000004</v>
      </c>
      <c r="AC1130">
        <v>3.2509999999999999</v>
      </c>
      <c r="AD1130">
        <v>43</v>
      </c>
      <c r="AE1130">
        <v>10</v>
      </c>
      <c r="AF1130">
        <v>0.28839999999999999</v>
      </c>
      <c r="AG1130">
        <v>7.0350999999999999E-3</v>
      </c>
      <c r="AH1130">
        <v>0.28136</v>
      </c>
      <c r="AI1130">
        <v>13</v>
      </c>
      <c r="AJ1130">
        <v>0</v>
      </c>
      <c r="AK1130">
        <v>12</v>
      </c>
      <c r="AL1130">
        <v>0</v>
      </c>
      <c r="AM1130">
        <v>0</v>
      </c>
      <c r="AN1130">
        <v>1</v>
      </c>
      <c r="AO1130">
        <v>0.34177999999999997</v>
      </c>
      <c r="AP1130">
        <v>0</v>
      </c>
      <c r="AQ1130">
        <v>1</v>
      </c>
      <c r="AR1130" t="s">
        <v>94</v>
      </c>
      <c r="AS1130" t="s">
        <v>95</v>
      </c>
      <c r="AT1130" t="s">
        <v>95</v>
      </c>
      <c r="AU1130" t="s">
        <v>94</v>
      </c>
      <c r="AV1130" t="s">
        <v>94</v>
      </c>
      <c r="AW1130" t="s">
        <v>94</v>
      </c>
      <c r="AX1130" t="s">
        <v>94</v>
      </c>
      <c r="AY1130" t="s">
        <v>95</v>
      </c>
      <c r="AZ1130" t="s">
        <v>94</v>
      </c>
      <c r="BA1130" t="s">
        <v>94</v>
      </c>
      <c r="BB1130" t="s">
        <v>94</v>
      </c>
      <c r="BC1130" t="s">
        <v>94</v>
      </c>
      <c r="BD1130" t="s">
        <v>94</v>
      </c>
      <c r="BH1130" t="s">
        <v>341</v>
      </c>
      <c r="BI1130">
        <v>1</v>
      </c>
      <c r="BJ1130" t="s">
        <v>97</v>
      </c>
      <c r="BK1130" t="s">
        <v>138</v>
      </c>
      <c r="BL1130">
        <v>0</v>
      </c>
      <c r="BM1130">
        <v>0</v>
      </c>
      <c r="BN1130">
        <v>0</v>
      </c>
      <c r="BO1130">
        <v>0</v>
      </c>
      <c r="BP1130">
        <v>0</v>
      </c>
      <c r="BQ1130">
        <v>0</v>
      </c>
      <c r="BY1130">
        <v>1182</v>
      </c>
      <c r="CG1130" s="4">
        <v>0</v>
      </c>
      <c r="CH1130" s="4">
        <v>0</v>
      </c>
      <c r="CI1130" s="5">
        <v>0</v>
      </c>
      <c r="CJ1130" s="5">
        <v>0</v>
      </c>
      <c r="CK1130" s="5">
        <v>0</v>
      </c>
      <c r="CL1130" s="5">
        <v>0</v>
      </c>
    </row>
    <row r="1131" spans="1:90" x14ac:dyDescent="0.2">
      <c r="A1131" t="s">
        <v>1802</v>
      </c>
      <c r="B1131" t="s">
        <v>1607</v>
      </c>
      <c r="C1131" t="s">
        <v>257</v>
      </c>
      <c r="D1131">
        <v>3.5</v>
      </c>
      <c r="E1131" t="s">
        <v>317</v>
      </c>
      <c r="F1131" t="s">
        <v>366</v>
      </c>
      <c r="G1131" t="s">
        <v>351</v>
      </c>
      <c r="H1131" t="s">
        <v>1611</v>
      </c>
      <c r="I1131">
        <v>0.40886</v>
      </c>
      <c r="J1131">
        <v>0.15801999999999999</v>
      </c>
      <c r="K1131">
        <v>0.67181000000000002</v>
      </c>
      <c r="L1131">
        <v>2017.6</v>
      </c>
      <c r="M1131">
        <v>10.747999999999999</v>
      </c>
      <c r="N1131">
        <v>40.896999999999998</v>
      </c>
      <c r="O1131">
        <v>9.5274000000000001</v>
      </c>
      <c r="P1131">
        <v>2014.1</v>
      </c>
      <c r="Q1131">
        <v>-1338.6</v>
      </c>
      <c r="R1131">
        <v>0.99587999999999999</v>
      </c>
      <c r="S1131">
        <v>0.99558000000000002</v>
      </c>
      <c r="T1131">
        <v>0.75065000000000004</v>
      </c>
      <c r="U1131">
        <v>0.42831000000000002</v>
      </c>
      <c r="V1131">
        <v>0.95306999999999997</v>
      </c>
      <c r="W1131">
        <v>0.95084000000000002</v>
      </c>
      <c r="X1131">
        <v>2.5327999999999999</v>
      </c>
      <c r="Y1131">
        <v>1.8071999999999999</v>
      </c>
      <c r="Z1131">
        <v>0.55684999999999996</v>
      </c>
      <c r="AA1131">
        <v>0.53574999999999995</v>
      </c>
      <c r="AB1131">
        <v>7.7832999999999997</v>
      </c>
      <c r="AC1131">
        <v>6.5358999999999998</v>
      </c>
      <c r="AD1131">
        <v>45</v>
      </c>
      <c r="AE1131">
        <v>15</v>
      </c>
      <c r="AF1131">
        <v>0.92915999999999999</v>
      </c>
      <c r="AG1131">
        <v>2.4452000000000002E-2</v>
      </c>
      <c r="AH1131">
        <v>0.90471000000000001</v>
      </c>
      <c r="AI1131">
        <v>15</v>
      </c>
      <c r="AJ1131">
        <v>1</v>
      </c>
      <c r="AK1131">
        <v>14</v>
      </c>
      <c r="AL1131">
        <v>0</v>
      </c>
      <c r="AM1131">
        <v>0</v>
      </c>
      <c r="AN1131">
        <v>1</v>
      </c>
      <c r="AO1131">
        <v>0.90042999999999995</v>
      </c>
      <c r="AP1131">
        <v>0</v>
      </c>
      <c r="AQ1131">
        <v>1</v>
      </c>
      <c r="AR1131" t="s">
        <v>95</v>
      </c>
      <c r="AS1131" t="s">
        <v>95</v>
      </c>
      <c r="AT1131" t="s">
        <v>95</v>
      </c>
      <c r="AU1131" t="s">
        <v>95</v>
      </c>
      <c r="AV1131" t="s">
        <v>95</v>
      </c>
      <c r="AW1131" t="s">
        <v>95</v>
      </c>
      <c r="AX1131" t="s">
        <v>95</v>
      </c>
      <c r="AY1131" t="s">
        <v>95</v>
      </c>
      <c r="AZ1131" t="s">
        <v>95</v>
      </c>
      <c r="BA1131" t="s">
        <v>95</v>
      </c>
      <c r="BB1131" t="s">
        <v>95</v>
      </c>
      <c r="BC1131" t="s">
        <v>95</v>
      </c>
      <c r="BD1131" t="s">
        <v>95</v>
      </c>
      <c r="BI1131">
        <v>0</v>
      </c>
      <c r="BJ1131" t="s">
        <v>137</v>
      </c>
      <c r="BK1131" t="s">
        <v>180</v>
      </c>
      <c r="BL1131">
        <v>1</v>
      </c>
      <c r="BM1131">
        <v>1</v>
      </c>
      <c r="BN1131">
        <v>0</v>
      </c>
      <c r="BO1131">
        <v>0</v>
      </c>
      <c r="BP1131">
        <v>0</v>
      </c>
      <c r="BQ1131">
        <v>0</v>
      </c>
      <c r="BY1131">
        <v>1183</v>
      </c>
      <c r="CG1131" s="4">
        <v>1</v>
      </c>
      <c r="CH1131" s="4">
        <v>1</v>
      </c>
      <c r="CI1131" s="5">
        <v>0</v>
      </c>
      <c r="CJ1131" s="5">
        <v>0</v>
      </c>
      <c r="CK1131" s="5">
        <v>0</v>
      </c>
      <c r="CL1131" s="5">
        <v>0</v>
      </c>
    </row>
    <row r="1132" spans="1:90" x14ac:dyDescent="0.2">
      <c r="A1132" t="s">
        <v>1803</v>
      </c>
      <c r="B1132" t="s">
        <v>1607</v>
      </c>
      <c r="C1132" t="s">
        <v>257</v>
      </c>
      <c r="D1132">
        <v>3.5</v>
      </c>
      <c r="E1132" t="s">
        <v>317</v>
      </c>
      <c r="F1132" t="s">
        <v>368</v>
      </c>
      <c r="G1132" t="s">
        <v>354</v>
      </c>
      <c r="H1132" t="s">
        <v>1611</v>
      </c>
      <c r="I1132">
        <v>0.45996999999999999</v>
      </c>
      <c r="J1132">
        <v>6.8661E-3</v>
      </c>
      <c r="K1132">
        <v>6.1404E-2</v>
      </c>
      <c r="L1132">
        <v>2040</v>
      </c>
      <c r="M1132">
        <v>9.5536999999999992</v>
      </c>
      <c r="N1132" s="1">
        <v>348840</v>
      </c>
      <c r="O1132">
        <v>1553.8</v>
      </c>
      <c r="P1132" s="1">
        <v>157570</v>
      </c>
      <c r="Q1132">
        <v>-122.25</v>
      </c>
      <c r="R1132">
        <v>0.89490000000000003</v>
      </c>
      <c r="S1132">
        <v>0.88534999999999997</v>
      </c>
      <c r="T1132">
        <v>0.38829999999999998</v>
      </c>
      <c r="U1132">
        <v>0.15745000000000001</v>
      </c>
      <c r="V1132">
        <v>-0.13034999999999999</v>
      </c>
      <c r="W1132">
        <v>-0.19683999999999999</v>
      </c>
      <c r="X1132">
        <v>1.2734000000000001</v>
      </c>
      <c r="Y1132">
        <v>0.43242999999999998</v>
      </c>
      <c r="Z1132">
        <v>0.29960999999999999</v>
      </c>
      <c r="AA1132">
        <v>0.25840999999999997</v>
      </c>
      <c r="AB1132">
        <v>1.0024</v>
      </c>
      <c r="AC1132">
        <v>0.66835</v>
      </c>
      <c r="AD1132">
        <v>37</v>
      </c>
      <c r="AE1132">
        <v>6</v>
      </c>
      <c r="AF1132" s="1">
        <v>1.7200000000000001E-5</v>
      </c>
      <c r="AG1132" s="1">
        <v>2.8665999999999998E-6</v>
      </c>
      <c r="AH1132" s="1">
        <v>1.4333E-5</v>
      </c>
      <c r="AI1132">
        <v>7</v>
      </c>
      <c r="AJ1132">
        <v>0</v>
      </c>
      <c r="AK1132">
        <v>6</v>
      </c>
      <c r="AL1132">
        <v>0</v>
      </c>
      <c r="AM1132">
        <v>0</v>
      </c>
      <c r="AN1132">
        <v>1</v>
      </c>
      <c r="AO1132">
        <v>0.51666999999999996</v>
      </c>
      <c r="AP1132">
        <v>0</v>
      </c>
      <c r="AQ1132">
        <v>1</v>
      </c>
      <c r="AR1132" t="s">
        <v>95</v>
      </c>
      <c r="AS1132" t="s">
        <v>95</v>
      </c>
      <c r="AT1132" t="s">
        <v>95</v>
      </c>
      <c r="AU1132" t="s">
        <v>94</v>
      </c>
      <c r="AV1132" t="s">
        <v>95</v>
      </c>
      <c r="AW1132" t="s">
        <v>94</v>
      </c>
      <c r="AX1132" t="s">
        <v>94</v>
      </c>
      <c r="AY1132" t="s">
        <v>94</v>
      </c>
      <c r="AZ1132" t="s">
        <v>94</v>
      </c>
      <c r="BA1132" t="s">
        <v>94</v>
      </c>
      <c r="BB1132" t="s">
        <v>94</v>
      </c>
      <c r="BC1132" t="s">
        <v>94</v>
      </c>
      <c r="BD1132" t="s">
        <v>94</v>
      </c>
      <c r="BH1132" t="s">
        <v>341</v>
      </c>
      <c r="BI1132">
        <v>1</v>
      </c>
      <c r="BJ1132" t="s">
        <v>97</v>
      </c>
      <c r="BK1132" t="s">
        <v>138</v>
      </c>
      <c r="BL1132">
        <v>0</v>
      </c>
      <c r="BM1132">
        <v>0</v>
      </c>
      <c r="BN1132">
        <v>0</v>
      </c>
      <c r="BO1132">
        <v>0</v>
      </c>
      <c r="BP1132">
        <v>0</v>
      </c>
      <c r="BQ1132">
        <v>0</v>
      </c>
      <c r="BY1132">
        <v>1184</v>
      </c>
      <c r="CG1132" s="4">
        <v>0</v>
      </c>
      <c r="CH1132" s="4">
        <v>0</v>
      </c>
      <c r="CI1132" s="5">
        <v>0</v>
      </c>
      <c r="CJ1132" s="5">
        <v>0</v>
      </c>
      <c r="CK1132" s="5">
        <v>0</v>
      </c>
      <c r="CL1132" s="5">
        <v>0</v>
      </c>
    </row>
    <row r="1133" spans="1:90" x14ac:dyDescent="0.2">
      <c r="A1133" t="s">
        <v>1804</v>
      </c>
      <c r="B1133" t="s">
        <v>1607</v>
      </c>
      <c r="C1133" t="s">
        <v>257</v>
      </c>
      <c r="D1133">
        <v>4.0999999999999996</v>
      </c>
      <c r="E1133" t="s">
        <v>129</v>
      </c>
      <c r="F1133" t="s">
        <v>130</v>
      </c>
      <c r="G1133" t="s">
        <v>131</v>
      </c>
      <c r="H1133" t="s">
        <v>1611</v>
      </c>
      <c r="I1133">
        <v>1.0637000000000001</v>
      </c>
      <c r="J1133">
        <v>5.4414999999999998E-2</v>
      </c>
      <c r="K1133">
        <v>3.1223999999999998</v>
      </c>
      <c r="L1133">
        <v>2010.6</v>
      </c>
      <c r="M1133">
        <v>4.1313000000000004</v>
      </c>
      <c r="N1133">
        <v>60.595999999999997</v>
      </c>
      <c r="O1133">
        <v>0.81306999999999996</v>
      </c>
      <c r="P1133">
        <v>1942.9</v>
      </c>
      <c r="Q1133">
        <v>-6248.4</v>
      </c>
      <c r="R1133">
        <v>0.73065000000000002</v>
      </c>
      <c r="S1133">
        <v>0.68311999999999995</v>
      </c>
      <c r="T1133">
        <v>15.532999999999999</v>
      </c>
      <c r="U1133">
        <v>12.032</v>
      </c>
      <c r="V1133">
        <v>0.28458</v>
      </c>
      <c r="W1133">
        <v>0.20508999999999999</v>
      </c>
      <c r="X1133">
        <v>25.315000000000001</v>
      </c>
      <c r="Y1133">
        <v>21.638999999999999</v>
      </c>
      <c r="Z1133">
        <v>0.39905000000000002</v>
      </c>
      <c r="AA1133">
        <v>0.33228000000000002</v>
      </c>
      <c r="AB1133">
        <v>23.202000000000002</v>
      </c>
      <c r="AC1133">
        <v>19.629000000000001</v>
      </c>
      <c r="AD1133">
        <v>21</v>
      </c>
      <c r="AE1133">
        <v>16</v>
      </c>
      <c r="AF1133">
        <v>1.6503000000000001</v>
      </c>
      <c r="AG1133">
        <v>0.19861000000000001</v>
      </c>
      <c r="AH1133">
        <v>1.4517</v>
      </c>
      <c r="AI1133">
        <v>16</v>
      </c>
      <c r="AJ1133">
        <v>9</v>
      </c>
      <c r="AK1133">
        <v>14</v>
      </c>
      <c r="AL1133">
        <v>1</v>
      </c>
      <c r="AM1133">
        <v>0</v>
      </c>
      <c r="AN1133">
        <v>1</v>
      </c>
      <c r="AO1133">
        <v>0.93696999999999997</v>
      </c>
      <c r="AP1133">
        <v>0</v>
      </c>
      <c r="AQ1133">
        <v>1</v>
      </c>
      <c r="AR1133" t="s">
        <v>95</v>
      </c>
      <c r="AS1133" t="s">
        <v>95</v>
      </c>
      <c r="AT1133" t="s">
        <v>95</v>
      </c>
      <c r="AU1133" t="s">
        <v>95</v>
      </c>
      <c r="AV1133" t="s">
        <v>95</v>
      </c>
      <c r="AW1133" t="s">
        <v>95</v>
      </c>
      <c r="AX1133" t="s">
        <v>95</v>
      </c>
      <c r="AY1133" t="s">
        <v>95</v>
      </c>
      <c r="AZ1133" t="s">
        <v>95</v>
      </c>
      <c r="BA1133" t="s">
        <v>95</v>
      </c>
      <c r="BB1133" t="s">
        <v>95</v>
      </c>
      <c r="BC1133" t="s">
        <v>95</v>
      </c>
      <c r="BD1133" t="s">
        <v>95</v>
      </c>
      <c r="BI1133">
        <v>0</v>
      </c>
      <c r="BJ1133" t="s">
        <v>132</v>
      </c>
      <c r="BK1133" t="s">
        <v>133</v>
      </c>
      <c r="BL1133">
        <v>1</v>
      </c>
      <c r="BM1133">
        <v>1</v>
      </c>
      <c r="BN1133">
        <v>0</v>
      </c>
      <c r="BO1133">
        <v>0</v>
      </c>
      <c r="BP1133">
        <v>0</v>
      </c>
      <c r="BQ1133">
        <v>0</v>
      </c>
      <c r="BY1133">
        <v>1185</v>
      </c>
      <c r="CG1133" s="4">
        <v>1</v>
      </c>
      <c r="CH1133" s="4">
        <v>1</v>
      </c>
      <c r="CI1133" s="5">
        <v>0</v>
      </c>
      <c r="CJ1133" s="5">
        <v>0</v>
      </c>
      <c r="CK1133" s="5">
        <v>0</v>
      </c>
      <c r="CL1133" s="5">
        <v>0</v>
      </c>
    </row>
    <row r="1134" spans="1:90" x14ac:dyDescent="0.2">
      <c r="A1134" t="s">
        <v>1805</v>
      </c>
      <c r="B1134" t="s">
        <v>1607</v>
      </c>
      <c r="C1134" t="s">
        <v>257</v>
      </c>
      <c r="D1134">
        <v>4.0999999999999996</v>
      </c>
      <c r="E1134" t="s">
        <v>129</v>
      </c>
      <c r="F1134" t="s">
        <v>135</v>
      </c>
      <c r="G1134" t="s">
        <v>136</v>
      </c>
      <c r="H1134" t="s">
        <v>1611</v>
      </c>
      <c r="I1134">
        <v>0.41446</v>
      </c>
      <c r="J1134">
        <v>0.33122000000000001</v>
      </c>
      <c r="K1134">
        <v>8.4253</v>
      </c>
      <c r="L1134">
        <v>2016.1</v>
      </c>
      <c r="M1134">
        <v>10.603</v>
      </c>
      <c r="N1134">
        <v>249.73</v>
      </c>
      <c r="O1134">
        <v>1.771E-2</v>
      </c>
      <c r="P1134">
        <v>1988.9</v>
      </c>
      <c r="Q1134">
        <v>-16902</v>
      </c>
      <c r="R1134">
        <v>0.95245999999999997</v>
      </c>
      <c r="S1134">
        <v>0.93462999999999996</v>
      </c>
      <c r="T1134">
        <v>6.9500999999999999</v>
      </c>
      <c r="U1134">
        <v>5.7941000000000003</v>
      </c>
      <c r="V1134">
        <v>0.94943</v>
      </c>
      <c r="W1134">
        <v>0.93820000000000003</v>
      </c>
      <c r="X1134">
        <v>7.1677999999999997</v>
      </c>
      <c r="Y1134">
        <v>6.1599000000000004</v>
      </c>
      <c r="Z1134">
        <v>0.83253999999999995</v>
      </c>
      <c r="AA1134">
        <v>0.79532999999999998</v>
      </c>
      <c r="AB1134">
        <v>13.044</v>
      </c>
      <c r="AC1134">
        <v>10.54</v>
      </c>
      <c r="AD1134">
        <v>12</v>
      </c>
      <c r="AE1134">
        <v>7</v>
      </c>
      <c r="AF1134">
        <v>0.40044000000000002</v>
      </c>
      <c r="AG1134">
        <v>4.8193E-2</v>
      </c>
      <c r="AH1134">
        <v>0.35225000000000001</v>
      </c>
      <c r="AI1134">
        <v>7</v>
      </c>
      <c r="AJ1134">
        <v>0</v>
      </c>
      <c r="AK1134">
        <v>5</v>
      </c>
      <c r="AL1134">
        <v>0</v>
      </c>
      <c r="AM1134">
        <v>1</v>
      </c>
      <c r="AN1134">
        <v>1</v>
      </c>
      <c r="AO1134">
        <v>0.70098000000000005</v>
      </c>
      <c r="AP1134">
        <v>0</v>
      </c>
      <c r="AQ1134">
        <v>1</v>
      </c>
      <c r="AR1134" t="s">
        <v>95</v>
      </c>
      <c r="AS1134" t="s">
        <v>95</v>
      </c>
      <c r="AT1134" t="s">
        <v>95</v>
      </c>
      <c r="AU1134" t="s">
        <v>95</v>
      </c>
      <c r="AV1134" t="s">
        <v>95</v>
      </c>
      <c r="AW1134" t="s">
        <v>95</v>
      </c>
      <c r="AX1134" t="s">
        <v>95</v>
      </c>
      <c r="AY1134" t="s">
        <v>95</v>
      </c>
      <c r="AZ1134" t="s">
        <v>95</v>
      </c>
      <c r="BA1134" t="s">
        <v>95</v>
      </c>
      <c r="BB1134" t="s">
        <v>95</v>
      </c>
      <c r="BC1134" t="s">
        <v>95</v>
      </c>
      <c r="BD1134" t="s">
        <v>95</v>
      </c>
      <c r="BI1134">
        <v>0</v>
      </c>
      <c r="BJ1134" t="s">
        <v>137</v>
      </c>
      <c r="BK1134" t="s">
        <v>138</v>
      </c>
      <c r="BL1134">
        <v>1</v>
      </c>
      <c r="BM1134">
        <v>1</v>
      </c>
      <c r="BN1134">
        <v>0</v>
      </c>
      <c r="BO1134">
        <v>0</v>
      </c>
      <c r="BP1134">
        <v>0</v>
      </c>
      <c r="BQ1134">
        <v>1</v>
      </c>
      <c r="BY1134">
        <v>1186</v>
      </c>
      <c r="CG1134" s="4">
        <v>1</v>
      </c>
      <c r="CH1134" s="4">
        <v>1</v>
      </c>
      <c r="CI1134" s="5">
        <v>0</v>
      </c>
      <c r="CJ1134" s="5">
        <v>0</v>
      </c>
      <c r="CK1134" s="5">
        <v>0</v>
      </c>
      <c r="CL1134" s="5">
        <v>1</v>
      </c>
    </row>
    <row r="1135" spans="1:90" x14ac:dyDescent="0.2">
      <c r="A1135" t="s">
        <v>1806</v>
      </c>
      <c r="B1135" t="s">
        <v>1607</v>
      </c>
      <c r="C1135" t="s">
        <v>257</v>
      </c>
      <c r="D1135">
        <v>4.5</v>
      </c>
      <c r="E1135" t="s">
        <v>1236</v>
      </c>
      <c r="F1135" t="s">
        <v>1662</v>
      </c>
      <c r="G1135" t="s">
        <v>1663</v>
      </c>
      <c r="H1135" t="s">
        <v>1611</v>
      </c>
      <c r="I1135">
        <v>3.1766000000000003E-2</v>
      </c>
      <c r="J1135">
        <v>3.1766000000000003E-2</v>
      </c>
      <c r="K1135">
        <v>3984.3</v>
      </c>
      <c r="L1135">
        <v>2359.8000000000002</v>
      </c>
      <c r="M1135">
        <v>138.34</v>
      </c>
      <c r="N1135" s="1">
        <v>8267500000</v>
      </c>
      <c r="O1135">
        <v>1.1234999999999999</v>
      </c>
      <c r="P1135">
        <v>1644.6</v>
      </c>
      <c r="Q1135" s="1">
        <v>-7881900</v>
      </c>
      <c r="R1135">
        <v>0.92030000000000001</v>
      </c>
      <c r="S1135">
        <v>0.90771000000000002</v>
      </c>
      <c r="T1135">
        <v>7928.3</v>
      </c>
      <c r="U1135">
        <v>7246.1</v>
      </c>
      <c r="V1135">
        <v>0.92030000000000001</v>
      </c>
      <c r="W1135">
        <v>0.91232999999999997</v>
      </c>
      <c r="X1135">
        <v>7928.3</v>
      </c>
      <c r="Y1135">
        <v>7246.1</v>
      </c>
      <c r="Z1135">
        <v>0.88568000000000002</v>
      </c>
      <c r="AA1135">
        <v>0.87424999999999997</v>
      </c>
      <c r="AB1135">
        <v>9495.2000000000007</v>
      </c>
      <c r="AC1135">
        <v>8727.9</v>
      </c>
      <c r="AD1135">
        <v>23</v>
      </c>
      <c r="AE1135">
        <v>23</v>
      </c>
      <c r="AF1135" s="1">
        <v>2.2538E-5</v>
      </c>
      <c r="AG1135" s="1">
        <v>1.0006999999999999E-5</v>
      </c>
      <c r="AH1135" s="1">
        <v>1.2531000000000001E-5</v>
      </c>
      <c r="AI1135">
        <v>23</v>
      </c>
      <c r="AJ1135">
        <v>0</v>
      </c>
      <c r="AK1135">
        <v>22</v>
      </c>
      <c r="AL1135">
        <v>0</v>
      </c>
      <c r="AM1135">
        <v>0</v>
      </c>
      <c r="AN1135">
        <v>0</v>
      </c>
      <c r="AO1135">
        <v>0.94828999999999997</v>
      </c>
      <c r="AP1135">
        <v>0</v>
      </c>
      <c r="AQ1135">
        <v>0</v>
      </c>
      <c r="AR1135" t="s">
        <v>95</v>
      </c>
      <c r="AS1135" t="s">
        <v>95</v>
      </c>
      <c r="AT1135" t="s">
        <v>95</v>
      </c>
      <c r="AU1135" t="s">
        <v>95</v>
      </c>
      <c r="AV1135" t="s">
        <v>95</v>
      </c>
      <c r="AW1135" t="s">
        <v>95</v>
      </c>
      <c r="AX1135" t="s">
        <v>95</v>
      </c>
      <c r="AY1135" t="s">
        <v>94</v>
      </c>
      <c r="AZ1135" t="s">
        <v>95</v>
      </c>
      <c r="BA1135" t="s">
        <v>94</v>
      </c>
      <c r="BB1135" t="s">
        <v>95</v>
      </c>
      <c r="BC1135" t="s">
        <v>96</v>
      </c>
      <c r="BD1135" t="s">
        <v>95</v>
      </c>
      <c r="BE1135">
        <v>1</v>
      </c>
      <c r="BH1135" t="s">
        <v>1279</v>
      </c>
      <c r="BI1135">
        <v>0</v>
      </c>
      <c r="BL1135">
        <v>0</v>
      </c>
      <c r="BM1135">
        <v>1</v>
      </c>
      <c r="BN1135">
        <v>0</v>
      </c>
      <c r="BO1135">
        <v>0</v>
      </c>
      <c r="BP1135">
        <v>0</v>
      </c>
      <c r="BQ1135">
        <v>1</v>
      </c>
      <c r="BY1135">
        <v>1187</v>
      </c>
      <c r="CG1135" s="4">
        <v>0</v>
      </c>
      <c r="CH1135" s="4">
        <v>1</v>
      </c>
      <c r="CI1135" s="5">
        <v>0</v>
      </c>
      <c r="CJ1135" s="5">
        <v>0</v>
      </c>
      <c r="CK1135" s="5">
        <v>0</v>
      </c>
      <c r="CL1135" s="5">
        <v>1</v>
      </c>
    </row>
    <row r="1136" spans="1:90" x14ac:dyDescent="0.2">
      <c r="A1136" t="s">
        <v>1807</v>
      </c>
      <c r="B1136" t="s">
        <v>1607</v>
      </c>
      <c r="C1136" t="s">
        <v>257</v>
      </c>
      <c r="D1136">
        <v>4.5</v>
      </c>
      <c r="E1136" t="s">
        <v>1236</v>
      </c>
      <c r="F1136" t="s">
        <v>1665</v>
      </c>
      <c r="G1136" t="s">
        <v>92</v>
      </c>
      <c r="H1136" t="s">
        <v>1611</v>
      </c>
      <c r="I1136">
        <v>3.3119999999999997E-2</v>
      </c>
      <c r="J1136">
        <v>3.3119000000000003E-2</v>
      </c>
      <c r="K1136">
        <v>3.9446999999999998E-3</v>
      </c>
      <c r="L1136">
        <v>2348.3000000000002</v>
      </c>
      <c r="M1136">
        <v>132.68</v>
      </c>
      <c r="N1136">
        <v>8592.9</v>
      </c>
      <c r="O1136">
        <v>6.6440000000000001</v>
      </c>
      <c r="P1136">
        <v>2132</v>
      </c>
      <c r="Q1136">
        <v>-7.8087999999999997</v>
      </c>
      <c r="R1136">
        <v>0.92949999999999999</v>
      </c>
      <c r="S1136">
        <v>0.91837000000000002</v>
      </c>
      <c r="T1136">
        <v>7.3444000000000001E-3</v>
      </c>
      <c r="U1136">
        <v>6.7032999999999997E-3</v>
      </c>
      <c r="V1136">
        <v>0.92949999999999999</v>
      </c>
      <c r="W1136">
        <v>0.92244999999999999</v>
      </c>
      <c r="X1136">
        <v>7.3444000000000001E-3</v>
      </c>
      <c r="Y1136">
        <v>6.7032999999999997E-3</v>
      </c>
      <c r="Z1136">
        <v>0.89483000000000001</v>
      </c>
      <c r="AA1136">
        <v>0.88431000000000004</v>
      </c>
      <c r="AB1136">
        <v>8.9703999999999999E-3</v>
      </c>
      <c r="AC1136">
        <v>8.2371000000000007E-3</v>
      </c>
      <c r="AD1136">
        <v>23</v>
      </c>
      <c r="AE1136">
        <v>23</v>
      </c>
      <c r="AF1136" s="1">
        <v>2.0808000000000001E-5</v>
      </c>
      <c r="AG1136" s="1">
        <v>8.9724999999999992E-6</v>
      </c>
      <c r="AH1136" s="1">
        <v>1.1834999999999999E-5</v>
      </c>
      <c r="AI1136">
        <v>23</v>
      </c>
      <c r="AJ1136">
        <v>0</v>
      </c>
      <c r="AK1136">
        <v>22</v>
      </c>
      <c r="AL1136">
        <v>0</v>
      </c>
      <c r="AM1136">
        <v>0</v>
      </c>
      <c r="AN1136">
        <v>0</v>
      </c>
      <c r="AO1136">
        <v>0.94782</v>
      </c>
      <c r="AP1136">
        <v>1</v>
      </c>
      <c r="AQ1136">
        <v>1</v>
      </c>
      <c r="AR1136" t="s">
        <v>95</v>
      </c>
      <c r="AS1136" t="s">
        <v>95</v>
      </c>
      <c r="AT1136" t="s">
        <v>95</v>
      </c>
      <c r="AU1136" t="s">
        <v>95</v>
      </c>
      <c r="AV1136" t="s">
        <v>95</v>
      </c>
      <c r="AW1136" t="s">
        <v>95</v>
      </c>
      <c r="AX1136" t="s">
        <v>95</v>
      </c>
      <c r="AY1136" t="s">
        <v>94</v>
      </c>
      <c r="AZ1136" t="s">
        <v>95</v>
      </c>
      <c r="BA1136" t="s">
        <v>94</v>
      </c>
      <c r="BB1136" t="s">
        <v>95</v>
      </c>
      <c r="BC1136" t="s">
        <v>94</v>
      </c>
      <c r="BD1136" t="s">
        <v>95</v>
      </c>
      <c r="BE1136">
        <v>1</v>
      </c>
      <c r="BI1136">
        <v>0</v>
      </c>
      <c r="BL1136">
        <v>1</v>
      </c>
      <c r="BM1136">
        <v>1</v>
      </c>
      <c r="BN1136">
        <v>0</v>
      </c>
      <c r="BO1136">
        <v>0</v>
      </c>
      <c r="BP1136">
        <v>0</v>
      </c>
      <c r="BQ1136">
        <v>0</v>
      </c>
      <c r="BY1136">
        <v>1188</v>
      </c>
      <c r="CG1136" s="4">
        <v>1</v>
      </c>
      <c r="CH1136" s="4">
        <v>1</v>
      </c>
      <c r="CI1136" s="5">
        <v>0</v>
      </c>
      <c r="CJ1136" s="5">
        <v>0</v>
      </c>
      <c r="CK1136" s="5">
        <v>0</v>
      </c>
      <c r="CL1136" s="5">
        <v>0</v>
      </c>
    </row>
    <row r="1137" spans="1:91" x14ac:dyDescent="0.2">
      <c r="A1137" t="s">
        <v>1808</v>
      </c>
      <c r="B1137" t="s">
        <v>1607</v>
      </c>
      <c r="C1137" t="s">
        <v>222</v>
      </c>
      <c r="D1137">
        <v>1.1000000000000001</v>
      </c>
      <c r="E1137" t="s">
        <v>90</v>
      </c>
      <c r="F1137" t="s">
        <v>1609</v>
      </c>
      <c r="G1137" t="s">
        <v>1610</v>
      </c>
      <c r="H1137" t="s">
        <v>1611</v>
      </c>
      <c r="I1137">
        <v>3.3785000000000003E-2</v>
      </c>
      <c r="J1137">
        <v>3.3779000000000003E-2</v>
      </c>
      <c r="K1137">
        <v>75.903000000000006</v>
      </c>
      <c r="L1137">
        <v>2267.8000000000002</v>
      </c>
      <c r="M1137">
        <v>130.07</v>
      </c>
      <c r="N1137" s="1">
        <v>12927000</v>
      </c>
      <c r="O1137">
        <v>0.29542000000000002</v>
      </c>
      <c r="P1137">
        <v>1747</v>
      </c>
      <c r="Q1137" s="1">
        <v>-150380</v>
      </c>
      <c r="R1137">
        <v>0.61653999999999998</v>
      </c>
      <c r="S1137">
        <v>0.55598999999999998</v>
      </c>
      <c r="T1137">
        <v>397.29</v>
      </c>
      <c r="U1137">
        <v>316.04000000000002</v>
      </c>
      <c r="V1137">
        <v>0.61653999999999998</v>
      </c>
      <c r="W1137">
        <v>0.57818999999999998</v>
      </c>
      <c r="X1137">
        <v>397.29</v>
      </c>
      <c r="Y1137">
        <v>316.02999999999997</v>
      </c>
      <c r="Z1137">
        <v>0.61585999999999996</v>
      </c>
      <c r="AA1137">
        <v>0.57743999999999995</v>
      </c>
      <c r="AB1137">
        <v>397.64</v>
      </c>
      <c r="AC1137">
        <v>326.51</v>
      </c>
      <c r="AD1137">
        <v>23</v>
      </c>
      <c r="AE1137">
        <v>23</v>
      </c>
      <c r="AF1137">
        <v>2.6774999999999998E-4</v>
      </c>
      <c r="AG1137" s="1">
        <v>7.5035000000000002E-5</v>
      </c>
      <c r="AH1137">
        <v>1.9272000000000001E-4</v>
      </c>
      <c r="AI1137">
        <v>23</v>
      </c>
      <c r="AJ1137">
        <v>1</v>
      </c>
      <c r="AK1137">
        <v>22</v>
      </c>
      <c r="AL1137">
        <v>0</v>
      </c>
      <c r="AM1137">
        <v>0</v>
      </c>
      <c r="AN1137">
        <v>0</v>
      </c>
      <c r="AO1137">
        <v>0.94282999999999995</v>
      </c>
      <c r="AP1137">
        <v>0</v>
      </c>
      <c r="AQ1137">
        <v>0</v>
      </c>
      <c r="AR1137" t="s">
        <v>94</v>
      </c>
      <c r="AS1137" t="s">
        <v>95</v>
      </c>
      <c r="AT1137" t="s">
        <v>95</v>
      </c>
      <c r="AU1137" t="s">
        <v>95</v>
      </c>
      <c r="AV1137" t="s">
        <v>95</v>
      </c>
      <c r="AW1137" t="s">
        <v>95</v>
      </c>
      <c r="AX1137" t="s">
        <v>95</v>
      </c>
      <c r="AY1137" t="s">
        <v>94</v>
      </c>
      <c r="AZ1137" t="s">
        <v>95</v>
      </c>
      <c r="BA1137" t="s">
        <v>94</v>
      </c>
      <c r="BB1137" t="s">
        <v>95</v>
      </c>
      <c r="BC1137" t="s">
        <v>96</v>
      </c>
      <c r="BD1137" t="s">
        <v>95</v>
      </c>
      <c r="BE1137">
        <v>2</v>
      </c>
      <c r="BH1137" t="s">
        <v>1401</v>
      </c>
      <c r="BI1137">
        <v>0</v>
      </c>
      <c r="BL1137">
        <v>0</v>
      </c>
      <c r="BM1137">
        <v>1</v>
      </c>
      <c r="BN1137">
        <v>0</v>
      </c>
      <c r="BO1137">
        <v>2</v>
      </c>
      <c r="BP1137">
        <v>0</v>
      </c>
      <c r="BQ1137">
        <v>0</v>
      </c>
      <c r="BY1137">
        <v>1190</v>
      </c>
      <c r="CG1137" s="4">
        <v>0</v>
      </c>
      <c r="CH1137" s="4">
        <v>1</v>
      </c>
      <c r="CI1137" s="5">
        <v>0</v>
      </c>
      <c r="CJ1137" s="5">
        <v>0</v>
      </c>
      <c r="CK1137" s="5">
        <v>0</v>
      </c>
      <c r="CL1137" s="5">
        <v>0</v>
      </c>
    </row>
    <row r="1138" spans="1:91" x14ac:dyDescent="0.2">
      <c r="A1138" t="s">
        <v>1809</v>
      </c>
      <c r="B1138" t="s">
        <v>1607</v>
      </c>
      <c r="C1138" t="s">
        <v>222</v>
      </c>
      <c r="D1138">
        <v>1.1000000000000001</v>
      </c>
      <c r="E1138" t="s">
        <v>90</v>
      </c>
      <c r="F1138" t="s">
        <v>1613</v>
      </c>
      <c r="G1138" t="s">
        <v>92</v>
      </c>
      <c r="H1138" t="s">
        <v>1611</v>
      </c>
      <c r="I1138">
        <v>0.31768999999999997</v>
      </c>
      <c r="J1138">
        <v>1.0669E-3</v>
      </c>
      <c r="K1138">
        <v>7.3333000000000003E-4</v>
      </c>
      <c r="L1138">
        <v>2012</v>
      </c>
      <c r="M1138">
        <v>13.832000000000001</v>
      </c>
      <c r="N1138">
        <v>1.9528E-2</v>
      </c>
      <c r="O1138">
        <v>1555.3</v>
      </c>
      <c r="P1138" s="1">
        <v>157490</v>
      </c>
      <c r="Q1138">
        <v>-1.4634</v>
      </c>
      <c r="R1138">
        <v>0.92132999999999998</v>
      </c>
      <c r="S1138">
        <v>0.87412999999999996</v>
      </c>
      <c r="T1138">
        <v>5.7344999999999998E-4</v>
      </c>
      <c r="U1138">
        <v>4.5081E-4</v>
      </c>
      <c r="V1138">
        <v>-64.69</v>
      </c>
      <c r="W1138">
        <v>-86.587000000000003</v>
      </c>
      <c r="X1138">
        <v>1.6570999999999999E-2</v>
      </c>
      <c r="Y1138">
        <v>1.6444E-2</v>
      </c>
      <c r="Z1138">
        <v>0.85765000000000002</v>
      </c>
      <c r="AA1138">
        <v>0.81020000000000003</v>
      </c>
      <c r="AB1138">
        <v>7.7139999999999999E-4</v>
      </c>
      <c r="AC1138">
        <v>6.4198E-4</v>
      </c>
      <c r="AD1138">
        <v>9</v>
      </c>
      <c r="AE1138">
        <v>9</v>
      </c>
      <c r="AF1138">
        <v>0.93708999999999998</v>
      </c>
      <c r="AG1138">
        <v>0.66569</v>
      </c>
      <c r="AH1138">
        <v>0.27139999999999997</v>
      </c>
      <c r="AI1138">
        <v>9</v>
      </c>
      <c r="AJ1138">
        <v>3</v>
      </c>
      <c r="AK1138">
        <v>8</v>
      </c>
      <c r="AL1138">
        <v>1</v>
      </c>
      <c r="AM1138">
        <v>0</v>
      </c>
      <c r="AN1138">
        <v>0</v>
      </c>
      <c r="AO1138">
        <v>0.89600999999999997</v>
      </c>
      <c r="AP1138">
        <v>1</v>
      </c>
      <c r="AQ1138">
        <v>1</v>
      </c>
      <c r="AR1138" t="s">
        <v>95</v>
      </c>
      <c r="AS1138" t="s">
        <v>95</v>
      </c>
      <c r="AT1138" t="s">
        <v>95</v>
      </c>
      <c r="AU1138" t="s">
        <v>95</v>
      </c>
      <c r="AV1138" t="s">
        <v>95</v>
      </c>
      <c r="AW1138" t="s">
        <v>95</v>
      </c>
      <c r="AX1138" t="s">
        <v>95</v>
      </c>
      <c r="AY1138" t="s">
        <v>95</v>
      </c>
      <c r="AZ1138" t="s">
        <v>95</v>
      </c>
      <c r="BA1138" t="s">
        <v>95</v>
      </c>
      <c r="BB1138" t="s">
        <v>95</v>
      </c>
      <c r="BC1138" t="s">
        <v>95</v>
      </c>
      <c r="BD1138" t="s">
        <v>95</v>
      </c>
      <c r="BE1138">
        <v>2</v>
      </c>
      <c r="BI1138">
        <v>0</v>
      </c>
      <c r="BL1138">
        <v>1</v>
      </c>
      <c r="BM1138">
        <v>1</v>
      </c>
      <c r="BN1138">
        <v>0</v>
      </c>
      <c r="BO1138">
        <v>0</v>
      </c>
      <c r="BP1138">
        <v>0</v>
      </c>
      <c r="BQ1138">
        <v>0</v>
      </c>
      <c r="BY1138">
        <v>1191</v>
      </c>
      <c r="CG1138" s="4">
        <v>1</v>
      </c>
      <c r="CH1138" s="4">
        <v>1</v>
      </c>
      <c r="CI1138" s="5">
        <v>0</v>
      </c>
      <c r="CJ1138" s="5">
        <v>0</v>
      </c>
      <c r="CK1138" s="5">
        <v>0</v>
      </c>
      <c r="CL1138" s="5">
        <v>0</v>
      </c>
    </row>
    <row r="1139" spans="1:91" x14ac:dyDescent="0.2">
      <c r="A1139" t="s">
        <v>1810</v>
      </c>
      <c r="B1139" t="s">
        <v>1607</v>
      </c>
      <c r="C1139" t="s">
        <v>222</v>
      </c>
      <c r="D1139">
        <v>1.1000000000000001</v>
      </c>
      <c r="E1139" t="s">
        <v>90</v>
      </c>
      <c r="F1139" t="s">
        <v>1615</v>
      </c>
      <c r="G1139" t="s">
        <v>107</v>
      </c>
      <c r="H1139" t="s">
        <v>1611</v>
      </c>
      <c r="I1139">
        <v>0.31768999999999997</v>
      </c>
      <c r="J1139">
        <v>1.0669E-3</v>
      </c>
      <c r="K1139">
        <v>7.3333000000000003E-4</v>
      </c>
      <c r="L1139">
        <v>2012</v>
      </c>
      <c r="M1139">
        <v>13.832000000000001</v>
      </c>
      <c r="N1139">
        <v>1.9528E-2</v>
      </c>
      <c r="O1139">
        <v>1555.3</v>
      </c>
      <c r="P1139" s="1">
        <v>157490</v>
      </c>
      <c r="Q1139">
        <v>-1.4634</v>
      </c>
      <c r="R1139">
        <v>0.92132999999999998</v>
      </c>
      <c r="S1139">
        <v>0.87412999999999996</v>
      </c>
      <c r="T1139">
        <v>5.7344999999999998E-4</v>
      </c>
      <c r="U1139">
        <v>4.5081E-4</v>
      </c>
      <c r="V1139">
        <v>-64.69</v>
      </c>
      <c r="W1139">
        <v>-86.587000000000003</v>
      </c>
      <c r="X1139">
        <v>1.6570999999999999E-2</v>
      </c>
      <c r="Y1139">
        <v>1.6444E-2</v>
      </c>
      <c r="Z1139">
        <v>0.85765000000000002</v>
      </c>
      <c r="AA1139">
        <v>0.81020000000000003</v>
      </c>
      <c r="AB1139">
        <v>7.7139999999999999E-4</v>
      </c>
      <c r="AC1139">
        <v>6.4198E-4</v>
      </c>
      <c r="AD1139">
        <v>9</v>
      </c>
      <c r="AE1139">
        <v>9</v>
      </c>
      <c r="AF1139">
        <v>0.93708999999999998</v>
      </c>
      <c r="AG1139">
        <v>0.66569</v>
      </c>
      <c r="AH1139">
        <v>0.27139999999999997</v>
      </c>
      <c r="AI1139">
        <v>9</v>
      </c>
      <c r="AJ1139">
        <v>3</v>
      </c>
      <c r="AK1139">
        <v>8</v>
      </c>
      <c r="AL1139">
        <v>1</v>
      </c>
      <c r="AM1139">
        <v>0</v>
      </c>
      <c r="AN1139">
        <v>0</v>
      </c>
      <c r="AO1139">
        <v>0.89600999999999997</v>
      </c>
      <c r="AP1139">
        <v>1</v>
      </c>
      <c r="AQ1139">
        <v>1</v>
      </c>
      <c r="AR1139" t="s">
        <v>95</v>
      </c>
      <c r="AS1139" t="s">
        <v>95</v>
      </c>
      <c r="AT1139" t="s">
        <v>95</v>
      </c>
      <c r="AU1139" t="s">
        <v>95</v>
      </c>
      <c r="AV1139" t="s">
        <v>95</v>
      </c>
      <c r="AW1139" t="s">
        <v>95</v>
      </c>
      <c r="AX1139" t="s">
        <v>95</v>
      </c>
      <c r="AY1139" t="s">
        <v>95</v>
      </c>
      <c r="AZ1139" t="s">
        <v>95</v>
      </c>
      <c r="BA1139" t="s">
        <v>95</v>
      </c>
      <c r="BB1139" t="s">
        <v>95</v>
      </c>
      <c r="BC1139" t="s">
        <v>95</v>
      </c>
      <c r="BD1139" t="s">
        <v>95</v>
      </c>
      <c r="BI1139">
        <v>0</v>
      </c>
      <c r="BJ1139" t="s">
        <v>108</v>
      </c>
      <c r="BK1139" t="s">
        <v>109</v>
      </c>
      <c r="BL1139">
        <v>1</v>
      </c>
      <c r="BM1139">
        <v>1</v>
      </c>
      <c r="BN1139">
        <v>0</v>
      </c>
      <c r="BO1139">
        <v>1</v>
      </c>
      <c r="BP1139">
        <v>0</v>
      </c>
      <c r="BQ1139">
        <v>0</v>
      </c>
      <c r="BY1139">
        <v>1192</v>
      </c>
      <c r="CG1139" s="4">
        <v>1</v>
      </c>
      <c r="CH1139" s="4">
        <v>1</v>
      </c>
      <c r="CI1139" s="5">
        <v>0</v>
      </c>
      <c r="CJ1139" s="5">
        <v>1</v>
      </c>
      <c r="CK1139" s="5">
        <v>0</v>
      </c>
      <c r="CL1139" s="5">
        <v>0</v>
      </c>
    </row>
    <row r="1140" spans="1:91" x14ac:dyDescent="0.2">
      <c r="A1140" t="s">
        <v>1811</v>
      </c>
      <c r="B1140" t="s">
        <v>1607</v>
      </c>
      <c r="C1140" t="s">
        <v>222</v>
      </c>
      <c r="D1140">
        <v>2.2000000000000002</v>
      </c>
      <c r="E1140" t="s">
        <v>1006</v>
      </c>
      <c r="F1140" t="s">
        <v>1632</v>
      </c>
      <c r="G1140" t="s">
        <v>1633</v>
      </c>
      <c r="H1140" t="s">
        <v>1611</v>
      </c>
      <c r="I1140">
        <v>2.8413000000000001E-2</v>
      </c>
      <c r="J1140">
        <v>2.8403999999999999E-2</v>
      </c>
      <c r="K1140">
        <v>0.99395999999999995</v>
      </c>
      <c r="L1140">
        <v>2296.9</v>
      </c>
      <c r="M1140">
        <v>154.66</v>
      </c>
      <c r="N1140" s="1">
        <v>116270</v>
      </c>
      <c r="O1140">
        <v>3.0964999999999998</v>
      </c>
      <c r="P1140">
        <v>1926.2</v>
      </c>
      <c r="Q1140">
        <v>-1963.8</v>
      </c>
      <c r="R1140">
        <v>0.58116999999999996</v>
      </c>
      <c r="S1140">
        <v>0.51504000000000005</v>
      </c>
      <c r="T1140">
        <v>5.5932000000000004</v>
      </c>
      <c r="U1140">
        <v>4.6247999999999996</v>
      </c>
      <c r="V1140">
        <v>0.58116999999999996</v>
      </c>
      <c r="W1140">
        <v>0.53929000000000005</v>
      </c>
      <c r="X1140">
        <v>5.5932000000000004</v>
      </c>
      <c r="Y1140">
        <v>4.6247999999999996</v>
      </c>
      <c r="Z1140">
        <v>0.58199000000000001</v>
      </c>
      <c r="AA1140">
        <v>0.54018999999999995</v>
      </c>
      <c r="AB1140">
        <v>5.5876999999999999</v>
      </c>
      <c r="AC1140">
        <v>4.6696999999999997</v>
      </c>
      <c r="AD1140">
        <v>23</v>
      </c>
      <c r="AE1140">
        <v>23</v>
      </c>
      <c r="AF1140">
        <v>4.4413999999999999E-4</v>
      </c>
      <c r="AG1140">
        <v>1.4191E-4</v>
      </c>
      <c r="AH1140">
        <v>3.0223000000000001E-4</v>
      </c>
      <c r="AI1140">
        <v>23</v>
      </c>
      <c r="AJ1140">
        <v>1</v>
      </c>
      <c r="AK1140">
        <v>22</v>
      </c>
      <c r="AL1140">
        <v>0</v>
      </c>
      <c r="AM1140">
        <v>0</v>
      </c>
      <c r="AN1140">
        <v>0</v>
      </c>
      <c r="AO1140">
        <v>0.94554000000000005</v>
      </c>
      <c r="AP1140">
        <v>0</v>
      </c>
      <c r="AQ1140">
        <v>1</v>
      </c>
      <c r="AR1140" t="s">
        <v>94</v>
      </c>
      <c r="AS1140" t="s">
        <v>95</v>
      </c>
      <c r="AT1140" t="s">
        <v>95</v>
      </c>
      <c r="AU1140" t="s">
        <v>95</v>
      </c>
      <c r="AV1140" t="s">
        <v>95</v>
      </c>
      <c r="AW1140" t="s">
        <v>95</v>
      </c>
      <c r="AX1140" t="s">
        <v>95</v>
      </c>
      <c r="AY1140" t="s">
        <v>94</v>
      </c>
      <c r="AZ1140" t="s">
        <v>95</v>
      </c>
      <c r="BA1140" t="s">
        <v>94</v>
      </c>
      <c r="BB1140" t="s">
        <v>95</v>
      </c>
      <c r="BC1140" t="s">
        <v>94</v>
      </c>
      <c r="BD1140" t="s">
        <v>95</v>
      </c>
      <c r="BE1140">
        <v>2</v>
      </c>
      <c r="BI1140">
        <v>0</v>
      </c>
      <c r="BL1140">
        <v>1</v>
      </c>
      <c r="BM1140">
        <v>1</v>
      </c>
      <c r="BN1140">
        <v>0</v>
      </c>
      <c r="BO1140">
        <v>0</v>
      </c>
      <c r="BP1140">
        <v>0</v>
      </c>
      <c r="BQ1140">
        <v>0</v>
      </c>
      <c r="BY1140">
        <v>1189</v>
      </c>
      <c r="CG1140" s="4">
        <v>1</v>
      </c>
      <c r="CH1140" s="4">
        <v>1</v>
      </c>
      <c r="CI1140" s="5">
        <v>0</v>
      </c>
      <c r="CJ1140" s="5">
        <v>0</v>
      </c>
      <c r="CK1140" s="5">
        <v>0</v>
      </c>
      <c r="CL1140" s="5">
        <v>1</v>
      </c>
      <c r="CM1140" s="12" t="s">
        <v>3457</v>
      </c>
    </row>
    <row r="1141" spans="1:91" x14ac:dyDescent="0.2">
      <c r="A1141" t="s">
        <v>1812</v>
      </c>
      <c r="B1141" t="s">
        <v>1607</v>
      </c>
      <c r="C1141" t="s">
        <v>222</v>
      </c>
      <c r="D1141">
        <v>2.5</v>
      </c>
      <c r="E1141" t="s">
        <v>632</v>
      </c>
      <c r="F1141" t="s">
        <v>1635</v>
      </c>
      <c r="G1141" t="s">
        <v>905</v>
      </c>
      <c r="H1141" t="s">
        <v>1611</v>
      </c>
      <c r="I1141">
        <v>1.6097E-2</v>
      </c>
      <c r="J1141">
        <v>1.6088999999999999E-2</v>
      </c>
      <c r="K1141">
        <v>2.0503999999999998</v>
      </c>
      <c r="L1141">
        <v>2490.9</v>
      </c>
      <c r="M1141">
        <v>273</v>
      </c>
      <c r="N1141" s="1">
        <v>337170</v>
      </c>
      <c r="O1141">
        <v>5.6007999999999996</v>
      </c>
      <c r="P1141">
        <v>1807.2</v>
      </c>
      <c r="Q1141">
        <v>-3973.2</v>
      </c>
      <c r="R1141">
        <v>1.8100000000000002E-2</v>
      </c>
      <c r="S1141">
        <v>-0.16600999999999999</v>
      </c>
      <c r="T1141">
        <v>95.286000000000001</v>
      </c>
      <c r="U1141">
        <v>75.841999999999999</v>
      </c>
      <c r="V1141">
        <v>1.8100999999999999E-2</v>
      </c>
      <c r="W1141">
        <v>-9.7416000000000003E-2</v>
      </c>
      <c r="X1141">
        <v>95.286000000000001</v>
      </c>
      <c r="Y1141">
        <v>75.843000000000004</v>
      </c>
      <c r="Z1141">
        <v>1.5117E-2</v>
      </c>
      <c r="AA1141">
        <v>-0.10075000000000001</v>
      </c>
      <c r="AB1141">
        <v>95.430999999999997</v>
      </c>
      <c r="AC1141">
        <v>77.052000000000007</v>
      </c>
      <c r="AD1141">
        <v>20</v>
      </c>
      <c r="AE1141">
        <v>20</v>
      </c>
      <c r="AF1141">
        <v>1.1804000000000001E-3</v>
      </c>
      <c r="AG1141" s="1">
        <v>3.2623999999999998E-5</v>
      </c>
      <c r="AH1141">
        <v>1.1478E-3</v>
      </c>
      <c r="AI1141">
        <v>20</v>
      </c>
      <c r="AJ1141">
        <v>15</v>
      </c>
      <c r="AK1141">
        <v>19</v>
      </c>
      <c r="AL1141">
        <v>1</v>
      </c>
      <c r="AM1141">
        <v>0</v>
      </c>
      <c r="AN1141">
        <v>1</v>
      </c>
      <c r="AO1141">
        <v>0.84582999999999997</v>
      </c>
      <c r="AP1141">
        <v>0</v>
      </c>
      <c r="AQ1141">
        <v>0</v>
      </c>
      <c r="AR1141" t="s">
        <v>96</v>
      </c>
      <c r="AS1141" t="s">
        <v>95</v>
      </c>
      <c r="AT1141" t="s">
        <v>95</v>
      </c>
      <c r="AU1141" t="s">
        <v>94</v>
      </c>
      <c r="AV1141" t="s">
        <v>95</v>
      </c>
      <c r="AW1141" t="s">
        <v>94</v>
      </c>
      <c r="AX1141" t="s">
        <v>95</v>
      </c>
      <c r="AY1141" t="s">
        <v>94</v>
      </c>
      <c r="AZ1141" t="s">
        <v>94</v>
      </c>
      <c r="BA1141" t="s">
        <v>96</v>
      </c>
      <c r="BB1141" t="s">
        <v>94</v>
      </c>
      <c r="BC1141" t="s">
        <v>96</v>
      </c>
      <c r="BD1141" t="s">
        <v>94</v>
      </c>
      <c r="BE1141">
        <v>3</v>
      </c>
      <c r="BH1141" t="s">
        <v>323</v>
      </c>
      <c r="BI1141">
        <v>0</v>
      </c>
      <c r="BL1141">
        <v>0</v>
      </c>
      <c r="BM1141">
        <v>1</v>
      </c>
      <c r="BN1141">
        <v>0</v>
      </c>
      <c r="BO1141">
        <v>0</v>
      </c>
      <c r="BP1141">
        <v>0</v>
      </c>
      <c r="BQ1141">
        <v>0</v>
      </c>
      <c r="BY1141">
        <v>1193</v>
      </c>
      <c r="CG1141" s="4">
        <v>0</v>
      </c>
      <c r="CH1141" s="4">
        <v>1</v>
      </c>
      <c r="CI1141" s="5">
        <v>0</v>
      </c>
      <c r="CJ1141" s="5">
        <v>0</v>
      </c>
      <c r="CK1141" s="5">
        <v>0</v>
      </c>
      <c r="CL1141" s="5">
        <v>0</v>
      </c>
    </row>
    <row r="1142" spans="1:91" x14ac:dyDescent="0.2">
      <c r="A1142" t="s">
        <v>1813</v>
      </c>
      <c r="B1142" t="s">
        <v>1607</v>
      </c>
      <c r="C1142" t="s">
        <v>222</v>
      </c>
      <c r="D1142">
        <v>2.5</v>
      </c>
      <c r="E1142" t="s">
        <v>632</v>
      </c>
      <c r="F1142" t="s">
        <v>1638</v>
      </c>
      <c r="G1142" t="s">
        <v>905</v>
      </c>
      <c r="H1142" t="s">
        <v>1611</v>
      </c>
      <c r="I1142">
        <v>0.17004</v>
      </c>
      <c r="J1142">
        <v>1.8088E-2</v>
      </c>
      <c r="K1142">
        <v>44.722000000000001</v>
      </c>
      <c r="L1142">
        <v>1998.8</v>
      </c>
      <c r="M1142">
        <v>25.843</v>
      </c>
      <c r="N1142">
        <v>2732.8</v>
      </c>
      <c r="O1142">
        <v>6.0514000000000001</v>
      </c>
      <c r="P1142">
        <v>1682.2</v>
      </c>
      <c r="Q1142">
        <v>-87608</v>
      </c>
      <c r="R1142">
        <v>0.61965000000000003</v>
      </c>
      <c r="S1142">
        <v>0.55252999999999997</v>
      </c>
      <c r="T1142">
        <v>225.19</v>
      </c>
      <c r="U1142">
        <v>182.41</v>
      </c>
      <c r="V1142">
        <v>0.52807000000000004</v>
      </c>
      <c r="W1142">
        <v>0.47564000000000001</v>
      </c>
      <c r="X1142">
        <v>250.84</v>
      </c>
      <c r="Y1142">
        <v>198.07</v>
      </c>
      <c r="Z1142">
        <v>0.55005000000000004</v>
      </c>
      <c r="AA1142">
        <v>0.50004999999999999</v>
      </c>
      <c r="AB1142">
        <v>244.93</v>
      </c>
      <c r="AC1142">
        <v>192.08</v>
      </c>
      <c r="AD1142">
        <v>21</v>
      </c>
      <c r="AE1142">
        <v>21</v>
      </c>
      <c r="AF1142">
        <v>1.1456999999999999</v>
      </c>
      <c r="AG1142">
        <v>0.56352000000000002</v>
      </c>
      <c r="AH1142">
        <v>0.58218999999999999</v>
      </c>
      <c r="AI1142">
        <v>21</v>
      </c>
      <c r="AJ1142">
        <v>5</v>
      </c>
      <c r="AK1142">
        <v>18</v>
      </c>
      <c r="AL1142">
        <v>1</v>
      </c>
      <c r="AM1142">
        <v>0</v>
      </c>
      <c r="AN1142">
        <v>0</v>
      </c>
      <c r="AO1142">
        <v>0.95418000000000003</v>
      </c>
      <c r="AP1142">
        <v>0</v>
      </c>
      <c r="AQ1142">
        <v>0</v>
      </c>
      <c r="AR1142" t="s">
        <v>94</v>
      </c>
      <c r="AS1142" t="s">
        <v>95</v>
      </c>
      <c r="AT1142" t="s">
        <v>95</v>
      </c>
      <c r="AU1142" t="s">
        <v>95</v>
      </c>
      <c r="AV1142" t="s">
        <v>95</v>
      </c>
      <c r="AW1142" t="s">
        <v>95</v>
      </c>
      <c r="AX1142" t="s">
        <v>95</v>
      </c>
      <c r="AY1142" t="s">
        <v>95</v>
      </c>
      <c r="AZ1142" t="s">
        <v>95</v>
      </c>
      <c r="BA1142" t="s">
        <v>94</v>
      </c>
      <c r="BB1142" t="s">
        <v>95</v>
      </c>
      <c r="BC1142" t="s">
        <v>94</v>
      </c>
      <c r="BD1142" t="s">
        <v>95</v>
      </c>
      <c r="BE1142">
        <v>2</v>
      </c>
      <c r="BI1142">
        <v>0</v>
      </c>
      <c r="BL1142">
        <v>1</v>
      </c>
      <c r="BM1142">
        <v>1</v>
      </c>
      <c r="BN1142">
        <v>0</v>
      </c>
      <c r="BO1142">
        <v>0</v>
      </c>
      <c r="BP1142">
        <v>0</v>
      </c>
      <c r="BQ1142">
        <v>0</v>
      </c>
      <c r="BY1142">
        <v>1194</v>
      </c>
      <c r="CG1142" s="4">
        <v>1</v>
      </c>
      <c r="CH1142" s="4">
        <v>1</v>
      </c>
      <c r="CI1142" s="5">
        <v>0</v>
      </c>
      <c r="CJ1142" s="5">
        <v>0</v>
      </c>
      <c r="CK1142" s="5">
        <v>0</v>
      </c>
      <c r="CL1142" s="5">
        <v>0</v>
      </c>
    </row>
    <row r="1143" spans="1:91" x14ac:dyDescent="0.2">
      <c r="A1143" t="s">
        <v>1814</v>
      </c>
      <c r="B1143" t="s">
        <v>1607</v>
      </c>
      <c r="C1143" t="s">
        <v>222</v>
      </c>
      <c r="D1143">
        <v>2.5</v>
      </c>
      <c r="E1143" t="s">
        <v>632</v>
      </c>
      <c r="F1143" t="s">
        <v>1640</v>
      </c>
      <c r="G1143" t="s">
        <v>905</v>
      </c>
      <c r="H1143" t="s">
        <v>1611</v>
      </c>
      <c r="I1143">
        <v>-0.17482</v>
      </c>
      <c r="J1143">
        <v>-1.1216E-2</v>
      </c>
      <c r="K1143">
        <v>-49.436999999999998</v>
      </c>
      <c r="L1143">
        <v>2026.5</v>
      </c>
      <c r="M1143">
        <v>-25.137</v>
      </c>
      <c r="N1143">
        <v>4536.3999999999996</v>
      </c>
      <c r="O1143">
        <v>6272.5</v>
      </c>
      <c r="P1143">
        <v>1972.6</v>
      </c>
      <c r="Q1143" s="1">
        <v>103510</v>
      </c>
      <c r="R1143">
        <v>0.36849999999999999</v>
      </c>
      <c r="S1143">
        <v>0.26878999999999997</v>
      </c>
      <c r="T1143">
        <v>525.29999999999995</v>
      </c>
      <c r="U1143">
        <v>426.69</v>
      </c>
      <c r="V1143">
        <v>0.22855</v>
      </c>
      <c r="W1143">
        <v>0.15140000000000001</v>
      </c>
      <c r="X1143">
        <v>580.59</v>
      </c>
      <c r="Y1143">
        <v>466.47</v>
      </c>
      <c r="Z1143">
        <v>0.24610000000000001</v>
      </c>
      <c r="AA1143">
        <v>0.17071</v>
      </c>
      <c r="AB1143">
        <v>573.95000000000005</v>
      </c>
      <c r="AC1143">
        <v>459.08</v>
      </c>
      <c r="AD1143">
        <v>23</v>
      </c>
      <c r="AE1143">
        <v>23</v>
      </c>
      <c r="AF1143">
        <v>1.2137</v>
      </c>
      <c r="AG1143">
        <v>0.74972000000000005</v>
      </c>
      <c r="AH1143">
        <v>0.46403</v>
      </c>
      <c r="AI1143">
        <v>23</v>
      </c>
      <c r="AJ1143">
        <v>15</v>
      </c>
      <c r="AK1143">
        <v>1</v>
      </c>
      <c r="AL1143">
        <v>1</v>
      </c>
      <c r="AM1143">
        <v>0</v>
      </c>
      <c r="AN1143">
        <v>0</v>
      </c>
      <c r="AO1143">
        <v>0.96523999999999999</v>
      </c>
      <c r="AP1143">
        <v>0</v>
      </c>
      <c r="AQ1143">
        <v>0</v>
      </c>
      <c r="AR1143" t="s">
        <v>94</v>
      </c>
      <c r="AS1143" t="s">
        <v>95</v>
      </c>
      <c r="AT1143" t="s">
        <v>95</v>
      </c>
      <c r="AU1143" t="s">
        <v>95</v>
      </c>
      <c r="AV1143" t="s">
        <v>95</v>
      </c>
      <c r="AW1143" t="s">
        <v>95</v>
      </c>
      <c r="AX1143" t="s">
        <v>95</v>
      </c>
      <c r="AY1143" t="s">
        <v>95</v>
      </c>
      <c r="AZ1143" t="s">
        <v>94</v>
      </c>
      <c r="BA1143" t="s">
        <v>94</v>
      </c>
      <c r="BB1143" t="s">
        <v>94</v>
      </c>
      <c r="BC1143" t="s">
        <v>94</v>
      </c>
      <c r="BD1143" t="s">
        <v>94</v>
      </c>
      <c r="BE1143">
        <v>4</v>
      </c>
      <c r="BG1143" t="s">
        <v>1430</v>
      </c>
      <c r="BI1143">
        <v>0</v>
      </c>
      <c r="BL1143">
        <v>1</v>
      </c>
      <c r="BM1143">
        <v>1</v>
      </c>
      <c r="BN1143">
        <v>0</v>
      </c>
      <c r="BO1143">
        <v>0</v>
      </c>
      <c r="BP1143">
        <v>0</v>
      </c>
      <c r="BQ1143">
        <v>1</v>
      </c>
      <c r="BY1143">
        <v>1195</v>
      </c>
      <c r="CG1143" s="4">
        <v>1</v>
      </c>
      <c r="CH1143" s="4">
        <v>1</v>
      </c>
      <c r="CI1143" s="5">
        <v>0</v>
      </c>
      <c r="CJ1143" s="5">
        <v>0</v>
      </c>
      <c r="CK1143" s="5">
        <v>0</v>
      </c>
      <c r="CL1143" s="5">
        <v>1</v>
      </c>
    </row>
    <row r="1144" spans="1:91" x14ac:dyDescent="0.2">
      <c r="A1144" t="s">
        <v>1815</v>
      </c>
      <c r="B1144" t="s">
        <v>1607</v>
      </c>
      <c r="C1144" t="s">
        <v>222</v>
      </c>
      <c r="D1144">
        <v>3.5</v>
      </c>
      <c r="E1144" t="s">
        <v>317</v>
      </c>
      <c r="F1144" t="s">
        <v>318</v>
      </c>
      <c r="G1144" t="s">
        <v>319</v>
      </c>
      <c r="H1144" t="s">
        <v>1611</v>
      </c>
      <c r="I1144">
        <v>0.11706</v>
      </c>
      <c r="J1144">
        <v>7.5263999999999998E-2</v>
      </c>
      <c r="K1144">
        <v>1.1166</v>
      </c>
      <c r="L1144">
        <v>2019</v>
      </c>
      <c r="M1144">
        <v>37.54</v>
      </c>
      <c r="N1144">
        <v>80.617000000000004</v>
      </c>
      <c r="O1144">
        <v>5.8738000000000001</v>
      </c>
      <c r="P1144">
        <v>1994</v>
      </c>
      <c r="Q1144">
        <v>-2219.1999999999998</v>
      </c>
      <c r="R1144">
        <v>0.99248999999999998</v>
      </c>
      <c r="S1144">
        <v>0.99194000000000004</v>
      </c>
      <c r="T1144">
        <v>1.3471</v>
      </c>
      <c r="U1144">
        <v>1.0083</v>
      </c>
      <c r="V1144">
        <v>0.98028999999999999</v>
      </c>
      <c r="W1144">
        <v>0.97935000000000005</v>
      </c>
      <c r="X1144">
        <v>2.1825000000000001</v>
      </c>
      <c r="Y1144">
        <v>1.6867000000000001</v>
      </c>
      <c r="Z1144">
        <v>0.87012</v>
      </c>
      <c r="AA1144">
        <v>0.86392999999999998</v>
      </c>
      <c r="AB1144">
        <v>5.6026999999999996</v>
      </c>
      <c r="AC1144">
        <v>5.0129999999999999</v>
      </c>
      <c r="AD1144">
        <v>45</v>
      </c>
      <c r="AE1144">
        <v>43</v>
      </c>
      <c r="AF1144">
        <v>0.60780999999999996</v>
      </c>
      <c r="AG1144">
        <v>1.2404E-2</v>
      </c>
      <c r="AH1144">
        <v>0.59540999999999999</v>
      </c>
      <c r="AI1144">
        <v>43</v>
      </c>
      <c r="AJ1144">
        <v>1</v>
      </c>
      <c r="AK1144">
        <v>42</v>
      </c>
      <c r="AL1144">
        <v>0</v>
      </c>
      <c r="AM1144">
        <v>0</v>
      </c>
      <c r="AN1144">
        <v>0</v>
      </c>
      <c r="AO1144">
        <v>0.94410000000000005</v>
      </c>
      <c r="AP1144">
        <v>0</v>
      </c>
      <c r="AQ1144">
        <v>1</v>
      </c>
      <c r="AR1144" t="s">
        <v>95</v>
      </c>
      <c r="AS1144" t="s">
        <v>95</v>
      </c>
      <c r="AT1144" t="s">
        <v>95</v>
      </c>
      <c r="AU1144" t="s">
        <v>95</v>
      </c>
      <c r="AV1144" t="s">
        <v>95</v>
      </c>
      <c r="AW1144" t="s">
        <v>95</v>
      </c>
      <c r="AX1144" t="s">
        <v>95</v>
      </c>
      <c r="AY1144" t="s">
        <v>95</v>
      </c>
      <c r="AZ1144" t="s">
        <v>95</v>
      </c>
      <c r="BA1144" t="s">
        <v>95</v>
      </c>
      <c r="BB1144" t="s">
        <v>95</v>
      </c>
      <c r="BC1144" t="s">
        <v>95</v>
      </c>
      <c r="BD1144" t="s">
        <v>95</v>
      </c>
      <c r="BI1144">
        <v>0</v>
      </c>
      <c r="BJ1144" t="s">
        <v>137</v>
      </c>
      <c r="BK1144" t="s">
        <v>133</v>
      </c>
      <c r="BL1144">
        <v>1</v>
      </c>
      <c r="BM1144">
        <v>1</v>
      </c>
      <c r="BN1144">
        <v>0</v>
      </c>
      <c r="BO1144">
        <v>0</v>
      </c>
      <c r="BP1144">
        <v>0</v>
      </c>
      <c r="BQ1144">
        <v>1</v>
      </c>
      <c r="BY1144">
        <v>1196</v>
      </c>
      <c r="CG1144" s="4">
        <v>1</v>
      </c>
      <c r="CH1144" s="4">
        <v>1</v>
      </c>
      <c r="CI1144" s="5">
        <v>0</v>
      </c>
      <c r="CJ1144" s="5">
        <v>0</v>
      </c>
      <c r="CK1144" s="5">
        <v>0</v>
      </c>
      <c r="CL1144" s="5">
        <v>1</v>
      </c>
    </row>
    <row r="1145" spans="1:91" x14ac:dyDescent="0.2">
      <c r="A1145" t="s">
        <v>1816</v>
      </c>
      <c r="B1145" t="s">
        <v>1607</v>
      </c>
      <c r="C1145" t="s">
        <v>222</v>
      </c>
      <c r="D1145">
        <v>3.5</v>
      </c>
      <c r="E1145" t="s">
        <v>317</v>
      </c>
      <c r="F1145" t="s">
        <v>321</v>
      </c>
      <c r="G1145" t="s">
        <v>322</v>
      </c>
      <c r="H1145" t="s">
        <v>1611</v>
      </c>
      <c r="I1145">
        <v>0.21589</v>
      </c>
      <c r="J1145">
        <v>5.8611000000000002E-3</v>
      </c>
      <c r="K1145">
        <v>5.2305999999999998E-2</v>
      </c>
      <c r="L1145">
        <v>2003.3</v>
      </c>
      <c r="M1145">
        <v>20.355</v>
      </c>
      <c r="N1145">
        <v>2.1547999999999998</v>
      </c>
      <c r="O1145">
        <v>1554.3</v>
      </c>
      <c r="P1145" s="1">
        <v>157530</v>
      </c>
      <c r="Q1145">
        <v>-103.63</v>
      </c>
      <c r="R1145">
        <v>0.28047</v>
      </c>
      <c r="S1145">
        <v>0.22781999999999999</v>
      </c>
      <c r="T1145">
        <v>1.1701999999999999</v>
      </c>
      <c r="U1145">
        <v>0.83487999999999996</v>
      </c>
      <c r="V1145">
        <v>-0.62299000000000004</v>
      </c>
      <c r="W1145">
        <v>-0.70026999999999995</v>
      </c>
      <c r="X1145">
        <v>1.7575000000000001</v>
      </c>
      <c r="Y1145">
        <v>1.0889</v>
      </c>
      <c r="Z1145">
        <v>0.24246000000000001</v>
      </c>
      <c r="AA1145">
        <v>0.20638999999999999</v>
      </c>
      <c r="AB1145">
        <v>1.2007000000000001</v>
      </c>
      <c r="AC1145">
        <v>0.87658999999999998</v>
      </c>
      <c r="AD1145">
        <v>45</v>
      </c>
      <c r="AE1145">
        <v>26</v>
      </c>
      <c r="AF1145">
        <v>2.3203999999999998</v>
      </c>
      <c r="AG1145">
        <v>0.46406999999999998</v>
      </c>
      <c r="AH1145">
        <v>1.8563000000000001</v>
      </c>
      <c r="AI1145">
        <v>42</v>
      </c>
      <c r="AJ1145">
        <v>11</v>
      </c>
      <c r="AK1145">
        <v>41</v>
      </c>
      <c r="AL1145">
        <v>1</v>
      </c>
      <c r="AM1145">
        <v>0</v>
      </c>
      <c r="AN1145">
        <v>1</v>
      </c>
      <c r="AO1145">
        <v>0.51078999999999997</v>
      </c>
      <c r="AP1145">
        <v>0</v>
      </c>
      <c r="AQ1145">
        <v>1</v>
      </c>
      <c r="AR1145" t="s">
        <v>96</v>
      </c>
      <c r="AS1145" t="s">
        <v>95</v>
      </c>
      <c r="AT1145" t="s">
        <v>95</v>
      </c>
      <c r="AU1145" t="s">
        <v>94</v>
      </c>
      <c r="AV1145" t="s">
        <v>94</v>
      </c>
      <c r="AW1145" t="s">
        <v>94</v>
      </c>
      <c r="AX1145" t="s">
        <v>94</v>
      </c>
      <c r="AY1145" t="s">
        <v>95</v>
      </c>
      <c r="AZ1145" t="s">
        <v>94</v>
      </c>
      <c r="BA1145" t="s">
        <v>96</v>
      </c>
      <c r="BB1145" t="s">
        <v>94</v>
      </c>
      <c r="BC1145" t="s">
        <v>96</v>
      </c>
      <c r="BD1145" t="s">
        <v>94</v>
      </c>
      <c r="BI1145">
        <v>0</v>
      </c>
      <c r="BJ1145" t="s">
        <v>132</v>
      </c>
      <c r="BK1145" t="s">
        <v>133</v>
      </c>
      <c r="BL1145">
        <v>0</v>
      </c>
      <c r="BM1145">
        <v>1</v>
      </c>
      <c r="BN1145">
        <v>0</v>
      </c>
      <c r="BO1145">
        <v>0</v>
      </c>
      <c r="BP1145">
        <v>0</v>
      </c>
      <c r="BQ1145">
        <v>0</v>
      </c>
      <c r="BY1145">
        <v>1197</v>
      </c>
      <c r="CG1145" s="4">
        <v>0</v>
      </c>
      <c r="CH1145" s="4">
        <v>1</v>
      </c>
      <c r="CI1145" s="5">
        <v>0</v>
      </c>
      <c r="CJ1145" s="5">
        <v>0</v>
      </c>
      <c r="CK1145" s="5">
        <v>0</v>
      </c>
      <c r="CL1145" s="5">
        <v>0</v>
      </c>
    </row>
    <row r="1146" spans="1:91" x14ac:dyDescent="0.2">
      <c r="A1146" t="s">
        <v>1817</v>
      </c>
      <c r="B1146" t="s">
        <v>1607</v>
      </c>
      <c r="C1146" t="s">
        <v>222</v>
      </c>
      <c r="D1146">
        <v>3.5</v>
      </c>
      <c r="E1146" t="s">
        <v>317</v>
      </c>
      <c r="F1146" t="s">
        <v>325</v>
      </c>
      <c r="G1146" t="s">
        <v>326</v>
      </c>
      <c r="H1146" t="s">
        <v>1611</v>
      </c>
      <c r="I1146">
        <v>1.4489000000000001</v>
      </c>
      <c r="J1146">
        <v>1.5755000000000002E-2</v>
      </c>
      <c r="K1146">
        <v>0.15598999999999999</v>
      </c>
      <c r="L1146">
        <v>2015</v>
      </c>
      <c r="M1146">
        <v>3.0329000000000002</v>
      </c>
      <c r="N1146">
        <v>7.0258000000000003</v>
      </c>
      <c r="O1146">
        <v>1552</v>
      </c>
      <c r="P1146" s="1">
        <v>157760</v>
      </c>
      <c r="Q1146">
        <v>-310.68</v>
      </c>
      <c r="R1146">
        <v>0.80984</v>
      </c>
      <c r="S1146">
        <v>0.79593000000000003</v>
      </c>
      <c r="T1146">
        <v>1.2847</v>
      </c>
      <c r="U1146">
        <v>0.58806999999999998</v>
      </c>
      <c r="V1146">
        <v>-0.30320000000000003</v>
      </c>
      <c r="W1146">
        <v>-0.36525000000000002</v>
      </c>
      <c r="X1146">
        <v>3.3632</v>
      </c>
      <c r="Y1146">
        <v>1.6222000000000001</v>
      </c>
      <c r="Z1146">
        <v>0.47288000000000002</v>
      </c>
      <c r="AA1146">
        <v>0.44778000000000001</v>
      </c>
      <c r="AB1146">
        <v>2.1389999999999998</v>
      </c>
      <c r="AC1146">
        <v>1.6424000000000001</v>
      </c>
      <c r="AD1146">
        <v>45</v>
      </c>
      <c r="AE1146">
        <v>17</v>
      </c>
      <c r="AF1146">
        <v>1.5657000000000001</v>
      </c>
      <c r="AG1146">
        <v>0.14233000000000001</v>
      </c>
      <c r="AH1146">
        <v>1.4233</v>
      </c>
      <c r="AI1146">
        <v>26</v>
      </c>
      <c r="AJ1146">
        <v>5</v>
      </c>
      <c r="AK1146">
        <v>25</v>
      </c>
      <c r="AL1146">
        <v>1</v>
      </c>
      <c r="AM1146">
        <v>0</v>
      </c>
      <c r="AN1146">
        <v>1</v>
      </c>
      <c r="AO1146">
        <v>0.88997999999999999</v>
      </c>
      <c r="AP1146">
        <v>0</v>
      </c>
      <c r="AQ1146">
        <v>1</v>
      </c>
      <c r="AR1146" t="s">
        <v>95</v>
      </c>
      <c r="AS1146" t="s">
        <v>95</v>
      </c>
      <c r="AT1146" t="s">
        <v>95</v>
      </c>
      <c r="AU1146" t="s">
        <v>94</v>
      </c>
      <c r="AV1146" t="s">
        <v>94</v>
      </c>
      <c r="AW1146" t="s">
        <v>94</v>
      </c>
      <c r="AX1146" t="s">
        <v>95</v>
      </c>
      <c r="AY1146" t="s">
        <v>95</v>
      </c>
      <c r="AZ1146" t="s">
        <v>95</v>
      </c>
      <c r="BA1146" t="s">
        <v>94</v>
      </c>
      <c r="BB1146" t="s">
        <v>94</v>
      </c>
      <c r="BC1146" t="s">
        <v>94</v>
      </c>
      <c r="BD1146" t="s">
        <v>94</v>
      </c>
      <c r="BI1146">
        <v>0</v>
      </c>
      <c r="BJ1146" t="s">
        <v>132</v>
      </c>
      <c r="BK1146" t="s">
        <v>133</v>
      </c>
      <c r="BL1146">
        <v>0</v>
      </c>
      <c r="BM1146">
        <v>1</v>
      </c>
      <c r="BN1146">
        <v>0</v>
      </c>
      <c r="BO1146">
        <v>0</v>
      </c>
      <c r="BP1146">
        <v>0</v>
      </c>
      <c r="BQ1146">
        <v>0</v>
      </c>
      <c r="BY1146">
        <v>1198</v>
      </c>
      <c r="CG1146" s="4">
        <v>0</v>
      </c>
      <c r="CH1146" s="4">
        <v>1</v>
      </c>
      <c r="CI1146" s="5">
        <v>0</v>
      </c>
      <c r="CJ1146" s="5">
        <v>0</v>
      </c>
      <c r="CK1146" s="5">
        <v>0</v>
      </c>
      <c r="CL1146" s="5">
        <v>0</v>
      </c>
    </row>
    <row r="1147" spans="1:91" x14ac:dyDescent="0.2">
      <c r="A1147" t="s">
        <v>1818</v>
      </c>
      <c r="B1147" t="s">
        <v>1607</v>
      </c>
      <c r="C1147" t="s">
        <v>222</v>
      </c>
      <c r="D1147">
        <v>3.5</v>
      </c>
      <c r="E1147" t="s">
        <v>317</v>
      </c>
      <c r="F1147" t="s">
        <v>328</v>
      </c>
      <c r="G1147" t="s">
        <v>329</v>
      </c>
      <c r="H1147" t="s">
        <v>1611</v>
      </c>
      <c r="I1147">
        <v>20.771999999999998</v>
      </c>
      <c r="J1147">
        <v>0.13294</v>
      </c>
      <c r="K1147">
        <v>0.86987999999999999</v>
      </c>
      <c r="L1147">
        <v>2020.1</v>
      </c>
      <c r="M1147">
        <v>0.21154999999999999</v>
      </c>
      <c r="N1147">
        <v>71.02</v>
      </c>
      <c r="O1147">
        <v>7.3978000000000002</v>
      </c>
      <c r="P1147">
        <v>2009.2</v>
      </c>
      <c r="Q1147">
        <v>-1733.5</v>
      </c>
      <c r="R1147">
        <v>0.26605000000000001</v>
      </c>
      <c r="S1147">
        <v>0.21235000000000001</v>
      </c>
      <c r="T1147">
        <v>32.848999999999997</v>
      </c>
      <c r="U1147">
        <v>9.6968999999999994</v>
      </c>
      <c r="V1147">
        <v>0.13946</v>
      </c>
      <c r="W1147">
        <v>9.8480999999999999E-2</v>
      </c>
      <c r="X1147">
        <v>35.569000000000003</v>
      </c>
      <c r="Y1147">
        <v>11.448</v>
      </c>
      <c r="Z1147">
        <v>8.6812E-2</v>
      </c>
      <c r="AA1147">
        <v>4.3326999999999997E-2</v>
      </c>
      <c r="AB1147">
        <v>36.640999999999998</v>
      </c>
      <c r="AC1147">
        <v>13.926</v>
      </c>
      <c r="AD1147">
        <v>45</v>
      </c>
      <c r="AE1147">
        <v>14</v>
      </c>
      <c r="AF1147">
        <v>3.6623000000000001</v>
      </c>
      <c r="AG1147">
        <v>3.4665999999999998E-3</v>
      </c>
      <c r="AH1147">
        <v>3.6587999999999998</v>
      </c>
      <c r="AI1147">
        <v>16</v>
      </c>
      <c r="AJ1147">
        <v>2</v>
      </c>
      <c r="AK1147">
        <v>15</v>
      </c>
      <c r="AL1147">
        <v>1</v>
      </c>
      <c r="AM1147">
        <v>0</v>
      </c>
      <c r="AN1147">
        <v>1</v>
      </c>
      <c r="AO1147">
        <v>0.13467000000000001</v>
      </c>
      <c r="AP1147">
        <v>0</v>
      </c>
      <c r="AQ1147">
        <v>0</v>
      </c>
      <c r="AR1147" t="s">
        <v>96</v>
      </c>
      <c r="AS1147" t="s">
        <v>95</v>
      </c>
      <c r="AT1147" t="s">
        <v>95</v>
      </c>
      <c r="AU1147" t="s">
        <v>94</v>
      </c>
      <c r="AV1147" t="s">
        <v>94</v>
      </c>
      <c r="AW1147" t="s">
        <v>94</v>
      </c>
      <c r="AX1147" t="s">
        <v>94</v>
      </c>
      <c r="AY1147" t="s">
        <v>95</v>
      </c>
      <c r="AZ1147" t="s">
        <v>94</v>
      </c>
      <c r="BA1147" t="s">
        <v>96</v>
      </c>
      <c r="BB1147" t="s">
        <v>94</v>
      </c>
      <c r="BC1147" t="s">
        <v>96</v>
      </c>
      <c r="BD1147" t="s">
        <v>94</v>
      </c>
      <c r="BI1147">
        <v>0</v>
      </c>
      <c r="BJ1147" t="s">
        <v>132</v>
      </c>
      <c r="BK1147" t="s">
        <v>133</v>
      </c>
      <c r="BL1147">
        <v>1</v>
      </c>
      <c r="BM1147">
        <v>1</v>
      </c>
      <c r="BN1147">
        <v>0</v>
      </c>
      <c r="BO1147">
        <v>0</v>
      </c>
      <c r="BP1147">
        <v>0</v>
      </c>
      <c r="BQ1147">
        <v>0</v>
      </c>
      <c r="BY1147">
        <v>1199</v>
      </c>
      <c r="CG1147" s="4">
        <v>1</v>
      </c>
      <c r="CH1147" s="4">
        <v>1</v>
      </c>
      <c r="CI1147" s="5">
        <v>0</v>
      </c>
      <c r="CJ1147" s="5">
        <v>0</v>
      </c>
      <c r="CK1147" s="5">
        <v>0</v>
      </c>
      <c r="CL1147" s="5">
        <v>0</v>
      </c>
    </row>
    <row r="1148" spans="1:91" x14ac:dyDescent="0.2">
      <c r="A1148" t="s">
        <v>1819</v>
      </c>
      <c r="B1148" t="s">
        <v>1607</v>
      </c>
      <c r="C1148" t="s">
        <v>222</v>
      </c>
      <c r="D1148">
        <v>3.5</v>
      </c>
      <c r="E1148" t="s">
        <v>317</v>
      </c>
      <c r="F1148" t="s">
        <v>331</v>
      </c>
      <c r="G1148" t="s">
        <v>329</v>
      </c>
      <c r="H1148" t="s">
        <v>1611</v>
      </c>
      <c r="I1148">
        <v>1.0912999999999999</v>
      </c>
      <c r="J1148">
        <v>6.6422999999999996E-2</v>
      </c>
      <c r="K1148">
        <v>4.0410000000000004</v>
      </c>
      <c r="L1148">
        <v>2012.8</v>
      </c>
      <c r="M1148">
        <v>4.0269000000000004</v>
      </c>
      <c r="N1148">
        <v>168.68</v>
      </c>
      <c r="O1148">
        <v>0.51932</v>
      </c>
      <c r="P1148">
        <v>1937</v>
      </c>
      <c r="Q1148">
        <v>-8040.8</v>
      </c>
      <c r="R1148">
        <v>0.27576000000000001</v>
      </c>
      <c r="S1148">
        <v>0.22277</v>
      </c>
      <c r="T1148">
        <v>107.38</v>
      </c>
      <c r="U1148">
        <v>48.54</v>
      </c>
      <c r="V1148">
        <v>0.16374</v>
      </c>
      <c r="W1148">
        <v>0.12392</v>
      </c>
      <c r="X1148">
        <v>115.39</v>
      </c>
      <c r="Y1148">
        <v>62.052</v>
      </c>
      <c r="Z1148">
        <v>0.17299</v>
      </c>
      <c r="AA1148">
        <v>0.13361000000000001</v>
      </c>
      <c r="AB1148">
        <v>114.75</v>
      </c>
      <c r="AC1148">
        <v>64.665000000000006</v>
      </c>
      <c r="AD1148">
        <v>45</v>
      </c>
      <c r="AE1148">
        <v>22</v>
      </c>
      <c r="AF1148">
        <v>4.2641999999999998</v>
      </c>
      <c r="AG1148">
        <v>4.4463E-4</v>
      </c>
      <c r="AH1148">
        <v>4.2637</v>
      </c>
      <c r="AI1148">
        <v>24</v>
      </c>
      <c r="AJ1148">
        <v>8</v>
      </c>
      <c r="AK1148">
        <v>0</v>
      </c>
      <c r="AL1148">
        <v>1</v>
      </c>
      <c r="AM1148">
        <v>0</v>
      </c>
      <c r="AN1148">
        <v>1</v>
      </c>
      <c r="AO1148">
        <v>0.21179999999999999</v>
      </c>
      <c r="AP1148">
        <v>0</v>
      </c>
      <c r="AQ1148">
        <v>0</v>
      </c>
      <c r="AR1148" t="s">
        <v>96</v>
      </c>
      <c r="AS1148" t="s">
        <v>95</v>
      </c>
      <c r="AT1148" t="s">
        <v>95</v>
      </c>
      <c r="AU1148" t="s">
        <v>94</v>
      </c>
      <c r="AV1148" t="s">
        <v>94</v>
      </c>
      <c r="AW1148" t="s">
        <v>94</v>
      </c>
      <c r="AX1148" t="s">
        <v>94</v>
      </c>
      <c r="AY1148" t="s">
        <v>95</v>
      </c>
      <c r="AZ1148" t="s">
        <v>94</v>
      </c>
      <c r="BA1148" t="s">
        <v>96</v>
      </c>
      <c r="BB1148" t="s">
        <v>94</v>
      </c>
      <c r="BC1148" t="s">
        <v>96</v>
      </c>
      <c r="BD1148" t="s">
        <v>94</v>
      </c>
      <c r="BI1148">
        <v>0</v>
      </c>
      <c r="BJ1148" t="s">
        <v>132</v>
      </c>
      <c r="BK1148" t="s">
        <v>133</v>
      </c>
      <c r="BL1148">
        <v>0</v>
      </c>
      <c r="BM1148">
        <v>1</v>
      </c>
      <c r="BN1148">
        <v>0</v>
      </c>
      <c r="BO1148">
        <v>0</v>
      </c>
      <c r="BP1148">
        <v>0</v>
      </c>
      <c r="BQ1148">
        <v>0</v>
      </c>
      <c r="BY1148">
        <v>1200</v>
      </c>
      <c r="CG1148" s="4">
        <v>0</v>
      </c>
      <c r="CH1148" s="4">
        <v>1</v>
      </c>
      <c r="CI1148" s="5">
        <v>0</v>
      </c>
      <c r="CJ1148" s="5">
        <v>0</v>
      </c>
      <c r="CK1148" s="5">
        <v>0</v>
      </c>
      <c r="CL1148" s="5">
        <v>0</v>
      </c>
    </row>
    <row r="1149" spans="1:91" x14ac:dyDescent="0.2">
      <c r="A1149" t="s">
        <v>1820</v>
      </c>
      <c r="B1149" t="s">
        <v>1607</v>
      </c>
      <c r="C1149" t="s">
        <v>222</v>
      </c>
      <c r="D1149">
        <v>3.5</v>
      </c>
      <c r="E1149" t="s">
        <v>317</v>
      </c>
      <c r="F1149" t="s">
        <v>333</v>
      </c>
      <c r="G1149" t="s">
        <v>326</v>
      </c>
      <c r="H1149" t="s">
        <v>1611</v>
      </c>
      <c r="I1149">
        <v>0.93784000000000001</v>
      </c>
      <c r="J1149">
        <v>2.4361000000000001E-2</v>
      </c>
      <c r="K1149">
        <v>0.24743000000000001</v>
      </c>
      <c r="L1149">
        <v>2014.2</v>
      </c>
      <c r="M1149">
        <v>4.6856999999999998</v>
      </c>
      <c r="N1149">
        <v>10.449</v>
      </c>
      <c r="O1149">
        <v>1550.3</v>
      </c>
      <c r="P1149" s="1">
        <v>157940</v>
      </c>
      <c r="Q1149">
        <v>-492.6</v>
      </c>
      <c r="R1149">
        <v>0.82247000000000003</v>
      </c>
      <c r="S1149">
        <v>0.80947999999999998</v>
      </c>
      <c r="T1149">
        <v>1.7902</v>
      </c>
      <c r="U1149">
        <v>0.92359000000000002</v>
      </c>
      <c r="V1149">
        <v>-0.42064000000000001</v>
      </c>
      <c r="W1149">
        <v>-0.48829</v>
      </c>
      <c r="X1149">
        <v>5.0640000000000001</v>
      </c>
      <c r="Y1149">
        <v>2.7555999999999998</v>
      </c>
      <c r="Z1149">
        <v>0.57203999999999999</v>
      </c>
      <c r="AA1149">
        <v>0.55166000000000004</v>
      </c>
      <c r="AB1149">
        <v>2.7793999999999999</v>
      </c>
      <c r="AC1149">
        <v>2.2801</v>
      </c>
      <c r="AD1149">
        <v>45</v>
      </c>
      <c r="AE1149">
        <v>24</v>
      </c>
      <c r="AF1149">
        <v>1.3398000000000001</v>
      </c>
      <c r="AG1149">
        <v>9.5702999999999996E-2</v>
      </c>
      <c r="AH1149">
        <v>1.2441</v>
      </c>
      <c r="AI1149">
        <v>26</v>
      </c>
      <c r="AJ1149">
        <v>5</v>
      </c>
      <c r="AK1149">
        <v>25</v>
      </c>
      <c r="AL1149">
        <v>1</v>
      </c>
      <c r="AM1149">
        <v>0</v>
      </c>
      <c r="AN1149">
        <v>1</v>
      </c>
      <c r="AO1149">
        <v>0.91854000000000002</v>
      </c>
      <c r="AP1149">
        <v>0</v>
      </c>
      <c r="AQ1149">
        <v>1</v>
      </c>
      <c r="AR1149" t="s">
        <v>95</v>
      </c>
      <c r="AS1149" t="s">
        <v>95</v>
      </c>
      <c r="AT1149" t="s">
        <v>95</v>
      </c>
      <c r="AU1149" t="s">
        <v>94</v>
      </c>
      <c r="AV1149" t="s">
        <v>94</v>
      </c>
      <c r="AW1149" t="s">
        <v>94</v>
      </c>
      <c r="AX1149" t="s">
        <v>95</v>
      </c>
      <c r="AY1149" t="s">
        <v>95</v>
      </c>
      <c r="AZ1149" t="s">
        <v>95</v>
      </c>
      <c r="BA1149" t="s">
        <v>94</v>
      </c>
      <c r="BB1149" t="s">
        <v>94</v>
      </c>
      <c r="BC1149" t="s">
        <v>94</v>
      </c>
      <c r="BD1149" t="s">
        <v>94</v>
      </c>
      <c r="BI1149">
        <v>0</v>
      </c>
      <c r="BJ1149" t="s">
        <v>132</v>
      </c>
      <c r="BK1149" t="s">
        <v>133</v>
      </c>
      <c r="BL1149">
        <v>1</v>
      </c>
      <c r="BM1149">
        <v>1</v>
      </c>
      <c r="BN1149">
        <v>0</v>
      </c>
      <c r="BO1149">
        <v>0</v>
      </c>
      <c r="BP1149">
        <v>0</v>
      </c>
      <c r="BQ1149">
        <v>0</v>
      </c>
      <c r="BY1149">
        <v>1201</v>
      </c>
      <c r="CG1149" s="4">
        <v>1</v>
      </c>
      <c r="CH1149" s="4">
        <v>1</v>
      </c>
      <c r="CI1149" s="5">
        <v>0</v>
      </c>
      <c r="CJ1149" s="5">
        <v>0</v>
      </c>
      <c r="CK1149" s="5">
        <v>0</v>
      </c>
      <c r="CL1149" s="5">
        <v>0</v>
      </c>
    </row>
    <row r="1150" spans="1:91" x14ac:dyDescent="0.2">
      <c r="A1150" t="s">
        <v>1821</v>
      </c>
      <c r="B1150" t="s">
        <v>1607</v>
      </c>
      <c r="C1150" t="s">
        <v>222</v>
      </c>
      <c r="D1150">
        <v>3.5</v>
      </c>
      <c r="E1150" t="s">
        <v>317</v>
      </c>
      <c r="F1150" t="s">
        <v>335</v>
      </c>
      <c r="G1150" t="s">
        <v>336</v>
      </c>
      <c r="H1150" t="s">
        <v>1611</v>
      </c>
      <c r="I1150">
        <v>0.11371000000000001</v>
      </c>
      <c r="J1150">
        <v>9.2338000000000003E-2</v>
      </c>
      <c r="K1150">
        <v>14.409000000000001</v>
      </c>
      <c r="L1150">
        <v>2028.4</v>
      </c>
      <c r="M1150">
        <v>38.646999999999998</v>
      </c>
      <c r="N1150">
        <v>1943.1</v>
      </c>
      <c r="O1150">
        <v>4.1577000000000003E-2</v>
      </c>
      <c r="P1150">
        <v>1917.7</v>
      </c>
      <c r="Q1150">
        <v>-28661</v>
      </c>
      <c r="R1150">
        <v>0.99946999999999997</v>
      </c>
      <c r="S1150">
        <v>0.99943000000000004</v>
      </c>
      <c r="T1150">
        <v>4.7667999999999999</v>
      </c>
      <c r="U1150">
        <v>3.7847</v>
      </c>
      <c r="V1150">
        <v>0.99690999999999996</v>
      </c>
      <c r="W1150">
        <v>0.99675999999999998</v>
      </c>
      <c r="X1150">
        <v>11.477</v>
      </c>
      <c r="Y1150">
        <v>9.5736000000000008</v>
      </c>
      <c r="Z1150">
        <v>0.82150999999999996</v>
      </c>
      <c r="AA1150">
        <v>0.81301000000000001</v>
      </c>
      <c r="AB1150">
        <v>87.224000000000004</v>
      </c>
      <c r="AC1150">
        <v>73.695999999999998</v>
      </c>
      <c r="AD1150">
        <v>45</v>
      </c>
      <c r="AE1150">
        <v>43</v>
      </c>
      <c r="AF1150">
        <v>0.37569000000000002</v>
      </c>
      <c r="AG1150">
        <v>5.1464000000000002E-4</v>
      </c>
      <c r="AH1150">
        <v>0.37517</v>
      </c>
      <c r="AI1150">
        <v>43</v>
      </c>
      <c r="AJ1150">
        <v>0</v>
      </c>
      <c r="AK1150">
        <v>42</v>
      </c>
      <c r="AL1150">
        <v>0</v>
      </c>
      <c r="AM1150">
        <v>0</v>
      </c>
      <c r="AN1150">
        <v>0</v>
      </c>
      <c r="AO1150">
        <v>0.91957999999999995</v>
      </c>
      <c r="AP1150">
        <v>0</v>
      </c>
      <c r="AQ1150">
        <v>0</v>
      </c>
      <c r="AR1150" t="s">
        <v>95</v>
      </c>
      <c r="AS1150" t="s">
        <v>95</v>
      </c>
      <c r="AT1150" t="s">
        <v>95</v>
      </c>
      <c r="AU1150" t="s">
        <v>95</v>
      </c>
      <c r="AV1150" t="s">
        <v>95</v>
      </c>
      <c r="AW1150" t="s">
        <v>95</v>
      </c>
      <c r="AX1150" t="s">
        <v>95</v>
      </c>
      <c r="AY1150" t="s">
        <v>95</v>
      </c>
      <c r="AZ1150" t="s">
        <v>95</v>
      </c>
      <c r="BA1150" t="s">
        <v>95</v>
      </c>
      <c r="BB1150" t="s">
        <v>95</v>
      </c>
      <c r="BC1150" t="s">
        <v>95</v>
      </c>
      <c r="BD1150" t="s">
        <v>95</v>
      </c>
      <c r="BH1150" t="s">
        <v>389</v>
      </c>
      <c r="BI1150">
        <v>1</v>
      </c>
      <c r="BJ1150" t="s">
        <v>97</v>
      </c>
      <c r="BK1150" t="s">
        <v>337</v>
      </c>
      <c r="BL1150">
        <v>0</v>
      </c>
      <c r="BM1150">
        <v>0</v>
      </c>
      <c r="BN1150">
        <v>0</v>
      </c>
      <c r="BO1150">
        <v>0</v>
      </c>
      <c r="BP1150">
        <v>0</v>
      </c>
      <c r="BQ1150">
        <v>0</v>
      </c>
      <c r="BY1150">
        <v>1202</v>
      </c>
      <c r="CG1150" s="4">
        <v>0</v>
      </c>
      <c r="CH1150" s="4">
        <v>0</v>
      </c>
      <c r="CI1150" s="5">
        <v>0</v>
      </c>
      <c r="CJ1150" s="5">
        <v>0</v>
      </c>
      <c r="CK1150" s="5">
        <v>0</v>
      </c>
      <c r="CL1150" s="5">
        <v>0</v>
      </c>
    </row>
    <row r="1151" spans="1:91" x14ac:dyDescent="0.2">
      <c r="A1151" t="s">
        <v>1822</v>
      </c>
      <c r="B1151" t="s">
        <v>1607</v>
      </c>
      <c r="C1151" t="s">
        <v>222</v>
      </c>
      <c r="D1151">
        <v>3.5</v>
      </c>
      <c r="E1151" t="s">
        <v>317</v>
      </c>
      <c r="F1151" t="s">
        <v>339</v>
      </c>
      <c r="G1151" t="s">
        <v>340</v>
      </c>
      <c r="H1151" t="s">
        <v>1611</v>
      </c>
      <c r="I1151">
        <v>0.11199000000000001</v>
      </c>
      <c r="J1151">
        <v>7.8492000000000006E-2</v>
      </c>
      <c r="K1151">
        <v>1.0906</v>
      </c>
      <c r="L1151">
        <v>2021.1</v>
      </c>
      <c r="M1151">
        <v>39.24</v>
      </c>
      <c r="N1151">
        <v>91.415000000000006</v>
      </c>
      <c r="O1151">
        <v>2.6440999999999999</v>
      </c>
      <c r="P1151">
        <v>1984.5</v>
      </c>
      <c r="Q1151">
        <v>-2167.3000000000002</v>
      </c>
      <c r="R1151">
        <v>0.99278999999999995</v>
      </c>
      <c r="S1151">
        <v>0.99224000000000001</v>
      </c>
      <c r="T1151">
        <v>1.2661</v>
      </c>
      <c r="U1151">
        <v>0.97070000000000001</v>
      </c>
      <c r="V1151">
        <v>0.98502999999999996</v>
      </c>
      <c r="W1151">
        <v>0.98429999999999995</v>
      </c>
      <c r="X1151">
        <v>1.8240000000000001</v>
      </c>
      <c r="Y1151">
        <v>1.369</v>
      </c>
      <c r="Z1151">
        <v>0.86307</v>
      </c>
      <c r="AA1151">
        <v>0.85638999999999998</v>
      </c>
      <c r="AB1151">
        <v>5.5160999999999998</v>
      </c>
      <c r="AC1151">
        <v>4.8921999999999999</v>
      </c>
      <c r="AD1151">
        <v>44</v>
      </c>
      <c r="AE1151">
        <v>42</v>
      </c>
      <c r="AF1151">
        <v>0.53602000000000005</v>
      </c>
      <c r="AG1151">
        <v>1.0939000000000001E-2</v>
      </c>
      <c r="AH1151">
        <v>0.52507999999999999</v>
      </c>
      <c r="AI1151">
        <v>42</v>
      </c>
      <c r="AJ1151">
        <v>0</v>
      </c>
      <c r="AK1151">
        <v>41</v>
      </c>
      <c r="AL1151">
        <v>0</v>
      </c>
      <c r="AM1151">
        <v>0</v>
      </c>
      <c r="AN1151">
        <v>0</v>
      </c>
      <c r="AO1151">
        <v>0.93749000000000005</v>
      </c>
      <c r="AP1151">
        <v>0</v>
      </c>
      <c r="AQ1151">
        <v>1</v>
      </c>
      <c r="AR1151" t="s">
        <v>95</v>
      </c>
      <c r="AS1151" t="s">
        <v>95</v>
      </c>
      <c r="AT1151" t="s">
        <v>95</v>
      </c>
      <c r="AU1151" t="s">
        <v>95</v>
      </c>
      <c r="AV1151" t="s">
        <v>95</v>
      </c>
      <c r="AW1151" t="s">
        <v>95</v>
      </c>
      <c r="AX1151" t="s">
        <v>95</v>
      </c>
      <c r="AY1151" t="s">
        <v>95</v>
      </c>
      <c r="AZ1151" t="s">
        <v>95</v>
      </c>
      <c r="BA1151" t="s">
        <v>95</v>
      </c>
      <c r="BB1151" t="s">
        <v>95</v>
      </c>
      <c r="BC1151" t="s">
        <v>95</v>
      </c>
      <c r="BD1151" t="s">
        <v>95</v>
      </c>
      <c r="BH1151" t="s">
        <v>341</v>
      </c>
      <c r="BI1151">
        <v>1</v>
      </c>
      <c r="BJ1151" t="s">
        <v>97</v>
      </c>
      <c r="BK1151" t="s">
        <v>138</v>
      </c>
      <c r="BL1151">
        <v>0</v>
      </c>
      <c r="BM1151">
        <v>0</v>
      </c>
      <c r="BN1151">
        <v>0</v>
      </c>
      <c r="BO1151">
        <v>0</v>
      </c>
      <c r="BP1151">
        <v>0</v>
      </c>
      <c r="BQ1151">
        <v>0</v>
      </c>
      <c r="BY1151">
        <v>1203</v>
      </c>
      <c r="CG1151" s="4">
        <v>0</v>
      </c>
      <c r="CH1151" s="4">
        <v>0</v>
      </c>
      <c r="CI1151" s="5">
        <v>0</v>
      </c>
      <c r="CJ1151" s="5">
        <v>0</v>
      </c>
      <c r="CK1151" s="5">
        <v>0</v>
      </c>
      <c r="CL1151" s="5">
        <v>0</v>
      </c>
    </row>
    <row r="1152" spans="1:91" x14ac:dyDescent="0.2">
      <c r="A1152" t="s">
        <v>1823</v>
      </c>
      <c r="B1152" t="s">
        <v>1607</v>
      </c>
      <c r="C1152" t="s">
        <v>222</v>
      </c>
      <c r="D1152">
        <v>3.5</v>
      </c>
      <c r="E1152" t="s">
        <v>317</v>
      </c>
      <c r="F1152" t="s">
        <v>343</v>
      </c>
      <c r="G1152" t="s">
        <v>344</v>
      </c>
      <c r="H1152" t="s">
        <v>1611</v>
      </c>
      <c r="I1152">
        <v>0.11706</v>
      </c>
      <c r="J1152">
        <v>7.5263999999999998E-2</v>
      </c>
      <c r="K1152">
        <v>1.1166</v>
      </c>
      <c r="L1152">
        <v>2019</v>
      </c>
      <c r="M1152">
        <v>37.54</v>
      </c>
      <c r="N1152">
        <v>80.617000000000004</v>
      </c>
      <c r="O1152">
        <v>5.8738000000000001</v>
      </c>
      <c r="P1152">
        <v>1994</v>
      </c>
      <c r="Q1152">
        <v>-2219.1999999999998</v>
      </c>
      <c r="R1152">
        <v>0.99248999999999998</v>
      </c>
      <c r="S1152">
        <v>0.99194000000000004</v>
      </c>
      <c r="T1152">
        <v>1.3471</v>
      </c>
      <c r="U1152">
        <v>1.0083</v>
      </c>
      <c r="V1152">
        <v>0.98028999999999999</v>
      </c>
      <c r="W1152">
        <v>0.97935000000000005</v>
      </c>
      <c r="X1152">
        <v>2.1825000000000001</v>
      </c>
      <c r="Y1152">
        <v>1.6867000000000001</v>
      </c>
      <c r="Z1152">
        <v>0.87012</v>
      </c>
      <c r="AA1152">
        <v>0.86392999999999998</v>
      </c>
      <c r="AB1152">
        <v>5.6026999999999996</v>
      </c>
      <c r="AC1152">
        <v>5.0129999999999999</v>
      </c>
      <c r="AD1152">
        <v>45</v>
      </c>
      <c r="AE1152">
        <v>43</v>
      </c>
      <c r="AF1152">
        <v>0.60780999999999996</v>
      </c>
      <c r="AG1152">
        <v>1.2404E-2</v>
      </c>
      <c r="AH1152">
        <v>0.59540999999999999</v>
      </c>
      <c r="AI1152">
        <v>43</v>
      </c>
      <c r="AJ1152">
        <v>1</v>
      </c>
      <c r="AK1152">
        <v>42</v>
      </c>
      <c r="AL1152">
        <v>0</v>
      </c>
      <c r="AM1152">
        <v>0</v>
      </c>
      <c r="AN1152">
        <v>0</v>
      </c>
      <c r="AO1152">
        <v>0.94410000000000005</v>
      </c>
      <c r="AP1152">
        <v>0</v>
      </c>
      <c r="AQ1152">
        <v>1</v>
      </c>
      <c r="AR1152" t="s">
        <v>95</v>
      </c>
      <c r="AS1152" t="s">
        <v>95</v>
      </c>
      <c r="AT1152" t="s">
        <v>95</v>
      </c>
      <c r="AU1152" t="s">
        <v>95</v>
      </c>
      <c r="AV1152" t="s">
        <v>95</v>
      </c>
      <c r="AW1152" t="s">
        <v>95</v>
      </c>
      <c r="AX1152" t="s">
        <v>95</v>
      </c>
      <c r="AY1152" t="s">
        <v>95</v>
      </c>
      <c r="AZ1152" t="s">
        <v>95</v>
      </c>
      <c r="BA1152" t="s">
        <v>95</v>
      </c>
      <c r="BB1152" t="s">
        <v>95</v>
      </c>
      <c r="BC1152" t="s">
        <v>95</v>
      </c>
      <c r="BD1152" t="s">
        <v>95</v>
      </c>
      <c r="BH1152" t="s">
        <v>345</v>
      </c>
      <c r="BI1152">
        <v>1</v>
      </c>
      <c r="BJ1152" t="s">
        <v>97</v>
      </c>
      <c r="BK1152" t="s">
        <v>180</v>
      </c>
      <c r="BL1152">
        <v>0</v>
      </c>
      <c r="BM1152">
        <v>0</v>
      </c>
      <c r="BN1152">
        <v>0</v>
      </c>
      <c r="BO1152">
        <v>0</v>
      </c>
      <c r="BP1152">
        <v>0</v>
      </c>
      <c r="BQ1152">
        <v>0</v>
      </c>
      <c r="BY1152">
        <v>1204</v>
      </c>
      <c r="CG1152" s="4">
        <v>0</v>
      </c>
      <c r="CH1152" s="4">
        <v>0</v>
      </c>
      <c r="CI1152" s="5">
        <v>0</v>
      </c>
      <c r="CJ1152" s="5">
        <v>0</v>
      </c>
      <c r="CK1152" s="5">
        <v>0</v>
      </c>
      <c r="CL1152" s="5">
        <v>0</v>
      </c>
    </row>
    <row r="1153" spans="1:92" x14ac:dyDescent="0.2">
      <c r="A1153" t="s">
        <v>1824</v>
      </c>
      <c r="B1153" t="s">
        <v>1607</v>
      </c>
      <c r="C1153" t="s">
        <v>222</v>
      </c>
      <c r="D1153">
        <v>3.5</v>
      </c>
      <c r="E1153" t="s">
        <v>317</v>
      </c>
      <c r="F1153" t="s">
        <v>347</v>
      </c>
      <c r="G1153" t="s">
        <v>348</v>
      </c>
      <c r="H1153" t="s">
        <v>1611</v>
      </c>
      <c r="I1153">
        <v>0.13220000000000001</v>
      </c>
      <c r="J1153">
        <v>0.13217000000000001</v>
      </c>
      <c r="K1153">
        <v>5.1471000000000003E-2</v>
      </c>
      <c r="L1153">
        <v>2094.3000000000002</v>
      </c>
      <c r="M1153">
        <v>33.24</v>
      </c>
      <c r="N1153" s="1">
        <v>138870</v>
      </c>
      <c r="O1153">
        <v>3.7456999999999998</v>
      </c>
      <c r="P1153">
        <v>2014.8</v>
      </c>
      <c r="Q1153">
        <v>-102.01</v>
      </c>
      <c r="R1153">
        <v>0.33862999999999999</v>
      </c>
      <c r="S1153">
        <v>0.27022000000000002</v>
      </c>
      <c r="T1153">
        <v>0.83206999999999998</v>
      </c>
      <c r="U1153">
        <v>0.59257000000000004</v>
      </c>
      <c r="V1153">
        <v>0.33864</v>
      </c>
      <c r="W1153">
        <v>0.29454000000000002</v>
      </c>
      <c r="X1153">
        <v>0.83206999999999998</v>
      </c>
      <c r="Y1153">
        <v>0.59258999999999995</v>
      </c>
      <c r="Z1153">
        <v>0.22944999999999999</v>
      </c>
      <c r="AA1153">
        <v>0.17807999999999999</v>
      </c>
      <c r="AB1153">
        <v>0.89812999999999998</v>
      </c>
      <c r="AC1153">
        <v>0.64807000000000003</v>
      </c>
      <c r="AD1153">
        <v>33</v>
      </c>
      <c r="AE1153">
        <v>16</v>
      </c>
      <c r="AF1153" s="1">
        <v>3.6004999999999998E-5</v>
      </c>
      <c r="AG1153" s="1">
        <v>7.2011000000000004E-6</v>
      </c>
      <c r="AH1153" s="1">
        <v>2.8804000000000001E-5</v>
      </c>
      <c r="AI1153">
        <v>31</v>
      </c>
      <c r="AJ1153">
        <v>0</v>
      </c>
      <c r="AK1153">
        <v>30</v>
      </c>
      <c r="AL1153">
        <v>0</v>
      </c>
      <c r="AM1153">
        <v>0</v>
      </c>
      <c r="AN1153">
        <v>1</v>
      </c>
      <c r="AO1153">
        <v>0.36537999999999998</v>
      </c>
      <c r="AP1153">
        <v>0</v>
      </c>
      <c r="AQ1153">
        <v>1</v>
      </c>
      <c r="AR1153" t="s">
        <v>94</v>
      </c>
      <c r="AS1153" t="s">
        <v>95</v>
      </c>
      <c r="AT1153" t="s">
        <v>95</v>
      </c>
      <c r="AU1153" t="s">
        <v>94</v>
      </c>
      <c r="AV1153" t="s">
        <v>94</v>
      </c>
      <c r="AW1153" t="s">
        <v>94</v>
      </c>
      <c r="AX1153" t="s">
        <v>94</v>
      </c>
      <c r="AY1153" t="s">
        <v>94</v>
      </c>
      <c r="AZ1153" t="s">
        <v>94</v>
      </c>
      <c r="BA1153" t="s">
        <v>94</v>
      </c>
      <c r="BB1153" t="s">
        <v>94</v>
      </c>
      <c r="BC1153" t="s">
        <v>94</v>
      </c>
      <c r="BD1153" t="s">
        <v>94</v>
      </c>
      <c r="BH1153" t="s">
        <v>341</v>
      </c>
      <c r="BI1153">
        <v>1</v>
      </c>
      <c r="BJ1153" t="s">
        <v>97</v>
      </c>
      <c r="BK1153" t="s">
        <v>138</v>
      </c>
      <c r="BL1153">
        <v>0</v>
      </c>
      <c r="BM1153">
        <v>0</v>
      </c>
      <c r="BN1153">
        <v>0</v>
      </c>
      <c r="BO1153">
        <v>0</v>
      </c>
      <c r="BP1153">
        <v>0</v>
      </c>
      <c r="BQ1153">
        <v>0</v>
      </c>
      <c r="BY1153">
        <v>1205</v>
      </c>
      <c r="CG1153" s="4">
        <v>0</v>
      </c>
      <c r="CH1153" s="4">
        <v>0</v>
      </c>
      <c r="CI1153" s="5">
        <v>0</v>
      </c>
      <c r="CJ1153" s="5">
        <v>0</v>
      </c>
      <c r="CK1153" s="5">
        <v>0</v>
      </c>
      <c r="CL1153" s="5">
        <v>0</v>
      </c>
    </row>
    <row r="1154" spans="1:92" x14ac:dyDescent="0.2">
      <c r="A1154" t="s">
        <v>1825</v>
      </c>
      <c r="B1154" t="s">
        <v>1607</v>
      </c>
      <c r="C1154" t="s">
        <v>222</v>
      </c>
      <c r="D1154">
        <v>3.5</v>
      </c>
      <c r="E1154" t="s">
        <v>317</v>
      </c>
      <c r="F1154" t="s">
        <v>350</v>
      </c>
      <c r="G1154" t="s">
        <v>351</v>
      </c>
      <c r="H1154" t="s">
        <v>1611</v>
      </c>
      <c r="I1154">
        <v>0.41661999999999999</v>
      </c>
      <c r="J1154">
        <v>0.1772</v>
      </c>
      <c r="K1154">
        <v>1.1641999999999999</v>
      </c>
      <c r="L1154">
        <v>2019</v>
      </c>
      <c r="M1154">
        <v>10.548</v>
      </c>
      <c r="N1154">
        <v>84.183000000000007</v>
      </c>
      <c r="O1154">
        <v>4.7140000000000004</v>
      </c>
      <c r="P1154">
        <v>2007.7</v>
      </c>
      <c r="Q1154">
        <v>-2319.6999999999998</v>
      </c>
      <c r="R1154">
        <v>0.99739</v>
      </c>
      <c r="S1154">
        <v>0.99719000000000002</v>
      </c>
      <c r="T1154">
        <v>1.0660000000000001</v>
      </c>
      <c r="U1154">
        <v>0.69662000000000002</v>
      </c>
      <c r="V1154">
        <v>0.96936</v>
      </c>
      <c r="W1154">
        <v>0.96789999999999998</v>
      </c>
      <c r="X1154">
        <v>3.6496</v>
      </c>
      <c r="Y1154">
        <v>2.2362000000000002</v>
      </c>
      <c r="Z1154">
        <v>0.52583999999999997</v>
      </c>
      <c r="AA1154">
        <v>0.50326000000000004</v>
      </c>
      <c r="AB1154">
        <v>14.356999999999999</v>
      </c>
      <c r="AC1154">
        <v>11.702999999999999</v>
      </c>
      <c r="AD1154">
        <v>45</v>
      </c>
      <c r="AE1154">
        <v>26</v>
      </c>
      <c r="AF1154">
        <v>0.86716000000000004</v>
      </c>
      <c r="AG1154">
        <v>1.1879000000000001E-2</v>
      </c>
      <c r="AH1154">
        <v>0.85528000000000004</v>
      </c>
      <c r="AI1154">
        <v>26</v>
      </c>
      <c r="AJ1154">
        <v>0</v>
      </c>
      <c r="AK1154">
        <v>25</v>
      </c>
      <c r="AL1154">
        <v>0</v>
      </c>
      <c r="AM1154">
        <v>0</v>
      </c>
      <c r="AN1154">
        <v>1</v>
      </c>
      <c r="AO1154">
        <v>0.88327</v>
      </c>
      <c r="AP1154">
        <v>0</v>
      </c>
      <c r="AQ1154">
        <v>1</v>
      </c>
      <c r="AR1154" t="s">
        <v>95</v>
      </c>
      <c r="AS1154" t="s">
        <v>95</v>
      </c>
      <c r="AT1154" t="s">
        <v>95</v>
      </c>
      <c r="AU1154" t="s">
        <v>95</v>
      </c>
      <c r="AV1154" t="s">
        <v>95</v>
      </c>
      <c r="AW1154" t="s">
        <v>95</v>
      </c>
      <c r="AX1154" t="s">
        <v>95</v>
      </c>
      <c r="AY1154" t="s">
        <v>95</v>
      </c>
      <c r="AZ1154" t="s">
        <v>95</v>
      </c>
      <c r="BA1154" t="s">
        <v>95</v>
      </c>
      <c r="BB1154" t="s">
        <v>95</v>
      </c>
      <c r="BC1154" t="s">
        <v>95</v>
      </c>
      <c r="BD1154" t="s">
        <v>95</v>
      </c>
      <c r="BI1154">
        <v>0</v>
      </c>
      <c r="BJ1154" t="s">
        <v>137</v>
      </c>
      <c r="BK1154" t="s">
        <v>180</v>
      </c>
      <c r="BL1154">
        <v>1</v>
      </c>
      <c r="BM1154">
        <v>1</v>
      </c>
      <c r="BN1154">
        <v>0</v>
      </c>
      <c r="BO1154">
        <v>0</v>
      </c>
      <c r="BP1154">
        <v>0</v>
      </c>
      <c r="BQ1154">
        <v>0</v>
      </c>
      <c r="BY1154">
        <v>1206</v>
      </c>
      <c r="CG1154" s="4">
        <v>1</v>
      </c>
      <c r="CH1154" s="4">
        <v>1</v>
      </c>
      <c r="CI1154" s="5">
        <v>0</v>
      </c>
      <c r="CJ1154" s="5">
        <v>0</v>
      </c>
      <c r="CK1154" s="5">
        <v>0</v>
      </c>
      <c r="CL1154" s="5">
        <v>0</v>
      </c>
    </row>
    <row r="1155" spans="1:92" x14ac:dyDescent="0.2">
      <c r="A1155" t="s">
        <v>1826</v>
      </c>
      <c r="B1155" t="s">
        <v>1607</v>
      </c>
      <c r="C1155" t="s">
        <v>222</v>
      </c>
      <c r="D1155">
        <v>3.5</v>
      </c>
      <c r="E1155" t="s">
        <v>317</v>
      </c>
      <c r="F1155" t="s">
        <v>353</v>
      </c>
      <c r="G1155" t="s">
        <v>354</v>
      </c>
      <c r="H1155" t="s">
        <v>1611</v>
      </c>
      <c r="I1155">
        <v>0.63087000000000004</v>
      </c>
      <c r="J1155">
        <v>1.3979E-2</v>
      </c>
      <c r="K1155">
        <v>0.13621</v>
      </c>
      <c r="L1155">
        <v>2016.7</v>
      </c>
      <c r="M1155">
        <v>6.9657</v>
      </c>
      <c r="N1155">
        <v>13.301</v>
      </c>
      <c r="O1155">
        <v>1552.3</v>
      </c>
      <c r="P1155" s="1">
        <v>157720</v>
      </c>
      <c r="Q1155">
        <v>-271.25</v>
      </c>
      <c r="R1155">
        <v>0.94747999999999999</v>
      </c>
      <c r="S1155">
        <v>0.94311</v>
      </c>
      <c r="T1155">
        <v>0.58381000000000005</v>
      </c>
      <c r="U1155">
        <v>0.28266999999999998</v>
      </c>
      <c r="V1155">
        <v>-0.18643999999999999</v>
      </c>
      <c r="W1155">
        <v>-0.25057000000000001</v>
      </c>
      <c r="X1155">
        <v>2.7749000000000001</v>
      </c>
      <c r="Y1155">
        <v>1.1000000000000001</v>
      </c>
      <c r="Z1155">
        <v>0.38092999999999999</v>
      </c>
      <c r="AA1155">
        <v>0.34745999999999999</v>
      </c>
      <c r="AB1155">
        <v>2.0044</v>
      </c>
      <c r="AC1155">
        <v>1.4132</v>
      </c>
      <c r="AD1155">
        <v>40</v>
      </c>
      <c r="AE1155">
        <v>12</v>
      </c>
      <c r="AF1155">
        <v>0.82701000000000002</v>
      </c>
      <c r="AG1155">
        <v>7.5181999999999999E-2</v>
      </c>
      <c r="AH1155">
        <v>0.75182000000000004</v>
      </c>
      <c r="AI1155">
        <v>21</v>
      </c>
      <c r="AJ1155">
        <v>0</v>
      </c>
      <c r="AK1155">
        <v>20</v>
      </c>
      <c r="AL1155">
        <v>0</v>
      </c>
      <c r="AM1155">
        <v>0</v>
      </c>
      <c r="AN1155">
        <v>1</v>
      </c>
      <c r="AO1155">
        <v>0.71753</v>
      </c>
      <c r="AP1155">
        <v>0</v>
      </c>
      <c r="AQ1155">
        <v>1</v>
      </c>
      <c r="AR1155" t="s">
        <v>95</v>
      </c>
      <c r="AS1155" t="s">
        <v>95</v>
      </c>
      <c r="AT1155" t="s">
        <v>95</v>
      </c>
      <c r="AU1155" t="s">
        <v>94</v>
      </c>
      <c r="AV1155" t="s">
        <v>94</v>
      </c>
      <c r="AW1155" t="s">
        <v>94</v>
      </c>
      <c r="AX1155" t="s">
        <v>95</v>
      </c>
      <c r="AY1155" t="s">
        <v>95</v>
      </c>
      <c r="AZ1155" t="s">
        <v>95</v>
      </c>
      <c r="BA1155" t="s">
        <v>94</v>
      </c>
      <c r="BB1155" t="s">
        <v>94</v>
      </c>
      <c r="BC1155" t="s">
        <v>94</v>
      </c>
      <c r="BD1155" t="s">
        <v>94</v>
      </c>
      <c r="BH1155" t="s">
        <v>341</v>
      </c>
      <c r="BI1155">
        <v>1</v>
      </c>
      <c r="BJ1155" t="s">
        <v>97</v>
      </c>
      <c r="BK1155" t="s">
        <v>138</v>
      </c>
      <c r="BL1155">
        <v>0</v>
      </c>
      <c r="BM1155">
        <v>0</v>
      </c>
      <c r="BN1155">
        <v>0</v>
      </c>
      <c r="BO1155">
        <v>0</v>
      </c>
      <c r="BP1155">
        <v>0</v>
      </c>
      <c r="BQ1155">
        <v>0</v>
      </c>
      <c r="BY1155">
        <v>1207</v>
      </c>
      <c r="CG1155" s="4">
        <v>0</v>
      </c>
      <c r="CH1155" s="4">
        <v>0</v>
      </c>
      <c r="CI1155" s="5">
        <v>0</v>
      </c>
      <c r="CJ1155" s="5">
        <v>0</v>
      </c>
      <c r="CK1155" s="5">
        <v>0</v>
      </c>
      <c r="CL1155" s="5">
        <v>0</v>
      </c>
    </row>
    <row r="1156" spans="1:92" x14ac:dyDescent="0.2">
      <c r="A1156" t="s">
        <v>1827</v>
      </c>
      <c r="B1156" t="s">
        <v>1607</v>
      </c>
      <c r="C1156" t="s">
        <v>222</v>
      </c>
      <c r="D1156">
        <v>3.5</v>
      </c>
      <c r="E1156" t="s">
        <v>317</v>
      </c>
      <c r="F1156" t="s">
        <v>356</v>
      </c>
      <c r="G1156" t="s">
        <v>357</v>
      </c>
      <c r="H1156" t="s">
        <v>1611</v>
      </c>
      <c r="I1156">
        <v>3.6757</v>
      </c>
      <c r="J1156">
        <v>0.27714</v>
      </c>
      <c r="K1156">
        <v>4.3422999999999998</v>
      </c>
      <c r="L1156">
        <v>2020.3</v>
      </c>
      <c r="M1156">
        <v>1.1955</v>
      </c>
      <c r="N1156">
        <v>358.51</v>
      </c>
      <c r="O1156">
        <v>1.941E-3</v>
      </c>
      <c r="P1156">
        <v>1979.5</v>
      </c>
      <c r="Q1156">
        <v>-8656.2000000000007</v>
      </c>
      <c r="R1156">
        <v>0.98646999999999996</v>
      </c>
      <c r="S1156">
        <v>0.98548000000000002</v>
      </c>
      <c r="T1156">
        <v>11.558</v>
      </c>
      <c r="U1156">
        <v>4.5221999999999998</v>
      </c>
      <c r="V1156">
        <v>0.88575999999999999</v>
      </c>
      <c r="W1156">
        <v>0.88031999999999999</v>
      </c>
      <c r="X1156">
        <v>33.585999999999999</v>
      </c>
      <c r="Y1156">
        <v>15.26</v>
      </c>
      <c r="Z1156">
        <v>0.32208999999999999</v>
      </c>
      <c r="AA1156">
        <v>0.2898</v>
      </c>
      <c r="AB1156">
        <v>81.814999999999998</v>
      </c>
      <c r="AC1156">
        <v>58.878</v>
      </c>
      <c r="AD1156">
        <v>45</v>
      </c>
      <c r="AE1156">
        <v>17</v>
      </c>
      <c r="AF1156">
        <v>1.0028999999999999</v>
      </c>
      <c r="AG1156">
        <v>6.8672000000000004E-4</v>
      </c>
      <c r="AH1156">
        <v>1.0022</v>
      </c>
      <c r="AI1156">
        <v>17</v>
      </c>
      <c r="AJ1156">
        <v>1</v>
      </c>
      <c r="AK1156">
        <v>16</v>
      </c>
      <c r="AL1156">
        <v>0</v>
      </c>
      <c r="AM1156">
        <v>0</v>
      </c>
      <c r="AN1156">
        <v>1</v>
      </c>
      <c r="AO1156">
        <v>0.80408000000000002</v>
      </c>
      <c r="AP1156">
        <v>0</v>
      </c>
      <c r="AQ1156">
        <v>0</v>
      </c>
      <c r="AR1156" t="s">
        <v>95</v>
      </c>
      <c r="AS1156" t="s">
        <v>95</v>
      </c>
      <c r="AT1156" t="s">
        <v>95</v>
      </c>
      <c r="AU1156" t="s">
        <v>94</v>
      </c>
      <c r="AV1156" t="s">
        <v>95</v>
      </c>
      <c r="AW1156" t="s">
        <v>94</v>
      </c>
      <c r="AX1156" t="s">
        <v>95</v>
      </c>
      <c r="AY1156" t="s">
        <v>95</v>
      </c>
      <c r="AZ1156" t="s">
        <v>95</v>
      </c>
      <c r="BA1156" t="s">
        <v>94</v>
      </c>
      <c r="BB1156" t="s">
        <v>94</v>
      </c>
      <c r="BC1156" t="s">
        <v>94</v>
      </c>
      <c r="BD1156" t="s">
        <v>94</v>
      </c>
      <c r="BI1156">
        <v>0</v>
      </c>
      <c r="BJ1156" t="s">
        <v>137</v>
      </c>
      <c r="BK1156" t="s">
        <v>180</v>
      </c>
      <c r="BL1156">
        <v>1</v>
      </c>
      <c r="BM1156">
        <v>1</v>
      </c>
      <c r="BN1156">
        <v>0</v>
      </c>
      <c r="BO1156">
        <v>0</v>
      </c>
      <c r="BP1156">
        <v>0</v>
      </c>
      <c r="BQ1156">
        <v>0</v>
      </c>
      <c r="BY1156">
        <v>1208</v>
      </c>
      <c r="CG1156" s="4">
        <v>1</v>
      </c>
      <c r="CH1156" s="4">
        <v>1</v>
      </c>
      <c r="CI1156" s="5">
        <v>0</v>
      </c>
      <c r="CJ1156" s="5">
        <v>0</v>
      </c>
      <c r="CK1156" s="5">
        <v>0</v>
      </c>
      <c r="CL1156" s="5">
        <v>0</v>
      </c>
    </row>
    <row r="1157" spans="1:92" x14ac:dyDescent="0.2">
      <c r="A1157" t="s">
        <v>1828</v>
      </c>
      <c r="B1157" t="s">
        <v>1607</v>
      </c>
      <c r="C1157" t="s">
        <v>222</v>
      </c>
      <c r="D1157">
        <v>3.5</v>
      </c>
      <c r="E1157" t="s">
        <v>317</v>
      </c>
      <c r="F1157" t="s">
        <v>359</v>
      </c>
      <c r="G1157" t="s">
        <v>360</v>
      </c>
      <c r="H1157" t="s">
        <v>1611</v>
      </c>
      <c r="I1157">
        <v>2.5183</v>
      </c>
      <c r="J1157">
        <v>2.5182000000000002</v>
      </c>
      <c r="K1157">
        <v>1.0724</v>
      </c>
      <c r="L1157">
        <v>2024.9</v>
      </c>
      <c r="M1157">
        <v>1.7450000000000001</v>
      </c>
      <c r="N1157" s="1">
        <v>5284400</v>
      </c>
      <c r="O1157">
        <v>3.2891999999999999E-3</v>
      </c>
      <c r="P1157">
        <v>2016.5</v>
      </c>
      <c r="Q1157">
        <v>-2137.4</v>
      </c>
      <c r="R1157">
        <v>0.98926999999999998</v>
      </c>
      <c r="S1157">
        <v>0.98841999999999997</v>
      </c>
      <c r="T1157">
        <v>4.1079999999999997</v>
      </c>
      <c r="U1157">
        <v>1.4326000000000001</v>
      </c>
      <c r="V1157">
        <v>0.98926999999999998</v>
      </c>
      <c r="W1157">
        <v>0.98872000000000004</v>
      </c>
      <c r="X1157">
        <v>4.1079999999999997</v>
      </c>
      <c r="Y1157">
        <v>1.4326000000000001</v>
      </c>
      <c r="Z1157">
        <v>0.10745</v>
      </c>
      <c r="AA1157">
        <v>6.1682000000000001E-2</v>
      </c>
      <c r="AB1157">
        <v>37.463000000000001</v>
      </c>
      <c r="AC1157">
        <v>15.641</v>
      </c>
      <c r="AD1157">
        <v>42</v>
      </c>
      <c r="AE1157">
        <v>12</v>
      </c>
      <c r="AF1157" s="1">
        <v>4.922E-5</v>
      </c>
      <c r="AG1157" s="1">
        <v>4.6590000000000002E-8</v>
      </c>
      <c r="AH1157" s="1">
        <v>4.9174E-5</v>
      </c>
      <c r="AI1157">
        <v>14</v>
      </c>
      <c r="AJ1157">
        <v>0</v>
      </c>
      <c r="AK1157">
        <v>13</v>
      </c>
      <c r="AL1157">
        <v>0</v>
      </c>
      <c r="AM1157">
        <v>0</v>
      </c>
      <c r="AN1157">
        <v>1</v>
      </c>
      <c r="AO1157">
        <v>7.5773999999999994E-2</v>
      </c>
      <c r="AP1157">
        <v>0</v>
      </c>
      <c r="AQ1157">
        <v>0</v>
      </c>
      <c r="AR1157" t="s">
        <v>95</v>
      </c>
      <c r="AS1157" t="s">
        <v>95</v>
      </c>
      <c r="AT1157" t="s">
        <v>95</v>
      </c>
      <c r="AU1157" t="s">
        <v>94</v>
      </c>
      <c r="AV1157" t="s">
        <v>95</v>
      </c>
      <c r="AW1157" t="s">
        <v>94</v>
      </c>
      <c r="AX1157" t="s">
        <v>94</v>
      </c>
      <c r="AY1157" t="s">
        <v>94</v>
      </c>
      <c r="AZ1157" t="s">
        <v>94</v>
      </c>
      <c r="BA1157" t="s">
        <v>94</v>
      </c>
      <c r="BB1157" t="s">
        <v>94</v>
      </c>
      <c r="BC1157" t="s">
        <v>94</v>
      </c>
      <c r="BD1157" t="s">
        <v>94</v>
      </c>
      <c r="BH1157" t="s">
        <v>341</v>
      </c>
      <c r="BI1157">
        <v>1</v>
      </c>
      <c r="BJ1157" t="s">
        <v>97</v>
      </c>
      <c r="BK1157" t="s">
        <v>138</v>
      </c>
      <c r="BL1157">
        <v>0</v>
      </c>
      <c r="BM1157">
        <v>0</v>
      </c>
      <c r="BN1157">
        <v>0</v>
      </c>
      <c r="BO1157">
        <v>0</v>
      </c>
      <c r="BP1157">
        <v>0</v>
      </c>
      <c r="BQ1157">
        <v>0</v>
      </c>
      <c r="BY1157">
        <v>1209</v>
      </c>
      <c r="CG1157" s="4">
        <v>0</v>
      </c>
      <c r="CH1157" s="4">
        <v>0</v>
      </c>
      <c r="CI1157" s="5">
        <v>0</v>
      </c>
      <c r="CJ1157" s="5">
        <v>0</v>
      </c>
      <c r="CK1157" s="5">
        <v>0</v>
      </c>
      <c r="CL1157" s="5">
        <v>0</v>
      </c>
    </row>
    <row r="1158" spans="1:92" x14ac:dyDescent="0.2">
      <c r="A1158" t="s">
        <v>1829</v>
      </c>
      <c r="B1158" t="s">
        <v>1607</v>
      </c>
      <c r="C1158" t="s">
        <v>222</v>
      </c>
      <c r="D1158">
        <v>3.5</v>
      </c>
      <c r="E1158" t="s">
        <v>317</v>
      </c>
      <c r="F1158" t="s">
        <v>362</v>
      </c>
      <c r="G1158" t="s">
        <v>357</v>
      </c>
      <c r="H1158" t="s">
        <v>1611</v>
      </c>
      <c r="I1158">
        <v>0.37996999999999997</v>
      </c>
      <c r="J1158">
        <v>0.13383</v>
      </c>
      <c r="K1158">
        <v>44.527000000000001</v>
      </c>
      <c r="L1158">
        <v>2016.9</v>
      </c>
      <c r="M1158">
        <v>11.565</v>
      </c>
      <c r="N1158">
        <v>2489.3000000000002</v>
      </c>
      <c r="O1158">
        <v>2.8083999999999997E-4</v>
      </c>
      <c r="P1158">
        <v>1903.8</v>
      </c>
      <c r="Q1158">
        <v>-88691</v>
      </c>
      <c r="R1158">
        <v>0.98462000000000005</v>
      </c>
      <c r="S1158">
        <v>0.98348999999999998</v>
      </c>
      <c r="T1158">
        <v>90.409000000000006</v>
      </c>
      <c r="U1158">
        <v>53.713000000000001</v>
      </c>
      <c r="V1158">
        <v>0.94454000000000005</v>
      </c>
      <c r="W1158">
        <v>0.94189999999999996</v>
      </c>
      <c r="X1158">
        <v>171.68</v>
      </c>
      <c r="Y1158">
        <v>119.54</v>
      </c>
      <c r="Z1158">
        <v>0.62924999999999998</v>
      </c>
      <c r="AA1158">
        <v>0.61158999999999997</v>
      </c>
      <c r="AB1158">
        <v>443.88</v>
      </c>
      <c r="AC1158">
        <v>385.36</v>
      </c>
      <c r="AD1158">
        <v>45</v>
      </c>
      <c r="AE1158">
        <v>24</v>
      </c>
      <c r="AF1158">
        <v>0.89102000000000003</v>
      </c>
      <c r="AG1158">
        <v>2.9648000000000001E-2</v>
      </c>
      <c r="AH1158">
        <v>0.86136999999999997</v>
      </c>
      <c r="AI1158">
        <v>24</v>
      </c>
      <c r="AJ1158">
        <v>0</v>
      </c>
      <c r="AK1158">
        <v>23</v>
      </c>
      <c r="AL1158">
        <v>0</v>
      </c>
      <c r="AM1158">
        <v>0</v>
      </c>
      <c r="AN1158">
        <v>1</v>
      </c>
      <c r="AO1158">
        <v>0.91324000000000005</v>
      </c>
      <c r="AP1158">
        <v>0</v>
      </c>
      <c r="AQ1158">
        <v>0</v>
      </c>
      <c r="AR1158" t="s">
        <v>95</v>
      </c>
      <c r="AS1158" t="s">
        <v>95</v>
      </c>
      <c r="AT1158" t="s">
        <v>95</v>
      </c>
      <c r="AU1158" t="s">
        <v>95</v>
      </c>
      <c r="AV1158" t="s">
        <v>95</v>
      </c>
      <c r="AW1158" t="s">
        <v>95</v>
      </c>
      <c r="AX1158" t="s">
        <v>95</v>
      </c>
      <c r="AY1158" t="s">
        <v>95</v>
      </c>
      <c r="AZ1158" t="s">
        <v>95</v>
      </c>
      <c r="BA1158" t="s">
        <v>95</v>
      </c>
      <c r="BB1158" t="s">
        <v>95</v>
      </c>
      <c r="BC1158" t="s">
        <v>95</v>
      </c>
      <c r="BD1158" t="s">
        <v>95</v>
      </c>
      <c r="BI1158">
        <v>0</v>
      </c>
      <c r="BJ1158" t="s">
        <v>137</v>
      </c>
      <c r="BK1158" t="s">
        <v>180</v>
      </c>
      <c r="BL1158">
        <v>1</v>
      </c>
      <c r="BM1158">
        <v>1</v>
      </c>
      <c r="BN1158">
        <v>0</v>
      </c>
      <c r="BO1158">
        <v>0</v>
      </c>
      <c r="BP1158">
        <v>0</v>
      </c>
      <c r="BQ1158">
        <v>0</v>
      </c>
      <c r="BY1158">
        <v>1210</v>
      </c>
      <c r="CG1158" s="4">
        <v>1</v>
      </c>
      <c r="CH1158" s="4">
        <v>1</v>
      </c>
      <c r="CI1158" s="5">
        <v>0</v>
      </c>
      <c r="CJ1158" s="5">
        <v>0</v>
      </c>
      <c r="CK1158" s="5">
        <v>0</v>
      </c>
      <c r="CL1158" s="5">
        <v>0</v>
      </c>
    </row>
    <row r="1159" spans="1:92" x14ac:dyDescent="0.2">
      <c r="A1159" t="s">
        <v>1830</v>
      </c>
      <c r="B1159" t="s">
        <v>1607</v>
      </c>
      <c r="C1159" t="s">
        <v>222</v>
      </c>
      <c r="D1159">
        <v>3.5</v>
      </c>
      <c r="E1159" t="s">
        <v>317</v>
      </c>
      <c r="F1159" t="s">
        <v>364</v>
      </c>
      <c r="G1159" t="s">
        <v>360</v>
      </c>
      <c r="H1159" t="s">
        <v>1611</v>
      </c>
      <c r="I1159">
        <v>4.3879999999999999</v>
      </c>
      <c r="J1159">
        <v>4.3114999999999997</v>
      </c>
      <c r="K1159">
        <v>4.2880000000000003</v>
      </c>
      <c r="L1159">
        <v>2016.6</v>
      </c>
      <c r="M1159">
        <v>1.0015000000000001</v>
      </c>
      <c r="N1159">
        <v>10106</v>
      </c>
      <c r="O1159" s="1">
        <v>1.0877E-17</v>
      </c>
      <c r="P1159">
        <v>2005.4</v>
      </c>
      <c r="Q1159">
        <v>-8534.6</v>
      </c>
      <c r="R1159">
        <v>0.90761000000000003</v>
      </c>
      <c r="S1159">
        <v>0.89920999999999995</v>
      </c>
      <c r="T1159">
        <v>36.247999999999998</v>
      </c>
      <c r="U1159">
        <v>13.141999999999999</v>
      </c>
      <c r="V1159">
        <v>0.90761000000000003</v>
      </c>
      <c r="W1159">
        <v>0.90217000000000003</v>
      </c>
      <c r="X1159">
        <v>36.247999999999998</v>
      </c>
      <c r="Y1159">
        <v>13.141999999999999</v>
      </c>
      <c r="Z1159">
        <v>0.1474</v>
      </c>
      <c r="AA1159">
        <v>9.7242999999999996E-2</v>
      </c>
      <c r="AB1159">
        <v>110.11</v>
      </c>
      <c r="AC1159">
        <v>53.856000000000002</v>
      </c>
      <c r="AD1159">
        <v>37</v>
      </c>
      <c r="AE1159">
        <v>14</v>
      </c>
      <c r="AF1159">
        <v>7.1173E-2</v>
      </c>
      <c r="AG1159" s="1">
        <v>2.4362000000000002E-5</v>
      </c>
      <c r="AH1159">
        <v>7.1149000000000004E-2</v>
      </c>
      <c r="AI1159">
        <v>16</v>
      </c>
      <c r="AJ1159">
        <v>0</v>
      </c>
      <c r="AK1159">
        <v>8</v>
      </c>
      <c r="AL1159">
        <v>0</v>
      </c>
      <c r="AM1159">
        <v>1</v>
      </c>
      <c r="AN1159">
        <v>1</v>
      </c>
      <c r="AO1159">
        <v>3.8988000000000002E-2</v>
      </c>
      <c r="AP1159">
        <v>0</v>
      </c>
      <c r="AQ1159">
        <v>0</v>
      </c>
      <c r="AR1159" t="s">
        <v>95</v>
      </c>
      <c r="AS1159" t="s">
        <v>95</v>
      </c>
      <c r="AT1159" t="s">
        <v>95</v>
      </c>
      <c r="AU1159" t="s">
        <v>94</v>
      </c>
      <c r="AV1159" t="s">
        <v>94</v>
      </c>
      <c r="AW1159" t="s">
        <v>94</v>
      </c>
      <c r="AX1159" t="s">
        <v>94</v>
      </c>
      <c r="AY1159" t="s">
        <v>94</v>
      </c>
      <c r="AZ1159" t="s">
        <v>94</v>
      </c>
      <c r="BA1159" t="s">
        <v>94</v>
      </c>
      <c r="BB1159" t="s">
        <v>94</v>
      </c>
      <c r="BC1159" t="s">
        <v>94</v>
      </c>
      <c r="BD1159" t="s">
        <v>94</v>
      </c>
      <c r="BH1159" t="s">
        <v>341</v>
      </c>
      <c r="BI1159">
        <v>1</v>
      </c>
      <c r="BJ1159" t="s">
        <v>97</v>
      </c>
      <c r="BK1159" t="s">
        <v>138</v>
      </c>
      <c r="BL1159">
        <v>0</v>
      </c>
      <c r="BM1159">
        <v>0</v>
      </c>
      <c r="BN1159">
        <v>0</v>
      </c>
      <c r="BO1159">
        <v>0</v>
      </c>
      <c r="BP1159">
        <v>0</v>
      </c>
      <c r="BQ1159">
        <v>0</v>
      </c>
      <c r="BY1159">
        <v>1211</v>
      </c>
      <c r="CG1159" s="4">
        <v>0</v>
      </c>
      <c r="CH1159" s="4">
        <v>0</v>
      </c>
      <c r="CI1159" s="5">
        <v>0</v>
      </c>
      <c r="CJ1159" s="5">
        <v>0</v>
      </c>
      <c r="CK1159" s="5">
        <v>0</v>
      </c>
      <c r="CL1159" s="5">
        <v>0</v>
      </c>
    </row>
    <row r="1160" spans="1:92" x14ac:dyDescent="0.2">
      <c r="A1160" t="s">
        <v>1831</v>
      </c>
      <c r="B1160" t="s">
        <v>1607</v>
      </c>
      <c r="C1160" t="s">
        <v>222</v>
      </c>
      <c r="D1160">
        <v>3.5</v>
      </c>
      <c r="E1160" t="s">
        <v>317</v>
      </c>
      <c r="F1160" t="s">
        <v>366</v>
      </c>
      <c r="G1160" t="s">
        <v>351</v>
      </c>
      <c r="H1160" t="s">
        <v>1611</v>
      </c>
      <c r="I1160">
        <v>0.26118999999999998</v>
      </c>
      <c r="J1160">
        <v>0.14906</v>
      </c>
      <c r="K1160">
        <v>2.1627999999999998</v>
      </c>
      <c r="L1160">
        <v>2020.1</v>
      </c>
      <c r="M1160">
        <v>16.824999999999999</v>
      </c>
      <c r="N1160">
        <v>176.47</v>
      </c>
      <c r="O1160">
        <v>0.43776999999999999</v>
      </c>
      <c r="P1160">
        <v>1985.2</v>
      </c>
      <c r="Q1160">
        <v>-4308.3999999999996</v>
      </c>
      <c r="R1160">
        <v>0.99636999999999998</v>
      </c>
      <c r="S1160">
        <v>0.99611000000000005</v>
      </c>
      <c r="T1160">
        <v>2.1579000000000002</v>
      </c>
      <c r="U1160">
        <v>1.4134</v>
      </c>
      <c r="V1160">
        <v>0.98287000000000002</v>
      </c>
      <c r="W1160">
        <v>0.98204999999999998</v>
      </c>
      <c r="X1160">
        <v>4.6905999999999999</v>
      </c>
      <c r="Y1160">
        <v>3.1581000000000001</v>
      </c>
      <c r="Z1160">
        <v>0.61429999999999996</v>
      </c>
      <c r="AA1160">
        <v>0.59592999999999996</v>
      </c>
      <c r="AB1160">
        <v>22.257999999999999</v>
      </c>
      <c r="AC1160">
        <v>18.593</v>
      </c>
      <c r="AD1160">
        <v>45</v>
      </c>
      <c r="AE1160">
        <v>26</v>
      </c>
      <c r="AF1160">
        <v>0.70267000000000002</v>
      </c>
      <c r="AG1160">
        <v>5.6667000000000002E-3</v>
      </c>
      <c r="AH1160">
        <v>0.69701000000000002</v>
      </c>
      <c r="AI1160">
        <v>26</v>
      </c>
      <c r="AJ1160">
        <v>0</v>
      </c>
      <c r="AK1160">
        <v>25</v>
      </c>
      <c r="AL1160">
        <v>0</v>
      </c>
      <c r="AM1160">
        <v>0</v>
      </c>
      <c r="AN1160">
        <v>0</v>
      </c>
      <c r="AO1160">
        <v>0.89522000000000002</v>
      </c>
      <c r="AP1160">
        <v>0</v>
      </c>
      <c r="AQ1160">
        <v>0</v>
      </c>
      <c r="AR1160" t="s">
        <v>95</v>
      </c>
      <c r="AS1160" t="s">
        <v>95</v>
      </c>
      <c r="AT1160" t="s">
        <v>95</v>
      </c>
      <c r="AU1160" t="s">
        <v>95</v>
      </c>
      <c r="AV1160" t="s">
        <v>95</v>
      </c>
      <c r="AW1160" t="s">
        <v>95</v>
      </c>
      <c r="AX1160" t="s">
        <v>95</v>
      </c>
      <c r="AY1160" t="s">
        <v>95</v>
      </c>
      <c r="AZ1160" t="s">
        <v>95</v>
      </c>
      <c r="BA1160" t="s">
        <v>95</v>
      </c>
      <c r="BB1160" t="s">
        <v>95</v>
      </c>
      <c r="BC1160" t="s">
        <v>95</v>
      </c>
      <c r="BD1160" t="s">
        <v>95</v>
      </c>
      <c r="BI1160">
        <v>0</v>
      </c>
      <c r="BJ1160" t="s">
        <v>137</v>
      </c>
      <c r="BK1160" t="s">
        <v>180</v>
      </c>
      <c r="BL1160">
        <v>1</v>
      </c>
      <c r="BM1160">
        <v>1</v>
      </c>
      <c r="BN1160">
        <v>0</v>
      </c>
      <c r="BO1160">
        <v>0</v>
      </c>
      <c r="BP1160">
        <v>0</v>
      </c>
      <c r="BQ1160">
        <v>0</v>
      </c>
      <c r="BY1160">
        <v>1212</v>
      </c>
      <c r="CG1160" s="4">
        <v>1</v>
      </c>
      <c r="CH1160" s="4">
        <v>1</v>
      </c>
      <c r="CI1160" s="5">
        <v>0</v>
      </c>
      <c r="CJ1160" s="5">
        <v>0</v>
      </c>
      <c r="CK1160" s="5">
        <v>0</v>
      </c>
      <c r="CL1160" s="5">
        <v>0</v>
      </c>
    </row>
    <row r="1161" spans="1:92" x14ac:dyDescent="0.2">
      <c r="A1161" t="s">
        <v>1832</v>
      </c>
      <c r="B1161" t="s">
        <v>1607</v>
      </c>
      <c r="C1161" t="s">
        <v>222</v>
      </c>
      <c r="D1161">
        <v>3.5</v>
      </c>
      <c r="E1161" t="s">
        <v>317</v>
      </c>
      <c r="F1161" t="s">
        <v>368</v>
      </c>
      <c r="G1161" t="s">
        <v>354</v>
      </c>
      <c r="H1161" t="s">
        <v>1611</v>
      </c>
      <c r="I1161">
        <v>0.26444000000000001</v>
      </c>
      <c r="J1161">
        <v>2.1901E-2</v>
      </c>
      <c r="K1161">
        <v>0.21989</v>
      </c>
      <c r="L1161">
        <v>2021.4</v>
      </c>
      <c r="M1161">
        <v>16.617999999999999</v>
      </c>
      <c r="N1161">
        <v>41.183</v>
      </c>
      <c r="O1161">
        <v>1550.8</v>
      </c>
      <c r="P1161" s="1">
        <v>157880</v>
      </c>
      <c r="Q1161">
        <v>-437.71</v>
      </c>
      <c r="R1161">
        <v>0.91854000000000002</v>
      </c>
      <c r="S1161">
        <v>0.91176000000000001</v>
      </c>
      <c r="T1161">
        <v>1.0209999999999999</v>
      </c>
      <c r="U1161">
        <v>0.56623999999999997</v>
      </c>
      <c r="V1161">
        <v>-0.29713000000000001</v>
      </c>
      <c r="W1161">
        <v>-0.36724000000000001</v>
      </c>
      <c r="X1161">
        <v>4.0743</v>
      </c>
      <c r="Y1161">
        <v>1.95</v>
      </c>
      <c r="Z1161">
        <v>0.50343000000000004</v>
      </c>
      <c r="AA1161">
        <v>0.47659000000000001</v>
      </c>
      <c r="AB1161">
        <v>2.5209000000000001</v>
      </c>
      <c r="AC1161">
        <v>1.9316</v>
      </c>
      <c r="AD1161">
        <v>40</v>
      </c>
      <c r="AE1161">
        <v>19</v>
      </c>
      <c r="AF1161">
        <v>0.33994000000000002</v>
      </c>
      <c r="AG1161">
        <v>2.4282000000000001E-2</v>
      </c>
      <c r="AH1161">
        <v>0.31566</v>
      </c>
      <c r="AI1161">
        <v>21</v>
      </c>
      <c r="AJ1161">
        <v>0</v>
      </c>
      <c r="AK1161">
        <v>20</v>
      </c>
      <c r="AL1161">
        <v>0</v>
      </c>
      <c r="AM1161">
        <v>0</v>
      </c>
      <c r="AN1161">
        <v>1</v>
      </c>
      <c r="AO1161">
        <v>0.77259</v>
      </c>
      <c r="AP1161">
        <v>0</v>
      </c>
      <c r="AQ1161">
        <v>1</v>
      </c>
      <c r="AR1161" t="s">
        <v>95</v>
      </c>
      <c r="AS1161" t="s">
        <v>95</v>
      </c>
      <c r="AT1161" t="s">
        <v>95</v>
      </c>
      <c r="AU1161" t="s">
        <v>94</v>
      </c>
      <c r="AV1161" t="s">
        <v>95</v>
      </c>
      <c r="AW1161" t="s">
        <v>94</v>
      </c>
      <c r="AX1161" t="s">
        <v>95</v>
      </c>
      <c r="AY1161" t="s">
        <v>95</v>
      </c>
      <c r="AZ1161" t="s">
        <v>95</v>
      </c>
      <c r="BA1161" t="s">
        <v>94</v>
      </c>
      <c r="BB1161" t="s">
        <v>94</v>
      </c>
      <c r="BC1161" t="s">
        <v>94</v>
      </c>
      <c r="BD1161" t="s">
        <v>94</v>
      </c>
      <c r="BH1161" t="s">
        <v>341</v>
      </c>
      <c r="BI1161">
        <v>1</v>
      </c>
      <c r="BJ1161" t="s">
        <v>97</v>
      </c>
      <c r="BK1161" t="s">
        <v>138</v>
      </c>
      <c r="BL1161">
        <v>0</v>
      </c>
      <c r="BM1161">
        <v>0</v>
      </c>
      <c r="BN1161">
        <v>0</v>
      </c>
      <c r="BO1161">
        <v>0</v>
      </c>
      <c r="BP1161">
        <v>0</v>
      </c>
      <c r="BQ1161">
        <v>0</v>
      </c>
      <c r="BY1161">
        <v>1213</v>
      </c>
      <c r="CG1161" s="4">
        <v>0</v>
      </c>
      <c r="CH1161" s="4">
        <v>0</v>
      </c>
      <c r="CI1161" s="5">
        <v>0</v>
      </c>
      <c r="CJ1161" s="5">
        <v>0</v>
      </c>
      <c r="CK1161" s="5">
        <v>0</v>
      </c>
      <c r="CL1161" s="5">
        <v>0</v>
      </c>
    </row>
    <row r="1162" spans="1:92" x14ac:dyDescent="0.2">
      <c r="A1162" t="s">
        <v>1833</v>
      </c>
      <c r="B1162" t="s">
        <v>1607</v>
      </c>
      <c r="C1162" t="s">
        <v>222</v>
      </c>
      <c r="D1162">
        <v>4.0999999999999996</v>
      </c>
      <c r="E1162" t="s">
        <v>129</v>
      </c>
      <c r="F1162" t="s">
        <v>130</v>
      </c>
      <c r="G1162" t="s">
        <v>131</v>
      </c>
      <c r="H1162" t="s">
        <v>1611</v>
      </c>
      <c r="I1162">
        <v>-0.65534999999999999</v>
      </c>
      <c r="J1162">
        <v>-0.22381999999999999</v>
      </c>
      <c r="K1162">
        <v>-4.0450999999999997</v>
      </c>
      <c r="L1162">
        <v>2007.5</v>
      </c>
      <c r="M1162">
        <v>-6.7054999999999998</v>
      </c>
      <c r="N1162">
        <v>109.13</v>
      </c>
      <c r="O1162">
        <v>46.256</v>
      </c>
      <c r="P1162">
        <v>2007.7</v>
      </c>
      <c r="Q1162">
        <v>8172.5</v>
      </c>
      <c r="R1162">
        <v>0.92896000000000001</v>
      </c>
      <c r="S1162">
        <v>0.91642999999999997</v>
      </c>
      <c r="T1162">
        <v>8.0713000000000008</v>
      </c>
      <c r="U1162">
        <v>6.5095000000000001</v>
      </c>
      <c r="V1162">
        <v>0.91286999999999996</v>
      </c>
      <c r="W1162">
        <v>0.90319000000000005</v>
      </c>
      <c r="X1162">
        <v>8.9390000000000001</v>
      </c>
      <c r="Y1162">
        <v>7.2904999999999998</v>
      </c>
      <c r="Z1162">
        <v>0.65422000000000002</v>
      </c>
      <c r="AA1162">
        <v>0.61580000000000001</v>
      </c>
      <c r="AB1162">
        <v>17.806999999999999</v>
      </c>
      <c r="AC1162">
        <v>14.124000000000001</v>
      </c>
      <c r="AD1162">
        <v>21</v>
      </c>
      <c r="AE1162">
        <v>20</v>
      </c>
      <c r="AF1162">
        <v>0.91637000000000002</v>
      </c>
      <c r="AG1162">
        <v>1.0925000000000001E-2</v>
      </c>
      <c r="AH1162">
        <v>0.90544000000000002</v>
      </c>
      <c r="AI1162">
        <v>21</v>
      </c>
      <c r="AJ1162">
        <v>19</v>
      </c>
      <c r="AK1162">
        <v>3</v>
      </c>
      <c r="AL1162">
        <v>0</v>
      </c>
      <c r="AM1162">
        <v>1</v>
      </c>
      <c r="AN1162">
        <v>1</v>
      </c>
      <c r="AO1162">
        <v>0.85016000000000003</v>
      </c>
      <c r="AP1162">
        <v>0</v>
      </c>
      <c r="AQ1162">
        <v>1</v>
      </c>
      <c r="AR1162" t="s">
        <v>95</v>
      </c>
      <c r="AS1162" t="s">
        <v>95</v>
      </c>
      <c r="AT1162" t="s">
        <v>95</v>
      </c>
      <c r="AU1162" t="s">
        <v>94</v>
      </c>
      <c r="AV1162" t="s">
        <v>94</v>
      </c>
      <c r="AW1162" t="s">
        <v>94</v>
      </c>
      <c r="AX1162" t="s">
        <v>95</v>
      </c>
      <c r="AY1162" t="s">
        <v>95</v>
      </c>
      <c r="AZ1162" t="s">
        <v>95</v>
      </c>
      <c r="BA1162" t="s">
        <v>94</v>
      </c>
      <c r="BB1162" t="s">
        <v>94</v>
      </c>
      <c r="BC1162" t="s">
        <v>94</v>
      </c>
      <c r="BD1162" t="s">
        <v>94</v>
      </c>
      <c r="BH1162" t="s">
        <v>263</v>
      </c>
      <c r="BI1162">
        <v>0</v>
      </c>
      <c r="BJ1162" t="s">
        <v>137</v>
      </c>
      <c r="BK1162" t="s">
        <v>133</v>
      </c>
      <c r="BL1162">
        <v>1</v>
      </c>
      <c r="BM1162">
        <v>1</v>
      </c>
      <c r="BN1162">
        <v>0</v>
      </c>
      <c r="BO1162">
        <v>0</v>
      </c>
      <c r="BP1162">
        <v>0</v>
      </c>
      <c r="BQ1162">
        <v>1</v>
      </c>
      <c r="BY1162">
        <v>1214</v>
      </c>
      <c r="CG1162" s="4">
        <v>1</v>
      </c>
      <c r="CH1162" s="4">
        <v>1</v>
      </c>
      <c r="CI1162" s="5">
        <v>0</v>
      </c>
      <c r="CJ1162" s="5">
        <v>0</v>
      </c>
      <c r="CK1162" s="5">
        <v>0</v>
      </c>
      <c r="CL1162" s="5">
        <v>1</v>
      </c>
    </row>
    <row r="1163" spans="1:92" x14ac:dyDescent="0.2">
      <c r="A1163" t="s">
        <v>1834</v>
      </c>
      <c r="B1163" t="s">
        <v>1607</v>
      </c>
      <c r="C1163" t="s">
        <v>222</v>
      </c>
      <c r="D1163">
        <v>4.0999999999999996</v>
      </c>
      <c r="E1163" t="s">
        <v>129</v>
      </c>
      <c r="F1163" t="s">
        <v>135</v>
      </c>
      <c r="G1163" t="s">
        <v>136</v>
      </c>
      <c r="H1163" t="s">
        <v>1611</v>
      </c>
      <c r="K1163">
        <v>10.432</v>
      </c>
      <c r="Q1163">
        <v>-20817</v>
      </c>
      <c r="Z1163">
        <v>1</v>
      </c>
      <c r="AA1163">
        <v>1</v>
      </c>
      <c r="AB1163" s="1">
        <v>7.235E-13</v>
      </c>
      <c r="AC1163" s="1">
        <v>5.1159000000000004E-13</v>
      </c>
      <c r="AD1163">
        <v>2</v>
      </c>
      <c r="AE1163">
        <v>2</v>
      </c>
      <c r="AI1163">
        <v>2</v>
      </c>
      <c r="AJ1163">
        <v>0</v>
      </c>
      <c r="AK1163">
        <v>1</v>
      </c>
      <c r="AL1163">
        <v>0</v>
      </c>
      <c r="AM1163">
        <v>0</v>
      </c>
      <c r="AN1163">
        <v>0</v>
      </c>
      <c r="AO1163">
        <v>0.49697999999999998</v>
      </c>
      <c r="AP1163">
        <v>0</v>
      </c>
      <c r="AQ1163">
        <v>1</v>
      </c>
      <c r="AR1163" t="s">
        <v>96</v>
      </c>
      <c r="AS1163" t="s">
        <v>96</v>
      </c>
      <c r="AT1163" t="s">
        <v>95</v>
      </c>
      <c r="AU1163" t="s">
        <v>95</v>
      </c>
      <c r="AV1163" t="s">
        <v>95</v>
      </c>
      <c r="AW1163" t="s">
        <v>95</v>
      </c>
      <c r="AX1163" t="s">
        <v>94</v>
      </c>
      <c r="AY1163" t="s">
        <v>94</v>
      </c>
      <c r="AZ1163" t="s">
        <v>95</v>
      </c>
      <c r="BA1163" t="s">
        <v>96</v>
      </c>
      <c r="BB1163" t="s">
        <v>96</v>
      </c>
      <c r="BC1163" t="s">
        <v>96</v>
      </c>
      <c r="BD1163" t="s">
        <v>96</v>
      </c>
      <c r="BH1163" t="s">
        <v>189</v>
      </c>
      <c r="BI1163">
        <v>0</v>
      </c>
      <c r="BJ1163" t="s">
        <v>132</v>
      </c>
      <c r="BK1163" t="s">
        <v>138</v>
      </c>
      <c r="BL1163">
        <v>0</v>
      </c>
      <c r="BM1163">
        <v>0</v>
      </c>
      <c r="BN1163">
        <v>0</v>
      </c>
      <c r="BO1163">
        <v>0</v>
      </c>
      <c r="BP1163">
        <v>0</v>
      </c>
      <c r="BQ1163">
        <v>0</v>
      </c>
      <c r="BY1163">
        <v>1215</v>
      </c>
      <c r="CG1163" s="4">
        <v>0</v>
      </c>
      <c r="CH1163" s="4">
        <v>0</v>
      </c>
      <c r="CI1163" s="5">
        <v>0</v>
      </c>
      <c r="CJ1163" s="5">
        <v>0</v>
      </c>
      <c r="CK1163" s="5">
        <v>0</v>
      </c>
      <c r="CL1163" s="5">
        <v>0</v>
      </c>
    </row>
    <row r="1164" spans="1:92" x14ac:dyDescent="0.2">
      <c r="A1164" t="s">
        <v>1835</v>
      </c>
      <c r="B1164" t="s">
        <v>1607</v>
      </c>
      <c r="C1164" t="s">
        <v>222</v>
      </c>
      <c r="D1164">
        <v>4.5</v>
      </c>
      <c r="E1164" t="s">
        <v>1236</v>
      </c>
      <c r="F1164" t="s">
        <v>1662</v>
      </c>
      <c r="G1164" t="s">
        <v>1663</v>
      </c>
      <c r="H1164" t="s">
        <v>1611</v>
      </c>
      <c r="I1164">
        <v>-0.11082</v>
      </c>
      <c r="K1164">
        <v>-11603</v>
      </c>
      <c r="L1164">
        <v>2025.1</v>
      </c>
      <c r="M1164">
        <v>-39.654000000000003</v>
      </c>
      <c r="N1164" s="1">
        <v>735290</v>
      </c>
      <c r="Q1164" s="1">
        <v>23923000</v>
      </c>
      <c r="R1164">
        <v>0.69349000000000005</v>
      </c>
      <c r="S1164">
        <v>0.64509000000000005</v>
      </c>
      <c r="T1164">
        <v>52795</v>
      </c>
      <c r="U1164">
        <v>44213</v>
      </c>
      <c r="Z1164">
        <v>0.65137999999999996</v>
      </c>
      <c r="AA1164">
        <v>0.61651999999999996</v>
      </c>
      <c r="AB1164">
        <v>56304</v>
      </c>
      <c r="AC1164">
        <v>44747</v>
      </c>
      <c r="AD1164">
        <v>23</v>
      </c>
      <c r="AE1164">
        <v>23</v>
      </c>
      <c r="AF1164">
        <v>1.008</v>
      </c>
      <c r="AG1164">
        <v>0.62204000000000004</v>
      </c>
      <c r="AH1164">
        <v>0.38596999999999998</v>
      </c>
      <c r="AI1164">
        <v>23</v>
      </c>
      <c r="AJ1164">
        <v>20</v>
      </c>
      <c r="AK1164">
        <v>4</v>
      </c>
      <c r="AL1164">
        <v>0</v>
      </c>
      <c r="AM1164">
        <v>1</v>
      </c>
      <c r="AN1164">
        <v>0</v>
      </c>
      <c r="AO1164">
        <v>0.96236999999999995</v>
      </c>
      <c r="AP1164">
        <v>0</v>
      </c>
      <c r="AQ1164">
        <v>0</v>
      </c>
      <c r="AR1164" t="s">
        <v>94</v>
      </c>
      <c r="AS1164" t="s">
        <v>95</v>
      </c>
      <c r="AT1164" t="s">
        <v>95</v>
      </c>
      <c r="AU1164" t="s">
        <v>95</v>
      </c>
      <c r="AV1164" t="s">
        <v>95</v>
      </c>
      <c r="AW1164" t="s">
        <v>95</v>
      </c>
      <c r="AX1164" t="s">
        <v>95</v>
      </c>
      <c r="AY1164" t="s">
        <v>95</v>
      </c>
      <c r="AZ1164" t="s">
        <v>95</v>
      </c>
      <c r="BA1164" t="s">
        <v>94</v>
      </c>
      <c r="BB1164" t="s">
        <v>95</v>
      </c>
      <c r="BC1164" t="s">
        <v>94</v>
      </c>
      <c r="BD1164" t="s">
        <v>95</v>
      </c>
      <c r="BE1164">
        <v>2</v>
      </c>
      <c r="BI1164">
        <v>0</v>
      </c>
      <c r="BL1164">
        <v>1</v>
      </c>
      <c r="BM1164">
        <v>1</v>
      </c>
      <c r="BN1164">
        <v>0</v>
      </c>
      <c r="BO1164">
        <v>0</v>
      </c>
      <c r="BP1164">
        <v>0</v>
      </c>
      <c r="BQ1164">
        <v>1</v>
      </c>
      <c r="BY1164">
        <v>1216</v>
      </c>
      <c r="CG1164" s="4">
        <v>1</v>
      </c>
      <c r="CH1164" s="4">
        <v>1</v>
      </c>
      <c r="CI1164" s="5">
        <v>0</v>
      </c>
      <c r="CJ1164" s="5">
        <v>0</v>
      </c>
      <c r="CK1164" s="5">
        <v>0</v>
      </c>
      <c r="CL1164" s="5">
        <v>1</v>
      </c>
    </row>
    <row r="1165" spans="1:92" x14ac:dyDescent="0.2">
      <c r="A1165" t="s">
        <v>1836</v>
      </c>
      <c r="B1165" t="s">
        <v>1607</v>
      </c>
      <c r="C1165" t="s">
        <v>222</v>
      </c>
      <c r="D1165">
        <v>4.5</v>
      </c>
      <c r="E1165" t="s">
        <v>1236</v>
      </c>
      <c r="F1165" t="s">
        <v>1665</v>
      </c>
      <c r="G1165" t="s">
        <v>92</v>
      </c>
      <c r="H1165" t="s">
        <v>1611</v>
      </c>
      <c r="I1165">
        <v>-0.12357</v>
      </c>
      <c r="J1165">
        <v>9.3692000000000005E-4</v>
      </c>
      <c r="K1165">
        <v>-6.3528E-4</v>
      </c>
      <c r="L1165">
        <v>2025.3</v>
      </c>
      <c r="M1165">
        <v>-35.561999999999998</v>
      </c>
      <c r="N1165">
        <v>4.0853E-2</v>
      </c>
      <c r="O1165">
        <v>1555.2</v>
      </c>
      <c r="P1165" s="1">
        <v>157470</v>
      </c>
      <c r="Q1165">
        <v>1.3112999999999999</v>
      </c>
      <c r="R1165">
        <v>0.67901999999999996</v>
      </c>
      <c r="S1165">
        <v>0.62833000000000006</v>
      </c>
      <c r="T1165">
        <v>3.0259000000000002E-3</v>
      </c>
      <c r="U1165">
        <v>2.5095999999999999E-3</v>
      </c>
      <c r="V1165">
        <v>-39.917999999999999</v>
      </c>
      <c r="W1165">
        <v>-44.01</v>
      </c>
      <c r="X1165">
        <v>3.4164E-2</v>
      </c>
      <c r="Y1165">
        <v>3.3743000000000002E-2</v>
      </c>
      <c r="Z1165">
        <v>0.62253999999999998</v>
      </c>
      <c r="AA1165">
        <v>0.58479000000000003</v>
      </c>
      <c r="AB1165">
        <v>3.2813E-3</v>
      </c>
      <c r="AC1165">
        <v>2.5761E-3</v>
      </c>
      <c r="AD1165">
        <v>23</v>
      </c>
      <c r="AE1165">
        <v>23</v>
      </c>
      <c r="AF1165">
        <v>1.0256000000000001</v>
      </c>
      <c r="AG1165">
        <v>0.64132</v>
      </c>
      <c r="AH1165">
        <v>0.38429999999999997</v>
      </c>
      <c r="AI1165">
        <v>23</v>
      </c>
      <c r="AJ1165">
        <v>20</v>
      </c>
      <c r="AK1165">
        <v>3</v>
      </c>
      <c r="AL1165">
        <v>0</v>
      </c>
      <c r="AM1165">
        <v>1</v>
      </c>
      <c r="AN1165">
        <v>0</v>
      </c>
      <c r="AO1165">
        <v>0.96262999999999999</v>
      </c>
      <c r="AP1165">
        <v>1</v>
      </c>
      <c r="AQ1165">
        <v>1</v>
      </c>
      <c r="AR1165" t="s">
        <v>94</v>
      </c>
      <c r="AS1165" t="s">
        <v>95</v>
      </c>
      <c r="AT1165" t="s">
        <v>95</v>
      </c>
      <c r="AU1165" t="s">
        <v>95</v>
      </c>
      <c r="AV1165" t="s">
        <v>95</v>
      </c>
      <c r="AW1165" t="s">
        <v>95</v>
      </c>
      <c r="AX1165" t="s">
        <v>95</v>
      </c>
      <c r="AY1165" t="s">
        <v>95</v>
      </c>
      <c r="AZ1165" t="s">
        <v>95</v>
      </c>
      <c r="BA1165" t="s">
        <v>94</v>
      </c>
      <c r="BB1165" t="s">
        <v>95</v>
      </c>
      <c r="BC1165" t="s">
        <v>94</v>
      </c>
      <c r="BD1165" t="s">
        <v>95</v>
      </c>
      <c r="BE1165">
        <v>2</v>
      </c>
      <c r="BI1165">
        <v>0</v>
      </c>
      <c r="BL1165">
        <v>1</v>
      </c>
      <c r="BM1165">
        <v>1</v>
      </c>
      <c r="BN1165">
        <v>0</v>
      </c>
      <c r="BO1165">
        <v>0</v>
      </c>
      <c r="BP1165">
        <v>0</v>
      </c>
      <c r="BQ1165">
        <v>0</v>
      </c>
      <c r="BY1165">
        <v>1217</v>
      </c>
      <c r="CG1165" s="4">
        <v>1</v>
      </c>
      <c r="CH1165" s="4">
        <v>1</v>
      </c>
      <c r="CI1165" s="5">
        <v>0</v>
      </c>
      <c r="CJ1165" s="5">
        <v>0</v>
      </c>
      <c r="CK1165" s="5">
        <v>0</v>
      </c>
      <c r="CL1165" s="5">
        <v>0</v>
      </c>
    </row>
    <row r="1166" spans="1:92" x14ac:dyDescent="0.2">
      <c r="A1166" s="99" t="s">
        <v>3608</v>
      </c>
      <c r="B1166" s="99" t="s">
        <v>3609</v>
      </c>
      <c r="C1166" s="99" t="s">
        <v>1608</v>
      </c>
      <c r="D1166" s="99">
        <v>1.1000000000000001</v>
      </c>
      <c r="E1166" s="99" t="s">
        <v>90</v>
      </c>
      <c r="F1166" s="99" t="s">
        <v>3412</v>
      </c>
      <c r="G1166" s="99" t="s">
        <v>107</v>
      </c>
      <c r="H1166" s="99" t="s">
        <v>1841</v>
      </c>
      <c r="I1166" s="99">
        <v>-1.8268E-3</v>
      </c>
      <c r="J1166" s="99">
        <v>9.9997999999999992E-4</v>
      </c>
      <c r="K1166" s="100">
        <v>-6.9030000000000003E-8</v>
      </c>
      <c r="L1166" s="99">
        <v>-4041.7</v>
      </c>
      <c r="M1166" s="99">
        <v>-2405.6</v>
      </c>
      <c r="N1166" s="99">
        <v>5.2206000000000002E-2</v>
      </c>
      <c r="O1166" s="99">
        <v>922.96</v>
      </c>
      <c r="P1166" s="99">
        <v>94246</v>
      </c>
      <c r="Q1166" s="99">
        <v>1.5399000000000001E-4</v>
      </c>
      <c r="R1166" s="99">
        <v>-0.42929</v>
      </c>
      <c r="S1166" s="99">
        <v>-0.61572000000000005</v>
      </c>
      <c r="T1166" s="100">
        <v>2.6310000000000001E-5</v>
      </c>
      <c r="U1166" s="100">
        <v>1.5031999999999999E-5</v>
      </c>
      <c r="V1166" s="99">
        <v>-0.47985</v>
      </c>
      <c r="W1166" s="99">
        <v>-0.60318000000000005</v>
      </c>
      <c r="X1166" s="100">
        <v>2.6771000000000002E-5</v>
      </c>
      <c r="Y1166" s="100">
        <v>1.5245000000000001E-5</v>
      </c>
      <c r="Z1166" s="99">
        <v>5.9688999999999999E-4</v>
      </c>
      <c r="AA1166" s="99">
        <v>-8.2686999999999997E-2</v>
      </c>
      <c r="AB1166" s="100">
        <v>2.2001000000000002E-5</v>
      </c>
      <c r="AC1166" s="100">
        <v>1.5460000000000001E-5</v>
      </c>
      <c r="AD1166" s="99">
        <v>27</v>
      </c>
      <c r="AE1166" s="99">
        <v>17</v>
      </c>
      <c r="AF1166" s="99">
        <v>1.9884999999999998E-3</v>
      </c>
      <c r="AG1166" s="99">
        <v>1.3378000000000001E-4</v>
      </c>
      <c r="AH1166" s="99">
        <v>1.8546999999999999E-3</v>
      </c>
      <c r="AI1166" s="99">
        <v>27</v>
      </c>
      <c r="AJ1166" s="99">
        <v>14</v>
      </c>
      <c r="AK1166" s="99">
        <v>0</v>
      </c>
      <c r="AL1166" s="99">
        <v>1</v>
      </c>
      <c r="AM1166" s="99">
        <v>0</v>
      </c>
      <c r="AN1166" s="99">
        <v>1</v>
      </c>
      <c r="AO1166" s="99">
        <v>0.66730999999999996</v>
      </c>
      <c r="AP1166" s="99">
        <v>1</v>
      </c>
      <c r="AQ1166" s="99">
        <v>1</v>
      </c>
      <c r="AR1166" s="99" t="s">
        <v>96</v>
      </c>
      <c r="AS1166" s="99" t="s">
        <v>95</v>
      </c>
      <c r="AT1166" s="99" t="s">
        <v>95</v>
      </c>
      <c r="AU1166" s="99" t="s">
        <v>94</v>
      </c>
      <c r="AV1166" s="99" t="s">
        <v>94</v>
      </c>
      <c r="AW1166" s="99" t="s">
        <v>94</v>
      </c>
      <c r="AX1166" s="99" t="s">
        <v>94</v>
      </c>
      <c r="AY1166" s="99" t="s">
        <v>94</v>
      </c>
      <c r="AZ1166" s="99" t="s">
        <v>94</v>
      </c>
      <c r="BA1166" s="99" t="s">
        <v>96</v>
      </c>
      <c r="BB1166" s="99" t="s">
        <v>94</v>
      </c>
      <c r="BC1166" s="99"/>
      <c r="BD1166" s="99"/>
      <c r="BE1166" s="99"/>
      <c r="BF1166" s="99"/>
      <c r="BG1166" s="99"/>
      <c r="BH1166" s="99" t="s">
        <v>323</v>
      </c>
      <c r="BI1166" s="99"/>
      <c r="BJ1166" s="99" t="s">
        <v>108</v>
      </c>
      <c r="BK1166" s="99" t="s">
        <v>109</v>
      </c>
      <c r="BL1166" s="99">
        <v>0</v>
      </c>
      <c r="BM1166" s="99">
        <v>1</v>
      </c>
      <c r="BN1166" s="99">
        <v>0</v>
      </c>
      <c r="BO1166" s="99">
        <v>1</v>
      </c>
      <c r="BP1166" s="99">
        <v>0</v>
      </c>
      <c r="BQ1166" s="99">
        <v>0</v>
      </c>
      <c r="BR1166" s="99"/>
      <c r="BS1166" s="99"/>
      <c r="BT1166" s="99"/>
      <c r="BU1166" s="99"/>
      <c r="BV1166" s="99"/>
      <c r="BW1166" s="99"/>
      <c r="BX1166" s="99"/>
      <c r="BY1166" s="99">
        <v>1226</v>
      </c>
      <c r="BZ1166" s="99"/>
      <c r="CA1166" s="99"/>
      <c r="CB1166" s="99"/>
      <c r="CC1166" s="99"/>
      <c r="CD1166" s="99"/>
      <c r="CE1166" s="99"/>
      <c r="CF1166" s="99"/>
      <c r="CG1166" s="4"/>
      <c r="CH1166" s="4"/>
      <c r="CI1166" s="5">
        <v>0</v>
      </c>
      <c r="CJ1166" s="5">
        <v>0</v>
      </c>
      <c r="CK1166" s="5">
        <v>0</v>
      </c>
      <c r="CL1166" s="5">
        <v>0</v>
      </c>
      <c r="CM1166" s="105" t="s">
        <v>3614</v>
      </c>
      <c r="CN1166" s="105"/>
    </row>
    <row r="1167" spans="1:92" x14ac:dyDescent="0.2">
      <c r="A1167" t="s">
        <v>1837</v>
      </c>
      <c r="B1167" t="s">
        <v>1838</v>
      </c>
      <c r="C1167" t="s">
        <v>1608</v>
      </c>
      <c r="D1167">
        <v>1.1000000000000001</v>
      </c>
      <c r="E1167" t="s">
        <v>90</v>
      </c>
      <c r="F1167" t="s">
        <v>1839</v>
      </c>
      <c r="G1167" t="s">
        <v>1840</v>
      </c>
      <c r="H1167" t="s">
        <v>1841</v>
      </c>
      <c r="I1167">
        <v>0.90278000000000003</v>
      </c>
      <c r="J1167">
        <v>2.2943000000000002E-2</v>
      </c>
      <c r="K1167">
        <v>19.649999999999999</v>
      </c>
      <c r="L1167">
        <v>2004.7</v>
      </c>
      <c r="M1167">
        <v>4.8677000000000001</v>
      </c>
      <c r="N1167">
        <v>762.85</v>
      </c>
      <c r="O1167">
        <v>1.0189999999999999</v>
      </c>
      <c r="P1167">
        <v>1738.1</v>
      </c>
      <c r="Q1167">
        <v>-38967</v>
      </c>
      <c r="R1167">
        <v>0.373</v>
      </c>
      <c r="S1167">
        <v>0.29461999999999999</v>
      </c>
      <c r="T1167">
        <v>405.73</v>
      </c>
      <c r="U1167">
        <v>279.44</v>
      </c>
      <c r="V1167">
        <v>5.8853000000000003E-2</v>
      </c>
      <c r="W1167">
        <v>-1.6438999999999999E-2</v>
      </c>
      <c r="X1167">
        <v>497.09</v>
      </c>
      <c r="Y1167">
        <v>406.07</v>
      </c>
      <c r="Z1167">
        <v>9.5957000000000001E-2</v>
      </c>
      <c r="AA1167">
        <v>2.3633999999999999E-2</v>
      </c>
      <c r="AB1167">
        <v>487.19</v>
      </c>
      <c r="AC1167">
        <v>390.6</v>
      </c>
      <c r="AD1167">
        <v>28</v>
      </c>
      <c r="AE1167">
        <v>27</v>
      </c>
      <c r="AF1167">
        <v>2.7305000000000001</v>
      </c>
      <c r="AG1167">
        <v>1.3109E-3</v>
      </c>
      <c r="AH1167">
        <v>2.7292000000000001</v>
      </c>
      <c r="AI1167">
        <v>27</v>
      </c>
      <c r="AJ1167">
        <v>10</v>
      </c>
      <c r="AK1167">
        <v>26</v>
      </c>
      <c r="AL1167">
        <v>1</v>
      </c>
      <c r="AM1167">
        <v>0</v>
      </c>
      <c r="AN1167">
        <v>1</v>
      </c>
      <c r="AO1167">
        <v>0.89158999999999999</v>
      </c>
      <c r="AP1167">
        <v>0</v>
      </c>
      <c r="AQ1167">
        <v>0</v>
      </c>
      <c r="AR1167" t="s">
        <v>94</v>
      </c>
      <c r="AS1167" t="s">
        <v>95</v>
      </c>
      <c r="AT1167" t="s">
        <v>95</v>
      </c>
      <c r="AU1167" t="s">
        <v>95</v>
      </c>
      <c r="AV1167" t="s">
        <v>95</v>
      </c>
      <c r="AW1167" t="s">
        <v>95</v>
      </c>
      <c r="AX1167" t="s">
        <v>95</v>
      </c>
      <c r="AY1167" t="s">
        <v>95</v>
      </c>
      <c r="AZ1167" t="s">
        <v>94</v>
      </c>
      <c r="BA1167" t="s">
        <v>94</v>
      </c>
      <c r="BB1167" t="s">
        <v>94</v>
      </c>
      <c r="CG1167" s="4">
        <v>1</v>
      </c>
      <c r="CH1167" s="4">
        <v>0</v>
      </c>
      <c r="CI1167" s="5">
        <v>0</v>
      </c>
      <c r="CJ1167" s="5">
        <v>0</v>
      </c>
      <c r="CK1167" s="5">
        <v>0</v>
      </c>
      <c r="CL1167" s="5">
        <v>0</v>
      </c>
      <c r="CM1167" s="12" t="s">
        <v>3459</v>
      </c>
    </row>
    <row r="1168" spans="1:92" x14ac:dyDescent="0.2">
      <c r="A1168" t="s">
        <v>1842</v>
      </c>
      <c r="B1168" t="s">
        <v>1838</v>
      </c>
      <c r="C1168" t="s">
        <v>1608</v>
      </c>
      <c r="D1168">
        <v>1.1000000000000001</v>
      </c>
      <c r="E1168" t="s">
        <v>90</v>
      </c>
      <c r="F1168" t="s">
        <v>1843</v>
      </c>
      <c r="G1168" t="s">
        <v>1844</v>
      </c>
      <c r="H1168" t="s">
        <v>1841</v>
      </c>
      <c r="I1168">
        <v>0.91459999999999997</v>
      </c>
      <c r="J1168">
        <v>3.6221000000000003E-2</v>
      </c>
      <c r="K1168">
        <v>9.4955999999999996</v>
      </c>
      <c r="L1168">
        <v>2007.1</v>
      </c>
      <c r="M1168">
        <v>4.8048000000000002</v>
      </c>
      <c r="N1168">
        <v>264.16000000000003</v>
      </c>
      <c r="O1168">
        <v>1.0649</v>
      </c>
      <c r="P1168">
        <v>1872.3</v>
      </c>
      <c r="Q1168">
        <v>-18926</v>
      </c>
      <c r="R1168">
        <v>0.14146</v>
      </c>
      <c r="S1168">
        <v>3.4137000000000001E-2</v>
      </c>
      <c r="T1168">
        <v>292.36</v>
      </c>
      <c r="U1168">
        <v>143.19999999999999</v>
      </c>
      <c r="V1168">
        <v>3.6219000000000001E-2</v>
      </c>
      <c r="W1168">
        <v>-4.0883000000000003E-2</v>
      </c>
      <c r="X1168">
        <v>309.76</v>
      </c>
      <c r="Y1168">
        <v>173.66</v>
      </c>
      <c r="Z1168">
        <v>5.9094000000000001E-2</v>
      </c>
      <c r="AA1168">
        <v>-1.6178999999999999E-2</v>
      </c>
      <c r="AB1168">
        <v>306.07</v>
      </c>
      <c r="AC1168">
        <v>163.43</v>
      </c>
      <c r="AD1168">
        <v>28</v>
      </c>
      <c r="AE1168">
        <v>20</v>
      </c>
      <c r="AF1168">
        <v>6.1440000000000001</v>
      </c>
      <c r="AG1168">
        <v>7.5712000000000002E-3</v>
      </c>
      <c r="AH1168">
        <v>6.1364000000000001</v>
      </c>
      <c r="AI1168">
        <v>27</v>
      </c>
      <c r="AJ1168">
        <v>9</v>
      </c>
      <c r="AK1168">
        <v>26</v>
      </c>
      <c r="AL1168">
        <v>1</v>
      </c>
      <c r="AM1168">
        <v>0</v>
      </c>
      <c r="AN1168">
        <v>1</v>
      </c>
      <c r="AO1168">
        <v>0.29343999999999998</v>
      </c>
      <c r="AP1168">
        <v>0</v>
      </c>
      <c r="AQ1168">
        <v>0</v>
      </c>
      <c r="AR1168" t="s">
        <v>96</v>
      </c>
      <c r="AS1168" t="s">
        <v>95</v>
      </c>
      <c r="AT1168" t="s">
        <v>95</v>
      </c>
      <c r="AU1168" t="s">
        <v>94</v>
      </c>
      <c r="AV1168" t="s">
        <v>94</v>
      </c>
      <c r="AW1168" t="s">
        <v>94</v>
      </c>
      <c r="AX1168" t="s">
        <v>94</v>
      </c>
      <c r="AY1168" t="s">
        <v>95</v>
      </c>
      <c r="AZ1168" t="s">
        <v>94</v>
      </c>
      <c r="BA1168" t="s">
        <v>96</v>
      </c>
      <c r="BB1168" t="s">
        <v>94</v>
      </c>
      <c r="CG1168" s="4">
        <v>0</v>
      </c>
      <c r="CH1168" s="4">
        <v>0</v>
      </c>
      <c r="CI1168" s="5">
        <v>0</v>
      </c>
      <c r="CJ1168" s="5">
        <v>0</v>
      </c>
      <c r="CK1168" s="5">
        <v>0</v>
      </c>
      <c r="CL1168" s="5">
        <v>0</v>
      </c>
      <c r="CM1168" s="12" t="s">
        <v>3458</v>
      </c>
    </row>
    <row r="1169" spans="1:92" x14ac:dyDescent="0.2">
      <c r="A1169" t="s">
        <v>1845</v>
      </c>
      <c r="B1169" t="s">
        <v>1838</v>
      </c>
      <c r="C1169" t="s">
        <v>1608</v>
      </c>
      <c r="D1169">
        <v>1.1000000000000001</v>
      </c>
      <c r="E1169" t="s">
        <v>90</v>
      </c>
      <c r="F1169" t="s">
        <v>1846</v>
      </c>
      <c r="G1169" t="s">
        <v>1847</v>
      </c>
      <c r="H1169" t="s">
        <v>1841</v>
      </c>
      <c r="I1169">
        <v>0.38157000000000002</v>
      </c>
      <c r="J1169">
        <v>9.7071000000000005E-2</v>
      </c>
      <c r="K1169">
        <v>686.03</v>
      </c>
      <c r="L1169">
        <v>2011.7</v>
      </c>
      <c r="M1169">
        <v>11.516999999999999</v>
      </c>
      <c r="N1169">
        <v>14762</v>
      </c>
      <c r="O1169">
        <v>3.1917000000000002E-4</v>
      </c>
      <c r="P1169">
        <v>1838.9</v>
      </c>
      <c r="Q1169" s="1">
        <v>-1372300</v>
      </c>
      <c r="R1169">
        <v>0.99938000000000005</v>
      </c>
      <c r="S1169">
        <v>0.99929999999999997</v>
      </c>
      <c r="T1169">
        <v>143.12</v>
      </c>
      <c r="U1169">
        <v>106.16</v>
      </c>
      <c r="V1169">
        <v>0.87629999999999997</v>
      </c>
      <c r="W1169">
        <v>0.86639999999999995</v>
      </c>
      <c r="X1169">
        <v>2023</v>
      </c>
      <c r="Y1169">
        <v>1834.6</v>
      </c>
      <c r="Z1169">
        <v>0.92818999999999996</v>
      </c>
      <c r="AA1169">
        <v>0.92244000000000004</v>
      </c>
      <c r="AB1169">
        <v>1541.4</v>
      </c>
      <c r="AC1169">
        <v>1342.1</v>
      </c>
      <c r="AD1169">
        <v>28</v>
      </c>
      <c r="AE1169">
        <v>28</v>
      </c>
      <c r="AF1169">
        <v>0.98377000000000003</v>
      </c>
      <c r="AG1169" s="1">
        <v>6.7743000000000005E-5</v>
      </c>
      <c r="AH1169">
        <v>0.98370000000000002</v>
      </c>
      <c r="AI1169">
        <v>28</v>
      </c>
      <c r="AJ1169">
        <v>1</v>
      </c>
      <c r="AK1169">
        <v>27</v>
      </c>
      <c r="AL1169">
        <v>0</v>
      </c>
      <c r="AM1169">
        <v>0</v>
      </c>
      <c r="AN1169">
        <v>1</v>
      </c>
      <c r="AO1169">
        <v>0.94399999999999995</v>
      </c>
      <c r="AP1169">
        <v>0</v>
      </c>
      <c r="AQ1169">
        <v>0</v>
      </c>
      <c r="AR1169" t="s">
        <v>95</v>
      </c>
      <c r="AS1169" t="s">
        <v>95</v>
      </c>
      <c r="AT1169" t="s">
        <v>95</v>
      </c>
      <c r="AU1169" t="s">
        <v>95</v>
      </c>
      <c r="AV1169" t="s">
        <v>95</v>
      </c>
      <c r="AW1169" t="s">
        <v>95</v>
      </c>
      <c r="AX1169" t="s">
        <v>95</v>
      </c>
      <c r="AY1169" t="s">
        <v>95</v>
      </c>
      <c r="AZ1169" t="s">
        <v>95</v>
      </c>
      <c r="BA1169" t="s">
        <v>95</v>
      </c>
      <c r="BB1169" t="s">
        <v>95</v>
      </c>
      <c r="CG1169" s="4">
        <v>1</v>
      </c>
      <c r="CH1169" s="4">
        <v>0</v>
      </c>
      <c r="CI1169" s="5">
        <v>0</v>
      </c>
      <c r="CJ1169" s="5">
        <v>1</v>
      </c>
      <c r="CK1169" s="5">
        <v>0</v>
      </c>
      <c r="CL1169" s="5">
        <v>0</v>
      </c>
      <c r="CM1169" s="12" t="s">
        <v>3615</v>
      </c>
    </row>
    <row r="1170" spans="1:92" x14ac:dyDescent="0.2">
      <c r="A1170" t="s">
        <v>1848</v>
      </c>
      <c r="B1170" t="s">
        <v>1838</v>
      </c>
      <c r="C1170" t="s">
        <v>1608</v>
      </c>
      <c r="D1170">
        <v>1.1000000000000001</v>
      </c>
      <c r="E1170" t="s">
        <v>90</v>
      </c>
      <c r="F1170" t="s">
        <v>1849</v>
      </c>
      <c r="G1170" t="s">
        <v>1850</v>
      </c>
      <c r="H1170" t="s">
        <v>1841</v>
      </c>
      <c r="I1170">
        <v>0.46962999999999999</v>
      </c>
      <c r="J1170">
        <v>0.11484999999999999</v>
      </c>
      <c r="K1170">
        <v>203.85</v>
      </c>
      <c r="L1170">
        <v>2013.3</v>
      </c>
      <c r="M1170">
        <v>9.3573000000000004</v>
      </c>
      <c r="N1170">
        <v>4457.7</v>
      </c>
      <c r="O1170">
        <v>3.3141000000000003E-4</v>
      </c>
      <c r="P1170">
        <v>1878.1</v>
      </c>
      <c r="Q1170" s="1">
        <v>-408000</v>
      </c>
      <c r="R1170">
        <v>0.98931000000000002</v>
      </c>
      <c r="S1170">
        <v>0.98797000000000001</v>
      </c>
      <c r="T1170">
        <v>182.94</v>
      </c>
      <c r="U1170">
        <v>111.53</v>
      </c>
      <c r="V1170">
        <v>0.87275000000000003</v>
      </c>
      <c r="W1170">
        <v>0.86256999999999995</v>
      </c>
      <c r="X1170">
        <v>631.08000000000004</v>
      </c>
      <c r="Y1170">
        <v>558.47</v>
      </c>
      <c r="Z1170">
        <v>0.86634999999999995</v>
      </c>
      <c r="AA1170">
        <v>0.85565999999999998</v>
      </c>
      <c r="AB1170">
        <v>646.76</v>
      </c>
      <c r="AC1170">
        <v>581.58000000000004</v>
      </c>
      <c r="AD1170">
        <v>28</v>
      </c>
      <c r="AE1170">
        <v>27</v>
      </c>
      <c r="AF1170">
        <v>0.97472000000000003</v>
      </c>
      <c r="AG1170">
        <v>4.4867000000000003E-4</v>
      </c>
      <c r="AH1170">
        <v>0.97428000000000003</v>
      </c>
      <c r="AI1170">
        <v>27</v>
      </c>
      <c r="AJ1170">
        <v>0</v>
      </c>
      <c r="AK1170">
        <v>26</v>
      </c>
      <c r="AL1170">
        <v>0</v>
      </c>
      <c r="AM1170">
        <v>0</v>
      </c>
      <c r="AN1170">
        <v>1</v>
      </c>
      <c r="AO1170">
        <v>0.93108000000000002</v>
      </c>
      <c r="AP1170">
        <v>0</v>
      </c>
      <c r="AQ1170">
        <v>0</v>
      </c>
      <c r="AR1170" t="s">
        <v>95</v>
      </c>
      <c r="AS1170" t="s">
        <v>95</v>
      </c>
      <c r="AT1170" t="s">
        <v>95</v>
      </c>
      <c r="AU1170" t="s">
        <v>95</v>
      </c>
      <c r="AV1170" t="s">
        <v>95</v>
      </c>
      <c r="AW1170" t="s">
        <v>95</v>
      </c>
      <c r="AX1170" t="s">
        <v>95</v>
      </c>
      <c r="AY1170" t="s">
        <v>95</v>
      </c>
      <c r="AZ1170" t="s">
        <v>95</v>
      </c>
      <c r="BA1170" t="s">
        <v>95</v>
      </c>
      <c r="BB1170" t="s">
        <v>95</v>
      </c>
      <c r="CG1170" s="4">
        <v>1</v>
      </c>
      <c r="CH1170" s="4">
        <v>0</v>
      </c>
      <c r="CI1170" s="5">
        <v>0</v>
      </c>
      <c r="CJ1170" s="5">
        <v>0</v>
      </c>
      <c r="CK1170" s="5">
        <v>0</v>
      </c>
      <c r="CL1170" s="5">
        <v>0</v>
      </c>
      <c r="CM1170" s="12" t="s">
        <v>3458</v>
      </c>
    </row>
    <row r="1171" spans="1:92" x14ac:dyDescent="0.2">
      <c r="A1171" t="s">
        <v>1851</v>
      </c>
      <c r="B1171" t="s">
        <v>1838</v>
      </c>
      <c r="C1171" t="s">
        <v>1608</v>
      </c>
      <c r="D1171">
        <v>2.5</v>
      </c>
      <c r="E1171" t="s">
        <v>301</v>
      </c>
      <c r="F1171" t="s">
        <v>1839</v>
      </c>
      <c r="G1171" t="s">
        <v>1852</v>
      </c>
      <c r="H1171" t="s">
        <v>1841</v>
      </c>
      <c r="I1171">
        <v>-0.56520999999999999</v>
      </c>
      <c r="J1171">
        <v>-9.6095999999999994E-3</v>
      </c>
      <c r="K1171">
        <v>-0.52436000000000005</v>
      </c>
      <c r="L1171">
        <v>2017.6</v>
      </c>
      <c r="M1171">
        <v>-7.7747999999999999</v>
      </c>
      <c r="N1171">
        <v>43.417999999999999</v>
      </c>
      <c r="O1171">
        <v>59.033999999999999</v>
      </c>
      <c r="P1171">
        <v>1952.6</v>
      </c>
      <c r="Q1171">
        <v>1087.9000000000001</v>
      </c>
      <c r="R1171">
        <v>0.27503</v>
      </c>
      <c r="S1171">
        <v>0.18440999999999999</v>
      </c>
      <c r="T1171">
        <v>22.686</v>
      </c>
      <c r="U1171">
        <v>17.173999999999999</v>
      </c>
      <c r="V1171">
        <v>1.5893000000000001E-2</v>
      </c>
      <c r="W1171">
        <v>-6.2836000000000003E-2</v>
      </c>
      <c r="X1171">
        <v>26.431000000000001</v>
      </c>
      <c r="Y1171">
        <v>22.515999999999998</v>
      </c>
      <c r="Z1171">
        <v>2.5271999999999999E-2</v>
      </c>
      <c r="AA1171">
        <v>-5.2706000000000003E-2</v>
      </c>
      <c r="AB1171">
        <v>26.305</v>
      </c>
      <c r="AC1171">
        <v>22.19</v>
      </c>
      <c r="AD1171">
        <v>28</v>
      </c>
      <c r="AE1171">
        <v>27</v>
      </c>
      <c r="AF1171">
        <v>1.9347000000000001</v>
      </c>
      <c r="AG1171">
        <v>2.3032E-2</v>
      </c>
      <c r="AH1171">
        <v>1.9116</v>
      </c>
      <c r="AI1171">
        <v>27</v>
      </c>
      <c r="AJ1171">
        <v>17</v>
      </c>
      <c r="AK1171">
        <v>26</v>
      </c>
      <c r="AL1171">
        <v>1</v>
      </c>
      <c r="AM1171">
        <v>0</v>
      </c>
      <c r="AN1171">
        <v>1</v>
      </c>
      <c r="AO1171">
        <v>0.96994999999999998</v>
      </c>
      <c r="AP1171">
        <v>0</v>
      </c>
      <c r="AQ1171">
        <v>1</v>
      </c>
      <c r="AR1171" t="s">
        <v>96</v>
      </c>
      <c r="AS1171" t="s">
        <v>95</v>
      </c>
      <c r="AT1171" t="s">
        <v>95</v>
      </c>
      <c r="AU1171" t="s">
        <v>95</v>
      </c>
      <c r="AV1171" t="s">
        <v>95</v>
      </c>
      <c r="AW1171" t="s">
        <v>95</v>
      </c>
      <c r="AX1171" t="s">
        <v>95</v>
      </c>
      <c r="AY1171" t="s">
        <v>95</v>
      </c>
      <c r="AZ1171" t="s">
        <v>94</v>
      </c>
      <c r="BA1171" t="s">
        <v>96</v>
      </c>
      <c r="BB1171" t="s">
        <v>94</v>
      </c>
      <c r="CG1171" s="4">
        <v>1</v>
      </c>
      <c r="CH1171" s="4">
        <v>0</v>
      </c>
      <c r="CI1171" s="5">
        <v>0</v>
      </c>
      <c r="CJ1171" s="5">
        <v>0</v>
      </c>
      <c r="CK1171" s="5">
        <v>0</v>
      </c>
      <c r="CL1171" s="5">
        <v>1</v>
      </c>
    </row>
    <row r="1172" spans="1:92" x14ac:dyDescent="0.2">
      <c r="A1172" t="s">
        <v>1853</v>
      </c>
      <c r="B1172" t="s">
        <v>1838</v>
      </c>
      <c r="C1172" t="s">
        <v>1608</v>
      </c>
      <c r="D1172">
        <v>2.5</v>
      </c>
      <c r="E1172" t="s">
        <v>301</v>
      </c>
      <c r="F1172" t="s">
        <v>1843</v>
      </c>
      <c r="G1172" t="s">
        <v>1854</v>
      </c>
      <c r="H1172" t="s">
        <v>1841</v>
      </c>
      <c r="I1172">
        <v>1.3709</v>
      </c>
      <c r="J1172">
        <v>1.6503E-2</v>
      </c>
      <c r="K1172">
        <v>0.17050000000000001</v>
      </c>
      <c r="L1172">
        <v>2005.4</v>
      </c>
      <c r="M1172">
        <v>3.2054</v>
      </c>
      <c r="N1172">
        <v>5.8194999999999997</v>
      </c>
      <c r="O1172">
        <v>1552.4</v>
      </c>
      <c r="P1172" s="1">
        <v>157750</v>
      </c>
      <c r="Q1172">
        <v>-338.79</v>
      </c>
      <c r="R1172">
        <v>0.33138000000000001</v>
      </c>
      <c r="S1172">
        <v>0.24779999999999999</v>
      </c>
      <c r="T1172">
        <v>3.5846</v>
      </c>
      <c r="U1172">
        <v>2.2035999999999998</v>
      </c>
      <c r="V1172">
        <v>-0.75987000000000005</v>
      </c>
      <c r="W1172">
        <v>-0.90066000000000002</v>
      </c>
      <c r="X1172">
        <v>5.8155999999999999</v>
      </c>
      <c r="Y1172">
        <v>3.8214000000000001</v>
      </c>
      <c r="Z1172">
        <v>9.8697999999999994E-2</v>
      </c>
      <c r="AA1172">
        <v>2.6594E-2</v>
      </c>
      <c r="AB1172">
        <v>4.1619000000000002</v>
      </c>
      <c r="AC1172">
        <v>3.1448999999999998</v>
      </c>
      <c r="AD1172">
        <v>28</v>
      </c>
      <c r="AE1172">
        <v>20</v>
      </c>
      <c r="AF1172">
        <v>2.9211999999999998</v>
      </c>
      <c r="AG1172">
        <v>0.17183999999999999</v>
      </c>
      <c r="AH1172">
        <v>2.7494000000000001</v>
      </c>
      <c r="AI1172">
        <v>27</v>
      </c>
      <c r="AJ1172">
        <v>14</v>
      </c>
      <c r="AK1172">
        <v>26</v>
      </c>
      <c r="AL1172">
        <v>1</v>
      </c>
      <c r="AM1172">
        <v>0</v>
      </c>
      <c r="AN1172">
        <v>1</v>
      </c>
      <c r="AO1172">
        <v>0.75502000000000002</v>
      </c>
      <c r="AP1172">
        <v>0</v>
      </c>
      <c r="AQ1172">
        <v>1</v>
      </c>
      <c r="AR1172" t="s">
        <v>94</v>
      </c>
      <c r="AS1172" t="s">
        <v>95</v>
      </c>
      <c r="AT1172" t="s">
        <v>95</v>
      </c>
      <c r="AU1172" t="s">
        <v>94</v>
      </c>
      <c r="AV1172" t="s">
        <v>94</v>
      </c>
      <c r="AW1172" t="s">
        <v>94</v>
      </c>
      <c r="AX1172" t="s">
        <v>95</v>
      </c>
      <c r="AY1172" t="s">
        <v>95</v>
      </c>
      <c r="AZ1172" t="s">
        <v>94</v>
      </c>
      <c r="BA1172" t="s">
        <v>94</v>
      </c>
      <c r="BB1172" t="s">
        <v>94</v>
      </c>
      <c r="CG1172" s="4">
        <v>1</v>
      </c>
      <c r="CH1172" s="4">
        <v>0</v>
      </c>
      <c r="CI1172" s="5">
        <v>0</v>
      </c>
      <c r="CJ1172" s="5">
        <v>0</v>
      </c>
      <c r="CK1172" s="5">
        <v>0</v>
      </c>
      <c r="CL1172" s="5">
        <v>0</v>
      </c>
    </row>
    <row r="1173" spans="1:92" x14ac:dyDescent="0.2">
      <c r="A1173" t="s">
        <v>1855</v>
      </c>
      <c r="B1173" t="s">
        <v>1838</v>
      </c>
      <c r="C1173" t="s">
        <v>1608</v>
      </c>
      <c r="D1173">
        <v>2.9</v>
      </c>
      <c r="E1173" t="s">
        <v>1856</v>
      </c>
      <c r="F1173" t="s">
        <v>1839</v>
      </c>
      <c r="G1173" t="s">
        <v>1857</v>
      </c>
      <c r="H1173" t="s">
        <v>1841</v>
      </c>
      <c r="I1173">
        <v>0.91268000000000005</v>
      </c>
      <c r="J1173">
        <v>1.9532999999999998E-2</v>
      </c>
      <c r="K1173">
        <v>1376.2</v>
      </c>
      <c r="L1173">
        <v>2004</v>
      </c>
      <c r="M1173">
        <v>4.8148999999999997</v>
      </c>
      <c r="N1173">
        <v>60860</v>
      </c>
      <c r="O1173">
        <v>10.308</v>
      </c>
      <c r="P1173">
        <v>1583.1</v>
      </c>
      <c r="Q1173" s="1">
        <v>-2722500</v>
      </c>
      <c r="R1173">
        <v>0.36937999999999999</v>
      </c>
      <c r="S1173">
        <v>0.29054999999999997</v>
      </c>
      <c r="T1173">
        <v>31607</v>
      </c>
      <c r="U1173">
        <v>21654</v>
      </c>
      <c r="V1173">
        <v>4.7974000000000003E-2</v>
      </c>
      <c r="W1173">
        <v>-2.8188000000000001E-2</v>
      </c>
      <c r="X1173">
        <v>38835</v>
      </c>
      <c r="Y1173">
        <v>32536</v>
      </c>
      <c r="Z1173">
        <v>7.8008999999999995E-2</v>
      </c>
      <c r="AA1173">
        <v>4.2497999999999998E-3</v>
      </c>
      <c r="AB1173">
        <v>38217</v>
      </c>
      <c r="AC1173">
        <v>31657</v>
      </c>
      <c r="AD1173">
        <v>28</v>
      </c>
      <c r="AE1173">
        <v>27</v>
      </c>
      <c r="AF1173">
        <v>2.6646999999999998</v>
      </c>
      <c r="AG1173">
        <v>2.9575999999999999E-3</v>
      </c>
      <c r="AH1173">
        <v>2.6617999999999999</v>
      </c>
      <c r="AI1173">
        <v>27</v>
      </c>
      <c r="AJ1173">
        <v>10</v>
      </c>
      <c r="AK1173">
        <v>26</v>
      </c>
      <c r="AL1173">
        <v>1</v>
      </c>
      <c r="AM1173">
        <v>0</v>
      </c>
      <c r="AN1173">
        <v>1</v>
      </c>
      <c r="AO1173">
        <v>0.90129000000000004</v>
      </c>
      <c r="AP1173">
        <v>0</v>
      </c>
      <c r="AQ1173">
        <v>0</v>
      </c>
      <c r="AR1173" t="s">
        <v>94</v>
      </c>
      <c r="AS1173" t="s">
        <v>95</v>
      </c>
      <c r="AT1173" t="s">
        <v>95</v>
      </c>
      <c r="AU1173" t="s">
        <v>95</v>
      </c>
      <c r="AV1173" t="s">
        <v>95</v>
      </c>
      <c r="AW1173" t="s">
        <v>95</v>
      </c>
      <c r="AX1173" t="s">
        <v>95</v>
      </c>
      <c r="AY1173" t="s">
        <v>95</v>
      </c>
      <c r="AZ1173" t="s">
        <v>94</v>
      </c>
      <c r="BA1173" t="s">
        <v>94</v>
      </c>
      <c r="BB1173" t="s">
        <v>94</v>
      </c>
      <c r="CG1173" s="4">
        <v>1</v>
      </c>
      <c r="CH1173" s="4">
        <v>0</v>
      </c>
      <c r="CI1173" s="5">
        <v>0</v>
      </c>
      <c r="CJ1173" s="5">
        <v>0</v>
      </c>
      <c r="CK1173" s="5">
        <v>0</v>
      </c>
      <c r="CL1173" s="5">
        <v>1</v>
      </c>
    </row>
    <row r="1174" spans="1:92" x14ac:dyDescent="0.2">
      <c r="A1174" t="s">
        <v>1858</v>
      </c>
      <c r="B1174" t="s">
        <v>1838</v>
      </c>
      <c r="C1174" t="s">
        <v>1608</v>
      </c>
      <c r="D1174">
        <v>2.9</v>
      </c>
      <c r="E1174" t="s">
        <v>1856</v>
      </c>
      <c r="F1174" t="s">
        <v>1843</v>
      </c>
      <c r="G1174" t="s">
        <v>1859</v>
      </c>
      <c r="H1174" t="s">
        <v>1841</v>
      </c>
      <c r="I1174">
        <v>1.2945</v>
      </c>
      <c r="J1174">
        <v>3.5090999999999997E-2</v>
      </c>
      <c r="K1174">
        <v>502.86</v>
      </c>
      <c r="L1174">
        <v>2005.8</v>
      </c>
      <c r="M1174">
        <v>3.3946999999999998</v>
      </c>
      <c r="N1174">
        <v>14026</v>
      </c>
      <c r="O1174">
        <v>0.47665999999999997</v>
      </c>
      <c r="P1174">
        <v>1729.8</v>
      </c>
      <c r="Q1174" s="1">
        <v>-1001600</v>
      </c>
      <c r="R1174">
        <v>0.33550999999999997</v>
      </c>
      <c r="S1174">
        <v>0.25245000000000001</v>
      </c>
      <c r="T1174">
        <v>8926.1</v>
      </c>
      <c r="U1174">
        <v>5687.6</v>
      </c>
      <c r="V1174">
        <v>8.7500999999999995E-2</v>
      </c>
      <c r="W1174">
        <v>1.4501E-2</v>
      </c>
      <c r="X1174">
        <v>10460</v>
      </c>
      <c r="Y1174">
        <v>8323.7000000000007</v>
      </c>
      <c r="Z1174">
        <v>0.13761000000000001</v>
      </c>
      <c r="AA1174">
        <v>6.8616999999999997E-2</v>
      </c>
      <c r="AB1174">
        <v>10169</v>
      </c>
      <c r="AC1174">
        <v>7630.5</v>
      </c>
      <c r="AD1174">
        <v>28</v>
      </c>
      <c r="AE1174">
        <v>20</v>
      </c>
      <c r="AF1174">
        <v>2.6042000000000001</v>
      </c>
      <c r="AG1174">
        <v>1.2834E-2</v>
      </c>
      <c r="AH1174">
        <v>2.5914000000000001</v>
      </c>
      <c r="AI1174">
        <v>27</v>
      </c>
      <c r="AJ1174">
        <v>5</v>
      </c>
      <c r="AK1174">
        <v>26</v>
      </c>
      <c r="AL1174">
        <v>1</v>
      </c>
      <c r="AM1174">
        <v>0</v>
      </c>
      <c r="AN1174">
        <v>1</v>
      </c>
      <c r="AO1174">
        <v>0.67559000000000002</v>
      </c>
      <c r="AP1174">
        <v>0</v>
      </c>
      <c r="AQ1174">
        <v>0</v>
      </c>
      <c r="AR1174" t="s">
        <v>94</v>
      </c>
      <c r="AS1174" t="s">
        <v>95</v>
      </c>
      <c r="AT1174" t="s">
        <v>95</v>
      </c>
      <c r="AU1174" t="s">
        <v>94</v>
      </c>
      <c r="AV1174" t="s">
        <v>94</v>
      </c>
      <c r="AW1174" t="s">
        <v>94</v>
      </c>
      <c r="AX1174" t="s">
        <v>94</v>
      </c>
      <c r="AY1174" t="s">
        <v>95</v>
      </c>
      <c r="AZ1174" t="s">
        <v>94</v>
      </c>
      <c r="BA1174" t="s">
        <v>94</v>
      </c>
      <c r="BB1174" t="s">
        <v>94</v>
      </c>
      <c r="CG1174" s="4">
        <v>1</v>
      </c>
      <c r="CH1174" s="4">
        <v>0</v>
      </c>
      <c r="CI1174" s="5">
        <v>0</v>
      </c>
      <c r="CJ1174" s="5">
        <v>0</v>
      </c>
      <c r="CK1174" s="5">
        <v>0</v>
      </c>
      <c r="CL1174" s="5">
        <v>0</v>
      </c>
    </row>
    <row r="1175" spans="1:92" x14ac:dyDescent="0.2">
      <c r="A1175" t="s">
        <v>1860</v>
      </c>
      <c r="B1175" t="s">
        <v>1838</v>
      </c>
      <c r="C1175" t="s">
        <v>1608</v>
      </c>
      <c r="D1175">
        <v>4.0999999999999996</v>
      </c>
      <c r="E1175" t="s">
        <v>129</v>
      </c>
      <c r="F1175" t="s">
        <v>130</v>
      </c>
      <c r="G1175" t="s">
        <v>131</v>
      </c>
      <c r="H1175" t="s">
        <v>1841</v>
      </c>
      <c r="I1175">
        <v>28.266999999999999</v>
      </c>
      <c r="J1175">
        <v>6.4300999999999997E-2</v>
      </c>
      <c r="K1175">
        <v>0.84804999999999997</v>
      </c>
      <c r="L1175">
        <v>2014.3</v>
      </c>
      <c r="M1175">
        <v>0.15545999999999999</v>
      </c>
      <c r="N1175">
        <v>17.899999999999999</v>
      </c>
      <c r="O1175">
        <v>9.1495999999999995</v>
      </c>
      <c r="P1175">
        <v>2015.6</v>
      </c>
      <c r="Q1175">
        <v>-1699.5</v>
      </c>
      <c r="R1175">
        <v>0.11405</v>
      </c>
      <c r="S1175">
        <v>-4.2289E-2</v>
      </c>
      <c r="T1175">
        <v>24.916</v>
      </c>
      <c r="U1175">
        <v>13.638</v>
      </c>
      <c r="V1175">
        <v>2.5457E-2</v>
      </c>
      <c r="W1175">
        <v>-8.2824999999999996E-2</v>
      </c>
      <c r="X1175">
        <v>26.132000000000001</v>
      </c>
      <c r="Y1175">
        <v>15.337</v>
      </c>
      <c r="Z1175">
        <v>3.7633E-2</v>
      </c>
      <c r="AA1175">
        <v>-6.9296999999999997E-2</v>
      </c>
      <c r="AB1175">
        <v>25.968</v>
      </c>
      <c r="AC1175">
        <v>14.778</v>
      </c>
      <c r="AD1175">
        <v>21</v>
      </c>
      <c r="AE1175">
        <v>2</v>
      </c>
      <c r="AF1175">
        <v>5.5865999999999998</v>
      </c>
      <c r="AG1175">
        <v>4.4134000000000002</v>
      </c>
      <c r="AH1175">
        <v>1.1732</v>
      </c>
      <c r="AI1175">
        <v>7</v>
      </c>
      <c r="AJ1175">
        <v>6</v>
      </c>
      <c r="AK1175">
        <v>0</v>
      </c>
      <c r="AL1175">
        <v>0</v>
      </c>
      <c r="AM1175">
        <v>0</v>
      </c>
      <c r="AN1175">
        <v>1</v>
      </c>
      <c r="AO1175">
        <v>0</v>
      </c>
      <c r="AP1175">
        <v>0</v>
      </c>
      <c r="AQ1175">
        <v>1</v>
      </c>
      <c r="AR1175" t="s">
        <v>96</v>
      </c>
      <c r="AS1175" t="s">
        <v>96</v>
      </c>
      <c r="AT1175" t="s">
        <v>94</v>
      </c>
      <c r="AU1175" t="s">
        <v>94</v>
      </c>
      <c r="AV1175" t="s">
        <v>94</v>
      </c>
      <c r="AW1175" t="s">
        <v>94</v>
      </c>
      <c r="AX1175" t="s">
        <v>94</v>
      </c>
      <c r="AY1175" t="s">
        <v>95</v>
      </c>
      <c r="AZ1175" t="s">
        <v>94</v>
      </c>
      <c r="BA1175" t="s">
        <v>96</v>
      </c>
      <c r="BB1175" t="s">
        <v>96</v>
      </c>
      <c r="BC1175" t="s">
        <v>96</v>
      </c>
      <c r="BD1175" t="s">
        <v>96</v>
      </c>
      <c r="BH1175" t="s">
        <v>189</v>
      </c>
      <c r="BI1175">
        <v>0</v>
      </c>
      <c r="BJ1175" t="s">
        <v>132</v>
      </c>
      <c r="BK1175" t="s">
        <v>133</v>
      </c>
      <c r="BL1175">
        <v>0</v>
      </c>
      <c r="BM1175">
        <v>0</v>
      </c>
      <c r="BN1175">
        <v>0</v>
      </c>
      <c r="BO1175">
        <v>0</v>
      </c>
      <c r="BP1175">
        <v>0</v>
      </c>
      <c r="BQ1175">
        <v>0</v>
      </c>
      <c r="BY1175">
        <v>1227</v>
      </c>
      <c r="CG1175" s="4">
        <v>0</v>
      </c>
      <c r="CH1175" s="4">
        <v>0</v>
      </c>
      <c r="CI1175" s="5">
        <v>0</v>
      </c>
      <c r="CJ1175" s="5">
        <v>0</v>
      </c>
      <c r="CK1175" s="5">
        <v>0</v>
      </c>
      <c r="CL1175" s="5">
        <v>0</v>
      </c>
    </row>
    <row r="1176" spans="1:92" x14ac:dyDescent="0.2">
      <c r="A1176" t="s">
        <v>1861</v>
      </c>
      <c r="B1176" t="s">
        <v>1838</v>
      </c>
      <c r="C1176" t="s">
        <v>1608</v>
      </c>
      <c r="D1176">
        <v>4.0999999999999996</v>
      </c>
      <c r="E1176" t="s">
        <v>129</v>
      </c>
      <c r="F1176" t="s">
        <v>135</v>
      </c>
      <c r="G1176" t="s">
        <v>136</v>
      </c>
      <c r="H1176" t="s">
        <v>1841</v>
      </c>
      <c r="I1176">
        <v>17.664000000000001</v>
      </c>
      <c r="K1176">
        <v>3.8462000000000001</v>
      </c>
      <c r="L1176">
        <v>2015</v>
      </c>
      <c r="M1176">
        <v>0.24878</v>
      </c>
      <c r="N1176">
        <v>327.96</v>
      </c>
      <c r="Q1176">
        <v>-7720.5</v>
      </c>
      <c r="R1176">
        <v>1</v>
      </c>
      <c r="S1176">
        <v>1</v>
      </c>
      <c r="T1176" s="1">
        <v>8.8545999999999999E-7</v>
      </c>
      <c r="U1176" s="1">
        <v>2.6389999999999997E-7</v>
      </c>
      <c r="Z1176">
        <v>0.23077</v>
      </c>
      <c r="AA1176">
        <v>5.9829E-2</v>
      </c>
      <c r="AB1176">
        <v>24.241</v>
      </c>
      <c r="AC1176">
        <v>16.452999999999999</v>
      </c>
      <c r="AD1176">
        <v>12</v>
      </c>
      <c r="AE1176">
        <v>1</v>
      </c>
      <c r="AF1176">
        <v>0.30491000000000001</v>
      </c>
      <c r="AG1176">
        <v>0.30491000000000001</v>
      </c>
      <c r="AH1176">
        <v>0</v>
      </c>
      <c r="AI1176">
        <v>1</v>
      </c>
      <c r="AJ1176">
        <v>0</v>
      </c>
      <c r="AK1176">
        <v>0</v>
      </c>
      <c r="AL1176">
        <v>0</v>
      </c>
      <c r="AM1176">
        <v>0</v>
      </c>
      <c r="AP1176">
        <v>0</v>
      </c>
      <c r="AQ1176">
        <v>1</v>
      </c>
      <c r="AR1176" t="s">
        <v>95</v>
      </c>
      <c r="AS1176" t="s">
        <v>96</v>
      </c>
      <c r="AT1176" t="s">
        <v>94</v>
      </c>
      <c r="AU1176" t="s">
        <v>94</v>
      </c>
      <c r="AV1176" t="s">
        <v>94</v>
      </c>
      <c r="AW1176" t="s">
        <v>94</v>
      </c>
      <c r="AX1176" t="s">
        <v>94</v>
      </c>
      <c r="AY1176" t="s">
        <v>94</v>
      </c>
      <c r="AZ1176" t="s">
        <v>94</v>
      </c>
      <c r="BA1176" t="s">
        <v>96</v>
      </c>
      <c r="BB1176" t="s">
        <v>96</v>
      </c>
      <c r="BC1176" t="s">
        <v>96</v>
      </c>
      <c r="BD1176" t="s">
        <v>96</v>
      </c>
      <c r="BH1176" t="s">
        <v>189</v>
      </c>
      <c r="BI1176">
        <v>0</v>
      </c>
      <c r="BJ1176" t="s">
        <v>137</v>
      </c>
      <c r="BK1176" t="s">
        <v>138</v>
      </c>
      <c r="BL1176">
        <v>0</v>
      </c>
      <c r="BM1176">
        <v>0</v>
      </c>
      <c r="BN1176">
        <v>0</v>
      </c>
      <c r="BO1176">
        <v>0</v>
      </c>
      <c r="BP1176">
        <v>0</v>
      </c>
      <c r="BQ1176">
        <v>1</v>
      </c>
      <c r="BY1176">
        <v>1228</v>
      </c>
      <c r="CG1176" s="4">
        <v>0</v>
      </c>
      <c r="CH1176" s="4">
        <v>0</v>
      </c>
      <c r="CI1176" s="5">
        <v>0</v>
      </c>
      <c r="CJ1176" s="5">
        <v>0</v>
      </c>
      <c r="CK1176" s="5">
        <v>0</v>
      </c>
      <c r="CL1176" s="5">
        <v>1</v>
      </c>
    </row>
    <row r="1177" spans="1:92" x14ac:dyDescent="0.2">
      <c r="A1177" s="99" t="s">
        <v>3610</v>
      </c>
      <c r="B1177" s="99" t="s">
        <v>3609</v>
      </c>
      <c r="C1177" s="99" t="s">
        <v>1863</v>
      </c>
      <c r="D1177" s="99">
        <v>1.1000000000000001</v>
      </c>
      <c r="E1177" s="99" t="s">
        <v>90</v>
      </c>
      <c r="F1177" s="99" t="s">
        <v>3412</v>
      </c>
      <c r="G1177" s="99" t="s">
        <v>107</v>
      </c>
      <c r="H1177" s="99" t="s">
        <v>1841</v>
      </c>
      <c r="I1177" s="99">
        <v>-1.1908E-2</v>
      </c>
      <c r="J1177" s="99">
        <v>-0.11846</v>
      </c>
      <c r="K1177" s="100">
        <v>-1.7665000000000001E-7</v>
      </c>
      <c r="L1177" s="99">
        <v>1336.2</v>
      </c>
      <c r="M1177" s="99">
        <v>-369.04</v>
      </c>
      <c r="N1177" s="99">
        <v>2.0238000000000001E-3</v>
      </c>
      <c r="O1177" s="99">
        <v>0.17305000000000001</v>
      </c>
      <c r="P1177" s="99">
        <v>1911.9</v>
      </c>
      <c r="Q1177" s="99">
        <v>3.5687000000000002E-4</v>
      </c>
      <c r="R1177" s="99">
        <v>-5.4152999999999996E-3</v>
      </c>
      <c r="S1177" s="99">
        <v>-0.19392999999999999</v>
      </c>
      <c r="T1177" s="100">
        <v>3.2113999999999999E-6</v>
      </c>
      <c r="U1177" s="100">
        <v>1.5024E-6</v>
      </c>
      <c r="V1177" s="99">
        <v>7.9811999999999994E-2</v>
      </c>
      <c r="W1177" s="99">
        <v>-2.8445999999999999E-2</v>
      </c>
      <c r="X1177" s="100">
        <v>3.0722999999999998E-6</v>
      </c>
      <c r="Y1177" s="100">
        <v>1.7893E-6</v>
      </c>
      <c r="Z1177" s="99">
        <v>0.10115</v>
      </c>
      <c r="AA1177" s="99">
        <v>-4.5928999999999996E-3</v>
      </c>
      <c r="AB1177" s="100">
        <v>3.0363999999999998E-6</v>
      </c>
      <c r="AC1177" s="100">
        <v>1.7801999999999999E-6</v>
      </c>
      <c r="AD1177" s="99">
        <v>20</v>
      </c>
      <c r="AE1177" s="99">
        <v>2</v>
      </c>
      <c r="AF1177" s="99">
        <v>6.6411999999999999E-3</v>
      </c>
      <c r="AG1177" s="99">
        <v>3.3065E-3</v>
      </c>
      <c r="AH1177" s="99">
        <v>3.3346999999999999E-3</v>
      </c>
      <c r="AI1177" s="99">
        <v>3</v>
      </c>
      <c r="AJ1177" s="99">
        <v>2</v>
      </c>
      <c r="AK1177" s="99">
        <v>0</v>
      </c>
      <c r="AL1177" s="99">
        <v>0</v>
      </c>
      <c r="AM1177" s="99">
        <v>0</v>
      </c>
      <c r="AN1177" s="99">
        <v>1</v>
      </c>
      <c r="AO1177" s="99">
        <v>0</v>
      </c>
      <c r="AP1177" s="99">
        <v>1</v>
      </c>
      <c r="AQ1177" s="99">
        <v>1</v>
      </c>
      <c r="AR1177" s="99" t="s">
        <v>96</v>
      </c>
      <c r="AS1177" s="99" t="s">
        <v>96</v>
      </c>
      <c r="AT1177" s="99" t="s">
        <v>95</v>
      </c>
      <c r="AU1177" s="99" t="s">
        <v>94</v>
      </c>
      <c r="AV1177" s="99" t="s">
        <v>95</v>
      </c>
      <c r="AW1177" s="99" t="s">
        <v>94</v>
      </c>
      <c r="AX1177" s="99" t="s">
        <v>94</v>
      </c>
      <c r="AY1177" s="99" t="s">
        <v>94</v>
      </c>
      <c r="AZ1177" s="99" t="s">
        <v>94</v>
      </c>
      <c r="BA1177" s="99" t="s">
        <v>96</v>
      </c>
      <c r="BB1177" s="99" t="s">
        <v>96</v>
      </c>
      <c r="BC1177" s="99"/>
      <c r="BD1177" s="99"/>
      <c r="BE1177" s="99"/>
      <c r="BF1177" s="99"/>
      <c r="BG1177" s="99"/>
      <c r="BH1177" s="99"/>
      <c r="BI1177" s="99"/>
      <c r="BJ1177" s="99" t="s">
        <v>108</v>
      </c>
      <c r="BK1177" s="99" t="s">
        <v>109</v>
      </c>
      <c r="BL1177" s="99">
        <v>0</v>
      </c>
      <c r="BM1177" s="99">
        <v>0</v>
      </c>
      <c r="BN1177" s="99">
        <v>0</v>
      </c>
      <c r="BO1177" s="99">
        <v>1</v>
      </c>
      <c r="BP1177" s="99">
        <v>0</v>
      </c>
      <c r="BQ1177" s="99">
        <v>0</v>
      </c>
      <c r="BR1177" s="99"/>
      <c r="BS1177" s="99"/>
      <c r="BT1177" s="99"/>
      <c r="BU1177" s="99"/>
      <c r="BV1177" s="99"/>
      <c r="BW1177" s="99"/>
      <c r="BX1177" s="99"/>
      <c r="BY1177" s="99">
        <v>1237</v>
      </c>
      <c r="BZ1177" s="99"/>
      <c r="CA1177" s="99"/>
      <c r="CB1177" s="99"/>
      <c r="CC1177" s="99"/>
      <c r="CD1177" s="99"/>
      <c r="CE1177" s="99"/>
      <c r="CF1177" s="99"/>
      <c r="CG1177" s="4"/>
      <c r="CH1177" s="4"/>
      <c r="CI1177" s="5">
        <v>0</v>
      </c>
      <c r="CJ1177" s="5">
        <v>0</v>
      </c>
      <c r="CK1177" s="5">
        <v>0</v>
      </c>
      <c r="CL1177" s="5">
        <v>0</v>
      </c>
      <c r="CM1177" s="105" t="s">
        <v>3614</v>
      </c>
      <c r="CN1177" s="105"/>
    </row>
    <row r="1178" spans="1:92" x14ac:dyDescent="0.2">
      <c r="A1178" t="s">
        <v>1862</v>
      </c>
      <c r="B1178" t="s">
        <v>1838</v>
      </c>
      <c r="C1178" t="s">
        <v>1863</v>
      </c>
      <c r="D1178">
        <v>1.1000000000000001</v>
      </c>
      <c r="E1178" t="s">
        <v>90</v>
      </c>
      <c r="F1178" t="s">
        <v>1839</v>
      </c>
      <c r="G1178" t="s">
        <v>1840</v>
      </c>
      <c r="H1178" t="s">
        <v>1841</v>
      </c>
      <c r="I1178">
        <v>10.244999999999999</v>
      </c>
      <c r="J1178">
        <v>-9.8169999999999993E-3</v>
      </c>
      <c r="K1178">
        <v>-5.9219000000000001E-2</v>
      </c>
      <c r="L1178">
        <v>2024</v>
      </c>
      <c r="M1178">
        <v>0.42895</v>
      </c>
      <c r="N1178">
        <v>-1.195E-4</v>
      </c>
      <c r="O1178">
        <v>3.2069000000000001</v>
      </c>
      <c r="P1178">
        <v>2010.4</v>
      </c>
      <c r="Q1178">
        <v>122.25</v>
      </c>
      <c r="R1178">
        <v>-0.12069000000000001</v>
      </c>
      <c r="S1178">
        <v>-0.26687</v>
      </c>
      <c r="T1178">
        <v>9.8186999999999998</v>
      </c>
      <c r="U1178">
        <v>3.2222</v>
      </c>
      <c r="V1178">
        <v>1.3223E-3</v>
      </c>
      <c r="W1178">
        <v>-8.1901000000000002E-2</v>
      </c>
      <c r="X1178">
        <v>9.2688000000000006</v>
      </c>
      <c r="Y1178">
        <v>4.8407</v>
      </c>
      <c r="Z1178">
        <v>2.4731000000000002E-3</v>
      </c>
      <c r="AA1178">
        <v>-8.0654000000000003E-2</v>
      </c>
      <c r="AB1178">
        <v>9.2635000000000005</v>
      </c>
      <c r="AC1178">
        <v>4.8262999999999998</v>
      </c>
      <c r="AD1178">
        <v>27</v>
      </c>
      <c r="AE1178">
        <v>9</v>
      </c>
      <c r="AF1178" s="1">
        <v>-334740</v>
      </c>
      <c r="AG1178">
        <v>-8368.5</v>
      </c>
      <c r="AH1178" s="1">
        <v>-326370</v>
      </c>
      <c r="AI1178">
        <v>12</v>
      </c>
      <c r="AJ1178">
        <v>5</v>
      </c>
      <c r="AK1178">
        <v>4</v>
      </c>
      <c r="AL1178">
        <v>1</v>
      </c>
      <c r="AM1178">
        <v>1</v>
      </c>
      <c r="AN1178">
        <v>1</v>
      </c>
      <c r="AO1178">
        <v>0.14252999999999999</v>
      </c>
      <c r="AP1178">
        <v>0</v>
      </c>
      <c r="AQ1178">
        <v>1</v>
      </c>
      <c r="AR1178" t="s">
        <v>96</v>
      </c>
      <c r="AS1178" t="s">
        <v>95</v>
      </c>
      <c r="AT1178" t="s">
        <v>95</v>
      </c>
      <c r="AU1178" t="s">
        <v>94</v>
      </c>
      <c r="AV1178" t="s">
        <v>94</v>
      </c>
      <c r="AW1178" t="s">
        <v>94</v>
      </c>
      <c r="AX1178" t="s">
        <v>94</v>
      </c>
      <c r="AY1178" t="s">
        <v>94</v>
      </c>
      <c r="AZ1178" t="s">
        <v>94</v>
      </c>
      <c r="BA1178" t="s">
        <v>96</v>
      </c>
      <c r="BB1178" t="s">
        <v>94</v>
      </c>
      <c r="CG1178" s="4">
        <v>0</v>
      </c>
      <c r="CH1178" s="4">
        <v>0</v>
      </c>
      <c r="CI1178" s="5">
        <v>0</v>
      </c>
      <c r="CJ1178" s="5">
        <v>0</v>
      </c>
      <c r="CK1178" s="5">
        <v>0</v>
      </c>
      <c r="CL1178" s="5">
        <v>0</v>
      </c>
      <c r="CM1178" s="12" t="s">
        <v>3459</v>
      </c>
    </row>
    <row r="1179" spans="1:92" x14ac:dyDescent="0.2">
      <c r="A1179" t="s">
        <v>1864</v>
      </c>
      <c r="B1179" t="s">
        <v>1838</v>
      </c>
      <c r="C1179" t="s">
        <v>1863</v>
      </c>
      <c r="D1179">
        <v>1.1000000000000001</v>
      </c>
      <c r="E1179" t="s">
        <v>90</v>
      </c>
      <c r="F1179" t="s">
        <v>1843</v>
      </c>
      <c r="G1179" t="s">
        <v>1844</v>
      </c>
      <c r="H1179" t="s">
        <v>1841</v>
      </c>
      <c r="I1179">
        <v>-47.058999999999997</v>
      </c>
      <c r="J1179">
        <v>-2.7360000000000002E-3</v>
      </c>
      <c r="K1179">
        <v>-2.4420000000000002E-3</v>
      </c>
      <c r="L1179">
        <v>2010.9</v>
      </c>
      <c r="M1179">
        <v>-9.3381000000000006E-2</v>
      </c>
      <c r="N1179">
        <v>0.85714000000000001</v>
      </c>
      <c r="O1179">
        <v>0.44319999999999998</v>
      </c>
      <c r="P1179">
        <v>2011</v>
      </c>
      <c r="Q1179">
        <v>5.3529</v>
      </c>
      <c r="R1179">
        <v>5.0193000000000002E-2</v>
      </c>
      <c r="S1179">
        <v>-7.3694999999999997E-2</v>
      </c>
      <c r="T1179">
        <v>1.863</v>
      </c>
      <c r="U1179">
        <v>0.76193</v>
      </c>
      <c r="V1179" s="1">
        <v>4.9756000000000003E-5</v>
      </c>
      <c r="W1179">
        <v>-8.3279000000000006E-2</v>
      </c>
      <c r="X1179">
        <v>1.9116</v>
      </c>
      <c r="Y1179">
        <v>0.82296999999999998</v>
      </c>
      <c r="Z1179" s="1">
        <v>9.8999999999999994E-5</v>
      </c>
      <c r="AA1179">
        <v>-8.3225999999999994E-2</v>
      </c>
      <c r="AB1179">
        <v>1.9115</v>
      </c>
      <c r="AC1179">
        <v>0.82267999999999997</v>
      </c>
      <c r="AD1179">
        <v>27</v>
      </c>
      <c r="AE1179">
        <v>2</v>
      </c>
      <c r="AF1179">
        <v>11.667</v>
      </c>
      <c r="AG1179">
        <v>2.3332999999999999</v>
      </c>
      <c r="AH1179">
        <v>9.3332999999999995</v>
      </c>
      <c r="AI1179">
        <v>3</v>
      </c>
      <c r="AJ1179">
        <v>0</v>
      </c>
      <c r="AK1179">
        <v>2</v>
      </c>
      <c r="AL1179">
        <v>0</v>
      </c>
      <c r="AM1179">
        <v>0</v>
      </c>
      <c r="AN1179">
        <v>1</v>
      </c>
      <c r="AO1179">
        <v>0</v>
      </c>
      <c r="AP1179">
        <v>0</v>
      </c>
      <c r="AQ1179">
        <v>1</v>
      </c>
      <c r="AR1179" t="s">
        <v>96</v>
      </c>
      <c r="AS1179" t="s">
        <v>96</v>
      </c>
      <c r="AT1179" t="s">
        <v>94</v>
      </c>
      <c r="AU1179" t="s">
        <v>94</v>
      </c>
      <c r="AV1179" t="s">
        <v>95</v>
      </c>
      <c r="AW1179" t="s">
        <v>94</v>
      </c>
      <c r="AX1179" t="s">
        <v>94</v>
      </c>
      <c r="AY1179" t="s">
        <v>95</v>
      </c>
      <c r="AZ1179" t="s">
        <v>94</v>
      </c>
      <c r="BA1179" t="s">
        <v>96</v>
      </c>
      <c r="BB1179" t="s">
        <v>96</v>
      </c>
      <c r="CG1179" s="4">
        <v>0</v>
      </c>
      <c r="CH1179" s="4">
        <v>0</v>
      </c>
      <c r="CI1179" s="5">
        <v>0</v>
      </c>
      <c r="CJ1179" s="5">
        <v>0</v>
      </c>
      <c r="CK1179" s="5">
        <v>0</v>
      </c>
      <c r="CL1179" s="5">
        <v>0</v>
      </c>
      <c r="CM1179" s="12" t="s">
        <v>3460</v>
      </c>
    </row>
    <row r="1180" spans="1:92" x14ac:dyDescent="0.2">
      <c r="A1180" t="s">
        <v>1865</v>
      </c>
      <c r="B1180" t="s">
        <v>1838</v>
      </c>
      <c r="C1180" t="s">
        <v>1863</v>
      </c>
      <c r="D1180">
        <v>1.1000000000000001</v>
      </c>
      <c r="E1180" t="s">
        <v>90</v>
      </c>
      <c r="F1180" t="s">
        <v>1846</v>
      </c>
      <c r="G1180" t="s">
        <v>1847</v>
      </c>
      <c r="H1180" t="s">
        <v>1841</v>
      </c>
      <c r="I1180">
        <v>0.55371999999999999</v>
      </c>
      <c r="J1180">
        <v>7.4777999999999997E-2</v>
      </c>
      <c r="K1180">
        <v>4.5854999999999997</v>
      </c>
      <c r="L1180">
        <v>2008.5</v>
      </c>
      <c r="M1180">
        <v>7.9363000000000001</v>
      </c>
      <c r="N1180">
        <v>88.271000000000001</v>
      </c>
      <c r="O1180">
        <v>0.39001999999999998</v>
      </c>
      <c r="P1180">
        <v>1947</v>
      </c>
      <c r="Q1180">
        <v>-9168.1</v>
      </c>
      <c r="R1180">
        <v>0.97096000000000005</v>
      </c>
      <c r="S1180">
        <v>0.96716999999999997</v>
      </c>
      <c r="T1180">
        <v>6.5513000000000003</v>
      </c>
      <c r="U1180">
        <v>4.1124000000000001</v>
      </c>
      <c r="V1180">
        <v>0.71887000000000001</v>
      </c>
      <c r="W1180">
        <v>0.69543999999999995</v>
      </c>
      <c r="X1180">
        <v>20.382999999999999</v>
      </c>
      <c r="Y1180">
        <v>17.114999999999998</v>
      </c>
      <c r="Z1180">
        <v>0.86312</v>
      </c>
      <c r="AA1180">
        <v>0.85170999999999997</v>
      </c>
      <c r="AB1180">
        <v>14.223000000000001</v>
      </c>
      <c r="AC1180">
        <v>11.404</v>
      </c>
      <c r="AD1180">
        <v>27</v>
      </c>
      <c r="AE1180">
        <v>19</v>
      </c>
      <c r="AF1180">
        <v>0.98560999999999999</v>
      </c>
      <c r="AG1180">
        <v>3.3986000000000002E-2</v>
      </c>
      <c r="AH1180">
        <v>0.95162000000000002</v>
      </c>
      <c r="AI1180">
        <v>19</v>
      </c>
      <c r="AJ1180">
        <v>7</v>
      </c>
      <c r="AK1180">
        <v>18</v>
      </c>
      <c r="AL1180">
        <v>1</v>
      </c>
      <c r="AM1180">
        <v>0</v>
      </c>
      <c r="AN1180">
        <v>1</v>
      </c>
      <c r="AO1180">
        <v>0.95106999999999997</v>
      </c>
      <c r="AP1180">
        <v>0</v>
      </c>
      <c r="AQ1180">
        <v>1</v>
      </c>
      <c r="AR1180" t="s">
        <v>95</v>
      </c>
      <c r="AS1180" t="s">
        <v>95</v>
      </c>
      <c r="AT1180" t="s">
        <v>95</v>
      </c>
      <c r="AU1180" t="s">
        <v>95</v>
      </c>
      <c r="AV1180" t="s">
        <v>95</v>
      </c>
      <c r="AW1180" t="s">
        <v>95</v>
      </c>
      <c r="AX1180" t="s">
        <v>95</v>
      </c>
      <c r="AY1180" t="s">
        <v>95</v>
      </c>
      <c r="AZ1180" t="s">
        <v>95</v>
      </c>
      <c r="BA1180" t="s">
        <v>95</v>
      </c>
      <c r="BB1180" t="s">
        <v>95</v>
      </c>
      <c r="CG1180" s="4">
        <v>1</v>
      </c>
      <c r="CH1180" s="4">
        <v>1</v>
      </c>
      <c r="CI1180" s="5">
        <v>0</v>
      </c>
      <c r="CJ1180" s="5" t="s">
        <v>3620</v>
      </c>
      <c r="CK1180" s="5">
        <v>0</v>
      </c>
      <c r="CL1180" s="5">
        <v>0</v>
      </c>
      <c r="CM1180" s="12" t="s">
        <v>3615</v>
      </c>
    </row>
    <row r="1181" spans="1:92" x14ac:dyDescent="0.2">
      <c r="A1181" t="s">
        <v>1866</v>
      </c>
      <c r="B1181" t="s">
        <v>1838</v>
      </c>
      <c r="C1181" t="s">
        <v>1863</v>
      </c>
      <c r="D1181">
        <v>1.1000000000000001</v>
      </c>
      <c r="E1181" t="s">
        <v>90</v>
      </c>
      <c r="F1181" t="s">
        <v>1849</v>
      </c>
      <c r="G1181" t="s">
        <v>1850</v>
      </c>
      <c r="H1181" t="s">
        <v>1841</v>
      </c>
      <c r="I1181">
        <v>6.5141999999999998</v>
      </c>
      <c r="J1181">
        <v>8.1544000000000005E-2</v>
      </c>
      <c r="K1181">
        <v>0.66300000000000003</v>
      </c>
      <c r="L1181">
        <v>2009.2</v>
      </c>
      <c r="M1181">
        <v>0.67459000000000002</v>
      </c>
      <c r="N1181">
        <v>12.006</v>
      </c>
      <c r="O1181">
        <v>10.516</v>
      </c>
      <c r="P1181">
        <v>2017.8</v>
      </c>
      <c r="Q1181">
        <v>-1326.3</v>
      </c>
      <c r="R1181">
        <v>0.99570000000000003</v>
      </c>
      <c r="S1181">
        <v>0.99514000000000002</v>
      </c>
      <c r="T1181">
        <v>0.38456000000000001</v>
      </c>
      <c r="U1181">
        <v>8.0259999999999998E-2</v>
      </c>
      <c r="V1181">
        <v>0.64763000000000004</v>
      </c>
      <c r="W1181">
        <v>0.61826999999999999</v>
      </c>
      <c r="X1181">
        <v>3.4807000000000001</v>
      </c>
      <c r="Y1181">
        <v>3.1621000000000001</v>
      </c>
      <c r="Z1181">
        <v>0.77564</v>
      </c>
      <c r="AA1181">
        <v>0.75693999999999995</v>
      </c>
      <c r="AB1181">
        <v>2.7774000000000001</v>
      </c>
      <c r="AC1181">
        <v>2.3567</v>
      </c>
      <c r="AD1181">
        <v>27</v>
      </c>
      <c r="AE1181">
        <v>16</v>
      </c>
      <c r="AF1181">
        <v>0.99948000000000004</v>
      </c>
      <c r="AG1181">
        <v>0.16658000000000001</v>
      </c>
      <c r="AH1181">
        <v>0.83289999999999997</v>
      </c>
      <c r="AI1181">
        <v>16</v>
      </c>
      <c r="AJ1181">
        <v>13</v>
      </c>
      <c r="AK1181">
        <v>15</v>
      </c>
      <c r="AL1181">
        <v>1</v>
      </c>
      <c r="AM1181">
        <v>0</v>
      </c>
      <c r="AN1181">
        <v>1</v>
      </c>
      <c r="AO1181">
        <v>0.93874000000000002</v>
      </c>
      <c r="AP1181">
        <v>0</v>
      </c>
      <c r="AQ1181">
        <v>1</v>
      </c>
      <c r="AR1181" t="s">
        <v>95</v>
      </c>
      <c r="AS1181" t="s">
        <v>95</v>
      </c>
      <c r="AT1181" t="s">
        <v>95</v>
      </c>
      <c r="AU1181" t="s">
        <v>95</v>
      </c>
      <c r="AV1181" t="s">
        <v>95</v>
      </c>
      <c r="AW1181" t="s">
        <v>95</v>
      </c>
      <c r="AX1181" t="s">
        <v>95</v>
      </c>
      <c r="AY1181" t="s">
        <v>95</v>
      </c>
      <c r="AZ1181" t="s">
        <v>95</v>
      </c>
      <c r="BA1181" t="s">
        <v>95</v>
      </c>
      <c r="BB1181" t="s">
        <v>95</v>
      </c>
      <c r="CG1181" s="4">
        <v>0</v>
      </c>
      <c r="CH1181" s="4">
        <v>0</v>
      </c>
      <c r="CI1181" s="5">
        <v>0</v>
      </c>
      <c r="CJ1181" s="5">
        <v>0</v>
      </c>
      <c r="CK1181" s="5">
        <v>0</v>
      </c>
      <c r="CL1181" s="5">
        <v>0</v>
      </c>
      <c r="CM1181" s="12" t="s">
        <v>3458</v>
      </c>
    </row>
    <row r="1182" spans="1:92" x14ac:dyDescent="0.2">
      <c r="A1182" t="s">
        <v>1867</v>
      </c>
      <c r="B1182" t="s">
        <v>1838</v>
      </c>
      <c r="C1182" t="s">
        <v>1863</v>
      </c>
      <c r="D1182">
        <v>2.5</v>
      </c>
      <c r="E1182" t="s">
        <v>301</v>
      </c>
      <c r="F1182" t="s">
        <v>1839</v>
      </c>
      <c r="G1182" t="s">
        <v>1852</v>
      </c>
      <c r="H1182" t="s">
        <v>1841</v>
      </c>
      <c r="I1182">
        <v>45.481000000000002</v>
      </c>
      <c r="J1182">
        <v>-8.1662999999999996E-3</v>
      </c>
      <c r="K1182">
        <v>-1.221E-2</v>
      </c>
      <c r="L1182">
        <v>2004.2</v>
      </c>
      <c r="M1182">
        <v>9.6622E-2</v>
      </c>
      <c r="N1182">
        <v>1.1578999999999999</v>
      </c>
      <c r="O1182">
        <v>6.8754</v>
      </c>
      <c r="P1182">
        <v>1748.8</v>
      </c>
      <c r="Q1182">
        <v>25.356999999999999</v>
      </c>
      <c r="R1182">
        <v>0.16381999999999999</v>
      </c>
      <c r="S1182">
        <v>5.4751000000000001E-2</v>
      </c>
      <c r="T1182">
        <v>1.1944999999999999</v>
      </c>
      <c r="U1182">
        <v>0.86941000000000002</v>
      </c>
      <c r="V1182">
        <v>2.8953E-3</v>
      </c>
      <c r="W1182">
        <v>-8.0197000000000004E-2</v>
      </c>
      <c r="X1182">
        <v>1.3044</v>
      </c>
      <c r="Y1182">
        <v>1.0848</v>
      </c>
      <c r="Z1182">
        <v>5.3001999999999997E-3</v>
      </c>
      <c r="AA1182">
        <v>-7.7590999999999993E-2</v>
      </c>
      <c r="AB1182">
        <v>1.3028</v>
      </c>
      <c r="AC1182">
        <v>1.081</v>
      </c>
      <c r="AD1182">
        <v>27</v>
      </c>
      <c r="AE1182">
        <v>9</v>
      </c>
      <c r="AF1182">
        <v>4.3182</v>
      </c>
      <c r="AG1182">
        <v>0.86363999999999996</v>
      </c>
      <c r="AH1182">
        <v>3.4544999999999999</v>
      </c>
      <c r="AI1182">
        <v>12</v>
      </c>
      <c r="AJ1182">
        <v>5</v>
      </c>
      <c r="AK1182">
        <v>4</v>
      </c>
      <c r="AL1182">
        <v>1</v>
      </c>
      <c r="AM1182">
        <v>1</v>
      </c>
      <c r="AN1182">
        <v>1</v>
      </c>
      <c r="AO1182">
        <v>0.65625</v>
      </c>
      <c r="AP1182">
        <v>0</v>
      </c>
      <c r="AQ1182">
        <v>1</v>
      </c>
      <c r="AR1182" t="s">
        <v>96</v>
      </c>
      <c r="AS1182" t="s">
        <v>95</v>
      </c>
      <c r="AT1182" t="s">
        <v>95</v>
      </c>
      <c r="AU1182" t="s">
        <v>94</v>
      </c>
      <c r="AV1182" t="s">
        <v>94</v>
      </c>
      <c r="AW1182" t="s">
        <v>94</v>
      </c>
      <c r="AX1182" t="s">
        <v>94</v>
      </c>
      <c r="AY1182" t="s">
        <v>95</v>
      </c>
      <c r="AZ1182" t="s">
        <v>94</v>
      </c>
      <c r="BA1182" t="s">
        <v>96</v>
      </c>
      <c r="BB1182" t="s">
        <v>94</v>
      </c>
      <c r="CG1182" s="4">
        <v>0</v>
      </c>
      <c r="CH1182" s="4">
        <v>0</v>
      </c>
      <c r="CI1182" s="5">
        <v>0</v>
      </c>
      <c r="CJ1182" s="5">
        <v>0</v>
      </c>
      <c r="CK1182" s="5">
        <v>0</v>
      </c>
      <c r="CL1182" s="5">
        <v>1</v>
      </c>
    </row>
    <row r="1183" spans="1:92" x14ac:dyDescent="0.2">
      <c r="A1183" t="s">
        <v>1868</v>
      </c>
      <c r="B1183" t="s">
        <v>1838</v>
      </c>
      <c r="C1183" t="s">
        <v>1863</v>
      </c>
      <c r="D1183">
        <v>2.5</v>
      </c>
      <c r="E1183" t="s">
        <v>301</v>
      </c>
      <c r="F1183" t="s">
        <v>1843</v>
      </c>
      <c r="G1183" t="s">
        <v>1854</v>
      </c>
      <c r="H1183" t="s">
        <v>1841</v>
      </c>
      <c r="I1183">
        <v>-59.290999999999997</v>
      </c>
      <c r="J1183">
        <v>-1.1152E-2</v>
      </c>
      <c r="K1183">
        <v>-2.4420000000000002E-3</v>
      </c>
      <c r="L1183">
        <v>2010.9</v>
      </c>
      <c r="M1183">
        <v>-7.4116000000000001E-2</v>
      </c>
      <c r="N1183">
        <v>0.21429000000000001</v>
      </c>
      <c r="O1183">
        <v>4.1148999999999996</v>
      </c>
      <c r="P1183">
        <v>1686.1</v>
      </c>
      <c r="Q1183">
        <v>5.0194999999999999</v>
      </c>
      <c r="R1183">
        <v>6.6326999999999997E-2</v>
      </c>
      <c r="S1183">
        <v>-5.5456999999999999E-2</v>
      </c>
      <c r="T1183">
        <v>0.40172000000000002</v>
      </c>
      <c r="U1183">
        <v>0.19048000000000001</v>
      </c>
      <c r="V1183">
        <v>1.0652999999999999E-3</v>
      </c>
      <c r="W1183">
        <v>-8.2179000000000002E-2</v>
      </c>
      <c r="X1183">
        <v>0.41552</v>
      </c>
      <c r="Y1183">
        <v>0.20599000000000001</v>
      </c>
      <c r="Z1183">
        <v>2.0931000000000001E-3</v>
      </c>
      <c r="AA1183">
        <v>-8.1065999999999999E-2</v>
      </c>
      <c r="AB1183">
        <v>0.4153</v>
      </c>
      <c r="AC1183">
        <v>0.2054</v>
      </c>
      <c r="AD1183">
        <v>27</v>
      </c>
      <c r="AE1183">
        <v>2</v>
      </c>
      <c r="AF1183">
        <v>9.3332999999999995</v>
      </c>
      <c r="AG1183">
        <v>4.6666999999999996</v>
      </c>
      <c r="AH1183">
        <v>4.6666999999999996</v>
      </c>
      <c r="AI1183">
        <v>3</v>
      </c>
      <c r="AJ1183">
        <v>2</v>
      </c>
      <c r="AK1183">
        <v>0</v>
      </c>
      <c r="AL1183">
        <v>0</v>
      </c>
      <c r="AM1183">
        <v>0</v>
      </c>
      <c r="AN1183">
        <v>1</v>
      </c>
      <c r="AO1183">
        <v>0</v>
      </c>
      <c r="AP1183">
        <v>0</v>
      </c>
      <c r="AQ1183">
        <v>1</v>
      </c>
      <c r="AR1183" t="s">
        <v>96</v>
      </c>
      <c r="AS1183" t="s">
        <v>96</v>
      </c>
      <c r="AT1183" t="s">
        <v>94</v>
      </c>
      <c r="AU1183" t="s">
        <v>94</v>
      </c>
      <c r="AV1183" t="s">
        <v>95</v>
      </c>
      <c r="AW1183" t="s">
        <v>94</v>
      </c>
      <c r="AX1183" t="s">
        <v>94</v>
      </c>
      <c r="AY1183" t="s">
        <v>95</v>
      </c>
      <c r="AZ1183" t="s">
        <v>94</v>
      </c>
      <c r="BA1183" t="s">
        <v>96</v>
      </c>
      <c r="BB1183" t="s">
        <v>96</v>
      </c>
      <c r="CG1183" s="4">
        <v>0</v>
      </c>
      <c r="CH1183" s="4">
        <v>0</v>
      </c>
      <c r="CI1183" s="5">
        <v>0</v>
      </c>
      <c r="CJ1183" s="5">
        <v>0</v>
      </c>
      <c r="CK1183" s="5">
        <v>0</v>
      </c>
      <c r="CL1183" s="5">
        <v>0</v>
      </c>
    </row>
    <row r="1184" spans="1:92" x14ac:dyDescent="0.2">
      <c r="A1184" t="s">
        <v>1869</v>
      </c>
      <c r="B1184" t="s">
        <v>1838</v>
      </c>
      <c r="C1184" t="s">
        <v>1863</v>
      </c>
      <c r="D1184">
        <v>2.9</v>
      </c>
      <c r="E1184" t="s">
        <v>1856</v>
      </c>
      <c r="F1184" t="s">
        <v>1839</v>
      </c>
      <c r="G1184" t="s">
        <v>1857</v>
      </c>
      <c r="H1184" t="s">
        <v>1841</v>
      </c>
      <c r="I1184">
        <v>2.9487000000000001</v>
      </c>
      <c r="J1184">
        <v>-9.0738999999999993E-3</v>
      </c>
      <c r="K1184">
        <v>-6.6006999999999998</v>
      </c>
      <c r="L1184">
        <v>2025.9</v>
      </c>
      <c r="M1184">
        <v>1.4903</v>
      </c>
      <c r="N1184">
        <v>-3.7728999999999999E-2</v>
      </c>
      <c r="O1184">
        <v>627.33000000000004</v>
      </c>
      <c r="P1184">
        <v>1955.5</v>
      </c>
      <c r="Q1184">
        <v>13650</v>
      </c>
      <c r="R1184">
        <v>-0.16458999999999999</v>
      </c>
      <c r="S1184">
        <v>-0.31648999999999999</v>
      </c>
      <c r="T1184">
        <v>1017.7</v>
      </c>
      <c r="U1184">
        <v>382.59</v>
      </c>
      <c r="V1184">
        <v>1.5673E-3</v>
      </c>
      <c r="W1184">
        <v>-8.1634999999999999E-2</v>
      </c>
      <c r="X1184">
        <v>942.32</v>
      </c>
      <c r="Y1184">
        <v>552.04</v>
      </c>
      <c r="Z1184">
        <v>2.9721000000000001E-3</v>
      </c>
      <c r="AA1184">
        <v>-8.0114000000000005E-2</v>
      </c>
      <c r="AB1184">
        <v>941.65</v>
      </c>
      <c r="AC1184">
        <v>548.86</v>
      </c>
      <c r="AD1184">
        <v>27</v>
      </c>
      <c r="AE1184">
        <v>9</v>
      </c>
      <c r="AF1184" s="1">
        <v>-112460</v>
      </c>
      <c r="AG1184">
        <v>-3551.6</v>
      </c>
      <c r="AH1184" s="1">
        <v>-108910</v>
      </c>
      <c r="AI1184">
        <v>12</v>
      </c>
      <c r="AJ1184">
        <v>5</v>
      </c>
      <c r="AK1184">
        <v>4</v>
      </c>
      <c r="AL1184">
        <v>1</v>
      </c>
      <c r="AM1184">
        <v>1</v>
      </c>
      <c r="AN1184">
        <v>1</v>
      </c>
      <c r="AO1184">
        <v>0.18633</v>
      </c>
      <c r="AP1184">
        <v>0</v>
      </c>
      <c r="AQ1184">
        <v>0</v>
      </c>
      <c r="AR1184" t="s">
        <v>96</v>
      </c>
      <c r="AS1184" t="s">
        <v>95</v>
      </c>
      <c r="AT1184" t="s">
        <v>95</v>
      </c>
      <c r="AU1184" t="s">
        <v>94</v>
      </c>
      <c r="AV1184" t="s">
        <v>94</v>
      </c>
      <c r="AW1184" t="s">
        <v>94</v>
      </c>
      <c r="AX1184" t="s">
        <v>94</v>
      </c>
      <c r="AY1184" t="s">
        <v>94</v>
      </c>
      <c r="AZ1184" t="s">
        <v>94</v>
      </c>
      <c r="BA1184" t="s">
        <v>96</v>
      </c>
      <c r="BB1184" t="s">
        <v>94</v>
      </c>
      <c r="CG1184" s="4">
        <v>0</v>
      </c>
      <c r="CH1184" s="4">
        <v>0</v>
      </c>
      <c r="CI1184" s="5">
        <v>0</v>
      </c>
      <c r="CJ1184" s="5">
        <v>0</v>
      </c>
      <c r="CK1184" s="5">
        <v>0</v>
      </c>
      <c r="CL1184" s="5">
        <v>1</v>
      </c>
    </row>
    <row r="1185" spans="1:92" x14ac:dyDescent="0.2">
      <c r="A1185" t="s">
        <v>1870</v>
      </c>
      <c r="B1185" t="s">
        <v>1838</v>
      </c>
      <c r="C1185" t="s">
        <v>1863</v>
      </c>
      <c r="D1185">
        <v>2.9</v>
      </c>
      <c r="E1185" t="s">
        <v>1856</v>
      </c>
      <c r="F1185" t="s">
        <v>1843</v>
      </c>
      <c r="G1185" t="s">
        <v>1859</v>
      </c>
      <c r="H1185" t="s">
        <v>1841</v>
      </c>
      <c r="I1185">
        <v>-42.396999999999998</v>
      </c>
      <c r="J1185">
        <v>-9.7722E-3</v>
      </c>
      <c r="K1185">
        <v>-1.381</v>
      </c>
      <c r="L1185">
        <v>2010.8</v>
      </c>
      <c r="M1185">
        <v>-0.10365000000000001</v>
      </c>
      <c r="N1185">
        <v>138</v>
      </c>
      <c r="O1185">
        <v>136.22</v>
      </c>
      <c r="P1185">
        <v>1944.1</v>
      </c>
      <c r="Q1185">
        <v>2847.3</v>
      </c>
      <c r="R1185">
        <v>7.2016999999999998E-2</v>
      </c>
      <c r="S1185">
        <v>-4.9024999999999999E-2</v>
      </c>
      <c r="T1185">
        <v>247.52</v>
      </c>
      <c r="U1185">
        <v>122.67</v>
      </c>
      <c r="V1185">
        <v>8.9039999999999996E-4</v>
      </c>
      <c r="W1185">
        <v>-8.2368999999999998E-2</v>
      </c>
      <c r="X1185">
        <v>256.83</v>
      </c>
      <c r="Y1185">
        <v>132.61000000000001</v>
      </c>
      <c r="Z1185">
        <v>1.7524000000000001E-3</v>
      </c>
      <c r="AA1185">
        <v>-8.1434999999999994E-2</v>
      </c>
      <c r="AB1185">
        <v>256.72000000000003</v>
      </c>
      <c r="AC1185">
        <v>132.31</v>
      </c>
      <c r="AD1185">
        <v>27</v>
      </c>
      <c r="AE1185">
        <v>2</v>
      </c>
      <c r="AF1185">
        <v>8.1957000000000004</v>
      </c>
      <c r="AG1185">
        <v>5.8042999999999996</v>
      </c>
      <c r="AH1185">
        <v>2.3913000000000002</v>
      </c>
      <c r="AI1185">
        <v>3</v>
      </c>
      <c r="AJ1185">
        <v>2</v>
      </c>
      <c r="AK1185">
        <v>0</v>
      </c>
      <c r="AL1185">
        <v>0</v>
      </c>
      <c r="AM1185">
        <v>0</v>
      </c>
      <c r="AN1185">
        <v>1</v>
      </c>
      <c r="AO1185">
        <v>0</v>
      </c>
      <c r="AP1185">
        <v>0</v>
      </c>
      <c r="AQ1185">
        <v>0</v>
      </c>
      <c r="AR1185" t="s">
        <v>96</v>
      </c>
      <c r="AS1185" t="s">
        <v>96</v>
      </c>
      <c r="AT1185" t="s">
        <v>94</v>
      </c>
      <c r="AU1185" t="s">
        <v>94</v>
      </c>
      <c r="AV1185" t="s">
        <v>95</v>
      </c>
      <c r="AW1185" t="s">
        <v>94</v>
      </c>
      <c r="AX1185" t="s">
        <v>94</v>
      </c>
      <c r="AY1185" t="s">
        <v>95</v>
      </c>
      <c r="AZ1185" t="s">
        <v>94</v>
      </c>
      <c r="BA1185" t="s">
        <v>96</v>
      </c>
      <c r="BB1185" t="s">
        <v>96</v>
      </c>
      <c r="CG1185" s="4">
        <v>0</v>
      </c>
      <c r="CH1185" s="4">
        <v>0</v>
      </c>
      <c r="CI1185" s="5">
        <v>0</v>
      </c>
      <c r="CJ1185" s="5">
        <v>0</v>
      </c>
      <c r="CK1185" s="5">
        <v>0</v>
      </c>
      <c r="CL1185" s="5">
        <v>0</v>
      </c>
    </row>
    <row r="1186" spans="1:92" x14ac:dyDescent="0.2">
      <c r="A1186" t="s">
        <v>1871</v>
      </c>
      <c r="B1186" t="s">
        <v>1838</v>
      </c>
      <c r="C1186" t="s">
        <v>1863</v>
      </c>
      <c r="D1186">
        <v>4.0999999999999996</v>
      </c>
      <c r="E1186" t="s">
        <v>129</v>
      </c>
      <c r="F1186" t="s">
        <v>130</v>
      </c>
      <c r="G1186" t="s">
        <v>131</v>
      </c>
      <c r="H1186" t="s">
        <v>1841</v>
      </c>
      <c r="I1186">
        <v>-43.396999999999998</v>
      </c>
      <c r="J1186">
        <v>-4.8425999999999997E-2</v>
      </c>
      <c r="K1186">
        <v>-1.1688000000000001</v>
      </c>
      <c r="L1186">
        <v>2005.8</v>
      </c>
      <c r="M1186">
        <v>-0.10126</v>
      </c>
      <c r="N1186">
        <v>50</v>
      </c>
      <c r="O1186">
        <v>22.998000000000001</v>
      </c>
      <c r="P1186">
        <v>650.23</v>
      </c>
      <c r="Q1186">
        <v>2358.8000000000002</v>
      </c>
      <c r="R1186">
        <v>0.47499999999999998</v>
      </c>
      <c r="S1186">
        <v>0.38235000000000002</v>
      </c>
      <c r="T1186">
        <v>15.43</v>
      </c>
      <c r="U1186">
        <v>4.7619999999999996</v>
      </c>
      <c r="V1186">
        <v>-0.05</v>
      </c>
      <c r="W1186">
        <v>-0.16667000000000001</v>
      </c>
      <c r="X1186">
        <v>21.821999999999999</v>
      </c>
      <c r="Y1186">
        <v>4.7618999999999998</v>
      </c>
      <c r="Z1186">
        <v>0.11045000000000001</v>
      </c>
      <c r="AA1186">
        <v>1.1616E-2</v>
      </c>
      <c r="AB1186">
        <v>20.085000000000001</v>
      </c>
      <c r="AC1186">
        <v>10.356999999999999</v>
      </c>
      <c r="AD1186">
        <v>21</v>
      </c>
      <c r="AE1186">
        <v>1</v>
      </c>
      <c r="AF1186">
        <v>2</v>
      </c>
      <c r="AG1186">
        <v>2</v>
      </c>
      <c r="AH1186">
        <v>0</v>
      </c>
      <c r="AI1186">
        <v>1</v>
      </c>
      <c r="AJ1186">
        <v>0</v>
      </c>
      <c r="AK1186">
        <v>0</v>
      </c>
      <c r="AL1186">
        <v>0</v>
      </c>
      <c r="AM1186">
        <v>0</v>
      </c>
      <c r="AP1186">
        <v>0</v>
      </c>
      <c r="AQ1186">
        <v>1</v>
      </c>
      <c r="AR1186" t="s">
        <v>94</v>
      </c>
      <c r="AS1186" t="s">
        <v>96</v>
      </c>
      <c r="AT1186" t="s">
        <v>94</v>
      </c>
      <c r="AU1186" t="s">
        <v>94</v>
      </c>
      <c r="AV1186" t="s">
        <v>94</v>
      </c>
      <c r="AW1186" t="s">
        <v>94</v>
      </c>
      <c r="AX1186" t="s">
        <v>94</v>
      </c>
      <c r="AY1186" t="s">
        <v>94</v>
      </c>
      <c r="AZ1186" t="s">
        <v>94</v>
      </c>
      <c r="BA1186" t="s">
        <v>96</v>
      </c>
      <c r="BB1186" t="s">
        <v>96</v>
      </c>
      <c r="BC1186" t="s">
        <v>96</v>
      </c>
      <c r="BD1186" t="s">
        <v>96</v>
      </c>
      <c r="BH1186" t="s">
        <v>189</v>
      </c>
      <c r="BI1186">
        <v>0</v>
      </c>
      <c r="BJ1186" t="s">
        <v>132</v>
      </c>
      <c r="BK1186" t="s">
        <v>133</v>
      </c>
      <c r="BL1186">
        <v>0</v>
      </c>
      <c r="BM1186">
        <v>0</v>
      </c>
      <c r="BN1186">
        <v>0</v>
      </c>
      <c r="BO1186">
        <v>0</v>
      </c>
      <c r="BP1186">
        <v>0</v>
      </c>
      <c r="BQ1186">
        <v>0</v>
      </c>
      <c r="BY1186">
        <v>1238</v>
      </c>
      <c r="CG1186" s="4">
        <v>0</v>
      </c>
      <c r="CH1186" s="4">
        <v>0</v>
      </c>
      <c r="CI1186" s="5">
        <v>0</v>
      </c>
      <c r="CJ1186" s="5">
        <v>0</v>
      </c>
      <c r="CK1186" s="5">
        <v>0</v>
      </c>
      <c r="CL1186" s="5">
        <v>0</v>
      </c>
    </row>
    <row r="1187" spans="1:92" x14ac:dyDescent="0.2">
      <c r="A1187" t="s">
        <v>1872</v>
      </c>
      <c r="B1187" t="s">
        <v>1838</v>
      </c>
      <c r="C1187" t="s">
        <v>1863</v>
      </c>
      <c r="D1187">
        <v>4.0999999999999996</v>
      </c>
      <c r="E1187" t="s">
        <v>129</v>
      </c>
      <c r="F1187" t="s">
        <v>135</v>
      </c>
      <c r="G1187" t="s">
        <v>136</v>
      </c>
      <c r="H1187" t="s">
        <v>1841</v>
      </c>
      <c r="K1187">
        <v>100</v>
      </c>
      <c r="Q1187" s="1">
        <v>-200400</v>
      </c>
      <c r="Z1187">
        <v>1</v>
      </c>
      <c r="AA1187">
        <v>1</v>
      </c>
      <c r="AB1187">
        <v>0</v>
      </c>
      <c r="AC1187">
        <v>0</v>
      </c>
      <c r="AD1187">
        <v>2</v>
      </c>
      <c r="AE1187">
        <v>1</v>
      </c>
      <c r="AI1187">
        <v>1</v>
      </c>
      <c r="AJ1187">
        <v>0</v>
      </c>
      <c r="AK1187">
        <v>0</v>
      </c>
      <c r="AL1187">
        <v>0</v>
      </c>
      <c r="AM1187">
        <v>0</v>
      </c>
      <c r="AP1187">
        <v>0</v>
      </c>
      <c r="AQ1187">
        <v>1</v>
      </c>
      <c r="AR1187" t="s">
        <v>96</v>
      </c>
      <c r="AS1187" t="s">
        <v>96</v>
      </c>
      <c r="AT1187" t="s">
        <v>95</v>
      </c>
      <c r="AU1187" t="s">
        <v>94</v>
      </c>
      <c r="AV1187" t="s">
        <v>94</v>
      </c>
      <c r="AW1187" t="s">
        <v>94</v>
      </c>
      <c r="AX1187" t="s">
        <v>94</v>
      </c>
      <c r="AY1187" t="s">
        <v>94</v>
      </c>
      <c r="AZ1187" t="s">
        <v>95</v>
      </c>
      <c r="BA1187" t="s">
        <v>96</v>
      </c>
      <c r="BB1187" t="s">
        <v>96</v>
      </c>
      <c r="BC1187" t="s">
        <v>96</v>
      </c>
      <c r="BD1187" t="s">
        <v>96</v>
      </c>
      <c r="BH1187" t="s">
        <v>189</v>
      </c>
      <c r="BI1187">
        <v>0</v>
      </c>
      <c r="BJ1187" t="s">
        <v>137</v>
      </c>
      <c r="BK1187" t="s">
        <v>138</v>
      </c>
      <c r="BL1187">
        <v>0</v>
      </c>
      <c r="BM1187">
        <v>0</v>
      </c>
      <c r="BN1187">
        <v>0</v>
      </c>
      <c r="BO1187">
        <v>0</v>
      </c>
      <c r="BP1187">
        <v>0</v>
      </c>
      <c r="BQ1187">
        <v>1</v>
      </c>
      <c r="BY1187">
        <v>1239</v>
      </c>
      <c r="CG1187" s="4">
        <v>0</v>
      </c>
      <c r="CH1187" s="4">
        <v>0</v>
      </c>
      <c r="CI1187" s="5">
        <v>0</v>
      </c>
      <c r="CJ1187" s="5">
        <v>0</v>
      </c>
      <c r="CK1187" s="5">
        <v>0</v>
      </c>
      <c r="CL1187" s="5">
        <v>1</v>
      </c>
    </row>
    <row r="1188" spans="1:92" x14ac:dyDescent="0.2">
      <c r="A1188" s="99" t="s">
        <v>3611</v>
      </c>
      <c r="B1188" s="99" t="s">
        <v>3609</v>
      </c>
      <c r="C1188" s="99" t="s">
        <v>192</v>
      </c>
      <c r="D1188" s="99">
        <v>1.1000000000000001</v>
      </c>
      <c r="E1188" s="99" t="s">
        <v>90</v>
      </c>
      <c r="F1188" s="99" t="s">
        <v>3412</v>
      </c>
      <c r="G1188" s="99" t="s">
        <v>107</v>
      </c>
      <c r="H1188" s="99" t="s">
        <v>1841</v>
      </c>
      <c r="I1188" s="99">
        <v>-3.2475E-3</v>
      </c>
      <c r="J1188" s="99"/>
      <c r="K1188" s="100">
        <v>-6.3834999999999997E-9</v>
      </c>
      <c r="L1188" s="99">
        <v>1953.1</v>
      </c>
      <c r="M1188" s="99">
        <v>-1353.2</v>
      </c>
      <c r="N1188" s="100">
        <v>2.1975000000000001E-6</v>
      </c>
      <c r="O1188" s="99"/>
      <c r="P1188" s="99"/>
      <c r="Q1188" s="100">
        <v>1.3831E-5</v>
      </c>
      <c r="R1188" s="99">
        <v>6.9997999999999996E-3</v>
      </c>
      <c r="S1188" s="99">
        <v>-0.32400000000000001</v>
      </c>
      <c r="T1188" s="100">
        <v>5.4471000000000001E-7</v>
      </c>
      <c r="U1188" s="100">
        <v>3.4741000000000001E-7</v>
      </c>
      <c r="V1188" s="99"/>
      <c r="W1188" s="99"/>
      <c r="X1188" s="99"/>
      <c r="Y1188" s="99"/>
      <c r="Z1188" s="99">
        <v>1.472E-2</v>
      </c>
      <c r="AA1188" s="99">
        <v>-0.18234</v>
      </c>
      <c r="AB1188" s="100">
        <v>5.4259000000000004E-7</v>
      </c>
      <c r="AC1188" s="100">
        <v>3.7332000000000001E-7</v>
      </c>
      <c r="AD1188" s="99">
        <v>13</v>
      </c>
      <c r="AE1188" s="99">
        <v>11</v>
      </c>
      <c r="AF1188" s="99">
        <v>0.91149000000000002</v>
      </c>
      <c r="AG1188" s="99">
        <v>0.42376000000000003</v>
      </c>
      <c r="AH1188" s="99">
        <v>0.48773</v>
      </c>
      <c r="AI1188" s="99">
        <v>26</v>
      </c>
      <c r="AJ1188" s="99">
        <v>6</v>
      </c>
      <c r="AK1188" s="99">
        <v>8</v>
      </c>
      <c r="AL1188" s="99">
        <v>1</v>
      </c>
      <c r="AM1188" s="99">
        <v>1</v>
      </c>
      <c r="AN1188" s="99">
        <v>1</v>
      </c>
      <c r="AO1188" s="99">
        <v>0.81211</v>
      </c>
      <c r="AP1188" s="99">
        <v>1</v>
      </c>
      <c r="AQ1188" s="99">
        <v>1</v>
      </c>
      <c r="AR1188" s="99" t="s">
        <v>96</v>
      </c>
      <c r="AS1188" s="99" t="s">
        <v>95</v>
      </c>
      <c r="AT1188" s="99" t="s">
        <v>95</v>
      </c>
      <c r="AU1188" s="99" t="s">
        <v>94</v>
      </c>
      <c r="AV1188" s="99" t="s">
        <v>94</v>
      </c>
      <c r="AW1188" s="99" t="s">
        <v>94</v>
      </c>
      <c r="AX1188" s="99" t="s">
        <v>95</v>
      </c>
      <c r="AY1188" s="99" t="s">
        <v>95</v>
      </c>
      <c r="AZ1188" s="99" t="s">
        <v>94</v>
      </c>
      <c r="BA1188" s="99" t="s">
        <v>96</v>
      </c>
      <c r="BB1188" s="99" t="s">
        <v>94</v>
      </c>
      <c r="BC1188" s="99"/>
      <c r="BD1188" s="99"/>
      <c r="BE1188" s="99"/>
      <c r="BF1188" s="99"/>
      <c r="BG1188" s="99"/>
      <c r="BH1188" s="99"/>
      <c r="BI1188" s="99"/>
      <c r="BJ1188" s="99" t="s">
        <v>108</v>
      </c>
      <c r="BK1188" s="99" t="s">
        <v>109</v>
      </c>
      <c r="BL1188" s="99">
        <v>0</v>
      </c>
      <c r="BM1188" s="99">
        <v>1</v>
      </c>
      <c r="BN1188" s="99">
        <v>1</v>
      </c>
      <c r="BO1188" s="99">
        <v>1</v>
      </c>
      <c r="BP1188" s="99">
        <v>0</v>
      </c>
      <c r="BQ1188" s="99">
        <v>0</v>
      </c>
      <c r="BR1188" s="99"/>
      <c r="BS1188" s="99"/>
      <c r="BT1188" s="99"/>
      <c r="BU1188" s="99"/>
      <c r="BV1188" s="99"/>
      <c r="BW1188" s="99"/>
      <c r="BX1188" s="99"/>
      <c r="BY1188" s="99">
        <v>1248</v>
      </c>
      <c r="BZ1188" s="99"/>
      <c r="CA1188" s="99"/>
      <c r="CB1188" s="99"/>
      <c r="CC1188" s="99"/>
      <c r="CD1188" s="99"/>
      <c r="CE1188" s="99"/>
      <c r="CF1188" s="99"/>
      <c r="CG1188" s="4"/>
      <c r="CH1188" s="4"/>
      <c r="CI1188" s="5">
        <v>0</v>
      </c>
      <c r="CJ1188" s="5">
        <v>0</v>
      </c>
      <c r="CK1188" s="5">
        <v>0</v>
      </c>
      <c r="CL1188" s="5">
        <v>0</v>
      </c>
      <c r="CM1188" s="105" t="s">
        <v>3614</v>
      </c>
      <c r="CN1188" s="105"/>
    </row>
    <row r="1189" spans="1:92" x14ac:dyDescent="0.2">
      <c r="A1189" t="s">
        <v>1873</v>
      </c>
      <c r="B1189" t="s">
        <v>1838</v>
      </c>
      <c r="C1189" t="s">
        <v>192</v>
      </c>
      <c r="D1189">
        <v>1.1000000000000001</v>
      </c>
      <c r="E1189" t="s">
        <v>90</v>
      </c>
      <c r="F1189" t="s">
        <v>1839</v>
      </c>
      <c r="G1189" t="s">
        <v>1840</v>
      </c>
      <c r="H1189" t="s">
        <v>1841</v>
      </c>
      <c r="I1189">
        <v>9.9604999999999997</v>
      </c>
      <c r="J1189">
        <v>-6.3879000000000002E-3</v>
      </c>
      <c r="K1189">
        <v>-5.0110000000000001</v>
      </c>
      <c r="L1189">
        <v>1993.9</v>
      </c>
      <c r="M1189">
        <v>0.44119000000000003</v>
      </c>
      <c r="N1189">
        <v>467.67</v>
      </c>
      <c r="O1189">
        <v>799.83</v>
      </c>
      <c r="P1189">
        <v>1925.9</v>
      </c>
      <c r="Q1189">
        <v>10540</v>
      </c>
      <c r="R1189" s="1">
        <v>1.4433E-15</v>
      </c>
      <c r="S1189">
        <v>-0.13042999999999999</v>
      </c>
      <c r="T1189">
        <v>684.62</v>
      </c>
      <c r="U1189">
        <v>389.93</v>
      </c>
      <c r="V1189">
        <v>1.9365999999999999E-3</v>
      </c>
      <c r="W1189">
        <v>-8.1235000000000002E-2</v>
      </c>
      <c r="X1189">
        <v>683.95</v>
      </c>
      <c r="Y1189">
        <v>390.4</v>
      </c>
      <c r="Z1189">
        <v>3.2501000000000001E-3</v>
      </c>
      <c r="AA1189">
        <v>-7.9811999999999994E-2</v>
      </c>
      <c r="AB1189">
        <v>683.5</v>
      </c>
      <c r="AC1189">
        <v>389.93</v>
      </c>
      <c r="AD1189">
        <v>27</v>
      </c>
      <c r="AE1189">
        <v>27</v>
      </c>
      <c r="AF1189">
        <v>7.7534000000000001</v>
      </c>
      <c r="AG1189">
        <v>1.0691000000000001E-2</v>
      </c>
      <c r="AH1189">
        <v>7.7427000000000001</v>
      </c>
      <c r="AI1189">
        <v>27</v>
      </c>
      <c r="AJ1189">
        <v>13</v>
      </c>
      <c r="AK1189">
        <v>0</v>
      </c>
      <c r="AL1189">
        <v>1</v>
      </c>
      <c r="AM1189">
        <v>0</v>
      </c>
      <c r="AN1189">
        <v>1</v>
      </c>
      <c r="AO1189">
        <v>0.53552999999999995</v>
      </c>
      <c r="AP1189">
        <v>0</v>
      </c>
      <c r="AQ1189">
        <v>0</v>
      </c>
      <c r="AR1189" t="s">
        <v>96</v>
      </c>
      <c r="AS1189" t="s">
        <v>95</v>
      </c>
      <c r="AT1189" t="s">
        <v>95</v>
      </c>
      <c r="AU1189" t="s">
        <v>95</v>
      </c>
      <c r="AV1189" t="s">
        <v>94</v>
      </c>
      <c r="AW1189" t="s">
        <v>94</v>
      </c>
      <c r="AX1189" t="s">
        <v>94</v>
      </c>
      <c r="AY1189" t="s">
        <v>95</v>
      </c>
      <c r="AZ1189" t="s">
        <v>94</v>
      </c>
      <c r="BA1189" t="s">
        <v>96</v>
      </c>
      <c r="BB1189" t="s">
        <v>94</v>
      </c>
      <c r="CG1189" s="4">
        <v>0</v>
      </c>
      <c r="CH1189" s="4">
        <v>0</v>
      </c>
      <c r="CI1189" s="5">
        <v>0</v>
      </c>
      <c r="CJ1189" s="5">
        <v>0</v>
      </c>
      <c r="CK1189" s="5">
        <v>0</v>
      </c>
      <c r="CL1189" s="5">
        <v>0</v>
      </c>
      <c r="CM1189" s="12" t="s">
        <v>3459</v>
      </c>
    </row>
    <row r="1190" spans="1:92" x14ac:dyDescent="0.2">
      <c r="A1190" t="s">
        <v>1874</v>
      </c>
      <c r="B1190" t="s">
        <v>1838</v>
      </c>
      <c r="C1190" t="s">
        <v>192</v>
      </c>
      <c r="D1190">
        <v>1.1000000000000001</v>
      </c>
      <c r="E1190" t="s">
        <v>90</v>
      </c>
      <c r="F1190" t="s">
        <v>1843</v>
      </c>
      <c r="G1190" t="s">
        <v>1844</v>
      </c>
      <c r="H1190" t="s">
        <v>1841</v>
      </c>
      <c r="I1190">
        <v>27.721</v>
      </c>
      <c r="J1190">
        <v>-8.0487000000000006E-3</v>
      </c>
      <c r="K1190">
        <v>-0.40442</v>
      </c>
      <c r="L1190">
        <v>2004</v>
      </c>
      <c r="M1190">
        <v>0.15853</v>
      </c>
      <c r="N1190">
        <v>38.061999999999998</v>
      </c>
      <c r="O1190">
        <v>55.206000000000003</v>
      </c>
      <c r="P1190">
        <v>1936.1</v>
      </c>
      <c r="Q1190">
        <v>843.38</v>
      </c>
      <c r="R1190">
        <v>0.12844</v>
      </c>
      <c r="S1190">
        <v>-2.5359E-2</v>
      </c>
      <c r="T1190">
        <v>35.915999999999997</v>
      </c>
      <c r="U1190">
        <v>25.672999999999998</v>
      </c>
      <c r="V1190">
        <v>2.63E-3</v>
      </c>
      <c r="W1190">
        <v>-0.10818999999999999</v>
      </c>
      <c r="X1190">
        <v>38.420999999999999</v>
      </c>
      <c r="Y1190">
        <v>29.96</v>
      </c>
      <c r="Z1190">
        <v>4.3496999999999997E-3</v>
      </c>
      <c r="AA1190">
        <v>-0.10628</v>
      </c>
      <c r="AB1190">
        <v>38.387999999999998</v>
      </c>
      <c r="AC1190">
        <v>29.826000000000001</v>
      </c>
      <c r="AD1190">
        <v>21</v>
      </c>
      <c r="AE1190">
        <v>21</v>
      </c>
      <c r="AF1190">
        <v>4.2298999999999998</v>
      </c>
      <c r="AG1190">
        <v>5.2545000000000001E-2</v>
      </c>
      <c r="AH1190">
        <v>4.1772999999999998</v>
      </c>
      <c r="AI1190">
        <v>22</v>
      </c>
      <c r="AJ1190">
        <v>10</v>
      </c>
      <c r="AK1190">
        <v>20</v>
      </c>
      <c r="AL1190">
        <v>1</v>
      </c>
      <c r="AM1190">
        <v>0</v>
      </c>
      <c r="AN1190">
        <v>1</v>
      </c>
      <c r="AO1190">
        <v>0.58104</v>
      </c>
      <c r="AP1190">
        <v>0</v>
      </c>
      <c r="AQ1190">
        <v>0</v>
      </c>
      <c r="AR1190" t="s">
        <v>96</v>
      </c>
      <c r="AS1190" t="s">
        <v>95</v>
      </c>
      <c r="AT1190" t="s">
        <v>95</v>
      </c>
      <c r="AU1190" t="s">
        <v>94</v>
      </c>
      <c r="AV1190" t="s">
        <v>94</v>
      </c>
      <c r="AW1190" t="s">
        <v>94</v>
      </c>
      <c r="AX1190" t="s">
        <v>94</v>
      </c>
      <c r="AY1190" t="s">
        <v>95</v>
      </c>
      <c r="AZ1190" t="s">
        <v>94</v>
      </c>
      <c r="BA1190" t="s">
        <v>96</v>
      </c>
      <c r="BB1190" t="s">
        <v>94</v>
      </c>
      <c r="CG1190" s="4">
        <v>0</v>
      </c>
      <c r="CH1190" s="4">
        <v>1</v>
      </c>
      <c r="CI1190" s="5">
        <v>0</v>
      </c>
      <c r="CJ1190" s="5">
        <v>0</v>
      </c>
      <c r="CK1190" s="5">
        <v>0</v>
      </c>
      <c r="CL1190" s="5">
        <v>0</v>
      </c>
      <c r="CM1190" s="12" t="s">
        <v>3460</v>
      </c>
    </row>
    <row r="1191" spans="1:92" x14ac:dyDescent="0.2">
      <c r="A1191" t="s">
        <v>1875</v>
      </c>
      <c r="B1191" t="s">
        <v>1838</v>
      </c>
      <c r="C1191" t="s">
        <v>192</v>
      </c>
      <c r="D1191">
        <v>1.1000000000000001</v>
      </c>
      <c r="E1191" t="s">
        <v>90</v>
      </c>
      <c r="F1191" t="s">
        <v>1846</v>
      </c>
      <c r="G1191" t="s">
        <v>1847</v>
      </c>
      <c r="H1191" t="s">
        <v>1841</v>
      </c>
      <c r="I1191">
        <v>0.41449999999999998</v>
      </c>
      <c r="J1191">
        <v>7.6370999999999994E-2</v>
      </c>
      <c r="K1191">
        <v>623.74</v>
      </c>
      <c r="L1191">
        <v>2009.2</v>
      </c>
      <c r="M1191">
        <v>10.602</v>
      </c>
      <c r="N1191">
        <v>12830</v>
      </c>
      <c r="O1191">
        <v>2.0209E-3</v>
      </c>
      <c r="P1191">
        <v>1814.8</v>
      </c>
      <c r="Q1191" s="1">
        <v>-1246900</v>
      </c>
      <c r="R1191">
        <v>0.99178999999999995</v>
      </c>
      <c r="S1191">
        <v>0.99072000000000005</v>
      </c>
      <c r="T1191">
        <v>458.22</v>
      </c>
      <c r="U1191">
        <v>325.68</v>
      </c>
      <c r="V1191">
        <v>0.80742999999999998</v>
      </c>
      <c r="W1191">
        <v>0.79137999999999997</v>
      </c>
      <c r="X1191">
        <v>2219</v>
      </c>
      <c r="Y1191">
        <v>2066.3000000000002</v>
      </c>
      <c r="Z1191">
        <v>0.92305999999999999</v>
      </c>
      <c r="AA1191">
        <v>0.91664999999999996</v>
      </c>
      <c r="AB1191">
        <v>1402.6</v>
      </c>
      <c r="AC1191">
        <v>1252.9000000000001</v>
      </c>
      <c r="AD1191">
        <v>27</v>
      </c>
      <c r="AE1191">
        <v>27</v>
      </c>
      <c r="AF1191">
        <v>0.98419999999999996</v>
      </c>
      <c r="AG1191">
        <v>4.5986999999999998E-3</v>
      </c>
      <c r="AH1191">
        <v>0.97960000000000003</v>
      </c>
      <c r="AI1191">
        <v>27</v>
      </c>
      <c r="AJ1191">
        <v>0</v>
      </c>
      <c r="AK1191">
        <v>26</v>
      </c>
      <c r="AL1191">
        <v>0</v>
      </c>
      <c r="AM1191">
        <v>0</v>
      </c>
      <c r="AN1191">
        <v>1</v>
      </c>
      <c r="AO1191">
        <v>0.95454000000000006</v>
      </c>
      <c r="AP1191">
        <v>0</v>
      </c>
      <c r="AQ1191">
        <v>0</v>
      </c>
      <c r="AR1191" t="s">
        <v>95</v>
      </c>
      <c r="AS1191" t="s">
        <v>95</v>
      </c>
      <c r="AT1191" t="s">
        <v>95</v>
      </c>
      <c r="AU1191" t="s">
        <v>95</v>
      </c>
      <c r="AV1191" t="s">
        <v>95</v>
      </c>
      <c r="AW1191" t="s">
        <v>95</v>
      </c>
      <c r="AX1191" t="s">
        <v>95</v>
      </c>
      <c r="AY1191" t="s">
        <v>95</v>
      </c>
      <c r="AZ1191" t="s">
        <v>95</v>
      </c>
      <c r="BA1191" t="s">
        <v>95</v>
      </c>
      <c r="BB1191" t="s">
        <v>95</v>
      </c>
      <c r="CG1191" s="4">
        <v>1</v>
      </c>
      <c r="CH1191" s="4">
        <v>1</v>
      </c>
      <c r="CI1191" s="5">
        <v>1</v>
      </c>
      <c r="CJ1191" s="5">
        <v>1</v>
      </c>
      <c r="CK1191" s="5">
        <v>0</v>
      </c>
      <c r="CL1191" s="5">
        <v>0</v>
      </c>
      <c r="CM1191" s="12" t="s">
        <v>3615</v>
      </c>
    </row>
    <row r="1192" spans="1:92" x14ac:dyDescent="0.2">
      <c r="A1192" t="s">
        <v>1876</v>
      </c>
      <c r="B1192" t="s">
        <v>1838</v>
      </c>
      <c r="C1192" t="s">
        <v>192</v>
      </c>
      <c r="D1192">
        <v>1.1000000000000001</v>
      </c>
      <c r="E1192" t="s">
        <v>90</v>
      </c>
      <c r="F1192" t="s">
        <v>1849</v>
      </c>
      <c r="G1192" t="s">
        <v>1850</v>
      </c>
      <c r="H1192" t="s">
        <v>1841</v>
      </c>
      <c r="I1192">
        <v>0.53261999999999998</v>
      </c>
      <c r="J1192">
        <v>8.7268999999999999E-2</v>
      </c>
      <c r="K1192">
        <v>38.518000000000001</v>
      </c>
      <c r="L1192">
        <v>2008.9</v>
      </c>
      <c r="M1192">
        <v>8.2507000000000001</v>
      </c>
      <c r="N1192">
        <v>629.71</v>
      </c>
      <c r="O1192">
        <v>2.077E-2</v>
      </c>
      <c r="P1192">
        <v>1899.9</v>
      </c>
      <c r="Q1192">
        <v>-77080</v>
      </c>
      <c r="R1192">
        <v>0.99453000000000003</v>
      </c>
      <c r="S1192">
        <v>0.99356999999999995</v>
      </c>
      <c r="T1192">
        <v>18.658000000000001</v>
      </c>
      <c r="U1192">
        <v>13.329000000000001</v>
      </c>
      <c r="V1192">
        <v>0.77229000000000003</v>
      </c>
      <c r="W1192">
        <v>0.74699000000000004</v>
      </c>
      <c r="X1192">
        <v>120.39</v>
      </c>
      <c r="Y1192">
        <v>110.42</v>
      </c>
      <c r="Z1192">
        <v>0.91744999999999999</v>
      </c>
      <c r="AA1192">
        <v>0.90827999999999998</v>
      </c>
      <c r="AB1192">
        <v>72.489000000000004</v>
      </c>
      <c r="AC1192">
        <v>63.395000000000003</v>
      </c>
      <c r="AD1192">
        <v>21</v>
      </c>
      <c r="AE1192">
        <v>21</v>
      </c>
      <c r="AF1192">
        <v>1.0146999999999999</v>
      </c>
      <c r="AG1192">
        <v>3.1760999999999998E-3</v>
      </c>
      <c r="AH1192">
        <v>1.0116000000000001</v>
      </c>
      <c r="AI1192">
        <v>22</v>
      </c>
      <c r="AJ1192">
        <v>0</v>
      </c>
      <c r="AK1192">
        <v>20</v>
      </c>
      <c r="AL1192">
        <v>0</v>
      </c>
      <c r="AM1192">
        <v>0</v>
      </c>
      <c r="AN1192">
        <v>1</v>
      </c>
      <c r="AO1192">
        <v>0.94077</v>
      </c>
      <c r="AP1192">
        <v>0</v>
      </c>
      <c r="AQ1192">
        <v>0</v>
      </c>
      <c r="AR1192" t="s">
        <v>95</v>
      </c>
      <c r="AS1192" t="s">
        <v>95</v>
      </c>
      <c r="AT1192" t="s">
        <v>95</v>
      </c>
      <c r="AU1192" t="s">
        <v>95</v>
      </c>
      <c r="AV1192" t="s">
        <v>95</v>
      </c>
      <c r="AW1192" t="s">
        <v>95</v>
      </c>
      <c r="AX1192" t="s">
        <v>95</v>
      </c>
      <c r="AY1192" t="s">
        <v>95</v>
      </c>
      <c r="AZ1192" t="s">
        <v>95</v>
      </c>
      <c r="BA1192" t="s">
        <v>95</v>
      </c>
      <c r="BB1192" t="s">
        <v>95</v>
      </c>
      <c r="CG1192" s="4">
        <v>1</v>
      </c>
      <c r="CH1192" s="4">
        <v>1</v>
      </c>
      <c r="CI1192" s="5">
        <v>0</v>
      </c>
      <c r="CJ1192" s="5">
        <v>0</v>
      </c>
      <c r="CK1192" s="5">
        <v>0</v>
      </c>
      <c r="CL1192" s="5">
        <v>0</v>
      </c>
      <c r="CM1192" s="12" t="s">
        <v>3458</v>
      </c>
    </row>
    <row r="1193" spans="1:92" x14ac:dyDescent="0.2">
      <c r="A1193" t="s">
        <v>1877</v>
      </c>
      <c r="B1193" t="s">
        <v>1838</v>
      </c>
      <c r="C1193" t="s">
        <v>192</v>
      </c>
      <c r="D1193">
        <v>2.5</v>
      </c>
      <c r="E1193" t="s">
        <v>301</v>
      </c>
      <c r="F1193" t="s">
        <v>1839</v>
      </c>
      <c r="G1193" t="s">
        <v>1852</v>
      </c>
      <c r="H1193" t="s">
        <v>1841</v>
      </c>
      <c r="I1193">
        <v>-0.97099999999999997</v>
      </c>
      <c r="J1193">
        <v>-2.1967E-2</v>
      </c>
      <c r="K1193">
        <v>-2.7972999999999999</v>
      </c>
      <c r="L1193">
        <v>2015.9</v>
      </c>
      <c r="M1193">
        <v>-4.5256999999999996</v>
      </c>
      <c r="N1193">
        <v>114.08</v>
      </c>
      <c r="O1193">
        <v>92.033000000000001</v>
      </c>
      <c r="P1193">
        <v>2005.1</v>
      </c>
      <c r="Q1193">
        <v>5705.9</v>
      </c>
      <c r="R1193">
        <v>0.57042999999999999</v>
      </c>
      <c r="S1193">
        <v>0.51439999999999997</v>
      </c>
      <c r="T1193">
        <v>37.926000000000002</v>
      </c>
      <c r="U1193">
        <v>26.736000000000001</v>
      </c>
      <c r="V1193">
        <v>9.3422000000000005E-2</v>
      </c>
      <c r="W1193">
        <v>1.7873E-2</v>
      </c>
      <c r="X1193">
        <v>55.095999999999997</v>
      </c>
      <c r="Y1193">
        <v>47.945</v>
      </c>
      <c r="Z1193">
        <v>0.14177000000000001</v>
      </c>
      <c r="AA1193">
        <v>7.0253999999999997E-2</v>
      </c>
      <c r="AB1193">
        <v>53.606999999999999</v>
      </c>
      <c r="AC1193">
        <v>45.743000000000002</v>
      </c>
      <c r="AD1193">
        <v>27</v>
      </c>
      <c r="AE1193">
        <v>27</v>
      </c>
      <c r="AF1193">
        <v>1.6656</v>
      </c>
      <c r="AG1193">
        <v>1.7531999999999999E-2</v>
      </c>
      <c r="AH1193">
        <v>1.6479999999999999</v>
      </c>
      <c r="AI1193">
        <v>27</v>
      </c>
      <c r="AJ1193">
        <v>14</v>
      </c>
      <c r="AK1193">
        <v>0</v>
      </c>
      <c r="AL1193">
        <v>1</v>
      </c>
      <c r="AM1193">
        <v>0</v>
      </c>
      <c r="AN1193">
        <v>1</v>
      </c>
      <c r="AO1193">
        <v>0.97236999999999996</v>
      </c>
      <c r="AP1193">
        <v>0</v>
      </c>
      <c r="AQ1193">
        <v>0</v>
      </c>
      <c r="AR1193" t="s">
        <v>94</v>
      </c>
      <c r="AS1193" t="s">
        <v>95</v>
      </c>
      <c r="AT1193" t="s">
        <v>95</v>
      </c>
      <c r="AU1193" t="s">
        <v>95</v>
      </c>
      <c r="AV1193" t="s">
        <v>95</v>
      </c>
      <c r="AW1193" t="s">
        <v>95</v>
      </c>
      <c r="AX1193" t="s">
        <v>95</v>
      </c>
      <c r="AY1193" t="s">
        <v>95</v>
      </c>
      <c r="AZ1193" t="s">
        <v>94</v>
      </c>
      <c r="BA1193" t="s">
        <v>94</v>
      </c>
      <c r="BB1193" t="s">
        <v>94</v>
      </c>
      <c r="CG1193" s="4">
        <v>1</v>
      </c>
      <c r="CH1193" s="4">
        <v>1</v>
      </c>
      <c r="CI1193" s="5">
        <v>0</v>
      </c>
      <c r="CJ1193" s="5">
        <v>0</v>
      </c>
      <c r="CK1193" s="5">
        <v>1</v>
      </c>
      <c r="CL1193" s="5">
        <v>1</v>
      </c>
    </row>
    <row r="1194" spans="1:92" x14ac:dyDescent="0.2">
      <c r="A1194" t="s">
        <v>1878</v>
      </c>
      <c r="B1194" t="s">
        <v>1838</v>
      </c>
      <c r="C1194" t="s">
        <v>192</v>
      </c>
      <c r="D1194">
        <v>2.5</v>
      </c>
      <c r="E1194" t="s">
        <v>301</v>
      </c>
      <c r="F1194" t="s">
        <v>1843</v>
      </c>
      <c r="G1194" t="s">
        <v>1854</v>
      </c>
      <c r="H1194" t="s">
        <v>1841</v>
      </c>
      <c r="I1194">
        <v>0.84633000000000003</v>
      </c>
      <c r="J1194">
        <v>-9.7221000000000004E-4</v>
      </c>
      <c r="K1194">
        <v>-6.1050000000000002E-3</v>
      </c>
      <c r="L1194">
        <v>2002.1</v>
      </c>
      <c r="M1194">
        <v>5.1924000000000001</v>
      </c>
      <c r="N1194">
        <v>4.6521999999999997</v>
      </c>
      <c r="O1194">
        <v>3.5438999999999998</v>
      </c>
      <c r="P1194">
        <v>2055.4</v>
      </c>
      <c r="Q1194">
        <v>15.975</v>
      </c>
      <c r="R1194">
        <v>0.16303000000000001</v>
      </c>
      <c r="S1194">
        <v>5.3859999999999998E-2</v>
      </c>
      <c r="T1194">
        <v>3.5547</v>
      </c>
      <c r="U1194">
        <v>2.7530000000000001</v>
      </c>
      <c r="V1194" s="1">
        <v>8.8201999999999993E-5</v>
      </c>
      <c r="W1194">
        <v>-8.3238000000000006E-2</v>
      </c>
      <c r="X1194">
        <v>3.8854000000000002</v>
      </c>
      <c r="Y1194">
        <v>3.1806999999999999</v>
      </c>
      <c r="Z1194">
        <v>1.4977E-4</v>
      </c>
      <c r="AA1194">
        <v>-8.3170999999999995E-2</v>
      </c>
      <c r="AB1194">
        <v>3.8852000000000002</v>
      </c>
      <c r="AC1194">
        <v>3.1793</v>
      </c>
      <c r="AD1194">
        <v>27</v>
      </c>
      <c r="AE1194">
        <v>21</v>
      </c>
      <c r="AF1194">
        <v>2.7944</v>
      </c>
      <c r="AG1194">
        <v>0.21495</v>
      </c>
      <c r="AH1194">
        <v>2.5794000000000001</v>
      </c>
      <c r="AI1194">
        <v>22</v>
      </c>
      <c r="AJ1194">
        <v>10</v>
      </c>
      <c r="AK1194">
        <v>18</v>
      </c>
      <c r="AL1194">
        <v>1</v>
      </c>
      <c r="AM1194">
        <v>1</v>
      </c>
      <c r="AN1194">
        <v>1</v>
      </c>
      <c r="AO1194">
        <v>0.81620000000000004</v>
      </c>
      <c r="AP1194">
        <v>0</v>
      </c>
      <c r="AQ1194">
        <v>1</v>
      </c>
      <c r="AR1194" t="s">
        <v>96</v>
      </c>
      <c r="AS1194" t="s">
        <v>95</v>
      </c>
      <c r="AT1194" t="s">
        <v>95</v>
      </c>
      <c r="AU1194" t="s">
        <v>94</v>
      </c>
      <c r="AV1194" t="s">
        <v>94</v>
      </c>
      <c r="AW1194" t="s">
        <v>94</v>
      </c>
      <c r="AX1194" t="s">
        <v>95</v>
      </c>
      <c r="AY1194" t="s">
        <v>95</v>
      </c>
      <c r="AZ1194" t="s">
        <v>94</v>
      </c>
      <c r="BA1194" t="s">
        <v>96</v>
      </c>
      <c r="BB1194" t="s">
        <v>94</v>
      </c>
      <c r="CG1194" s="4">
        <v>0</v>
      </c>
      <c r="CH1194" s="4">
        <v>1</v>
      </c>
      <c r="CI1194" s="5">
        <v>0</v>
      </c>
      <c r="CJ1194" s="5">
        <v>0</v>
      </c>
      <c r="CK1194" s="5">
        <v>0</v>
      </c>
      <c r="CL1194" s="5">
        <v>0</v>
      </c>
    </row>
    <row r="1195" spans="1:92" x14ac:dyDescent="0.2">
      <c r="A1195" t="s">
        <v>1879</v>
      </c>
      <c r="B1195" t="s">
        <v>1838</v>
      </c>
      <c r="C1195" t="s">
        <v>192</v>
      </c>
      <c r="D1195">
        <v>2.9</v>
      </c>
      <c r="E1195" t="s">
        <v>1856</v>
      </c>
      <c r="F1195" t="s">
        <v>1839</v>
      </c>
      <c r="G1195" t="s">
        <v>1857</v>
      </c>
      <c r="H1195" t="s">
        <v>1841</v>
      </c>
      <c r="I1195">
        <v>0.54559000000000002</v>
      </c>
      <c r="J1195">
        <v>1.096E-3</v>
      </c>
      <c r="K1195">
        <v>80.543999999999997</v>
      </c>
      <c r="L1195">
        <v>2000.4</v>
      </c>
      <c r="M1195">
        <v>8.0545000000000009</v>
      </c>
      <c r="N1195">
        <v>58701</v>
      </c>
      <c r="O1195">
        <v>1840.4</v>
      </c>
      <c r="P1195">
        <v>-1002.3</v>
      </c>
      <c r="Q1195" s="1">
        <v>-111930</v>
      </c>
      <c r="R1195">
        <v>0.16338</v>
      </c>
      <c r="S1195">
        <v>5.4252000000000002E-2</v>
      </c>
      <c r="T1195">
        <v>33640</v>
      </c>
      <c r="U1195">
        <v>26117</v>
      </c>
      <c r="V1195">
        <v>1.9607000000000001E-4</v>
      </c>
      <c r="W1195">
        <v>-8.3121E-2</v>
      </c>
      <c r="X1195">
        <v>36775</v>
      </c>
      <c r="Y1195">
        <v>31255</v>
      </c>
      <c r="Z1195">
        <v>2.9095999999999999E-4</v>
      </c>
      <c r="AA1195">
        <v>-8.3017999999999995E-2</v>
      </c>
      <c r="AB1195">
        <v>36773</v>
      </c>
      <c r="AC1195">
        <v>31222</v>
      </c>
      <c r="AD1195">
        <v>27</v>
      </c>
      <c r="AE1195">
        <v>27</v>
      </c>
      <c r="AF1195">
        <v>2.2159</v>
      </c>
      <c r="AG1195">
        <v>6.3422999999999993E-2</v>
      </c>
      <c r="AH1195">
        <v>2.1524999999999999</v>
      </c>
      <c r="AI1195">
        <v>27</v>
      </c>
      <c r="AJ1195">
        <v>10</v>
      </c>
      <c r="AK1195">
        <v>0</v>
      </c>
      <c r="AL1195">
        <v>1</v>
      </c>
      <c r="AM1195">
        <v>0</v>
      </c>
      <c r="AN1195">
        <v>1</v>
      </c>
      <c r="AO1195">
        <v>0.91813</v>
      </c>
      <c r="AP1195">
        <v>0</v>
      </c>
      <c r="AQ1195">
        <v>0</v>
      </c>
      <c r="AR1195" t="s">
        <v>96</v>
      </c>
      <c r="AS1195" t="s">
        <v>95</v>
      </c>
      <c r="AT1195" t="s">
        <v>95</v>
      </c>
      <c r="AU1195" t="s">
        <v>94</v>
      </c>
      <c r="AV1195" t="s">
        <v>94</v>
      </c>
      <c r="AW1195" t="s">
        <v>94</v>
      </c>
      <c r="AX1195" t="s">
        <v>95</v>
      </c>
      <c r="AY1195" t="s">
        <v>95</v>
      </c>
      <c r="AZ1195" t="s">
        <v>94</v>
      </c>
      <c r="BA1195" t="s">
        <v>96</v>
      </c>
      <c r="BB1195" t="s">
        <v>94</v>
      </c>
      <c r="CG1195" s="4">
        <v>1</v>
      </c>
      <c r="CH1195" s="4">
        <v>1</v>
      </c>
      <c r="CI1195" s="5">
        <v>0</v>
      </c>
      <c r="CJ1195" s="5">
        <v>0</v>
      </c>
      <c r="CK1195" s="5">
        <v>1</v>
      </c>
      <c r="CL1195" s="5">
        <v>1</v>
      </c>
    </row>
    <row r="1196" spans="1:92" x14ac:dyDescent="0.2">
      <c r="A1196" t="s">
        <v>1880</v>
      </c>
      <c r="B1196" t="s">
        <v>1838</v>
      </c>
      <c r="C1196" t="s">
        <v>192</v>
      </c>
      <c r="D1196">
        <v>2.9</v>
      </c>
      <c r="E1196" t="s">
        <v>1856</v>
      </c>
      <c r="F1196" t="s">
        <v>1843</v>
      </c>
      <c r="G1196" t="s">
        <v>1859</v>
      </c>
      <c r="H1196" t="s">
        <v>1841</v>
      </c>
      <c r="I1196">
        <v>0.92478000000000005</v>
      </c>
      <c r="J1196">
        <v>5.6505000000000001E-3</v>
      </c>
      <c r="K1196">
        <v>38.197000000000003</v>
      </c>
      <c r="L1196">
        <v>2004.6</v>
      </c>
      <c r="M1196">
        <v>4.7519</v>
      </c>
      <c r="N1196">
        <v>5223</v>
      </c>
      <c r="O1196">
        <v>86.424999999999997</v>
      </c>
      <c r="P1196">
        <v>1330.5</v>
      </c>
      <c r="Q1196">
        <v>-72758</v>
      </c>
      <c r="R1196">
        <v>0.12831999999999999</v>
      </c>
      <c r="S1196">
        <v>-2.5506999999999998E-2</v>
      </c>
      <c r="T1196">
        <v>4596.3</v>
      </c>
      <c r="U1196">
        <v>3607.2</v>
      </c>
      <c r="V1196">
        <v>1.4128999999999999E-3</v>
      </c>
      <c r="W1196">
        <v>-0.10954</v>
      </c>
      <c r="X1196">
        <v>4919.5</v>
      </c>
      <c r="Y1196">
        <v>4046.2</v>
      </c>
      <c r="Z1196">
        <v>2.3695000000000001E-3</v>
      </c>
      <c r="AA1196">
        <v>-0.10847999999999999</v>
      </c>
      <c r="AB1196">
        <v>4917.2</v>
      </c>
      <c r="AC1196">
        <v>4048.7</v>
      </c>
      <c r="AD1196">
        <v>21</v>
      </c>
      <c r="AE1196">
        <v>21</v>
      </c>
      <c r="AF1196">
        <v>2.9775999999999998</v>
      </c>
      <c r="AG1196">
        <v>3.1782999999999999E-2</v>
      </c>
      <c r="AH1196">
        <v>2.9458000000000002</v>
      </c>
      <c r="AI1196">
        <v>22</v>
      </c>
      <c r="AJ1196">
        <v>8</v>
      </c>
      <c r="AK1196">
        <v>3</v>
      </c>
      <c r="AL1196">
        <v>1</v>
      </c>
      <c r="AM1196">
        <v>1</v>
      </c>
      <c r="AN1196">
        <v>1</v>
      </c>
      <c r="AO1196">
        <v>0.57635999999999998</v>
      </c>
      <c r="AP1196">
        <v>0</v>
      </c>
      <c r="AQ1196">
        <v>0</v>
      </c>
      <c r="AR1196" t="s">
        <v>96</v>
      </c>
      <c r="AS1196" t="s">
        <v>95</v>
      </c>
      <c r="AT1196" t="s">
        <v>95</v>
      </c>
      <c r="AU1196" t="s">
        <v>94</v>
      </c>
      <c r="AV1196" t="s">
        <v>94</v>
      </c>
      <c r="AW1196" t="s">
        <v>94</v>
      </c>
      <c r="AX1196" t="s">
        <v>94</v>
      </c>
      <c r="AY1196" t="s">
        <v>95</v>
      </c>
      <c r="AZ1196" t="s">
        <v>94</v>
      </c>
      <c r="BA1196" t="s">
        <v>96</v>
      </c>
      <c r="BB1196" t="s">
        <v>94</v>
      </c>
      <c r="CG1196" s="4">
        <v>1</v>
      </c>
      <c r="CH1196" s="4">
        <v>1</v>
      </c>
      <c r="CI1196" s="5">
        <v>0</v>
      </c>
      <c r="CJ1196" s="5">
        <v>0</v>
      </c>
      <c r="CK1196" s="5">
        <v>0</v>
      </c>
      <c r="CL1196" s="5">
        <v>0</v>
      </c>
    </row>
    <row r="1197" spans="1:92" x14ac:dyDescent="0.2">
      <c r="A1197" t="s">
        <v>1881</v>
      </c>
      <c r="B1197" t="s">
        <v>1838</v>
      </c>
      <c r="C1197" t="s">
        <v>192</v>
      </c>
      <c r="D1197">
        <v>4.0999999999999996</v>
      </c>
      <c r="E1197" t="s">
        <v>129</v>
      </c>
      <c r="F1197" t="s">
        <v>130</v>
      </c>
      <c r="G1197" t="s">
        <v>131</v>
      </c>
      <c r="H1197" t="s">
        <v>1841</v>
      </c>
      <c r="I1197">
        <v>-74.23</v>
      </c>
      <c r="J1197">
        <v>-1.3741E-2</v>
      </c>
      <c r="K1197">
        <v>-0.12987000000000001</v>
      </c>
      <c r="L1197">
        <v>2013.9</v>
      </c>
      <c r="M1197">
        <v>-5.9200000000000003E-2</v>
      </c>
      <c r="N1197">
        <v>10</v>
      </c>
      <c r="O1197">
        <v>6.3875000000000002</v>
      </c>
      <c r="P1197">
        <v>1992.6</v>
      </c>
      <c r="Q1197">
        <v>266.32</v>
      </c>
      <c r="R1197">
        <v>5.5E-2</v>
      </c>
      <c r="S1197">
        <v>-0.11176</v>
      </c>
      <c r="T1197">
        <v>20.702000000000002</v>
      </c>
      <c r="U1197">
        <v>8.5716999999999999</v>
      </c>
      <c r="V1197">
        <v>6.8838999999999999E-4</v>
      </c>
      <c r="W1197">
        <v>-0.11035</v>
      </c>
      <c r="X1197">
        <v>21.289000000000001</v>
      </c>
      <c r="Y1197">
        <v>9.0802999999999994</v>
      </c>
      <c r="Z1197">
        <v>1.3636E-3</v>
      </c>
      <c r="AA1197">
        <v>-0.1096</v>
      </c>
      <c r="AB1197">
        <v>21.280999999999999</v>
      </c>
      <c r="AC1197">
        <v>9.0579000000000001</v>
      </c>
      <c r="AD1197">
        <v>21</v>
      </c>
      <c r="AE1197">
        <v>1</v>
      </c>
      <c r="AF1197">
        <v>10</v>
      </c>
      <c r="AG1197">
        <v>10</v>
      </c>
      <c r="AH1197">
        <v>0</v>
      </c>
      <c r="AI1197">
        <v>1</v>
      </c>
      <c r="AJ1197">
        <v>0</v>
      </c>
      <c r="AK1197">
        <v>0</v>
      </c>
      <c r="AL1197">
        <v>0</v>
      </c>
      <c r="AM1197">
        <v>0</v>
      </c>
      <c r="AP1197">
        <v>0</v>
      </c>
      <c r="AQ1197">
        <v>1</v>
      </c>
      <c r="AR1197" t="s">
        <v>96</v>
      </c>
      <c r="AS1197" t="s">
        <v>96</v>
      </c>
      <c r="AT1197" t="s">
        <v>94</v>
      </c>
      <c r="AU1197" t="s">
        <v>94</v>
      </c>
      <c r="AV1197" t="s">
        <v>94</v>
      </c>
      <c r="AW1197" t="s">
        <v>94</v>
      </c>
      <c r="AX1197" t="s">
        <v>94</v>
      </c>
      <c r="AY1197" t="s">
        <v>94</v>
      </c>
      <c r="AZ1197" t="s">
        <v>94</v>
      </c>
      <c r="BA1197" t="s">
        <v>96</v>
      </c>
      <c r="BB1197" t="s">
        <v>96</v>
      </c>
      <c r="BC1197" t="s">
        <v>96</v>
      </c>
      <c r="BD1197" t="s">
        <v>96</v>
      </c>
      <c r="BH1197" t="s">
        <v>189</v>
      </c>
      <c r="BI1197">
        <v>0</v>
      </c>
      <c r="BJ1197" t="s">
        <v>132</v>
      </c>
      <c r="BK1197" t="s">
        <v>133</v>
      </c>
      <c r="BL1197">
        <v>0</v>
      </c>
      <c r="BM1197">
        <v>0</v>
      </c>
      <c r="BN1197">
        <v>0</v>
      </c>
      <c r="BO1197">
        <v>0</v>
      </c>
      <c r="BP1197">
        <v>0</v>
      </c>
      <c r="BQ1197">
        <v>0</v>
      </c>
      <c r="BY1197">
        <v>1249</v>
      </c>
      <c r="CG1197" s="4">
        <v>0</v>
      </c>
      <c r="CH1197" s="4">
        <v>0</v>
      </c>
      <c r="CI1197" s="5">
        <v>0</v>
      </c>
      <c r="CJ1197" s="5">
        <v>0</v>
      </c>
      <c r="CK1197" s="5">
        <v>0</v>
      </c>
      <c r="CL1197" s="5">
        <v>0</v>
      </c>
    </row>
    <row r="1198" spans="1:92" x14ac:dyDescent="0.2">
      <c r="A1198" t="s">
        <v>1882</v>
      </c>
      <c r="B1198" t="s">
        <v>1838</v>
      </c>
      <c r="C1198" t="s">
        <v>192</v>
      </c>
      <c r="D1198">
        <v>4.0999999999999996</v>
      </c>
      <c r="E1198" t="s">
        <v>129</v>
      </c>
      <c r="F1198" t="s">
        <v>135</v>
      </c>
      <c r="G1198" t="s">
        <v>136</v>
      </c>
      <c r="H1198" t="s">
        <v>1841</v>
      </c>
      <c r="I1198">
        <v>17.010999999999999</v>
      </c>
      <c r="K1198">
        <v>5.4545000000000003</v>
      </c>
      <c r="L1198">
        <v>2013.1</v>
      </c>
      <c r="M1198">
        <v>0.25831999999999999</v>
      </c>
      <c r="N1198">
        <v>366.17</v>
      </c>
      <c r="Q1198">
        <v>-10945</v>
      </c>
      <c r="R1198">
        <v>1</v>
      </c>
      <c r="S1198">
        <v>1</v>
      </c>
      <c r="T1198" s="1">
        <v>1.7809E-6</v>
      </c>
      <c r="U1198" s="1">
        <v>5.7541999999999995E-7</v>
      </c>
      <c r="Z1198">
        <v>0.27272999999999997</v>
      </c>
      <c r="AA1198">
        <v>6.4935000000000007E-2</v>
      </c>
      <c r="AB1198">
        <v>25.584</v>
      </c>
      <c r="AC1198">
        <v>18.545000000000002</v>
      </c>
      <c r="AD1198">
        <v>10</v>
      </c>
      <c r="AE1198">
        <v>1</v>
      </c>
      <c r="AF1198">
        <v>0.27310000000000001</v>
      </c>
      <c r="AG1198">
        <v>0.27310000000000001</v>
      </c>
      <c r="AH1198">
        <v>0</v>
      </c>
      <c r="AI1198">
        <v>1</v>
      </c>
      <c r="AJ1198">
        <v>0</v>
      </c>
      <c r="AK1198">
        <v>0</v>
      </c>
      <c r="AL1198">
        <v>0</v>
      </c>
      <c r="AM1198">
        <v>0</v>
      </c>
      <c r="AP1198">
        <v>0</v>
      </c>
      <c r="AQ1198">
        <v>1</v>
      </c>
      <c r="AR1198" t="s">
        <v>95</v>
      </c>
      <c r="AS1198" t="s">
        <v>96</v>
      </c>
      <c r="AT1198" t="s">
        <v>95</v>
      </c>
      <c r="AU1198" t="s">
        <v>94</v>
      </c>
      <c r="AV1198" t="s">
        <v>94</v>
      </c>
      <c r="AW1198" t="s">
        <v>94</v>
      </c>
      <c r="AX1198" t="s">
        <v>94</v>
      </c>
      <c r="AY1198" t="s">
        <v>94</v>
      </c>
      <c r="AZ1198" t="s">
        <v>94</v>
      </c>
      <c r="BA1198" t="s">
        <v>96</v>
      </c>
      <c r="BB1198" t="s">
        <v>96</v>
      </c>
      <c r="BC1198" t="s">
        <v>96</v>
      </c>
      <c r="BD1198" t="s">
        <v>96</v>
      </c>
      <c r="BH1198" t="s">
        <v>189</v>
      </c>
      <c r="BI1198">
        <v>0</v>
      </c>
      <c r="BJ1198" t="s">
        <v>137</v>
      </c>
      <c r="BK1198" t="s">
        <v>138</v>
      </c>
      <c r="BL1198">
        <v>0</v>
      </c>
      <c r="BM1198">
        <v>0</v>
      </c>
      <c r="BN1198">
        <v>0</v>
      </c>
      <c r="BO1198">
        <v>0</v>
      </c>
      <c r="BP1198">
        <v>1</v>
      </c>
      <c r="BQ1198">
        <v>1</v>
      </c>
      <c r="BY1198">
        <v>1250</v>
      </c>
      <c r="CG1198" s="4">
        <v>0</v>
      </c>
      <c r="CH1198" s="4">
        <v>0</v>
      </c>
      <c r="CI1198" s="5">
        <v>0</v>
      </c>
      <c r="CJ1198" s="5">
        <v>0</v>
      </c>
      <c r="CK1198" s="5">
        <v>1</v>
      </c>
      <c r="CL1198" s="5">
        <v>1</v>
      </c>
    </row>
    <row r="1199" spans="1:92" x14ac:dyDescent="0.2">
      <c r="A1199" t="s">
        <v>1883</v>
      </c>
      <c r="B1199" t="s">
        <v>1838</v>
      </c>
      <c r="C1199" t="s">
        <v>147</v>
      </c>
      <c r="D1199">
        <v>1.1000000000000001</v>
      </c>
      <c r="E1199" t="s">
        <v>90</v>
      </c>
      <c r="F1199" t="s">
        <v>1839</v>
      </c>
      <c r="G1199" t="s">
        <v>1840</v>
      </c>
      <c r="H1199" t="s">
        <v>1841</v>
      </c>
      <c r="I1199">
        <v>0.74336000000000002</v>
      </c>
      <c r="J1199">
        <v>3.7235999999999998E-2</v>
      </c>
      <c r="K1199">
        <v>66.361000000000004</v>
      </c>
      <c r="L1199">
        <v>2005.2</v>
      </c>
      <c r="M1199">
        <v>5.9116</v>
      </c>
      <c r="N1199">
        <v>2006.5</v>
      </c>
      <c r="O1199">
        <v>0.6179</v>
      </c>
      <c r="P1199">
        <v>1805.6</v>
      </c>
      <c r="Q1199" s="1">
        <v>-132050</v>
      </c>
      <c r="R1199">
        <v>0.59967999999999999</v>
      </c>
      <c r="S1199">
        <v>0.55964999999999998</v>
      </c>
      <c r="T1199">
        <v>706.17</v>
      </c>
      <c r="U1199">
        <v>404.25</v>
      </c>
      <c r="V1199">
        <v>0.2329</v>
      </c>
      <c r="W1199">
        <v>0.18340999999999999</v>
      </c>
      <c r="X1199">
        <v>977.53</v>
      </c>
      <c r="Y1199">
        <v>748.53</v>
      </c>
      <c r="Z1199">
        <v>0.34027000000000002</v>
      </c>
      <c r="AA1199">
        <v>0.29770999999999997</v>
      </c>
      <c r="AB1199">
        <v>906.54</v>
      </c>
      <c r="AC1199">
        <v>616.62</v>
      </c>
      <c r="AD1199">
        <v>34</v>
      </c>
      <c r="AE1199">
        <v>30</v>
      </c>
      <c r="AF1199">
        <v>2.3264999999999998</v>
      </c>
      <c r="AG1199">
        <v>4.9839000000000003E-4</v>
      </c>
      <c r="AH1199">
        <v>2.3260000000000001</v>
      </c>
      <c r="AI1199">
        <v>34</v>
      </c>
      <c r="AJ1199">
        <v>14</v>
      </c>
      <c r="AK1199">
        <v>28</v>
      </c>
      <c r="AL1199">
        <v>1</v>
      </c>
      <c r="AM1199">
        <v>1</v>
      </c>
      <c r="AN1199">
        <v>1</v>
      </c>
      <c r="AO1199">
        <v>0.89995000000000003</v>
      </c>
      <c r="AP1199">
        <v>0</v>
      </c>
      <c r="AQ1199">
        <v>0</v>
      </c>
      <c r="AR1199" t="s">
        <v>94</v>
      </c>
      <c r="AS1199" t="s">
        <v>95</v>
      </c>
      <c r="AT1199" t="s">
        <v>95</v>
      </c>
      <c r="AU1199" t="s">
        <v>95</v>
      </c>
      <c r="AV1199" t="s">
        <v>94</v>
      </c>
      <c r="AW1199" t="s">
        <v>94</v>
      </c>
      <c r="AX1199" t="s">
        <v>95</v>
      </c>
      <c r="AY1199" t="s">
        <v>95</v>
      </c>
      <c r="AZ1199" t="s">
        <v>95</v>
      </c>
      <c r="BA1199" t="s">
        <v>94</v>
      </c>
      <c r="BB1199" t="s">
        <v>94</v>
      </c>
      <c r="CG1199" s="4">
        <v>1</v>
      </c>
      <c r="CH1199" s="4">
        <v>1</v>
      </c>
      <c r="CI1199" s="5">
        <v>0</v>
      </c>
      <c r="CJ1199" s="5">
        <v>0</v>
      </c>
      <c r="CK1199" s="5">
        <v>0</v>
      </c>
      <c r="CL1199" s="5">
        <v>0</v>
      </c>
    </row>
    <row r="1200" spans="1:92" x14ac:dyDescent="0.2">
      <c r="A1200" t="s">
        <v>1884</v>
      </c>
      <c r="B1200" t="s">
        <v>1838</v>
      </c>
      <c r="C1200" t="s">
        <v>147</v>
      </c>
      <c r="D1200">
        <v>1.1000000000000001</v>
      </c>
      <c r="E1200" t="s">
        <v>90</v>
      </c>
      <c r="F1200" t="s">
        <v>1843</v>
      </c>
      <c r="G1200" t="s">
        <v>1844</v>
      </c>
      <c r="H1200" t="s">
        <v>1841</v>
      </c>
      <c r="I1200">
        <v>0.85233000000000003</v>
      </c>
      <c r="J1200">
        <v>4.2332000000000002E-2</v>
      </c>
      <c r="K1200">
        <v>12.21</v>
      </c>
      <c r="L1200">
        <v>2006.8</v>
      </c>
      <c r="M1200">
        <v>5.1558000000000002</v>
      </c>
      <c r="N1200">
        <v>347.23</v>
      </c>
      <c r="O1200">
        <v>0.71680999999999995</v>
      </c>
      <c r="P1200">
        <v>1877.5</v>
      </c>
      <c r="Q1200">
        <v>-24329</v>
      </c>
      <c r="R1200">
        <v>0.25334000000000001</v>
      </c>
      <c r="S1200">
        <v>0.17867</v>
      </c>
      <c r="T1200">
        <v>274.39999999999998</v>
      </c>
      <c r="U1200">
        <v>127.27</v>
      </c>
      <c r="V1200">
        <v>9.5329999999999998E-2</v>
      </c>
      <c r="W1200">
        <v>3.6963999999999997E-2</v>
      </c>
      <c r="X1200">
        <v>302.04000000000002</v>
      </c>
      <c r="Y1200">
        <v>178.58</v>
      </c>
      <c r="Z1200">
        <v>0.14229</v>
      </c>
      <c r="AA1200">
        <v>8.6951000000000001E-2</v>
      </c>
      <c r="AB1200">
        <v>294.10000000000002</v>
      </c>
      <c r="AC1200">
        <v>160.08000000000001</v>
      </c>
      <c r="AD1200">
        <v>34</v>
      </c>
      <c r="AE1200">
        <v>28</v>
      </c>
      <c r="AF1200">
        <v>4.9420000000000002</v>
      </c>
      <c r="AG1200">
        <v>2.8800000000000002E-3</v>
      </c>
      <c r="AH1200">
        <v>4.9390999999999998</v>
      </c>
      <c r="AI1200">
        <v>32</v>
      </c>
      <c r="AJ1200">
        <v>10</v>
      </c>
      <c r="AK1200">
        <v>31</v>
      </c>
      <c r="AL1200">
        <v>1</v>
      </c>
      <c r="AM1200">
        <v>0</v>
      </c>
      <c r="AN1200">
        <v>1</v>
      </c>
      <c r="AO1200">
        <v>0.45112999999999998</v>
      </c>
      <c r="AP1200">
        <v>0</v>
      </c>
      <c r="AQ1200">
        <v>0</v>
      </c>
      <c r="AR1200" t="s">
        <v>96</v>
      </c>
      <c r="AS1200" t="s">
        <v>95</v>
      </c>
      <c r="AT1200" t="s">
        <v>95</v>
      </c>
      <c r="AU1200" t="s">
        <v>94</v>
      </c>
      <c r="AV1200" t="s">
        <v>94</v>
      </c>
      <c r="AW1200" t="s">
        <v>94</v>
      </c>
      <c r="AX1200" t="s">
        <v>94</v>
      </c>
      <c r="AY1200" t="s">
        <v>95</v>
      </c>
      <c r="AZ1200" t="s">
        <v>94</v>
      </c>
      <c r="BA1200" t="s">
        <v>96</v>
      </c>
      <c r="BB1200" t="s">
        <v>94</v>
      </c>
      <c r="CG1200" s="4">
        <v>1</v>
      </c>
      <c r="CH1200" s="4">
        <v>1</v>
      </c>
      <c r="CI1200" s="5">
        <v>0</v>
      </c>
      <c r="CJ1200" s="5">
        <v>0</v>
      </c>
      <c r="CK1200" s="5">
        <v>0</v>
      </c>
      <c r="CL1200" s="5">
        <v>0</v>
      </c>
    </row>
    <row r="1201" spans="1:91" x14ac:dyDescent="0.2">
      <c r="A1201" t="s">
        <v>1885</v>
      </c>
      <c r="B1201" t="s">
        <v>1838</v>
      </c>
      <c r="C1201" t="s">
        <v>147</v>
      </c>
      <c r="D1201">
        <v>1.1000000000000001</v>
      </c>
      <c r="E1201" t="s">
        <v>90</v>
      </c>
      <c r="F1201" t="s">
        <v>1846</v>
      </c>
      <c r="G1201" t="s">
        <v>1847</v>
      </c>
      <c r="H1201" t="s">
        <v>1841</v>
      </c>
      <c r="I1201">
        <v>0.29056999999999999</v>
      </c>
      <c r="J1201">
        <v>9.6431000000000003E-2</v>
      </c>
      <c r="K1201">
        <v>1433.6</v>
      </c>
      <c r="L1201">
        <v>2012.9</v>
      </c>
      <c r="M1201">
        <v>15.122999999999999</v>
      </c>
      <c r="N1201">
        <v>41188</v>
      </c>
      <c r="O1201">
        <v>3.5489000000000001E-4</v>
      </c>
      <c r="P1201">
        <v>1829.6</v>
      </c>
      <c r="Q1201" s="1">
        <v>-2863900</v>
      </c>
      <c r="R1201">
        <v>0.99856</v>
      </c>
      <c r="S1201">
        <v>0.99841999999999997</v>
      </c>
      <c r="T1201">
        <v>563.13</v>
      </c>
      <c r="U1201">
        <v>452.3</v>
      </c>
      <c r="V1201">
        <v>0.92173000000000005</v>
      </c>
      <c r="W1201">
        <v>0.91668000000000005</v>
      </c>
      <c r="X1201">
        <v>4158.5</v>
      </c>
      <c r="Y1201">
        <v>3832.1</v>
      </c>
      <c r="Z1201">
        <v>0.89541999999999999</v>
      </c>
      <c r="AA1201">
        <v>0.88866999999999996</v>
      </c>
      <c r="AB1201">
        <v>4806.8</v>
      </c>
      <c r="AC1201">
        <v>4151.8</v>
      </c>
      <c r="AD1201">
        <v>34</v>
      </c>
      <c r="AE1201">
        <v>34</v>
      </c>
      <c r="AF1201">
        <v>0.96804000000000001</v>
      </c>
      <c r="AG1201" s="1">
        <v>9.7114999999999994E-5</v>
      </c>
      <c r="AH1201">
        <v>0.96794000000000002</v>
      </c>
      <c r="AI1201">
        <v>34</v>
      </c>
      <c r="AJ1201">
        <v>0</v>
      </c>
      <c r="AK1201">
        <v>33</v>
      </c>
      <c r="AL1201">
        <v>0</v>
      </c>
      <c r="AM1201">
        <v>0</v>
      </c>
      <c r="AN1201">
        <v>1</v>
      </c>
      <c r="AO1201">
        <v>0.94132000000000005</v>
      </c>
      <c r="AP1201">
        <v>0</v>
      </c>
      <c r="AQ1201">
        <v>0</v>
      </c>
      <c r="AR1201" t="s">
        <v>95</v>
      </c>
      <c r="AS1201" t="s">
        <v>95</v>
      </c>
      <c r="AT1201" t="s">
        <v>95</v>
      </c>
      <c r="AU1201" t="s">
        <v>95</v>
      </c>
      <c r="AV1201" t="s">
        <v>95</v>
      </c>
      <c r="AW1201" t="s">
        <v>95</v>
      </c>
      <c r="AX1201" t="s">
        <v>95</v>
      </c>
      <c r="AY1201" t="s">
        <v>95</v>
      </c>
      <c r="AZ1201" t="s">
        <v>95</v>
      </c>
      <c r="BA1201" t="s">
        <v>95</v>
      </c>
      <c r="BB1201" t="s">
        <v>95</v>
      </c>
      <c r="CG1201" s="4">
        <v>1</v>
      </c>
      <c r="CH1201" s="4">
        <v>1</v>
      </c>
      <c r="CI1201" s="5">
        <v>0</v>
      </c>
      <c r="CJ1201" s="5">
        <v>1</v>
      </c>
      <c r="CK1201" s="5">
        <v>0</v>
      </c>
      <c r="CL1201" s="5">
        <v>0</v>
      </c>
    </row>
    <row r="1202" spans="1:91" x14ac:dyDescent="0.2">
      <c r="A1202" t="s">
        <v>1886</v>
      </c>
      <c r="B1202" t="s">
        <v>1838</v>
      </c>
      <c r="C1202" t="s">
        <v>147</v>
      </c>
      <c r="D1202">
        <v>1.1000000000000001</v>
      </c>
      <c r="E1202" t="s">
        <v>90</v>
      </c>
      <c r="F1202" t="s">
        <v>1849</v>
      </c>
      <c r="G1202" t="s">
        <v>1850</v>
      </c>
      <c r="H1202" t="s">
        <v>1841</v>
      </c>
      <c r="I1202">
        <v>0.39090999999999998</v>
      </c>
      <c r="J1202">
        <v>0.10798000000000001</v>
      </c>
      <c r="K1202">
        <v>222.81</v>
      </c>
      <c r="L1202">
        <v>2013.7</v>
      </c>
      <c r="M1202">
        <v>11.241</v>
      </c>
      <c r="N1202">
        <v>6301.6</v>
      </c>
      <c r="O1202">
        <v>5.7760999999999999E-4</v>
      </c>
      <c r="P1202">
        <v>1871.9</v>
      </c>
      <c r="Q1202" s="1">
        <v>-445290</v>
      </c>
      <c r="R1202">
        <v>0.99514999999999998</v>
      </c>
      <c r="S1202">
        <v>0.99465999999999999</v>
      </c>
      <c r="T1202">
        <v>166.96</v>
      </c>
      <c r="U1202">
        <v>97.847999999999999</v>
      </c>
      <c r="V1202">
        <v>0.90064</v>
      </c>
      <c r="W1202">
        <v>0.89422999999999997</v>
      </c>
      <c r="X1202">
        <v>755.39</v>
      </c>
      <c r="Y1202">
        <v>653.74</v>
      </c>
      <c r="Z1202">
        <v>0.83204</v>
      </c>
      <c r="AA1202">
        <v>0.82120000000000004</v>
      </c>
      <c r="AB1202">
        <v>982.14</v>
      </c>
      <c r="AC1202">
        <v>893.7</v>
      </c>
      <c r="AD1202">
        <v>34</v>
      </c>
      <c r="AE1202">
        <v>32</v>
      </c>
      <c r="AF1202">
        <v>0.98260999999999998</v>
      </c>
      <c r="AG1202">
        <v>1.5868999999999999E-4</v>
      </c>
      <c r="AH1202">
        <v>0.98245000000000005</v>
      </c>
      <c r="AI1202">
        <v>32</v>
      </c>
      <c r="AJ1202">
        <v>0</v>
      </c>
      <c r="AK1202">
        <v>31</v>
      </c>
      <c r="AL1202">
        <v>0</v>
      </c>
      <c r="AM1202">
        <v>0</v>
      </c>
      <c r="AN1202">
        <v>1</v>
      </c>
      <c r="AO1202">
        <v>0.93557000000000001</v>
      </c>
      <c r="AP1202">
        <v>0</v>
      </c>
      <c r="AQ1202">
        <v>0</v>
      </c>
      <c r="AR1202" t="s">
        <v>95</v>
      </c>
      <c r="AS1202" t="s">
        <v>95</v>
      </c>
      <c r="AT1202" t="s">
        <v>95</v>
      </c>
      <c r="AU1202" t="s">
        <v>95</v>
      </c>
      <c r="AV1202" t="s">
        <v>95</v>
      </c>
      <c r="AW1202" t="s">
        <v>95</v>
      </c>
      <c r="AX1202" t="s">
        <v>95</v>
      </c>
      <c r="AY1202" t="s">
        <v>95</v>
      </c>
      <c r="AZ1202" t="s">
        <v>95</v>
      </c>
      <c r="BA1202" t="s">
        <v>95</v>
      </c>
      <c r="BB1202" t="s">
        <v>95</v>
      </c>
      <c r="CG1202" s="4">
        <v>1</v>
      </c>
      <c r="CH1202" s="4">
        <v>1</v>
      </c>
      <c r="CI1202" s="5">
        <v>0</v>
      </c>
      <c r="CJ1202" s="5">
        <v>0</v>
      </c>
      <c r="CK1202" s="5">
        <v>0</v>
      </c>
      <c r="CL1202" s="5">
        <v>0</v>
      </c>
    </row>
    <row r="1203" spans="1:91" x14ac:dyDescent="0.2">
      <c r="A1203" t="s">
        <v>1887</v>
      </c>
      <c r="B1203" t="s">
        <v>1838</v>
      </c>
      <c r="C1203" t="s">
        <v>147</v>
      </c>
      <c r="D1203">
        <v>2.5</v>
      </c>
      <c r="E1203" t="s">
        <v>301</v>
      </c>
      <c r="F1203" t="s">
        <v>1839</v>
      </c>
      <c r="G1203" t="s">
        <v>1852</v>
      </c>
      <c r="H1203" t="s">
        <v>1841</v>
      </c>
      <c r="I1203">
        <v>0.61934</v>
      </c>
      <c r="J1203">
        <v>2.8524999999999998E-2</v>
      </c>
      <c r="K1203">
        <v>6.5106000000000002</v>
      </c>
      <c r="L1203">
        <v>2000.7</v>
      </c>
      <c r="M1203">
        <v>7.0953999999999997</v>
      </c>
      <c r="N1203">
        <v>222.77</v>
      </c>
      <c r="O1203">
        <v>2.0337999999999998</v>
      </c>
      <c r="P1203">
        <v>1856.1</v>
      </c>
      <c r="Q1203">
        <v>-12914</v>
      </c>
      <c r="R1203">
        <v>0.74821000000000004</v>
      </c>
      <c r="S1203">
        <v>0.72302999999999995</v>
      </c>
      <c r="T1203">
        <v>52.491999999999997</v>
      </c>
      <c r="U1203">
        <v>32.853999999999999</v>
      </c>
      <c r="V1203">
        <v>0.25913000000000003</v>
      </c>
      <c r="W1203">
        <v>0.21132999999999999</v>
      </c>
      <c r="X1203">
        <v>90.042000000000002</v>
      </c>
      <c r="Y1203">
        <v>77.174999999999997</v>
      </c>
      <c r="Z1203">
        <v>0.37281999999999998</v>
      </c>
      <c r="AA1203">
        <v>0.33235999999999999</v>
      </c>
      <c r="AB1203">
        <v>82.844999999999999</v>
      </c>
      <c r="AC1203">
        <v>67.608000000000004</v>
      </c>
      <c r="AD1203">
        <v>34</v>
      </c>
      <c r="AE1203">
        <v>30</v>
      </c>
      <c r="AF1203">
        <v>1.4006000000000001</v>
      </c>
      <c r="AG1203">
        <v>4.4889999999999999E-3</v>
      </c>
      <c r="AH1203">
        <v>1.3960999999999999</v>
      </c>
      <c r="AI1203">
        <v>34</v>
      </c>
      <c r="AJ1203">
        <v>13</v>
      </c>
      <c r="AK1203">
        <v>33</v>
      </c>
      <c r="AL1203">
        <v>1</v>
      </c>
      <c r="AM1203">
        <v>0</v>
      </c>
      <c r="AN1203">
        <v>1</v>
      </c>
      <c r="AO1203">
        <v>0.98379000000000005</v>
      </c>
      <c r="AP1203">
        <v>0</v>
      </c>
      <c r="AQ1203">
        <v>0</v>
      </c>
      <c r="AR1203" t="s">
        <v>95</v>
      </c>
      <c r="AS1203" t="s">
        <v>95</v>
      </c>
      <c r="AT1203" t="s">
        <v>95</v>
      </c>
      <c r="AU1203" t="s">
        <v>95</v>
      </c>
      <c r="AV1203" t="s">
        <v>95</v>
      </c>
      <c r="AW1203" t="s">
        <v>95</v>
      </c>
      <c r="AX1203" t="s">
        <v>95</v>
      </c>
      <c r="AY1203" t="s">
        <v>95</v>
      </c>
      <c r="AZ1203" t="s">
        <v>95</v>
      </c>
      <c r="BA1203" t="s">
        <v>95</v>
      </c>
      <c r="BB1203" t="s">
        <v>95</v>
      </c>
      <c r="CG1203" s="4">
        <v>1</v>
      </c>
      <c r="CH1203" s="4">
        <v>1</v>
      </c>
      <c r="CI1203" s="5">
        <v>0</v>
      </c>
      <c r="CJ1203" s="5">
        <v>0</v>
      </c>
      <c r="CK1203" s="5">
        <v>0</v>
      </c>
      <c r="CL1203" s="5">
        <v>1</v>
      </c>
    </row>
    <row r="1204" spans="1:91" x14ac:dyDescent="0.2">
      <c r="A1204" t="s">
        <v>1888</v>
      </c>
      <c r="B1204" t="s">
        <v>1838</v>
      </c>
      <c r="C1204" t="s">
        <v>147</v>
      </c>
      <c r="D1204">
        <v>2.5</v>
      </c>
      <c r="E1204" t="s">
        <v>301</v>
      </c>
      <c r="F1204" t="s">
        <v>1843</v>
      </c>
      <c r="G1204" t="s">
        <v>1854</v>
      </c>
      <c r="H1204" t="s">
        <v>1841</v>
      </c>
      <c r="I1204">
        <v>0.70974999999999999</v>
      </c>
      <c r="J1204">
        <v>4.6556E-2</v>
      </c>
      <c r="K1204">
        <v>0.86248999999999998</v>
      </c>
      <c r="L1204">
        <v>2006.4</v>
      </c>
      <c r="M1204">
        <v>6.1916000000000002</v>
      </c>
      <c r="N1204">
        <v>23.43</v>
      </c>
      <c r="O1204">
        <v>5.7655000000000003</v>
      </c>
      <c r="P1204">
        <v>1991.6</v>
      </c>
      <c r="Q1204">
        <v>-1718.7</v>
      </c>
      <c r="R1204">
        <v>0.74894000000000005</v>
      </c>
      <c r="S1204">
        <v>0.72382999999999997</v>
      </c>
      <c r="T1204">
        <v>5.9619</v>
      </c>
      <c r="U1204">
        <v>4.0115999999999996</v>
      </c>
      <c r="V1204">
        <v>0.36890000000000001</v>
      </c>
      <c r="W1204">
        <v>0.32818000000000003</v>
      </c>
      <c r="X1204">
        <v>9.4524000000000008</v>
      </c>
      <c r="Y1204">
        <v>8.1205999999999996</v>
      </c>
      <c r="Z1204">
        <v>0.50573000000000001</v>
      </c>
      <c r="AA1204">
        <v>0.47384999999999999</v>
      </c>
      <c r="AB1204">
        <v>8.3651999999999997</v>
      </c>
      <c r="AC1204">
        <v>6.4966999999999997</v>
      </c>
      <c r="AD1204">
        <v>34</v>
      </c>
      <c r="AE1204">
        <v>28</v>
      </c>
      <c r="AF1204">
        <v>1.5365</v>
      </c>
      <c r="AG1204">
        <v>4.2680999999999997E-2</v>
      </c>
      <c r="AH1204">
        <v>1.4938</v>
      </c>
      <c r="AI1204">
        <v>32</v>
      </c>
      <c r="AJ1204">
        <v>6</v>
      </c>
      <c r="AK1204">
        <v>31</v>
      </c>
      <c r="AL1204">
        <v>1</v>
      </c>
      <c r="AM1204">
        <v>0</v>
      </c>
      <c r="AN1204">
        <v>1</v>
      </c>
      <c r="AO1204">
        <v>0.94633</v>
      </c>
      <c r="AP1204">
        <v>0</v>
      </c>
      <c r="AQ1204">
        <v>1</v>
      </c>
      <c r="AR1204" t="s">
        <v>95</v>
      </c>
      <c r="AS1204" t="s">
        <v>95</v>
      </c>
      <c r="AT1204" t="s">
        <v>95</v>
      </c>
      <c r="AU1204" t="s">
        <v>95</v>
      </c>
      <c r="AV1204" t="s">
        <v>95</v>
      </c>
      <c r="AW1204" t="s">
        <v>95</v>
      </c>
      <c r="AX1204" t="s">
        <v>95</v>
      </c>
      <c r="AY1204" t="s">
        <v>95</v>
      </c>
      <c r="AZ1204" t="s">
        <v>95</v>
      </c>
      <c r="BA1204" t="s">
        <v>95</v>
      </c>
      <c r="BB1204" t="s">
        <v>95</v>
      </c>
      <c r="CG1204" s="4">
        <v>1</v>
      </c>
      <c r="CH1204" s="4">
        <v>1</v>
      </c>
      <c r="CI1204" s="5">
        <v>0</v>
      </c>
      <c r="CJ1204" s="5">
        <v>0</v>
      </c>
      <c r="CK1204" s="5">
        <v>0</v>
      </c>
      <c r="CL1204" s="5">
        <v>0</v>
      </c>
    </row>
    <row r="1205" spans="1:91" x14ac:dyDescent="0.2">
      <c r="A1205" t="s">
        <v>1889</v>
      </c>
      <c r="B1205" t="s">
        <v>1838</v>
      </c>
      <c r="C1205" t="s">
        <v>147</v>
      </c>
      <c r="D1205">
        <v>2.9</v>
      </c>
      <c r="E1205" t="s">
        <v>1856</v>
      </c>
      <c r="F1205" t="s">
        <v>1839</v>
      </c>
      <c r="G1205" t="s">
        <v>1857</v>
      </c>
      <c r="H1205" t="s">
        <v>1841</v>
      </c>
      <c r="I1205">
        <v>0.52925999999999995</v>
      </c>
      <c r="J1205">
        <v>4.2077000000000003E-2</v>
      </c>
      <c r="K1205">
        <v>7206.4</v>
      </c>
      <c r="L1205">
        <v>2004.9</v>
      </c>
      <c r="M1205">
        <v>8.3030000000000008</v>
      </c>
      <c r="N1205" s="1">
        <v>202310</v>
      </c>
      <c r="O1205">
        <v>0.17959</v>
      </c>
      <c r="P1205">
        <v>1690.1</v>
      </c>
      <c r="Q1205" s="1">
        <v>-14348000</v>
      </c>
      <c r="R1205">
        <v>0.72260999999999997</v>
      </c>
      <c r="S1205">
        <v>0.69486999999999999</v>
      </c>
      <c r="T1205">
        <v>52676</v>
      </c>
      <c r="U1205">
        <v>30501</v>
      </c>
      <c r="V1205">
        <v>0.36194999999999999</v>
      </c>
      <c r="W1205">
        <v>0.32078000000000001</v>
      </c>
      <c r="X1205">
        <v>79891</v>
      </c>
      <c r="Y1205">
        <v>64552</v>
      </c>
      <c r="Z1205">
        <v>0.49969000000000002</v>
      </c>
      <c r="AA1205">
        <v>0.46740999999999999</v>
      </c>
      <c r="AB1205">
        <v>70744</v>
      </c>
      <c r="AC1205">
        <v>48703</v>
      </c>
      <c r="AD1205">
        <v>34</v>
      </c>
      <c r="AE1205">
        <v>30</v>
      </c>
      <c r="AF1205">
        <v>1.5731999999999999</v>
      </c>
      <c r="AG1205">
        <v>7.7108999999999999E-4</v>
      </c>
      <c r="AH1205">
        <v>1.5724</v>
      </c>
      <c r="AI1205">
        <v>34</v>
      </c>
      <c r="AJ1205">
        <v>12</v>
      </c>
      <c r="AK1205">
        <v>33</v>
      </c>
      <c r="AL1205">
        <v>1</v>
      </c>
      <c r="AM1205">
        <v>0</v>
      </c>
      <c r="AN1205">
        <v>1</v>
      </c>
      <c r="AO1205">
        <v>0.95801999999999998</v>
      </c>
      <c r="AP1205">
        <v>0</v>
      </c>
      <c r="AQ1205">
        <v>0</v>
      </c>
      <c r="AR1205" t="s">
        <v>95</v>
      </c>
      <c r="AS1205" t="s">
        <v>95</v>
      </c>
      <c r="AT1205" t="s">
        <v>95</v>
      </c>
      <c r="AU1205" t="s">
        <v>95</v>
      </c>
      <c r="AV1205" t="s">
        <v>94</v>
      </c>
      <c r="AW1205" t="s">
        <v>94</v>
      </c>
      <c r="AX1205" t="s">
        <v>95</v>
      </c>
      <c r="AY1205" t="s">
        <v>95</v>
      </c>
      <c r="AZ1205" t="s">
        <v>95</v>
      </c>
      <c r="BA1205" t="s">
        <v>94</v>
      </c>
      <c r="BB1205" t="s">
        <v>94</v>
      </c>
      <c r="CG1205" s="4">
        <v>1</v>
      </c>
      <c r="CH1205" s="4">
        <v>1</v>
      </c>
      <c r="CI1205" s="5">
        <v>0</v>
      </c>
      <c r="CJ1205" s="5">
        <v>0</v>
      </c>
      <c r="CK1205" s="5">
        <v>0</v>
      </c>
      <c r="CL1205" s="5">
        <v>1</v>
      </c>
    </row>
    <row r="1206" spans="1:91" x14ac:dyDescent="0.2">
      <c r="A1206" t="s">
        <v>1890</v>
      </c>
      <c r="B1206" t="s">
        <v>1838</v>
      </c>
      <c r="C1206" t="s">
        <v>147</v>
      </c>
      <c r="D1206">
        <v>2.9</v>
      </c>
      <c r="E1206" t="s">
        <v>1856</v>
      </c>
      <c r="F1206" t="s">
        <v>1843</v>
      </c>
      <c r="G1206" t="s">
        <v>1859</v>
      </c>
      <c r="H1206" t="s">
        <v>1841</v>
      </c>
      <c r="I1206">
        <v>0.92237000000000002</v>
      </c>
      <c r="J1206">
        <v>4.0427999999999999E-2</v>
      </c>
      <c r="K1206">
        <v>842.74</v>
      </c>
      <c r="L1206">
        <v>2006.1</v>
      </c>
      <c r="M1206">
        <v>4.7643000000000004</v>
      </c>
      <c r="N1206">
        <v>24295</v>
      </c>
      <c r="O1206">
        <v>0.25879999999999997</v>
      </c>
      <c r="P1206">
        <v>1739.9</v>
      </c>
      <c r="Q1206" s="1">
        <v>-1678500</v>
      </c>
      <c r="R1206">
        <v>0.52527999999999997</v>
      </c>
      <c r="S1206">
        <v>0.47781000000000001</v>
      </c>
      <c r="T1206">
        <v>10544</v>
      </c>
      <c r="U1206">
        <v>6129.5</v>
      </c>
      <c r="V1206">
        <v>0.19683999999999999</v>
      </c>
      <c r="W1206">
        <v>0.14502000000000001</v>
      </c>
      <c r="X1206">
        <v>13715</v>
      </c>
      <c r="Y1206">
        <v>11085</v>
      </c>
      <c r="Z1206">
        <v>0.29189999999999999</v>
      </c>
      <c r="AA1206">
        <v>0.24621000000000001</v>
      </c>
      <c r="AB1206">
        <v>12877</v>
      </c>
      <c r="AC1206">
        <v>9272.7000000000007</v>
      </c>
      <c r="AD1206">
        <v>34</v>
      </c>
      <c r="AE1206">
        <v>28</v>
      </c>
      <c r="AF1206">
        <v>2.3769</v>
      </c>
      <c r="AG1206">
        <v>4.3631E-3</v>
      </c>
      <c r="AH1206">
        <v>2.3725999999999998</v>
      </c>
      <c r="AI1206">
        <v>32</v>
      </c>
      <c r="AJ1206">
        <v>10</v>
      </c>
      <c r="AK1206">
        <v>31</v>
      </c>
      <c r="AL1206">
        <v>1</v>
      </c>
      <c r="AM1206">
        <v>0</v>
      </c>
      <c r="AN1206">
        <v>1</v>
      </c>
      <c r="AO1206">
        <v>0.81254999999999999</v>
      </c>
      <c r="AP1206">
        <v>0</v>
      </c>
      <c r="AQ1206">
        <v>0</v>
      </c>
      <c r="AR1206" t="s">
        <v>94</v>
      </c>
      <c r="AS1206" t="s">
        <v>95</v>
      </c>
      <c r="AT1206" t="s">
        <v>95</v>
      </c>
      <c r="AU1206" t="s">
        <v>94</v>
      </c>
      <c r="AV1206" t="s">
        <v>94</v>
      </c>
      <c r="AW1206" t="s">
        <v>94</v>
      </c>
      <c r="AX1206" t="s">
        <v>95</v>
      </c>
      <c r="AY1206" t="s">
        <v>95</v>
      </c>
      <c r="AZ1206" t="s">
        <v>94</v>
      </c>
      <c r="BA1206" t="s">
        <v>94</v>
      </c>
      <c r="BB1206" t="s">
        <v>94</v>
      </c>
      <c r="CG1206" s="4">
        <v>1</v>
      </c>
      <c r="CH1206" s="4">
        <v>1</v>
      </c>
      <c r="CI1206" s="5">
        <v>0</v>
      </c>
      <c r="CJ1206" s="5">
        <v>0</v>
      </c>
      <c r="CK1206" s="5">
        <v>0</v>
      </c>
      <c r="CL1206" s="5">
        <v>0</v>
      </c>
    </row>
    <row r="1207" spans="1:91" x14ac:dyDescent="0.2">
      <c r="A1207" t="s">
        <v>1891</v>
      </c>
      <c r="B1207" t="s">
        <v>1838</v>
      </c>
      <c r="C1207" t="s">
        <v>147</v>
      </c>
      <c r="D1207">
        <v>3.3</v>
      </c>
      <c r="E1207" t="s">
        <v>148</v>
      </c>
      <c r="F1207" t="s">
        <v>149</v>
      </c>
      <c r="G1207" t="s">
        <v>150</v>
      </c>
      <c r="H1207" t="s">
        <v>1841</v>
      </c>
      <c r="I1207">
        <v>0.37763999999999998</v>
      </c>
      <c r="J1207">
        <v>8.6631E-2</v>
      </c>
      <c r="K1207">
        <v>3.5219</v>
      </c>
      <c r="L1207">
        <v>2011.6</v>
      </c>
      <c r="M1207">
        <v>11.637</v>
      </c>
      <c r="N1207">
        <v>188.52</v>
      </c>
      <c r="O1207">
        <v>0.31936999999999999</v>
      </c>
      <c r="P1207">
        <v>1947.9</v>
      </c>
      <c r="Q1207">
        <v>-6987.2</v>
      </c>
      <c r="R1207">
        <v>0.97316999999999998</v>
      </c>
      <c r="S1207">
        <v>0.97158999999999995</v>
      </c>
      <c r="T1207">
        <v>11.215</v>
      </c>
      <c r="U1207">
        <v>6.6790000000000003</v>
      </c>
      <c r="V1207">
        <v>0.86516999999999999</v>
      </c>
      <c r="W1207">
        <v>0.85997999999999997</v>
      </c>
      <c r="X1207">
        <v>25.140999999999998</v>
      </c>
      <c r="Y1207">
        <v>18.009</v>
      </c>
      <c r="Z1207">
        <v>0.66676000000000002</v>
      </c>
      <c r="AA1207">
        <v>0.65395000000000003</v>
      </c>
      <c r="AB1207">
        <v>39.524000000000001</v>
      </c>
      <c r="AC1207">
        <v>34.142000000000003</v>
      </c>
      <c r="AD1207">
        <v>55</v>
      </c>
      <c r="AE1207">
        <v>43</v>
      </c>
      <c r="AF1207">
        <v>1.0714999999999999</v>
      </c>
      <c r="AG1207">
        <v>5.3045999999999996E-3</v>
      </c>
      <c r="AH1207">
        <v>1.0662</v>
      </c>
      <c r="AI1207">
        <v>47</v>
      </c>
      <c r="AJ1207">
        <v>6</v>
      </c>
      <c r="AK1207">
        <v>46</v>
      </c>
      <c r="AL1207">
        <v>1</v>
      </c>
      <c r="AM1207">
        <v>0</v>
      </c>
      <c r="AN1207">
        <v>1</v>
      </c>
      <c r="AO1207">
        <v>0.95894000000000001</v>
      </c>
      <c r="AP1207">
        <v>0</v>
      </c>
      <c r="AQ1207">
        <v>0</v>
      </c>
      <c r="AR1207" t="s">
        <v>95</v>
      </c>
      <c r="AS1207" t="s">
        <v>95</v>
      </c>
      <c r="AT1207" t="s">
        <v>95</v>
      </c>
      <c r="AU1207" t="s">
        <v>95</v>
      </c>
      <c r="AV1207" t="s">
        <v>95</v>
      </c>
      <c r="AW1207" t="s">
        <v>95</v>
      </c>
      <c r="AX1207" t="s">
        <v>95</v>
      </c>
      <c r="AY1207" t="s">
        <v>95</v>
      </c>
      <c r="AZ1207" t="s">
        <v>95</v>
      </c>
      <c r="BA1207" t="s">
        <v>95</v>
      </c>
      <c r="BB1207" t="s">
        <v>95</v>
      </c>
      <c r="BC1207" t="s">
        <v>95</v>
      </c>
      <c r="BD1207" t="s">
        <v>95</v>
      </c>
      <c r="BH1207" t="s">
        <v>151</v>
      </c>
      <c r="BI1207">
        <v>0</v>
      </c>
      <c r="BL1207">
        <v>1</v>
      </c>
      <c r="BM1207">
        <v>1</v>
      </c>
      <c r="BN1207">
        <v>0</v>
      </c>
      <c r="BO1207">
        <v>0</v>
      </c>
      <c r="BP1207">
        <v>1</v>
      </c>
      <c r="BQ1207">
        <v>1</v>
      </c>
      <c r="BY1207">
        <v>1251</v>
      </c>
      <c r="CG1207" s="4">
        <v>1</v>
      </c>
      <c r="CH1207" s="4">
        <v>1</v>
      </c>
      <c r="CI1207" s="5">
        <v>0</v>
      </c>
      <c r="CJ1207" s="5">
        <v>0</v>
      </c>
      <c r="CK1207" s="5">
        <v>1</v>
      </c>
      <c r="CL1207" s="5">
        <v>1</v>
      </c>
    </row>
    <row r="1208" spans="1:91" x14ac:dyDescent="0.2">
      <c r="A1208" t="s">
        <v>1892</v>
      </c>
      <c r="B1208" t="s">
        <v>1838</v>
      </c>
      <c r="C1208" t="s">
        <v>147</v>
      </c>
      <c r="D1208">
        <v>4.3</v>
      </c>
      <c r="E1208" t="s">
        <v>515</v>
      </c>
      <c r="F1208" t="s">
        <v>1893</v>
      </c>
      <c r="G1208" t="s">
        <v>1894</v>
      </c>
      <c r="H1208" t="s">
        <v>1841</v>
      </c>
      <c r="I1208">
        <v>0.29459999999999997</v>
      </c>
      <c r="J1208">
        <v>6.1785E-2</v>
      </c>
      <c r="K1208">
        <v>1.5976999999999999</v>
      </c>
      <c r="L1208">
        <v>2007.3</v>
      </c>
      <c r="M1208">
        <v>14.917</v>
      </c>
      <c r="N1208">
        <v>42.886000000000003</v>
      </c>
      <c r="O1208">
        <v>2.0870000000000002</v>
      </c>
      <c r="P1208">
        <v>1971.6</v>
      </c>
      <c r="Q1208">
        <v>-3185.3</v>
      </c>
      <c r="R1208">
        <v>0.98968</v>
      </c>
      <c r="S1208">
        <v>0.98865000000000003</v>
      </c>
      <c r="T1208">
        <v>1.6573</v>
      </c>
      <c r="U1208">
        <v>1.3611</v>
      </c>
      <c r="V1208">
        <v>0.82289999999999996</v>
      </c>
      <c r="W1208">
        <v>0.81147000000000002</v>
      </c>
      <c r="X1208">
        <v>6.8661000000000003</v>
      </c>
      <c r="Y1208">
        <v>6.0129999999999999</v>
      </c>
      <c r="Z1208">
        <v>0.92298000000000002</v>
      </c>
      <c r="AA1208">
        <v>0.91800999999999999</v>
      </c>
      <c r="AB1208">
        <v>4.5281000000000002</v>
      </c>
      <c r="AC1208">
        <v>3.7924000000000002</v>
      </c>
      <c r="AD1208">
        <v>34</v>
      </c>
      <c r="AE1208">
        <v>34</v>
      </c>
      <c r="AF1208">
        <v>0.95601999999999998</v>
      </c>
      <c r="AG1208">
        <v>2.3317999999999998E-2</v>
      </c>
      <c r="AH1208">
        <v>0.93269999999999997</v>
      </c>
      <c r="AI1208">
        <v>34</v>
      </c>
      <c r="AJ1208">
        <v>11</v>
      </c>
      <c r="AK1208">
        <v>33</v>
      </c>
      <c r="AL1208">
        <v>1</v>
      </c>
      <c r="AM1208">
        <v>0</v>
      </c>
      <c r="AN1208">
        <v>0</v>
      </c>
      <c r="AO1208">
        <v>0.9647</v>
      </c>
      <c r="AP1208">
        <v>0</v>
      </c>
      <c r="AQ1208">
        <v>1</v>
      </c>
      <c r="AR1208" t="s">
        <v>95</v>
      </c>
      <c r="AS1208" t="s">
        <v>95</v>
      </c>
      <c r="AT1208" t="s">
        <v>95</v>
      </c>
      <c r="AU1208" t="s">
        <v>95</v>
      </c>
      <c r="AV1208" t="s">
        <v>95</v>
      </c>
      <c r="AW1208" t="s">
        <v>95</v>
      </c>
      <c r="AX1208" t="s">
        <v>95</v>
      </c>
      <c r="AY1208" t="s">
        <v>95</v>
      </c>
      <c r="AZ1208" t="s">
        <v>95</v>
      </c>
      <c r="BA1208" t="s">
        <v>95</v>
      </c>
      <c r="BB1208" t="s">
        <v>95</v>
      </c>
      <c r="CG1208" s="4">
        <v>1</v>
      </c>
      <c r="CH1208" s="4">
        <v>1</v>
      </c>
      <c r="CI1208" s="5">
        <v>0</v>
      </c>
      <c r="CJ1208" s="5">
        <v>0</v>
      </c>
      <c r="CK1208" s="5">
        <v>1</v>
      </c>
      <c r="CL1208" s="5">
        <v>1</v>
      </c>
    </row>
    <row r="1209" spans="1:91" x14ac:dyDescent="0.2">
      <c r="A1209" t="s">
        <v>1895</v>
      </c>
      <c r="B1209" t="s">
        <v>1838</v>
      </c>
      <c r="C1209" t="s">
        <v>1896</v>
      </c>
      <c r="D1209">
        <v>1.1000000000000001</v>
      </c>
      <c r="E1209" t="s">
        <v>90</v>
      </c>
      <c r="F1209" t="s">
        <v>1897</v>
      </c>
      <c r="G1209" t="s">
        <v>1898</v>
      </c>
      <c r="H1209" t="s">
        <v>1841</v>
      </c>
      <c r="I1209">
        <v>6.2895000000000003</v>
      </c>
      <c r="J1209">
        <v>0.49853999999999998</v>
      </c>
      <c r="K1209">
        <v>226.94</v>
      </c>
      <c r="L1209">
        <v>2022</v>
      </c>
      <c r="M1209">
        <v>0.69869999999999999</v>
      </c>
      <c r="N1209">
        <v>3610.3</v>
      </c>
      <c r="O1209" s="1">
        <v>5.1475000000000002E-11</v>
      </c>
      <c r="P1209">
        <v>1959.8</v>
      </c>
      <c r="Q1209" s="1">
        <v>-457180</v>
      </c>
      <c r="R1209">
        <v>0.99353999999999998</v>
      </c>
      <c r="S1209">
        <v>0.99160999999999999</v>
      </c>
      <c r="T1209">
        <v>101.47</v>
      </c>
      <c r="U1209">
        <v>62.09</v>
      </c>
      <c r="V1209">
        <v>0.88114999999999999</v>
      </c>
      <c r="W1209">
        <v>0.85953999999999997</v>
      </c>
      <c r="X1209">
        <v>435.41</v>
      </c>
      <c r="Y1209">
        <v>259.45</v>
      </c>
      <c r="Z1209">
        <v>0.52468999999999999</v>
      </c>
      <c r="AA1209">
        <v>0.43828</v>
      </c>
      <c r="AB1209">
        <v>870.71</v>
      </c>
      <c r="AC1209">
        <v>716.44</v>
      </c>
      <c r="AD1209">
        <v>14</v>
      </c>
      <c r="AE1209">
        <v>13</v>
      </c>
      <c r="AF1209">
        <v>1.0359</v>
      </c>
      <c r="AG1209">
        <v>2.7699000000000002E-4</v>
      </c>
      <c r="AH1209">
        <v>1.0357000000000001</v>
      </c>
      <c r="AI1209">
        <v>14</v>
      </c>
      <c r="AJ1209">
        <v>1</v>
      </c>
      <c r="AK1209">
        <v>13</v>
      </c>
      <c r="AL1209">
        <v>0</v>
      </c>
      <c r="AM1209">
        <v>0</v>
      </c>
      <c r="AN1209">
        <v>1</v>
      </c>
      <c r="AO1209">
        <v>0.67410000000000003</v>
      </c>
      <c r="AP1209">
        <v>0</v>
      </c>
      <c r="AQ1209">
        <v>0</v>
      </c>
      <c r="AR1209" t="s">
        <v>95</v>
      </c>
      <c r="AS1209" t="s">
        <v>95</v>
      </c>
      <c r="AT1209" t="s">
        <v>95</v>
      </c>
      <c r="AU1209" t="s">
        <v>94</v>
      </c>
      <c r="AV1209" t="s">
        <v>95</v>
      </c>
      <c r="AW1209" t="s">
        <v>94</v>
      </c>
      <c r="AX1209" t="s">
        <v>94</v>
      </c>
      <c r="AY1209" t="s">
        <v>95</v>
      </c>
      <c r="AZ1209" t="s">
        <v>95</v>
      </c>
      <c r="BA1209" t="s">
        <v>94</v>
      </c>
      <c r="BB1209" t="s">
        <v>94</v>
      </c>
      <c r="BC1209" t="s">
        <v>94</v>
      </c>
      <c r="BD1209" t="s">
        <v>94</v>
      </c>
      <c r="BE1209">
        <v>1</v>
      </c>
      <c r="BI1209">
        <v>0</v>
      </c>
      <c r="BK1209" t="s">
        <v>133</v>
      </c>
      <c r="BL1209">
        <v>1</v>
      </c>
      <c r="BM1209">
        <v>1</v>
      </c>
      <c r="BN1209">
        <v>0</v>
      </c>
      <c r="BO1209">
        <v>0</v>
      </c>
      <c r="BP1209">
        <v>0</v>
      </c>
      <c r="BQ1209">
        <v>0</v>
      </c>
      <c r="BY1209">
        <v>1254</v>
      </c>
      <c r="CG1209" s="4">
        <v>1</v>
      </c>
      <c r="CH1209" s="4">
        <v>1</v>
      </c>
      <c r="CI1209" s="5">
        <v>0</v>
      </c>
      <c r="CJ1209" s="5">
        <v>0</v>
      </c>
      <c r="CK1209" s="5">
        <v>0</v>
      </c>
      <c r="CL1209" s="5">
        <v>0</v>
      </c>
    </row>
    <row r="1210" spans="1:91" x14ac:dyDescent="0.2">
      <c r="A1210" t="s">
        <v>1899</v>
      </c>
      <c r="B1210" t="s">
        <v>1838</v>
      </c>
      <c r="C1210" t="s">
        <v>1896</v>
      </c>
      <c r="D1210">
        <v>1.1000000000000001</v>
      </c>
      <c r="E1210" t="s">
        <v>90</v>
      </c>
      <c r="F1210" t="s">
        <v>1900</v>
      </c>
      <c r="G1210" t="s">
        <v>1901</v>
      </c>
      <c r="H1210" t="s">
        <v>1841</v>
      </c>
      <c r="I1210">
        <v>1.4698</v>
      </c>
      <c r="J1210">
        <v>0.68525000000000003</v>
      </c>
      <c r="K1210">
        <v>467.05</v>
      </c>
      <c r="L1210">
        <v>2023</v>
      </c>
      <c r="M1210">
        <v>2.9899</v>
      </c>
      <c r="N1210">
        <v>11436</v>
      </c>
      <c r="O1210" s="1">
        <v>1.8698999999999999E-15</v>
      </c>
      <c r="P1210">
        <v>1961.1</v>
      </c>
      <c r="Q1210" s="1">
        <v>-940930</v>
      </c>
      <c r="R1210">
        <v>0.99931999999999999</v>
      </c>
      <c r="S1210">
        <v>0.99911000000000005</v>
      </c>
      <c r="T1210">
        <v>70.840999999999994</v>
      </c>
      <c r="U1210">
        <v>41.31</v>
      </c>
      <c r="V1210">
        <v>0.98299999999999998</v>
      </c>
      <c r="W1210">
        <v>0.97990999999999995</v>
      </c>
      <c r="X1210">
        <v>353.56</v>
      </c>
      <c r="Y1210">
        <v>207.35</v>
      </c>
      <c r="Z1210">
        <v>0.48198000000000002</v>
      </c>
      <c r="AA1210">
        <v>0.38779000000000002</v>
      </c>
      <c r="AB1210">
        <v>1951.9</v>
      </c>
      <c r="AC1210">
        <v>1573.8</v>
      </c>
      <c r="AD1210">
        <v>14</v>
      </c>
      <c r="AE1210">
        <v>14</v>
      </c>
      <c r="AF1210">
        <v>0.81966000000000006</v>
      </c>
      <c r="AG1210" s="1">
        <v>8.7440000000000003E-5</v>
      </c>
      <c r="AH1210">
        <v>0.81957000000000002</v>
      </c>
      <c r="AI1210">
        <v>14</v>
      </c>
      <c r="AJ1210">
        <v>0</v>
      </c>
      <c r="AK1210">
        <v>13</v>
      </c>
      <c r="AL1210">
        <v>0</v>
      </c>
      <c r="AM1210">
        <v>0</v>
      </c>
      <c r="AN1210">
        <v>1</v>
      </c>
      <c r="AO1210">
        <v>0.54456000000000004</v>
      </c>
      <c r="AP1210">
        <v>0</v>
      </c>
      <c r="AQ1210">
        <v>0</v>
      </c>
      <c r="AR1210" t="s">
        <v>95</v>
      </c>
      <c r="AS1210" t="s">
        <v>95</v>
      </c>
      <c r="AT1210" t="s">
        <v>95</v>
      </c>
      <c r="AU1210" t="s">
        <v>94</v>
      </c>
      <c r="AV1210" t="s">
        <v>95</v>
      </c>
      <c r="AW1210" t="s">
        <v>94</v>
      </c>
      <c r="AX1210" t="s">
        <v>94</v>
      </c>
      <c r="AY1210" t="s">
        <v>95</v>
      </c>
      <c r="AZ1210" t="s">
        <v>95</v>
      </c>
      <c r="BA1210" t="s">
        <v>94</v>
      </c>
      <c r="BB1210" t="s">
        <v>94</v>
      </c>
      <c r="BC1210" t="s">
        <v>94</v>
      </c>
      <c r="BD1210" t="s">
        <v>94</v>
      </c>
      <c r="BI1210">
        <v>0</v>
      </c>
      <c r="BK1210" t="s">
        <v>180</v>
      </c>
      <c r="BL1210">
        <v>1</v>
      </c>
      <c r="BM1210">
        <v>1</v>
      </c>
      <c r="BN1210">
        <v>0</v>
      </c>
      <c r="BO1210">
        <v>2</v>
      </c>
      <c r="BP1210">
        <v>0</v>
      </c>
      <c r="BQ1210">
        <v>0</v>
      </c>
      <c r="BY1210">
        <v>1255</v>
      </c>
      <c r="CG1210" s="4">
        <v>1</v>
      </c>
      <c r="CH1210" s="4">
        <v>1</v>
      </c>
      <c r="CI1210" s="5">
        <v>0</v>
      </c>
      <c r="CJ1210" s="5">
        <v>0</v>
      </c>
      <c r="CK1210" s="5">
        <v>0</v>
      </c>
      <c r="CL1210" s="5">
        <v>0</v>
      </c>
    </row>
    <row r="1211" spans="1:91" x14ac:dyDescent="0.2">
      <c r="A1211" t="s">
        <v>1902</v>
      </c>
      <c r="B1211" t="s">
        <v>1838</v>
      </c>
      <c r="C1211" t="s">
        <v>1896</v>
      </c>
      <c r="D1211">
        <v>4.0999999999999996</v>
      </c>
      <c r="E1211" t="s">
        <v>129</v>
      </c>
      <c r="F1211" t="s">
        <v>130</v>
      </c>
      <c r="G1211" t="s">
        <v>131</v>
      </c>
      <c r="H1211" t="s">
        <v>1841</v>
      </c>
      <c r="I1211">
        <v>16.231000000000002</v>
      </c>
      <c r="J1211">
        <v>0.12314</v>
      </c>
      <c r="K1211">
        <v>1.2987</v>
      </c>
      <c r="L1211">
        <v>2024</v>
      </c>
      <c r="M1211">
        <v>0.27074999999999999</v>
      </c>
      <c r="N1211">
        <v>322.95</v>
      </c>
      <c r="O1211">
        <v>1518.4</v>
      </c>
      <c r="P1211" s="1">
        <v>161160</v>
      </c>
      <c r="Q1211">
        <v>-2610.8000000000002</v>
      </c>
      <c r="R1211">
        <v>1</v>
      </c>
      <c r="S1211">
        <v>1</v>
      </c>
      <c r="T1211" s="1">
        <v>2.8252999999999999E-6</v>
      </c>
      <c r="U1211" s="1">
        <v>6.3287999999999999E-7</v>
      </c>
      <c r="V1211">
        <v>-0.05</v>
      </c>
      <c r="W1211">
        <v>-0.16667000000000001</v>
      </c>
      <c r="X1211">
        <v>21.821999999999999</v>
      </c>
      <c r="Y1211">
        <v>4.7618999999999998</v>
      </c>
      <c r="Z1211">
        <v>0.13636000000000001</v>
      </c>
      <c r="AA1211">
        <v>4.0404000000000002E-2</v>
      </c>
      <c r="AB1211">
        <v>19.791</v>
      </c>
      <c r="AC1211">
        <v>10.718999999999999</v>
      </c>
      <c r="AD1211">
        <v>21</v>
      </c>
      <c r="AE1211">
        <v>1</v>
      </c>
      <c r="AF1211">
        <v>0.30964999999999998</v>
      </c>
      <c r="AG1211">
        <v>0.30964999999999998</v>
      </c>
      <c r="AH1211">
        <v>0</v>
      </c>
      <c r="AI1211">
        <v>1</v>
      </c>
      <c r="AJ1211">
        <v>0</v>
      </c>
      <c r="AK1211">
        <v>0</v>
      </c>
      <c r="AL1211">
        <v>0</v>
      </c>
      <c r="AM1211">
        <v>0</v>
      </c>
      <c r="AP1211">
        <v>0</v>
      </c>
      <c r="AQ1211">
        <v>1</v>
      </c>
      <c r="AR1211" t="s">
        <v>95</v>
      </c>
      <c r="AS1211" t="s">
        <v>96</v>
      </c>
      <c r="AT1211" t="s">
        <v>94</v>
      </c>
      <c r="AU1211" t="s">
        <v>94</v>
      </c>
      <c r="AV1211" t="s">
        <v>94</v>
      </c>
      <c r="AW1211" t="s">
        <v>94</v>
      </c>
      <c r="AX1211" t="s">
        <v>94</v>
      </c>
      <c r="AY1211" t="s">
        <v>94</v>
      </c>
      <c r="AZ1211" t="s">
        <v>94</v>
      </c>
      <c r="BA1211" t="s">
        <v>96</v>
      </c>
      <c r="BB1211" t="s">
        <v>96</v>
      </c>
      <c r="BC1211" t="s">
        <v>96</v>
      </c>
      <c r="BD1211" t="s">
        <v>96</v>
      </c>
      <c r="BH1211" t="s">
        <v>189</v>
      </c>
      <c r="BI1211">
        <v>0</v>
      </c>
      <c r="BJ1211" t="s">
        <v>132</v>
      </c>
      <c r="BK1211" t="s">
        <v>133</v>
      </c>
      <c r="BL1211">
        <v>0</v>
      </c>
      <c r="BM1211">
        <v>0</v>
      </c>
      <c r="BN1211">
        <v>0</v>
      </c>
      <c r="BO1211">
        <v>0</v>
      </c>
      <c r="BP1211">
        <v>0</v>
      </c>
      <c r="BQ1211">
        <v>0</v>
      </c>
      <c r="BY1211">
        <v>1256</v>
      </c>
      <c r="CG1211" s="4">
        <v>0</v>
      </c>
      <c r="CH1211" s="4">
        <v>0</v>
      </c>
      <c r="CI1211" s="5">
        <v>0</v>
      </c>
      <c r="CJ1211" s="5">
        <v>0</v>
      </c>
      <c r="CK1211" s="5">
        <v>0</v>
      </c>
      <c r="CL1211" s="5">
        <v>0</v>
      </c>
    </row>
    <row r="1212" spans="1:91" x14ac:dyDescent="0.2">
      <c r="A1212" t="s">
        <v>1903</v>
      </c>
      <c r="B1212" t="s">
        <v>1838</v>
      </c>
      <c r="C1212" t="s">
        <v>1896</v>
      </c>
      <c r="D1212">
        <v>4.0999999999999996</v>
      </c>
      <c r="E1212" t="s">
        <v>129</v>
      </c>
      <c r="F1212" t="s">
        <v>135</v>
      </c>
      <c r="G1212" t="s">
        <v>136</v>
      </c>
      <c r="H1212" t="s">
        <v>1841</v>
      </c>
      <c r="I1212">
        <v>16.231000000000002</v>
      </c>
      <c r="J1212">
        <v>0.12314</v>
      </c>
      <c r="K1212">
        <v>1.2987</v>
      </c>
      <c r="L1212">
        <v>2024</v>
      </c>
      <c r="M1212">
        <v>0.27074999999999999</v>
      </c>
      <c r="N1212">
        <v>322.95</v>
      </c>
      <c r="O1212">
        <v>1518.4</v>
      </c>
      <c r="P1212" s="1">
        <v>161160</v>
      </c>
      <c r="Q1212">
        <v>-2610.8000000000002</v>
      </c>
      <c r="R1212">
        <v>1</v>
      </c>
      <c r="S1212">
        <v>1</v>
      </c>
      <c r="T1212" s="1">
        <v>2.8252999999999999E-6</v>
      </c>
      <c r="U1212" s="1">
        <v>6.3287999999999999E-7</v>
      </c>
      <c r="V1212">
        <v>-0.05</v>
      </c>
      <c r="W1212">
        <v>-0.16667000000000001</v>
      </c>
      <c r="X1212">
        <v>21.821999999999999</v>
      </c>
      <c r="Y1212">
        <v>4.7618999999999998</v>
      </c>
      <c r="Z1212">
        <v>0.13636000000000001</v>
      </c>
      <c r="AA1212">
        <v>4.0404000000000002E-2</v>
      </c>
      <c r="AB1212">
        <v>19.791</v>
      </c>
      <c r="AC1212">
        <v>10.718999999999999</v>
      </c>
      <c r="AD1212">
        <v>21</v>
      </c>
      <c r="AE1212">
        <v>1</v>
      </c>
      <c r="AF1212">
        <v>0.30964999999999998</v>
      </c>
      <c r="AG1212">
        <v>0.30964999999999998</v>
      </c>
      <c r="AH1212">
        <v>0</v>
      </c>
      <c r="AI1212">
        <v>1</v>
      </c>
      <c r="AJ1212">
        <v>0</v>
      </c>
      <c r="AK1212">
        <v>0</v>
      </c>
      <c r="AL1212">
        <v>0</v>
      </c>
      <c r="AM1212">
        <v>0</v>
      </c>
      <c r="AP1212">
        <v>0</v>
      </c>
      <c r="AQ1212">
        <v>1</v>
      </c>
      <c r="AR1212" t="s">
        <v>95</v>
      </c>
      <c r="AS1212" t="s">
        <v>96</v>
      </c>
      <c r="AT1212" t="s">
        <v>94</v>
      </c>
      <c r="AU1212" t="s">
        <v>94</v>
      </c>
      <c r="AV1212" t="s">
        <v>94</v>
      </c>
      <c r="AW1212" t="s">
        <v>94</v>
      </c>
      <c r="AX1212" t="s">
        <v>94</v>
      </c>
      <c r="AY1212" t="s">
        <v>94</v>
      </c>
      <c r="AZ1212" t="s">
        <v>94</v>
      </c>
      <c r="BA1212" t="s">
        <v>96</v>
      </c>
      <c r="BB1212" t="s">
        <v>96</v>
      </c>
      <c r="BC1212" t="s">
        <v>96</v>
      </c>
      <c r="BD1212" t="s">
        <v>96</v>
      </c>
      <c r="BH1212" t="s">
        <v>189</v>
      </c>
      <c r="BI1212">
        <v>0</v>
      </c>
      <c r="BJ1212" t="s">
        <v>137</v>
      </c>
      <c r="BK1212" t="s">
        <v>138</v>
      </c>
      <c r="BL1212">
        <v>0</v>
      </c>
      <c r="BM1212">
        <v>0</v>
      </c>
      <c r="BN1212">
        <v>0</v>
      </c>
      <c r="BO1212">
        <v>0</v>
      </c>
      <c r="BP1212">
        <v>0</v>
      </c>
      <c r="BQ1212">
        <v>1</v>
      </c>
      <c r="BY1212">
        <v>1257</v>
      </c>
      <c r="CG1212" s="4">
        <v>0</v>
      </c>
      <c r="CH1212" s="4">
        <v>0</v>
      </c>
      <c r="CI1212" s="5">
        <v>0</v>
      </c>
      <c r="CJ1212" s="5">
        <v>0</v>
      </c>
      <c r="CK1212" s="5">
        <v>0</v>
      </c>
      <c r="CL1212" s="5">
        <v>0</v>
      </c>
      <c r="CM1212" s="12" t="s">
        <v>3461</v>
      </c>
    </row>
    <row r="1213" spans="1:91" x14ac:dyDescent="0.2">
      <c r="A1213" t="s">
        <v>1904</v>
      </c>
      <c r="B1213" t="s">
        <v>1905</v>
      </c>
      <c r="C1213" t="s">
        <v>147</v>
      </c>
      <c r="D1213">
        <v>3.3</v>
      </c>
      <c r="E1213" t="s">
        <v>148</v>
      </c>
      <c r="F1213" t="s">
        <v>149</v>
      </c>
      <c r="G1213" t="s">
        <v>150</v>
      </c>
      <c r="H1213" t="s">
        <v>1906</v>
      </c>
      <c r="I1213">
        <v>6.5903000000000003E-2</v>
      </c>
      <c r="J1213">
        <v>4.1699E-2</v>
      </c>
      <c r="K1213">
        <v>0.55722000000000005</v>
      </c>
      <c r="L1213">
        <v>2015.8</v>
      </c>
      <c r="M1213">
        <v>66.680999999999997</v>
      </c>
      <c r="N1213">
        <v>50.287999999999997</v>
      </c>
      <c r="O1213">
        <v>8.4417000000000009</v>
      </c>
      <c r="P1213">
        <v>1990.4</v>
      </c>
      <c r="Q1213">
        <v>-1099.2</v>
      </c>
      <c r="R1213">
        <v>0.77678999999999998</v>
      </c>
      <c r="S1213">
        <v>0.76366000000000001</v>
      </c>
      <c r="T1213">
        <v>4.8472</v>
      </c>
      <c r="U1213">
        <v>3.5091000000000001</v>
      </c>
      <c r="V1213">
        <v>0.76549999999999996</v>
      </c>
      <c r="W1213">
        <v>0.75648000000000004</v>
      </c>
      <c r="X1213">
        <v>4.9683000000000002</v>
      </c>
      <c r="Y1213">
        <v>3.6577999999999999</v>
      </c>
      <c r="Z1213">
        <v>0.74329999999999996</v>
      </c>
      <c r="AA1213">
        <v>0.73343000000000003</v>
      </c>
      <c r="AB1213">
        <v>5.1981999999999999</v>
      </c>
      <c r="AC1213">
        <v>3.81</v>
      </c>
      <c r="AD1213">
        <v>55</v>
      </c>
      <c r="AE1213">
        <v>54</v>
      </c>
      <c r="AF1213">
        <v>0.99428000000000005</v>
      </c>
      <c r="AG1213">
        <v>1.9886000000000001E-2</v>
      </c>
      <c r="AH1213">
        <v>0.97438999999999998</v>
      </c>
      <c r="AI1213">
        <v>54</v>
      </c>
      <c r="AJ1213">
        <v>3</v>
      </c>
      <c r="AK1213">
        <v>52</v>
      </c>
      <c r="AL1213">
        <v>0</v>
      </c>
      <c r="AM1213">
        <v>0</v>
      </c>
      <c r="AN1213">
        <v>1</v>
      </c>
      <c r="AO1213">
        <v>0.90708999999999995</v>
      </c>
      <c r="AP1213">
        <v>0</v>
      </c>
      <c r="AQ1213">
        <v>1</v>
      </c>
      <c r="AR1213" t="s">
        <v>95</v>
      </c>
      <c r="AS1213" t="s">
        <v>95</v>
      </c>
      <c r="AT1213" t="s">
        <v>95</v>
      </c>
      <c r="AU1213" t="s">
        <v>95</v>
      </c>
      <c r="AV1213" t="s">
        <v>95</v>
      </c>
      <c r="AW1213" t="s">
        <v>95</v>
      </c>
      <c r="AX1213" t="s">
        <v>95</v>
      </c>
      <c r="AY1213" t="s">
        <v>95</v>
      </c>
      <c r="AZ1213" t="s">
        <v>95</v>
      </c>
      <c r="BA1213" t="s">
        <v>95</v>
      </c>
      <c r="BB1213" t="s">
        <v>95</v>
      </c>
      <c r="BC1213" t="s">
        <v>95</v>
      </c>
      <c r="BD1213" t="s">
        <v>95</v>
      </c>
      <c r="BH1213" t="s">
        <v>151</v>
      </c>
      <c r="BI1213">
        <v>0</v>
      </c>
      <c r="BL1213">
        <v>1</v>
      </c>
      <c r="BM1213">
        <v>1</v>
      </c>
      <c r="BN1213">
        <v>0</v>
      </c>
      <c r="BO1213">
        <v>0</v>
      </c>
      <c r="BP1213">
        <v>1</v>
      </c>
      <c r="BQ1213">
        <v>1</v>
      </c>
      <c r="BY1213">
        <v>1258</v>
      </c>
      <c r="CG1213" s="4">
        <v>1</v>
      </c>
      <c r="CH1213" s="4">
        <v>1</v>
      </c>
      <c r="CI1213" s="5">
        <v>0</v>
      </c>
      <c r="CJ1213" s="5">
        <v>0</v>
      </c>
      <c r="CK1213" s="5">
        <v>0</v>
      </c>
      <c r="CL1213" s="5">
        <v>0</v>
      </c>
      <c r="CM1213" s="12" t="s">
        <v>3461</v>
      </c>
    </row>
    <row r="1214" spans="1:91" x14ac:dyDescent="0.2">
      <c r="A1214" t="s">
        <v>1907</v>
      </c>
      <c r="B1214" t="s">
        <v>1905</v>
      </c>
      <c r="C1214" t="s">
        <v>222</v>
      </c>
      <c r="D1214">
        <v>1.1000000000000001</v>
      </c>
      <c r="E1214" t="s">
        <v>90</v>
      </c>
      <c r="F1214" t="s">
        <v>1908</v>
      </c>
      <c r="G1214" t="s">
        <v>1909</v>
      </c>
      <c r="H1214" t="s">
        <v>1906</v>
      </c>
      <c r="I1214">
        <v>1.6874E-2</v>
      </c>
      <c r="J1214">
        <v>1.6265000000000002E-2</v>
      </c>
      <c r="K1214">
        <v>0.13336999999999999</v>
      </c>
      <c r="L1214">
        <v>2161</v>
      </c>
      <c r="M1214">
        <v>260.43</v>
      </c>
      <c r="N1214">
        <v>325.64999999999998</v>
      </c>
      <c r="O1214">
        <v>6.7713000000000001</v>
      </c>
      <c r="P1214">
        <v>1932.6</v>
      </c>
      <c r="Q1214">
        <v>-249.73</v>
      </c>
      <c r="R1214">
        <v>0.92837000000000003</v>
      </c>
      <c r="S1214">
        <v>0.92589999999999995</v>
      </c>
      <c r="T1214">
        <v>1.3834</v>
      </c>
      <c r="U1214">
        <v>1.1026</v>
      </c>
      <c r="V1214">
        <v>0.92832999999999999</v>
      </c>
      <c r="W1214">
        <v>0.92669999999999997</v>
      </c>
      <c r="X1214">
        <v>1.3837999999999999</v>
      </c>
      <c r="Y1214">
        <v>1.1041000000000001</v>
      </c>
      <c r="Z1214">
        <v>0.85053000000000001</v>
      </c>
      <c r="AA1214">
        <v>0.84713000000000005</v>
      </c>
      <c r="AB1214">
        <v>1.9984</v>
      </c>
      <c r="AC1214">
        <v>1.5536000000000001</v>
      </c>
      <c r="AD1214">
        <v>91</v>
      </c>
      <c r="AE1214">
        <v>91</v>
      </c>
      <c r="AF1214">
        <v>6.2029000000000001E-2</v>
      </c>
      <c r="AG1214">
        <v>2.5179999999999999E-4</v>
      </c>
      <c r="AH1214">
        <v>6.1776999999999999E-2</v>
      </c>
      <c r="AI1214">
        <v>163</v>
      </c>
      <c r="AJ1214">
        <v>5</v>
      </c>
      <c r="AK1214">
        <v>90</v>
      </c>
      <c r="AL1214">
        <v>0</v>
      </c>
      <c r="AM1214">
        <v>0</v>
      </c>
      <c r="AN1214">
        <v>1</v>
      </c>
      <c r="AO1214">
        <v>0.98801000000000005</v>
      </c>
      <c r="AP1214">
        <v>0</v>
      </c>
      <c r="AQ1214">
        <v>1</v>
      </c>
      <c r="AR1214" t="s">
        <v>95</v>
      </c>
      <c r="AS1214" t="s">
        <v>95</v>
      </c>
      <c r="AT1214" t="s">
        <v>95</v>
      </c>
      <c r="AU1214" t="s">
        <v>95</v>
      </c>
      <c r="AV1214" t="s">
        <v>95</v>
      </c>
      <c r="AW1214" t="s">
        <v>95</v>
      </c>
      <c r="AX1214" t="s">
        <v>95</v>
      </c>
      <c r="AY1214" t="s">
        <v>94</v>
      </c>
      <c r="AZ1214" t="s">
        <v>95</v>
      </c>
      <c r="BA1214" t="s">
        <v>94</v>
      </c>
      <c r="BB1214" t="s">
        <v>95</v>
      </c>
      <c r="BC1214" t="s">
        <v>94</v>
      </c>
      <c r="BD1214" t="s">
        <v>95</v>
      </c>
      <c r="BE1214">
        <v>1</v>
      </c>
      <c r="BI1214">
        <v>0</v>
      </c>
      <c r="BL1214">
        <v>1</v>
      </c>
      <c r="BM1214">
        <v>1</v>
      </c>
      <c r="BN1214">
        <v>2</v>
      </c>
      <c r="BO1214">
        <v>2</v>
      </c>
      <c r="BP1214">
        <v>0</v>
      </c>
      <c r="BQ1214">
        <v>0</v>
      </c>
      <c r="BY1214">
        <v>1259</v>
      </c>
      <c r="CG1214" s="4">
        <v>1</v>
      </c>
      <c r="CH1214" s="4">
        <v>1</v>
      </c>
      <c r="CI1214" s="5">
        <v>0</v>
      </c>
      <c r="CJ1214" s="5">
        <v>0</v>
      </c>
      <c r="CK1214" s="5">
        <v>0</v>
      </c>
      <c r="CL1214" s="5">
        <v>0</v>
      </c>
    </row>
    <row r="1215" spans="1:91" x14ac:dyDescent="0.2">
      <c r="A1215" t="s">
        <v>1910</v>
      </c>
      <c r="B1215" t="s">
        <v>1905</v>
      </c>
      <c r="C1215" t="s">
        <v>222</v>
      </c>
      <c r="D1215">
        <v>1.1000000000000001</v>
      </c>
      <c r="E1215" t="s">
        <v>90</v>
      </c>
      <c r="F1215" t="s">
        <v>1908</v>
      </c>
      <c r="G1215" t="s">
        <v>1911</v>
      </c>
      <c r="H1215" t="s">
        <v>1906</v>
      </c>
      <c r="I1215">
        <v>6.3578999999999997E-2</v>
      </c>
      <c r="J1215">
        <v>2.6980000000000001E-2</v>
      </c>
      <c r="K1215">
        <v>1.4999</v>
      </c>
      <c r="L1215">
        <v>1889.8</v>
      </c>
      <c r="M1215">
        <v>69.117999999999995</v>
      </c>
      <c r="N1215">
        <v>139.27000000000001</v>
      </c>
      <c r="O1215">
        <v>3.7902999999999998</v>
      </c>
      <c r="P1215">
        <v>1787.9</v>
      </c>
      <c r="Q1215">
        <v>-2762.3</v>
      </c>
      <c r="R1215">
        <v>0.99309000000000003</v>
      </c>
      <c r="S1215">
        <v>0.98963999999999996</v>
      </c>
      <c r="T1215">
        <v>3.4851000000000001</v>
      </c>
      <c r="U1215">
        <v>2.8704000000000001</v>
      </c>
      <c r="V1215">
        <v>0.93923000000000001</v>
      </c>
      <c r="W1215">
        <v>0.92186999999999997</v>
      </c>
      <c r="X1215">
        <v>10.337</v>
      </c>
      <c r="Y1215">
        <v>9.3856999999999999</v>
      </c>
      <c r="Z1215">
        <v>0.96111999999999997</v>
      </c>
      <c r="AA1215">
        <v>0.95001000000000002</v>
      </c>
      <c r="AB1215">
        <v>8.2688000000000006</v>
      </c>
      <c r="AC1215">
        <v>6.6390000000000002</v>
      </c>
      <c r="AD1215">
        <v>10</v>
      </c>
      <c r="AE1215">
        <v>10</v>
      </c>
      <c r="AF1215">
        <v>0.84011000000000002</v>
      </c>
      <c r="AG1215">
        <v>2.2259000000000001E-2</v>
      </c>
      <c r="AH1215">
        <v>0.81784999999999997</v>
      </c>
      <c r="AI1215">
        <v>82</v>
      </c>
      <c r="AJ1215">
        <v>0</v>
      </c>
      <c r="AK1215">
        <v>9</v>
      </c>
      <c r="AL1215">
        <v>0</v>
      </c>
      <c r="AM1215">
        <v>0</v>
      </c>
      <c r="AN1215">
        <v>1</v>
      </c>
      <c r="AO1215">
        <v>0.81935999999999998</v>
      </c>
      <c r="AP1215">
        <v>0</v>
      </c>
      <c r="AQ1215">
        <v>0</v>
      </c>
      <c r="AR1215" t="s">
        <v>95</v>
      </c>
      <c r="AS1215" t="s">
        <v>95</v>
      </c>
      <c r="AT1215" t="s">
        <v>95</v>
      </c>
      <c r="AU1215" t="s">
        <v>95</v>
      </c>
      <c r="AV1215" t="s">
        <v>95</v>
      </c>
      <c r="AW1215" t="s">
        <v>95</v>
      </c>
      <c r="AX1215" t="s">
        <v>95</v>
      </c>
      <c r="AY1215" t="s">
        <v>95</v>
      </c>
      <c r="AZ1215" t="s">
        <v>95</v>
      </c>
      <c r="BA1215" t="s">
        <v>95</v>
      </c>
      <c r="BB1215" t="s">
        <v>95</v>
      </c>
      <c r="BC1215" t="s">
        <v>95</v>
      </c>
      <c r="BD1215" t="s">
        <v>95</v>
      </c>
      <c r="BE1215">
        <v>1</v>
      </c>
      <c r="BI1215">
        <v>0</v>
      </c>
      <c r="BL1215">
        <v>1</v>
      </c>
      <c r="BM1215">
        <v>1</v>
      </c>
      <c r="BN1215">
        <v>0</v>
      </c>
      <c r="BO1215">
        <v>0</v>
      </c>
      <c r="BP1215">
        <v>0</v>
      </c>
      <c r="BQ1215">
        <v>0</v>
      </c>
      <c r="BY1215">
        <v>1260</v>
      </c>
      <c r="CG1215" s="4">
        <v>1</v>
      </c>
      <c r="CH1215" s="4">
        <v>1</v>
      </c>
      <c r="CI1215" s="5">
        <v>1</v>
      </c>
      <c r="CJ1215" s="5">
        <v>1</v>
      </c>
      <c r="CK1215" s="5">
        <v>0</v>
      </c>
      <c r="CL1215" s="5">
        <v>0</v>
      </c>
      <c r="CM1215" s="12" t="s">
        <v>3559</v>
      </c>
    </row>
    <row r="1216" spans="1:91" x14ac:dyDescent="0.2">
      <c r="A1216" t="s">
        <v>1912</v>
      </c>
      <c r="B1216" t="s">
        <v>1905</v>
      </c>
      <c r="C1216" t="s">
        <v>222</v>
      </c>
      <c r="D1216">
        <v>2.1</v>
      </c>
      <c r="E1216" t="s">
        <v>1424</v>
      </c>
      <c r="F1216" t="s">
        <v>1913</v>
      </c>
      <c r="G1216" t="s">
        <v>1914</v>
      </c>
      <c r="H1216" t="s">
        <v>1906</v>
      </c>
      <c r="I1216">
        <v>8.6198999999999998E-2</v>
      </c>
      <c r="J1216">
        <v>4.2183999999999999E-2</v>
      </c>
      <c r="K1216">
        <v>0.13116</v>
      </c>
      <c r="L1216">
        <v>1991.2</v>
      </c>
      <c r="M1216">
        <v>50.98</v>
      </c>
      <c r="N1216">
        <v>40.816000000000003</v>
      </c>
      <c r="O1216">
        <v>5.7259000000000002</v>
      </c>
      <c r="P1216">
        <v>1964.4</v>
      </c>
      <c r="Q1216">
        <v>-246.67</v>
      </c>
      <c r="R1216">
        <v>0.97579000000000005</v>
      </c>
      <c r="S1216">
        <v>0.97536</v>
      </c>
      <c r="T1216">
        <v>1.3975</v>
      </c>
      <c r="U1216">
        <v>1.2123999999999999</v>
      </c>
      <c r="V1216">
        <v>0.96282000000000001</v>
      </c>
      <c r="W1216">
        <v>0.96238000000000001</v>
      </c>
      <c r="X1216">
        <v>1.7319</v>
      </c>
      <c r="Y1216">
        <v>1.2698</v>
      </c>
      <c r="Z1216">
        <v>0.52561999999999998</v>
      </c>
      <c r="AA1216">
        <v>0.52000999999999997</v>
      </c>
      <c r="AB1216">
        <v>6.1866000000000003</v>
      </c>
      <c r="AC1216">
        <v>5.0646000000000004</v>
      </c>
      <c r="AD1216">
        <v>172</v>
      </c>
      <c r="AE1216">
        <v>172</v>
      </c>
      <c r="AF1216">
        <v>0.95550999999999997</v>
      </c>
      <c r="AG1216">
        <v>2.4500000000000001E-2</v>
      </c>
      <c r="AH1216">
        <v>0.93101</v>
      </c>
      <c r="AI1216">
        <v>172</v>
      </c>
      <c r="AJ1216">
        <v>0</v>
      </c>
      <c r="AK1216">
        <v>171</v>
      </c>
      <c r="AL1216">
        <v>0</v>
      </c>
      <c r="AM1216">
        <v>0</v>
      </c>
      <c r="AN1216">
        <v>0</v>
      </c>
      <c r="AO1216">
        <v>0.95928999999999998</v>
      </c>
      <c r="AP1216">
        <v>0</v>
      </c>
      <c r="AQ1216">
        <v>1</v>
      </c>
      <c r="AR1216" t="s">
        <v>95</v>
      </c>
      <c r="AS1216" t="s">
        <v>95</v>
      </c>
      <c r="AT1216" t="s">
        <v>95</v>
      </c>
      <c r="AU1216" t="s">
        <v>95</v>
      </c>
      <c r="AV1216" t="s">
        <v>95</v>
      </c>
      <c r="AW1216" t="s">
        <v>95</v>
      </c>
      <c r="AX1216" t="s">
        <v>95</v>
      </c>
      <c r="AY1216" t="s">
        <v>95</v>
      </c>
      <c r="AZ1216" t="s">
        <v>95</v>
      </c>
      <c r="BA1216" t="s">
        <v>95</v>
      </c>
      <c r="BB1216" t="s">
        <v>95</v>
      </c>
      <c r="BC1216" t="s">
        <v>95</v>
      </c>
      <c r="BD1216" t="s">
        <v>95</v>
      </c>
      <c r="BE1216">
        <v>1</v>
      </c>
      <c r="BI1216">
        <v>0</v>
      </c>
      <c r="BL1216">
        <v>1</v>
      </c>
      <c r="BM1216">
        <v>1</v>
      </c>
      <c r="BN1216">
        <v>0</v>
      </c>
      <c r="BO1216">
        <v>0</v>
      </c>
      <c r="BP1216">
        <v>1</v>
      </c>
      <c r="BQ1216">
        <v>1</v>
      </c>
      <c r="BY1216">
        <v>1261</v>
      </c>
      <c r="CG1216" s="4">
        <v>1</v>
      </c>
      <c r="CH1216" s="4">
        <v>1</v>
      </c>
      <c r="CI1216" s="5">
        <v>0</v>
      </c>
      <c r="CJ1216" s="5">
        <v>0</v>
      </c>
      <c r="CK1216" s="5">
        <v>1</v>
      </c>
      <c r="CL1216" s="5">
        <v>1</v>
      </c>
    </row>
    <row r="1217" spans="1:90" x14ac:dyDescent="0.2">
      <c r="A1217" t="s">
        <v>1915</v>
      </c>
      <c r="B1217" t="s">
        <v>1905</v>
      </c>
      <c r="C1217" t="s">
        <v>222</v>
      </c>
      <c r="D1217">
        <v>2.2000000000000002</v>
      </c>
      <c r="E1217" t="s">
        <v>1916</v>
      </c>
      <c r="F1217" t="s">
        <v>1917</v>
      </c>
      <c r="G1217" t="s">
        <v>1918</v>
      </c>
      <c r="H1217" t="s">
        <v>1906</v>
      </c>
      <c r="I1217">
        <v>3.5950999999999997E-2</v>
      </c>
      <c r="J1217">
        <v>2.4812000000000001E-2</v>
      </c>
      <c r="K1217">
        <v>55582</v>
      </c>
      <c r="L1217">
        <v>1909.4</v>
      </c>
      <c r="M1217">
        <v>122.23</v>
      </c>
      <c r="N1217" s="1">
        <v>8939300</v>
      </c>
      <c r="O1217">
        <v>7.7460000000000004</v>
      </c>
      <c r="P1217">
        <v>1373.6</v>
      </c>
      <c r="Q1217" s="1">
        <v>-101950000</v>
      </c>
      <c r="R1217">
        <v>0.92415999999999998</v>
      </c>
      <c r="S1217">
        <v>0.92071000000000003</v>
      </c>
      <c r="T1217" s="1">
        <v>358580</v>
      </c>
      <c r="U1217" s="1">
        <v>279980</v>
      </c>
      <c r="V1217">
        <v>0.91861999999999999</v>
      </c>
      <c r="W1217">
        <v>0.91618999999999995</v>
      </c>
      <c r="X1217" s="1">
        <v>371450</v>
      </c>
      <c r="Y1217" s="1">
        <v>297550</v>
      </c>
      <c r="Z1217">
        <v>0.89259999999999995</v>
      </c>
      <c r="AA1217">
        <v>0.88939000000000001</v>
      </c>
      <c r="AB1217" s="1">
        <v>426710</v>
      </c>
      <c r="AC1217" s="1">
        <v>313790</v>
      </c>
      <c r="AD1217">
        <v>70</v>
      </c>
      <c r="AE1217">
        <v>70</v>
      </c>
      <c r="AF1217">
        <v>0.60699999999999998</v>
      </c>
      <c r="AG1217">
        <v>5.6021000000000001E-2</v>
      </c>
      <c r="AH1217">
        <v>0.55096999999999996</v>
      </c>
      <c r="AI1217">
        <v>75</v>
      </c>
      <c r="AJ1217">
        <v>1</v>
      </c>
      <c r="AK1217">
        <v>67</v>
      </c>
      <c r="AL1217">
        <v>0</v>
      </c>
      <c r="AM1217">
        <v>0</v>
      </c>
      <c r="AN1217">
        <v>1</v>
      </c>
      <c r="AO1217">
        <v>0.96264000000000005</v>
      </c>
      <c r="AP1217">
        <v>0</v>
      </c>
      <c r="AQ1217">
        <v>0</v>
      </c>
      <c r="AR1217" t="s">
        <v>95</v>
      </c>
      <c r="AS1217" t="s">
        <v>95</v>
      </c>
      <c r="AT1217" t="s">
        <v>95</v>
      </c>
      <c r="AU1217" t="s">
        <v>95</v>
      </c>
      <c r="AV1217" t="s">
        <v>95</v>
      </c>
      <c r="AW1217" t="s">
        <v>95</v>
      </c>
      <c r="AX1217" t="s">
        <v>95</v>
      </c>
      <c r="AY1217" t="s">
        <v>95</v>
      </c>
      <c r="AZ1217" t="s">
        <v>95</v>
      </c>
      <c r="BA1217" t="s">
        <v>95</v>
      </c>
      <c r="BB1217" t="s">
        <v>95</v>
      </c>
      <c r="BC1217" t="s">
        <v>95</v>
      </c>
      <c r="BD1217" t="s">
        <v>95</v>
      </c>
      <c r="BE1217">
        <v>1</v>
      </c>
      <c r="BI1217">
        <v>0</v>
      </c>
      <c r="BL1217">
        <v>1</v>
      </c>
      <c r="BM1217">
        <v>1</v>
      </c>
      <c r="BN1217">
        <v>0</v>
      </c>
      <c r="BO1217">
        <v>0</v>
      </c>
      <c r="BP1217">
        <v>1</v>
      </c>
      <c r="BQ1217">
        <v>1</v>
      </c>
      <c r="BY1217">
        <v>1262</v>
      </c>
      <c r="CG1217" s="4">
        <v>1</v>
      </c>
      <c r="CH1217" s="4">
        <v>1</v>
      </c>
      <c r="CI1217" s="5">
        <v>0</v>
      </c>
      <c r="CJ1217" s="5">
        <v>0</v>
      </c>
      <c r="CK1217" s="5">
        <v>1</v>
      </c>
      <c r="CL1217" s="5">
        <v>1</v>
      </c>
    </row>
    <row r="1218" spans="1:90" x14ac:dyDescent="0.2">
      <c r="A1218" t="s">
        <v>1919</v>
      </c>
      <c r="B1218" t="s">
        <v>1905</v>
      </c>
      <c r="C1218" t="s">
        <v>222</v>
      </c>
      <c r="D1218">
        <v>4.0999999999999996</v>
      </c>
      <c r="E1218" t="s">
        <v>129</v>
      </c>
      <c r="F1218" t="s">
        <v>130</v>
      </c>
      <c r="G1218" t="s">
        <v>131</v>
      </c>
      <c r="H1218" t="s">
        <v>1906</v>
      </c>
      <c r="I1218">
        <v>1.7821E-2</v>
      </c>
      <c r="J1218">
        <v>1.7811E-2</v>
      </c>
      <c r="K1218">
        <v>0.34611999999999998</v>
      </c>
      <c r="L1218">
        <v>2471.3000000000002</v>
      </c>
      <c r="M1218">
        <v>246.59</v>
      </c>
      <c r="N1218" s="1">
        <v>106780</v>
      </c>
      <c r="O1218">
        <v>5.2012999999999998</v>
      </c>
      <c r="P1218">
        <v>1914.1</v>
      </c>
      <c r="Q1218">
        <v>-666.02</v>
      </c>
      <c r="R1218">
        <v>8.6969000000000005E-3</v>
      </c>
      <c r="S1218">
        <v>-0.16624</v>
      </c>
      <c r="T1218">
        <v>28.283999999999999</v>
      </c>
      <c r="U1218">
        <v>23.722000000000001</v>
      </c>
      <c r="V1218">
        <v>8.6984000000000002E-3</v>
      </c>
      <c r="W1218">
        <v>-0.10145</v>
      </c>
      <c r="X1218">
        <v>28.283999999999999</v>
      </c>
      <c r="Y1218">
        <v>23.722000000000001</v>
      </c>
      <c r="Z1218">
        <v>5.4431000000000002E-3</v>
      </c>
      <c r="AA1218">
        <v>-0.10506</v>
      </c>
      <c r="AB1218">
        <v>28.331</v>
      </c>
      <c r="AC1218">
        <v>23.57</v>
      </c>
      <c r="AD1218">
        <v>21</v>
      </c>
      <c r="AE1218">
        <v>20</v>
      </c>
      <c r="AF1218">
        <v>9.3650999999999999E-4</v>
      </c>
      <c r="AG1218" s="1">
        <v>1.6611000000000001E-5</v>
      </c>
      <c r="AH1218">
        <v>9.1989999999999997E-4</v>
      </c>
      <c r="AI1218">
        <v>20</v>
      </c>
      <c r="AJ1218">
        <v>0</v>
      </c>
      <c r="AK1218">
        <v>4</v>
      </c>
      <c r="AL1218">
        <v>0</v>
      </c>
      <c r="AM1218">
        <v>1</v>
      </c>
      <c r="AN1218">
        <v>1</v>
      </c>
      <c r="AO1218">
        <v>0.58630000000000004</v>
      </c>
      <c r="AP1218">
        <v>0</v>
      </c>
      <c r="AQ1218">
        <v>1</v>
      </c>
      <c r="AR1218" t="s">
        <v>96</v>
      </c>
      <c r="AS1218" t="s">
        <v>95</v>
      </c>
      <c r="AT1218" t="s">
        <v>95</v>
      </c>
      <c r="AU1218" t="s">
        <v>94</v>
      </c>
      <c r="AV1218" t="s">
        <v>94</v>
      </c>
      <c r="AW1218" t="s">
        <v>94</v>
      </c>
      <c r="AX1218" t="s">
        <v>94</v>
      </c>
      <c r="AY1218" t="s">
        <v>94</v>
      </c>
      <c r="AZ1218" t="s">
        <v>94</v>
      </c>
      <c r="BA1218" t="s">
        <v>96</v>
      </c>
      <c r="BB1218" t="s">
        <v>94</v>
      </c>
      <c r="BC1218" t="s">
        <v>96</v>
      </c>
      <c r="BD1218" t="s">
        <v>94</v>
      </c>
      <c r="BH1218" t="s">
        <v>323</v>
      </c>
      <c r="BI1218">
        <v>0</v>
      </c>
      <c r="BJ1218" t="s">
        <v>132</v>
      </c>
      <c r="BK1218" t="s">
        <v>133</v>
      </c>
      <c r="BL1218">
        <v>0</v>
      </c>
      <c r="BM1218">
        <v>0</v>
      </c>
      <c r="BN1218">
        <v>0</v>
      </c>
      <c r="BO1218">
        <v>0</v>
      </c>
      <c r="BP1218">
        <v>0</v>
      </c>
      <c r="BQ1218">
        <v>0</v>
      </c>
      <c r="BY1218">
        <v>1263</v>
      </c>
      <c r="CG1218" s="4">
        <v>0</v>
      </c>
      <c r="CH1218" s="4">
        <v>0</v>
      </c>
      <c r="CI1218" s="5">
        <v>0</v>
      </c>
      <c r="CJ1218" s="5">
        <v>0</v>
      </c>
      <c r="CK1218" s="5">
        <v>0</v>
      </c>
      <c r="CL1218" s="5">
        <v>0</v>
      </c>
    </row>
    <row r="1219" spans="1:90" x14ac:dyDescent="0.2">
      <c r="A1219" t="s">
        <v>1920</v>
      </c>
      <c r="B1219" t="s">
        <v>1905</v>
      </c>
      <c r="C1219" t="s">
        <v>222</v>
      </c>
      <c r="D1219">
        <v>4.0999999999999996</v>
      </c>
      <c r="E1219" t="s">
        <v>129</v>
      </c>
      <c r="F1219" t="s">
        <v>135</v>
      </c>
      <c r="G1219" t="s">
        <v>136</v>
      </c>
      <c r="H1219" t="s">
        <v>1906</v>
      </c>
      <c r="I1219">
        <v>6.7796999999999996E-2</v>
      </c>
      <c r="J1219">
        <v>6.7790000000000003E-2</v>
      </c>
      <c r="K1219">
        <v>0.89131000000000005</v>
      </c>
      <c r="L1219">
        <v>2180.3000000000002</v>
      </c>
      <c r="M1219">
        <v>64.817999999999998</v>
      </c>
      <c r="N1219" s="1">
        <v>2360100</v>
      </c>
      <c r="O1219">
        <v>0.73517999999999994</v>
      </c>
      <c r="P1219">
        <v>1959.3</v>
      </c>
      <c r="Q1219">
        <v>-1762</v>
      </c>
      <c r="R1219">
        <v>7.5102000000000002E-2</v>
      </c>
      <c r="S1219">
        <v>-9.8316000000000001E-2</v>
      </c>
      <c r="T1219">
        <v>27.145</v>
      </c>
      <c r="U1219">
        <v>23.231999999999999</v>
      </c>
      <c r="V1219">
        <v>7.5104000000000004E-2</v>
      </c>
      <c r="W1219">
        <v>-3.3707000000000001E-2</v>
      </c>
      <c r="X1219">
        <v>27.145</v>
      </c>
      <c r="Y1219">
        <v>23.231999999999999</v>
      </c>
      <c r="Z1219">
        <v>3.3155999999999998E-2</v>
      </c>
      <c r="AA1219">
        <v>-8.0590999999999996E-2</v>
      </c>
      <c r="AB1219">
        <v>27.754000000000001</v>
      </c>
      <c r="AC1219">
        <v>23.858000000000001</v>
      </c>
      <c r="AD1219">
        <v>20</v>
      </c>
      <c r="AE1219">
        <v>20</v>
      </c>
      <c r="AF1219" s="1">
        <v>4.2370999999999998E-5</v>
      </c>
      <c r="AG1219" s="1">
        <v>7.5153999999999997E-7</v>
      </c>
      <c r="AH1219" s="1">
        <v>4.1619999999999998E-5</v>
      </c>
      <c r="AI1219">
        <v>20</v>
      </c>
      <c r="AJ1219">
        <v>0</v>
      </c>
      <c r="AK1219">
        <v>4</v>
      </c>
      <c r="AL1219">
        <v>0</v>
      </c>
      <c r="AM1219">
        <v>1</v>
      </c>
      <c r="AN1219">
        <v>1</v>
      </c>
      <c r="AO1219">
        <v>0.58630000000000004</v>
      </c>
      <c r="AP1219">
        <v>0</v>
      </c>
      <c r="AQ1219">
        <v>1</v>
      </c>
      <c r="AR1219" t="s">
        <v>96</v>
      </c>
      <c r="AS1219" t="s">
        <v>95</v>
      </c>
      <c r="AT1219" t="s">
        <v>95</v>
      </c>
      <c r="AU1219" t="s">
        <v>94</v>
      </c>
      <c r="AV1219" t="s">
        <v>94</v>
      </c>
      <c r="AW1219" t="s">
        <v>94</v>
      </c>
      <c r="AX1219" t="s">
        <v>94</v>
      </c>
      <c r="AY1219" t="s">
        <v>94</v>
      </c>
      <c r="AZ1219" t="s">
        <v>94</v>
      </c>
      <c r="BA1219" t="s">
        <v>96</v>
      </c>
      <c r="BB1219" t="s">
        <v>94</v>
      </c>
      <c r="BC1219" t="s">
        <v>96</v>
      </c>
      <c r="BD1219" t="s">
        <v>94</v>
      </c>
      <c r="BH1219" t="s">
        <v>323</v>
      </c>
      <c r="BI1219">
        <v>0</v>
      </c>
      <c r="BJ1219" t="s">
        <v>137</v>
      </c>
      <c r="BK1219" t="s">
        <v>138</v>
      </c>
      <c r="BL1219">
        <v>0</v>
      </c>
      <c r="BM1219">
        <v>0</v>
      </c>
      <c r="BN1219">
        <v>0</v>
      </c>
      <c r="BO1219">
        <v>0</v>
      </c>
      <c r="BP1219">
        <v>1</v>
      </c>
      <c r="BQ1219">
        <v>1</v>
      </c>
      <c r="BY1219">
        <v>1264</v>
      </c>
      <c r="CG1219" s="4">
        <v>0</v>
      </c>
      <c r="CH1219" s="4">
        <v>0</v>
      </c>
      <c r="CI1219" s="5">
        <v>0</v>
      </c>
      <c r="CJ1219" s="5">
        <v>0</v>
      </c>
      <c r="CK1219" s="5">
        <v>1</v>
      </c>
      <c r="CL1219" s="5">
        <v>1</v>
      </c>
    </row>
    <row r="1220" spans="1:90" x14ac:dyDescent="0.2">
      <c r="A1220" t="s">
        <v>1921</v>
      </c>
      <c r="B1220" t="s">
        <v>1905</v>
      </c>
      <c r="C1220" t="s">
        <v>222</v>
      </c>
      <c r="D1220">
        <v>4.2</v>
      </c>
      <c r="E1220" t="s">
        <v>1363</v>
      </c>
      <c r="F1220" t="s">
        <v>1922</v>
      </c>
      <c r="G1220" t="s">
        <v>1923</v>
      </c>
      <c r="H1220" t="s">
        <v>1906</v>
      </c>
      <c r="I1220">
        <v>0.11325</v>
      </c>
      <c r="J1220">
        <v>6.7441999999999997E-3</v>
      </c>
      <c r="K1220" s="1">
        <v>2.558E-11</v>
      </c>
      <c r="L1220">
        <v>1916</v>
      </c>
      <c r="M1220">
        <v>38.804000000000002</v>
      </c>
      <c r="N1220" s="1">
        <v>4.2811E-9</v>
      </c>
      <c r="O1220">
        <v>7.2838000000000003</v>
      </c>
      <c r="P1220">
        <v>5162.3999999999996</v>
      </c>
      <c r="Q1220" s="1">
        <v>-4.6812000000000003E-8</v>
      </c>
      <c r="R1220">
        <v>0.58711000000000002</v>
      </c>
      <c r="S1220">
        <v>0.58018999999999998</v>
      </c>
      <c r="T1220" s="1">
        <v>1.4804E-9</v>
      </c>
      <c r="U1220" s="1">
        <v>9.6726999999999991E-10</v>
      </c>
      <c r="V1220">
        <v>0.2419</v>
      </c>
      <c r="W1220">
        <v>0.23347999999999999</v>
      </c>
      <c r="X1220" s="1">
        <v>2.0059999999999999E-9</v>
      </c>
      <c r="Y1220" s="1">
        <v>1.4841999999999999E-9</v>
      </c>
      <c r="Z1220">
        <v>0.34399999999999997</v>
      </c>
      <c r="AA1220">
        <v>0.33671000000000001</v>
      </c>
      <c r="AB1220" s="1">
        <v>1.866E-9</v>
      </c>
      <c r="AC1220" s="1">
        <v>1.2492E-9</v>
      </c>
      <c r="AD1220">
        <v>183</v>
      </c>
      <c r="AE1220">
        <v>163</v>
      </c>
      <c r="AF1220">
        <v>2.3290999999999999</v>
      </c>
      <c r="AG1220">
        <v>1.2399E-2</v>
      </c>
      <c r="AH1220">
        <v>2.3167</v>
      </c>
      <c r="AI1220">
        <v>163</v>
      </c>
      <c r="AJ1220">
        <v>70</v>
      </c>
      <c r="AK1220">
        <v>151</v>
      </c>
      <c r="AL1220">
        <v>1</v>
      </c>
      <c r="AM1220">
        <v>0</v>
      </c>
      <c r="AN1220">
        <v>1</v>
      </c>
      <c r="AO1220">
        <v>0.99614999999999998</v>
      </c>
      <c r="AP1220">
        <v>1</v>
      </c>
      <c r="AQ1220">
        <v>1</v>
      </c>
      <c r="AR1220" t="s">
        <v>94</v>
      </c>
      <c r="AS1220" t="s">
        <v>95</v>
      </c>
      <c r="AT1220" t="s">
        <v>95</v>
      </c>
      <c r="AU1220" t="s">
        <v>95</v>
      </c>
      <c r="AV1220" t="s">
        <v>95</v>
      </c>
      <c r="AW1220" t="s">
        <v>95</v>
      </c>
      <c r="AX1220" t="s">
        <v>95</v>
      </c>
      <c r="AY1220" t="s">
        <v>95</v>
      </c>
      <c r="AZ1220" t="s">
        <v>95</v>
      </c>
      <c r="BA1220" t="s">
        <v>94</v>
      </c>
      <c r="BB1220" t="s">
        <v>95</v>
      </c>
      <c r="BC1220" t="s">
        <v>96</v>
      </c>
      <c r="BD1220" t="s">
        <v>95</v>
      </c>
      <c r="BE1220">
        <v>4</v>
      </c>
      <c r="BG1220" t="s">
        <v>1924</v>
      </c>
      <c r="BH1220" t="s">
        <v>1925</v>
      </c>
      <c r="BI1220">
        <v>0</v>
      </c>
      <c r="BJ1220" t="s">
        <v>133</v>
      </c>
      <c r="BL1220">
        <v>0</v>
      </c>
      <c r="BM1220">
        <v>0</v>
      </c>
      <c r="BN1220">
        <v>0</v>
      </c>
      <c r="BO1220">
        <v>0</v>
      </c>
      <c r="BP1220">
        <v>0</v>
      </c>
      <c r="BQ1220">
        <v>0</v>
      </c>
      <c r="BY1220">
        <v>1265</v>
      </c>
      <c r="CG1220" s="4">
        <v>0</v>
      </c>
      <c r="CH1220" s="4">
        <v>0</v>
      </c>
      <c r="CI1220" s="5">
        <v>0</v>
      </c>
      <c r="CJ1220" s="5">
        <v>0</v>
      </c>
      <c r="CK1220" s="5">
        <v>0</v>
      </c>
      <c r="CL1220" s="5">
        <v>0</v>
      </c>
    </row>
    <row r="1221" spans="1:90" x14ac:dyDescent="0.2">
      <c r="A1221" t="s">
        <v>1926</v>
      </c>
      <c r="B1221" t="s">
        <v>1905</v>
      </c>
      <c r="C1221" t="s">
        <v>222</v>
      </c>
      <c r="D1221">
        <v>4.2</v>
      </c>
      <c r="E1221" t="s">
        <v>1363</v>
      </c>
      <c r="F1221" t="s">
        <v>1922</v>
      </c>
      <c r="G1221" t="s">
        <v>1927</v>
      </c>
      <c r="H1221" t="s">
        <v>1906</v>
      </c>
      <c r="I1221">
        <v>0.11325</v>
      </c>
      <c r="J1221">
        <v>6.7444000000000002E-3</v>
      </c>
      <c r="K1221">
        <v>2.5653999999999998E-3</v>
      </c>
      <c r="L1221">
        <v>1916</v>
      </c>
      <c r="M1221">
        <v>38.804000000000002</v>
      </c>
      <c r="N1221">
        <v>0.42935000000000001</v>
      </c>
      <c r="O1221">
        <v>12.048999999999999</v>
      </c>
      <c r="P1221">
        <v>2505.3000000000002</v>
      </c>
      <c r="Q1221">
        <v>-4.6947999999999999</v>
      </c>
      <c r="R1221">
        <v>0.58711000000000002</v>
      </c>
      <c r="S1221">
        <v>0.58018999999999998</v>
      </c>
      <c r="T1221">
        <v>0.14846999999999999</v>
      </c>
      <c r="U1221">
        <v>9.7006999999999996E-2</v>
      </c>
      <c r="V1221">
        <v>0.2419</v>
      </c>
      <c r="W1221">
        <v>0.23347999999999999</v>
      </c>
      <c r="X1221">
        <v>0.20118</v>
      </c>
      <c r="Y1221">
        <v>0.14885000000000001</v>
      </c>
      <c r="Z1221">
        <v>0.34399999999999997</v>
      </c>
      <c r="AA1221">
        <v>0.33671000000000001</v>
      </c>
      <c r="AB1221">
        <v>0.18714</v>
      </c>
      <c r="AC1221">
        <v>0.12528</v>
      </c>
      <c r="AD1221">
        <v>183</v>
      </c>
      <c r="AE1221">
        <v>163</v>
      </c>
      <c r="AF1221">
        <v>2.3290999999999999</v>
      </c>
      <c r="AG1221">
        <v>1.2399E-2</v>
      </c>
      <c r="AH1221">
        <v>2.3167</v>
      </c>
      <c r="AI1221">
        <v>163</v>
      </c>
      <c r="AJ1221">
        <v>70</v>
      </c>
      <c r="AK1221">
        <v>151</v>
      </c>
      <c r="AL1221">
        <v>1</v>
      </c>
      <c r="AM1221">
        <v>0</v>
      </c>
      <c r="AN1221">
        <v>1</v>
      </c>
      <c r="AO1221">
        <v>0.99614999999999998</v>
      </c>
      <c r="AP1221">
        <v>1</v>
      </c>
      <c r="AQ1221">
        <v>1</v>
      </c>
      <c r="AR1221" t="s">
        <v>94</v>
      </c>
      <c r="AS1221" t="s">
        <v>95</v>
      </c>
      <c r="AT1221" t="s">
        <v>95</v>
      </c>
      <c r="AU1221" t="s">
        <v>95</v>
      </c>
      <c r="AV1221" t="s">
        <v>95</v>
      </c>
      <c r="AW1221" t="s">
        <v>95</v>
      </c>
      <c r="AX1221" t="s">
        <v>95</v>
      </c>
      <c r="AY1221" t="s">
        <v>95</v>
      </c>
      <c r="AZ1221" t="s">
        <v>95</v>
      </c>
      <c r="BA1221" t="s">
        <v>94</v>
      </c>
      <c r="BB1221" t="s">
        <v>95</v>
      </c>
      <c r="BC1221" t="s">
        <v>94</v>
      </c>
      <c r="BD1221" t="s">
        <v>95</v>
      </c>
      <c r="BE1221">
        <v>4</v>
      </c>
      <c r="BG1221" t="s">
        <v>1924</v>
      </c>
      <c r="BH1221" t="s">
        <v>1925</v>
      </c>
      <c r="BI1221">
        <v>0</v>
      </c>
      <c r="BJ1221" t="s">
        <v>133</v>
      </c>
      <c r="BL1221">
        <v>0</v>
      </c>
      <c r="BM1221">
        <v>0</v>
      </c>
      <c r="BN1221">
        <v>0</v>
      </c>
      <c r="BO1221">
        <v>0</v>
      </c>
      <c r="BP1221">
        <v>0</v>
      </c>
      <c r="BQ1221">
        <v>0</v>
      </c>
      <c r="BY1221">
        <v>1266</v>
      </c>
      <c r="CG1221" s="4">
        <v>0</v>
      </c>
      <c r="CH1221" s="4">
        <v>0</v>
      </c>
      <c r="CI1221" s="5">
        <v>0</v>
      </c>
      <c r="CJ1221" s="5">
        <v>0</v>
      </c>
      <c r="CK1221" s="5">
        <v>0</v>
      </c>
      <c r="CL1221" s="5">
        <v>0</v>
      </c>
    </row>
    <row r="1222" spans="1:90" x14ac:dyDescent="0.2">
      <c r="A1222" t="s">
        <v>1928</v>
      </c>
      <c r="B1222" t="s">
        <v>1905</v>
      </c>
      <c r="C1222" t="s">
        <v>222</v>
      </c>
      <c r="D1222">
        <v>4.2</v>
      </c>
      <c r="E1222" t="s">
        <v>1363</v>
      </c>
      <c r="F1222" t="s">
        <v>1929</v>
      </c>
      <c r="G1222" t="s">
        <v>1930</v>
      </c>
      <c r="H1222" t="s">
        <v>1906</v>
      </c>
      <c r="I1222">
        <v>4.7696000000000002E-2</v>
      </c>
      <c r="J1222">
        <v>4.7695000000000001E-2</v>
      </c>
      <c r="K1222" s="1">
        <v>5.9044000000000006E-11</v>
      </c>
      <c r="L1222">
        <v>2193</v>
      </c>
      <c r="M1222">
        <v>92.135000000000005</v>
      </c>
      <c r="N1222">
        <v>9.1839999999999999E-4</v>
      </c>
      <c r="O1222">
        <v>25.844000000000001</v>
      </c>
      <c r="P1222">
        <v>2407.8000000000002</v>
      </c>
      <c r="Q1222" s="1">
        <v>-1.1012999999999999E-7</v>
      </c>
      <c r="R1222">
        <v>0.95662000000000003</v>
      </c>
      <c r="S1222">
        <v>0.95543</v>
      </c>
      <c r="T1222" s="1">
        <v>4.8436999999999995E-10</v>
      </c>
      <c r="U1222" s="1">
        <v>3.6948999999999998E-10</v>
      </c>
      <c r="V1222">
        <v>0.95662000000000003</v>
      </c>
      <c r="W1222">
        <v>0.95582999999999996</v>
      </c>
      <c r="X1222" s="1">
        <v>4.8436999999999995E-10</v>
      </c>
      <c r="Y1222" s="1">
        <v>3.6948999999999998E-10</v>
      </c>
      <c r="Z1222">
        <v>0.68588000000000005</v>
      </c>
      <c r="AA1222">
        <v>0.68015999999999999</v>
      </c>
      <c r="AB1222" s="1">
        <v>1.3034000000000001E-9</v>
      </c>
      <c r="AC1222" s="1">
        <v>1.0318000000000001E-9</v>
      </c>
      <c r="AD1222">
        <v>113</v>
      </c>
      <c r="AE1222">
        <v>93</v>
      </c>
      <c r="AF1222" s="1">
        <v>1.0857E-5</v>
      </c>
      <c r="AG1222" s="1">
        <v>5.7799E-8</v>
      </c>
      <c r="AH1222" s="1">
        <v>1.0798999999999999E-5</v>
      </c>
      <c r="AI1222">
        <v>93</v>
      </c>
      <c r="AJ1222">
        <v>0</v>
      </c>
      <c r="AK1222">
        <v>81</v>
      </c>
      <c r="AL1222">
        <v>0</v>
      </c>
      <c r="AM1222">
        <v>1</v>
      </c>
      <c r="AN1222">
        <v>1</v>
      </c>
      <c r="AO1222">
        <v>0.94508999999999999</v>
      </c>
      <c r="AP1222">
        <v>1</v>
      </c>
      <c r="AQ1222">
        <v>1</v>
      </c>
      <c r="AR1222" t="s">
        <v>95</v>
      </c>
      <c r="AS1222" t="s">
        <v>95</v>
      </c>
      <c r="AT1222" t="s">
        <v>95</v>
      </c>
      <c r="AU1222" t="s">
        <v>95</v>
      </c>
      <c r="AV1222" t="s">
        <v>95</v>
      </c>
      <c r="AW1222" t="s">
        <v>95</v>
      </c>
      <c r="AX1222" t="s">
        <v>95</v>
      </c>
      <c r="AY1222" t="s">
        <v>94</v>
      </c>
      <c r="AZ1222" t="s">
        <v>95</v>
      </c>
      <c r="BA1222" t="s">
        <v>94</v>
      </c>
      <c r="BB1222" t="s">
        <v>95</v>
      </c>
      <c r="BC1222" t="s">
        <v>96</v>
      </c>
      <c r="BD1222" t="s">
        <v>95</v>
      </c>
      <c r="BI1222">
        <v>0</v>
      </c>
      <c r="BJ1222" t="s">
        <v>132</v>
      </c>
      <c r="BK1222" t="s">
        <v>1931</v>
      </c>
      <c r="BL1222">
        <v>0</v>
      </c>
      <c r="BM1222">
        <v>1</v>
      </c>
      <c r="BN1222">
        <v>0</v>
      </c>
      <c r="BO1222">
        <v>0</v>
      </c>
      <c r="BP1222">
        <v>0</v>
      </c>
      <c r="BQ1222">
        <v>0</v>
      </c>
      <c r="BY1222">
        <v>1267</v>
      </c>
      <c r="CG1222" s="4">
        <v>0</v>
      </c>
      <c r="CH1222" s="4">
        <v>1</v>
      </c>
      <c r="CI1222" s="5">
        <v>0</v>
      </c>
      <c r="CJ1222" s="5">
        <v>0</v>
      </c>
      <c r="CK1222" s="5">
        <v>0</v>
      </c>
      <c r="CL1222" s="5">
        <v>0</v>
      </c>
    </row>
    <row r="1223" spans="1:90" x14ac:dyDescent="0.2">
      <c r="A1223" t="s">
        <v>1932</v>
      </c>
      <c r="B1223" t="s">
        <v>1905</v>
      </c>
      <c r="C1223" t="s">
        <v>222</v>
      </c>
      <c r="D1223">
        <v>4.2</v>
      </c>
      <c r="E1223" t="s">
        <v>1363</v>
      </c>
      <c r="F1223" t="s">
        <v>1929</v>
      </c>
      <c r="G1223" t="s">
        <v>1933</v>
      </c>
      <c r="H1223" t="s">
        <v>1906</v>
      </c>
      <c r="I1223">
        <v>4.7696000000000002E-2</v>
      </c>
      <c r="J1223">
        <v>4.7695000000000001E-2</v>
      </c>
      <c r="K1223">
        <v>5.9214999999999997E-3</v>
      </c>
      <c r="L1223">
        <v>2193.3000000000002</v>
      </c>
      <c r="M1223">
        <v>92.135000000000005</v>
      </c>
      <c r="N1223">
        <v>93448</v>
      </c>
      <c r="O1223">
        <v>10.709</v>
      </c>
      <c r="P1223">
        <v>2003.1</v>
      </c>
      <c r="Q1223">
        <v>-11.044</v>
      </c>
      <c r="R1223">
        <v>0.95662000000000003</v>
      </c>
      <c r="S1223">
        <v>0.95543</v>
      </c>
      <c r="T1223">
        <v>4.8577000000000002E-2</v>
      </c>
      <c r="U1223">
        <v>3.7055999999999999E-2</v>
      </c>
      <c r="V1223">
        <v>0.95662000000000003</v>
      </c>
      <c r="W1223">
        <v>0.95582999999999996</v>
      </c>
      <c r="X1223">
        <v>4.8577000000000002E-2</v>
      </c>
      <c r="Y1223">
        <v>3.7055999999999999E-2</v>
      </c>
      <c r="Z1223">
        <v>0.68588000000000005</v>
      </c>
      <c r="AA1223">
        <v>0.68015999999999999</v>
      </c>
      <c r="AB1223">
        <v>0.13072</v>
      </c>
      <c r="AC1223">
        <v>0.10348</v>
      </c>
      <c r="AD1223">
        <v>113</v>
      </c>
      <c r="AE1223">
        <v>93</v>
      </c>
      <c r="AF1223" s="1">
        <v>1.0701E-5</v>
      </c>
      <c r="AG1223" s="1">
        <v>5.6968999999999999E-8</v>
      </c>
      <c r="AH1223" s="1">
        <v>1.0644E-5</v>
      </c>
      <c r="AI1223">
        <v>93</v>
      </c>
      <c r="AJ1223">
        <v>0</v>
      </c>
      <c r="AK1223">
        <v>81</v>
      </c>
      <c r="AL1223">
        <v>0</v>
      </c>
      <c r="AM1223">
        <v>1</v>
      </c>
      <c r="AN1223">
        <v>1</v>
      </c>
      <c r="AO1223">
        <v>0.94508999999999999</v>
      </c>
      <c r="AP1223">
        <v>1</v>
      </c>
      <c r="AQ1223">
        <v>1</v>
      </c>
      <c r="AR1223" t="s">
        <v>95</v>
      </c>
      <c r="AS1223" t="s">
        <v>95</v>
      </c>
      <c r="AT1223" t="s">
        <v>95</v>
      </c>
      <c r="AU1223" t="s">
        <v>95</v>
      </c>
      <c r="AV1223" t="s">
        <v>95</v>
      </c>
      <c r="AW1223" t="s">
        <v>95</v>
      </c>
      <c r="AX1223" t="s">
        <v>95</v>
      </c>
      <c r="AY1223" t="s">
        <v>94</v>
      </c>
      <c r="AZ1223" t="s">
        <v>95</v>
      </c>
      <c r="BA1223" t="s">
        <v>94</v>
      </c>
      <c r="BB1223" t="s">
        <v>95</v>
      </c>
      <c r="BC1223" t="s">
        <v>94</v>
      </c>
      <c r="BD1223" t="s">
        <v>95</v>
      </c>
      <c r="BI1223">
        <v>0</v>
      </c>
      <c r="BJ1223" t="s">
        <v>137</v>
      </c>
      <c r="BK1223" t="s">
        <v>1931</v>
      </c>
      <c r="BL1223">
        <v>1</v>
      </c>
      <c r="BM1223">
        <v>1</v>
      </c>
      <c r="BN1223">
        <v>0</v>
      </c>
      <c r="BO1223">
        <v>0</v>
      </c>
      <c r="BP1223">
        <v>1</v>
      </c>
      <c r="BQ1223">
        <v>1</v>
      </c>
      <c r="BY1223">
        <v>1268</v>
      </c>
      <c r="CG1223" s="4">
        <v>1</v>
      </c>
      <c r="CH1223" s="4">
        <v>1</v>
      </c>
      <c r="CI1223" s="5">
        <v>0</v>
      </c>
      <c r="CJ1223" s="5">
        <v>0</v>
      </c>
      <c r="CK1223" s="5">
        <v>1</v>
      </c>
      <c r="CL1223" s="5">
        <v>1</v>
      </c>
    </row>
    <row r="1224" spans="1:90" x14ac:dyDescent="0.2">
      <c r="A1224" t="s">
        <v>1934</v>
      </c>
      <c r="B1224" t="s">
        <v>1905</v>
      </c>
      <c r="C1224" t="s">
        <v>222</v>
      </c>
      <c r="D1224">
        <v>4.4000000000000004</v>
      </c>
      <c r="E1224" t="s">
        <v>1935</v>
      </c>
      <c r="F1224" t="s">
        <v>1936</v>
      </c>
      <c r="G1224" t="s">
        <v>1937</v>
      </c>
      <c r="H1224" t="s">
        <v>1906</v>
      </c>
      <c r="I1224">
        <v>3.5971999999999997E-2</v>
      </c>
      <c r="J1224">
        <v>5.5681000000000003E-3</v>
      </c>
      <c r="K1224">
        <v>1069.8</v>
      </c>
      <c r="L1224">
        <v>1942.8</v>
      </c>
      <c r="M1224">
        <v>122.16</v>
      </c>
      <c r="N1224" s="1">
        <v>226690</v>
      </c>
      <c r="O1224">
        <v>773.74</v>
      </c>
      <c r="P1224">
        <v>1002.1</v>
      </c>
      <c r="Q1224" s="1">
        <v>-1939200</v>
      </c>
      <c r="R1224">
        <v>0.66095999999999999</v>
      </c>
      <c r="S1224">
        <v>0.63346999999999998</v>
      </c>
      <c r="T1224">
        <v>9181.2000000000007</v>
      </c>
      <c r="U1224">
        <v>7474.6</v>
      </c>
      <c r="V1224">
        <v>0.63688</v>
      </c>
      <c r="W1224">
        <v>0.61775999999999998</v>
      </c>
      <c r="X1224">
        <v>9501.7000000000007</v>
      </c>
      <c r="Y1224">
        <v>7378.7</v>
      </c>
      <c r="Z1224">
        <v>0.64449999999999996</v>
      </c>
      <c r="AA1224">
        <v>0.62578999999999996</v>
      </c>
      <c r="AB1224">
        <v>9401.4</v>
      </c>
      <c r="AC1224">
        <v>7371.1</v>
      </c>
      <c r="AD1224">
        <v>41</v>
      </c>
      <c r="AE1224">
        <v>41</v>
      </c>
      <c r="AF1224">
        <v>0.98507999999999996</v>
      </c>
      <c r="AG1224">
        <v>0.72470000000000001</v>
      </c>
      <c r="AH1224">
        <v>0.26038</v>
      </c>
      <c r="AI1224">
        <v>41</v>
      </c>
      <c r="AJ1224">
        <v>7</v>
      </c>
      <c r="AK1224">
        <v>40</v>
      </c>
      <c r="AL1224">
        <v>1</v>
      </c>
      <c r="AM1224">
        <v>0</v>
      </c>
      <c r="AN1224">
        <v>0</v>
      </c>
      <c r="AO1224">
        <v>0.97894000000000003</v>
      </c>
      <c r="AP1224">
        <v>0</v>
      </c>
      <c r="AQ1224">
        <v>0</v>
      </c>
      <c r="AR1224" t="s">
        <v>94</v>
      </c>
      <c r="AS1224" t="s">
        <v>95</v>
      </c>
      <c r="AT1224" t="s">
        <v>95</v>
      </c>
      <c r="AU1224" t="s">
        <v>95</v>
      </c>
      <c r="AV1224" t="s">
        <v>95</v>
      </c>
      <c r="AW1224" t="s">
        <v>95</v>
      </c>
      <c r="AX1224" t="s">
        <v>95</v>
      </c>
      <c r="AY1224" t="s">
        <v>95</v>
      </c>
      <c r="AZ1224" t="s">
        <v>95</v>
      </c>
      <c r="BA1224" t="s">
        <v>94</v>
      </c>
      <c r="BB1224" t="s">
        <v>95</v>
      </c>
      <c r="BC1224" t="s">
        <v>94</v>
      </c>
      <c r="BD1224" t="s">
        <v>95</v>
      </c>
      <c r="BE1224">
        <v>1</v>
      </c>
      <c r="BI1224">
        <v>0</v>
      </c>
      <c r="BL1224">
        <v>1</v>
      </c>
      <c r="BM1224">
        <v>1</v>
      </c>
      <c r="BN1224">
        <v>0</v>
      </c>
      <c r="BO1224">
        <v>0</v>
      </c>
      <c r="BP1224">
        <v>0</v>
      </c>
      <c r="BQ1224">
        <v>0</v>
      </c>
      <c r="BY1224">
        <v>1269</v>
      </c>
      <c r="CG1224" s="4">
        <v>1</v>
      </c>
      <c r="CH1224" s="4">
        <v>1</v>
      </c>
      <c r="CI1224" s="5">
        <v>0</v>
      </c>
      <c r="CJ1224" s="5">
        <v>0</v>
      </c>
      <c r="CK1224" s="5">
        <v>0</v>
      </c>
      <c r="CL1224" s="5">
        <v>0</v>
      </c>
    </row>
    <row r="1225" spans="1:90" x14ac:dyDescent="0.2">
      <c r="A1225" t="s">
        <v>1938</v>
      </c>
      <c r="B1225" t="s">
        <v>1905</v>
      </c>
      <c r="C1225" t="s">
        <v>222</v>
      </c>
      <c r="D1225">
        <v>4.4000000000000004</v>
      </c>
      <c r="E1225" t="s">
        <v>1935</v>
      </c>
      <c r="F1225" t="s">
        <v>1936</v>
      </c>
      <c r="G1225" t="s">
        <v>1939</v>
      </c>
      <c r="H1225" t="s">
        <v>1906</v>
      </c>
      <c r="I1225">
        <v>3.1746999999999997E-2</v>
      </c>
      <c r="J1225">
        <v>1.5514999999999999E-2</v>
      </c>
      <c r="K1225">
        <v>3706.2</v>
      </c>
      <c r="L1225">
        <v>1933.7</v>
      </c>
      <c r="M1225">
        <v>138.41999999999999</v>
      </c>
      <c r="N1225" s="1">
        <v>545770</v>
      </c>
      <c r="O1225">
        <v>0.39315</v>
      </c>
      <c r="P1225">
        <v>1074.2</v>
      </c>
      <c r="Q1225" s="1">
        <v>-6889400</v>
      </c>
      <c r="R1225">
        <v>0.96660000000000001</v>
      </c>
      <c r="S1225">
        <v>0.96562000000000003</v>
      </c>
      <c r="T1225">
        <v>25266</v>
      </c>
      <c r="U1225">
        <v>21714</v>
      </c>
      <c r="V1225">
        <v>0.93771000000000004</v>
      </c>
      <c r="W1225">
        <v>0.9365</v>
      </c>
      <c r="X1225">
        <v>34506</v>
      </c>
      <c r="Y1225">
        <v>27029</v>
      </c>
      <c r="Z1225">
        <v>0.97740000000000005</v>
      </c>
      <c r="AA1225">
        <v>0.97696000000000005</v>
      </c>
      <c r="AB1225">
        <v>20786</v>
      </c>
      <c r="AC1225">
        <v>17569</v>
      </c>
      <c r="AD1225">
        <v>106</v>
      </c>
      <c r="AE1225">
        <v>106</v>
      </c>
      <c r="AF1225">
        <v>0.83560999999999996</v>
      </c>
      <c r="AG1225">
        <v>4.3480999999999999E-2</v>
      </c>
      <c r="AH1225">
        <v>0.79213</v>
      </c>
      <c r="AI1225">
        <v>125</v>
      </c>
      <c r="AJ1225">
        <v>6</v>
      </c>
      <c r="AK1225">
        <v>105</v>
      </c>
      <c r="AL1225">
        <v>0</v>
      </c>
      <c r="AM1225">
        <v>0</v>
      </c>
      <c r="AN1225">
        <v>0</v>
      </c>
      <c r="AO1225">
        <v>0.98606000000000005</v>
      </c>
      <c r="AP1225">
        <v>0</v>
      </c>
      <c r="AQ1225">
        <v>0</v>
      </c>
      <c r="AR1225" t="s">
        <v>95</v>
      </c>
      <c r="AS1225" t="s">
        <v>95</v>
      </c>
      <c r="AT1225" t="s">
        <v>95</v>
      </c>
      <c r="AU1225" t="s">
        <v>95</v>
      </c>
      <c r="AV1225" t="s">
        <v>95</v>
      </c>
      <c r="AW1225" t="s">
        <v>95</v>
      </c>
      <c r="AX1225" t="s">
        <v>95</v>
      </c>
      <c r="AY1225" t="s">
        <v>95</v>
      </c>
      <c r="AZ1225" t="s">
        <v>95</v>
      </c>
      <c r="BA1225" t="s">
        <v>95</v>
      </c>
      <c r="BB1225" t="s">
        <v>95</v>
      </c>
      <c r="BC1225" t="s">
        <v>95</v>
      </c>
      <c r="BD1225" t="s">
        <v>95</v>
      </c>
      <c r="BE1225">
        <v>1</v>
      </c>
      <c r="BI1225">
        <v>0</v>
      </c>
      <c r="BL1225">
        <v>1</v>
      </c>
      <c r="BM1225">
        <v>1</v>
      </c>
      <c r="BN1225">
        <v>0</v>
      </c>
      <c r="BO1225">
        <v>0</v>
      </c>
      <c r="BP1225">
        <v>1</v>
      </c>
      <c r="BQ1225">
        <v>1</v>
      </c>
      <c r="BY1225">
        <v>1270</v>
      </c>
      <c r="CG1225" s="4">
        <v>1</v>
      </c>
      <c r="CH1225" s="4">
        <v>1</v>
      </c>
      <c r="CI1225" s="5">
        <v>0</v>
      </c>
      <c r="CJ1225" s="5">
        <v>0</v>
      </c>
      <c r="CK1225" s="5">
        <v>1</v>
      </c>
      <c r="CL1225" s="5">
        <v>1</v>
      </c>
    </row>
    <row r="1226" spans="1:90" x14ac:dyDescent="0.2">
      <c r="A1226" t="s">
        <v>1940</v>
      </c>
      <c r="B1226" t="s">
        <v>1905</v>
      </c>
      <c r="C1226" t="s">
        <v>222</v>
      </c>
      <c r="D1226">
        <v>4.5</v>
      </c>
      <c r="E1226" t="s">
        <v>685</v>
      </c>
      <c r="F1226" t="s">
        <v>1941</v>
      </c>
      <c r="G1226" t="s">
        <v>882</v>
      </c>
      <c r="H1226" t="s">
        <v>1906</v>
      </c>
      <c r="I1226">
        <v>6.3968999999999998E-2</v>
      </c>
      <c r="J1226">
        <v>1.7618E-3</v>
      </c>
      <c r="K1226">
        <v>4.027E-2</v>
      </c>
      <c r="L1226">
        <v>1863.1</v>
      </c>
      <c r="M1226">
        <v>68.695999999999998</v>
      </c>
      <c r="N1226">
        <v>22.184999999999999</v>
      </c>
      <c r="O1226">
        <v>8.7628000000000004</v>
      </c>
      <c r="P1226">
        <v>1471.4</v>
      </c>
      <c r="Q1226">
        <v>-58.042999999999999</v>
      </c>
      <c r="R1226">
        <v>0.58533999999999997</v>
      </c>
      <c r="S1226">
        <v>0.57452000000000003</v>
      </c>
      <c r="T1226">
        <v>2.976</v>
      </c>
      <c r="U1226">
        <v>2.3653</v>
      </c>
      <c r="V1226">
        <v>0.15462999999999999</v>
      </c>
      <c r="W1226">
        <v>0.14005999999999999</v>
      </c>
      <c r="X1226">
        <v>4.2492000000000001</v>
      </c>
      <c r="Y1226">
        <v>3.6918000000000002</v>
      </c>
      <c r="Z1226">
        <v>0.17801</v>
      </c>
      <c r="AA1226">
        <v>0.16384000000000001</v>
      </c>
      <c r="AB1226">
        <v>4.1900000000000004</v>
      </c>
      <c r="AC1226">
        <v>3.6326999999999998</v>
      </c>
      <c r="AD1226">
        <v>119</v>
      </c>
      <c r="AE1226">
        <v>119</v>
      </c>
      <c r="AF1226">
        <v>1.1294</v>
      </c>
      <c r="AG1226">
        <v>0.44954</v>
      </c>
      <c r="AH1226">
        <v>0.67988000000000004</v>
      </c>
      <c r="AI1226">
        <v>157</v>
      </c>
      <c r="AJ1226">
        <v>46</v>
      </c>
      <c r="AK1226">
        <v>118</v>
      </c>
      <c r="AL1226">
        <v>1</v>
      </c>
      <c r="AM1226">
        <v>0</v>
      </c>
      <c r="AN1226">
        <v>0</v>
      </c>
      <c r="AO1226">
        <v>0.99743999999999999</v>
      </c>
      <c r="AP1226">
        <v>0</v>
      </c>
      <c r="AQ1226">
        <v>1</v>
      </c>
      <c r="AR1226" t="s">
        <v>94</v>
      </c>
      <c r="AS1226" t="s">
        <v>95</v>
      </c>
      <c r="AT1226" t="s">
        <v>95</v>
      </c>
      <c r="AU1226" t="s">
        <v>95</v>
      </c>
      <c r="AV1226" t="s">
        <v>95</v>
      </c>
      <c r="AW1226" t="s">
        <v>95</v>
      </c>
      <c r="AX1226" t="s">
        <v>95</v>
      </c>
      <c r="AY1226" t="s">
        <v>95</v>
      </c>
      <c r="AZ1226" t="s">
        <v>94</v>
      </c>
      <c r="BA1226" t="s">
        <v>94</v>
      </c>
      <c r="BB1226" t="s">
        <v>94</v>
      </c>
      <c r="BC1226" t="s">
        <v>94</v>
      </c>
      <c r="BD1226" t="s">
        <v>94</v>
      </c>
      <c r="BE1226">
        <v>4</v>
      </c>
      <c r="BG1226" t="s">
        <v>1942</v>
      </c>
      <c r="BH1226" t="s">
        <v>1925</v>
      </c>
      <c r="BI1226">
        <v>0</v>
      </c>
      <c r="BL1226">
        <v>0</v>
      </c>
      <c r="BM1226">
        <v>0</v>
      </c>
      <c r="BN1226">
        <v>0</v>
      </c>
      <c r="BO1226">
        <v>0</v>
      </c>
      <c r="BP1226">
        <v>1</v>
      </c>
      <c r="BQ1226">
        <v>1</v>
      </c>
      <c r="BY1226">
        <v>1271</v>
      </c>
      <c r="CG1226" s="4">
        <v>0</v>
      </c>
      <c r="CH1226" s="4">
        <v>0</v>
      </c>
      <c r="CI1226" s="5">
        <v>0</v>
      </c>
      <c r="CJ1226" s="5">
        <v>0</v>
      </c>
      <c r="CK1226" s="5">
        <v>1</v>
      </c>
      <c r="CL1226" s="5">
        <v>1</v>
      </c>
    </row>
    <row r="1227" spans="1:90" x14ac:dyDescent="0.2">
      <c r="A1227" t="s">
        <v>1943</v>
      </c>
      <c r="B1227" t="s">
        <v>1944</v>
      </c>
      <c r="C1227" t="s">
        <v>1945</v>
      </c>
      <c r="D1227">
        <v>1.1000000000000001</v>
      </c>
      <c r="E1227" t="s">
        <v>169</v>
      </c>
      <c r="F1227" t="s">
        <v>1946</v>
      </c>
      <c r="G1227" t="s">
        <v>1947</v>
      </c>
      <c r="H1227" t="s">
        <v>1948</v>
      </c>
      <c r="I1227">
        <v>-3.2356000000000003E-2</v>
      </c>
      <c r="J1227">
        <v>4.6694E-4</v>
      </c>
      <c r="K1227">
        <v>-5.4871E-3</v>
      </c>
      <c r="L1227">
        <v>1896.7</v>
      </c>
      <c r="M1227">
        <v>-135.82</v>
      </c>
      <c r="N1227">
        <v>6.9810999999999996</v>
      </c>
      <c r="O1227">
        <v>1555.5</v>
      </c>
      <c r="P1227" s="1">
        <v>157450</v>
      </c>
      <c r="Q1227">
        <v>11.208</v>
      </c>
      <c r="R1227">
        <v>0.99882000000000004</v>
      </c>
      <c r="S1227">
        <v>0.99763999999999997</v>
      </c>
      <c r="T1227">
        <v>1.3445E-3</v>
      </c>
      <c r="U1227">
        <v>9.2635000000000005E-4</v>
      </c>
      <c r="V1227">
        <v>-17.817</v>
      </c>
      <c r="W1227">
        <v>-27.225000000000001</v>
      </c>
      <c r="X1227">
        <v>0.16986000000000001</v>
      </c>
      <c r="Y1227">
        <v>0.16528999999999999</v>
      </c>
      <c r="Z1227">
        <v>0.99219000000000002</v>
      </c>
      <c r="AA1227">
        <v>0.98829</v>
      </c>
      <c r="AB1227">
        <v>3.4599000000000001E-3</v>
      </c>
      <c r="AC1227">
        <v>3.2997999999999999E-3</v>
      </c>
      <c r="AD1227">
        <v>7</v>
      </c>
      <c r="AE1227">
        <v>7</v>
      </c>
      <c r="AF1227">
        <v>3.4091999999999997E-2</v>
      </c>
      <c r="AG1227">
        <v>1.8335000000000001E-2</v>
      </c>
      <c r="AH1227">
        <v>1.5757E-2</v>
      </c>
      <c r="AI1227">
        <v>21</v>
      </c>
      <c r="AJ1227">
        <v>6</v>
      </c>
      <c r="AK1227">
        <v>0</v>
      </c>
      <c r="AL1227">
        <v>0</v>
      </c>
      <c r="AM1227">
        <v>0</v>
      </c>
      <c r="AN1227">
        <v>0</v>
      </c>
      <c r="AO1227">
        <v>0.81181999999999999</v>
      </c>
      <c r="AP1227">
        <v>1</v>
      </c>
      <c r="AQ1227">
        <v>1</v>
      </c>
      <c r="AR1227" t="s">
        <v>95</v>
      </c>
      <c r="AS1227" t="s">
        <v>95</v>
      </c>
      <c r="AT1227" t="s">
        <v>95</v>
      </c>
      <c r="AU1227" t="s">
        <v>95</v>
      </c>
      <c r="AV1227" t="s">
        <v>95</v>
      </c>
      <c r="AW1227" t="s">
        <v>95</v>
      </c>
      <c r="AX1227" t="s">
        <v>95</v>
      </c>
      <c r="AY1227" t="s">
        <v>94</v>
      </c>
      <c r="AZ1227" t="s">
        <v>95</v>
      </c>
      <c r="BA1227" t="s">
        <v>94</v>
      </c>
      <c r="BB1227" t="s">
        <v>95</v>
      </c>
      <c r="BC1227" t="s">
        <v>94</v>
      </c>
      <c r="BD1227" t="s">
        <v>95</v>
      </c>
      <c r="BE1227">
        <v>1</v>
      </c>
      <c r="BH1227" t="s">
        <v>276</v>
      </c>
      <c r="BI1227">
        <v>0</v>
      </c>
      <c r="BJ1227" t="s">
        <v>133</v>
      </c>
      <c r="BK1227" t="s">
        <v>501</v>
      </c>
      <c r="BL1227">
        <v>1</v>
      </c>
      <c r="BM1227">
        <v>1</v>
      </c>
      <c r="BN1227">
        <v>0</v>
      </c>
      <c r="BO1227">
        <v>0</v>
      </c>
      <c r="BP1227">
        <v>0</v>
      </c>
      <c r="BQ1227">
        <v>0</v>
      </c>
      <c r="BY1227">
        <v>1272</v>
      </c>
      <c r="CG1227" s="4">
        <v>1</v>
      </c>
      <c r="CH1227" s="4">
        <v>1</v>
      </c>
      <c r="CI1227" s="5">
        <v>0</v>
      </c>
      <c r="CJ1227" s="5">
        <v>0</v>
      </c>
      <c r="CK1227" s="5">
        <v>0</v>
      </c>
      <c r="CL1227" s="5">
        <v>0</v>
      </c>
    </row>
    <row r="1228" spans="1:90" x14ac:dyDescent="0.2">
      <c r="A1228" t="s">
        <v>1949</v>
      </c>
      <c r="B1228" t="s">
        <v>1944</v>
      </c>
      <c r="C1228" t="s">
        <v>1945</v>
      </c>
      <c r="D1228">
        <v>1.1000000000000001</v>
      </c>
      <c r="E1228" t="s">
        <v>169</v>
      </c>
      <c r="F1228" t="s">
        <v>1547</v>
      </c>
      <c r="G1228" t="s">
        <v>107</v>
      </c>
      <c r="H1228" t="s">
        <v>1948</v>
      </c>
      <c r="I1228">
        <v>-3.8381999999999999E-2</v>
      </c>
      <c r="J1228">
        <v>4.6694E-4</v>
      </c>
      <c r="K1228">
        <v>-5.4871E-3</v>
      </c>
      <c r="L1228">
        <v>1969.6</v>
      </c>
      <c r="M1228">
        <v>-114.49</v>
      </c>
      <c r="N1228">
        <v>0.99987000000000004</v>
      </c>
      <c r="O1228">
        <v>1555.5</v>
      </c>
      <c r="P1228" s="1">
        <v>157450</v>
      </c>
      <c r="Q1228">
        <v>11.208</v>
      </c>
      <c r="R1228">
        <v>0.99856999999999996</v>
      </c>
      <c r="S1228">
        <v>0.99712999999999996</v>
      </c>
      <c r="T1228">
        <v>1.4831E-3</v>
      </c>
      <c r="U1228">
        <v>1.1803E-3</v>
      </c>
      <c r="V1228">
        <v>-17.817</v>
      </c>
      <c r="W1228">
        <v>-27.225000000000001</v>
      </c>
      <c r="X1228">
        <v>0.16986000000000001</v>
      </c>
      <c r="Y1228">
        <v>0.16528999999999999</v>
      </c>
      <c r="Z1228">
        <v>0.99219000000000002</v>
      </c>
      <c r="AA1228">
        <v>0.98829</v>
      </c>
      <c r="AB1228">
        <v>3.4599000000000001E-3</v>
      </c>
      <c r="AC1228">
        <v>3.2997999999999999E-3</v>
      </c>
      <c r="AD1228">
        <v>7</v>
      </c>
      <c r="AE1228">
        <v>7</v>
      </c>
      <c r="AF1228">
        <v>0.23802999999999999</v>
      </c>
      <c r="AG1228">
        <v>0.12801999999999999</v>
      </c>
      <c r="AH1228">
        <v>0.11001</v>
      </c>
      <c r="AI1228">
        <v>21</v>
      </c>
      <c r="AJ1228">
        <v>6</v>
      </c>
      <c r="AK1228">
        <v>0</v>
      </c>
      <c r="AL1228">
        <v>0</v>
      </c>
      <c r="AM1228">
        <v>0</v>
      </c>
      <c r="AN1228">
        <v>0</v>
      </c>
      <c r="AO1228">
        <v>0.81181999999999999</v>
      </c>
      <c r="AP1228">
        <v>1</v>
      </c>
      <c r="AQ1228">
        <v>1</v>
      </c>
      <c r="AR1228" t="s">
        <v>95</v>
      </c>
      <c r="AS1228" t="s">
        <v>95</v>
      </c>
      <c r="AT1228" t="s">
        <v>95</v>
      </c>
      <c r="AU1228" t="s">
        <v>95</v>
      </c>
      <c r="AV1228" t="s">
        <v>95</v>
      </c>
      <c r="AW1228" t="s">
        <v>95</v>
      </c>
      <c r="AX1228" t="s">
        <v>95</v>
      </c>
      <c r="AY1228" t="s">
        <v>94</v>
      </c>
      <c r="AZ1228" t="s">
        <v>95</v>
      </c>
      <c r="BA1228" t="s">
        <v>94</v>
      </c>
      <c r="BB1228" t="s">
        <v>95</v>
      </c>
      <c r="BC1228" t="s">
        <v>94</v>
      </c>
      <c r="BD1228" t="s">
        <v>95</v>
      </c>
      <c r="BH1228" t="s">
        <v>1950</v>
      </c>
      <c r="BI1228">
        <v>0</v>
      </c>
      <c r="BJ1228" t="s">
        <v>108</v>
      </c>
      <c r="BK1228" t="s">
        <v>109</v>
      </c>
      <c r="BL1228">
        <v>1</v>
      </c>
      <c r="BM1228">
        <v>1</v>
      </c>
      <c r="BN1228">
        <v>0</v>
      </c>
      <c r="BO1228">
        <v>1</v>
      </c>
      <c r="BP1228">
        <v>0</v>
      </c>
      <c r="BQ1228">
        <v>0</v>
      </c>
      <c r="BY1228">
        <v>1273</v>
      </c>
      <c r="CG1228" s="4">
        <v>1</v>
      </c>
      <c r="CH1228" s="4">
        <v>1</v>
      </c>
      <c r="CI1228" s="5">
        <v>0</v>
      </c>
      <c r="CJ1228" s="5">
        <v>1</v>
      </c>
      <c r="CK1228" s="5">
        <v>0</v>
      </c>
      <c r="CL1228" s="5">
        <v>0</v>
      </c>
    </row>
    <row r="1229" spans="1:90" x14ac:dyDescent="0.2">
      <c r="A1229" t="s">
        <v>1951</v>
      </c>
      <c r="B1229" t="s">
        <v>1944</v>
      </c>
      <c r="C1229" t="s">
        <v>1945</v>
      </c>
      <c r="D1229">
        <v>2.2000000000000002</v>
      </c>
      <c r="E1229" t="s">
        <v>1006</v>
      </c>
      <c r="F1229" t="s">
        <v>1952</v>
      </c>
      <c r="G1229" t="s">
        <v>92</v>
      </c>
      <c r="H1229" t="s">
        <v>1948</v>
      </c>
      <c r="I1229">
        <v>-0.34906999999999999</v>
      </c>
      <c r="J1229">
        <v>9.3459000000000001E-4</v>
      </c>
      <c r="K1229">
        <v>-6.8000000000000005E-4</v>
      </c>
      <c r="L1229">
        <v>2023.3</v>
      </c>
      <c r="M1229">
        <v>-12.589</v>
      </c>
      <c r="N1229">
        <v>1.9621E-2</v>
      </c>
      <c r="O1229">
        <v>1555.4</v>
      </c>
      <c r="P1229" s="1">
        <v>157480</v>
      </c>
      <c r="Q1229">
        <v>1.3882000000000001</v>
      </c>
      <c r="R1229">
        <v>0.74087000000000003</v>
      </c>
      <c r="S1229">
        <v>0.35217999999999999</v>
      </c>
      <c r="T1229">
        <v>1.5074000000000001E-3</v>
      </c>
      <c r="U1229">
        <v>1.2565E-3</v>
      </c>
      <c r="V1229">
        <v>-31.678000000000001</v>
      </c>
      <c r="W1229">
        <v>-53.463000000000001</v>
      </c>
      <c r="X1229">
        <v>1.6927999999999999E-2</v>
      </c>
      <c r="Y1229">
        <v>1.6667000000000001E-2</v>
      </c>
      <c r="Z1229">
        <v>0.61521000000000003</v>
      </c>
      <c r="AA1229">
        <v>0.35868</v>
      </c>
      <c r="AB1229">
        <v>1.8369E-3</v>
      </c>
      <c r="AC1229">
        <v>1.5732999999999999E-3</v>
      </c>
      <c r="AD1229">
        <v>6</v>
      </c>
      <c r="AE1229">
        <v>6</v>
      </c>
      <c r="AF1229">
        <v>1.0397000000000001</v>
      </c>
      <c r="AG1229">
        <v>0.62177000000000004</v>
      </c>
      <c r="AH1229">
        <v>0.41791</v>
      </c>
      <c r="AI1229">
        <v>11</v>
      </c>
      <c r="AJ1229">
        <v>3</v>
      </c>
      <c r="AK1229">
        <v>0</v>
      </c>
      <c r="AL1229">
        <v>1</v>
      </c>
      <c r="AM1229">
        <v>0</v>
      </c>
      <c r="AN1229">
        <v>0</v>
      </c>
      <c r="AO1229">
        <v>0.85474000000000006</v>
      </c>
      <c r="AP1229">
        <v>1</v>
      </c>
      <c r="AQ1229">
        <v>1</v>
      </c>
      <c r="AR1229" t="s">
        <v>95</v>
      </c>
      <c r="AS1229" t="s">
        <v>95</v>
      </c>
      <c r="AT1229" t="s">
        <v>95</v>
      </c>
      <c r="AU1229" t="s">
        <v>95</v>
      </c>
      <c r="AV1229" t="s">
        <v>95</v>
      </c>
      <c r="AW1229" t="s">
        <v>95</v>
      </c>
      <c r="AX1229" t="s">
        <v>95</v>
      </c>
      <c r="AY1229" t="s">
        <v>95</v>
      </c>
      <c r="AZ1229" t="s">
        <v>95</v>
      </c>
      <c r="BA1229" t="s">
        <v>95</v>
      </c>
      <c r="BB1229" t="s">
        <v>95</v>
      </c>
      <c r="BC1229" t="s">
        <v>95</v>
      </c>
      <c r="BD1229" t="s">
        <v>95</v>
      </c>
      <c r="BE1229">
        <v>2</v>
      </c>
      <c r="BI1229">
        <v>0</v>
      </c>
      <c r="BL1229">
        <v>1</v>
      </c>
      <c r="BM1229">
        <v>1</v>
      </c>
      <c r="BN1229">
        <v>0</v>
      </c>
      <c r="BO1229">
        <v>0</v>
      </c>
      <c r="BP1229">
        <v>0</v>
      </c>
      <c r="BQ1229">
        <v>1</v>
      </c>
      <c r="BY1229">
        <v>1274</v>
      </c>
      <c r="CG1229" s="4">
        <v>1</v>
      </c>
      <c r="CH1229" s="4">
        <v>1</v>
      </c>
      <c r="CI1229" s="5">
        <v>0</v>
      </c>
      <c r="CJ1229" s="5">
        <v>0</v>
      </c>
      <c r="CK1229" s="5">
        <v>0</v>
      </c>
      <c r="CL1229" s="5">
        <v>1</v>
      </c>
    </row>
    <row r="1230" spans="1:90" x14ac:dyDescent="0.2">
      <c r="A1230" t="s">
        <v>1953</v>
      </c>
      <c r="B1230" t="s">
        <v>1944</v>
      </c>
      <c r="C1230" t="s">
        <v>1945</v>
      </c>
      <c r="D1230">
        <v>2.9</v>
      </c>
      <c r="E1230" t="s">
        <v>314</v>
      </c>
      <c r="F1230" t="s">
        <v>1954</v>
      </c>
      <c r="G1230" t="s">
        <v>1955</v>
      </c>
      <c r="H1230" t="s">
        <v>1948</v>
      </c>
      <c r="I1230">
        <v>-4.4429999999999997E-2</v>
      </c>
      <c r="J1230">
        <v>-1.3523E-2</v>
      </c>
      <c r="K1230">
        <v>-0.43719999999999998</v>
      </c>
      <c r="L1230">
        <v>2014.2</v>
      </c>
      <c r="M1230">
        <v>-98.906999999999996</v>
      </c>
      <c r="N1230">
        <v>46.715000000000003</v>
      </c>
      <c r="O1230">
        <v>47.537999999999997</v>
      </c>
      <c r="P1230">
        <v>1966.1</v>
      </c>
      <c r="Q1230">
        <v>904.64</v>
      </c>
      <c r="R1230">
        <v>0.97243000000000002</v>
      </c>
      <c r="S1230">
        <v>0.96958</v>
      </c>
      <c r="T1230">
        <v>0.70186000000000004</v>
      </c>
      <c r="U1230">
        <v>0.53774</v>
      </c>
      <c r="V1230">
        <v>0.95950000000000002</v>
      </c>
      <c r="W1230">
        <v>0.95679999999999998</v>
      </c>
      <c r="X1230">
        <v>0.85070000000000001</v>
      </c>
      <c r="Y1230">
        <v>0.64198</v>
      </c>
      <c r="Z1230">
        <v>0.96975</v>
      </c>
      <c r="AA1230">
        <v>0.96774000000000004</v>
      </c>
      <c r="AB1230">
        <v>0.73523000000000005</v>
      </c>
      <c r="AC1230">
        <v>0.54544999999999999</v>
      </c>
      <c r="AD1230">
        <v>33</v>
      </c>
      <c r="AE1230">
        <v>33</v>
      </c>
      <c r="AF1230">
        <v>0.84770000000000001</v>
      </c>
      <c r="AG1230">
        <v>0.48807</v>
      </c>
      <c r="AH1230">
        <v>0.35963000000000001</v>
      </c>
      <c r="AI1230">
        <v>33</v>
      </c>
      <c r="AJ1230">
        <v>32</v>
      </c>
      <c r="AK1230">
        <v>0</v>
      </c>
      <c r="AL1230">
        <v>0</v>
      </c>
      <c r="AM1230">
        <v>0</v>
      </c>
      <c r="AN1230">
        <v>0</v>
      </c>
      <c r="AO1230">
        <v>0.96943999999999997</v>
      </c>
      <c r="AP1230">
        <v>0</v>
      </c>
      <c r="AQ1230">
        <v>1</v>
      </c>
      <c r="AR1230" t="s">
        <v>95</v>
      </c>
      <c r="AS1230" t="s">
        <v>95</v>
      </c>
      <c r="AT1230" t="s">
        <v>95</v>
      </c>
      <c r="AU1230" t="s">
        <v>95</v>
      </c>
      <c r="AV1230" t="s">
        <v>95</v>
      </c>
      <c r="AW1230" t="s">
        <v>95</v>
      </c>
      <c r="AX1230" t="s">
        <v>95</v>
      </c>
      <c r="AY1230" t="s">
        <v>95</v>
      </c>
      <c r="AZ1230" t="s">
        <v>95</v>
      </c>
      <c r="BA1230" t="s">
        <v>95</v>
      </c>
      <c r="BB1230" t="s">
        <v>95</v>
      </c>
      <c r="BC1230" t="s">
        <v>95</v>
      </c>
      <c r="BD1230" t="s">
        <v>95</v>
      </c>
      <c r="BE1230">
        <v>1</v>
      </c>
      <c r="BI1230">
        <v>0</v>
      </c>
      <c r="BL1230">
        <v>1</v>
      </c>
      <c r="BM1230">
        <v>1</v>
      </c>
      <c r="BN1230">
        <v>0</v>
      </c>
      <c r="BO1230">
        <v>0</v>
      </c>
      <c r="BP1230">
        <v>0</v>
      </c>
      <c r="BQ1230">
        <v>1</v>
      </c>
      <c r="BY1230">
        <v>1275</v>
      </c>
      <c r="CG1230" s="4">
        <v>1</v>
      </c>
      <c r="CH1230" s="4">
        <v>1</v>
      </c>
      <c r="CI1230" s="5">
        <v>0</v>
      </c>
      <c r="CJ1230" s="5">
        <v>0</v>
      </c>
      <c r="CK1230" s="5">
        <v>0</v>
      </c>
      <c r="CL1230" s="5">
        <v>1</v>
      </c>
    </row>
    <row r="1231" spans="1:90" x14ac:dyDescent="0.2">
      <c r="A1231" t="s">
        <v>1956</v>
      </c>
      <c r="B1231" t="s">
        <v>1944</v>
      </c>
      <c r="C1231" t="s">
        <v>1945</v>
      </c>
      <c r="D1231">
        <v>4.0999999999999996</v>
      </c>
      <c r="E1231" t="s">
        <v>129</v>
      </c>
      <c r="F1231" t="s">
        <v>130</v>
      </c>
      <c r="G1231" t="s">
        <v>131</v>
      </c>
      <c r="H1231" t="s">
        <v>1948</v>
      </c>
      <c r="I1231">
        <v>0.64359</v>
      </c>
      <c r="J1231">
        <v>0.1295</v>
      </c>
      <c r="K1231">
        <v>5.3193999999999999</v>
      </c>
      <c r="L1231">
        <v>2015.9</v>
      </c>
      <c r="M1231">
        <v>6.8280000000000003</v>
      </c>
      <c r="N1231">
        <v>84.679000000000002</v>
      </c>
      <c r="O1231">
        <v>0.15592</v>
      </c>
      <c r="P1231">
        <v>1973.8</v>
      </c>
      <c r="Q1231">
        <v>-10678</v>
      </c>
      <c r="R1231">
        <v>0.89300999999999997</v>
      </c>
      <c r="S1231">
        <v>0.87412999999999996</v>
      </c>
      <c r="T1231">
        <v>11.757</v>
      </c>
      <c r="U1231">
        <v>7.5926999999999998</v>
      </c>
      <c r="V1231">
        <v>0.74926999999999999</v>
      </c>
      <c r="W1231">
        <v>0.72141</v>
      </c>
      <c r="X1231">
        <v>17.998000000000001</v>
      </c>
      <c r="Y1231">
        <v>14.214</v>
      </c>
      <c r="Z1231">
        <v>0.80308000000000002</v>
      </c>
      <c r="AA1231">
        <v>0.78120000000000001</v>
      </c>
      <c r="AB1231">
        <v>15.95</v>
      </c>
      <c r="AC1231">
        <v>12.295999999999999</v>
      </c>
      <c r="AD1231">
        <v>21</v>
      </c>
      <c r="AE1231">
        <v>13</v>
      </c>
      <c r="AF1231">
        <v>1.1809000000000001</v>
      </c>
      <c r="AG1231">
        <v>0.14762</v>
      </c>
      <c r="AH1231">
        <v>1.0333000000000001</v>
      </c>
      <c r="AI1231">
        <v>14</v>
      </c>
      <c r="AJ1231">
        <v>5</v>
      </c>
      <c r="AK1231">
        <v>11</v>
      </c>
      <c r="AL1231">
        <v>1</v>
      </c>
      <c r="AM1231">
        <v>1</v>
      </c>
      <c r="AN1231">
        <v>1</v>
      </c>
      <c r="AO1231">
        <v>0.86036000000000001</v>
      </c>
      <c r="AP1231">
        <v>0</v>
      </c>
      <c r="AQ1231">
        <v>1</v>
      </c>
      <c r="AR1231" t="s">
        <v>95</v>
      </c>
      <c r="AS1231" t="s">
        <v>95</v>
      </c>
      <c r="AT1231" t="s">
        <v>95</v>
      </c>
      <c r="AU1231" t="s">
        <v>95</v>
      </c>
      <c r="AV1231" t="s">
        <v>95</v>
      </c>
      <c r="AW1231" t="s">
        <v>95</v>
      </c>
      <c r="AX1231" t="s">
        <v>95</v>
      </c>
      <c r="AY1231" t="s">
        <v>95</v>
      </c>
      <c r="AZ1231" t="s">
        <v>95</v>
      </c>
      <c r="BA1231" t="s">
        <v>95</v>
      </c>
      <c r="BB1231" t="s">
        <v>95</v>
      </c>
      <c r="BC1231" t="s">
        <v>95</v>
      </c>
      <c r="BD1231" t="s">
        <v>95</v>
      </c>
      <c r="BH1231" t="s">
        <v>1957</v>
      </c>
      <c r="BI1231">
        <v>0</v>
      </c>
      <c r="BJ1231" t="s">
        <v>137</v>
      </c>
      <c r="BK1231" t="s">
        <v>133</v>
      </c>
      <c r="BL1231">
        <v>1</v>
      </c>
      <c r="BM1231">
        <v>1</v>
      </c>
      <c r="BN1231">
        <v>0</v>
      </c>
      <c r="BO1231">
        <v>0</v>
      </c>
      <c r="BP1231">
        <v>0</v>
      </c>
      <c r="BQ1231">
        <v>1</v>
      </c>
      <c r="BY1231">
        <v>1276</v>
      </c>
      <c r="CG1231" s="4">
        <v>1</v>
      </c>
      <c r="CH1231" s="4">
        <v>1</v>
      </c>
      <c r="CI1231" s="5">
        <v>0</v>
      </c>
      <c r="CJ1231" s="5">
        <v>0</v>
      </c>
      <c r="CK1231" s="5">
        <v>0</v>
      </c>
      <c r="CL1231" s="5">
        <v>1</v>
      </c>
    </row>
    <row r="1232" spans="1:90" x14ac:dyDescent="0.2">
      <c r="A1232" t="s">
        <v>1958</v>
      </c>
      <c r="B1232" t="s">
        <v>1944</v>
      </c>
      <c r="C1232" t="s">
        <v>1945</v>
      </c>
      <c r="D1232">
        <v>4.0999999999999996</v>
      </c>
      <c r="E1232" t="s">
        <v>129</v>
      </c>
      <c r="F1232" t="s">
        <v>135</v>
      </c>
      <c r="G1232" t="s">
        <v>136</v>
      </c>
      <c r="H1232" t="s">
        <v>1948</v>
      </c>
      <c r="I1232">
        <v>0.30565999999999999</v>
      </c>
      <c r="J1232">
        <v>0.30564999999999998</v>
      </c>
      <c r="K1232">
        <v>5.0938999999999997</v>
      </c>
      <c r="L1232">
        <v>2050</v>
      </c>
      <c r="M1232">
        <v>14.377000000000001</v>
      </c>
      <c r="N1232" s="1">
        <v>1214300</v>
      </c>
      <c r="O1232">
        <v>8.6591000000000001E-2</v>
      </c>
      <c r="P1232">
        <v>1996.2</v>
      </c>
      <c r="Q1232">
        <v>-10225</v>
      </c>
      <c r="R1232">
        <v>0.83594999999999997</v>
      </c>
      <c r="S1232">
        <v>0.79493999999999998</v>
      </c>
      <c r="T1232">
        <v>11.782</v>
      </c>
      <c r="U1232">
        <v>8.2979000000000003</v>
      </c>
      <c r="V1232">
        <v>0.83594999999999997</v>
      </c>
      <c r="W1232">
        <v>0.81072</v>
      </c>
      <c r="X1232">
        <v>11.782</v>
      </c>
      <c r="Y1232">
        <v>8.2979000000000003</v>
      </c>
      <c r="Z1232">
        <v>0.65164999999999995</v>
      </c>
      <c r="AA1232">
        <v>0.59804999999999997</v>
      </c>
      <c r="AB1232">
        <v>17.169</v>
      </c>
      <c r="AC1232">
        <v>12.752000000000001</v>
      </c>
      <c r="AD1232">
        <v>16</v>
      </c>
      <c r="AE1232">
        <v>8</v>
      </c>
      <c r="AF1232" s="1">
        <v>8.2353000000000002E-5</v>
      </c>
      <c r="AG1232" s="1">
        <v>1.0294E-5</v>
      </c>
      <c r="AH1232" s="1">
        <v>7.2058999999999996E-5</v>
      </c>
      <c r="AI1232">
        <v>9</v>
      </c>
      <c r="AJ1232">
        <v>0</v>
      </c>
      <c r="AK1232">
        <v>6</v>
      </c>
      <c r="AL1232">
        <v>0</v>
      </c>
      <c r="AM1232">
        <v>1</v>
      </c>
      <c r="AN1232">
        <v>1</v>
      </c>
      <c r="AO1232">
        <v>0.55962000000000001</v>
      </c>
      <c r="AP1232">
        <v>0</v>
      </c>
      <c r="AQ1232">
        <v>1</v>
      </c>
      <c r="AR1232" t="s">
        <v>95</v>
      </c>
      <c r="AS1232" t="s">
        <v>95</v>
      </c>
      <c r="AT1232" t="s">
        <v>95</v>
      </c>
      <c r="AU1232" t="s">
        <v>94</v>
      </c>
      <c r="AV1232" t="s">
        <v>95</v>
      </c>
      <c r="AW1232" t="s">
        <v>94</v>
      </c>
      <c r="AX1232" t="s">
        <v>94</v>
      </c>
      <c r="AY1232" t="s">
        <v>94</v>
      </c>
      <c r="AZ1232" t="s">
        <v>95</v>
      </c>
      <c r="BA1232" t="s">
        <v>94</v>
      </c>
      <c r="BB1232" t="s">
        <v>94</v>
      </c>
      <c r="BC1232" t="s">
        <v>94</v>
      </c>
      <c r="BD1232" t="s">
        <v>94</v>
      </c>
      <c r="BI1232">
        <v>0</v>
      </c>
      <c r="BJ1232" t="s">
        <v>132</v>
      </c>
      <c r="BK1232" t="s">
        <v>138</v>
      </c>
      <c r="BL1232">
        <v>1</v>
      </c>
      <c r="BM1232">
        <v>1</v>
      </c>
      <c r="BN1232">
        <v>0</v>
      </c>
      <c r="BO1232">
        <v>0</v>
      </c>
      <c r="BP1232">
        <v>0</v>
      </c>
      <c r="BQ1232">
        <v>0</v>
      </c>
      <c r="BY1232">
        <v>1277</v>
      </c>
      <c r="CG1232" s="4">
        <v>1</v>
      </c>
      <c r="CH1232" s="4">
        <v>1</v>
      </c>
      <c r="CI1232" s="5">
        <v>0</v>
      </c>
      <c r="CJ1232" s="5">
        <v>0</v>
      </c>
      <c r="CK1232" s="5">
        <v>0</v>
      </c>
      <c r="CL1232" s="5">
        <v>0</v>
      </c>
    </row>
    <row r="1233" spans="1:90" x14ac:dyDescent="0.2">
      <c r="A1233" t="s">
        <v>1959</v>
      </c>
      <c r="B1233" t="s">
        <v>1944</v>
      </c>
      <c r="C1233" t="s">
        <v>115</v>
      </c>
      <c r="D1233">
        <v>1.1000000000000001</v>
      </c>
      <c r="E1233" t="s">
        <v>169</v>
      </c>
      <c r="F1233" t="s">
        <v>1946</v>
      </c>
      <c r="G1233" t="s">
        <v>1947</v>
      </c>
      <c r="H1233" t="s">
        <v>1948</v>
      </c>
      <c r="I1233">
        <v>-2.8395E-2</v>
      </c>
      <c r="J1233">
        <v>-2.2201999999999999E-3</v>
      </c>
      <c r="K1233">
        <v>-5.8158000000000005E-4</v>
      </c>
      <c r="L1233">
        <v>2097.5</v>
      </c>
      <c r="M1233">
        <v>-154.76</v>
      </c>
      <c r="N1233">
        <v>0.28421000000000002</v>
      </c>
      <c r="O1233">
        <v>7.1711999999999998E-2</v>
      </c>
      <c r="P1233">
        <v>2593.5</v>
      </c>
      <c r="Q1233">
        <v>1.431</v>
      </c>
      <c r="R1233">
        <v>0.98707999999999996</v>
      </c>
      <c r="S1233">
        <v>0.97414999999999996</v>
      </c>
      <c r="T1233">
        <v>4.7406E-4</v>
      </c>
      <c r="U1233">
        <v>4.0880000000000002E-4</v>
      </c>
      <c r="V1233">
        <v>0.98216000000000003</v>
      </c>
      <c r="W1233">
        <v>0.97323999999999999</v>
      </c>
      <c r="X1233">
        <v>5.5698E-4</v>
      </c>
      <c r="Y1233">
        <v>4.0450000000000002E-4</v>
      </c>
      <c r="Z1233">
        <v>0.98295999999999994</v>
      </c>
      <c r="AA1233">
        <v>0.97443999999999997</v>
      </c>
      <c r="AB1233">
        <v>5.4436000000000003E-4</v>
      </c>
      <c r="AC1233">
        <v>3.9280000000000001E-4</v>
      </c>
      <c r="AD1233">
        <v>7</v>
      </c>
      <c r="AE1233">
        <v>7</v>
      </c>
      <c r="AF1233">
        <v>0.93945999999999996</v>
      </c>
      <c r="AG1233">
        <v>0.90076000000000001</v>
      </c>
      <c r="AH1233">
        <v>3.8704000000000002E-2</v>
      </c>
      <c r="AI1233">
        <v>21</v>
      </c>
      <c r="AJ1233">
        <v>6</v>
      </c>
      <c r="AK1233">
        <v>0</v>
      </c>
      <c r="AL1233">
        <v>0</v>
      </c>
      <c r="AM1233">
        <v>0</v>
      </c>
      <c r="AN1233">
        <v>0</v>
      </c>
      <c r="AO1233">
        <v>0.85606000000000004</v>
      </c>
      <c r="AP1233">
        <v>1</v>
      </c>
      <c r="AQ1233">
        <v>1</v>
      </c>
      <c r="AR1233" t="s">
        <v>95</v>
      </c>
      <c r="AS1233" t="s">
        <v>95</v>
      </c>
      <c r="AT1233" t="s">
        <v>95</v>
      </c>
      <c r="AU1233" t="s">
        <v>95</v>
      </c>
      <c r="AV1233" t="s">
        <v>95</v>
      </c>
      <c r="AW1233" t="s">
        <v>95</v>
      </c>
      <c r="AX1233" t="s">
        <v>95</v>
      </c>
      <c r="AY1233" t="s">
        <v>94</v>
      </c>
      <c r="AZ1233" t="s">
        <v>95</v>
      </c>
      <c r="BA1233" t="s">
        <v>94</v>
      </c>
      <c r="BB1233" t="s">
        <v>95</v>
      </c>
      <c r="BC1233" t="s">
        <v>94</v>
      </c>
      <c r="BD1233" t="s">
        <v>95</v>
      </c>
      <c r="BE1233">
        <v>1</v>
      </c>
      <c r="BH1233" t="s">
        <v>276</v>
      </c>
      <c r="BI1233">
        <v>0</v>
      </c>
      <c r="BJ1233" t="s">
        <v>133</v>
      </c>
      <c r="BK1233" t="s">
        <v>501</v>
      </c>
      <c r="BL1233">
        <v>1</v>
      </c>
      <c r="BM1233">
        <v>1</v>
      </c>
      <c r="BN1233">
        <v>0</v>
      </c>
      <c r="BO1233">
        <v>0</v>
      </c>
      <c r="BP1233">
        <v>0</v>
      </c>
      <c r="BQ1233">
        <v>0</v>
      </c>
      <c r="BY1233">
        <v>1278</v>
      </c>
      <c r="CG1233" s="4">
        <v>1</v>
      </c>
      <c r="CH1233" s="4">
        <v>1</v>
      </c>
      <c r="CI1233" s="5">
        <v>0</v>
      </c>
      <c r="CJ1233" s="5">
        <v>0</v>
      </c>
      <c r="CK1233" s="5">
        <v>0</v>
      </c>
      <c r="CL1233" s="5">
        <v>0</v>
      </c>
    </row>
    <row r="1234" spans="1:90" x14ac:dyDescent="0.2">
      <c r="A1234" t="s">
        <v>1960</v>
      </c>
      <c r="B1234" t="s">
        <v>1944</v>
      </c>
      <c r="C1234" t="s">
        <v>115</v>
      </c>
      <c r="D1234">
        <v>1.1000000000000001</v>
      </c>
      <c r="E1234" t="s">
        <v>169</v>
      </c>
      <c r="F1234" t="s">
        <v>1547</v>
      </c>
      <c r="G1234" t="s">
        <v>107</v>
      </c>
      <c r="H1234" t="s">
        <v>1948</v>
      </c>
      <c r="I1234">
        <v>-2.8395E-2</v>
      </c>
      <c r="J1234">
        <v>-2.2201999999999999E-3</v>
      </c>
      <c r="K1234">
        <v>-5.8158000000000005E-4</v>
      </c>
      <c r="L1234">
        <v>2097.5</v>
      </c>
      <c r="M1234">
        <v>-154.76</v>
      </c>
      <c r="N1234">
        <v>0.28421000000000002</v>
      </c>
      <c r="O1234">
        <v>7.1711999999999998E-2</v>
      </c>
      <c r="P1234">
        <v>2593.5</v>
      </c>
      <c r="Q1234">
        <v>1.431</v>
      </c>
      <c r="R1234">
        <v>0.98707999999999996</v>
      </c>
      <c r="S1234">
        <v>0.97414999999999996</v>
      </c>
      <c r="T1234">
        <v>4.7406E-4</v>
      </c>
      <c r="U1234">
        <v>4.0880000000000002E-4</v>
      </c>
      <c r="V1234">
        <v>0.98216000000000003</v>
      </c>
      <c r="W1234">
        <v>0.97323999999999999</v>
      </c>
      <c r="X1234">
        <v>5.5698E-4</v>
      </c>
      <c r="Y1234">
        <v>4.0450000000000002E-4</v>
      </c>
      <c r="Z1234">
        <v>0.98295999999999994</v>
      </c>
      <c r="AA1234">
        <v>0.97443999999999997</v>
      </c>
      <c r="AB1234">
        <v>5.4436000000000003E-4</v>
      </c>
      <c r="AC1234">
        <v>3.9280000000000001E-4</v>
      </c>
      <c r="AD1234">
        <v>7</v>
      </c>
      <c r="AE1234">
        <v>7</v>
      </c>
      <c r="AF1234">
        <v>0.93945999999999996</v>
      </c>
      <c r="AG1234">
        <v>0.90076000000000001</v>
      </c>
      <c r="AH1234">
        <v>3.8704000000000002E-2</v>
      </c>
      <c r="AI1234">
        <v>21</v>
      </c>
      <c r="AJ1234">
        <v>6</v>
      </c>
      <c r="AK1234">
        <v>0</v>
      </c>
      <c r="AL1234">
        <v>0</v>
      </c>
      <c r="AM1234">
        <v>0</v>
      </c>
      <c r="AN1234">
        <v>0</v>
      </c>
      <c r="AO1234">
        <v>0.85606000000000004</v>
      </c>
      <c r="AP1234">
        <v>1</v>
      </c>
      <c r="AQ1234">
        <v>1</v>
      </c>
      <c r="AR1234" t="s">
        <v>95</v>
      </c>
      <c r="AS1234" t="s">
        <v>95</v>
      </c>
      <c r="AT1234" t="s">
        <v>95</v>
      </c>
      <c r="AU1234" t="s">
        <v>95</v>
      </c>
      <c r="AV1234" t="s">
        <v>95</v>
      </c>
      <c r="AW1234" t="s">
        <v>95</v>
      </c>
      <c r="AX1234" t="s">
        <v>95</v>
      </c>
      <c r="AY1234" t="s">
        <v>94</v>
      </c>
      <c r="AZ1234" t="s">
        <v>95</v>
      </c>
      <c r="BA1234" t="s">
        <v>94</v>
      </c>
      <c r="BB1234" t="s">
        <v>95</v>
      </c>
      <c r="BC1234" t="s">
        <v>94</v>
      </c>
      <c r="BD1234" t="s">
        <v>95</v>
      </c>
      <c r="BH1234" t="s">
        <v>1950</v>
      </c>
      <c r="BI1234">
        <v>0</v>
      </c>
      <c r="BJ1234" t="s">
        <v>108</v>
      </c>
      <c r="BK1234" t="s">
        <v>109</v>
      </c>
      <c r="BL1234">
        <v>1</v>
      </c>
      <c r="BM1234">
        <v>1</v>
      </c>
      <c r="BN1234">
        <v>0</v>
      </c>
      <c r="BO1234">
        <v>1</v>
      </c>
      <c r="BP1234">
        <v>0</v>
      </c>
      <c r="BQ1234">
        <v>0</v>
      </c>
      <c r="BY1234">
        <v>1279</v>
      </c>
      <c r="CG1234" s="4">
        <v>1</v>
      </c>
      <c r="CH1234" s="4">
        <v>1</v>
      </c>
      <c r="CI1234" s="5">
        <v>0</v>
      </c>
      <c r="CJ1234" s="5">
        <v>1</v>
      </c>
      <c r="CK1234" s="5">
        <v>0</v>
      </c>
      <c r="CL1234" s="5">
        <v>0</v>
      </c>
    </row>
    <row r="1235" spans="1:90" x14ac:dyDescent="0.2">
      <c r="A1235" t="s">
        <v>1961</v>
      </c>
      <c r="B1235" t="s">
        <v>1944</v>
      </c>
      <c r="C1235" t="s">
        <v>115</v>
      </c>
      <c r="D1235">
        <v>2.2000000000000002</v>
      </c>
      <c r="E1235" t="s">
        <v>1006</v>
      </c>
      <c r="F1235" t="s">
        <v>1952</v>
      </c>
      <c r="G1235" t="s">
        <v>92</v>
      </c>
      <c r="H1235" t="s">
        <v>1948</v>
      </c>
      <c r="I1235">
        <v>-8.0373E-2</v>
      </c>
      <c r="J1235">
        <v>9.2701999999999997E-4</v>
      </c>
      <c r="K1235">
        <v>-7.5571000000000004E-4</v>
      </c>
      <c r="L1235">
        <v>2021.3</v>
      </c>
      <c r="M1235">
        <v>-54.676000000000002</v>
      </c>
      <c r="N1235">
        <v>3.9091000000000001E-2</v>
      </c>
      <c r="O1235">
        <v>1555.4</v>
      </c>
      <c r="P1235" s="1">
        <v>157480</v>
      </c>
      <c r="Q1235">
        <v>1.5470999999999999</v>
      </c>
      <c r="R1235">
        <v>0.97338999999999998</v>
      </c>
      <c r="S1235">
        <v>0.93347000000000002</v>
      </c>
      <c r="T1235">
        <v>4.2679000000000003E-4</v>
      </c>
      <c r="U1235">
        <v>3.9952999999999999E-4</v>
      </c>
      <c r="V1235">
        <v>-76.058999999999997</v>
      </c>
      <c r="W1235">
        <v>-127.43</v>
      </c>
      <c r="X1235">
        <v>2.2966E-2</v>
      </c>
      <c r="Y1235">
        <v>2.2817E-2</v>
      </c>
      <c r="Z1235">
        <v>0.97343000000000002</v>
      </c>
      <c r="AA1235">
        <v>0.95572000000000001</v>
      </c>
      <c r="AB1235">
        <v>4.2642999999999999E-4</v>
      </c>
      <c r="AC1235">
        <v>3.9428999999999999E-4</v>
      </c>
      <c r="AD1235">
        <v>6</v>
      </c>
      <c r="AE1235">
        <v>6</v>
      </c>
      <c r="AF1235">
        <v>0.68303000000000003</v>
      </c>
      <c r="AG1235">
        <v>0.47838000000000003</v>
      </c>
      <c r="AH1235">
        <v>0.20465</v>
      </c>
      <c r="AI1235">
        <v>11</v>
      </c>
      <c r="AJ1235">
        <v>5</v>
      </c>
      <c r="AK1235">
        <v>0</v>
      </c>
      <c r="AL1235">
        <v>0</v>
      </c>
      <c r="AM1235">
        <v>0</v>
      </c>
      <c r="AN1235">
        <v>0</v>
      </c>
      <c r="AO1235">
        <v>0.82948999999999995</v>
      </c>
      <c r="AP1235">
        <v>1</v>
      </c>
      <c r="AQ1235">
        <v>1</v>
      </c>
      <c r="AR1235" t="s">
        <v>95</v>
      </c>
      <c r="AS1235" t="s">
        <v>95</v>
      </c>
      <c r="AT1235" t="s">
        <v>95</v>
      </c>
      <c r="AU1235" t="s">
        <v>95</v>
      </c>
      <c r="AV1235" t="s">
        <v>95</v>
      </c>
      <c r="AW1235" t="s">
        <v>95</v>
      </c>
      <c r="AX1235" t="s">
        <v>95</v>
      </c>
      <c r="AY1235" t="s">
        <v>95</v>
      </c>
      <c r="AZ1235" t="s">
        <v>95</v>
      </c>
      <c r="BA1235" t="s">
        <v>95</v>
      </c>
      <c r="BB1235" t="s">
        <v>95</v>
      </c>
      <c r="BC1235" t="s">
        <v>95</v>
      </c>
      <c r="BD1235" t="s">
        <v>95</v>
      </c>
      <c r="BE1235">
        <v>1</v>
      </c>
      <c r="BI1235">
        <v>0</v>
      </c>
      <c r="BL1235">
        <v>1</v>
      </c>
      <c r="BM1235">
        <v>1</v>
      </c>
      <c r="BN1235">
        <v>0</v>
      </c>
      <c r="BO1235">
        <v>0</v>
      </c>
      <c r="BP1235">
        <v>0</v>
      </c>
      <c r="BQ1235">
        <v>1</v>
      </c>
      <c r="BY1235">
        <v>1280</v>
      </c>
      <c r="CG1235" s="4">
        <v>1</v>
      </c>
      <c r="CH1235" s="4">
        <v>1</v>
      </c>
      <c r="CI1235" s="5">
        <v>0</v>
      </c>
      <c r="CJ1235" s="5">
        <v>0</v>
      </c>
      <c r="CK1235" s="5">
        <v>0</v>
      </c>
      <c r="CL1235" s="5">
        <v>1</v>
      </c>
    </row>
    <row r="1236" spans="1:90" x14ac:dyDescent="0.2">
      <c r="A1236" t="s">
        <v>1962</v>
      </c>
      <c r="B1236" t="s">
        <v>1944</v>
      </c>
      <c r="C1236" t="s">
        <v>115</v>
      </c>
      <c r="D1236">
        <v>2.9</v>
      </c>
      <c r="E1236" t="s">
        <v>314</v>
      </c>
      <c r="F1236" t="s">
        <v>1954</v>
      </c>
      <c r="G1236" t="s">
        <v>1955</v>
      </c>
      <c r="H1236" t="s">
        <v>1948</v>
      </c>
      <c r="I1236">
        <v>1.2293999999999999E-2</v>
      </c>
      <c r="J1236">
        <v>1.1794000000000001E-2</v>
      </c>
      <c r="K1236">
        <v>0.22470000000000001</v>
      </c>
      <c r="L1236">
        <v>2254.3000000000002</v>
      </c>
      <c r="M1236">
        <v>357.45</v>
      </c>
      <c r="N1236">
        <v>473.49</v>
      </c>
      <c r="O1236">
        <v>5.6955</v>
      </c>
      <c r="P1236">
        <v>1893.9</v>
      </c>
      <c r="Q1236">
        <v>-429.4</v>
      </c>
      <c r="R1236">
        <v>0.96897</v>
      </c>
      <c r="S1236">
        <v>0.96575999999999995</v>
      </c>
      <c r="T1236">
        <v>0.38334000000000001</v>
      </c>
      <c r="U1236">
        <v>0.32955000000000001</v>
      </c>
      <c r="V1236">
        <v>0.96897</v>
      </c>
      <c r="W1236">
        <v>0.96689999999999998</v>
      </c>
      <c r="X1236">
        <v>0.38336999999999999</v>
      </c>
      <c r="Y1236">
        <v>0.33026</v>
      </c>
      <c r="Z1236">
        <v>0.96650999999999998</v>
      </c>
      <c r="AA1236">
        <v>0.96428000000000003</v>
      </c>
      <c r="AB1236">
        <v>0.39828000000000002</v>
      </c>
      <c r="AC1236">
        <v>0.32121</v>
      </c>
      <c r="AD1236">
        <v>33</v>
      </c>
      <c r="AE1236">
        <v>33</v>
      </c>
      <c r="AF1236">
        <v>4.7097E-2</v>
      </c>
      <c r="AG1236">
        <v>3.2736000000000001E-2</v>
      </c>
      <c r="AH1236">
        <v>1.4361000000000001E-2</v>
      </c>
      <c r="AI1236">
        <v>33</v>
      </c>
      <c r="AJ1236">
        <v>2</v>
      </c>
      <c r="AK1236">
        <v>32</v>
      </c>
      <c r="AL1236">
        <v>0</v>
      </c>
      <c r="AM1236">
        <v>0</v>
      </c>
      <c r="AN1236">
        <v>0</v>
      </c>
      <c r="AO1236">
        <v>0.96967000000000003</v>
      </c>
      <c r="AP1236">
        <v>0</v>
      </c>
      <c r="AQ1236">
        <v>1</v>
      </c>
      <c r="AR1236" t="s">
        <v>95</v>
      </c>
      <c r="AS1236" t="s">
        <v>95</v>
      </c>
      <c r="AT1236" t="s">
        <v>95</v>
      </c>
      <c r="AU1236" t="s">
        <v>95</v>
      </c>
      <c r="AV1236" t="s">
        <v>95</v>
      </c>
      <c r="AW1236" t="s">
        <v>95</v>
      </c>
      <c r="AX1236" t="s">
        <v>95</v>
      </c>
      <c r="AY1236" t="s">
        <v>94</v>
      </c>
      <c r="AZ1236" t="s">
        <v>95</v>
      </c>
      <c r="BA1236" t="s">
        <v>94</v>
      </c>
      <c r="BB1236" t="s">
        <v>95</v>
      </c>
      <c r="BC1236" t="s">
        <v>94</v>
      </c>
      <c r="BD1236" t="s">
        <v>95</v>
      </c>
      <c r="BE1236">
        <v>1</v>
      </c>
      <c r="BI1236">
        <v>0</v>
      </c>
      <c r="BL1236">
        <v>1</v>
      </c>
      <c r="BM1236">
        <v>1</v>
      </c>
      <c r="BN1236">
        <v>0</v>
      </c>
      <c r="BO1236">
        <v>0</v>
      </c>
      <c r="BP1236">
        <v>0</v>
      </c>
      <c r="BQ1236">
        <v>1</v>
      </c>
      <c r="BY1236">
        <v>1281</v>
      </c>
      <c r="CG1236" s="4">
        <v>1</v>
      </c>
      <c r="CH1236" s="4">
        <v>1</v>
      </c>
      <c r="CI1236" s="5">
        <v>0</v>
      </c>
      <c r="CJ1236" s="5">
        <v>0</v>
      </c>
      <c r="CK1236" s="5">
        <v>0</v>
      </c>
      <c r="CL1236" s="5">
        <v>1</v>
      </c>
    </row>
    <row r="1237" spans="1:90" x14ac:dyDescent="0.2">
      <c r="A1237" t="s">
        <v>1963</v>
      </c>
      <c r="B1237" t="s">
        <v>1944</v>
      </c>
      <c r="C1237" t="s">
        <v>115</v>
      </c>
      <c r="D1237">
        <v>4.0999999999999996</v>
      </c>
      <c r="E1237" t="s">
        <v>129</v>
      </c>
      <c r="F1237" t="s">
        <v>130</v>
      </c>
      <c r="G1237" t="s">
        <v>131</v>
      </c>
      <c r="H1237" t="s">
        <v>1948</v>
      </c>
      <c r="I1237">
        <v>-50.689</v>
      </c>
      <c r="J1237">
        <v>-2.3878E-2</v>
      </c>
      <c r="K1237">
        <v>-0.57484999999999997</v>
      </c>
      <c r="L1237">
        <v>2014.8</v>
      </c>
      <c r="M1237">
        <v>-8.6694999999999994E-2</v>
      </c>
      <c r="N1237">
        <v>32.966999999999999</v>
      </c>
      <c r="O1237">
        <v>28.6</v>
      </c>
      <c r="P1237">
        <v>2000.2</v>
      </c>
      <c r="Q1237">
        <v>1178.5</v>
      </c>
      <c r="R1237">
        <v>0.12490999999999999</v>
      </c>
      <c r="S1237">
        <v>-2.9515E-2</v>
      </c>
      <c r="T1237">
        <v>31.280999999999999</v>
      </c>
      <c r="U1237">
        <v>21.094000000000001</v>
      </c>
      <c r="V1237">
        <v>9.4421000000000001E-3</v>
      </c>
      <c r="W1237">
        <v>-0.10062</v>
      </c>
      <c r="X1237">
        <v>33.280999999999999</v>
      </c>
      <c r="Y1237">
        <v>28.262</v>
      </c>
      <c r="Z1237">
        <v>1.0836E-2</v>
      </c>
      <c r="AA1237">
        <v>-9.9071000000000006E-2</v>
      </c>
      <c r="AB1237">
        <v>33.256999999999998</v>
      </c>
      <c r="AC1237">
        <v>28.187999999999999</v>
      </c>
      <c r="AD1237">
        <v>21</v>
      </c>
      <c r="AE1237">
        <v>7</v>
      </c>
      <c r="AF1237">
        <v>3.0333999999999999</v>
      </c>
      <c r="AG1237">
        <v>0.38316</v>
      </c>
      <c r="AH1237">
        <v>2.6501999999999999</v>
      </c>
      <c r="AI1237">
        <v>19</v>
      </c>
      <c r="AJ1237">
        <v>11</v>
      </c>
      <c r="AK1237">
        <v>14</v>
      </c>
      <c r="AL1237">
        <v>1</v>
      </c>
      <c r="AM1237">
        <v>1</v>
      </c>
      <c r="AN1237">
        <v>1</v>
      </c>
      <c r="AO1237">
        <v>0.40210000000000001</v>
      </c>
      <c r="AP1237">
        <v>0</v>
      </c>
      <c r="AQ1237">
        <v>1</v>
      </c>
      <c r="AR1237" t="s">
        <v>96</v>
      </c>
      <c r="AS1237" t="s">
        <v>95</v>
      </c>
      <c r="AT1237" t="s">
        <v>95</v>
      </c>
      <c r="AU1237" t="s">
        <v>94</v>
      </c>
      <c r="AV1237" t="s">
        <v>94</v>
      </c>
      <c r="AW1237" t="s">
        <v>94</v>
      </c>
      <c r="AX1237" t="s">
        <v>94</v>
      </c>
      <c r="AY1237" t="s">
        <v>95</v>
      </c>
      <c r="AZ1237" t="s">
        <v>94</v>
      </c>
      <c r="BA1237" t="s">
        <v>96</v>
      </c>
      <c r="BB1237" t="s">
        <v>94</v>
      </c>
      <c r="BC1237" t="s">
        <v>96</v>
      </c>
      <c r="BD1237" t="s">
        <v>94</v>
      </c>
      <c r="BI1237">
        <v>0</v>
      </c>
      <c r="BJ1237" t="s">
        <v>132</v>
      </c>
      <c r="BK1237" t="s">
        <v>133</v>
      </c>
      <c r="BL1237">
        <v>0</v>
      </c>
      <c r="BM1237">
        <v>0</v>
      </c>
      <c r="BN1237">
        <v>0</v>
      </c>
      <c r="BO1237">
        <v>0</v>
      </c>
      <c r="BP1237">
        <v>0</v>
      </c>
      <c r="BQ1237">
        <v>0</v>
      </c>
      <c r="BY1237">
        <v>1282</v>
      </c>
      <c r="CG1237" s="4">
        <v>0</v>
      </c>
      <c r="CH1237" s="4">
        <v>0</v>
      </c>
      <c r="CI1237" s="5">
        <v>0</v>
      </c>
      <c r="CJ1237" s="5">
        <v>0</v>
      </c>
      <c r="CK1237" s="5">
        <v>0</v>
      </c>
      <c r="CL1237" s="5">
        <v>0</v>
      </c>
    </row>
    <row r="1238" spans="1:90" x14ac:dyDescent="0.2">
      <c r="A1238" t="s">
        <v>1964</v>
      </c>
      <c r="B1238" t="s">
        <v>1944</v>
      </c>
      <c r="C1238" t="s">
        <v>115</v>
      </c>
      <c r="D1238">
        <v>4.0999999999999996</v>
      </c>
      <c r="E1238" t="s">
        <v>129</v>
      </c>
      <c r="F1238" t="s">
        <v>135</v>
      </c>
      <c r="G1238" t="s">
        <v>136</v>
      </c>
      <c r="H1238" t="s">
        <v>1948</v>
      </c>
      <c r="I1238">
        <v>0.37348999999999999</v>
      </c>
      <c r="J1238">
        <v>0.37345</v>
      </c>
      <c r="K1238">
        <v>7.0941000000000001</v>
      </c>
      <c r="L1238">
        <v>2040.1</v>
      </c>
      <c r="M1238">
        <v>11.766</v>
      </c>
      <c r="N1238" s="1">
        <v>2271800</v>
      </c>
      <c r="O1238">
        <v>4.2741000000000003E-3</v>
      </c>
      <c r="P1238">
        <v>1986.3</v>
      </c>
      <c r="Q1238">
        <v>-14217</v>
      </c>
      <c r="R1238">
        <v>0.40451999999999999</v>
      </c>
      <c r="S1238">
        <v>0.10678</v>
      </c>
      <c r="T1238">
        <v>30.032</v>
      </c>
      <c r="U1238">
        <v>20.667000000000002</v>
      </c>
      <c r="V1238">
        <v>0.40451999999999999</v>
      </c>
      <c r="W1238">
        <v>0.23438999999999999</v>
      </c>
      <c r="X1238">
        <v>30.032</v>
      </c>
      <c r="Y1238">
        <v>20.667999999999999</v>
      </c>
      <c r="Z1238">
        <v>0.27411999999999997</v>
      </c>
      <c r="AA1238">
        <v>6.6725000000000007E-2</v>
      </c>
      <c r="AB1238">
        <v>33.158000000000001</v>
      </c>
      <c r="AC1238">
        <v>26.695</v>
      </c>
      <c r="AD1238">
        <v>10</v>
      </c>
      <c r="AE1238">
        <v>5</v>
      </c>
      <c r="AF1238" s="1">
        <v>4.4017999999999998E-5</v>
      </c>
      <c r="AG1238" s="1">
        <v>5.5601000000000003E-6</v>
      </c>
      <c r="AH1238" s="1">
        <v>3.8457000000000001E-5</v>
      </c>
      <c r="AI1238">
        <v>8</v>
      </c>
      <c r="AJ1238">
        <v>0</v>
      </c>
      <c r="AK1238">
        <v>3</v>
      </c>
      <c r="AL1238">
        <v>0</v>
      </c>
      <c r="AM1238">
        <v>1</v>
      </c>
      <c r="AN1238">
        <v>1</v>
      </c>
      <c r="AO1238">
        <v>0.34365000000000001</v>
      </c>
      <c r="AP1238">
        <v>0</v>
      </c>
      <c r="AQ1238">
        <v>1</v>
      </c>
      <c r="AR1238" t="s">
        <v>94</v>
      </c>
      <c r="AS1238" t="s">
        <v>96</v>
      </c>
      <c r="AT1238" t="s">
        <v>95</v>
      </c>
      <c r="AU1238" t="s">
        <v>94</v>
      </c>
      <c r="AV1238" t="s">
        <v>95</v>
      </c>
      <c r="AW1238" t="s">
        <v>94</v>
      </c>
      <c r="AX1238" t="s">
        <v>94</v>
      </c>
      <c r="AY1238" t="s">
        <v>94</v>
      </c>
      <c r="AZ1238" t="s">
        <v>94</v>
      </c>
      <c r="BA1238" t="s">
        <v>96</v>
      </c>
      <c r="BB1238" t="s">
        <v>96</v>
      </c>
      <c r="BC1238" t="s">
        <v>96</v>
      </c>
      <c r="BD1238" t="s">
        <v>94</v>
      </c>
      <c r="BI1238">
        <v>0</v>
      </c>
      <c r="BJ1238" t="s">
        <v>137</v>
      </c>
      <c r="BK1238" t="s">
        <v>138</v>
      </c>
      <c r="BL1238">
        <v>1</v>
      </c>
      <c r="BM1238">
        <v>1</v>
      </c>
      <c r="BN1238">
        <v>0</v>
      </c>
      <c r="BO1238">
        <v>0</v>
      </c>
      <c r="BP1238">
        <v>0</v>
      </c>
      <c r="BQ1238">
        <v>1</v>
      </c>
      <c r="BY1238">
        <v>1283</v>
      </c>
      <c r="CG1238" s="4">
        <v>1</v>
      </c>
      <c r="CH1238" s="4">
        <v>1</v>
      </c>
      <c r="CI1238" s="5">
        <v>0</v>
      </c>
      <c r="CJ1238" s="5">
        <v>0</v>
      </c>
      <c r="CK1238" s="5">
        <v>0</v>
      </c>
      <c r="CL1238" s="5">
        <v>1</v>
      </c>
    </row>
    <row r="1239" spans="1:90" x14ac:dyDescent="0.2">
      <c r="A1239" t="s">
        <v>1965</v>
      </c>
      <c r="B1239" t="s">
        <v>1944</v>
      </c>
      <c r="C1239" t="s">
        <v>147</v>
      </c>
      <c r="D1239">
        <v>3.3</v>
      </c>
      <c r="E1239" t="s">
        <v>148</v>
      </c>
      <c r="F1239" t="s">
        <v>149</v>
      </c>
      <c r="G1239" t="s">
        <v>150</v>
      </c>
      <c r="H1239" t="s">
        <v>1948</v>
      </c>
      <c r="I1239">
        <v>0.18315000000000001</v>
      </c>
      <c r="J1239">
        <v>5.8120999999999999E-2</v>
      </c>
      <c r="K1239">
        <v>69.608999999999995</v>
      </c>
      <c r="L1239">
        <v>2006.5</v>
      </c>
      <c r="M1239">
        <v>23.994</v>
      </c>
      <c r="N1239">
        <v>3374.4</v>
      </c>
      <c r="O1239">
        <v>3.9042E-2</v>
      </c>
      <c r="P1239">
        <v>1825.8</v>
      </c>
      <c r="Q1239" s="1">
        <v>-137870</v>
      </c>
      <c r="R1239">
        <v>0.97418000000000005</v>
      </c>
      <c r="S1239">
        <v>0.97265999999999997</v>
      </c>
      <c r="T1239">
        <v>191.6</v>
      </c>
      <c r="U1239">
        <v>115.55</v>
      </c>
      <c r="V1239">
        <v>0.88602999999999998</v>
      </c>
      <c r="W1239">
        <v>0.88163999999999998</v>
      </c>
      <c r="X1239">
        <v>402.52</v>
      </c>
      <c r="Y1239">
        <v>322.01</v>
      </c>
      <c r="Z1239">
        <v>0.85892000000000002</v>
      </c>
      <c r="AA1239">
        <v>0.85348999999999997</v>
      </c>
      <c r="AB1239">
        <v>447.84</v>
      </c>
      <c r="AC1239">
        <v>394.38</v>
      </c>
      <c r="AD1239">
        <v>55</v>
      </c>
      <c r="AE1239">
        <v>55</v>
      </c>
      <c r="AF1239">
        <v>1.052</v>
      </c>
      <c r="AG1239">
        <v>1.1854000000000001E-3</v>
      </c>
      <c r="AH1239">
        <v>1.0508999999999999</v>
      </c>
      <c r="AI1239">
        <v>55</v>
      </c>
      <c r="AJ1239">
        <v>3</v>
      </c>
      <c r="AK1239">
        <v>53</v>
      </c>
      <c r="AL1239">
        <v>0</v>
      </c>
      <c r="AM1239">
        <v>0</v>
      </c>
      <c r="AN1239">
        <v>1</v>
      </c>
      <c r="AO1239">
        <v>0.97887999999999997</v>
      </c>
      <c r="AP1239">
        <v>0</v>
      </c>
      <c r="AQ1239">
        <v>0</v>
      </c>
      <c r="AR1239" t="s">
        <v>95</v>
      </c>
      <c r="AS1239" t="s">
        <v>95</v>
      </c>
      <c r="AT1239" t="s">
        <v>95</v>
      </c>
      <c r="AU1239" t="s">
        <v>95</v>
      </c>
      <c r="AV1239" t="s">
        <v>95</v>
      </c>
      <c r="AW1239" t="s">
        <v>95</v>
      </c>
      <c r="AX1239" t="s">
        <v>95</v>
      </c>
      <c r="AY1239" t="s">
        <v>95</v>
      </c>
      <c r="AZ1239" t="s">
        <v>95</v>
      </c>
      <c r="BA1239" t="s">
        <v>95</v>
      </c>
      <c r="BB1239" t="s">
        <v>95</v>
      </c>
      <c r="BC1239" t="s">
        <v>95</v>
      </c>
      <c r="BD1239" t="s">
        <v>95</v>
      </c>
      <c r="BH1239" t="s">
        <v>151</v>
      </c>
      <c r="BI1239">
        <v>0</v>
      </c>
      <c r="BL1239">
        <v>1</v>
      </c>
      <c r="BM1239">
        <v>1</v>
      </c>
      <c r="BN1239">
        <v>0</v>
      </c>
      <c r="BO1239">
        <v>0</v>
      </c>
      <c r="BP1239">
        <v>1</v>
      </c>
      <c r="BQ1239">
        <v>1</v>
      </c>
      <c r="BY1239">
        <v>1284</v>
      </c>
      <c r="CG1239" s="4">
        <v>1</v>
      </c>
      <c r="CH1239" s="4">
        <v>1</v>
      </c>
      <c r="CI1239" s="5">
        <v>0</v>
      </c>
      <c r="CJ1239" s="5">
        <v>0</v>
      </c>
      <c r="CK1239" s="5">
        <v>1</v>
      </c>
      <c r="CL1239" s="5">
        <v>1</v>
      </c>
    </row>
    <row r="1240" spans="1:90" x14ac:dyDescent="0.2">
      <c r="A1240" t="s">
        <v>1966</v>
      </c>
      <c r="B1240" t="s">
        <v>1944</v>
      </c>
      <c r="C1240" t="s">
        <v>147</v>
      </c>
      <c r="D1240">
        <v>3.5</v>
      </c>
      <c r="E1240" t="s">
        <v>317</v>
      </c>
      <c r="F1240" t="s">
        <v>318</v>
      </c>
      <c r="G1240" t="s">
        <v>319</v>
      </c>
      <c r="H1240" t="s">
        <v>1948</v>
      </c>
      <c r="I1240">
        <v>0.38530999999999999</v>
      </c>
      <c r="J1240">
        <v>0.11416</v>
      </c>
      <c r="K1240">
        <v>0.7137</v>
      </c>
      <c r="L1240">
        <v>2014.4</v>
      </c>
      <c r="M1240">
        <v>11.404999999999999</v>
      </c>
      <c r="N1240">
        <v>32.447000000000003</v>
      </c>
      <c r="O1240">
        <v>7.4513999999999996</v>
      </c>
      <c r="P1240">
        <v>2009.4</v>
      </c>
      <c r="Q1240">
        <v>-1421.4</v>
      </c>
      <c r="R1240">
        <v>0.99724999999999997</v>
      </c>
      <c r="S1240">
        <v>0.99704999999999999</v>
      </c>
      <c r="T1240">
        <v>0.58431999999999995</v>
      </c>
      <c r="U1240">
        <v>0.36165999999999998</v>
      </c>
      <c r="V1240">
        <v>0.93</v>
      </c>
      <c r="W1240">
        <v>0.92666000000000004</v>
      </c>
      <c r="X1240">
        <v>2.9500999999999999</v>
      </c>
      <c r="Y1240">
        <v>2.2934999999999999</v>
      </c>
      <c r="Z1240">
        <v>0.69101999999999997</v>
      </c>
      <c r="AA1240">
        <v>0.67630999999999997</v>
      </c>
      <c r="AB1240">
        <v>6.1980000000000004</v>
      </c>
      <c r="AC1240">
        <v>5.4955999999999996</v>
      </c>
      <c r="AD1240">
        <v>45</v>
      </c>
      <c r="AE1240">
        <v>22</v>
      </c>
      <c r="AF1240">
        <v>0.98621000000000003</v>
      </c>
      <c r="AG1240">
        <v>6.1637999999999998E-2</v>
      </c>
      <c r="AH1240">
        <v>0.92457</v>
      </c>
      <c r="AI1240">
        <v>22</v>
      </c>
      <c r="AJ1240">
        <v>1</v>
      </c>
      <c r="AK1240">
        <v>21</v>
      </c>
      <c r="AL1240">
        <v>0</v>
      </c>
      <c r="AM1240">
        <v>0</v>
      </c>
      <c r="AN1240">
        <v>0</v>
      </c>
      <c r="AO1240">
        <v>0.93113000000000001</v>
      </c>
      <c r="AP1240">
        <v>0</v>
      </c>
      <c r="AQ1240">
        <v>1</v>
      </c>
      <c r="AR1240" t="s">
        <v>95</v>
      </c>
      <c r="AS1240" t="s">
        <v>95</v>
      </c>
      <c r="AT1240" t="s">
        <v>95</v>
      </c>
      <c r="AU1240" t="s">
        <v>95</v>
      </c>
      <c r="AV1240" t="s">
        <v>95</v>
      </c>
      <c r="AW1240" t="s">
        <v>95</v>
      </c>
      <c r="AX1240" t="s">
        <v>95</v>
      </c>
      <c r="AY1240" t="s">
        <v>95</v>
      </c>
      <c r="AZ1240" t="s">
        <v>95</v>
      </c>
      <c r="BA1240" t="s">
        <v>95</v>
      </c>
      <c r="BB1240" t="s">
        <v>95</v>
      </c>
      <c r="BC1240" t="s">
        <v>95</v>
      </c>
      <c r="BD1240" t="s">
        <v>95</v>
      </c>
      <c r="BI1240">
        <v>0</v>
      </c>
      <c r="BJ1240" t="s">
        <v>137</v>
      </c>
      <c r="BK1240" t="s">
        <v>133</v>
      </c>
      <c r="BL1240">
        <v>1</v>
      </c>
      <c r="BM1240">
        <v>1</v>
      </c>
      <c r="BN1240">
        <v>0</v>
      </c>
      <c r="BO1240">
        <v>0</v>
      </c>
      <c r="BP1240">
        <v>0</v>
      </c>
      <c r="BQ1240">
        <v>1</v>
      </c>
      <c r="BY1240">
        <v>1285</v>
      </c>
      <c r="CG1240" s="4">
        <v>1</v>
      </c>
      <c r="CH1240" s="4">
        <v>1</v>
      </c>
      <c r="CI1240" s="5">
        <v>0</v>
      </c>
      <c r="CJ1240" s="5">
        <v>0</v>
      </c>
      <c r="CK1240" s="5">
        <v>0</v>
      </c>
      <c r="CL1240" s="5">
        <v>1</v>
      </c>
    </row>
    <row r="1241" spans="1:90" x14ac:dyDescent="0.2">
      <c r="A1241" t="s">
        <v>1967</v>
      </c>
      <c r="B1241" t="s">
        <v>1944</v>
      </c>
      <c r="C1241" t="s">
        <v>147</v>
      </c>
      <c r="D1241">
        <v>3.5</v>
      </c>
      <c r="E1241" t="s">
        <v>317</v>
      </c>
      <c r="F1241" t="s">
        <v>321</v>
      </c>
      <c r="G1241" t="s">
        <v>322</v>
      </c>
      <c r="H1241" t="s">
        <v>1948</v>
      </c>
      <c r="I1241">
        <v>15.018000000000001</v>
      </c>
      <c r="J1241">
        <v>5.9768E-3</v>
      </c>
      <c r="K1241">
        <v>5.3095999999999997E-2</v>
      </c>
      <c r="L1241">
        <v>2009</v>
      </c>
      <c r="M1241">
        <v>0.29260999999999998</v>
      </c>
      <c r="N1241">
        <v>1.9333</v>
      </c>
      <c r="O1241">
        <v>1554.1</v>
      </c>
      <c r="P1241" s="1">
        <v>157550</v>
      </c>
      <c r="Q1241">
        <v>-105.59</v>
      </c>
      <c r="R1241">
        <v>0.54252</v>
      </c>
      <c r="S1241">
        <v>0.50904000000000005</v>
      </c>
      <c r="T1241">
        <v>0.80184999999999995</v>
      </c>
      <c r="U1241">
        <v>0.42370000000000002</v>
      </c>
      <c r="V1241">
        <v>-0.35980000000000001</v>
      </c>
      <c r="W1241">
        <v>-0.42455999999999999</v>
      </c>
      <c r="X1241">
        <v>1.3824000000000001</v>
      </c>
      <c r="Y1241">
        <v>0.71111000000000002</v>
      </c>
      <c r="Z1241">
        <v>0.33833000000000002</v>
      </c>
      <c r="AA1241">
        <v>0.30682999999999999</v>
      </c>
      <c r="AB1241">
        <v>0.96433000000000002</v>
      </c>
      <c r="AC1241">
        <v>0.71882000000000001</v>
      </c>
      <c r="AD1241">
        <v>45</v>
      </c>
      <c r="AE1241">
        <v>15</v>
      </c>
      <c r="AF1241">
        <v>2.069</v>
      </c>
      <c r="AG1241">
        <v>0.51724000000000003</v>
      </c>
      <c r="AH1241">
        <v>1.5517000000000001</v>
      </c>
      <c r="AI1241">
        <v>21</v>
      </c>
      <c r="AJ1241">
        <v>9</v>
      </c>
      <c r="AK1241">
        <v>14</v>
      </c>
      <c r="AL1241">
        <v>1</v>
      </c>
      <c r="AM1241">
        <v>1</v>
      </c>
      <c r="AN1241">
        <v>1</v>
      </c>
      <c r="AO1241">
        <v>0.76744000000000001</v>
      </c>
      <c r="AP1241">
        <v>0</v>
      </c>
      <c r="AQ1241">
        <v>1</v>
      </c>
      <c r="AR1241" t="s">
        <v>94</v>
      </c>
      <c r="AS1241" t="s">
        <v>95</v>
      </c>
      <c r="AT1241" t="s">
        <v>95</v>
      </c>
      <c r="AU1241" t="s">
        <v>94</v>
      </c>
      <c r="AV1241" t="s">
        <v>94</v>
      </c>
      <c r="AW1241" t="s">
        <v>94</v>
      </c>
      <c r="AX1241" t="s">
        <v>95</v>
      </c>
      <c r="AY1241" t="s">
        <v>95</v>
      </c>
      <c r="AZ1241" t="s">
        <v>95</v>
      </c>
      <c r="BA1241" t="s">
        <v>94</v>
      </c>
      <c r="BB1241" t="s">
        <v>94</v>
      </c>
      <c r="BC1241" t="s">
        <v>94</v>
      </c>
      <c r="BD1241" t="s">
        <v>94</v>
      </c>
      <c r="BI1241">
        <v>0</v>
      </c>
      <c r="BJ1241" t="s">
        <v>132</v>
      </c>
      <c r="BK1241" t="s">
        <v>133</v>
      </c>
      <c r="BL1241">
        <v>0</v>
      </c>
      <c r="BM1241">
        <v>1</v>
      </c>
      <c r="BN1241">
        <v>0</v>
      </c>
      <c r="BO1241">
        <v>0</v>
      </c>
      <c r="BP1241">
        <v>0</v>
      </c>
      <c r="BQ1241">
        <v>0</v>
      </c>
      <c r="BY1241">
        <v>1286</v>
      </c>
      <c r="CG1241" s="4">
        <v>0</v>
      </c>
      <c r="CH1241" s="4">
        <v>1</v>
      </c>
      <c r="CI1241" s="5">
        <v>0</v>
      </c>
      <c r="CJ1241" s="5">
        <v>0</v>
      </c>
      <c r="CK1241" s="5">
        <v>0</v>
      </c>
      <c r="CL1241" s="5">
        <v>0</v>
      </c>
    </row>
    <row r="1242" spans="1:90" x14ac:dyDescent="0.2">
      <c r="A1242" t="s">
        <v>1968</v>
      </c>
      <c r="B1242" t="s">
        <v>1944</v>
      </c>
      <c r="C1242" t="s">
        <v>147</v>
      </c>
      <c r="D1242">
        <v>3.5</v>
      </c>
      <c r="E1242" t="s">
        <v>317</v>
      </c>
      <c r="F1242" t="s">
        <v>325</v>
      </c>
      <c r="G1242" t="s">
        <v>326</v>
      </c>
      <c r="H1242" t="s">
        <v>1948</v>
      </c>
      <c r="I1242">
        <v>0.53813</v>
      </c>
      <c r="J1242">
        <v>8.6239999999999997E-3</v>
      </c>
      <c r="K1242">
        <v>8.0501000000000003E-2</v>
      </c>
      <c r="L1242">
        <v>2014.4</v>
      </c>
      <c r="M1242">
        <v>8.1661000000000001</v>
      </c>
      <c r="N1242">
        <v>3.6162999999999998</v>
      </c>
      <c r="O1242">
        <v>1553.5</v>
      </c>
      <c r="P1242" s="1">
        <v>157620</v>
      </c>
      <c r="Q1242">
        <v>-160.36000000000001</v>
      </c>
      <c r="R1242">
        <v>0.84968999999999995</v>
      </c>
      <c r="S1242">
        <v>0.83869000000000005</v>
      </c>
      <c r="T1242">
        <v>0.55794999999999995</v>
      </c>
      <c r="U1242">
        <v>0.24726999999999999</v>
      </c>
      <c r="V1242">
        <v>-0.30901000000000001</v>
      </c>
      <c r="W1242">
        <v>-0.37135000000000001</v>
      </c>
      <c r="X1242">
        <v>1.6465000000000001</v>
      </c>
      <c r="Y1242">
        <v>0.8</v>
      </c>
      <c r="Z1242">
        <v>0.52775000000000005</v>
      </c>
      <c r="AA1242">
        <v>0.50526000000000004</v>
      </c>
      <c r="AB1242">
        <v>0.98897999999999997</v>
      </c>
      <c r="AC1242">
        <v>0.81347000000000003</v>
      </c>
      <c r="AD1242">
        <v>45</v>
      </c>
      <c r="AE1242">
        <v>13</v>
      </c>
      <c r="AF1242">
        <v>1.3826000000000001</v>
      </c>
      <c r="AG1242">
        <v>0.27653</v>
      </c>
      <c r="AH1242">
        <v>1.1061000000000001</v>
      </c>
      <c r="AI1242">
        <v>13</v>
      </c>
      <c r="AJ1242">
        <v>1</v>
      </c>
      <c r="AK1242">
        <v>12</v>
      </c>
      <c r="AL1242">
        <v>0</v>
      </c>
      <c r="AM1242">
        <v>0</v>
      </c>
      <c r="AN1242">
        <v>1</v>
      </c>
      <c r="AO1242">
        <v>0.88524999999999998</v>
      </c>
      <c r="AP1242">
        <v>0</v>
      </c>
      <c r="AQ1242">
        <v>1</v>
      </c>
      <c r="AR1242" t="s">
        <v>95</v>
      </c>
      <c r="AS1242" t="s">
        <v>95</v>
      </c>
      <c r="AT1242" t="s">
        <v>95</v>
      </c>
      <c r="AU1242" t="s">
        <v>95</v>
      </c>
      <c r="AV1242" t="s">
        <v>94</v>
      </c>
      <c r="AW1242" t="s">
        <v>94</v>
      </c>
      <c r="AX1242" t="s">
        <v>95</v>
      </c>
      <c r="AY1242" t="s">
        <v>95</v>
      </c>
      <c r="AZ1242" t="s">
        <v>95</v>
      </c>
      <c r="BA1242" t="s">
        <v>94</v>
      </c>
      <c r="BB1242" t="s">
        <v>94</v>
      </c>
      <c r="BC1242" t="s">
        <v>94</v>
      </c>
      <c r="BD1242" t="s">
        <v>94</v>
      </c>
      <c r="BI1242">
        <v>0</v>
      </c>
      <c r="BJ1242" t="s">
        <v>132</v>
      </c>
      <c r="BK1242" t="s">
        <v>133</v>
      </c>
      <c r="BL1242">
        <v>1</v>
      </c>
      <c r="BM1242">
        <v>1</v>
      </c>
      <c r="BN1242">
        <v>0</v>
      </c>
      <c r="BO1242">
        <v>0</v>
      </c>
      <c r="BP1242">
        <v>0</v>
      </c>
      <c r="BQ1242">
        <v>0</v>
      </c>
      <c r="BY1242">
        <v>1287</v>
      </c>
      <c r="CG1242" s="4">
        <v>1</v>
      </c>
      <c r="CH1242" s="4">
        <v>1</v>
      </c>
      <c r="CI1242" s="5">
        <v>0</v>
      </c>
      <c r="CJ1242" s="5">
        <v>0</v>
      </c>
      <c r="CK1242" s="5">
        <v>0</v>
      </c>
      <c r="CL1242" s="5">
        <v>0</v>
      </c>
    </row>
    <row r="1243" spans="1:90" x14ac:dyDescent="0.2">
      <c r="A1243" t="s">
        <v>1969</v>
      </c>
      <c r="B1243" t="s">
        <v>1944</v>
      </c>
      <c r="C1243" t="s">
        <v>147</v>
      </c>
      <c r="D1243">
        <v>3.5</v>
      </c>
      <c r="E1243" t="s">
        <v>317</v>
      </c>
      <c r="F1243" t="s">
        <v>328</v>
      </c>
      <c r="G1243" t="s">
        <v>329</v>
      </c>
      <c r="H1243" t="s">
        <v>1948</v>
      </c>
      <c r="I1243">
        <v>1.8524</v>
      </c>
      <c r="J1243">
        <v>0.12920000000000001</v>
      </c>
      <c r="K1243">
        <v>2.6808999999999998</v>
      </c>
      <c r="L1243">
        <v>2017.9</v>
      </c>
      <c r="M1243">
        <v>2.3723000000000001</v>
      </c>
      <c r="N1243">
        <v>168.08</v>
      </c>
      <c r="O1243">
        <v>0.43620999999999999</v>
      </c>
      <c r="P1243">
        <v>1978.3</v>
      </c>
      <c r="Q1243">
        <v>-5342.6</v>
      </c>
      <c r="R1243">
        <v>0.44546999999999998</v>
      </c>
      <c r="S1243">
        <v>0.40489000000000003</v>
      </c>
      <c r="T1243">
        <v>62.883000000000003</v>
      </c>
      <c r="U1243">
        <v>18.527999999999999</v>
      </c>
      <c r="V1243">
        <v>0.26718999999999998</v>
      </c>
      <c r="W1243">
        <v>0.23229</v>
      </c>
      <c r="X1243">
        <v>72.287999999999997</v>
      </c>
      <c r="Y1243">
        <v>30.8</v>
      </c>
      <c r="Z1243">
        <v>0.17</v>
      </c>
      <c r="AA1243">
        <v>0.13048000000000001</v>
      </c>
      <c r="AB1243">
        <v>76.932000000000002</v>
      </c>
      <c r="AC1243">
        <v>42.073</v>
      </c>
      <c r="AD1243">
        <v>45</v>
      </c>
      <c r="AE1243">
        <v>12</v>
      </c>
      <c r="AF1243">
        <v>3.0337000000000001</v>
      </c>
      <c r="AG1243">
        <v>2.1451999999999999E-3</v>
      </c>
      <c r="AH1243">
        <v>3.0314999999999999</v>
      </c>
      <c r="AI1243">
        <v>13</v>
      </c>
      <c r="AJ1243">
        <v>3</v>
      </c>
      <c r="AK1243">
        <v>11</v>
      </c>
      <c r="AL1243">
        <v>1</v>
      </c>
      <c r="AM1243">
        <v>0</v>
      </c>
      <c r="AN1243">
        <v>1</v>
      </c>
      <c r="AO1243">
        <v>0.61768999999999996</v>
      </c>
      <c r="AP1243">
        <v>0</v>
      </c>
      <c r="AQ1243">
        <v>0</v>
      </c>
      <c r="AR1243" t="s">
        <v>94</v>
      </c>
      <c r="AS1243" t="s">
        <v>95</v>
      </c>
      <c r="AT1243" t="s">
        <v>95</v>
      </c>
      <c r="AU1243" t="s">
        <v>94</v>
      </c>
      <c r="AV1243" t="s">
        <v>94</v>
      </c>
      <c r="AW1243" t="s">
        <v>94</v>
      </c>
      <c r="AX1243" t="s">
        <v>94</v>
      </c>
      <c r="AY1243" t="s">
        <v>95</v>
      </c>
      <c r="AZ1243" t="s">
        <v>94</v>
      </c>
      <c r="BA1243" t="s">
        <v>94</v>
      </c>
      <c r="BB1243" t="s">
        <v>94</v>
      </c>
      <c r="BC1243" t="s">
        <v>94</v>
      </c>
      <c r="BD1243" t="s">
        <v>94</v>
      </c>
      <c r="BI1243">
        <v>0</v>
      </c>
      <c r="BJ1243" t="s">
        <v>132</v>
      </c>
      <c r="BK1243" t="s">
        <v>133</v>
      </c>
      <c r="BL1243">
        <v>1</v>
      </c>
      <c r="BM1243">
        <v>1</v>
      </c>
      <c r="BN1243">
        <v>0</v>
      </c>
      <c r="BO1243">
        <v>0</v>
      </c>
      <c r="BP1243">
        <v>0</v>
      </c>
      <c r="BQ1243">
        <v>0</v>
      </c>
      <c r="BY1243">
        <v>1288</v>
      </c>
      <c r="CG1243" s="4">
        <v>1</v>
      </c>
      <c r="CH1243" s="4">
        <v>1</v>
      </c>
      <c r="CI1243" s="5">
        <v>0</v>
      </c>
      <c r="CJ1243" s="5">
        <v>0</v>
      </c>
      <c r="CK1243" s="5">
        <v>0</v>
      </c>
      <c r="CL1243" s="5">
        <v>0</v>
      </c>
    </row>
    <row r="1244" spans="1:90" x14ac:dyDescent="0.2">
      <c r="A1244" t="s">
        <v>1970</v>
      </c>
      <c r="B1244" t="s">
        <v>1944</v>
      </c>
      <c r="C1244" t="s">
        <v>147</v>
      </c>
      <c r="D1244">
        <v>3.5</v>
      </c>
      <c r="E1244" t="s">
        <v>317</v>
      </c>
      <c r="F1244" t="s">
        <v>331</v>
      </c>
      <c r="G1244" t="s">
        <v>329</v>
      </c>
      <c r="H1244" t="s">
        <v>1948</v>
      </c>
      <c r="I1244">
        <v>1.7365999999999999</v>
      </c>
      <c r="J1244">
        <v>0.13145999999999999</v>
      </c>
      <c r="K1244">
        <v>2.875</v>
      </c>
      <c r="L1244">
        <v>2018</v>
      </c>
      <c r="M1244">
        <v>2.5305</v>
      </c>
      <c r="N1244">
        <v>182.08</v>
      </c>
      <c r="O1244">
        <v>4.4850000000000003</v>
      </c>
      <c r="P1244">
        <v>1996.2</v>
      </c>
      <c r="Q1244">
        <v>-5729.5</v>
      </c>
      <c r="R1244">
        <v>0.44483</v>
      </c>
      <c r="S1244">
        <v>0.40421000000000001</v>
      </c>
      <c r="T1244">
        <v>67.391000000000005</v>
      </c>
      <c r="U1244">
        <v>19.471</v>
      </c>
      <c r="V1244">
        <v>0.27160000000000001</v>
      </c>
      <c r="W1244">
        <v>0.23691999999999999</v>
      </c>
      <c r="X1244">
        <v>77.191999999999993</v>
      </c>
      <c r="Y1244">
        <v>31.795999999999999</v>
      </c>
      <c r="Z1244">
        <v>0.17043</v>
      </c>
      <c r="AA1244">
        <v>0.13092999999999999</v>
      </c>
      <c r="AB1244">
        <v>82.378</v>
      </c>
      <c r="AC1244">
        <v>43.902999999999999</v>
      </c>
      <c r="AD1244">
        <v>45</v>
      </c>
      <c r="AE1244">
        <v>12</v>
      </c>
      <c r="AF1244">
        <v>3.0562</v>
      </c>
      <c r="AG1244">
        <v>1.9802000000000001E-3</v>
      </c>
      <c r="AH1244">
        <v>3.0541999999999998</v>
      </c>
      <c r="AI1244">
        <v>13</v>
      </c>
      <c r="AJ1244">
        <v>3</v>
      </c>
      <c r="AK1244">
        <v>11</v>
      </c>
      <c r="AL1244">
        <v>1</v>
      </c>
      <c r="AM1244">
        <v>0</v>
      </c>
      <c r="AN1244">
        <v>1</v>
      </c>
      <c r="AO1244">
        <v>0.59460999999999997</v>
      </c>
      <c r="AP1244">
        <v>0</v>
      </c>
      <c r="AQ1244">
        <v>0</v>
      </c>
      <c r="AR1244" t="s">
        <v>94</v>
      </c>
      <c r="AS1244" t="s">
        <v>95</v>
      </c>
      <c r="AT1244" t="s">
        <v>95</v>
      </c>
      <c r="AU1244" t="s">
        <v>95</v>
      </c>
      <c r="AV1244" t="s">
        <v>94</v>
      </c>
      <c r="AW1244" t="s">
        <v>94</v>
      </c>
      <c r="AX1244" t="s">
        <v>94</v>
      </c>
      <c r="AY1244" t="s">
        <v>95</v>
      </c>
      <c r="AZ1244" t="s">
        <v>94</v>
      </c>
      <c r="BA1244" t="s">
        <v>94</v>
      </c>
      <c r="BB1244" t="s">
        <v>94</v>
      </c>
      <c r="BC1244" t="s">
        <v>94</v>
      </c>
      <c r="BD1244" t="s">
        <v>94</v>
      </c>
      <c r="BI1244">
        <v>0</v>
      </c>
      <c r="BJ1244" t="s">
        <v>132</v>
      </c>
      <c r="BK1244" t="s">
        <v>133</v>
      </c>
      <c r="BL1244">
        <v>1</v>
      </c>
      <c r="BM1244">
        <v>1</v>
      </c>
      <c r="BN1244">
        <v>0</v>
      </c>
      <c r="BO1244">
        <v>0</v>
      </c>
      <c r="BP1244">
        <v>0</v>
      </c>
      <c r="BQ1244">
        <v>0</v>
      </c>
      <c r="BY1244">
        <v>1289</v>
      </c>
      <c r="CG1244" s="4">
        <v>1</v>
      </c>
      <c r="CH1244" s="4">
        <v>1</v>
      </c>
      <c r="CI1244" s="5">
        <v>0</v>
      </c>
      <c r="CJ1244" s="5">
        <v>0</v>
      </c>
      <c r="CK1244" s="5">
        <v>0</v>
      </c>
      <c r="CL1244" s="5">
        <v>0</v>
      </c>
    </row>
    <row r="1245" spans="1:90" x14ac:dyDescent="0.2">
      <c r="A1245" t="s">
        <v>1971</v>
      </c>
      <c r="B1245" t="s">
        <v>1944</v>
      </c>
      <c r="C1245" t="s">
        <v>147</v>
      </c>
      <c r="D1245">
        <v>3.5</v>
      </c>
      <c r="E1245" t="s">
        <v>317</v>
      </c>
      <c r="F1245" t="s">
        <v>333</v>
      </c>
      <c r="G1245" t="s">
        <v>326</v>
      </c>
      <c r="H1245" t="s">
        <v>1948</v>
      </c>
      <c r="I1245">
        <v>0.50895000000000001</v>
      </c>
      <c r="J1245">
        <v>1.3793E-2</v>
      </c>
      <c r="K1245">
        <v>0.13505</v>
      </c>
      <c r="L1245">
        <v>2014.8</v>
      </c>
      <c r="M1245">
        <v>8.6343999999999994</v>
      </c>
      <c r="N1245">
        <v>6.2606000000000002</v>
      </c>
      <c r="O1245">
        <v>1552.4</v>
      </c>
      <c r="P1245" s="1">
        <v>157730</v>
      </c>
      <c r="Q1245">
        <v>-269.02999999999997</v>
      </c>
      <c r="R1245">
        <v>0.84396000000000004</v>
      </c>
      <c r="S1245">
        <v>0.83255000000000001</v>
      </c>
      <c r="T1245">
        <v>0.96038999999999997</v>
      </c>
      <c r="U1245">
        <v>0.42931999999999998</v>
      </c>
      <c r="V1245">
        <v>-0.30075000000000002</v>
      </c>
      <c r="W1245">
        <v>-0.36269000000000001</v>
      </c>
      <c r="X1245">
        <v>2.7728999999999999</v>
      </c>
      <c r="Y1245">
        <v>1.3332999999999999</v>
      </c>
      <c r="Z1245">
        <v>0.52037999999999995</v>
      </c>
      <c r="AA1245">
        <v>0.49754999999999999</v>
      </c>
      <c r="AB1245">
        <v>1.6838</v>
      </c>
      <c r="AC1245">
        <v>1.3939999999999999</v>
      </c>
      <c r="AD1245">
        <v>45</v>
      </c>
      <c r="AE1245">
        <v>13</v>
      </c>
      <c r="AF1245">
        <v>1.2778</v>
      </c>
      <c r="AG1245">
        <v>0.15973000000000001</v>
      </c>
      <c r="AH1245">
        <v>1.1181000000000001</v>
      </c>
      <c r="AI1245">
        <v>13</v>
      </c>
      <c r="AJ1245">
        <v>2</v>
      </c>
      <c r="AK1245">
        <v>8</v>
      </c>
      <c r="AL1245">
        <v>1</v>
      </c>
      <c r="AM1245">
        <v>1</v>
      </c>
      <c r="AN1245">
        <v>1</v>
      </c>
      <c r="AO1245">
        <v>0.89017000000000002</v>
      </c>
      <c r="AP1245">
        <v>0</v>
      </c>
      <c r="AQ1245">
        <v>1</v>
      </c>
      <c r="AR1245" t="s">
        <v>95</v>
      </c>
      <c r="AS1245" t="s">
        <v>95</v>
      </c>
      <c r="AT1245" t="s">
        <v>95</v>
      </c>
      <c r="AU1245" t="s">
        <v>95</v>
      </c>
      <c r="AV1245" t="s">
        <v>95</v>
      </c>
      <c r="AW1245" t="s">
        <v>95</v>
      </c>
      <c r="AX1245" t="s">
        <v>95</v>
      </c>
      <c r="AY1245" t="s">
        <v>95</v>
      </c>
      <c r="AZ1245" t="s">
        <v>95</v>
      </c>
      <c r="BA1245" t="s">
        <v>95</v>
      </c>
      <c r="BB1245" t="s">
        <v>95</v>
      </c>
      <c r="BC1245" t="s">
        <v>95</v>
      </c>
      <c r="BD1245" t="s">
        <v>95</v>
      </c>
      <c r="BI1245">
        <v>0</v>
      </c>
      <c r="BJ1245" t="s">
        <v>132</v>
      </c>
      <c r="BK1245" t="s">
        <v>133</v>
      </c>
      <c r="BL1245">
        <v>1</v>
      </c>
      <c r="BM1245">
        <v>1</v>
      </c>
      <c r="BN1245">
        <v>0</v>
      </c>
      <c r="BO1245">
        <v>0</v>
      </c>
      <c r="BP1245">
        <v>0</v>
      </c>
      <c r="BQ1245">
        <v>0</v>
      </c>
      <c r="BY1245">
        <v>1290</v>
      </c>
      <c r="CG1245" s="4">
        <v>1</v>
      </c>
      <c r="CH1245" s="4">
        <v>1</v>
      </c>
      <c r="CI1245" s="5">
        <v>0</v>
      </c>
      <c r="CJ1245" s="5">
        <v>0</v>
      </c>
      <c r="CK1245" s="5">
        <v>0</v>
      </c>
      <c r="CL1245" s="5">
        <v>0</v>
      </c>
    </row>
    <row r="1246" spans="1:90" x14ac:dyDescent="0.2">
      <c r="A1246" t="s">
        <v>1972</v>
      </c>
      <c r="B1246" t="s">
        <v>1944</v>
      </c>
      <c r="C1246" t="s">
        <v>147</v>
      </c>
      <c r="D1246">
        <v>3.5</v>
      </c>
      <c r="E1246" t="s">
        <v>317</v>
      </c>
      <c r="F1246" t="s">
        <v>335</v>
      </c>
      <c r="G1246" t="s">
        <v>336</v>
      </c>
      <c r="H1246" t="s">
        <v>1948</v>
      </c>
      <c r="I1246">
        <v>0.28347</v>
      </c>
      <c r="J1246">
        <v>0.16488</v>
      </c>
      <c r="K1246">
        <v>5.2073999999999998</v>
      </c>
      <c r="L1246">
        <v>2020.4</v>
      </c>
      <c r="M1246">
        <v>15.502000000000001</v>
      </c>
      <c r="N1246">
        <v>446.73</v>
      </c>
      <c r="O1246">
        <v>1.0215999999999999E-2</v>
      </c>
      <c r="P1246">
        <v>1960.5</v>
      </c>
      <c r="Q1246">
        <v>-10375</v>
      </c>
      <c r="R1246">
        <v>0.99961999999999995</v>
      </c>
      <c r="S1246">
        <v>0.99958999999999998</v>
      </c>
      <c r="T1246">
        <v>1.7395</v>
      </c>
      <c r="U1246">
        <v>1.1848000000000001</v>
      </c>
      <c r="V1246">
        <v>0.98626000000000003</v>
      </c>
      <c r="W1246">
        <v>0.98560000000000003</v>
      </c>
      <c r="X1246">
        <v>10.496</v>
      </c>
      <c r="Y1246">
        <v>7.7563000000000004</v>
      </c>
      <c r="Z1246">
        <v>0.57057999999999998</v>
      </c>
      <c r="AA1246">
        <v>0.55013000000000001</v>
      </c>
      <c r="AB1246">
        <v>58.67</v>
      </c>
      <c r="AC1246">
        <v>47.915999999999997</v>
      </c>
      <c r="AD1246">
        <v>45</v>
      </c>
      <c r="AE1246">
        <v>22</v>
      </c>
      <c r="AF1246">
        <v>0.74541000000000002</v>
      </c>
      <c r="AG1246">
        <v>4.4770000000000001E-3</v>
      </c>
      <c r="AH1246">
        <v>0.74094000000000004</v>
      </c>
      <c r="AI1246">
        <v>22</v>
      </c>
      <c r="AJ1246">
        <v>0</v>
      </c>
      <c r="AK1246">
        <v>21</v>
      </c>
      <c r="AL1246">
        <v>0</v>
      </c>
      <c r="AM1246">
        <v>0</v>
      </c>
      <c r="AN1246">
        <v>0</v>
      </c>
      <c r="AO1246">
        <v>0.87411000000000005</v>
      </c>
      <c r="AP1246">
        <v>0</v>
      </c>
      <c r="AQ1246">
        <v>0</v>
      </c>
      <c r="AR1246" t="s">
        <v>95</v>
      </c>
      <c r="AS1246" t="s">
        <v>95</v>
      </c>
      <c r="AT1246" t="s">
        <v>95</v>
      </c>
      <c r="AU1246" t="s">
        <v>95</v>
      </c>
      <c r="AV1246" t="s">
        <v>95</v>
      </c>
      <c r="AW1246" t="s">
        <v>95</v>
      </c>
      <c r="AX1246" t="s">
        <v>95</v>
      </c>
      <c r="AY1246" t="s">
        <v>95</v>
      </c>
      <c r="AZ1246" t="s">
        <v>95</v>
      </c>
      <c r="BA1246" t="s">
        <v>95</v>
      </c>
      <c r="BB1246" t="s">
        <v>95</v>
      </c>
      <c r="BC1246" t="s">
        <v>95</v>
      </c>
      <c r="BD1246" t="s">
        <v>95</v>
      </c>
      <c r="BH1246" t="s">
        <v>389</v>
      </c>
      <c r="BI1246">
        <v>1</v>
      </c>
      <c r="BJ1246" t="s">
        <v>97</v>
      </c>
      <c r="BK1246" t="s">
        <v>337</v>
      </c>
      <c r="BL1246">
        <v>0</v>
      </c>
      <c r="BM1246">
        <v>0</v>
      </c>
      <c r="BN1246">
        <v>0</v>
      </c>
      <c r="BO1246">
        <v>0</v>
      </c>
      <c r="BP1246">
        <v>0</v>
      </c>
      <c r="BQ1246">
        <v>0</v>
      </c>
      <c r="BY1246">
        <v>1291</v>
      </c>
      <c r="CG1246" s="4">
        <v>0</v>
      </c>
      <c r="CH1246" s="4">
        <v>0</v>
      </c>
      <c r="CI1246" s="5">
        <v>0</v>
      </c>
      <c r="CJ1246" s="5">
        <v>0</v>
      </c>
      <c r="CK1246" s="5">
        <v>0</v>
      </c>
      <c r="CL1246" s="5">
        <v>0</v>
      </c>
    </row>
    <row r="1247" spans="1:90" x14ac:dyDescent="0.2">
      <c r="A1247" t="s">
        <v>1973</v>
      </c>
      <c r="B1247" t="s">
        <v>1944</v>
      </c>
      <c r="C1247" t="s">
        <v>147</v>
      </c>
      <c r="D1247">
        <v>3.5</v>
      </c>
      <c r="E1247" t="s">
        <v>317</v>
      </c>
      <c r="F1247" t="s">
        <v>339</v>
      </c>
      <c r="G1247" t="s">
        <v>340</v>
      </c>
      <c r="H1247" t="s">
        <v>1948</v>
      </c>
      <c r="I1247">
        <v>0.38873000000000002</v>
      </c>
      <c r="J1247">
        <v>0.12372</v>
      </c>
      <c r="K1247">
        <v>0.68547999999999998</v>
      </c>
      <c r="L1247">
        <v>2014.3</v>
      </c>
      <c r="M1247">
        <v>11.305</v>
      </c>
      <c r="N1247">
        <v>32.270000000000003</v>
      </c>
      <c r="O1247">
        <v>6.6078000000000001</v>
      </c>
      <c r="P1247">
        <v>2008.8</v>
      </c>
      <c r="Q1247">
        <v>-1365.2</v>
      </c>
      <c r="R1247">
        <v>0.99694000000000005</v>
      </c>
      <c r="S1247">
        <v>0.99670999999999998</v>
      </c>
      <c r="T1247">
        <v>0.58799000000000001</v>
      </c>
      <c r="U1247">
        <v>0.36316999999999999</v>
      </c>
      <c r="V1247">
        <v>0.93857999999999997</v>
      </c>
      <c r="W1247">
        <v>0.93557999999999997</v>
      </c>
      <c r="X1247">
        <v>2.6355</v>
      </c>
      <c r="Y1247">
        <v>2.0333000000000001</v>
      </c>
      <c r="Z1247">
        <v>0.67</v>
      </c>
      <c r="AA1247">
        <v>0.65390000000000004</v>
      </c>
      <c r="AB1247">
        <v>6.1089000000000002</v>
      </c>
      <c r="AC1247">
        <v>5.39</v>
      </c>
      <c r="AD1247">
        <v>44</v>
      </c>
      <c r="AE1247">
        <v>21</v>
      </c>
      <c r="AF1247">
        <v>0.99163000000000001</v>
      </c>
      <c r="AG1247">
        <v>6.1976999999999997E-2</v>
      </c>
      <c r="AH1247">
        <v>0.92964999999999998</v>
      </c>
      <c r="AI1247">
        <v>21</v>
      </c>
      <c r="AJ1247">
        <v>0</v>
      </c>
      <c r="AK1247">
        <v>20</v>
      </c>
      <c r="AL1247">
        <v>0</v>
      </c>
      <c r="AM1247">
        <v>0</v>
      </c>
      <c r="AN1247">
        <v>0</v>
      </c>
      <c r="AO1247">
        <v>0.92110999999999998</v>
      </c>
      <c r="AP1247">
        <v>0</v>
      </c>
      <c r="AQ1247">
        <v>1</v>
      </c>
      <c r="AR1247" t="s">
        <v>95</v>
      </c>
      <c r="AS1247" t="s">
        <v>95</v>
      </c>
      <c r="AT1247" t="s">
        <v>95</v>
      </c>
      <c r="AU1247" t="s">
        <v>95</v>
      </c>
      <c r="AV1247" t="s">
        <v>95</v>
      </c>
      <c r="AW1247" t="s">
        <v>95</v>
      </c>
      <c r="AX1247" t="s">
        <v>95</v>
      </c>
      <c r="AY1247" t="s">
        <v>95</v>
      </c>
      <c r="AZ1247" t="s">
        <v>95</v>
      </c>
      <c r="BA1247" t="s">
        <v>95</v>
      </c>
      <c r="BB1247" t="s">
        <v>95</v>
      </c>
      <c r="BC1247" t="s">
        <v>95</v>
      </c>
      <c r="BD1247" t="s">
        <v>95</v>
      </c>
      <c r="BH1247" t="s">
        <v>341</v>
      </c>
      <c r="BI1247">
        <v>1</v>
      </c>
      <c r="BJ1247" t="s">
        <v>97</v>
      </c>
      <c r="BK1247" t="s">
        <v>138</v>
      </c>
      <c r="BL1247">
        <v>0</v>
      </c>
      <c r="BM1247">
        <v>0</v>
      </c>
      <c r="BN1247">
        <v>0</v>
      </c>
      <c r="BO1247">
        <v>0</v>
      </c>
      <c r="BP1247">
        <v>0</v>
      </c>
      <c r="BQ1247">
        <v>0</v>
      </c>
      <c r="BY1247">
        <v>1292</v>
      </c>
      <c r="CG1247" s="4">
        <v>0</v>
      </c>
      <c r="CH1247" s="4">
        <v>0</v>
      </c>
      <c r="CI1247" s="5">
        <v>0</v>
      </c>
      <c r="CJ1247" s="5">
        <v>0</v>
      </c>
      <c r="CK1247" s="5">
        <v>0</v>
      </c>
      <c r="CL1247" s="5">
        <v>0</v>
      </c>
    </row>
    <row r="1248" spans="1:90" x14ac:dyDescent="0.2">
      <c r="A1248" t="s">
        <v>1974</v>
      </c>
      <c r="B1248" t="s">
        <v>1944</v>
      </c>
      <c r="C1248" t="s">
        <v>147</v>
      </c>
      <c r="D1248">
        <v>3.5</v>
      </c>
      <c r="E1248" t="s">
        <v>317</v>
      </c>
      <c r="F1248" t="s">
        <v>343</v>
      </c>
      <c r="G1248" t="s">
        <v>344</v>
      </c>
      <c r="H1248" t="s">
        <v>1948</v>
      </c>
      <c r="I1248">
        <v>0.38530999999999999</v>
      </c>
      <c r="J1248">
        <v>0.11416</v>
      </c>
      <c r="K1248">
        <v>0.7137</v>
      </c>
      <c r="L1248">
        <v>2014.4</v>
      </c>
      <c r="M1248">
        <v>11.404999999999999</v>
      </c>
      <c r="N1248">
        <v>32.447000000000003</v>
      </c>
      <c r="O1248">
        <v>7.4513999999999996</v>
      </c>
      <c r="P1248">
        <v>2009.4</v>
      </c>
      <c r="Q1248">
        <v>-1421.4</v>
      </c>
      <c r="R1248">
        <v>0.99724999999999997</v>
      </c>
      <c r="S1248">
        <v>0.99704999999999999</v>
      </c>
      <c r="T1248">
        <v>0.58431999999999995</v>
      </c>
      <c r="U1248">
        <v>0.36165999999999998</v>
      </c>
      <c r="V1248">
        <v>0.93</v>
      </c>
      <c r="W1248">
        <v>0.92666000000000004</v>
      </c>
      <c r="X1248">
        <v>2.9500999999999999</v>
      </c>
      <c r="Y1248">
        <v>2.2934999999999999</v>
      </c>
      <c r="Z1248">
        <v>0.69101999999999997</v>
      </c>
      <c r="AA1248">
        <v>0.67630999999999997</v>
      </c>
      <c r="AB1248">
        <v>6.1980000000000004</v>
      </c>
      <c r="AC1248">
        <v>5.4955999999999996</v>
      </c>
      <c r="AD1248">
        <v>45</v>
      </c>
      <c r="AE1248">
        <v>22</v>
      </c>
      <c r="AF1248">
        <v>0.98621000000000003</v>
      </c>
      <c r="AG1248">
        <v>6.1637999999999998E-2</v>
      </c>
      <c r="AH1248">
        <v>0.92457</v>
      </c>
      <c r="AI1248">
        <v>22</v>
      </c>
      <c r="AJ1248">
        <v>1</v>
      </c>
      <c r="AK1248">
        <v>21</v>
      </c>
      <c r="AL1248">
        <v>0</v>
      </c>
      <c r="AM1248">
        <v>0</v>
      </c>
      <c r="AN1248">
        <v>0</v>
      </c>
      <c r="AO1248">
        <v>0.93113000000000001</v>
      </c>
      <c r="AP1248">
        <v>0</v>
      </c>
      <c r="AQ1248">
        <v>1</v>
      </c>
      <c r="AR1248" t="s">
        <v>95</v>
      </c>
      <c r="AS1248" t="s">
        <v>95</v>
      </c>
      <c r="AT1248" t="s">
        <v>95</v>
      </c>
      <c r="AU1248" t="s">
        <v>95</v>
      </c>
      <c r="AV1248" t="s">
        <v>95</v>
      </c>
      <c r="AW1248" t="s">
        <v>95</v>
      </c>
      <c r="AX1248" t="s">
        <v>95</v>
      </c>
      <c r="AY1248" t="s">
        <v>95</v>
      </c>
      <c r="AZ1248" t="s">
        <v>95</v>
      </c>
      <c r="BA1248" t="s">
        <v>95</v>
      </c>
      <c r="BB1248" t="s">
        <v>95</v>
      </c>
      <c r="BC1248" t="s">
        <v>95</v>
      </c>
      <c r="BD1248" t="s">
        <v>95</v>
      </c>
      <c r="BH1248" t="s">
        <v>345</v>
      </c>
      <c r="BI1248">
        <v>1</v>
      </c>
      <c r="BJ1248" t="s">
        <v>97</v>
      </c>
      <c r="BK1248" t="s">
        <v>180</v>
      </c>
      <c r="BL1248">
        <v>0</v>
      </c>
      <c r="BM1248">
        <v>0</v>
      </c>
      <c r="BN1248">
        <v>0</v>
      </c>
      <c r="BO1248">
        <v>0</v>
      </c>
      <c r="BP1248">
        <v>0</v>
      </c>
      <c r="BQ1248">
        <v>0</v>
      </c>
      <c r="BY1248">
        <v>1293</v>
      </c>
      <c r="CG1248" s="4">
        <v>0</v>
      </c>
      <c r="CH1248" s="4">
        <v>0</v>
      </c>
      <c r="CI1248" s="5">
        <v>0</v>
      </c>
      <c r="CJ1248" s="5">
        <v>0</v>
      </c>
      <c r="CK1248" s="5">
        <v>0</v>
      </c>
      <c r="CL1248" s="5">
        <v>0</v>
      </c>
    </row>
    <row r="1249" spans="1:90" x14ac:dyDescent="0.2">
      <c r="A1249" t="s">
        <v>1975</v>
      </c>
      <c r="B1249" t="s">
        <v>1944</v>
      </c>
      <c r="C1249" t="s">
        <v>147</v>
      </c>
      <c r="D1249">
        <v>3.5</v>
      </c>
      <c r="E1249" t="s">
        <v>317</v>
      </c>
      <c r="F1249" t="s">
        <v>347</v>
      </c>
      <c r="G1249" t="s">
        <v>348</v>
      </c>
      <c r="H1249" t="s">
        <v>1948</v>
      </c>
      <c r="I1249">
        <v>0.51119000000000003</v>
      </c>
      <c r="J1249">
        <v>7.0152000000000001E-3</v>
      </c>
      <c r="K1249">
        <v>6.3024999999999998E-2</v>
      </c>
      <c r="L1249">
        <v>2012.6</v>
      </c>
      <c r="M1249">
        <v>8.5965000000000007</v>
      </c>
      <c r="N1249">
        <v>5.8345000000000002</v>
      </c>
      <c r="O1249">
        <v>1553.8</v>
      </c>
      <c r="P1249" s="1">
        <v>157570</v>
      </c>
      <c r="Q1249">
        <v>-125.4</v>
      </c>
      <c r="R1249">
        <v>0.84089000000000003</v>
      </c>
      <c r="S1249">
        <v>0.82548999999999995</v>
      </c>
      <c r="T1249">
        <v>0.40838000000000002</v>
      </c>
      <c r="U1249">
        <v>0.16586000000000001</v>
      </c>
      <c r="V1249">
        <v>-0.19938</v>
      </c>
      <c r="W1249">
        <v>-0.27433999999999997</v>
      </c>
      <c r="X1249">
        <v>1.1212</v>
      </c>
      <c r="Y1249">
        <v>0.45713999999999999</v>
      </c>
      <c r="Z1249">
        <v>0.38653999999999999</v>
      </c>
      <c r="AA1249">
        <v>0.34820000000000001</v>
      </c>
      <c r="AB1249">
        <v>0.80186999999999997</v>
      </c>
      <c r="AC1249">
        <v>0.61704999999999999</v>
      </c>
      <c r="AD1249">
        <v>35</v>
      </c>
      <c r="AE1249">
        <v>7</v>
      </c>
      <c r="AF1249">
        <v>0.68557999999999997</v>
      </c>
      <c r="AG1249">
        <v>0.17138999999999999</v>
      </c>
      <c r="AH1249">
        <v>0.51417999999999997</v>
      </c>
      <c r="AI1249">
        <v>12</v>
      </c>
      <c r="AJ1249">
        <v>0</v>
      </c>
      <c r="AK1249">
        <v>5</v>
      </c>
      <c r="AL1249">
        <v>0</v>
      </c>
      <c r="AM1249">
        <v>1</v>
      </c>
      <c r="AN1249">
        <v>1</v>
      </c>
      <c r="AO1249">
        <v>0.63636000000000004</v>
      </c>
      <c r="AP1249">
        <v>0</v>
      </c>
      <c r="AQ1249">
        <v>1</v>
      </c>
      <c r="AR1249" t="s">
        <v>95</v>
      </c>
      <c r="AS1249" t="s">
        <v>95</v>
      </c>
      <c r="AT1249" t="s">
        <v>95</v>
      </c>
      <c r="AU1249" t="s">
        <v>94</v>
      </c>
      <c r="AV1249" t="s">
        <v>95</v>
      </c>
      <c r="AW1249" t="s">
        <v>94</v>
      </c>
      <c r="AX1249" t="s">
        <v>94</v>
      </c>
      <c r="AY1249" t="s">
        <v>95</v>
      </c>
      <c r="AZ1249" t="s">
        <v>95</v>
      </c>
      <c r="BA1249" t="s">
        <v>94</v>
      </c>
      <c r="BB1249" t="s">
        <v>94</v>
      </c>
      <c r="BC1249" t="s">
        <v>95</v>
      </c>
      <c r="BD1249" t="s">
        <v>95</v>
      </c>
      <c r="BH1249" t="s">
        <v>341</v>
      </c>
      <c r="BI1249">
        <v>1</v>
      </c>
      <c r="BJ1249" t="s">
        <v>97</v>
      </c>
      <c r="BK1249" t="s">
        <v>138</v>
      </c>
      <c r="BL1249">
        <v>0</v>
      </c>
      <c r="BM1249">
        <v>0</v>
      </c>
      <c r="BN1249">
        <v>0</v>
      </c>
      <c r="BO1249">
        <v>0</v>
      </c>
      <c r="BP1249">
        <v>0</v>
      </c>
      <c r="BQ1249">
        <v>0</v>
      </c>
      <c r="BY1249">
        <v>1294</v>
      </c>
      <c r="CG1249" s="4">
        <v>0</v>
      </c>
      <c r="CH1249" s="4">
        <v>0</v>
      </c>
      <c r="CI1249" s="5">
        <v>0</v>
      </c>
      <c r="CJ1249" s="5">
        <v>0</v>
      </c>
      <c r="CK1249" s="5">
        <v>0</v>
      </c>
      <c r="CL1249" s="5">
        <v>0</v>
      </c>
    </row>
    <row r="1250" spans="1:90" x14ac:dyDescent="0.2">
      <c r="A1250" t="s">
        <v>1976</v>
      </c>
      <c r="B1250" t="s">
        <v>1944</v>
      </c>
      <c r="C1250" t="s">
        <v>147</v>
      </c>
      <c r="D1250">
        <v>3.5</v>
      </c>
      <c r="E1250" t="s">
        <v>317</v>
      </c>
      <c r="F1250" t="s">
        <v>350</v>
      </c>
      <c r="G1250" t="s">
        <v>351</v>
      </c>
      <c r="H1250" t="s">
        <v>1948</v>
      </c>
      <c r="I1250">
        <v>0.38266</v>
      </c>
      <c r="J1250">
        <v>0.19222</v>
      </c>
      <c r="K1250">
        <v>0.53149000000000002</v>
      </c>
      <c r="L1250">
        <v>2019.9</v>
      </c>
      <c r="M1250">
        <v>11.484</v>
      </c>
      <c r="N1250">
        <v>44.006</v>
      </c>
      <c r="O1250">
        <v>8.2698999999999998</v>
      </c>
      <c r="P1250">
        <v>2015.7</v>
      </c>
      <c r="Q1250">
        <v>-1059.2</v>
      </c>
      <c r="R1250">
        <v>0.99773000000000001</v>
      </c>
      <c r="S1250">
        <v>0.99756</v>
      </c>
      <c r="T1250">
        <v>0.46909000000000001</v>
      </c>
      <c r="U1250">
        <v>0.26200000000000001</v>
      </c>
      <c r="V1250">
        <v>0.97499999999999998</v>
      </c>
      <c r="W1250">
        <v>0.97380999999999995</v>
      </c>
      <c r="X1250">
        <v>1.5548999999999999</v>
      </c>
      <c r="Y1250">
        <v>1.0031000000000001</v>
      </c>
      <c r="Z1250">
        <v>0.49258999999999997</v>
      </c>
      <c r="AA1250">
        <v>0.46843000000000001</v>
      </c>
      <c r="AB1250">
        <v>7.0056000000000003</v>
      </c>
      <c r="AC1250">
        <v>5.5740999999999996</v>
      </c>
      <c r="AD1250">
        <v>45</v>
      </c>
      <c r="AE1250">
        <v>13</v>
      </c>
      <c r="AF1250">
        <v>0.81808000000000003</v>
      </c>
      <c r="AG1250">
        <v>2.2724000000000001E-2</v>
      </c>
      <c r="AH1250">
        <v>0.79535</v>
      </c>
      <c r="AI1250">
        <v>13</v>
      </c>
      <c r="AJ1250">
        <v>0</v>
      </c>
      <c r="AK1250">
        <v>12</v>
      </c>
      <c r="AL1250">
        <v>0</v>
      </c>
      <c r="AM1250">
        <v>0</v>
      </c>
      <c r="AN1250">
        <v>1</v>
      </c>
      <c r="AO1250">
        <v>0.86868000000000001</v>
      </c>
      <c r="AP1250">
        <v>0</v>
      </c>
      <c r="AQ1250">
        <v>1</v>
      </c>
      <c r="AR1250" t="s">
        <v>95</v>
      </c>
      <c r="AS1250" t="s">
        <v>95</v>
      </c>
      <c r="AT1250" t="s">
        <v>95</v>
      </c>
      <c r="AU1250" t="s">
        <v>95</v>
      </c>
      <c r="AV1250" t="s">
        <v>95</v>
      </c>
      <c r="AW1250" t="s">
        <v>95</v>
      </c>
      <c r="AX1250" t="s">
        <v>95</v>
      </c>
      <c r="AY1250" t="s">
        <v>95</v>
      </c>
      <c r="AZ1250" t="s">
        <v>95</v>
      </c>
      <c r="BA1250" t="s">
        <v>95</v>
      </c>
      <c r="BB1250" t="s">
        <v>95</v>
      </c>
      <c r="BC1250" t="s">
        <v>95</v>
      </c>
      <c r="BD1250" t="s">
        <v>95</v>
      </c>
      <c r="BI1250">
        <v>0</v>
      </c>
      <c r="BJ1250" t="s">
        <v>137</v>
      </c>
      <c r="BK1250" t="s">
        <v>180</v>
      </c>
      <c r="BL1250">
        <v>1</v>
      </c>
      <c r="BM1250">
        <v>1</v>
      </c>
      <c r="BN1250">
        <v>0</v>
      </c>
      <c r="BO1250">
        <v>0</v>
      </c>
      <c r="BP1250">
        <v>0</v>
      </c>
      <c r="BQ1250">
        <v>0</v>
      </c>
      <c r="BY1250">
        <v>1295</v>
      </c>
      <c r="CG1250" s="4">
        <v>1</v>
      </c>
      <c r="CH1250" s="4">
        <v>1</v>
      </c>
      <c r="CI1250" s="5">
        <v>0</v>
      </c>
      <c r="CJ1250" s="5">
        <v>0</v>
      </c>
      <c r="CK1250" s="5">
        <v>0</v>
      </c>
      <c r="CL1250" s="5">
        <v>0</v>
      </c>
    </row>
    <row r="1251" spans="1:90" x14ac:dyDescent="0.2">
      <c r="A1251" t="s">
        <v>1977</v>
      </c>
      <c r="B1251" t="s">
        <v>1944</v>
      </c>
      <c r="C1251" t="s">
        <v>147</v>
      </c>
      <c r="D1251">
        <v>3.5</v>
      </c>
      <c r="E1251" t="s">
        <v>317</v>
      </c>
      <c r="F1251" t="s">
        <v>353</v>
      </c>
      <c r="G1251" t="s">
        <v>354</v>
      </c>
      <c r="H1251" t="s">
        <v>1948</v>
      </c>
      <c r="I1251">
        <v>0.37778</v>
      </c>
      <c r="J1251">
        <v>9.1129000000000002E-3</v>
      </c>
      <c r="K1251">
        <v>8.5483000000000003E-2</v>
      </c>
      <c r="L1251">
        <v>2016.3</v>
      </c>
      <c r="M1251">
        <v>11.632</v>
      </c>
      <c r="N1251">
        <v>4.8569000000000004</v>
      </c>
      <c r="O1251">
        <v>1553.3</v>
      </c>
      <c r="P1251" s="1">
        <v>157630</v>
      </c>
      <c r="Q1251">
        <v>-170.3</v>
      </c>
      <c r="R1251">
        <v>0.94613000000000003</v>
      </c>
      <c r="S1251">
        <v>0.94208999999999998</v>
      </c>
      <c r="T1251">
        <v>0.33771000000000001</v>
      </c>
      <c r="U1251">
        <v>0.1769</v>
      </c>
      <c r="V1251">
        <v>-0.29885</v>
      </c>
      <c r="W1251">
        <v>-0.36220999999999998</v>
      </c>
      <c r="X1251">
        <v>1.6583000000000001</v>
      </c>
      <c r="Y1251">
        <v>0.79544999999999999</v>
      </c>
      <c r="Z1251">
        <v>0.55652000000000001</v>
      </c>
      <c r="AA1251">
        <v>0.53488999999999998</v>
      </c>
      <c r="AB1251">
        <v>0.96899000000000002</v>
      </c>
      <c r="AC1251">
        <v>0.80244000000000004</v>
      </c>
      <c r="AD1251">
        <v>44</v>
      </c>
      <c r="AE1251">
        <v>12</v>
      </c>
      <c r="AF1251">
        <v>1.0295000000000001</v>
      </c>
      <c r="AG1251">
        <v>0.20588999999999999</v>
      </c>
      <c r="AH1251">
        <v>0.82357000000000002</v>
      </c>
      <c r="AI1251">
        <v>12</v>
      </c>
      <c r="AJ1251">
        <v>0</v>
      </c>
      <c r="AK1251">
        <v>11</v>
      </c>
      <c r="AL1251">
        <v>0</v>
      </c>
      <c r="AM1251">
        <v>0</v>
      </c>
      <c r="AN1251">
        <v>1</v>
      </c>
      <c r="AO1251">
        <v>0.85124</v>
      </c>
      <c r="AP1251">
        <v>0</v>
      </c>
      <c r="AQ1251">
        <v>1</v>
      </c>
      <c r="AR1251" t="s">
        <v>95</v>
      </c>
      <c r="AS1251" t="s">
        <v>95</v>
      </c>
      <c r="AT1251" t="s">
        <v>95</v>
      </c>
      <c r="AU1251" t="s">
        <v>95</v>
      </c>
      <c r="AV1251" t="s">
        <v>95</v>
      </c>
      <c r="AW1251" t="s">
        <v>95</v>
      </c>
      <c r="AX1251" t="s">
        <v>95</v>
      </c>
      <c r="AY1251" t="s">
        <v>95</v>
      </c>
      <c r="AZ1251" t="s">
        <v>95</v>
      </c>
      <c r="BA1251" t="s">
        <v>95</v>
      </c>
      <c r="BB1251" t="s">
        <v>95</v>
      </c>
      <c r="BC1251" t="s">
        <v>94</v>
      </c>
      <c r="BD1251" t="s">
        <v>94</v>
      </c>
      <c r="BH1251" t="s">
        <v>341</v>
      </c>
      <c r="BI1251">
        <v>1</v>
      </c>
      <c r="BJ1251" t="s">
        <v>97</v>
      </c>
      <c r="BK1251" t="s">
        <v>138</v>
      </c>
      <c r="BL1251">
        <v>0</v>
      </c>
      <c r="BM1251">
        <v>0</v>
      </c>
      <c r="BN1251">
        <v>0</v>
      </c>
      <c r="BO1251">
        <v>0</v>
      </c>
      <c r="BP1251">
        <v>0</v>
      </c>
      <c r="BQ1251">
        <v>0</v>
      </c>
      <c r="BY1251">
        <v>1296</v>
      </c>
      <c r="CG1251" s="4">
        <v>0</v>
      </c>
      <c r="CH1251" s="4">
        <v>0</v>
      </c>
      <c r="CI1251" s="5">
        <v>0</v>
      </c>
      <c r="CJ1251" s="5">
        <v>0</v>
      </c>
      <c r="CK1251" s="5">
        <v>0</v>
      </c>
      <c r="CL1251" s="5">
        <v>0</v>
      </c>
    </row>
    <row r="1252" spans="1:90" x14ac:dyDescent="0.2">
      <c r="A1252" t="s">
        <v>1978</v>
      </c>
      <c r="B1252" t="s">
        <v>1944</v>
      </c>
      <c r="C1252" t="s">
        <v>147</v>
      </c>
      <c r="D1252">
        <v>3.5</v>
      </c>
      <c r="E1252" t="s">
        <v>317</v>
      </c>
      <c r="F1252" t="s">
        <v>356</v>
      </c>
      <c r="G1252" t="s">
        <v>357</v>
      </c>
      <c r="H1252" t="s">
        <v>1948</v>
      </c>
      <c r="I1252">
        <v>1.4218999999999999</v>
      </c>
      <c r="J1252">
        <v>0.27381</v>
      </c>
      <c r="K1252">
        <v>13.433999999999999</v>
      </c>
      <c r="L1252">
        <v>2020.1</v>
      </c>
      <c r="M1252">
        <v>3.0905999999999998</v>
      </c>
      <c r="N1252">
        <v>1140.0999999999999</v>
      </c>
      <c r="O1252" s="1">
        <v>3.9110000000000003E-6</v>
      </c>
      <c r="P1252">
        <v>1952.2</v>
      </c>
      <c r="Q1252">
        <v>-26781</v>
      </c>
      <c r="R1252">
        <v>0.99477000000000004</v>
      </c>
      <c r="S1252">
        <v>0.99438000000000004</v>
      </c>
      <c r="T1252">
        <v>22.138999999999999</v>
      </c>
      <c r="U1252">
        <v>8.5158000000000005</v>
      </c>
      <c r="V1252">
        <v>0.90622999999999998</v>
      </c>
      <c r="W1252">
        <v>0.90176999999999996</v>
      </c>
      <c r="X1252">
        <v>93.716999999999999</v>
      </c>
      <c r="Y1252">
        <v>45.052</v>
      </c>
      <c r="Z1252">
        <v>0.32496000000000003</v>
      </c>
      <c r="AA1252">
        <v>0.29282000000000002</v>
      </c>
      <c r="AB1252">
        <v>251.45</v>
      </c>
      <c r="AC1252">
        <v>182.31</v>
      </c>
      <c r="AD1252">
        <v>45</v>
      </c>
      <c r="AE1252">
        <v>13</v>
      </c>
      <c r="AF1252">
        <v>0.97050000000000003</v>
      </c>
      <c r="AG1252">
        <v>1.7543000000000001E-3</v>
      </c>
      <c r="AH1252">
        <v>0.96875</v>
      </c>
      <c r="AI1252">
        <v>13</v>
      </c>
      <c r="AJ1252">
        <v>0</v>
      </c>
      <c r="AK1252">
        <v>12</v>
      </c>
      <c r="AL1252">
        <v>0</v>
      </c>
      <c r="AM1252">
        <v>0</v>
      </c>
      <c r="AN1252">
        <v>1</v>
      </c>
      <c r="AO1252">
        <v>0.83597999999999995</v>
      </c>
      <c r="AP1252">
        <v>0</v>
      </c>
      <c r="AQ1252">
        <v>0</v>
      </c>
      <c r="AR1252" t="s">
        <v>95</v>
      </c>
      <c r="AS1252" t="s">
        <v>95</v>
      </c>
      <c r="AT1252" t="s">
        <v>95</v>
      </c>
      <c r="AU1252" t="s">
        <v>95</v>
      </c>
      <c r="AV1252" t="s">
        <v>95</v>
      </c>
      <c r="AW1252" t="s">
        <v>95</v>
      </c>
      <c r="AX1252" t="s">
        <v>95</v>
      </c>
      <c r="AY1252" t="s">
        <v>95</v>
      </c>
      <c r="AZ1252" t="s">
        <v>95</v>
      </c>
      <c r="BA1252" t="s">
        <v>95</v>
      </c>
      <c r="BB1252" t="s">
        <v>95</v>
      </c>
      <c r="BC1252" t="s">
        <v>96</v>
      </c>
      <c r="BD1252" t="s">
        <v>95</v>
      </c>
      <c r="BI1252">
        <v>0</v>
      </c>
      <c r="BJ1252" t="s">
        <v>137</v>
      </c>
      <c r="BK1252" t="s">
        <v>180</v>
      </c>
      <c r="BL1252">
        <v>1</v>
      </c>
      <c r="BM1252">
        <v>1</v>
      </c>
      <c r="BN1252">
        <v>0</v>
      </c>
      <c r="BO1252">
        <v>0</v>
      </c>
      <c r="BP1252">
        <v>0</v>
      </c>
      <c r="BQ1252">
        <v>0</v>
      </c>
      <c r="BY1252">
        <v>1297</v>
      </c>
      <c r="CG1252" s="4">
        <v>1</v>
      </c>
      <c r="CH1252" s="4">
        <v>1</v>
      </c>
      <c r="CI1252" s="5">
        <v>0</v>
      </c>
      <c r="CJ1252" s="5">
        <v>0</v>
      </c>
      <c r="CK1252" s="5">
        <v>0</v>
      </c>
      <c r="CL1252" s="5">
        <v>0</v>
      </c>
    </row>
    <row r="1253" spans="1:90" x14ac:dyDescent="0.2">
      <c r="A1253" t="s">
        <v>1979</v>
      </c>
      <c r="B1253" t="s">
        <v>1944</v>
      </c>
      <c r="C1253" t="s">
        <v>147</v>
      </c>
      <c r="D1253">
        <v>3.5</v>
      </c>
      <c r="E1253" t="s">
        <v>317</v>
      </c>
      <c r="F1253" t="s">
        <v>359</v>
      </c>
      <c r="G1253" t="s">
        <v>360</v>
      </c>
      <c r="H1253" t="s">
        <v>1948</v>
      </c>
      <c r="I1253">
        <v>0.78663000000000005</v>
      </c>
      <c r="J1253">
        <v>0.78661000000000003</v>
      </c>
      <c r="K1253">
        <v>2.9980000000000002</v>
      </c>
      <c r="L1253">
        <v>2036</v>
      </c>
      <c r="M1253">
        <v>5.5864000000000003</v>
      </c>
      <c r="N1253" s="1">
        <v>67190000</v>
      </c>
      <c r="O1253">
        <v>8.5169000000000009E-3</v>
      </c>
      <c r="P1253">
        <v>2007</v>
      </c>
      <c r="Q1253">
        <v>-5975.1</v>
      </c>
      <c r="R1253">
        <v>0.98290999999999995</v>
      </c>
      <c r="S1253">
        <v>0.98157000000000005</v>
      </c>
      <c r="T1253">
        <v>11.098000000000001</v>
      </c>
      <c r="U1253">
        <v>3.0409999999999999</v>
      </c>
      <c r="V1253">
        <v>0.98290999999999995</v>
      </c>
      <c r="W1253">
        <v>0.98204000000000002</v>
      </c>
      <c r="X1253">
        <v>11.098000000000001</v>
      </c>
      <c r="Y1253">
        <v>3.0411000000000001</v>
      </c>
      <c r="Z1253">
        <v>0.1832</v>
      </c>
      <c r="AA1253">
        <v>0.14130999999999999</v>
      </c>
      <c r="AB1253">
        <v>76.73</v>
      </c>
      <c r="AC1253">
        <v>41.564999999999998</v>
      </c>
      <c r="AD1253">
        <v>42</v>
      </c>
      <c r="AE1253">
        <v>9</v>
      </c>
      <c r="AF1253" s="1">
        <v>7.5885999999999996E-6</v>
      </c>
      <c r="AG1253" s="1">
        <v>5.3661999999999999E-9</v>
      </c>
      <c r="AH1253" s="1">
        <v>7.5831999999999997E-6</v>
      </c>
      <c r="AI1253">
        <v>10</v>
      </c>
      <c r="AJ1253">
        <v>0</v>
      </c>
      <c r="AK1253">
        <v>8</v>
      </c>
      <c r="AL1253">
        <v>0</v>
      </c>
      <c r="AM1253">
        <v>1</v>
      </c>
      <c r="AN1253">
        <v>1</v>
      </c>
      <c r="AO1253">
        <v>0.41887999999999997</v>
      </c>
      <c r="AP1253">
        <v>0</v>
      </c>
      <c r="AQ1253">
        <v>0</v>
      </c>
      <c r="AR1253" t="s">
        <v>95</v>
      </c>
      <c r="AS1253" t="s">
        <v>95</v>
      </c>
      <c r="AT1253" t="s">
        <v>95</v>
      </c>
      <c r="AU1253" t="s">
        <v>94</v>
      </c>
      <c r="AV1253" t="s">
        <v>95</v>
      </c>
      <c r="AW1253" t="s">
        <v>94</v>
      </c>
      <c r="AX1253" t="s">
        <v>94</v>
      </c>
      <c r="AY1253" t="s">
        <v>94</v>
      </c>
      <c r="AZ1253" t="s">
        <v>94</v>
      </c>
      <c r="BA1253" t="s">
        <v>94</v>
      </c>
      <c r="BB1253" t="s">
        <v>94</v>
      </c>
      <c r="BC1253" t="s">
        <v>94</v>
      </c>
      <c r="BD1253" t="s">
        <v>94</v>
      </c>
      <c r="BH1253" t="s">
        <v>341</v>
      </c>
      <c r="BI1253">
        <v>1</v>
      </c>
      <c r="BJ1253" t="s">
        <v>97</v>
      </c>
      <c r="BK1253" t="s">
        <v>138</v>
      </c>
      <c r="BL1253">
        <v>0</v>
      </c>
      <c r="BM1253">
        <v>0</v>
      </c>
      <c r="BN1253">
        <v>0</v>
      </c>
      <c r="BO1253">
        <v>0</v>
      </c>
      <c r="BP1253">
        <v>0</v>
      </c>
      <c r="BQ1253">
        <v>0</v>
      </c>
      <c r="BY1253">
        <v>1298</v>
      </c>
      <c r="CG1253" s="4">
        <v>0</v>
      </c>
      <c r="CH1253" s="4">
        <v>0</v>
      </c>
      <c r="CI1253" s="5">
        <v>0</v>
      </c>
      <c r="CJ1253" s="5">
        <v>0</v>
      </c>
      <c r="CK1253" s="5">
        <v>0</v>
      </c>
      <c r="CL1253" s="5">
        <v>0</v>
      </c>
    </row>
    <row r="1254" spans="1:90" x14ac:dyDescent="0.2">
      <c r="A1254" t="s">
        <v>1980</v>
      </c>
      <c r="B1254" t="s">
        <v>1944</v>
      </c>
      <c r="C1254" t="s">
        <v>147</v>
      </c>
      <c r="D1254">
        <v>3.5</v>
      </c>
      <c r="E1254" t="s">
        <v>317</v>
      </c>
      <c r="F1254" t="s">
        <v>362</v>
      </c>
      <c r="G1254" t="s">
        <v>357</v>
      </c>
      <c r="H1254" t="s">
        <v>1948</v>
      </c>
      <c r="I1254">
        <v>1.4255</v>
      </c>
      <c r="J1254">
        <v>0.27645999999999998</v>
      </c>
      <c r="K1254">
        <v>14.218</v>
      </c>
      <c r="L1254">
        <v>2020.2</v>
      </c>
      <c r="M1254">
        <v>3.0828000000000002</v>
      </c>
      <c r="N1254">
        <v>1215.3</v>
      </c>
      <c r="O1254" s="1">
        <v>3.4765999999999999E-6</v>
      </c>
      <c r="P1254">
        <v>1952.2</v>
      </c>
      <c r="Q1254">
        <v>-28344</v>
      </c>
      <c r="R1254">
        <v>0.99460000000000004</v>
      </c>
      <c r="S1254">
        <v>0.99419999999999997</v>
      </c>
      <c r="T1254">
        <v>23.856999999999999</v>
      </c>
      <c r="U1254">
        <v>8.9712999999999994</v>
      </c>
      <c r="V1254">
        <v>0.90866000000000002</v>
      </c>
      <c r="W1254">
        <v>0.90430999999999995</v>
      </c>
      <c r="X1254">
        <v>98.102000000000004</v>
      </c>
      <c r="Y1254">
        <v>47.482999999999997</v>
      </c>
      <c r="Z1254">
        <v>0.32357999999999998</v>
      </c>
      <c r="AA1254">
        <v>0.29137000000000002</v>
      </c>
      <c r="AB1254">
        <v>266.97000000000003</v>
      </c>
      <c r="AC1254">
        <v>192.95</v>
      </c>
      <c r="AD1254">
        <v>45</v>
      </c>
      <c r="AE1254">
        <v>13</v>
      </c>
      <c r="AF1254">
        <v>0.97363999999999995</v>
      </c>
      <c r="AG1254">
        <v>1.6456000000000001E-3</v>
      </c>
      <c r="AH1254">
        <v>0.97199999999999998</v>
      </c>
      <c r="AI1254">
        <v>13</v>
      </c>
      <c r="AJ1254">
        <v>0</v>
      </c>
      <c r="AK1254">
        <v>12</v>
      </c>
      <c r="AL1254">
        <v>0</v>
      </c>
      <c r="AM1254">
        <v>0</v>
      </c>
      <c r="AN1254">
        <v>1</v>
      </c>
      <c r="AO1254">
        <v>0.83301999999999998</v>
      </c>
      <c r="AP1254">
        <v>0</v>
      </c>
      <c r="AQ1254">
        <v>0</v>
      </c>
      <c r="AR1254" t="s">
        <v>95</v>
      </c>
      <c r="AS1254" t="s">
        <v>95</v>
      </c>
      <c r="AT1254" t="s">
        <v>95</v>
      </c>
      <c r="AU1254" t="s">
        <v>95</v>
      </c>
      <c r="AV1254" t="s">
        <v>95</v>
      </c>
      <c r="AW1254" t="s">
        <v>95</v>
      </c>
      <c r="AX1254" t="s">
        <v>95</v>
      </c>
      <c r="AY1254" t="s">
        <v>95</v>
      </c>
      <c r="AZ1254" t="s">
        <v>95</v>
      </c>
      <c r="BA1254" t="s">
        <v>95</v>
      </c>
      <c r="BB1254" t="s">
        <v>95</v>
      </c>
      <c r="BC1254" t="s">
        <v>95</v>
      </c>
      <c r="BD1254" t="s">
        <v>95</v>
      </c>
      <c r="BI1254">
        <v>0</v>
      </c>
      <c r="BJ1254" t="s">
        <v>137</v>
      </c>
      <c r="BK1254" t="s">
        <v>180</v>
      </c>
      <c r="BL1254">
        <v>1</v>
      </c>
      <c r="BM1254">
        <v>1</v>
      </c>
      <c r="BN1254">
        <v>0</v>
      </c>
      <c r="BO1254">
        <v>0</v>
      </c>
      <c r="BP1254">
        <v>0</v>
      </c>
      <c r="BQ1254">
        <v>0</v>
      </c>
      <c r="BY1254">
        <v>1299</v>
      </c>
      <c r="CG1254" s="4">
        <v>1</v>
      </c>
      <c r="CH1254" s="4">
        <v>1</v>
      </c>
      <c r="CI1254" s="5">
        <v>0</v>
      </c>
      <c r="CJ1254" s="5">
        <v>0</v>
      </c>
      <c r="CK1254" s="5">
        <v>0</v>
      </c>
      <c r="CL1254" s="5">
        <v>0</v>
      </c>
    </row>
    <row r="1255" spans="1:90" x14ac:dyDescent="0.2">
      <c r="A1255" t="s">
        <v>1981</v>
      </c>
      <c r="B1255" t="s">
        <v>1944</v>
      </c>
      <c r="C1255" t="s">
        <v>147</v>
      </c>
      <c r="D1255">
        <v>3.5</v>
      </c>
      <c r="E1255" t="s">
        <v>317</v>
      </c>
      <c r="F1255" t="s">
        <v>364</v>
      </c>
      <c r="G1255" t="s">
        <v>360</v>
      </c>
      <c r="H1255" t="s">
        <v>1948</v>
      </c>
      <c r="I1255">
        <v>0.84543000000000001</v>
      </c>
      <c r="J1255">
        <v>0.84541999999999995</v>
      </c>
      <c r="K1255">
        <v>3.1741000000000001</v>
      </c>
      <c r="L1255">
        <v>2035.2</v>
      </c>
      <c r="M1255">
        <v>5.1978999999999997</v>
      </c>
      <c r="N1255" s="1">
        <v>86311000</v>
      </c>
      <c r="O1255" s="1">
        <v>3.0423999999999999E-5</v>
      </c>
      <c r="P1255">
        <v>2001.2</v>
      </c>
      <c r="Q1255">
        <v>-6326</v>
      </c>
      <c r="R1255">
        <v>0.98331999999999997</v>
      </c>
      <c r="S1255">
        <v>0.98199999999999998</v>
      </c>
      <c r="T1255">
        <v>11.797000000000001</v>
      </c>
      <c r="U1255">
        <v>2.9657</v>
      </c>
      <c r="V1255">
        <v>0.98331999999999997</v>
      </c>
      <c r="W1255">
        <v>0.98246999999999995</v>
      </c>
      <c r="X1255">
        <v>11.797000000000001</v>
      </c>
      <c r="Y1255">
        <v>2.9657</v>
      </c>
      <c r="Z1255">
        <v>0.17738999999999999</v>
      </c>
      <c r="AA1255">
        <v>0.13519999999999999</v>
      </c>
      <c r="AB1255">
        <v>82.849000000000004</v>
      </c>
      <c r="AC1255">
        <v>43.73</v>
      </c>
      <c r="AD1255">
        <v>42</v>
      </c>
      <c r="AE1255">
        <v>9</v>
      </c>
      <c r="AF1255" s="1">
        <v>6.4474000000000003E-6</v>
      </c>
      <c r="AG1255" s="1">
        <v>4.1774999999999997E-9</v>
      </c>
      <c r="AH1255" s="1">
        <v>6.4432999999999998E-6</v>
      </c>
      <c r="AI1255">
        <v>10</v>
      </c>
      <c r="AJ1255">
        <v>0</v>
      </c>
      <c r="AK1255">
        <v>8</v>
      </c>
      <c r="AL1255">
        <v>0</v>
      </c>
      <c r="AM1255">
        <v>1</v>
      </c>
      <c r="AN1255">
        <v>1</v>
      </c>
      <c r="AO1255">
        <v>0.39193</v>
      </c>
      <c r="AP1255">
        <v>0</v>
      </c>
      <c r="AQ1255">
        <v>0</v>
      </c>
      <c r="AR1255" t="s">
        <v>95</v>
      </c>
      <c r="AS1255" t="s">
        <v>95</v>
      </c>
      <c r="AT1255" t="s">
        <v>95</v>
      </c>
      <c r="AU1255" t="s">
        <v>94</v>
      </c>
      <c r="AV1255" t="s">
        <v>95</v>
      </c>
      <c r="AW1255" t="s">
        <v>94</v>
      </c>
      <c r="AX1255" t="s">
        <v>94</v>
      </c>
      <c r="AY1255" t="s">
        <v>94</v>
      </c>
      <c r="AZ1255" t="s">
        <v>94</v>
      </c>
      <c r="BA1255" t="s">
        <v>94</v>
      </c>
      <c r="BB1255" t="s">
        <v>94</v>
      </c>
      <c r="BC1255" t="s">
        <v>94</v>
      </c>
      <c r="BD1255" t="s">
        <v>94</v>
      </c>
      <c r="BH1255" t="s">
        <v>341</v>
      </c>
      <c r="BI1255">
        <v>1</v>
      </c>
      <c r="BJ1255" t="s">
        <v>97</v>
      </c>
      <c r="BK1255" t="s">
        <v>138</v>
      </c>
      <c r="BL1255">
        <v>0</v>
      </c>
      <c r="BM1255">
        <v>0</v>
      </c>
      <c r="BN1255">
        <v>0</v>
      </c>
      <c r="BO1255">
        <v>0</v>
      </c>
      <c r="BP1255">
        <v>0</v>
      </c>
      <c r="BQ1255">
        <v>0</v>
      </c>
      <c r="BY1255">
        <v>1300</v>
      </c>
      <c r="CG1255" s="4">
        <v>0</v>
      </c>
      <c r="CH1255" s="4">
        <v>0</v>
      </c>
      <c r="CI1255" s="5">
        <v>0</v>
      </c>
      <c r="CJ1255" s="5">
        <v>0</v>
      </c>
      <c r="CK1255" s="5">
        <v>0</v>
      </c>
      <c r="CL1255" s="5">
        <v>0</v>
      </c>
    </row>
    <row r="1256" spans="1:90" x14ac:dyDescent="0.2">
      <c r="A1256" t="s">
        <v>1982</v>
      </c>
      <c r="B1256" t="s">
        <v>1944</v>
      </c>
      <c r="C1256" t="s">
        <v>147</v>
      </c>
      <c r="D1256">
        <v>3.5</v>
      </c>
      <c r="E1256" t="s">
        <v>317</v>
      </c>
      <c r="F1256" t="s">
        <v>366</v>
      </c>
      <c r="G1256" t="s">
        <v>351</v>
      </c>
      <c r="H1256" t="s">
        <v>1948</v>
      </c>
      <c r="I1256">
        <v>0.38040000000000002</v>
      </c>
      <c r="J1256">
        <v>0.19577</v>
      </c>
      <c r="K1256">
        <v>0.87153999999999998</v>
      </c>
      <c r="L1256">
        <v>2020.1</v>
      </c>
      <c r="M1256">
        <v>11.552</v>
      </c>
      <c r="N1256">
        <v>74.802000000000007</v>
      </c>
      <c r="O1256">
        <v>5.9356999999999998</v>
      </c>
      <c r="P1256">
        <v>2011.5</v>
      </c>
      <c r="Q1256">
        <v>-1736.9</v>
      </c>
      <c r="R1256">
        <v>0.99758999999999998</v>
      </c>
      <c r="S1256">
        <v>0.99741000000000002</v>
      </c>
      <c r="T1256">
        <v>0.79664999999999997</v>
      </c>
      <c r="U1256">
        <v>0.42770999999999998</v>
      </c>
      <c r="V1256">
        <v>0.97655000000000003</v>
      </c>
      <c r="W1256">
        <v>0.97543999999999997</v>
      </c>
      <c r="X1256">
        <v>2.4834999999999998</v>
      </c>
      <c r="Y1256">
        <v>1.5821000000000001</v>
      </c>
      <c r="Z1256">
        <v>0.48698999999999998</v>
      </c>
      <c r="AA1256">
        <v>0.46256000000000003</v>
      </c>
      <c r="AB1256">
        <v>11.617000000000001</v>
      </c>
      <c r="AC1256">
        <v>9.1816999999999993</v>
      </c>
      <c r="AD1256">
        <v>45</v>
      </c>
      <c r="AE1256">
        <v>13</v>
      </c>
      <c r="AF1256">
        <v>0.80210999999999999</v>
      </c>
      <c r="AG1256">
        <v>2.6737E-2</v>
      </c>
      <c r="AH1256">
        <v>0.77537999999999996</v>
      </c>
      <c r="AI1256">
        <v>13</v>
      </c>
      <c r="AJ1256">
        <v>0</v>
      </c>
      <c r="AK1256">
        <v>12</v>
      </c>
      <c r="AL1256">
        <v>0</v>
      </c>
      <c r="AM1256">
        <v>0</v>
      </c>
      <c r="AN1256">
        <v>0</v>
      </c>
      <c r="AO1256">
        <v>0.86521999999999999</v>
      </c>
      <c r="AP1256">
        <v>0</v>
      </c>
      <c r="AQ1256">
        <v>1</v>
      </c>
      <c r="AR1256" t="s">
        <v>95</v>
      </c>
      <c r="AS1256" t="s">
        <v>95</v>
      </c>
      <c r="AT1256" t="s">
        <v>95</v>
      </c>
      <c r="AU1256" t="s">
        <v>95</v>
      </c>
      <c r="AV1256" t="s">
        <v>95</v>
      </c>
      <c r="AW1256" t="s">
        <v>95</v>
      </c>
      <c r="AX1256" t="s">
        <v>95</v>
      </c>
      <c r="AY1256" t="s">
        <v>95</v>
      </c>
      <c r="AZ1256" t="s">
        <v>95</v>
      </c>
      <c r="BA1256" t="s">
        <v>95</v>
      </c>
      <c r="BB1256" t="s">
        <v>95</v>
      </c>
      <c r="BC1256" t="s">
        <v>95</v>
      </c>
      <c r="BD1256" t="s">
        <v>95</v>
      </c>
      <c r="BI1256">
        <v>0</v>
      </c>
      <c r="BJ1256" t="s">
        <v>137</v>
      </c>
      <c r="BK1256" t="s">
        <v>180</v>
      </c>
      <c r="BL1256">
        <v>1</v>
      </c>
      <c r="BM1256">
        <v>1</v>
      </c>
      <c r="BN1256">
        <v>0</v>
      </c>
      <c r="BO1256">
        <v>0</v>
      </c>
      <c r="BP1256">
        <v>0</v>
      </c>
      <c r="BQ1256">
        <v>0</v>
      </c>
      <c r="BY1256">
        <v>1301</v>
      </c>
      <c r="CG1256" s="4">
        <v>1</v>
      </c>
      <c r="CH1256" s="4">
        <v>1</v>
      </c>
      <c r="CI1256" s="5">
        <v>0</v>
      </c>
      <c r="CJ1256" s="5">
        <v>0</v>
      </c>
      <c r="CK1256" s="5">
        <v>0</v>
      </c>
      <c r="CL1256" s="5">
        <v>0</v>
      </c>
    </row>
    <row r="1257" spans="1:90" x14ac:dyDescent="0.2">
      <c r="A1257" t="s">
        <v>1983</v>
      </c>
      <c r="B1257" t="s">
        <v>1944</v>
      </c>
      <c r="C1257" t="s">
        <v>147</v>
      </c>
      <c r="D1257">
        <v>3.5</v>
      </c>
      <c r="E1257" t="s">
        <v>317</v>
      </c>
      <c r="F1257" t="s">
        <v>368</v>
      </c>
      <c r="G1257" t="s">
        <v>354</v>
      </c>
      <c r="H1257" t="s">
        <v>1948</v>
      </c>
      <c r="I1257">
        <v>0.37733</v>
      </c>
      <c r="J1257">
        <v>1.3382E-2</v>
      </c>
      <c r="K1257">
        <v>0.13031999999999999</v>
      </c>
      <c r="L1257">
        <v>2016.5</v>
      </c>
      <c r="M1257">
        <v>11.646000000000001</v>
      </c>
      <c r="N1257">
        <v>8.2403999999999993</v>
      </c>
      <c r="O1257">
        <v>1552.4</v>
      </c>
      <c r="P1257" s="1">
        <v>157720</v>
      </c>
      <c r="Q1257">
        <v>-259.61</v>
      </c>
      <c r="R1257">
        <v>0.92162999999999995</v>
      </c>
      <c r="S1257">
        <v>0.91559999999999997</v>
      </c>
      <c r="T1257">
        <v>0.63300999999999996</v>
      </c>
      <c r="U1257">
        <v>0.32494000000000001</v>
      </c>
      <c r="V1257">
        <v>-0.26444000000000001</v>
      </c>
      <c r="W1257">
        <v>-0.32766000000000001</v>
      </c>
      <c r="X1257">
        <v>2.5427</v>
      </c>
      <c r="Y1257">
        <v>1.1628000000000001</v>
      </c>
      <c r="Z1257">
        <v>0.51154999999999995</v>
      </c>
      <c r="AA1257">
        <v>0.48712</v>
      </c>
      <c r="AB1257">
        <v>1.5803</v>
      </c>
      <c r="AC1257">
        <v>1.3028</v>
      </c>
      <c r="AD1257">
        <v>43</v>
      </c>
      <c r="AE1257">
        <v>11</v>
      </c>
      <c r="AF1257">
        <v>0.97082999999999997</v>
      </c>
      <c r="AG1257">
        <v>0.12135</v>
      </c>
      <c r="AH1257">
        <v>0.84948000000000001</v>
      </c>
      <c r="AI1257">
        <v>11</v>
      </c>
      <c r="AJ1257">
        <v>0</v>
      </c>
      <c r="AK1257">
        <v>6</v>
      </c>
      <c r="AL1257">
        <v>0</v>
      </c>
      <c r="AM1257">
        <v>1</v>
      </c>
      <c r="AN1257">
        <v>1</v>
      </c>
      <c r="AO1257">
        <v>0.82013999999999998</v>
      </c>
      <c r="AP1257">
        <v>0</v>
      </c>
      <c r="AQ1257">
        <v>1</v>
      </c>
      <c r="AR1257" t="s">
        <v>95</v>
      </c>
      <c r="AS1257" t="s">
        <v>95</v>
      </c>
      <c r="AT1257" t="s">
        <v>95</v>
      </c>
      <c r="AU1257" t="s">
        <v>95</v>
      </c>
      <c r="AV1257" t="s">
        <v>95</v>
      </c>
      <c r="AW1257" t="s">
        <v>95</v>
      </c>
      <c r="AX1257" t="s">
        <v>95</v>
      </c>
      <c r="AY1257" t="s">
        <v>95</v>
      </c>
      <c r="AZ1257" t="s">
        <v>95</v>
      </c>
      <c r="BA1257" t="s">
        <v>95</v>
      </c>
      <c r="BB1257" t="s">
        <v>95</v>
      </c>
      <c r="BC1257" t="s">
        <v>95</v>
      </c>
      <c r="BD1257" t="s">
        <v>95</v>
      </c>
      <c r="BH1257" t="s">
        <v>341</v>
      </c>
      <c r="BI1257">
        <v>1</v>
      </c>
      <c r="BJ1257" t="s">
        <v>97</v>
      </c>
      <c r="BK1257" t="s">
        <v>138</v>
      </c>
      <c r="BL1257">
        <v>0</v>
      </c>
      <c r="BM1257">
        <v>0</v>
      </c>
      <c r="BN1257">
        <v>0</v>
      </c>
      <c r="BO1257">
        <v>0</v>
      </c>
      <c r="BP1257">
        <v>0</v>
      </c>
      <c r="BQ1257">
        <v>0</v>
      </c>
      <c r="BY1257">
        <v>1302</v>
      </c>
      <c r="CG1257" s="4">
        <v>0</v>
      </c>
      <c r="CH1257" s="4">
        <v>0</v>
      </c>
      <c r="CI1257" s="5">
        <v>0</v>
      </c>
      <c r="CJ1257" s="5">
        <v>0</v>
      </c>
      <c r="CK1257" s="5">
        <v>0</v>
      </c>
      <c r="CL1257" s="5">
        <v>0</v>
      </c>
    </row>
    <row r="1258" spans="1:90" x14ac:dyDescent="0.2">
      <c r="A1258" t="s">
        <v>1984</v>
      </c>
      <c r="B1258" t="s">
        <v>1944</v>
      </c>
      <c r="C1258" t="s">
        <v>208</v>
      </c>
      <c r="D1258">
        <v>1.1000000000000001</v>
      </c>
      <c r="E1258" t="s">
        <v>169</v>
      </c>
      <c r="F1258" t="s">
        <v>1946</v>
      </c>
      <c r="G1258" t="s">
        <v>1947</v>
      </c>
      <c r="H1258" t="s">
        <v>1948</v>
      </c>
      <c r="J1258">
        <v>-3.5318000000000002E-2</v>
      </c>
      <c r="K1258">
        <v>-1.3512E-2</v>
      </c>
      <c r="O1258">
        <v>2.3268</v>
      </c>
      <c r="P1258">
        <v>1958.8</v>
      </c>
      <c r="Q1258">
        <v>27.553999999999998</v>
      </c>
      <c r="V1258">
        <v>0.99880999999999998</v>
      </c>
      <c r="W1258">
        <v>0.99822</v>
      </c>
      <c r="X1258">
        <v>3.3272000000000002E-3</v>
      </c>
      <c r="Y1258">
        <v>2.6248E-3</v>
      </c>
      <c r="Z1258">
        <v>0.98862000000000005</v>
      </c>
      <c r="AA1258">
        <v>0.98292999999999997</v>
      </c>
      <c r="AB1258">
        <v>1.0305E-2</v>
      </c>
      <c r="AC1258">
        <v>9.6792000000000007E-3</v>
      </c>
      <c r="AD1258">
        <v>7</v>
      </c>
      <c r="AE1258">
        <v>7</v>
      </c>
      <c r="AI1258">
        <v>21</v>
      </c>
      <c r="AJ1258">
        <v>6</v>
      </c>
      <c r="AK1258">
        <v>0</v>
      </c>
      <c r="AL1258">
        <v>0</v>
      </c>
      <c r="AM1258">
        <v>0</v>
      </c>
      <c r="AN1258">
        <v>0</v>
      </c>
      <c r="AO1258">
        <v>0.80208000000000002</v>
      </c>
      <c r="AP1258">
        <v>1</v>
      </c>
      <c r="AQ1258">
        <v>1</v>
      </c>
      <c r="AR1258" t="s">
        <v>96</v>
      </c>
      <c r="AS1258" t="s">
        <v>95</v>
      </c>
      <c r="AT1258" t="s">
        <v>95</v>
      </c>
      <c r="AU1258" t="s">
        <v>95</v>
      </c>
      <c r="AV1258" t="s">
        <v>95</v>
      </c>
      <c r="AW1258" t="s">
        <v>95</v>
      </c>
      <c r="AX1258" t="s">
        <v>95</v>
      </c>
      <c r="AY1258" t="s">
        <v>94</v>
      </c>
      <c r="AZ1258" t="s">
        <v>95</v>
      </c>
      <c r="BA1258" t="s">
        <v>96</v>
      </c>
      <c r="BB1258" t="s">
        <v>95</v>
      </c>
      <c r="BC1258" t="s">
        <v>94</v>
      </c>
      <c r="BD1258" t="s">
        <v>95</v>
      </c>
      <c r="BE1258">
        <v>1</v>
      </c>
      <c r="BH1258" t="s">
        <v>276</v>
      </c>
      <c r="BI1258">
        <v>0</v>
      </c>
      <c r="BJ1258" t="s">
        <v>133</v>
      </c>
      <c r="BK1258" t="s">
        <v>501</v>
      </c>
      <c r="BL1258">
        <v>1</v>
      </c>
      <c r="BM1258">
        <v>1</v>
      </c>
      <c r="BN1258">
        <v>0</v>
      </c>
      <c r="BO1258">
        <v>0</v>
      </c>
      <c r="BP1258">
        <v>0</v>
      </c>
      <c r="BQ1258">
        <v>0</v>
      </c>
      <c r="BY1258">
        <v>1303</v>
      </c>
      <c r="CG1258" s="4">
        <v>1</v>
      </c>
      <c r="CH1258" s="4">
        <v>1</v>
      </c>
      <c r="CI1258" s="5">
        <v>0</v>
      </c>
      <c r="CJ1258" s="5">
        <v>0</v>
      </c>
      <c r="CK1258" s="5">
        <v>0</v>
      </c>
      <c r="CL1258" s="5">
        <v>0</v>
      </c>
    </row>
    <row r="1259" spans="1:90" x14ac:dyDescent="0.2">
      <c r="A1259" t="s">
        <v>1985</v>
      </c>
      <c r="B1259" t="s">
        <v>1944</v>
      </c>
      <c r="C1259" t="s">
        <v>208</v>
      </c>
      <c r="D1259">
        <v>1.1000000000000001</v>
      </c>
      <c r="E1259" t="s">
        <v>169</v>
      </c>
      <c r="F1259" t="s">
        <v>1547</v>
      </c>
      <c r="G1259" t="s">
        <v>107</v>
      </c>
      <c r="H1259" t="s">
        <v>1948</v>
      </c>
      <c r="J1259">
        <v>-3.5318000000000002E-2</v>
      </c>
      <c r="K1259">
        <v>-1.3512E-2</v>
      </c>
      <c r="O1259">
        <v>2.3268</v>
      </c>
      <c r="P1259">
        <v>1958.8</v>
      </c>
      <c r="Q1259">
        <v>27.553999999999998</v>
      </c>
      <c r="V1259">
        <v>0.99880999999999998</v>
      </c>
      <c r="W1259">
        <v>0.99822</v>
      </c>
      <c r="X1259">
        <v>3.3272000000000002E-3</v>
      </c>
      <c r="Y1259">
        <v>2.6248E-3</v>
      </c>
      <c r="Z1259">
        <v>0.98862000000000005</v>
      </c>
      <c r="AA1259">
        <v>0.98292999999999997</v>
      </c>
      <c r="AB1259">
        <v>1.0305E-2</v>
      </c>
      <c r="AC1259">
        <v>9.6792000000000007E-3</v>
      </c>
      <c r="AD1259">
        <v>7</v>
      </c>
      <c r="AE1259">
        <v>7</v>
      </c>
      <c r="AI1259">
        <v>21</v>
      </c>
      <c r="AJ1259">
        <v>6</v>
      </c>
      <c r="AK1259">
        <v>0</v>
      </c>
      <c r="AL1259">
        <v>0</v>
      </c>
      <c r="AM1259">
        <v>0</v>
      </c>
      <c r="AN1259">
        <v>0</v>
      </c>
      <c r="AO1259">
        <v>0.80208000000000002</v>
      </c>
      <c r="AP1259">
        <v>1</v>
      </c>
      <c r="AQ1259">
        <v>1</v>
      </c>
      <c r="AR1259" t="s">
        <v>96</v>
      </c>
      <c r="AS1259" t="s">
        <v>95</v>
      </c>
      <c r="AT1259" t="s">
        <v>95</v>
      </c>
      <c r="AU1259" t="s">
        <v>95</v>
      </c>
      <c r="AV1259" t="s">
        <v>95</v>
      </c>
      <c r="AW1259" t="s">
        <v>95</v>
      </c>
      <c r="AX1259" t="s">
        <v>95</v>
      </c>
      <c r="AY1259" t="s">
        <v>94</v>
      </c>
      <c r="AZ1259" t="s">
        <v>95</v>
      </c>
      <c r="BA1259" t="s">
        <v>96</v>
      </c>
      <c r="BB1259" t="s">
        <v>95</v>
      </c>
      <c r="BC1259" t="s">
        <v>94</v>
      </c>
      <c r="BD1259" t="s">
        <v>95</v>
      </c>
      <c r="BH1259" t="s">
        <v>1950</v>
      </c>
      <c r="BI1259">
        <v>0</v>
      </c>
      <c r="BJ1259" t="s">
        <v>108</v>
      </c>
      <c r="BK1259" t="s">
        <v>109</v>
      </c>
      <c r="BL1259">
        <v>1</v>
      </c>
      <c r="BM1259">
        <v>1</v>
      </c>
      <c r="BN1259">
        <v>0</v>
      </c>
      <c r="BO1259">
        <v>1</v>
      </c>
      <c r="BP1259">
        <v>0</v>
      </c>
      <c r="BQ1259">
        <v>0</v>
      </c>
      <c r="BY1259">
        <v>1304</v>
      </c>
      <c r="CG1259" s="4">
        <v>1</v>
      </c>
      <c r="CH1259" s="4">
        <v>1</v>
      </c>
      <c r="CI1259" s="5">
        <v>0</v>
      </c>
      <c r="CJ1259" s="5">
        <v>1</v>
      </c>
      <c r="CK1259" s="5">
        <v>0</v>
      </c>
      <c r="CL1259" s="5">
        <v>0</v>
      </c>
    </row>
    <row r="1260" spans="1:90" x14ac:dyDescent="0.2">
      <c r="A1260" t="s">
        <v>1986</v>
      </c>
      <c r="B1260" t="s">
        <v>1944</v>
      </c>
      <c r="C1260" t="s">
        <v>208</v>
      </c>
      <c r="D1260">
        <v>2.2000000000000002</v>
      </c>
      <c r="E1260" t="s">
        <v>1006</v>
      </c>
      <c r="F1260" t="s">
        <v>1952</v>
      </c>
      <c r="G1260" t="s">
        <v>92</v>
      </c>
      <c r="H1260" t="s">
        <v>1948</v>
      </c>
      <c r="I1260">
        <v>-2.2334999999999998</v>
      </c>
      <c r="J1260">
        <v>4.4241000000000001E-4</v>
      </c>
      <c r="K1260">
        <v>-5.8214E-3</v>
      </c>
      <c r="L1260">
        <v>2021.8</v>
      </c>
      <c r="M1260">
        <v>-1.9675</v>
      </c>
      <c r="N1260">
        <v>0.13503000000000001</v>
      </c>
      <c r="O1260">
        <v>1555.6</v>
      </c>
      <c r="P1260" s="1">
        <v>157460</v>
      </c>
      <c r="Q1260">
        <v>11.862</v>
      </c>
      <c r="R1260">
        <v>0.97099999999999997</v>
      </c>
      <c r="S1260">
        <v>0.92749999999999999</v>
      </c>
      <c r="T1260">
        <v>5.4574999999999997E-3</v>
      </c>
      <c r="U1260">
        <v>3.4505E-3</v>
      </c>
      <c r="V1260">
        <v>-14.11</v>
      </c>
      <c r="W1260">
        <v>-24.183</v>
      </c>
      <c r="X1260">
        <v>0.12458</v>
      </c>
      <c r="Y1260">
        <v>0.12038</v>
      </c>
      <c r="Z1260">
        <v>0.38494</v>
      </c>
      <c r="AA1260">
        <v>-2.5096E-2</v>
      </c>
      <c r="AB1260">
        <v>2.5134E-2</v>
      </c>
      <c r="AC1260">
        <v>2.2089000000000001E-2</v>
      </c>
      <c r="AD1260">
        <v>6</v>
      </c>
      <c r="AE1260">
        <v>6</v>
      </c>
      <c r="AF1260">
        <v>1.0620000000000001</v>
      </c>
      <c r="AG1260">
        <v>0.36881999999999998</v>
      </c>
      <c r="AH1260">
        <v>0.69320000000000004</v>
      </c>
      <c r="AI1260">
        <v>11</v>
      </c>
      <c r="AJ1260">
        <v>4</v>
      </c>
      <c r="AK1260">
        <v>0</v>
      </c>
      <c r="AL1260">
        <v>1</v>
      </c>
      <c r="AM1260">
        <v>0</v>
      </c>
      <c r="AN1260">
        <v>1</v>
      </c>
      <c r="AO1260">
        <v>0.86431000000000002</v>
      </c>
      <c r="AP1260">
        <v>1</v>
      </c>
      <c r="AQ1260">
        <v>1</v>
      </c>
      <c r="AR1260" t="s">
        <v>95</v>
      </c>
      <c r="AS1260" t="s">
        <v>95</v>
      </c>
      <c r="AT1260" t="s">
        <v>95</v>
      </c>
      <c r="AU1260" t="s">
        <v>95</v>
      </c>
      <c r="AV1260" t="s">
        <v>95</v>
      </c>
      <c r="AW1260" t="s">
        <v>95</v>
      </c>
      <c r="AX1260" t="s">
        <v>95</v>
      </c>
      <c r="AY1260" t="s">
        <v>95</v>
      </c>
      <c r="AZ1260" t="s">
        <v>95</v>
      </c>
      <c r="BA1260" t="s">
        <v>95</v>
      </c>
      <c r="BB1260" t="s">
        <v>95</v>
      </c>
      <c r="BC1260" t="s">
        <v>95</v>
      </c>
      <c r="BD1260" t="s">
        <v>95</v>
      </c>
      <c r="BE1260">
        <v>1</v>
      </c>
      <c r="BI1260">
        <v>0</v>
      </c>
      <c r="BL1260">
        <v>1</v>
      </c>
      <c r="BM1260">
        <v>1</v>
      </c>
      <c r="BN1260">
        <v>0</v>
      </c>
      <c r="BO1260">
        <v>0</v>
      </c>
      <c r="BP1260">
        <v>0</v>
      </c>
      <c r="BQ1260">
        <v>1</v>
      </c>
      <c r="BY1260">
        <v>1305</v>
      </c>
      <c r="CG1260" s="4">
        <v>1</v>
      </c>
      <c r="CH1260" s="4">
        <v>1</v>
      </c>
      <c r="CI1260" s="5">
        <v>0</v>
      </c>
      <c r="CJ1260" s="5">
        <v>0</v>
      </c>
      <c r="CK1260" s="5">
        <v>0</v>
      </c>
      <c r="CL1260" s="5">
        <v>1</v>
      </c>
    </row>
    <row r="1261" spans="1:90" x14ac:dyDescent="0.2">
      <c r="A1261" t="s">
        <v>1987</v>
      </c>
      <c r="B1261" t="s">
        <v>1944</v>
      </c>
      <c r="C1261" t="s">
        <v>208</v>
      </c>
      <c r="D1261">
        <v>2.9</v>
      </c>
      <c r="E1261" t="s">
        <v>314</v>
      </c>
      <c r="F1261" t="s">
        <v>1954</v>
      </c>
      <c r="G1261" t="s">
        <v>1955</v>
      </c>
      <c r="H1261" t="s">
        <v>1948</v>
      </c>
      <c r="I1261">
        <v>-8.6631E-2</v>
      </c>
      <c r="J1261">
        <v>-1.1831E-2</v>
      </c>
      <c r="K1261">
        <v>-0.13269</v>
      </c>
      <c r="L1261">
        <v>2017.7</v>
      </c>
      <c r="M1261">
        <v>-50.725999999999999</v>
      </c>
      <c r="N1261">
        <v>12.884</v>
      </c>
      <c r="O1261">
        <v>12.231999999999999</v>
      </c>
      <c r="P1261">
        <v>1985.1</v>
      </c>
      <c r="Q1261">
        <v>275.66000000000003</v>
      </c>
      <c r="R1261">
        <v>0.93178000000000005</v>
      </c>
      <c r="S1261">
        <v>0.92473000000000005</v>
      </c>
      <c r="T1261">
        <v>0.35579</v>
      </c>
      <c r="U1261">
        <v>0.30875000000000002</v>
      </c>
      <c r="V1261">
        <v>0.83050000000000002</v>
      </c>
      <c r="W1261">
        <v>0.81920000000000004</v>
      </c>
      <c r="X1261">
        <v>0.56083000000000005</v>
      </c>
      <c r="Y1261">
        <v>0.48266999999999999</v>
      </c>
      <c r="Z1261">
        <v>0.86024</v>
      </c>
      <c r="AA1261">
        <v>0.85092000000000001</v>
      </c>
      <c r="AB1261">
        <v>0.50926000000000005</v>
      </c>
      <c r="AC1261">
        <v>0.42513000000000001</v>
      </c>
      <c r="AD1261">
        <v>33</v>
      </c>
      <c r="AE1261">
        <v>33</v>
      </c>
      <c r="AF1261">
        <v>0.95469000000000004</v>
      </c>
      <c r="AG1261">
        <v>0.63646000000000003</v>
      </c>
      <c r="AH1261">
        <v>0.31823000000000001</v>
      </c>
      <c r="AI1261">
        <v>33</v>
      </c>
      <c r="AJ1261">
        <v>26</v>
      </c>
      <c r="AK1261">
        <v>0</v>
      </c>
      <c r="AL1261">
        <v>1</v>
      </c>
      <c r="AM1261">
        <v>0</v>
      </c>
      <c r="AN1261">
        <v>0</v>
      </c>
      <c r="AO1261">
        <v>0.97414999999999996</v>
      </c>
      <c r="AP1261">
        <v>0</v>
      </c>
      <c r="AQ1261">
        <v>1</v>
      </c>
      <c r="AR1261" t="s">
        <v>95</v>
      </c>
      <c r="AS1261" t="s">
        <v>95</v>
      </c>
      <c r="AT1261" t="s">
        <v>95</v>
      </c>
      <c r="AU1261" t="s">
        <v>95</v>
      </c>
      <c r="AV1261" t="s">
        <v>95</v>
      </c>
      <c r="AW1261" t="s">
        <v>95</v>
      </c>
      <c r="AX1261" t="s">
        <v>95</v>
      </c>
      <c r="AY1261" t="s">
        <v>95</v>
      </c>
      <c r="AZ1261" t="s">
        <v>95</v>
      </c>
      <c r="BA1261" t="s">
        <v>95</v>
      </c>
      <c r="BB1261" t="s">
        <v>95</v>
      </c>
      <c r="BC1261" t="s">
        <v>95</v>
      </c>
      <c r="BD1261" t="s">
        <v>95</v>
      </c>
      <c r="BE1261">
        <v>2</v>
      </c>
      <c r="BF1261" t="s">
        <v>1988</v>
      </c>
      <c r="BI1261">
        <v>0</v>
      </c>
      <c r="BL1261">
        <v>1</v>
      </c>
      <c r="BM1261">
        <v>1</v>
      </c>
      <c r="BN1261">
        <v>0</v>
      </c>
      <c r="BO1261">
        <v>0</v>
      </c>
      <c r="BP1261">
        <v>0</v>
      </c>
      <c r="BQ1261">
        <v>1</v>
      </c>
      <c r="BY1261">
        <v>1306</v>
      </c>
      <c r="CG1261" s="4">
        <v>1</v>
      </c>
      <c r="CH1261" s="4">
        <v>1</v>
      </c>
      <c r="CI1261" s="5">
        <v>0</v>
      </c>
      <c r="CJ1261" s="5">
        <v>0</v>
      </c>
      <c r="CK1261" s="5">
        <v>0</v>
      </c>
      <c r="CL1261" s="5">
        <v>1</v>
      </c>
    </row>
    <row r="1262" spans="1:90" x14ac:dyDescent="0.2">
      <c r="A1262" t="s">
        <v>1989</v>
      </c>
      <c r="B1262" t="s">
        <v>1944</v>
      </c>
      <c r="C1262" t="s">
        <v>208</v>
      </c>
      <c r="D1262">
        <v>4.0999999999999996</v>
      </c>
      <c r="E1262" t="s">
        <v>129</v>
      </c>
      <c r="F1262" t="s">
        <v>130</v>
      </c>
      <c r="G1262" t="s">
        <v>131</v>
      </c>
      <c r="H1262" t="s">
        <v>1948</v>
      </c>
      <c r="I1262">
        <v>-0.61117999999999995</v>
      </c>
      <c r="J1262">
        <v>-8.3724999999999994E-2</v>
      </c>
      <c r="K1262">
        <v>-4.1059999999999999</v>
      </c>
      <c r="L1262">
        <v>2014.3</v>
      </c>
      <c r="M1262">
        <v>-7.1901000000000002</v>
      </c>
      <c r="N1262">
        <v>69.853999999999999</v>
      </c>
      <c r="O1262">
        <v>66.525000000000006</v>
      </c>
      <c r="P1262">
        <v>2006</v>
      </c>
      <c r="Q1262">
        <v>8306.5</v>
      </c>
      <c r="R1262">
        <v>0.72916999999999998</v>
      </c>
      <c r="S1262">
        <v>0.68137999999999999</v>
      </c>
      <c r="T1262">
        <v>16.853999999999999</v>
      </c>
      <c r="U1262">
        <v>10.015000000000001</v>
      </c>
      <c r="V1262">
        <v>0.47093000000000002</v>
      </c>
      <c r="W1262">
        <v>0.41214000000000001</v>
      </c>
      <c r="X1262">
        <v>23.556999999999999</v>
      </c>
      <c r="Y1262">
        <v>17.917999999999999</v>
      </c>
      <c r="Z1262">
        <v>0.58938000000000001</v>
      </c>
      <c r="AA1262">
        <v>0.54374999999999996</v>
      </c>
      <c r="AB1262">
        <v>20.753</v>
      </c>
      <c r="AC1262">
        <v>13.923999999999999</v>
      </c>
      <c r="AD1262">
        <v>21</v>
      </c>
      <c r="AE1262">
        <v>20</v>
      </c>
      <c r="AF1262">
        <v>1.4316</v>
      </c>
      <c r="AG1262">
        <v>1.6392E-2</v>
      </c>
      <c r="AH1262">
        <v>1.4152</v>
      </c>
      <c r="AI1262">
        <v>21</v>
      </c>
      <c r="AJ1262">
        <v>16</v>
      </c>
      <c r="AK1262">
        <v>2</v>
      </c>
      <c r="AL1262">
        <v>1</v>
      </c>
      <c r="AM1262">
        <v>0</v>
      </c>
      <c r="AN1262">
        <v>1</v>
      </c>
      <c r="AO1262">
        <v>0.94481000000000004</v>
      </c>
      <c r="AP1262">
        <v>0</v>
      </c>
      <c r="AQ1262">
        <v>1</v>
      </c>
      <c r="AR1262" t="s">
        <v>95</v>
      </c>
      <c r="AS1262" t="s">
        <v>95</v>
      </c>
      <c r="AT1262" t="s">
        <v>95</v>
      </c>
      <c r="AU1262" t="s">
        <v>94</v>
      </c>
      <c r="AV1262" t="s">
        <v>94</v>
      </c>
      <c r="AW1262" t="s">
        <v>94</v>
      </c>
      <c r="AX1262" t="s">
        <v>95</v>
      </c>
      <c r="AY1262" t="s">
        <v>95</v>
      </c>
      <c r="AZ1262" t="s">
        <v>95</v>
      </c>
      <c r="BA1262" t="s">
        <v>94</v>
      </c>
      <c r="BB1262" t="s">
        <v>94</v>
      </c>
      <c r="BC1262" t="s">
        <v>94</v>
      </c>
      <c r="BD1262" t="s">
        <v>94</v>
      </c>
      <c r="BH1262" t="s">
        <v>1990</v>
      </c>
      <c r="BI1262">
        <v>0</v>
      </c>
      <c r="BJ1262" t="s">
        <v>132</v>
      </c>
      <c r="BK1262" t="s">
        <v>133</v>
      </c>
      <c r="BL1262">
        <v>1</v>
      </c>
      <c r="BM1262">
        <v>1</v>
      </c>
      <c r="BN1262">
        <v>0</v>
      </c>
      <c r="BO1262">
        <v>0</v>
      </c>
      <c r="BP1262">
        <v>0</v>
      </c>
      <c r="BQ1262">
        <v>0</v>
      </c>
      <c r="BY1262">
        <v>1307</v>
      </c>
      <c r="CG1262" s="4">
        <v>1</v>
      </c>
      <c r="CH1262" s="4">
        <v>1</v>
      </c>
      <c r="CI1262" s="5">
        <v>0</v>
      </c>
      <c r="CJ1262" s="5">
        <v>0</v>
      </c>
      <c r="CK1262" s="5">
        <v>0</v>
      </c>
      <c r="CL1262" s="5">
        <v>0</v>
      </c>
    </row>
    <row r="1263" spans="1:90" x14ac:dyDescent="0.2">
      <c r="A1263" t="s">
        <v>1991</v>
      </c>
      <c r="B1263" t="s">
        <v>1944</v>
      </c>
      <c r="C1263" t="s">
        <v>208</v>
      </c>
      <c r="D1263">
        <v>4.0999999999999996</v>
      </c>
      <c r="E1263" t="s">
        <v>129</v>
      </c>
      <c r="F1263" t="s">
        <v>135</v>
      </c>
      <c r="G1263" t="s">
        <v>136</v>
      </c>
      <c r="H1263" t="s">
        <v>1948</v>
      </c>
      <c r="I1263">
        <v>2.9045000000000001</v>
      </c>
      <c r="J1263">
        <v>0.25874000000000003</v>
      </c>
      <c r="K1263">
        <v>20.152999999999999</v>
      </c>
      <c r="L1263">
        <v>2004.8</v>
      </c>
      <c r="M1263">
        <v>1.5129999999999999</v>
      </c>
      <c r="N1263">
        <v>89.94</v>
      </c>
      <c r="O1263">
        <v>2.3871000000000001E-3</v>
      </c>
      <c r="P1263">
        <v>1966.6</v>
      </c>
      <c r="Q1263">
        <v>-40359</v>
      </c>
      <c r="R1263">
        <v>0.95099</v>
      </c>
      <c r="S1263">
        <v>0.80396000000000001</v>
      </c>
      <c r="T1263">
        <v>7.1245000000000003</v>
      </c>
      <c r="U1263">
        <v>5.0190000000000001</v>
      </c>
      <c r="V1263">
        <v>0.67435999999999996</v>
      </c>
      <c r="W1263">
        <v>0.34871999999999997</v>
      </c>
      <c r="X1263">
        <v>18.364999999999998</v>
      </c>
      <c r="Y1263">
        <v>15.153</v>
      </c>
      <c r="Z1263">
        <v>0.78427999999999998</v>
      </c>
      <c r="AA1263">
        <v>0.56855</v>
      </c>
      <c r="AB1263">
        <v>14.946999999999999</v>
      </c>
      <c r="AC1263">
        <v>13.817</v>
      </c>
      <c r="AD1263">
        <v>5</v>
      </c>
      <c r="AE1263">
        <v>5</v>
      </c>
      <c r="AF1263">
        <v>1.1119000000000001</v>
      </c>
      <c r="AG1263">
        <v>9.7605999999999998E-2</v>
      </c>
      <c r="AH1263">
        <v>1.0143</v>
      </c>
      <c r="AI1263">
        <v>5</v>
      </c>
      <c r="AJ1263">
        <v>0</v>
      </c>
      <c r="AK1263">
        <v>4</v>
      </c>
      <c r="AL1263">
        <v>0</v>
      </c>
      <c r="AM1263">
        <v>0</v>
      </c>
      <c r="AN1263">
        <v>1</v>
      </c>
      <c r="AO1263">
        <v>0.74319999999999997</v>
      </c>
      <c r="AP1263">
        <v>0</v>
      </c>
      <c r="AQ1263">
        <v>1</v>
      </c>
      <c r="AR1263" t="s">
        <v>95</v>
      </c>
      <c r="AS1263" t="s">
        <v>96</v>
      </c>
      <c r="AT1263" t="s">
        <v>95</v>
      </c>
      <c r="AU1263" t="s">
        <v>95</v>
      </c>
      <c r="AV1263" t="s">
        <v>95</v>
      </c>
      <c r="AW1263" t="s">
        <v>95</v>
      </c>
      <c r="AX1263" t="s">
        <v>95</v>
      </c>
      <c r="AY1263" t="s">
        <v>95</v>
      </c>
      <c r="AZ1263" t="s">
        <v>95</v>
      </c>
      <c r="BA1263" t="s">
        <v>96</v>
      </c>
      <c r="BB1263" t="s">
        <v>96</v>
      </c>
      <c r="BC1263" t="s">
        <v>95</v>
      </c>
      <c r="BD1263" t="s">
        <v>95</v>
      </c>
      <c r="BI1263">
        <v>0</v>
      </c>
      <c r="BJ1263" t="s">
        <v>137</v>
      </c>
      <c r="BK1263" t="s">
        <v>138</v>
      </c>
      <c r="BL1263">
        <v>1</v>
      </c>
      <c r="BM1263">
        <v>1</v>
      </c>
      <c r="BN1263">
        <v>0</v>
      </c>
      <c r="BO1263">
        <v>0</v>
      </c>
      <c r="BP1263">
        <v>0</v>
      </c>
      <c r="BQ1263">
        <v>1</v>
      </c>
      <c r="BY1263">
        <v>1308</v>
      </c>
      <c r="CG1263" s="4">
        <v>1</v>
      </c>
      <c r="CH1263" s="4">
        <v>1</v>
      </c>
      <c r="CI1263" s="5">
        <v>0</v>
      </c>
      <c r="CJ1263" s="5">
        <v>0</v>
      </c>
      <c r="CK1263" s="5">
        <v>0</v>
      </c>
      <c r="CL1263" s="5">
        <v>1</v>
      </c>
    </row>
    <row r="1264" spans="1:90" x14ac:dyDescent="0.2">
      <c r="A1264" t="s">
        <v>1992</v>
      </c>
      <c r="B1264" t="s">
        <v>1944</v>
      </c>
      <c r="C1264" t="s">
        <v>222</v>
      </c>
      <c r="D1264">
        <v>1.1000000000000001</v>
      </c>
      <c r="E1264" t="s">
        <v>169</v>
      </c>
      <c r="F1264" t="s">
        <v>1946</v>
      </c>
      <c r="G1264" t="s">
        <v>1947</v>
      </c>
      <c r="H1264" t="s">
        <v>1948</v>
      </c>
      <c r="I1264">
        <v>-4.5891000000000001E-2</v>
      </c>
      <c r="J1264">
        <v>-4.5612E-2</v>
      </c>
      <c r="K1264">
        <v>-1.1067E-2</v>
      </c>
      <c r="L1264">
        <v>1897.5</v>
      </c>
      <c r="M1264">
        <v>-95.757999999999996</v>
      </c>
      <c r="N1264">
        <v>42.167999999999999</v>
      </c>
      <c r="O1264">
        <v>8.8114999999999999E-2</v>
      </c>
      <c r="P1264">
        <v>2032</v>
      </c>
      <c r="Q1264">
        <v>22.498000000000001</v>
      </c>
      <c r="R1264">
        <v>0.99900999999999995</v>
      </c>
      <c r="S1264">
        <v>0.99802000000000002</v>
      </c>
      <c r="T1264">
        <v>2.4916999999999999E-3</v>
      </c>
      <c r="U1264">
        <v>1.8309999999999999E-3</v>
      </c>
      <c r="V1264">
        <v>0.99900999999999995</v>
      </c>
      <c r="W1264">
        <v>0.99851999999999996</v>
      </c>
      <c r="X1264">
        <v>2.4922999999999998E-3</v>
      </c>
      <c r="Y1264">
        <v>1.8136999999999999E-3</v>
      </c>
      <c r="Z1264">
        <v>0.98514000000000002</v>
      </c>
      <c r="AA1264">
        <v>0.97772000000000003</v>
      </c>
      <c r="AB1264">
        <v>9.6606000000000001E-3</v>
      </c>
      <c r="AC1264">
        <v>9.0121999999999997E-3</v>
      </c>
      <c r="AD1264">
        <v>7</v>
      </c>
      <c r="AE1264">
        <v>7</v>
      </c>
      <c r="AF1264">
        <v>8.9879000000000001E-3</v>
      </c>
      <c r="AG1264">
        <v>3.6521000000000001E-3</v>
      </c>
      <c r="AH1264">
        <v>5.3357999999999999E-3</v>
      </c>
      <c r="AI1264">
        <v>21</v>
      </c>
      <c r="AJ1264">
        <v>6</v>
      </c>
      <c r="AK1264">
        <v>0</v>
      </c>
      <c r="AL1264">
        <v>0</v>
      </c>
      <c r="AM1264">
        <v>0</v>
      </c>
      <c r="AN1264">
        <v>0</v>
      </c>
      <c r="AO1264">
        <v>0.77732999999999997</v>
      </c>
      <c r="AP1264">
        <v>1</v>
      </c>
      <c r="AQ1264">
        <v>1</v>
      </c>
      <c r="AR1264" t="s">
        <v>95</v>
      </c>
      <c r="AS1264" t="s">
        <v>95</v>
      </c>
      <c r="AT1264" t="s">
        <v>95</v>
      </c>
      <c r="AU1264" t="s">
        <v>95</v>
      </c>
      <c r="AV1264" t="s">
        <v>95</v>
      </c>
      <c r="AW1264" t="s">
        <v>95</v>
      </c>
      <c r="AX1264" t="s">
        <v>95</v>
      </c>
      <c r="AY1264" t="s">
        <v>94</v>
      </c>
      <c r="AZ1264" t="s">
        <v>95</v>
      </c>
      <c r="BA1264" t="s">
        <v>94</v>
      </c>
      <c r="BB1264" t="s">
        <v>95</v>
      </c>
      <c r="BC1264" t="s">
        <v>94</v>
      </c>
      <c r="BD1264" t="s">
        <v>95</v>
      </c>
      <c r="BE1264">
        <v>1</v>
      </c>
      <c r="BH1264" t="s">
        <v>276</v>
      </c>
      <c r="BI1264">
        <v>0</v>
      </c>
      <c r="BJ1264" t="s">
        <v>133</v>
      </c>
      <c r="BK1264" t="s">
        <v>501</v>
      </c>
      <c r="BL1264">
        <v>1</v>
      </c>
      <c r="BM1264">
        <v>1</v>
      </c>
      <c r="BN1264">
        <v>0</v>
      </c>
      <c r="BO1264">
        <v>0</v>
      </c>
      <c r="BP1264">
        <v>0</v>
      </c>
      <c r="BQ1264">
        <v>0</v>
      </c>
      <c r="BY1264">
        <v>1309</v>
      </c>
      <c r="CG1264" s="4">
        <v>1</v>
      </c>
      <c r="CH1264" s="4">
        <v>1</v>
      </c>
      <c r="CI1264" s="5">
        <v>0</v>
      </c>
      <c r="CJ1264" s="5">
        <v>0</v>
      </c>
      <c r="CK1264" s="5">
        <v>0</v>
      </c>
      <c r="CL1264" s="5">
        <v>0</v>
      </c>
    </row>
    <row r="1265" spans="1:90" x14ac:dyDescent="0.2">
      <c r="A1265" t="s">
        <v>1993</v>
      </c>
      <c r="B1265" t="s">
        <v>1944</v>
      </c>
      <c r="C1265" t="s">
        <v>222</v>
      </c>
      <c r="D1265">
        <v>1.1000000000000001</v>
      </c>
      <c r="E1265" t="s">
        <v>169</v>
      </c>
      <c r="F1265" t="s">
        <v>1547</v>
      </c>
      <c r="G1265" t="s">
        <v>107</v>
      </c>
      <c r="H1265" t="s">
        <v>1948</v>
      </c>
      <c r="I1265">
        <v>-6.1392000000000002E-2</v>
      </c>
      <c r="J1265">
        <v>-4.5612E-2</v>
      </c>
      <c r="K1265">
        <v>-1.1067E-2</v>
      </c>
      <c r="L1265">
        <v>1991.6</v>
      </c>
      <c r="M1265">
        <v>-71.58</v>
      </c>
      <c r="N1265">
        <v>1</v>
      </c>
      <c r="O1265">
        <v>8.8114999999999999E-2</v>
      </c>
      <c r="P1265">
        <v>2032</v>
      </c>
      <c r="Q1265">
        <v>22.498000000000001</v>
      </c>
      <c r="R1265">
        <v>0.99739</v>
      </c>
      <c r="S1265">
        <v>0.99477000000000004</v>
      </c>
      <c r="T1265">
        <v>4.0518999999999998E-3</v>
      </c>
      <c r="U1265">
        <v>3.8086000000000001E-3</v>
      </c>
      <c r="V1265">
        <v>0.99900999999999995</v>
      </c>
      <c r="W1265">
        <v>0.99851999999999996</v>
      </c>
      <c r="X1265">
        <v>2.4922999999999998E-3</v>
      </c>
      <c r="Y1265">
        <v>1.8136999999999999E-3</v>
      </c>
      <c r="Z1265">
        <v>0.98514000000000002</v>
      </c>
      <c r="AA1265">
        <v>0.97772000000000003</v>
      </c>
      <c r="AB1265">
        <v>9.6606000000000001E-3</v>
      </c>
      <c r="AC1265">
        <v>9.0121999999999997E-3</v>
      </c>
      <c r="AD1265">
        <v>7</v>
      </c>
      <c r="AE1265">
        <v>7</v>
      </c>
      <c r="AF1265">
        <v>0.379</v>
      </c>
      <c r="AG1265">
        <v>0.154</v>
      </c>
      <c r="AH1265">
        <v>0.22500000000000001</v>
      </c>
      <c r="AI1265">
        <v>21</v>
      </c>
      <c r="AJ1265">
        <v>6</v>
      </c>
      <c r="AK1265">
        <v>0</v>
      </c>
      <c r="AL1265">
        <v>0</v>
      </c>
      <c r="AM1265">
        <v>0</v>
      </c>
      <c r="AN1265">
        <v>0</v>
      </c>
      <c r="AO1265">
        <v>0.77732999999999997</v>
      </c>
      <c r="AP1265">
        <v>1</v>
      </c>
      <c r="AQ1265">
        <v>1</v>
      </c>
      <c r="AR1265" t="s">
        <v>95</v>
      </c>
      <c r="AS1265" t="s">
        <v>95</v>
      </c>
      <c r="AT1265" t="s">
        <v>95</v>
      </c>
      <c r="AU1265" t="s">
        <v>95</v>
      </c>
      <c r="AV1265" t="s">
        <v>95</v>
      </c>
      <c r="AW1265" t="s">
        <v>95</v>
      </c>
      <c r="AX1265" t="s">
        <v>95</v>
      </c>
      <c r="AY1265" t="s">
        <v>95</v>
      </c>
      <c r="AZ1265" t="s">
        <v>95</v>
      </c>
      <c r="BA1265" t="s">
        <v>95</v>
      </c>
      <c r="BB1265" t="s">
        <v>95</v>
      </c>
      <c r="BC1265" t="s">
        <v>94</v>
      </c>
      <c r="BD1265" t="s">
        <v>95</v>
      </c>
      <c r="BH1265" t="s">
        <v>1950</v>
      </c>
      <c r="BI1265">
        <v>0</v>
      </c>
      <c r="BJ1265" t="s">
        <v>108</v>
      </c>
      <c r="BK1265" t="s">
        <v>109</v>
      </c>
      <c r="BL1265">
        <v>1</v>
      </c>
      <c r="BM1265">
        <v>1</v>
      </c>
      <c r="BN1265">
        <v>1</v>
      </c>
      <c r="BO1265">
        <v>1</v>
      </c>
      <c r="BP1265">
        <v>0</v>
      </c>
      <c r="BQ1265">
        <v>0</v>
      </c>
      <c r="BY1265">
        <v>1310</v>
      </c>
      <c r="CG1265" s="4">
        <v>1</v>
      </c>
      <c r="CH1265" s="4">
        <v>1</v>
      </c>
      <c r="CI1265" s="5">
        <v>1</v>
      </c>
      <c r="CJ1265" s="5">
        <v>1</v>
      </c>
      <c r="CK1265" s="5">
        <v>0</v>
      </c>
      <c r="CL1265" s="5">
        <v>0</v>
      </c>
    </row>
    <row r="1266" spans="1:90" x14ac:dyDescent="0.2">
      <c r="A1266" t="s">
        <v>1994</v>
      </c>
      <c r="B1266" t="s">
        <v>1944</v>
      </c>
      <c r="C1266" t="s">
        <v>222</v>
      </c>
      <c r="D1266">
        <v>2.2000000000000002</v>
      </c>
      <c r="E1266" t="s">
        <v>1006</v>
      </c>
      <c r="F1266" t="s">
        <v>1952</v>
      </c>
      <c r="G1266" t="s">
        <v>92</v>
      </c>
      <c r="H1266" t="s">
        <v>1948</v>
      </c>
      <c r="I1266">
        <v>0.15242</v>
      </c>
      <c r="J1266">
        <v>1.029E-3</v>
      </c>
      <c r="K1266">
        <v>3.3857000000000001E-4</v>
      </c>
      <c r="L1266">
        <v>2000.9</v>
      </c>
      <c r="M1266">
        <v>28.832000000000001</v>
      </c>
      <c r="N1266">
        <v>2.9103E-2</v>
      </c>
      <c r="O1266">
        <v>1555.3</v>
      </c>
      <c r="P1266" s="1">
        <v>157480</v>
      </c>
      <c r="Q1266">
        <v>-0.65634999999999999</v>
      </c>
      <c r="R1266">
        <v>0.60472999999999999</v>
      </c>
      <c r="S1266">
        <v>1.1819E-2</v>
      </c>
      <c r="T1266">
        <v>9.4914999999999995E-4</v>
      </c>
      <c r="U1266">
        <v>7.4677000000000001E-4</v>
      </c>
      <c r="V1266">
        <v>-309.27999999999997</v>
      </c>
      <c r="W1266">
        <v>-516.13</v>
      </c>
      <c r="X1266">
        <v>2.6592999999999999E-2</v>
      </c>
      <c r="Y1266">
        <v>2.6550000000000001E-2</v>
      </c>
      <c r="Z1266">
        <v>0.58677000000000001</v>
      </c>
      <c r="AA1266">
        <v>0.31129000000000001</v>
      </c>
      <c r="AB1266">
        <v>9.7046999999999997E-4</v>
      </c>
      <c r="AC1266">
        <v>8.6286000000000002E-4</v>
      </c>
      <c r="AD1266">
        <v>6</v>
      </c>
      <c r="AE1266">
        <v>6</v>
      </c>
      <c r="AF1266">
        <v>0.99644999999999995</v>
      </c>
      <c r="AG1266">
        <v>0.83838999999999997</v>
      </c>
      <c r="AH1266">
        <v>0.15806000000000001</v>
      </c>
      <c r="AI1266">
        <v>11</v>
      </c>
      <c r="AJ1266">
        <v>1</v>
      </c>
      <c r="AK1266">
        <v>5</v>
      </c>
      <c r="AL1266">
        <v>1</v>
      </c>
      <c r="AM1266">
        <v>0</v>
      </c>
      <c r="AN1266">
        <v>0</v>
      </c>
      <c r="AO1266">
        <v>0.83760999999999997</v>
      </c>
      <c r="AP1266">
        <v>1</v>
      </c>
      <c r="AQ1266">
        <v>1</v>
      </c>
      <c r="AR1266" t="s">
        <v>94</v>
      </c>
      <c r="AS1266" t="s">
        <v>95</v>
      </c>
      <c r="AT1266" t="s">
        <v>95</v>
      </c>
      <c r="AU1266" t="s">
        <v>95</v>
      </c>
      <c r="AV1266" t="s">
        <v>95</v>
      </c>
      <c r="AW1266" t="s">
        <v>95</v>
      </c>
      <c r="AX1266" t="s">
        <v>95</v>
      </c>
      <c r="AY1266" t="s">
        <v>94</v>
      </c>
      <c r="AZ1266" t="s">
        <v>95</v>
      </c>
      <c r="BA1266" t="s">
        <v>94</v>
      </c>
      <c r="BB1266" t="s">
        <v>95</v>
      </c>
      <c r="BC1266" t="s">
        <v>94</v>
      </c>
      <c r="BD1266" t="s">
        <v>95</v>
      </c>
      <c r="BE1266">
        <v>1</v>
      </c>
      <c r="BI1266">
        <v>0</v>
      </c>
      <c r="BL1266">
        <v>1</v>
      </c>
      <c r="BM1266">
        <v>1</v>
      </c>
      <c r="BN1266">
        <v>0</v>
      </c>
      <c r="BO1266">
        <v>0</v>
      </c>
      <c r="BP1266">
        <v>1</v>
      </c>
      <c r="BQ1266">
        <v>1</v>
      </c>
      <c r="BY1266">
        <v>1311</v>
      </c>
      <c r="CG1266" s="4">
        <v>1</v>
      </c>
      <c r="CH1266" s="4">
        <v>1</v>
      </c>
      <c r="CI1266" s="5">
        <v>0</v>
      </c>
      <c r="CJ1266" s="5">
        <v>0</v>
      </c>
      <c r="CK1266" s="5">
        <v>1</v>
      </c>
      <c r="CL1266" s="5">
        <v>1</v>
      </c>
    </row>
    <row r="1267" spans="1:90" x14ac:dyDescent="0.2">
      <c r="A1267" t="s">
        <v>1995</v>
      </c>
      <c r="B1267" t="s">
        <v>1944</v>
      </c>
      <c r="C1267" t="s">
        <v>222</v>
      </c>
      <c r="D1267">
        <v>2.9</v>
      </c>
      <c r="E1267" t="s">
        <v>314</v>
      </c>
      <c r="F1267" t="s">
        <v>1954</v>
      </c>
      <c r="G1267" t="s">
        <v>1955</v>
      </c>
      <c r="H1267" t="s">
        <v>1948</v>
      </c>
      <c r="I1267">
        <v>-4.4201999999999998E-2</v>
      </c>
      <c r="J1267">
        <v>-1.0397E-2</v>
      </c>
      <c r="K1267">
        <v>-0.16644</v>
      </c>
      <c r="L1267">
        <v>2022.3</v>
      </c>
      <c r="M1267">
        <v>-99.415999999999997</v>
      </c>
      <c r="N1267">
        <v>20.966999999999999</v>
      </c>
      <c r="O1267">
        <v>24.404</v>
      </c>
      <c r="P1267">
        <v>1953.7</v>
      </c>
      <c r="Q1267">
        <v>348.02</v>
      </c>
      <c r="R1267">
        <v>0.91166999999999998</v>
      </c>
      <c r="S1267">
        <v>0.90253000000000005</v>
      </c>
      <c r="T1267">
        <v>0.49680999999999997</v>
      </c>
      <c r="U1267">
        <v>0.44647999999999999</v>
      </c>
      <c r="V1267">
        <v>0.88737999999999995</v>
      </c>
      <c r="W1267">
        <v>0.87987000000000004</v>
      </c>
      <c r="X1267">
        <v>0.56096999999999997</v>
      </c>
      <c r="Y1267">
        <v>0.48648000000000002</v>
      </c>
      <c r="Z1267">
        <v>0.89892000000000005</v>
      </c>
      <c r="AA1267">
        <v>0.89217999999999997</v>
      </c>
      <c r="AB1267">
        <v>0.53144999999999998</v>
      </c>
      <c r="AC1267">
        <v>0.46837000000000001</v>
      </c>
      <c r="AD1267">
        <v>33</v>
      </c>
      <c r="AE1267">
        <v>33</v>
      </c>
      <c r="AF1267">
        <v>0.85370999999999997</v>
      </c>
      <c r="AG1267">
        <v>0.64863000000000004</v>
      </c>
      <c r="AH1267">
        <v>0.20508000000000001</v>
      </c>
      <c r="AI1267">
        <v>33</v>
      </c>
      <c r="AJ1267">
        <v>27</v>
      </c>
      <c r="AK1267">
        <v>6</v>
      </c>
      <c r="AL1267">
        <v>1</v>
      </c>
      <c r="AM1267">
        <v>1</v>
      </c>
      <c r="AN1267">
        <v>0</v>
      </c>
      <c r="AO1267">
        <v>0.97104999999999997</v>
      </c>
      <c r="AP1267">
        <v>0</v>
      </c>
      <c r="AQ1267">
        <v>1</v>
      </c>
      <c r="AR1267" t="s">
        <v>95</v>
      </c>
      <c r="AS1267" t="s">
        <v>95</v>
      </c>
      <c r="AT1267" t="s">
        <v>95</v>
      </c>
      <c r="AU1267" t="s">
        <v>95</v>
      </c>
      <c r="AV1267" t="s">
        <v>95</v>
      </c>
      <c r="AW1267" t="s">
        <v>95</v>
      </c>
      <c r="AX1267" t="s">
        <v>95</v>
      </c>
      <c r="AY1267" t="s">
        <v>95</v>
      </c>
      <c r="AZ1267" t="s">
        <v>95</v>
      </c>
      <c r="BA1267" t="s">
        <v>95</v>
      </c>
      <c r="BB1267" t="s">
        <v>95</v>
      </c>
      <c r="BC1267" t="s">
        <v>95</v>
      </c>
      <c r="BD1267" t="s">
        <v>95</v>
      </c>
      <c r="BE1267">
        <v>1</v>
      </c>
      <c r="BI1267">
        <v>0</v>
      </c>
      <c r="BL1267">
        <v>1</v>
      </c>
      <c r="BM1267">
        <v>1</v>
      </c>
      <c r="BN1267">
        <v>0</v>
      </c>
      <c r="BO1267">
        <v>0</v>
      </c>
      <c r="BP1267">
        <v>1</v>
      </c>
      <c r="BQ1267">
        <v>1</v>
      </c>
      <c r="BY1267">
        <v>1312</v>
      </c>
      <c r="CG1267" s="4">
        <v>1</v>
      </c>
      <c r="CH1267" s="4">
        <v>1</v>
      </c>
      <c r="CI1267" s="5">
        <v>0</v>
      </c>
      <c r="CJ1267" s="5">
        <v>0</v>
      </c>
      <c r="CK1267" s="5">
        <v>1</v>
      </c>
      <c r="CL1267" s="5">
        <v>1</v>
      </c>
    </row>
    <row r="1268" spans="1:90" x14ac:dyDescent="0.2">
      <c r="A1268" t="s">
        <v>1996</v>
      </c>
      <c r="B1268" t="s">
        <v>1944</v>
      </c>
      <c r="C1268" t="s">
        <v>222</v>
      </c>
      <c r="D1268">
        <v>3.5</v>
      </c>
      <c r="E1268" t="s">
        <v>317</v>
      </c>
      <c r="F1268" t="s">
        <v>318</v>
      </c>
      <c r="G1268" t="s">
        <v>319</v>
      </c>
      <c r="H1268" t="s">
        <v>1948</v>
      </c>
      <c r="I1268">
        <v>0.33889000000000002</v>
      </c>
      <c r="J1268">
        <v>1.4206E-2</v>
      </c>
      <c r="K1268">
        <v>0.13979</v>
      </c>
      <c r="L1268">
        <v>2013.5</v>
      </c>
      <c r="M1268">
        <v>12.967000000000001</v>
      </c>
      <c r="N1268">
        <v>6.0812999999999997</v>
      </c>
      <c r="O1268">
        <v>1552.3</v>
      </c>
      <c r="P1268" s="1">
        <v>157730</v>
      </c>
      <c r="Q1268">
        <v>-278.32</v>
      </c>
      <c r="R1268">
        <v>0.96641999999999995</v>
      </c>
      <c r="S1268">
        <v>0.96396999999999999</v>
      </c>
      <c r="T1268">
        <v>0.38938</v>
      </c>
      <c r="U1268">
        <v>0.23719000000000001</v>
      </c>
      <c r="V1268">
        <v>-0.52066999999999997</v>
      </c>
      <c r="W1268">
        <v>-0.59308000000000005</v>
      </c>
      <c r="X1268">
        <v>2.6204000000000001</v>
      </c>
      <c r="Y1268">
        <v>1.5333000000000001</v>
      </c>
      <c r="Z1268">
        <v>0.72989999999999999</v>
      </c>
      <c r="AA1268">
        <v>0.71704000000000001</v>
      </c>
      <c r="AB1268">
        <v>1.1044</v>
      </c>
      <c r="AC1268">
        <v>0.99919000000000002</v>
      </c>
      <c r="AD1268">
        <v>45</v>
      </c>
      <c r="AE1268">
        <v>22</v>
      </c>
      <c r="AF1268">
        <v>0.98662000000000005</v>
      </c>
      <c r="AG1268">
        <v>0.16444</v>
      </c>
      <c r="AH1268">
        <v>0.82218999999999998</v>
      </c>
      <c r="AI1268">
        <v>22</v>
      </c>
      <c r="AJ1268">
        <v>2</v>
      </c>
      <c r="AK1268">
        <v>21</v>
      </c>
      <c r="AL1268">
        <v>0</v>
      </c>
      <c r="AM1268">
        <v>0</v>
      </c>
      <c r="AN1268">
        <v>0</v>
      </c>
      <c r="AO1268">
        <v>0.92879999999999996</v>
      </c>
      <c r="AP1268">
        <v>0</v>
      </c>
      <c r="AQ1268">
        <v>1</v>
      </c>
      <c r="AR1268" t="s">
        <v>95</v>
      </c>
      <c r="AS1268" t="s">
        <v>95</v>
      </c>
      <c r="AT1268" t="s">
        <v>95</v>
      </c>
      <c r="AU1268" t="s">
        <v>95</v>
      </c>
      <c r="AV1268" t="s">
        <v>95</v>
      </c>
      <c r="AW1268" t="s">
        <v>95</v>
      </c>
      <c r="AX1268" t="s">
        <v>95</v>
      </c>
      <c r="AY1268" t="s">
        <v>95</v>
      </c>
      <c r="AZ1268" t="s">
        <v>95</v>
      </c>
      <c r="BA1268" t="s">
        <v>95</v>
      </c>
      <c r="BB1268" t="s">
        <v>95</v>
      </c>
      <c r="BC1268" t="s">
        <v>95</v>
      </c>
      <c r="BD1268" t="s">
        <v>95</v>
      </c>
      <c r="BI1268">
        <v>0</v>
      </c>
      <c r="BJ1268" t="s">
        <v>137</v>
      </c>
      <c r="BK1268" t="s">
        <v>133</v>
      </c>
      <c r="BL1268">
        <v>1</v>
      </c>
      <c r="BM1268">
        <v>1</v>
      </c>
      <c r="BN1268">
        <v>0</v>
      </c>
      <c r="BO1268">
        <v>0</v>
      </c>
      <c r="BP1268">
        <v>1</v>
      </c>
      <c r="BQ1268">
        <v>1</v>
      </c>
      <c r="BY1268">
        <v>1313</v>
      </c>
      <c r="CG1268" s="4">
        <v>1</v>
      </c>
      <c r="CH1268" s="4">
        <v>1</v>
      </c>
      <c r="CI1268" s="5">
        <v>0</v>
      </c>
      <c r="CJ1268" s="5">
        <v>0</v>
      </c>
      <c r="CK1268" s="5">
        <v>1</v>
      </c>
      <c r="CL1268" s="5">
        <v>1</v>
      </c>
    </row>
    <row r="1269" spans="1:90" x14ac:dyDescent="0.2">
      <c r="A1269" t="s">
        <v>1997</v>
      </c>
      <c r="B1269" t="s">
        <v>1944</v>
      </c>
      <c r="C1269" t="s">
        <v>222</v>
      </c>
      <c r="D1269">
        <v>3.5</v>
      </c>
      <c r="E1269" t="s">
        <v>317</v>
      </c>
      <c r="F1269" t="s">
        <v>321</v>
      </c>
      <c r="G1269" t="s">
        <v>322</v>
      </c>
      <c r="H1269" t="s">
        <v>1948</v>
      </c>
      <c r="I1269">
        <v>38.924999999999997</v>
      </c>
      <c r="J1269">
        <v>1.8499E-3</v>
      </c>
      <c r="K1269">
        <v>9.0909000000000007E-3</v>
      </c>
      <c r="L1269">
        <v>2002.2</v>
      </c>
      <c r="M1269">
        <v>0.1129</v>
      </c>
      <c r="N1269">
        <v>0.27272999999999997</v>
      </c>
      <c r="O1269">
        <v>1554.9</v>
      </c>
      <c r="P1269" s="1">
        <v>157470</v>
      </c>
      <c r="Q1269">
        <v>-18.067</v>
      </c>
      <c r="R1269">
        <v>0.11616</v>
      </c>
      <c r="S1269">
        <v>5.1491000000000002E-2</v>
      </c>
      <c r="T1269">
        <v>0.37605</v>
      </c>
      <c r="U1269">
        <v>0.20605999999999999</v>
      </c>
      <c r="V1269">
        <v>-0.11111</v>
      </c>
      <c r="W1269">
        <v>-0.16402</v>
      </c>
      <c r="X1269">
        <v>0.42164000000000001</v>
      </c>
      <c r="Y1269">
        <v>0.13333</v>
      </c>
      <c r="Z1269">
        <v>8.7121000000000004E-2</v>
      </c>
      <c r="AA1269">
        <v>4.3651000000000002E-2</v>
      </c>
      <c r="AB1269">
        <v>0.38218000000000002</v>
      </c>
      <c r="AC1269">
        <v>0.2268</v>
      </c>
      <c r="AD1269">
        <v>45</v>
      </c>
      <c r="AE1269">
        <v>5</v>
      </c>
      <c r="AF1269">
        <v>7.3333000000000004</v>
      </c>
      <c r="AG1269">
        <v>3.6667000000000001</v>
      </c>
      <c r="AH1269">
        <v>3.6667000000000001</v>
      </c>
      <c r="AI1269">
        <v>20</v>
      </c>
      <c r="AJ1269">
        <v>7</v>
      </c>
      <c r="AK1269">
        <v>19</v>
      </c>
      <c r="AL1269">
        <v>1</v>
      </c>
      <c r="AM1269">
        <v>0</v>
      </c>
      <c r="AN1269">
        <v>1</v>
      </c>
      <c r="AO1269">
        <v>0.25</v>
      </c>
      <c r="AP1269">
        <v>0</v>
      </c>
      <c r="AQ1269">
        <v>1</v>
      </c>
      <c r="AR1269" t="s">
        <v>96</v>
      </c>
      <c r="AS1269" t="s">
        <v>94</v>
      </c>
      <c r="AT1269" t="s">
        <v>95</v>
      </c>
      <c r="AU1269" t="s">
        <v>94</v>
      </c>
      <c r="AV1269" t="s">
        <v>94</v>
      </c>
      <c r="AW1269" t="s">
        <v>94</v>
      </c>
      <c r="AX1269" t="s">
        <v>94</v>
      </c>
      <c r="AY1269" t="s">
        <v>95</v>
      </c>
      <c r="AZ1269" t="s">
        <v>94</v>
      </c>
      <c r="BA1269" t="s">
        <v>96</v>
      </c>
      <c r="BB1269" t="s">
        <v>94</v>
      </c>
      <c r="BC1269" t="s">
        <v>96</v>
      </c>
      <c r="BD1269" t="s">
        <v>94</v>
      </c>
      <c r="BI1269">
        <v>0</v>
      </c>
      <c r="BJ1269" t="s">
        <v>132</v>
      </c>
      <c r="BK1269" t="s">
        <v>133</v>
      </c>
      <c r="BL1269">
        <v>0</v>
      </c>
      <c r="BM1269">
        <v>1</v>
      </c>
      <c r="BN1269">
        <v>0</v>
      </c>
      <c r="BO1269">
        <v>0</v>
      </c>
      <c r="BP1269">
        <v>0</v>
      </c>
      <c r="BQ1269">
        <v>0</v>
      </c>
      <c r="BY1269">
        <v>1314</v>
      </c>
      <c r="CG1269" s="4">
        <v>0</v>
      </c>
      <c r="CH1269" s="4">
        <v>1</v>
      </c>
      <c r="CI1269" s="5">
        <v>0</v>
      </c>
      <c r="CJ1269" s="5">
        <v>0</v>
      </c>
      <c r="CK1269" s="5">
        <v>0</v>
      </c>
      <c r="CL1269" s="5">
        <v>0</v>
      </c>
    </row>
    <row r="1270" spans="1:90" x14ac:dyDescent="0.2">
      <c r="A1270" t="s">
        <v>1998</v>
      </c>
      <c r="B1270" t="s">
        <v>1944</v>
      </c>
      <c r="C1270" t="s">
        <v>222</v>
      </c>
      <c r="D1270">
        <v>3.5</v>
      </c>
      <c r="E1270" t="s">
        <v>317</v>
      </c>
      <c r="F1270" t="s">
        <v>325</v>
      </c>
      <c r="G1270" t="s">
        <v>326</v>
      </c>
      <c r="H1270" t="s">
        <v>1948</v>
      </c>
      <c r="I1270">
        <v>43.04</v>
      </c>
      <c r="J1270">
        <v>1.2639999999999999E-3</v>
      </c>
      <c r="K1270">
        <v>2.7667999999999998E-3</v>
      </c>
      <c r="L1270">
        <v>2022.2</v>
      </c>
      <c r="M1270">
        <v>0.1021</v>
      </c>
      <c r="N1270">
        <v>0.5</v>
      </c>
      <c r="O1270">
        <v>1555</v>
      </c>
      <c r="P1270" s="1">
        <v>157460</v>
      </c>
      <c r="Q1270">
        <v>-5.5168999999999997</v>
      </c>
      <c r="R1270">
        <v>0.48864000000000002</v>
      </c>
      <c r="S1270">
        <v>0.45122000000000001</v>
      </c>
      <c r="T1270">
        <v>0.10541</v>
      </c>
      <c r="U1270">
        <v>2.2223E-2</v>
      </c>
      <c r="V1270">
        <v>-2.2727000000000001E-2</v>
      </c>
      <c r="W1270">
        <v>-7.1429000000000006E-2</v>
      </c>
      <c r="X1270">
        <v>0.14907000000000001</v>
      </c>
      <c r="Y1270">
        <v>2.2221999999999999E-2</v>
      </c>
      <c r="Z1270">
        <v>5.9422999999999997E-2</v>
      </c>
      <c r="AA1270">
        <v>1.4633999999999999E-2</v>
      </c>
      <c r="AB1270">
        <v>0.14296</v>
      </c>
      <c r="AC1270">
        <v>5.3732000000000002E-2</v>
      </c>
      <c r="AD1270">
        <v>45</v>
      </c>
      <c r="AE1270">
        <v>1</v>
      </c>
      <c r="AF1270">
        <v>2</v>
      </c>
      <c r="AG1270">
        <v>2</v>
      </c>
      <c r="AH1270">
        <v>0</v>
      </c>
      <c r="AI1270">
        <v>1</v>
      </c>
      <c r="AJ1270">
        <v>0</v>
      </c>
      <c r="AK1270">
        <v>0</v>
      </c>
      <c r="AL1270">
        <v>0</v>
      </c>
      <c r="AM1270">
        <v>0</v>
      </c>
      <c r="AP1270">
        <v>1</v>
      </c>
      <c r="AQ1270">
        <v>1</v>
      </c>
      <c r="AR1270" t="s">
        <v>94</v>
      </c>
      <c r="AS1270" t="s">
        <v>96</v>
      </c>
      <c r="AT1270" t="s">
        <v>94</v>
      </c>
      <c r="AU1270" t="s">
        <v>94</v>
      </c>
      <c r="AV1270" t="s">
        <v>94</v>
      </c>
      <c r="AW1270" t="s">
        <v>94</v>
      </c>
      <c r="AX1270" t="s">
        <v>94</v>
      </c>
      <c r="AY1270" t="s">
        <v>94</v>
      </c>
      <c r="AZ1270" t="s">
        <v>94</v>
      </c>
      <c r="BA1270" t="s">
        <v>96</v>
      </c>
      <c r="BB1270" t="s">
        <v>96</v>
      </c>
      <c r="BC1270" t="s">
        <v>96</v>
      </c>
      <c r="BD1270" t="s">
        <v>96</v>
      </c>
      <c r="BI1270">
        <v>0</v>
      </c>
      <c r="BJ1270" t="s">
        <v>132</v>
      </c>
      <c r="BK1270" t="s">
        <v>133</v>
      </c>
      <c r="BL1270">
        <v>0</v>
      </c>
      <c r="BM1270">
        <v>1</v>
      </c>
      <c r="BN1270">
        <v>0</v>
      </c>
      <c r="BO1270">
        <v>0</v>
      </c>
      <c r="BP1270">
        <v>0</v>
      </c>
      <c r="BQ1270">
        <v>0</v>
      </c>
      <c r="BY1270">
        <v>1315</v>
      </c>
      <c r="CG1270" s="4">
        <v>0</v>
      </c>
      <c r="CH1270" s="4">
        <v>1</v>
      </c>
      <c r="CI1270" s="5">
        <v>0</v>
      </c>
      <c r="CJ1270" s="5">
        <v>0</v>
      </c>
      <c r="CK1270" s="5">
        <v>0</v>
      </c>
      <c r="CL1270" s="5">
        <v>0</v>
      </c>
    </row>
    <row r="1271" spans="1:90" x14ac:dyDescent="0.2">
      <c r="A1271" t="s">
        <v>1999</v>
      </c>
      <c r="B1271" t="s">
        <v>1944</v>
      </c>
      <c r="C1271" t="s">
        <v>222</v>
      </c>
      <c r="D1271">
        <v>3.5</v>
      </c>
      <c r="E1271" t="s">
        <v>317</v>
      </c>
      <c r="F1271" t="s">
        <v>331</v>
      </c>
      <c r="G1271" t="s">
        <v>329</v>
      </c>
      <c r="H1271" t="s">
        <v>1948</v>
      </c>
      <c r="I1271">
        <v>43.146000000000001</v>
      </c>
      <c r="J1271">
        <v>7.8508999999999995E-2</v>
      </c>
      <c r="K1271">
        <v>1.5438E-2</v>
      </c>
      <c r="L1271">
        <v>2016.2</v>
      </c>
      <c r="M1271">
        <v>0.10185</v>
      </c>
      <c r="N1271">
        <v>0.92444000000000004</v>
      </c>
      <c r="O1271">
        <v>9.6799999999999994E-3</v>
      </c>
      <c r="P1271">
        <v>1970</v>
      </c>
      <c r="Q1271">
        <v>-30.742999999999999</v>
      </c>
      <c r="R1271">
        <v>0.14743000000000001</v>
      </c>
      <c r="S1271">
        <v>8.5045999999999997E-2</v>
      </c>
      <c r="T1271">
        <v>0.84992999999999996</v>
      </c>
      <c r="U1271">
        <v>0.24651999999999999</v>
      </c>
      <c r="V1271">
        <v>4.9367000000000001E-2</v>
      </c>
      <c r="W1271">
        <v>4.0990000000000002E-3</v>
      </c>
      <c r="X1271">
        <v>0.89748000000000006</v>
      </c>
      <c r="Y1271">
        <v>0.31340000000000001</v>
      </c>
      <c r="Z1271">
        <v>4.7444E-2</v>
      </c>
      <c r="AA1271">
        <v>2.0837999999999998E-3</v>
      </c>
      <c r="AB1271">
        <v>0.89839000000000002</v>
      </c>
      <c r="AC1271">
        <v>0.33827000000000002</v>
      </c>
      <c r="AD1271">
        <v>45</v>
      </c>
      <c r="AE1271">
        <v>2</v>
      </c>
      <c r="AF1271">
        <v>6.6494</v>
      </c>
      <c r="AG1271">
        <v>1.3506</v>
      </c>
      <c r="AH1271">
        <v>5.2988</v>
      </c>
      <c r="AI1271">
        <v>6</v>
      </c>
      <c r="AJ1271">
        <v>5</v>
      </c>
      <c r="AK1271">
        <v>0</v>
      </c>
      <c r="AL1271">
        <v>0</v>
      </c>
      <c r="AM1271">
        <v>0</v>
      </c>
      <c r="AN1271">
        <v>1</v>
      </c>
      <c r="AO1271">
        <v>0</v>
      </c>
      <c r="AP1271">
        <v>0</v>
      </c>
      <c r="AQ1271">
        <v>1</v>
      </c>
      <c r="AR1271" t="s">
        <v>96</v>
      </c>
      <c r="AS1271" t="s">
        <v>96</v>
      </c>
      <c r="AT1271" t="s">
        <v>94</v>
      </c>
      <c r="AU1271" t="s">
        <v>94</v>
      </c>
      <c r="AV1271" t="s">
        <v>94</v>
      </c>
      <c r="AW1271" t="s">
        <v>94</v>
      </c>
      <c r="AX1271" t="s">
        <v>94</v>
      </c>
      <c r="AY1271" t="s">
        <v>95</v>
      </c>
      <c r="AZ1271" t="s">
        <v>94</v>
      </c>
      <c r="BA1271" t="s">
        <v>96</v>
      </c>
      <c r="BB1271" t="s">
        <v>96</v>
      </c>
      <c r="BC1271" t="s">
        <v>96</v>
      </c>
      <c r="BD1271" t="s">
        <v>96</v>
      </c>
      <c r="BI1271">
        <v>0</v>
      </c>
      <c r="BJ1271" t="s">
        <v>132</v>
      </c>
      <c r="BK1271" t="s">
        <v>133</v>
      </c>
      <c r="BL1271">
        <v>0</v>
      </c>
      <c r="BM1271">
        <v>1</v>
      </c>
      <c r="BN1271">
        <v>0</v>
      </c>
      <c r="BO1271">
        <v>0</v>
      </c>
      <c r="BP1271">
        <v>0</v>
      </c>
      <c r="BQ1271">
        <v>0</v>
      </c>
      <c r="BY1271">
        <v>1316</v>
      </c>
      <c r="CG1271" s="4">
        <v>0</v>
      </c>
      <c r="CH1271" s="4">
        <v>1</v>
      </c>
      <c r="CI1271" s="5">
        <v>0</v>
      </c>
      <c r="CJ1271" s="5">
        <v>0</v>
      </c>
      <c r="CK1271" s="5">
        <v>0</v>
      </c>
      <c r="CL1271" s="5">
        <v>0</v>
      </c>
    </row>
    <row r="1272" spans="1:90" x14ac:dyDescent="0.2">
      <c r="A1272" t="s">
        <v>2000</v>
      </c>
      <c r="B1272" t="s">
        <v>1944</v>
      </c>
      <c r="C1272" t="s">
        <v>222</v>
      </c>
      <c r="D1272">
        <v>3.5</v>
      </c>
      <c r="E1272" t="s">
        <v>317</v>
      </c>
      <c r="F1272" t="s">
        <v>333</v>
      </c>
      <c r="G1272" t="s">
        <v>326</v>
      </c>
      <c r="H1272" t="s">
        <v>1948</v>
      </c>
      <c r="I1272">
        <v>0.34939999999999999</v>
      </c>
      <c r="J1272">
        <v>0.15984999999999999</v>
      </c>
      <c r="K1272">
        <v>1.8971999999999999E-2</v>
      </c>
      <c r="L1272">
        <v>2018.3</v>
      </c>
      <c r="M1272">
        <v>12.577</v>
      </c>
      <c r="N1272">
        <v>1.2586999999999999</v>
      </c>
      <c r="O1272">
        <v>2.7046000000000001</v>
      </c>
      <c r="P1272">
        <v>2028.6</v>
      </c>
      <c r="Q1272">
        <v>-37.805</v>
      </c>
      <c r="R1272">
        <v>0.46034999999999998</v>
      </c>
      <c r="S1272">
        <v>0.42086000000000001</v>
      </c>
      <c r="T1272">
        <v>0.35615999999999998</v>
      </c>
      <c r="U1272">
        <v>0.16414000000000001</v>
      </c>
      <c r="V1272">
        <v>0.44507999999999998</v>
      </c>
      <c r="W1272">
        <v>0.41865000000000002</v>
      </c>
      <c r="X1272">
        <v>0.36116999999999999</v>
      </c>
      <c r="Y1272">
        <v>0.18543000000000001</v>
      </c>
      <c r="Z1272">
        <v>0.25828000000000001</v>
      </c>
      <c r="AA1272">
        <v>0.22295999999999999</v>
      </c>
      <c r="AB1272">
        <v>0.41754999999999998</v>
      </c>
      <c r="AC1272">
        <v>0.29060000000000002</v>
      </c>
      <c r="AD1272">
        <v>45</v>
      </c>
      <c r="AE1272">
        <v>6</v>
      </c>
      <c r="AF1272">
        <v>1.5889</v>
      </c>
      <c r="AG1272">
        <v>0.79444999999999999</v>
      </c>
      <c r="AH1272">
        <v>0.79444999999999999</v>
      </c>
      <c r="AI1272">
        <v>11</v>
      </c>
      <c r="AJ1272">
        <v>5</v>
      </c>
      <c r="AK1272">
        <v>10</v>
      </c>
      <c r="AL1272">
        <v>1</v>
      </c>
      <c r="AM1272">
        <v>0</v>
      </c>
      <c r="AN1272">
        <v>1</v>
      </c>
      <c r="AO1272">
        <v>0.25</v>
      </c>
      <c r="AP1272">
        <v>0</v>
      </c>
      <c r="AQ1272">
        <v>1</v>
      </c>
      <c r="AR1272" t="s">
        <v>94</v>
      </c>
      <c r="AS1272" t="s">
        <v>95</v>
      </c>
      <c r="AT1272" t="s">
        <v>95</v>
      </c>
      <c r="AU1272" t="s">
        <v>94</v>
      </c>
      <c r="AV1272" t="s">
        <v>94</v>
      </c>
      <c r="AW1272" t="s">
        <v>94</v>
      </c>
      <c r="AX1272" t="s">
        <v>94</v>
      </c>
      <c r="AY1272" t="s">
        <v>95</v>
      </c>
      <c r="AZ1272" t="s">
        <v>94</v>
      </c>
      <c r="BA1272" t="s">
        <v>94</v>
      </c>
      <c r="BB1272" t="s">
        <v>94</v>
      </c>
      <c r="BC1272" t="s">
        <v>94</v>
      </c>
      <c r="BD1272" t="s">
        <v>94</v>
      </c>
      <c r="BI1272">
        <v>0</v>
      </c>
      <c r="BJ1272" t="s">
        <v>132</v>
      </c>
      <c r="BK1272" t="s">
        <v>133</v>
      </c>
      <c r="BL1272">
        <v>1</v>
      </c>
      <c r="BM1272">
        <v>1</v>
      </c>
      <c r="BN1272">
        <v>0</v>
      </c>
      <c r="BO1272">
        <v>0</v>
      </c>
      <c r="BP1272">
        <v>0</v>
      </c>
      <c r="BQ1272">
        <v>0</v>
      </c>
      <c r="BY1272">
        <v>1317</v>
      </c>
      <c r="CG1272" s="4">
        <v>1</v>
      </c>
      <c r="CH1272" s="4">
        <v>1</v>
      </c>
      <c r="CI1272" s="5">
        <v>0</v>
      </c>
      <c r="CJ1272" s="5">
        <v>0</v>
      </c>
      <c r="CK1272" s="5">
        <v>0</v>
      </c>
      <c r="CL1272" s="5">
        <v>0</v>
      </c>
    </row>
    <row r="1273" spans="1:90" x14ac:dyDescent="0.2">
      <c r="A1273" t="s">
        <v>2001</v>
      </c>
      <c r="B1273" t="s">
        <v>1944</v>
      </c>
      <c r="C1273" t="s">
        <v>222</v>
      </c>
      <c r="D1273">
        <v>3.5</v>
      </c>
      <c r="E1273" t="s">
        <v>317</v>
      </c>
      <c r="F1273" t="s">
        <v>335</v>
      </c>
      <c r="G1273" t="s">
        <v>336</v>
      </c>
      <c r="H1273" t="s">
        <v>1948</v>
      </c>
      <c r="I1273">
        <v>0.23612</v>
      </c>
      <c r="J1273">
        <v>0.14415</v>
      </c>
      <c r="K1273">
        <v>1.1704000000000001</v>
      </c>
      <c r="L1273">
        <v>2020.5</v>
      </c>
      <c r="M1273">
        <v>18.611000000000001</v>
      </c>
      <c r="N1273">
        <v>97.88</v>
      </c>
      <c r="O1273">
        <v>3.6640999999999999</v>
      </c>
      <c r="P1273">
        <v>2003.1</v>
      </c>
      <c r="Q1273">
        <v>-2331.4</v>
      </c>
      <c r="R1273">
        <v>0.99888999999999994</v>
      </c>
      <c r="S1273">
        <v>0.99880999999999998</v>
      </c>
      <c r="T1273">
        <v>0.63600000000000001</v>
      </c>
      <c r="U1273">
        <v>0.47481000000000001</v>
      </c>
      <c r="V1273">
        <v>0.98734999999999995</v>
      </c>
      <c r="W1273">
        <v>0.98673999999999995</v>
      </c>
      <c r="X1273">
        <v>2.1496</v>
      </c>
      <c r="Y1273">
        <v>1.7041999999999999</v>
      </c>
      <c r="Z1273">
        <v>0.63261999999999996</v>
      </c>
      <c r="AA1273">
        <v>0.61512999999999995</v>
      </c>
      <c r="AB1273">
        <v>11.583</v>
      </c>
      <c r="AC1273">
        <v>9.7224000000000004</v>
      </c>
      <c r="AD1273">
        <v>45</v>
      </c>
      <c r="AE1273">
        <v>22</v>
      </c>
      <c r="AF1273">
        <v>0.70494999999999997</v>
      </c>
      <c r="AG1273">
        <v>1.0217E-2</v>
      </c>
      <c r="AH1273">
        <v>0.69472999999999996</v>
      </c>
      <c r="AI1273">
        <v>22</v>
      </c>
      <c r="AJ1273">
        <v>0</v>
      </c>
      <c r="AK1273">
        <v>21</v>
      </c>
      <c r="AL1273">
        <v>0</v>
      </c>
      <c r="AM1273">
        <v>0</v>
      </c>
      <c r="AN1273">
        <v>0</v>
      </c>
      <c r="AO1273">
        <v>0.88773999999999997</v>
      </c>
      <c r="AP1273">
        <v>0</v>
      </c>
      <c r="AQ1273">
        <v>1</v>
      </c>
      <c r="AR1273" t="s">
        <v>95</v>
      </c>
      <c r="AS1273" t="s">
        <v>95</v>
      </c>
      <c r="AT1273" t="s">
        <v>95</v>
      </c>
      <c r="AU1273" t="s">
        <v>95</v>
      </c>
      <c r="AV1273" t="s">
        <v>95</v>
      </c>
      <c r="AW1273" t="s">
        <v>95</v>
      </c>
      <c r="AX1273" t="s">
        <v>95</v>
      </c>
      <c r="AY1273" t="s">
        <v>95</v>
      </c>
      <c r="AZ1273" t="s">
        <v>95</v>
      </c>
      <c r="BA1273" t="s">
        <v>95</v>
      </c>
      <c r="BB1273" t="s">
        <v>95</v>
      </c>
      <c r="BC1273" t="s">
        <v>95</v>
      </c>
      <c r="BD1273" t="s">
        <v>95</v>
      </c>
      <c r="BH1273" t="s">
        <v>389</v>
      </c>
      <c r="BI1273">
        <v>1</v>
      </c>
      <c r="BJ1273" t="s">
        <v>97</v>
      </c>
      <c r="BK1273" t="s">
        <v>2002</v>
      </c>
      <c r="BL1273">
        <v>0</v>
      </c>
      <c r="BM1273">
        <v>0</v>
      </c>
      <c r="BN1273">
        <v>0</v>
      </c>
      <c r="BO1273">
        <v>0</v>
      </c>
      <c r="BP1273">
        <v>0</v>
      </c>
      <c r="BQ1273">
        <v>0</v>
      </c>
      <c r="BY1273">
        <v>1318</v>
      </c>
      <c r="CG1273" s="4">
        <v>0</v>
      </c>
      <c r="CH1273" s="4">
        <v>0</v>
      </c>
      <c r="CI1273" s="5">
        <v>0</v>
      </c>
      <c r="CJ1273" s="5">
        <v>0</v>
      </c>
      <c r="CK1273" s="5">
        <v>0</v>
      </c>
      <c r="CL1273" s="5">
        <v>0</v>
      </c>
    </row>
    <row r="1274" spans="1:90" x14ac:dyDescent="0.2">
      <c r="A1274" t="s">
        <v>2003</v>
      </c>
      <c r="B1274" t="s">
        <v>1944</v>
      </c>
      <c r="C1274" t="s">
        <v>222</v>
      </c>
      <c r="D1274">
        <v>3.5</v>
      </c>
      <c r="E1274" t="s">
        <v>317</v>
      </c>
      <c r="F1274" t="s">
        <v>339</v>
      </c>
      <c r="G1274" t="s">
        <v>340</v>
      </c>
      <c r="H1274" t="s">
        <v>1948</v>
      </c>
      <c r="I1274">
        <v>0.35648000000000002</v>
      </c>
      <c r="J1274">
        <v>1.3294E-2</v>
      </c>
      <c r="K1274">
        <v>0.12987000000000001</v>
      </c>
      <c r="L1274">
        <v>2013.3</v>
      </c>
      <c r="M1274">
        <v>12.327</v>
      </c>
      <c r="N1274">
        <v>5.9166999999999996</v>
      </c>
      <c r="O1274">
        <v>1552.5</v>
      </c>
      <c r="P1274" s="1">
        <v>157710</v>
      </c>
      <c r="Q1274">
        <v>-258.54000000000002</v>
      </c>
      <c r="R1274">
        <v>0.95811000000000002</v>
      </c>
      <c r="S1274">
        <v>0.95489000000000002</v>
      </c>
      <c r="T1274">
        <v>0.39656999999999998</v>
      </c>
      <c r="U1274">
        <v>0.24138999999999999</v>
      </c>
      <c r="V1274">
        <v>-0.46801999999999999</v>
      </c>
      <c r="W1274">
        <v>-0.54142000000000001</v>
      </c>
      <c r="X1274">
        <v>2.3477000000000001</v>
      </c>
      <c r="Y1274">
        <v>1.3255999999999999</v>
      </c>
      <c r="Z1274">
        <v>0.69181999999999999</v>
      </c>
      <c r="AA1274">
        <v>0.67640999999999996</v>
      </c>
      <c r="AB1274">
        <v>1.0757000000000001</v>
      </c>
      <c r="AC1274">
        <v>0.95299</v>
      </c>
      <c r="AD1274">
        <v>43</v>
      </c>
      <c r="AE1274">
        <v>20</v>
      </c>
      <c r="AF1274">
        <v>1.0141</v>
      </c>
      <c r="AG1274">
        <v>0.16900999999999999</v>
      </c>
      <c r="AH1274">
        <v>0.84506999999999999</v>
      </c>
      <c r="AI1274">
        <v>20</v>
      </c>
      <c r="AJ1274">
        <v>0</v>
      </c>
      <c r="AK1274">
        <v>19</v>
      </c>
      <c r="AL1274">
        <v>0</v>
      </c>
      <c r="AM1274">
        <v>0</v>
      </c>
      <c r="AN1274">
        <v>0</v>
      </c>
      <c r="AO1274">
        <v>0.90717000000000003</v>
      </c>
      <c r="AP1274">
        <v>0</v>
      </c>
      <c r="AQ1274">
        <v>1</v>
      </c>
      <c r="AR1274" t="s">
        <v>95</v>
      </c>
      <c r="AS1274" t="s">
        <v>95</v>
      </c>
      <c r="AT1274" t="s">
        <v>95</v>
      </c>
      <c r="AU1274" t="s">
        <v>95</v>
      </c>
      <c r="AV1274" t="s">
        <v>95</v>
      </c>
      <c r="AW1274" t="s">
        <v>95</v>
      </c>
      <c r="AX1274" t="s">
        <v>95</v>
      </c>
      <c r="AY1274" t="s">
        <v>95</v>
      </c>
      <c r="AZ1274" t="s">
        <v>95</v>
      </c>
      <c r="BA1274" t="s">
        <v>95</v>
      </c>
      <c r="BB1274" t="s">
        <v>95</v>
      </c>
      <c r="BC1274" t="s">
        <v>95</v>
      </c>
      <c r="BD1274" t="s">
        <v>95</v>
      </c>
      <c r="BH1274" t="s">
        <v>341</v>
      </c>
      <c r="BI1274">
        <v>1</v>
      </c>
      <c r="BJ1274" t="s">
        <v>97</v>
      </c>
      <c r="BK1274" t="s">
        <v>138</v>
      </c>
      <c r="BL1274">
        <v>0</v>
      </c>
      <c r="BM1274">
        <v>0</v>
      </c>
      <c r="BN1274">
        <v>0</v>
      </c>
      <c r="BO1274">
        <v>0</v>
      </c>
      <c r="BP1274">
        <v>0</v>
      </c>
      <c r="BQ1274">
        <v>0</v>
      </c>
      <c r="BY1274">
        <v>1319</v>
      </c>
      <c r="CG1274" s="4">
        <v>0</v>
      </c>
      <c r="CH1274" s="4">
        <v>0</v>
      </c>
      <c r="CI1274" s="5">
        <v>0</v>
      </c>
      <c r="CJ1274" s="5">
        <v>0</v>
      </c>
      <c r="CK1274" s="5">
        <v>0</v>
      </c>
      <c r="CL1274" s="5">
        <v>0</v>
      </c>
    </row>
    <row r="1275" spans="1:90" x14ac:dyDescent="0.2">
      <c r="A1275" t="s">
        <v>2004</v>
      </c>
      <c r="B1275" t="s">
        <v>1944</v>
      </c>
      <c r="C1275" t="s">
        <v>222</v>
      </c>
      <c r="D1275">
        <v>3.5</v>
      </c>
      <c r="E1275" t="s">
        <v>317</v>
      </c>
      <c r="F1275" t="s">
        <v>343</v>
      </c>
      <c r="G1275" t="s">
        <v>344</v>
      </c>
      <c r="H1275" t="s">
        <v>1948</v>
      </c>
      <c r="I1275">
        <v>0.33889000000000002</v>
      </c>
      <c r="J1275">
        <v>1.4206E-2</v>
      </c>
      <c r="K1275">
        <v>0.13979</v>
      </c>
      <c r="L1275">
        <v>2013.5</v>
      </c>
      <c r="M1275">
        <v>12.967000000000001</v>
      </c>
      <c r="N1275">
        <v>6.0812999999999997</v>
      </c>
      <c r="O1275">
        <v>1552.3</v>
      </c>
      <c r="P1275" s="1">
        <v>157730</v>
      </c>
      <c r="Q1275">
        <v>-278.32</v>
      </c>
      <c r="R1275">
        <v>0.96641999999999995</v>
      </c>
      <c r="S1275">
        <v>0.96396999999999999</v>
      </c>
      <c r="T1275">
        <v>0.38938</v>
      </c>
      <c r="U1275">
        <v>0.23719000000000001</v>
      </c>
      <c r="V1275">
        <v>-0.52066999999999997</v>
      </c>
      <c r="W1275">
        <v>-0.59308000000000005</v>
      </c>
      <c r="X1275">
        <v>2.6204000000000001</v>
      </c>
      <c r="Y1275">
        <v>1.5333000000000001</v>
      </c>
      <c r="Z1275">
        <v>0.72989999999999999</v>
      </c>
      <c r="AA1275">
        <v>0.71704000000000001</v>
      </c>
      <c r="AB1275">
        <v>1.1044</v>
      </c>
      <c r="AC1275">
        <v>0.99919000000000002</v>
      </c>
      <c r="AD1275">
        <v>45</v>
      </c>
      <c r="AE1275">
        <v>22</v>
      </c>
      <c r="AF1275">
        <v>0.98662000000000005</v>
      </c>
      <c r="AG1275">
        <v>0.16444</v>
      </c>
      <c r="AH1275">
        <v>0.82218999999999998</v>
      </c>
      <c r="AI1275">
        <v>22</v>
      </c>
      <c r="AJ1275">
        <v>2</v>
      </c>
      <c r="AK1275">
        <v>21</v>
      </c>
      <c r="AL1275">
        <v>0</v>
      </c>
      <c r="AM1275">
        <v>0</v>
      </c>
      <c r="AN1275">
        <v>0</v>
      </c>
      <c r="AO1275">
        <v>0.92879999999999996</v>
      </c>
      <c r="AP1275">
        <v>0</v>
      </c>
      <c r="AQ1275">
        <v>1</v>
      </c>
      <c r="AR1275" t="s">
        <v>95</v>
      </c>
      <c r="AS1275" t="s">
        <v>95</v>
      </c>
      <c r="AT1275" t="s">
        <v>95</v>
      </c>
      <c r="AU1275" t="s">
        <v>95</v>
      </c>
      <c r="AV1275" t="s">
        <v>95</v>
      </c>
      <c r="AW1275" t="s">
        <v>95</v>
      </c>
      <c r="AX1275" t="s">
        <v>95</v>
      </c>
      <c r="AY1275" t="s">
        <v>95</v>
      </c>
      <c r="AZ1275" t="s">
        <v>95</v>
      </c>
      <c r="BA1275" t="s">
        <v>95</v>
      </c>
      <c r="BB1275" t="s">
        <v>95</v>
      </c>
      <c r="BC1275" t="s">
        <v>95</v>
      </c>
      <c r="BD1275" t="s">
        <v>95</v>
      </c>
      <c r="BI1275">
        <v>0</v>
      </c>
      <c r="BJ1275" t="s">
        <v>137</v>
      </c>
      <c r="BK1275" t="s">
        <v>180</v>
      </c>
      <c r="BL1275">
        <v>1</v>
      </c>
      <c r="BM1275">
        <v>1</v>
      </c>
      <c r="BN1275">
        <v>0</v>
      </c>
      <c r="BO1275">
        <v>0</v>
      </c>
      <c r="BP1275">
        <v>0</v>
      </c>
      <c r="BQ1275">
        <v>0</v>
      </c>
      <c r="BY1275">
        <v>1320</v>
      </c>
      <c r="CG1275" s="4">
        <v>1</v>
      </c>
      <c r="CH1275" s="4">
        <v>1</v>
      </c>
      <c r="CI1275" s="5">
        <v>0</v>
      </c>
      <c r="CJ1275" s="5">
        <v>0</v>
      </c>
      <c r="CK1275" s="5">
        <v>0</v>
      </c>
      <c r="CL1275" s="5">
        <v>0</v>
      </c>
    </row>
    <row r="1276" spans="1:90" x14ac:dyDescent="0.2">
      <c r="A1276" t="s">
        <v>2005</v>
      </c>
      <c r="B1276" t="s">
        <v>1944</v>
      </c>
      <c r="C1276" t="s">
        <v>222</v>
      </c>
      <c r="D1276">
        <v>3.5</v>
      </c>
      <c r="E1276" t="s">
        <v>317</v>
      </c>
      <c r="F1276" t="s">
        <v>347</v>
      </c>
      <c r="G1276" t="s">
        <v>348</v>
      </c>
      <c r="H1276" t="s">
        <v>1948</v>
      </c>
      <c r="I1276">
        <v>0.69023999999999996</v>
      </c>
      <c r="J1276">
        <v>0.69016</v>
      </c>
      <c r="K1276">
        <v>1.8404E-2</v>
      </c>
      <c r="L1276">
        <v>2029.3</v>
      </c>
      <c r="M1276">
        <v>6.3665000000000003</v>
      </c>
      <c r="N1276">
        <v>38342</v>
      </c>
      <c r="O1276">
        <v>0.11269</v>
      </c>
      <c r="P1276">
        <v>2010.9</v>
      </c>
      <c r="Q1276">
        <v>-36.622999999999998</v>
      </c>
      <c r="R1276">
        <v>0.70960999999999996</v>
      </c>
      <c r="S1276">
        <v>0.68239000000000005</v>
      </c>
      <c r="T1276">
        <v>0.22553000000000001</v>
      </c>
      <c r="U1276">
        <v>7.0602999999999999E-2</v>
      </c>
      <c r="V1276">
        <v>0.70960999999999996</v>
      </c>
      <c r="W1276">
        <v>0.69201000000000001</v>
      </c>
      <c r="X1276">
        <v>0.22553000000000001</v>
      </c>
      <c r="Y1276">
        <v>7.0605000000000001E-2</v>
      </c>
      <c r="Z1276">
        <v>0.20868999999999999</v>
      </c>
      <c r="AA1276">
        <v>0.16073000000000001</v>
      </c>
      <c r="AB1276">
        <v>0.37229000000000001</v>
      </c>
      <c r="AC1276">
        <v>0.24746000000000001</v>
      </c>
      <c r="AD1276">
        <v>36</v>
      </c>
      <c r="AE1276">
        <v>4</v>
      </c>
      <c r="AF1276" s="1">
        <v>5.2162E-5</v>
      </c>
      <c r="AG1276" s="1">
        <v>2.6081E-5</v>
      </c>
      <c r="AH1276" s="1">
        <v>2.6081E-5</v>
      </c>
      <c r="AI1276">
        <v>13</v>
      </c>
      <c r="AJ1276">
        <v>0</v>
      </c>
      <c r="AK1276">
        <v>12</v>
      </c>
      <c r="AL1276">
        <v>0</v>
      </c>
      <c r="AM1276">
        <v>0</v>
      </c>
      <c r="AN1276">
        <v>1</v>
      </c>
      <c r="AO1276">
        <v>0.28571000000000002</v>
      </c>
      <c r="AP1276">
        <v>0</v>
      </c>
      <c r="AQ1276">
        <v>1</v>
      </c>
      <c r="AR1276" t="s">
        <v>95</v>
      </c>
      <c r="AS1276" t="s">
        <v>94</v>
      </c>
      <c r="AT1276" t="s">
        <v>95</v>
      </c>
      <c r="AU1276" t="s">
        <v>94</v>
      </c>
      <c r="AV1276" t="s">
        <v>94</v>
      </c>
      <c r="AW1276" t="s">
        <v>94</v>
      </c>
      <c r="AX1276" t="s">
        <v>94</v>
      </c>
      <c r="AY1276" t="s">
        <v>94</v>
      </c>
      <c r="AZ1276" t="s">
        <v>94</v>
      </c>
      <c r="BA1276" t="s">
        <v>94</v>
      </c>
      <c r="BB1276" t="s">
        <v>94</v>
      </c>
      <c r="BC1276" t="s">
        <v>94</v>
      </c>
      <c r="BD1276" t="s">
        <v>94</v>
      </c>
      <c r="BH1276" t="s">
        <v>341</v>
      </c>
      <c r="BI1276">
        <v>1</v>
      </c>
      <c r="BJ1276" t="s">
        <v>97</v>
      </c>
      <c r="BK1276" t="s">
        <v>138</v>
      </c>
      <c r="BL1276">
        <v>0</v>
      </c>
      <c r="BM1276">
        <v>0</v>
      </c>
      <c r="BN1276">
        <v>0</v>
      </c>
      <c r="BO1276">
        <v>0</v>
      </c>
      <c r="BP1276">
        <v>0</v>
      </c>
      <c r="BQ1276">
        <v>0</v>
      </c>
      <c r="BY1276">
        <v>1321</v>
      </c>
      <c r="CG1276" s="4">
        <v>0</v>
      </c>
      <c r="CH1276" s="4">
        <v>0</v>
      </c>
      <c r="CI1276" s="5">
        <v>0</v>
      </c>
      <c r="CJ1276" s="5">
        <v>0</v>
      </c>
      <c r="CK1276" s="5">
        <v>0</v>
      </c>
      <c r="CL1276" s="5">
        <v>0</v>
      </c>
    </row>
    <row r="1277" spans="1:90" x14ac:dyDescent="0.2">
      <c r="A1277" t="s">
        <v>2006</v>
      </c>
      <c r="B1277" t="s">
        <v>1944</v>
      </c>
      <c r="C1277" t="s">
        <v>222</v>
      </c>
      <c r="D1277">
        <v>3.5</v>
      </c>
      <c r="E1277" t="s">
        <v>317</v>
      </c>
      <c r="F1277" t="s">
        <v>350</v>
      </c>
      <c r="G1277" t="s">
        <v>351</v>
      </c>
      <c r="H1277" t="s">
        <v>1948</v>
      </c>
      <c r="I1277">
        <v>67.337000000000003</v>
      </c>
      <c r="J1277">
        <v>0.69308000000000003</v>
      </c>
      <c r="K1277">
        <v>5.6652999999999998E-3</v>
      </c>
      <c r="L1277">
        <v>2022.5</v>
      </c>
      <c r="M1277">
        <v>6.5261E-2</v>
      </c>
      <c r="N1277">
        <v>1</v>
      </c>
      <c r="O1277">
        <v>9.2458999999999998E-4</v>
      </c>
      <c r="P1277">
        <v>2013.8</v>
      </c>
      <c r="Q1277">
        <v>-11.298</v>
      </c>
      <c r="R1277">
        <v>1</v>
      </c>
      <c r="S1277">
        <v>1</v>
      </c>
      <c r="T1277" s="1">
        <v>4.699E-16</v>
      </c>
      <c r="U1277" s="1">
        <v>1.1983999999999999E-16</v>
      </c>
      <c r="V1277">
        <v>0.83648</v>
      </c>
      <c r="W1277">
        <v>0.82869999999999999</v>
      </c>
      <c r="X1277">
        <v>8.3333000000000004E-2</v>
      </c>
      <c r="Y1277">
        <v>2.5000999999999999E-2</v>
      </c>
      <c r="Z1277">
        <v>0.12747</v>
      </c>
      <c r="AA1277">
        <v>8.5920999999999997E-2</v>
      </c>
      <c r="AB1277">
        <v>0.1925</v>
      </c>
      <c r="AC1277">
        <v>0.10113999999999999</v>
      </c>
      <c r="AD1277">
        <v>45</v>
      </c>
      <c r="AE1277">
        <v>2</v>
      </c>
      <c r="AF1277">
        <v>1</v>
      </c>
      <c r="AG1277">
        <v>1</v>
      </c>
      <c r="AH1277">
        <v>0</v>
      </c>
      <c r="AI1277">
        <v>2</v>
      </c>
      <c r="AJ1277">
        <v>1</v>
      </c>
      <c r="AK1277">
        <v>1</v>
      </c>
      <c r="AL1277">
        <v>0</v>
      </c>
      <c r="AM1277">
        <v>0</v>
      </c>
      <c r="AN1277">
        <v>0</v>
      </c>
      <c r="AO1277">
        <v>0.5</v>
      </c>
      <c r="AP1277">
        <v>1</v>
      </c>
      <c r="AQ1277">
        <v>1</v>
      </c>
      <c r="AR1277" t="s">
        <v>95</v>
      </c>
      <c r="AS1277" t="s">
        <v>96</v>
      </c>
      <c r="AT1277" t="s">
        <v>94</v>
      </c>
      <c r="AU1277" t="s">
        <v>95</v>
      </c>
      <c r="AV1277" t="s">
        <v>95</v>
      </c>
      <c r="AW1277" t="s">
        <v>95</v>
      </c>
      <c r="AX1277" t="s">
        <v>94</v>
      </c>
      <c r="AY1277" t="s">
        <v>94</v>
      </c>
      <c r="AZ1277" t="s">
        <v>94</v>
      </c>
      <c r="BA1277" t="s">
        <v>96</v>
      </c>
      <c r="BB1277" t="s">
        <v>96</v>
      </c>
      <c r="BC1277" t="s">
        <v>96</v>
      </c>
      <c r="BD1277" t="s">
        <v>96</v>
      </c>
      <c r="BI1277">
        <v>0</v>
      </c>
      <c r="BJ1277" t="s">
        <v>137</v>
      </c>
      <c r="BK1277" t="s">
        <v>180</v>
      </c>
      <c r="BL1277">
        <v>1</v>
      </c>
      <c r="BM1277">
        <v>1</v>
      </c>
      <c r="BN1277">
        <v>0</v>
      </c>
      <c r="BO1277">
        <v>0</v>
      </c>
      <c r="BP1277">
        <v>0</v>
      </c>
      <c r="BQ1277">
        <v>0</v>
      </c>
      <c r="BY1277">
        <v>1322</v>
      </c>
      <c r="CG1277" s="4">
        <v>1</v>
      </c>
      <c r="CH1277" s="4">
        <v>1</v>
      </c>
      <c r="CI1277" s="5">
        <v>0</v>
      </c>
      <c r="CJ1277" s="5">
        <v>0</v>
      </c>
      <c r="CK1277" s="5">
        <v>0</v>
      </c>
      <c r="CL1277" s="5">
        <v>0</v>
      </c>
    </row>
    <row r="1278" spans="1:90" x14ac:dyDescent="0.2">
      <c r="A1278" t="s">
        <v>2007</v>
      </c>
      <c r="B1278" t="s">
        <v>1944</v>
      </c>
      <c r="C1278" t="s">
        <v>222</v>
      </c>
      <c r="D1278">
        <v>3.5</v>
      </c>
      <c r="E1278" t="s">
        <v>317</v>
      </c>
      <c r="F1278" t="s">
        <v>353</v>
      </c>
      <c r="G1278" t="s">
        <v>354</v>
      </c>
      <c r="H1278" t="s">
        <v>1948</v>
      </c>
      <c r="I1278">
        <v>17.916</v>
      </c>
      <c r="J1278">
        <v>1.2897E-3</v>
      </c>
      <c r="K1278">
        <v>3.0303000000000001E-3</v>
      </c>
      <c r="L1278">
        <v>2023</v>
      </c>
      <c r="M1278">
        <v>0.24528</v>
      </c>
      <c r="N1278">
        <v>1.6194999999999999</v>
      </c>
      <c r="O1278">
        <v>1555</v>
      </c>
      <c r="P1278" s="1">
        <v>157460</v>
      </c>
      <c r="Q1278">
        <v>-6.0423999999999998</v>
      </c>
      <c r="R1278">
        <v>1</v>
      </c>
      <c r="S1278">
        <v>1</v>
      </c>
      <c r="T1278" s="1">
        <v>6.5322999999999999E-9</v>
      </c>
      <c r="U1278" s="1">
        <v>1.0126E-9</v>
      </c>
      <c r="V1278">
        <v>-2.3255999999999999E-2</v>
      </c>
      <c r="W1278">
        <v>-7.3171E-2</v>
      </c>
      <c r="X1278">
        <v>0.15076000000000001</v>
      </c>
      <c r="Y1278">
        <v>2.2727000000000001E-2</v>
      </c>
      <c r="Z1278">
        <v>6.6667000000000004E-2</v>
      </c>
      <c r="AA1278">
        <v>2.1138000000000001E-2</v>
      </c>
      <c r="AB1278">
        <v>0.14398</v>
      </c>
      <c r="AC1278">
        <v>5.5923E-2</v>
      </c>
      <c r="AD1278">
        <v>44</v>
      </c>
      <c r="AE1278">
        <v>1</v>
      </c>
      <c r="AF1278">
        <v>0.61746000000000001</v>
      </c>
      <c r="AG1278">
        <v>0.61746000000000001</v>
      </c>
      <c r="AH1278">
        <v>0</v>
      </c>
      <c r="AI1278">
        <v>1</v>
      </c>
      <c r="AJ1278">
        <v>0</v>
      </c>
      <c r="AK1278">
        <v>0</v>
      </c>
      <c r="AL1278">
        <v>0</v>
      </c>
      <c r="AM1278">
        <v>0</v>
      </c>
      <c r="AP1278">
        <v>1</v>
      </c>
      <c r="AQ1278">
        <v>1</v>
      </c>
      <c r="AR1278" t="s">
        <v>95</v>
      </c>
      <c r="AS1278" t="s">
        <v>96</v>
      </c>
      <c r="AT1278" t="s">
        <v>94</v>
      </c>
      <c r="AU1278" t="s">
        <v>94</v>
      </c>
      <c r="AV1278" t="s">
        <v>94</v>
      </c>
      <c r="AW1278" t="s">
        <v>94</v>
      </c>
      <c r="AX1278" t="s">
        <v>94</v>
      </c>
      <c r="AY1278" t="s">
        <v>94</v>
      </c>
      <c r="AZ1278" t="s">
        <v>94</v>
      </c>
      <c r="BA1278" t="s">
        <v>96</v>
      </c>
      <c r="BB1278" t="s">
        <v>96</v>
      </c>
      <c r="BC1278" t="s">
        <v>96</v>
      </c>
      <c r="BD1278" t="s">
        <v>96</v>
      </c>
      <c r="BH1278" t="s">
        <v>341</v>
      </c>
      <c r="BI1278">
        <v>1</v>
      </c>
      <c r="BJ1278" t="s">
        <v>97</v>
      </c>
      <c r="BK1278" t="s">
        <v>138</v>
      </c>
      <c r="BL1278">
        <v>0</v>
      </c>
      <c r="BM1278">
        <v>0</v>
      </c>
      <c r="BN1278">
        <v>0</v>
      </c>
      <c r="BO1278">
        <v>0</v>
      </c>
      <c r="BP1278">
        <v>0</v>
      </c>
      <c r="BQ1278">
        <v>0</v>
      </c>
      <c r="BY1278">
        <v>1323</v>
      </c>
      <c r="CG1278" s="4">
        <v>0</v>
      </c>
      <c r="CH1278" s="4">
        <v>0</v>
      </c>
      <c r="CI1278" s="5">
        <v>0</v>
      </c>
      <c r="CJ1278" s="5">
        <v>0</v>
      </c>
      <c r="CK1278" s="5">
        <v>0</v>
      </c>
      <c r="CL1278" s="5">
        <v>0</v>
      </c>
    </row>
    <row r="1279" spans="1:90" x14ac:dyDescent="0.2">
      <c r="A1279" t="s">
        <v>2008</v>
      </c>
      <c r="B1279" t="s">
        <v>1944</v>
      </c>
      <c r="C1279" t="s">
        <v>222</v>
      </c>
      <c r="D1279">
        <v>3.5</v>
      </c>
      <c r="E1279" t="s">
        <v>317</v>
      </c>
      <c r="F1279" t="s">
        <v>362</v>
      </c>
      <c r="G1279" t="s">
        <v>357</v>
      </c>
      <c r="H1279" t="s">
        <v>1948</v>
      </c>
      <c r="I1279">
        <v>9.8455999999999992</v>
      </c>
      <c r="J1279">
        <v>0.17057</v>
      </c>
      <c r="K1279">
        <v>0.13023000000000001</v>
      </c>
      <c r="L1279">
        <v>2016.8</v>
      </c>
      <c r="M1279">
        <v>0.44634000000000001</v>
      </c>
      <c r="N1279">
        <v>6.6821000000000002</v>
      </c>
      <c r="O1279">
        <v>9.9278999999999993</v>
      </c>
      <c r="P1279">
        <v>2024.3</v>
      </c>
      <c r="Q1279">
        <v>-259.54000000000002</v>
      </c>
      <c r="R1279">
        <v>0.99080999999999997</v>
      </c>
      <c r="S1279">
        <v>0.99014000000000002</v>
      </c>
      <c r="T1279">
        <v>0.24368999999999999</v>
      </c>
      <c r="U1279">
        <v>9.5217999999999997E-2</v>
      </c>
      <c r="V1279">
        <v>0.82770999999999995</v>
      </c>
      <c r="W1279">
        <v>0.81950999999999996</v>
      </c>
      <c r="X1279">
        <v>1.0550999999999999</v>
      </c>
      <c r="Y1279">
        <v>0.63614000000000004</v>
      </c>
      <c r="Z1279">
        <v>0.44267000000000001</v>
      </c>
      <c r="AA1279">
        <v>0.41613</v>
      </c>
      <c r="AB1279">
        <v>1.8976999999999999</v>
      </c>
      <c r="AC1279">
        <v>1.6016999999999999</v>
      </c>
      <c r="AD1279">
        <v>45</v>
      </c>
      <c r="AE1279">
        <v>8</v>
      </c>
      <c r="AF1279">
        <v>1.1068</v>
      </c>
      <c r="AG1279">
        <v>0.91991999999999996</v>
      </c>
      <c r="AH1279">
        <v>0.18684999999999999</v>
      </c>
      <c r="AI1279">
        <v>8</v>
      </c>
      <c r="AJ1279">
        <v>2</v>
      </c>
      <c r="AK1279">
        <v>7</v>
      </c>
      <c r="AL1279">
        <v>1</v>
      </c>
      <c r="AM1279">
        <v>0</v>
      </c>
      <c r="AN1279">
        <v>0</v>
      </c>
      <c r="AO1279">
        <v>0.86680000000000001</v>
      </c>
      <c r="AP1279">
        <v>0</v>
      </c>
      <c r="AQ1279">
        <v>1</v>
      </c>
      <c r="AR1279" t="s">
        <v>95</v>
      </c>
      <c r="AS1279" t="s">
        <v>95</v>
      </c>
      <c r="AT1279" t="s">
        <v>95</v>
      </c>
      <c r="AU1279" t="s">
        <v>95</v>
      </c>
      <c r="AV1279" t="s">
        <v>95</v>
      </c>
      <c r="AW1279" t="s">
        <v>95</v>
      </c>
      <c r="AX1279" t="s">
        <v>95</v>
      </c>
      <c r="AY1279" t="s">
        <v>94</v>
      </c>
      <c r="AZ1279" t="s">
        <v>95</v>
      </c>
      <c r="BA1279" t="s">
        <v>94</v>
      </c>
      <c r="BB1279" t="s">
        <v>95</v>
      </c>
      <c r="BC1279" t="s">
        <v>94</v>
      </c>
      <c r="BD1279" t="s">
        <v>95</v>
      </c>
      <c r="BI1279">
        <v>0</v>
      </c>
      <c r="BJ1279" t="s">
        <v>137</v>
      </c>
      <c r="BK1279" t="s">
        <v>180</v>
      </c>
      <c r="BL1279">
        <v>1</v>
      </c>
      <c r="BM1279">
        <v>1</v>
      </c>
      <c r="BN1279">
        <v>0</v>
      </c>
      <c r="BO1279">
        <v>0</v>
      </c>
      <c r="BP1279">
        <v>0</v>
      </c>
      <c r="BQ1279">
        <v>0</v>
      </c>
      <c r="BY1279">
        <v>1324</v>
      </c>
      <c r="CG1279" s="4">
        <v>1</v>
      </c>
      <c r="CH1279" s="4">
        <v>1</v>
      </c>
      <c r="CI1279" s="5">
        <v>0</v>
      </c>
      <c r="CJ1279" s="5">
        <v>0</v>
      </c>
      <c r="CK1279" s="5">
        <v>0</v>
      </c>
      <c r="CL1279" s="5">
        <v>0</v>
      </c>
    </row>
    <row r="1280" spans="1:90" x14ac:dyDescent="0.2">
      <c r="A1280" t="s">
        <v>2009</v>
      </c>
      <c r="B1280" t="s">
        <v>1944</v>
      </c>
      <c r="C1280" t="s">
        <v>222</v>
      </c>
      <c r="D1280">
        <v>3.5</v>
      </c>
      <c r="E1280" t="s">
        <v>317</v>
      </c>
      <c r="F1280" t="s">
        <v>364</v>
      </c>
      <c r="G1280" t="s">
        <v>360</v>
      </c>
      <c r="H1280" t="s">
        <v>1948</v>
      </c>
      <c r="I1280">
        <v>18.03</v>
      </c>
      <c r="K1280">
        <v>2.4886999999999999E-2</v>
      </c>
      <c r="L1280">
        <v>2017</v>
      </c>
      <c r="M1280">
        <v>0.24374000000000001</v>
      </c>
      <c r="N1280">
        <v>10.210000000000001</v>
      </c>
      <c r="Q1280">
        <v>-49.573999999999998</v>
      </c>
      <c r="R1280">
        <v>1</v>
      </c>
      <c r="S1280">
        <v>1</v>
      </c>
      <c r="T1280" s="1">
        <v>3.7066999999999997E-8</v>
      </c>
      <c r="U1280" s="1">
        <v>6.1967999999999999E-9</v>
      </c>
      <c r="Z1280">
        <v>7.6923000000000005E-2</v>
      </c>
      <c r="AA1280">
        <v>2.4176E-2</v>
      </c>
      <c r="AB1280">
        <v>0.94535999999999998</v>
      </c>
      <c r="AC1280">
        <v>0.39295000000000002</v>
      </c>
      <c r="AD1280">
        <v>38</v>
      </c>
      <c r="AE1280">
        <v>1</v>
      </c>
      <c r="AF1280">
        <v>0.60204000000000002</v>
      </c>
      <c r="AG1280">
        <v>0.60204000000000002</v>
      </c>
      <c r="AH1280">
        <v>0</v>
      </c>
      <c r="AI1280">
        <v>1</v>
      </c>
      <c r="AJ1280">
        <v>0</v>
      </c>
      <c r="AK1280">
        <v>0</v>
      </c>
      <c r="AL1280">
        <v>0</v>
      </c>
      <c r="AM1280">
        <v>0</v>
      </c>
      <c r="AP1280">
        <v>0</v>
      </c>
      <c r="AQ1280">
        <v>1</v>
      </c>
      <c r="AR1280" t="s">
        <v>95</v>
      </c>
      <c r="AS1280" t="s">
        <v>96</v>
      </c>
      <c r="AT1280" t="s">
        <v>94</v>
      </c>
      <c r="AU1280" t="s">
        <v>94</v>
      </c>
      <c r="AV1280" t="s">
        <v>94</v>
      </c>
      <c r="AW1280" t="s">
        <v>94</v>
      </c>
      <c r="AX1280" t="s">
        <v>94</v>
      </c>
      <c r="AY1280" t="s">
        <v>94</v>
      </c>
      <c r="AZ1280" t="s">
        <v>94</v>
      </c>
      <c r="BA1280" t="s">
        <v>96</v>
      </c>
      <c r="BB1280" t="s">
        <v>96</v>
      </c>
      <c r="BC1280" t="s">
        <v>96</v>
      </c>
      <c r="BD1280" t="s">
        <v>96</v>
      </c>
      <c r="BH1280" t="s">
        <v>341</v>
      </c>
      <c r="BI1280">
        <v>1</v>
      </c>
      <c r="BJ1280" t="s">
        <v>97</v>
      </c>
      <c r="BK1280" t="s">
        <v>138</v>
      </c>
      <c r="BL1280">
        <v>0</v>
      </c>
      <c r="BM1280">
        <v>0</v>
      </c>
      <c r="BN1280">
        <v>0</v>
      </c>
      <c r="BO1280">
        <v>0</v>
      </c>
      <c r="BP1280">
        <v>0</v>
      </c>
      <c r="BQ1280">
        <v>0</v>
      </c>
      <c r="BY1280">
        <v>1325</v>
      </c>
      <c r="CG1280" s="4">
        <v>0</v>
      </c>
      <c r="CH1280" s="4">
        <v>0</v>
      </c>
      <c r="CI1280" s="5">
        <v>0</v>
      </c>
      <c r="CJ1280" s="5">
        <v>0</v>
      </c>
      <c r="CK1280" s="5">
        <v>0</v>
      </c>
      <c r="CL1280" s="5">
        <v>0</v>
      </c>
    </row>
    <row r="1281" spans="1:90" x14ac:dyDescent="0.2">
      <c r="A1281" t="s">
        <v>2010</v>
      </c>
      <c r="B1281" t="s">
        <v>1944</v>
      </c>
      <c r="C1281" t="s">
        <v>222</v>
      </c>
      <c r="D1281">
        <v>3.5</v>
      </c>
      <c r="E1281" t="s">
        <v>317</v>
      </c>
      <c r="F1281" t="s">
        <v>366</v>
      </c>
      <c r="G1281" t="s">
        <v>351</v>
      </c>
      <c r="H1281" t="s">
        <v>1948</v>
      </c>
      <c r="I1281">
        <v>0.35692000000000002</v>
      </c>
      <c r="J1281">
        <v>0.22355</v>
      </c>
      <c r="K1281">
        <v>0.10013</v>
      </c>
      <c r="L1281">
        <v>2021.9</v>
      </c>
      <c r="M1281">
        <v>12.311999999999999</v>
      </c>
      <c r="N1281">
        <v>11.675000000000001</v>
      </c>
      <c r="O1281">
        <v>6.5810000000000004</v>
      </c>
      <c r="P1281">
        <v>2022.8</v>
      </c>
      <c r="Q1281">
        <v>-199.57</v>
      </c>
      <c r="R1281">
        <v>0.98533999999999999</v>
      </c>
      <c r="S1281">
        <v>0.98426999999999998</v>
      </c>
      <c r="T1281">
        <v>0.23702000000000001</v>
      </c>
      <c r="U1281">
        <v>0.11185</v>
      </c>
      <c r="V1281">
        <v>0.97536</v>
      </c>
      <c r="W1281">
        <v>0.97419</v>
      </c>
      <c r="X1281">
        <v>0.30729000000000001</v>
      </c>
      <c r="Y1281">
        <v>0.17954999999999999</v>
      </c>
      <c r="Z1281">
        <v>0.44130000000000003</v>
      </c>
      <c r="AA1281">
        <v>0.41470000000000001</v>
      </c>
      <c r="AB1281">
        <v>1.4632000000000001</v>
      </c>
      <c r="AC1281">
        <v>1.1215999999999999</v>
      </c>
      <c r="AD1281">
        <v>45</v>
      </c>
      <c r="AE1281">
        <v>11</v>
      </c>
      <c r="AF1281">
        <v>0.68520000000000003</v>
      </c>
      <c r="AG1281">
        <v>8.5651000000000005E-2</v>
      </c>
      <c r="AH1281">
        <v>0.59955000000000003</v>
      </c>
      <c r="AI1281">
        <v>11</v>
      </c>
      <c r="AJ1281">
        <v>0</v>
      </c>
      <c r="AK1281">
        <v>10</v>
      </c>
      <c r="AL1281">
        <v>0</v>
      </c>
      <c r="AM1281">
        <v>0</v>
      </c>
      <c r="AN1281">
        <v>0</v>
      </c>
      <c r="AO1281">
        <v>0.81730999999999998</v>
      </c>
      <c r="AP1281">
        <v>0</v>
      </c>
      <c r="AQ1281">
        <v>1</v>
      </c>
      <c r="AR1281" t="s">
        <v>95</v>
      </c>
      <c r="AS1281" t="s">
        <v>95</v>
      </c>
      <c r="AT1281" t="s">
        <v>95</v>
      </c>
      <c r="AU1281" t="s">
        <v>95</v>
      </c>
      <c r="AV1281" t="s">
        <v>95</v>
      </c>
      <c r="AW1281" t="s">
        <v>95</v>
      </c>
      <c r="AX1281" t="s">
        <v>95</v>
      </c>
      <c r="AY1281" t="s">
        <v>95</v>
      </c>
      <c r="AZ1281" t="s">
        <v>95</v>
      </c>
      <c r="BA1281" t="s">
        <v>95</v>
      </c>
      <c r="BB1281" t="s">
        <v>95</v>
      </c>
      <c r="BC1281" t="s">
        <v>95</v>
      </c>
      <c r="BD1281" t="s">
        <v>95</v>
      </c>
      <c r="BI1281">
        <v>0</v>
      </c>
      <c r="BJ1281" t="s">
        <v>137</v>
      </c>
      <c r="BK1281" t="s">
        <v>180</v>
      </c>
      <c r="BL1281">
        <v>1</v>
      </c>
      <c r="BM1281">
        <v>1</v>
      </c>
      <c r="BN1281">
        <v>0</v>
      </c>
      <c r="BO1281">
        <v>0</v>
      </c>
      <c r="BP1281">
        <v>0</v>
      </c>
      <c r="BQ1281">
        <v>0</v>
      </c>
      <c r="BY1281">
        <v>1326</v>
      </c>
      <c r="CG1281" s="4">
        <v>1</v>
      </c>
      <c r="CH1281" s="4">
        <v>1</v>
      </c>
      <c r="CI1281" s="5">
        <v>0</v>
      </c>
      <c r="CJ1281" s="5">
        <v>0</v>
      </c>
      <c r="CK1281" s="5">
        <v>0</v>
      </c>
      <c r="CL1281" s="5">
        <v>0</v>
      </c>
    </row>
    <row r="1282" spans="1:90" x14ac:dyDescent="0.2">
      <c r="A1282" t="s">
        <v>2011</v>
      </c>
      <c r="B1282" t="s">
        <v>1944</v>
      </c>
      <c r="C1282" t="s">
        <v>222</v>
      </c>
      <c r="D1282">
        <v>3.5</v>
      </c>
      <c r="E1282" t="s">
        <v>317</v>
      </c>
      <c r="F1282" t="s">
        <v>368</v>
      </c>
      <c r="G1282" t="s">
        <v>354</v>
      </c>
      <c r="H1282" t="s">
        <v>1948</v>
      </c>
      <c r="I1282">
        <v>3.4003000000000001</v>
      </c>
      <c r="J1282">
        <v>2.2715000000000001E-3</v>
      </c>
      <c r="K1282">
        <v>1.3321E-2</v>
      </c>
      <c r="L1282">
        <v>2021.5</v>
      </c>
      <c r="M1282">
        <v>1.2924</v>
      </c>
      <c r="N1282">
        <v>9209.1</v>
      </c>
      <c r="O1282">
        <v>1554.7</v>
      </c>
      <c r="P1282" s="1">
        <v>157480</v>
      </c>
      <c r="Q1282">
        <v>-26.535</v>
      </c>
      <c r="R1282">
        <v>0.64285999999999999</v>
      </c>
      <c r="S1282">
        <v>0.61309000000000002</v>
      </c>
      <c r="T1282">
        <v>0.22361</v>
      </c>
      <c r="U1282">
        <v>5.1645999999999997E-2</v>
      </c>
      <c r="V1282">
        <v>-7.1429000000000006E-2</v>
      </c>
      <c r="W1282">
        <v>-0.12934000000000001</v>
      </c>
      <c r="X1282">
        <v>0.38729999999999998</v>
      </c>
      <c r="Y1282">
        <v>0.1</v>
      </c>
      <c r="Z1282">
        <v>0.16889000000000001</v>
      </c>
      <c r="AA1282">
        <v>0.12396</v>
      </c>
      <c r="AB1282">
        <v>0.34111000000000002</v>
      </c>
      <c r="AC1282">
        <v>0.20258999999999999</v>
      </c>
      <c r="AD1282">
        <v>40</v>
      </c>
      <c r="AE1282">
        <v>3</v>
      </c>
      <c r="AF1282">
        <v>2.1718E-4</v>
      </c>
      <c r="AG1282">
        <v>1.0859E-4</v>
      </c>
      <c r="AH1282">
        <v>1.0859E-4</v>
      </c>
      <c r="AI1282">
        <v>6</v>
      </c>
      <c r="AJ1282">
        <v>0</v>
      </c>
      <c r="AK1282">
        <v>5</v>
      </c>
      <c r="AL1282">
        <v>0</v>
      </c>
      <c r="AM1282">
        <v>0</v>
      </c>
      <c r="AN1282">
        <v>1</v>
      </c>
      <c r="AO1282">
        <v>0</v>
      </c>
      <c r="AP1282">
        <v>0</v>
      </c>
      <c r="AQ1282">
        <v>1</v>
      </c>
      <c r="AR1282" t="s">
        <v>94</v>
      </c>
      <c r="AS1282" t="s">
        <v>96</v>
      </c>
      <c r="AT1282" t="s">
        <v>94</v>
      </c>
      <c r="AU1282" t="s">
        <v>94</v>
      </c>
      <c r="AV1282" t="s">
        <v>94</v>
      </c>
      <c r="AW1282" t="s">
        <v>94</v>
      </c>
      <c r="AX1282" t="s">
        <v>94</v>
      </c>
      <c r="AY1282" t="s">
        <v>94</v>
      </c>
      <c r="AZ1282" t="s">
        <v>94</v>
      </c>
      <c r="BA1282" t="s">
        <v>96</v>
      </c>
      <c r="BB1282" t="s">
        <v>96</v>
      </c>
      <c r="BC1282" t="s">
        <v>96</v>
      </c>
      <c r="BD1282" t="s">
        <v>96</v>
      </c>
      <c r="BH1282" t="s">
        <v>341</v>
      </c>
      <c r="BI1282">
        <v>1</v>
      </c>
      <c r="BJ1282" t="s">
        <v>97</v>
      </c>
      <c r="BK1282" t="s">
        <v>138</v>
      </c>
      <c r="BL1282">
        <v>0</v>
      </c>
      <c r="BM1282">
        <v>0</v>
      </c>
      <c r="BN1282">
        <v>0</v>
      </c>
      <c r="BO1282">
        <v>0</v>
      </c>
      <c r="BP1282">
        <v>0</v>
      </c>
      <c r="BQ1282">
        <v>0</v>
      </c>
      <c r="BY1282">
        <v>1327</v>
      </c>
      <c r="CG1282" s="4">
        <v>0</v>
      </c>
      <c r="CH1282" s="4">
        <v>0</v>
      </c>
      <c r="CI1282" s="5">
        <v>0</v>
      </c>
      <c r="CJ1282" s="5">
        <v>0</v>
      </c>
      <c r="CK1282" s="5">
        <v>0</v>
      </c>
      <c r="CL1282" s="5">
        <v>0</v>
      </c>
    </row>
    <row r="1283" spans="1:90" x14ac:dyDescent="0.2">
      <c r="A1283" t="s">
        <v>2012</v>
      </c>
      <c r="B1283" t="s">
        <v>1944</v>
      </c>
      <c r="C1283" t="s">
        <v>222</v>
      </c>
      <c r="D1283">
        <v>4.0999999999999996</v>
      </c>
      <c r="E1283" t="s">
        <v>129</v>
      </c>
      <c r="F1283" t="s">
        <v>130</v>
      </c>
      <c r="G1283" t="s">
        <v>131</v>
      </c>
      <c r="H1283" t="s">
        <v>1948</v>
      </c>
      <c r="I1283">
        <v>-0.10360999999999999</v>
      </c>
      <c r="J1283">
        <v>-0.1036</v>
      </c>
      <c r="K1283">
        <v>-3.7789000000000001</v>
      </c>
      <c r="L1283">
        <v>1920.4</v>
      </c>
      <c r="M1283">
        <v>-42.412999999999997</v>
      </c>
      <c r="N1283" s="1">
        <v>490960</v>
      </c>
      <c r="O1283">
        <v>65.465000000000003</v>
      </c>
      <c r="P1283">
        <v>2006.6</v>
      </c>
      <c r="Q1283">
        <v>7647</v>
      </c>
      <c r="R1283">
        <v>0.72541</v>
      </c>
      <c r="S1283">
        <v>0.67695000000000005</v>
      </c>
      <c r="T1283">
        <v>13.994999999999999</v>
      </c>
      <c r="U1283">
        <v>10.337999999999999</v>
      </c>
      <c r="V1283">
        <v>0.72541</v>
      </c>
      <c r="W1283">
        <v>0.69489999999999996</v>
      </c>
      <c r="X1283">
        <v>13.994999999999999</v>
      </c>
      <c r="Y1283">
        <v>10.337999999999999</v>
      </c>
      <c r="Z1283">
        <v>0.73409999999999997</v>
      </c>
      <c r="AA1283">
        <v>0.70455999999999996</v>
      </c>
      <c r="AB1283">
        <v>13.772</v>
      </c>
      <c r="AC1283">
        <v>9.5496999999999996</v>
      </c>
      <c r="AD1283">
        <v>21</v>
      </c>
      <c r="AE1283">
        <v>20</v>
      </c>
      <c r="AF1283">
        <v>2.0368E-4</v>
      </c>
      <c r="AG1283" s="1">
        <v>3.3863999999999999E-6</v>
      </c>
      <c r="AH1283">
        <v>2.0028999999999999E-4</v>
      </c>
      <c r="AI1283">
        <v>21</v>
      </c>
      <c r="AJ1283">
        <v>20</v>
      </c>
      <c r="AK1283">
        <v>0</v>
      </c>
      <c r="AL1283">
        <v>0</v>
      </c>
      <c r="AM1283">
        <v>0</v>
      </c>
      <c r="AN1283">
        <v>1</v>
      </c>
      <c r="AO1283">
        <v>0.84272000000000002</v>
      </c>
      <c r="AP1283">
        <v>0</v>
      </c>
      <c r="AQ1283">
        <v>1</v>
      </c>
      <c r="AR1283" t="s">
        <v>95</v>
      </c>
      <c r="AS1283" t="s">
        <v>95</v>
      </c>
      <c r="AT1283" t="s">
        <v>95</v>
      </c>
      <c r="AU1283" t="s">
        <v>94</v>
      </c>
      <c r="AV1283" t="s">
        <v>94</v>
      </c>
      <c r="AW1283" t="s">
        <v>94</v>
      </c>
      <c r="AX1283" t="s">
        <v>95</v>
      </c>
      <c r="AY1283" t="s">
        <v>94</v>
      </c>
      <c r="AZ1283" t="s">
        <v>95</v>
      </c>
      <c r="BA1283" t="s">
        <v>94</v>
      </c>
      <c r="BB1283" t="s">
        <v>94</v>
      </c>
      <c r="BC1283" t="s">
        <v>94</v>
      </c>
      <c r="BD1283" t="s">
        <v>94</v>
      </c>
      <c r="BH1283" t="s">
        <v>341</v>
      </c>
      <c r="BI1283">
        <v>1</v>
      </c>
      <c r="BJ1283" t="s">
        <v>97</v>
      </c>
      <c r="BK1283" t="s">
        <v>138</v>
      </c>
      <c r="BL1283">
        <v>0</v>
      </c>
      <c r="BM1283">
        <v>0</v>
      </c>
      <c r="BN1283">
        <v>0</v>
      </c>
      <c r="BO1283">
        <v>0</v>
      </c>
      <c r="BP1283">
        <v>1</v>
      </c>
      <c r="BQ1283">
        <v>1</v>
      </c>
      <c r="BY1283">
        <v>1328</v>
      </c>
      <c r="CG1283" s="4">
        <v>0</v>
      </c>
      <c r="CH1283" s="4">
        <v>0</v>
      </c>
      <c r="CI1283" s="5">
        <v>0</v>
      </c>
      <c r="CJ1283" s="5">
        <v>0</v>
      </c>
      <c r="CK1283" s="5">
        <v>1</v>
      </c>
      <c r="CL1283" s="5">
        <v>1</v>
      </c>
    </row>
    <row r="1284" spans="1:90" x14ac:dyDescent="0.2">
      <c r="A1284" t="s">
        <v>2013</v>
      </c>
      <c r="B1284" t="s">
        <v>1944</v>
      </c>
      <c r="C1284" t="s">
        <v>222</v>
      </c>
      <c r="D1284">
        <v>4.0999999999999996</v>
      </c>
      <c r="E1284" t="s">
        <v>129</v>
      </c>
      <c r="F1284" t="s">
        <v>135</v>
      </c>
      <c r="G1284" t="s">
        <v>136</v>
      </c>
      <c r="H1284" t="s">
        <v>1948</v>
      </c>
      <c r="AD1284">
        <v>1</v>
      </c>
      <c r="AE1284">
        <v>1</v>
      </c>
      <c r="AI1284">
        <v>1</v>
      </c>
      <c r="AJ1284">
        <v>0</v>
      </c>
      <c r="AK1284">
        <v>0</v>
      </c>
      <c r="AL1284">
        <v>0</v>
      </c>
      <c r="AM1284">
        <v>0</v>
      </c>
      <c r="AP1284">
        <v>0</v>
      </c>
      <c r="AQ1284">
        <v>1</v>
      </c>
      <c r="AR1284" t="s">
        <v>96</v>
      </c>
      <c r="AS1284" t="s">
        <v>96</v>
      </c>
      <c r="AT1284" t="s">
        <v>95</v>
      </c>
      <c r="AU1284" t="s">
        <v>94</v>
      </c>
      <c r="AV1284" t="s">
        <v>94</v>
      </c>
      <c r="AW1284" t="s">
        <v>94</v>
      </c>
      <c r="AX1284" t="s">
        <v>94</v>
      </c>
      <c r="AY1284" t="s">
        <v>94</v>
      </c>
      <c r="AZ1284" t="s">
        <v>94</v>
      </c>
      <c r="BA1284" t="s">
        <v>96</v>
      </c>
      <c r="BB1284" t="s">
        <v>96</v>
      </c>
      <c r="BC1284" t="s">
        <v>96</v>
      </c>
      <c r="BD1284" t="s">
        <v>96</v>
      </c>
      <c r="BI1284">
        <v>0</v>
      </c>
      <c r="BJ1284" t="s">
        <v>137</v>
      </c>
      <c r="BK1284" t="s">
        <v>180</v>
      </c>
      <c r="BL1284">
        <v>1</v>
      </c>
      <c r="BM1284">
        <v>1</v>
      </c>
      <c r="BN1284">
        <v>0</v>
      </c>
      <c r="BO1284">
        <v>0</v>
      </c>
      <c r="BP1284">
        <v>0</v>
      </c>
      <c r="BQ1284">
        <v>0</v>
      </c>
      <c r="BY1284">
        <v>1329</v>
      </c>
      <c r="CG1284" s="4">
        <v>1</v>
      </c>
      <c r="CH1284" s="4">
        <v>1</v>
      </c>
      <c r="CI1284" s="5">
        <v>0</v>
      </c>
      <c r="CJ1284" s="5">
        <v>0</v>
      </c>
      <c r="CK1284" s="5">
        <v>0</v>
      </c>
      <c r="CL1284" s="5">
        <v>0</v>
      </c>
    </row>
    <row r="1285" spans="1:90" x14ac:dyDescent="0.2">
      <c r="A1285" t="s">
        <v>2014</v>
      </c>
      <c r="B1285" t="s">
        <v>1944</v>
      </c>
      <c r="C1285" t="s">
        <v>230</v>
      </c>
      <c r="D1285">
        <v>1.1000000000000001</v>
      </c>
      <c r="E1285" t="s">
        <v>169</v>
      </c>
      <c r="F1285" t="s">
        <v>1946</v>
      </c>
      <c r="G1285" t="s">
        <v>1947</v>
      </c>
      <c r="H1285" t="s">
        <v>1948</v>
      </c>
      <c r="I1285">
        <v>-2.2543000000000001E-2</v>
      </c>
      <c r="J1285">
        <v>4.6258999999999997E-4</v>
      </c>
      <c r="K1285">
        <v>-5.4297E-3</v>
      </c>
      <c r="L1285">
        <v>1926.2</v>
      </c>
      <c r="M1285">
        <v>-194.94</v>
      </c>
      <c r="N1285">
        <v>2.1189</v>
      </c>
      <c r="O1285">
        <v>1555.5</v>
      </c>
      <c r="P1285" s="1">
        <v>157440</v>
      </c>
      <c r="Q1285">
        <v>11.195</v>
      </c>
      <c r="R1285">
        <v>0.99799000000000004</v>
      </c>
      <c r="S1285">
        <v>0.99599000000000004</v>
      </c>
      <c r="T1285">
        <v>1.7323E-3</v>
      </c>
      <c r="U1285">
        <v>1.3603000000000001E-3</v>
      </c>
      <c r="V1285">
        <v>-47.973999999999997</v>
      </c>
      <c r="W1285">
        <v>-72.460999999999999</v>
      </c>
      <c r="X1285">
        <v>0.27062999999999998</v>
      </c>
      <c r="Y1285">
        <v>0.26785999999999999</v>
      </c>
      <c r="Z1285">
        <v>0.99611000000000005</v>
      </c>
      <c r="AA1285">
        <v>0.99417</v>
      </c>
      <c r="AB1285">
        <v>2.4107E-3</v>
      </c>
      <c r="AC1285">
        <v>2.2104999999999998E-3</v>
      </c>
      <c r="AD1285">
        <v>7</v>
      </c>
      <c r="AE1285">
        <v>7</v>
      </c>
      <c r="AF1285">
        <v>0.15952</v>
      </c>
      <c r="AG1285">
        <v>0.10854999999999999</v>
      </c>
      <c r="AH1285">
        <v>5.0970000000000001E-2</v>
      </c>
      <c r="AI1285">
        <v>21</v>
      </c>
      <c r="AJ1285">
        <v>6</v>
      </c>
      <c r="AK1285">
        <v>0</v>
      </c>
      <c r="AL1285">
        <v>0</v>
      </c>
      <c r="AM1285">
        <v>0</v>
      </c>
      <c r="AN1285">
        <v>0</v>
      </c>
      <c r="AO1285">
        <v>0.83426</v>
      </c>
      <c r="AP1285">
        <v>1</v>
      </c>
      <c r="AQ1285">
        <v>1</v>
      </c>
      <c r="AR1285" t="s">
        <v>95</v>
      </c>
      <c r="AS1285" t="s">
        <v>95</v>
      </c>
      <c r="AT1285" t="s">
        <v>95</v>
      </c>
      <c r="AU1285" t="s">
        <v>95</v>
      </c>
      <c r="AV1285" t="s">
        <v>95</v>
      </c>
      <c r="AW1285" t="s">
        <v>95</v>
      </c>
      <c r="AX1285" t="s">
        <v>95</v>
      </c>
      <c r="AY1285" t="s">
        <v>94</v>
      </c>
      <c r="AZ1285" t="s">
        <v>95</v>
      </c>
      <c r="BA1285" t="s">
        <v>94</v>
      </c>
      <c r="BB1285" t="s">
        <v>95</v>
      </c>
      <c r="BC1285" t="s">
        <v>94</v>
      </c>
      <c r="BD1285" t="s">
        <v>95</v>
      </c>
      <c r="BH1285" t="s">
        <v>341</v>
      </c>
      <c r="BI1285">
        <v>0</v>
      </c>
      <c r="BJ1285" t="s">
        <v>133</v>
      </c>
      <c r="BK1285" t="s">
        <v>501</v>
      </c>
      <c r="BL1285">
        <v>1</v>
      </c>
      <c r="BM1285">
        <v>1</v>
      </c>
      <c r="BN1285">
        <v>0</v>
      </c>
      <c r="BO1285">
        <v>0</v>
      </c>
      <c r="BP1285">
        <v>0</v>
      </c>
      <c r="BQ1285">
        <v>0</v>
      </c>
      <c r="BY1285">
        <v>1330</v>
      </c>
      <c r="CG1285" s="4">
        <v>1</v>
      </c>
      <c r="CH1285" s="4">
        <v>1</v>
      </c>
      <c r="CI1285" s="5">
        <v>0</v>
      </c>
      <c r="CJ1285" s="5">
        <v>0</v>
      </c>
      <c r="CK1285" s="5">
        <v>0</v>
      </c>
      <c r="CL1285" s="5">
        <v>0</v>
      </c>
    </row>
    <row r="1286" spans="1:90" x14ac:dyDescent="0.2">
      <c r="A1286" t="s">
        <v>2015</v>
      </c>
      <c r="B1286" t="s">
        <v>1944</v>
      </c>
      <c r="C1286" t="s">
        <v>230</v>
      </c>
      <c r="D1286">
        <v>1.1000000000000001</v>
      </c>
      <c r="E1286" t="s">
        <v>169</v>
      </c>
      <c r="F1286" t="s">
        <v>1547</v>
      </c>
      <c r="G1286" t="s">
        <v>107</v>
      </c>
      <c r="H1286" t="s">
        <v>1948</v>
      </c>
      <c r="I1286">
        <v>-2.7245999999999999E-2</v>
      </c>
      <c r="J1286">
        <v>4.6258999999999997E-4</v>
      </c>
      <c r="K1286">
        <v>-5.4297E-3</v>
      </c>
      <c r="L1286">
        <v>1975.3</v>
      </c>
      <c r="M1286">
        <v>-161.28</v>
      </c>
      <c r="N1286">
        <v>0.998</v>
      </c>
      <c r="O1286">
        <v>1555.5</v>
      </c>
      <c r="P1286" s="1">
        <v>157440</v>
      </c>
      <c r="Q1286">
        <v>11.195</v>
      </c>
      <c r="R1286">
        <v>0.99783999999999995</v>
      </c>
      <c r="S1286">
        <v>0.99568000000000001</v>
      </c>
      <c r="T1286">
        <v>1.7967E-3</v>
      </c>
      <c r="U1286">
        <v>1.4683999999999999E-3</v>
      </c>
      <c r="V1286">
        <v>-47.973999999999997</v>
      </c>
      <c r="W1286">
        <v>-72.460999999999999</v>
      </c>
      <c r="X1286">
        <v>0.27062999999999998</v>
      </c>
      <c r="Y1286">
        <v>0.26785999999999999</v>
      </c>
      <c r="Z1286">
        <v>0.99611000000000005</v>
      </c>
      <c r="AA1286">
        <v>0.99417</v>
      </c>
      <c r="AB1286">
        <v>2.4107E-3</v>
      </c>
      <c r="AC1286">
        <v>2.2104999999999998E-3</v>
      </c>
      <c r="AD1286">
        <v>7</v>
      </c>
      <c r="AE1286">
        <v>7</v>
      </c>
      <c r="AF1286">
        <v>0.33867999999999998</v>
      </c>
      <c r="AG1286">
        <v>0.23046</v>
      </c>
      <c r="AH1286">
        <v>0.10822</v>
      </c>
      <c r="AI1286">
        <v>21</v>
      </c>
      <c r="AJ1286">
        <v>6</v>
      </c>
      <c r="AK1286">
        <v>0</v>
      </c>
      <c r="AL1286">
        <v>0</v>
      </c>
      <c r="AM1286">
        <v>0</v>
      </c>
      <c r="AN1286">
        <v>0</v>
      </c>
      <c r="AO1286">
        <v>0.83426</v>
      </c>
      <c r="AP1286">
        <v>1</v>
      </c>
      <c r="AQ1286">
        <v>1</v>
      </c>
      <c r="AR1286" t="s">
        <v>95</v>
      </c>
      <c r="AS1286" t="s">
        <v>95</v>
      </c>
      <c r="AT1286" t="s">
        <v>95</v>
      </c>
      <c r="AU1286" t="s">
        <v>95</v>
      </c>
      <c r="AV1286" t="s">
        <v>95</v>
      </c>
      <c r="AW1286" t="s">
        <v>95</v>
      </c>
      <c r="AX1286" t="s">
        <v>95</v>
      </c>
      <c r="AY1286" t="s">
        <v>94</v>
      </c>
      <c r="AZ1286" t="s">
        <v>95</v>
      </c>
      <c r="BA1286" t="s">
        <v>94</v>
      </c>
      <c r="BB1286" t="s">
        <v>95</v>
      </c>
      <c r="BC1286" t="s">
        <v>94</v>
      </c>
      <c r="BD1286" t="s">
        <v>95</v>
      </c>
      <c r="BH1286" t="s">
        <v>1950</v>
      </c>
      <c r="BI1286">
        <v>0</v>
      </c>
      <c r="BJ1286" t="s">
        <v>108</v>
      </c>
      <c r="BK1286" t="s">
        <v>109</v>
      </c>
      <c r="BL1286">
        <v>1</v>
      </c>
      <c r="BM1286">
        <v>1</v>
      </c>
      <c r="BN1286">
        <v>0</v>
      </c>
      <c r="BO1286">
        <v>1</v>
      </c>
      <c r="BP1286">
        <v>0</v>
      </c>
      <c r="BQ1286">
        <v>0</v>
      </c>
      <c r="BY1286">
        <v>1331</v>
      </c>
      <c r="CG1286" s="4">
        <v>1</v>
      </c>
      <c r="CH1286" s="4">
        <v>1</v>
      </c>
      <c r="CI1286" s="5">
        <v>0</v>
      </c>
      <c r="CJ1286" s="5">
        <v>1</v>
      </c>
      <c r="CK1286" s="5">
        <v>0</v>
      </c>
      <c r="CL1286" s="5">
        <v>0</v>
      </c>
    </row>
    <row r="1287" spans="1:90" x14ac:dyDescent="0.2">
      <c r="A1287" t="s">
        <v>2016</v>
      </c>
      <c r="B1287" t="s">
        <v>1944</v>
      </c>
      <c r="C1287" t="s">
        <v>230</v>
      </c>
      <c r="D1287">
        <v>2.2000000000000002</v>
      </c>
      <c r="E1287" t="s">
        <v>1006</v>
      </c>
      <c r="F1287" t="s">
        <v>1952</v>
      </c>
      <c r="G1287" t="s">
        <v>92</v>
      </c>
      <c r="H1287" t="s">
        <v>1948</v>
      </c>
      <c r="I1287">
        <v>-3.5958000000000001E-3</v>
      </c>
      <c r="J1287">
        <v>9.9504999999999993E-4</v>
      </c>
      <c r="K1287" s="1">
        <v>-4.0000000000000003E-5</v>
      </c>
      <c r="L1287">
        <v>475.8</v>
      </c>
      <c r="M1287">
        <v>-1222.0999999999999</v>
      </c>
      <c r="N1287">
        <v>2.8858000000000001</v>
      </c>
      <c r="O1287">
        <v>1555.3</v>
      </c>
      <c r="P1287" s="1">
        <v>157480</v>
      </c>
      <c r="Q1287">
        <v>9.1947000000000001E-2</v>
      </c>
      <c r="R1287">
        <v>0.21185999999999999</v>
      </c>
      <c r="S1287">
        <v>-0.97036</v>
      </c>
      <c r="T1287">
        <v>2.6467999999999999E-4</v>
      </c>
      <c r="U1287">
        <v>2.2839E-4</v>
      </c>
      <c r="V1287">
        <v>-1428.1</v>
      </c>
      <c r="W1287">
        <v>-2380.8000000000002</v>
      </c>
      <c r="X1287">
        <v>1.1271E-2</v>
      </c>
      <c r="Y1287">
        <v>1.1266999999999999E-2</v>
      </c>
      <c r="Z1287">
        <v>0.21</v>
      </c>
      <c r="AA1287">
        <v>-0.31667000000000001</v>
      </c>
      <c r="AB1287">
        <v>2.6499E-4</v>
      </c>
      <c r="AC1287">
        <v>2.2889000000000001E-4</v>
      </c>
      <c r="AD1287">
        <v>6</v>
      </c>
      <c r="AE1287">
        <v>6</v>
      </c>
      <c r="AF1287">
        <v>4.0543000000000003E-3</v>
      </c>
      <c r="AG1287">
        <v>3.7770999999999998E-3</v>
      </c>
      <c r="AH1287">
        <v>2.7722000000000001E-4</v>
      </c>
      <c r="AI1287">
        <v>11</v>
      </c>
      <c r="AJ1287">
        <v>5</v>
      </c>
      <c r="AK1287">
        <v>2</v>
      </c>
      <c r="AL1287">
        <v>0</v>
      </c>
      <c r="AM1287">
        <v>1</v>
      </c>
      <c r="AN1287">
        <v>0</v>
      </c>
      <c r="AO1287">
        <v>0.83009999999999995</v>
      </c>
      <c r="AP1287">
        <v>1</v>
      </c>
      <c r="AQ1287">
        <v>1</v>
      </c>
      <c r="AR1287" t="s">
        <v>96</v>
      </c>
      <c r="AS1287" t="s">
        <v>95</v>
      </c>
      <c r="AT1287" t="s">
        <v>95</v>
      </c>
      <c r="AU1287" t="s">
        <v>95</v>
      </c>
      <c r="AV1287" t="s">
        <v>95</v>
      </c>
      <c r="AW1287" t="s">
        <v>95</v>
      </c>
      <c r="AX1287" t="s">
        <v>95</v>
      </c>
      <c r="AY1287" t="s">
        <v>94</v>
      </c>
      <c r="AZ1287" t="s">
        <v>94</v>
      </c>
      <c r="BA1287" t="s">
        <v>96</v>
      </c>
      <c r="BB1287" t="s">
        <v>94</v>
      </c>
      <c r="BC1287" t="s">
        <v>96</v>
      </c>
      <c r="BD1287" t="s">
        <v>94</v>
      </c>
      <c r="BI1287">
        <v>0</v>
      </c>
      <c r="BL1287">
        <v>1</v>
      </c>
      <c r="BM1287">
        <v>1</v>
      </c>
      <c r="BN1287">
        <v>0</v>
      </c>
      <c r="BO1287">
        <v>0</v>
      </c>
      <c r="BP1287">
        <v>0</v>
      </c>
      <c r="BQ1287">
        <v>1</v>
      </c>
      <c r="BY1287">
        <v>1332</v>
      </c>
      <c r="CG1287" s="4">
        <v>1</v>
      </c>
      <c r="CH1287" s="4">
        <v>1</v>
      </c>
      <c r="CI1287" s="5">
        <v>0</v>
      </c>
      <c r="CJ1287" s="5">
        <v>0</v>
      </c>
      <c r="CK1287" s="5">
        <v>0</v>
      </c>
      <c r="CL1287" s="5">
        <v>1</v>
      </c>
    </row>
    <row r="1288" spans="1:90" x14ac:dyDescent="0.2">
      <c r="A1288" t="s">
        <v>2017</v>
      </c>
      <c r="B1288" t="s">
        <v>1944</v>
      </c>
      <c r="C1288" t="s">
        <v>230</v>
      </c>
      <c r="D1288">
        <v>2.9</v>
      </c>
      <c r="E1288" t="s">
        <v>314</v>
      </c>
      <c r="F1288" t="s">
        <v>1954</v>
      </c>
      <c r="G1288" t="s">
        <v>1955</v>
      </c>
      <c r="H1288" t="s">
        <v>1948</v>
      </c>
      <c r="I1288">
        <v>-6.6187999999999997E-2</v>
      </c>
      <c r="J1288">
        <v>-1.2182999999999999E-2</v>
      </c>
      <c r="K1288">
        <v>-0.34255000000000002</v>
      </c>
      <c r="L1288">
        <v>2018.6</v>
      </c>
      <c r="M1288">
        <v>-66.394000000000005</v>
      </c>
      <c r="N1288">
        <v>34.447000000000003</v>
      </c>
      <c r="O1288">
        <v>44.62</v>
      </c>
      <c r="P1288">
        <v>1955.8</v>
      </c>
      <c r="Q1288">
        <v>711.24</v>
      </c>
      <c r="R1288">
        <v>0.95165</v>
      </c>
      <c r="S1288">
        <v>0.94664999999999999</v>
      </c>
      <c r="T1288">
        <v>0.74663000000000002</v>
      </c>
      <c r="U1288">
        <v>0.58940000000000003</v>
      </c>
      <c r="V1288">
        <v>0.9032</v>
      </c>
      <c r="W1288">
        <v>0.89675000000000005</v>
      </c>
      <c r="X1288">
        <v>1.0564</v>
      </c>
      <c r="Y1288">
        <v>0.82230999999999999</v>
      </c>
      <c r="Z1288">
        <v>0.92271000000000003</v>
      </c>
      <c r="AA1288">
        <v>0.91756000000000004</v>
      </c>
      <c r="AB1288">
        <v>0.94398000000000004</v>
      </c>
      <c r="AC1288">
        <v>0.75285000000000002</v>
      </c>
      <c r="AD1288">
        <v>33</v>
      </c>
      <c r="AE1288">
        <v>33</v>
      </c>
      <c r="AF1288">
        <v>0.92605000000000004</v>
      </c>
      <c r="AG1288">
        <v>0.64156000000000002</v>
      </c>
      <c r="AH1288">
        <v>0.28449000000000002</v>
      </c>
      <c r="AI1288">
        <v>33</v>
      </c>
      <c r="AJ1288">
        <v>32</v>
      </c>
      <c r="AK1288">
        <v>4</v>
      </c>
      <c r="AL1288">
        <v>0</v>
      </c>
      <c r="AM1288">
        <v>1</v>
      </c>
      <c r="AN1288">
        <v>0</v>
      </c>
      <c r="AO1288">
        <v>0.96984000000000004</v>
      </c>
      <c r="AP1288">
        <v>0</v>
      </c>
      <c r="AQ1288">
        <v>1</v>
      </c>
      <c r="AR1288" t="s">
        <v>95</v>
      </c>
      <c r="AS1288" t="s">
        <v>95</v>
      </c>
      <c r="AT1288" t="s">
        <v>95</v>
      </c>
      <c r="AU1288" t="s">
        <v>95</v>
      </c>
      <c r="AV1288" t="s">
        <v>95</v>
      </c>
      <c r="AW1288" t="s">
        <v>95</v>
      </c>
      <c r="AX1288" t="s">
        <v>95</v>
      </c>
      <c r="AY1288" t="s">
        <v>95</v>
      </c>
      <c r="AZ1288" t="s">
        <v>95</v>
      </c>
      <c r="BA1288" t="s">
        <v>95</v>
      </c>
      <c r="BB1288" t="s">
        <v>95</v>
      </c>
      <c r="BC1288" t="s">
        <v>95</v>
      </c>
      <c r="BD1288" t="s">
        <v>95</v>
      </c>
      <c r="BI1288">
        <v>0</v>
      </c>
      <c r="BL1288">
        <v>1</v>
      </c>
      <c r="BM1288">
        <v>1</v>
      </c>
      <c r="BN1288">
        <v>0</v>
      </c>
      <c r="BO1288">
        <v>0</v>
      </c>
      <c r="BP1288">
        <v>0</v>
      </c>
      <c r="BQ1288">
        <v>1</v>
      </c>
      <c r="BY1288">
        <v>1333</v>
      </c>
      <c r="CG1288" s="4">
        <v>1</v>
      </c>
      <c r="CH1288" s="4">
        <v>1</v>
      </c>
      <c r="CI1288" s="5">
        <v>0</v>
      </c>
      <c r="CJ1288" s="5">
        <v>0</v>
      </c>
      <c r="CK1288" s="5">
        <v>0</v>
      </c>
      <c r="CL1288" s="5">
        <v>1</v>
      </c>
    </row>
    <row r="1289" spans="1:90" x14ac:dyDescent="0.2">
      <c r="A1289" t="s">
        <v>2018</v>
      </c>
      <c r="B1289" t="s">
        <v>1944</v>
      </c>
      <c r="C1289" t="s">
        <v>230</v>
      </c>
      <c r="D1289">
        <v>3.5</v>
      </c>
      <c r="E1289" t="s">
        <v>317</v>
      </c>
      <c r="F1289" t="s">
        <v>318</v>
      </c>
      <c r="G1289" t="s">
        <v>319</v>
      </c>
      <c r="H1289" t="s">
        <v>1948</v>
      </c>
      <c r="I1289">
        <v>0.39982000000000001</v>
      </c>
      <c r="J1289">
        <v>3.6927000000000001E-2</v>
      </c>
      <c r="K1289">
        <v>0.37945000000000001</v>
      </c>
      <c r="L1289">
        <v>2014.5</v>
      </c>
      <c r="M1289">
        <v>10.991</v>
      </c>
      <c r="N1289">
        <v>17.385999999999999</v>
      </c>
      <c r="O1289">
        <v>1547.5</v>
      </c>
      <c r="P1289" s="1">
        <v>158210</v>
      </c>
      <c r="Q1289">
        <v>-755.83</v>
      </c>
      <c r="R1289">
        <v>0.99202999999999997</v>
      </c>
      <c r="S1289">
        <v>0.99143999999999999</v>
      </c>
      <c r="T1289">
        <v>0.54108999999999996</v>
      </c>
      <c r="U1289">
        <v>0.30103000000000002</v>
      </c>
      <c r="V1289">
        <v>-0.39782000000000001</v>
      </c>
      <c r="W1289">
        <v>-0.46438000000000001</v>
      </c>
      <c r="X1289">
        <v>7.1646999999999998</v>
      </c>
      <c r="Y1289">
        <v>3.8222</v>
      </c>
      <c r="Z1289">
        <v>0.66127000000000002</v>
      </c>
      <c r="AA1289">
        <v>0.64514000000000005</v>
      </c>
      <c r="AB1289">
        <v>3.5268999999999999</v>
      </c>
      <c r="AC1289">
        <v>3.0398999999999998</v>
      </c>
      <c r="AD1289">
        <v>45</v>
      </c>
      <c r="AE1289">
        <v>16</v>
      </c>
      <c r="AF1289">
        <v>0.97777000000000003</v>
      </c>
      <c r="AG1289">
        <v>5.7515999999999998E-2</v>
      </c>
      <c r="AH1289">
        <v>0.92025000000000001</v>
      </c>
      <c r="AI1289">
        <v>16</v>
      </c>
      <c r="AJ1289">
        <v>2</v>
      </c>
      <c r="AK1289">
        <v>15</v>
      </c>
      <c r="AL1289">
        <v>1</v>
      </c>
      <c r="AM1289">
        <v>0</v>
      </c>
      <c r="AN1289">
        <v>1</v>
      </c>
      <c r="AO1289">
        <v>0.92944000000000004</v>
      </c>
      <c r="AP1289">
        <v>0</v>
      </c>
      <c r="AQ1289">
        <v>1</v>
      </c>
      <c r="AR1289" t="s">
        <v>95</v>
      </c>
      <c r="AS1289" t="s">
        <v>95</v>
      </c>
      <c r="AT1289" t="s">
        <v>95</v>
      </c>
      <c r="AU1289" t="s">
        <v>95</v>
      </c>
      <c r="AV1289" t="s">
        <v>95</v>
      </c>
      <c r="AW1289" t="s">
        <v>95</v>
      </c>
      <c r="AX1289" t="s">
        <v>95</v>
      </c>
      <c r="AY1289" t="s">
        <v>95</v>
      </c>
      <c r="AZ1289" t="s">
        <v>95</v>
      </c>
      <c r="BA1289" t="s">
        <v>95</v>
      </c>
      <c r="BB1289" t="s">
        <v>95</v>
      </c>
      <c r="BC1289" t="s">
        <v>95</v>
      </c>
      <c r="BD1289" t="s">
        <v>95</v>
      </c>
      <c r="BI1289">
        <v>0</v>
      </c>
      <c r="BJ1289" t="s">
        <v>137</v>
      </c>
      <c r="BK1289" t="s">
        <v>133</v>
      </c>
      <c r="BL1289">
        <v>1</v>
      </c>
      <c r="BM1289">
        <v>1</v>
      </c>
      <c r="BN1289">
        <v>0</v>
      </c>
      <c r="BO1289">
        <v>0</v>
      </c>
      <c r="BP1289">
        <v>0</v>
      </c>
      <c r="BQ1289">
        <v>1</v>
      </c>
      <c r="BY1289">
        <v>1334</v>
      </c>
      <c r="CG1289" s="4">
        <v>1</v>
      </c>
      <c r="CH1289" s="4">
        <v>1</v>
      </c>
      <c r="CI1289" s="5">
        <v>0</v>
      </c>
      <c r="CJ1289" s="5">
        <v>0</v>
      </c>
      <c r="CK1289" s="5">
        <v>0</v>
      </c>
      <c r="CL1289" s="5">
        <v>1</v>
      </c>
    </row>
    <row r="1290" spans="1:90" x14ac:dyDescent="0.2">
      <c r="A1290" t="s">
        <v>2019</v>
      </c>
      <c r="B1290" t="s">
        <v>1944</v>
      </c>
      <c r="C1290" t="s">
        <v>230</v>
      </c>
      <c r="D1290">
        <v>3.5</v>
      </c>
      <c r="E1290" t="s">
        <v>317</v>
      </c>
      <c r="F1290" t="s">
        <v>321</v>
      </c>
      <c r="G1290" t="s">
        <v>322</v>
      </c>
      <c r="H1290" t="s">
        <v>1948</v>
      </c>
      <c r="I1290">
        <v>16.280999999999999</v>
      </c>
      <c r="J1290">
        <v>5.4554999999999999E-2</v>
      </c>
      <c r="K1290">
        <v>2.8854000000000001E-2</v>
      </c>
      <c r="L1290">
        <v>2008.8</v>
      </c>
      <c r="M1290">
        <v>0.26990999999999998</v>
      </c>
      <c r="N1290">
        <v>1.0667</v>
      </c>
      <c r="O1290">
        <v>9.5730999999999997E-2</v>
      </c>
      <c r="P1290">
        <v>1979.3</v>
      </c>
      <c r="Q1290">
        <v>-57.387</v>
      </c>
      <c r="R1290">
        <v>0.38080999999999998</v>
      </c>
      <c r="S1290">
        <v>0.33550999999999997</v>
      </c>
      <c r="T1290">
        <v>0.64864999999999995</v>
      </c>
      <c r="U1290">
        <v>0.29631000000000002</v>
      </c>
      <c r="V1290">
        <v>0.16966000000000001</v>
      </c>
      <c r="W1290">
        <v>0.13012000000000001</v>
      </c>
      <c r="X1290">
        <v>0.75114999999999998</v>
      </c>
      <c r="Y1290">
        <v>0.49568000000000001</v>
      </c>
      <c r="Z1290">
        <v>0.20665</v>
      </c>
      <c r="AA1290">
        <v>0.16886999999999999</v>
      </c>
      <c r="AB1290">
        <v>0.73421999999999998</v>
      </c>
      <c r="AC1290">
        <v>0.48143000000000002</v>
      </c>
      <c r="AD1290">
        <v>45</v>
      </c>
      <c r="AE1290">
        <v>10</v>
      </c>
      <c r="AF1290">
        <v>3.75</v>
      </c>
      <c r="AG1290">
        <v>0.9375</v>
      </c>
      <c r="AH1290">
        <v>2.8125</v>
      </c>
      <c r="AI1290">
        <v>14</v>
      </c>
      <c r="AJ1290">
        <v>5</v>
      </c>
      <c r="AK1290">
        <v>13</v>
      </c>
      <c r="AL1290">
        <v>1</v>
      </c>
      <c r="AM1290">
        <v>0</v>
      </c>
      <c r="AN1290">
        <v>1</v>
      </c>
      <c r="AO1290">
        <v>0.54054000000000002</v>
      </c>
      <c r="AP1290">
        <v>0</v>
      </c>
      <c r="AQ1290">
        <v>1</v>
      </c>
      <c r="AR1290" t="s">
        <v>94</v>
      </c>
      <c r="AS1290" t="s">
        <v>95</v>
      </c>
      <c r="AT1290" t="s">
        <v>95</v>
      </c>
      <c r="AU1290" t="s">
        <v>94</v>
      </c>
      <c r="AV1290" t="s">
        <v>94</v>
      </c>
      <c r="AW1290" t="s">
        <v>94</v>
      </c>
      <c r="AX1290" t="s">
        <v>94</v>
      </c>
      <c r="AY1290" t="s">
        <v>95</v>
      </c>
      <c r="AZ1290" t="s">
        <v>94</v>
      </c>
      <c r="BA1290" t="s">
        <v>94</v>
      </c>
      <c r="BB1290" t="s">
        <v>94</v>
      </c>
      <c r="BC1290" t="s">
        <v>94</v>
      </c>
      <c r="BD1290" t="s">
        <v>94</v>
      </c>
      <c r="BI1290">
        <v>0</v>
      </c>
      <c r="BJ1290" t="s">
        <v>132</v>
      </c>
      <c r="BK1290" t="s">
        <v>133</v>
      </c>
      <c r="BL1290">
        <v>1</v>
      </c>
      <c r="BM1290">
        <v>1</v>
      </c>
      <c r="BN1290">
        <v>0</v>
      </c>
      <c r="BO1290">
        <v>0</v>
      </c>
      <c r="BP1290">
        <v>0</v>
      </c>
      <c r="BQ1290">
        <v>0</v>
      </c>
      <c r="BY1290">
        <v>1335</v>
      </c>
      <c r="CG1290" s="4">
        <v>1</v>
      </c>
      <c r="CH1290" s="4">
        <v>1</v>
      </c>
      <c r="CI1290" s="5">
        <v>0</v>
      </c>
      <c r="CJ1290" s="5">
        <v>0</v>
      </c>
      <c r="CK1290" s="5">
        <v>0</v>
      </c>
      <c r="CL1290" s="5">
        <v>0</v>
      </c>
    </row>
    <row r="1291" spans="1:90" x14ac:dyDescent="0.2">
      <c r="A1291" t="s">
        <v>2020</v>
      </c>
      <c r="B1291" t="s">
        <v>1944</v>
      </c>
      <c r="C1291" t="s">
        <v>230</v>
      </c>
      <c r="D1291">
        <v>3.5</v>
      </c>
      <c r="E1291" t="s">
        <v>317</v>
      </c>
      <c r="F1291" t="s">
        <v>325</v>
      </c>
      <c r="G1291" t="s">
        <v>326</v>
      </c>
      <c r="H1291" t="s">
        <v>1948</v>
      </c>
      <c r="I1291">
        <v>0.62851999999999997</v>
      </c>
      <c r="J1291">
        <v>6.888E-3</v>
      </c>
      <c r="K1291">
        <v>6.2186999999999999E-2</v>
      </c>
      <c r="L1291">
        <v>2014.1</v>
      </c>
      <c r="M1291">
        <v>6.9917999999999996</v>
      </c>
      <c r="N1291">
        <v>2.7292000000000001</v>
      </c>
      <c r="O1291">
        <v>1553.8</v>
      </c>
      <c r="P1291" s="1">
        <v>157580</v>
      </c>
      <c r="Q1291">
        <v>-123.88</v>
      </c>
      <c r="R1291">
        <v>0.87694000000000005</v>
      </c>
      <c r="S1291">
        <v>0.86792999999999998</v>
      </c>
      <c r="T1291">
        <v>0.38634000000000002</v>
      </c>
      <c r="U1291">
        <v>0.18396000000000001</v>
      </c>
      <c r="V1291">
        <v>-0.31922</v>
      </c>
      <c r="W1291">
        <v>-0.38203999999999999</v>
      </c>
      <c r="X1291">
        <v>1.2648999999999999</v>
      </c>
      <c r="Y1291">
        <v>0.62222</v>
      </c>
      <c r="Z1291">
        <v>0.53781000000000001</v>
      </c>
      <c r="AA1291">
        <v>0.51580000000000004</v>
      </c>
      <c r="AB1291">
        <v>0.74870999999999999</v>
      </c>
      <c r="AC1291">
        <v>0.63497000000000003</v>
      </c>
      <c r="AD1291">
        <v>45</v>
      </c>
      <c r="AE1291">
        <v>13</v>
      </c>
      <c r="AF1291">
        <v>1.0992</v>
      </c>
      <c r="AG1291">
        <v>0.36641000000000001</v>
      </c>
      <c r="AH1291">
        <v>0.73282000000000003</v>
      </c>
      <c r="AI1291">
        <v>13</v>
      </c>
      <c r="AJ1291">
        <v>7</v>
      </c>
      <c r="AK1291">
        <v>12</v>
      </c>
      <c r="AL1291">
        <v>1</v>
      </c>
      <c r="AM1291">
        <v>0</v>
      </c>
      <c r="AN1291">
        <v>1</v>
      </c>
      <c r="AO1291">
        <v>0.91666999999999998</v>
      </c>
      <c r="AP1291">
        <v>0</v>
      </c>
      <c r="AQ1291">
        <v>1</v>
      </c>
      <c r="AR1291" t="s">
        <v>95</v>
      </c>
      <c r="AS1291" t="s">
        <v>95</v>
      </c>
      <c r="AT1291" t="s">
        <v>95</v>
      </c>
      <c r="AU1291" t="s">
        <v>95</v>
      </c>
      <c r="AV1291" t="s">
        <v>95</v>
      </c>
      <c r="AW1291" t="s">
        <v>95</v>
      </c>
      <c r="AX1291" t="s">
        <v>95</v>
      </c>
      <c r="AY1291" t="s">
        <v>95</v>
      </c>
      <c r="AZ1291" t="s">
        <v>95</v>
      </c>
      <c r="BA1291" t="s">
        <v>95</v>
      </c>
      <c r="BB1291" t="s">
        <v>95</v>
      </c>
      <c r="BC1291" t="s">
        <v>95</v>
      </c>
      <c r="BD1291" t="s">
        <v>95</v>
      </c>
      <c r="BI1291">
        <v>0</v>
      </c>
      <c r="BJ1291" t="s">
        <v>132</v>
      </c>
      <c r="BK1291" t="s">
        <v>133</v>
      </c>
      <c r="BL1291">
        <v>1</v>
      </c>
      <c r="BM1291">
        <v>1</v>
      </c>
      <c r="BN1291">
        <v>0</v>
      </c>
      <c r="BO1291">
        <v>0</v>
      </c>
      <c r="BP1291">
        <v>0</v>
      </c>
      <c r="BQ1291">
        <v>0</v>
      </c>
      <c r="BY1291">
        <v>1336</v>
      </c>
      <c r="CG1291" s="4">
        <v>1</v>
      </c>
      <c r="CH1291" s="4">
        <v>1</v>
      </c>
      <c r="CI1291" s="5">
        <v>0</v>
      </c>
      <c r="CJ1291" s="5">
        <v>0</v>
      </c>
      <c r="CK1291" s="5">
        <v>0</v>
      </c>
      <c r="CL1291" s="5">
        <v>0</v>
      </c>
    </row>
    <row r="1292" spans="1:90" x14ac:dyDescent="0.2">
      <c r="A1292" t="s">
        <v>2021</v>
      </c>
      <c r="B1292" t="s">
        <v>1944</v>
      </c>
      <c r="C1292" t="s">
        <v>230</v>
      </c>
      <c r="D1292">
        <v>3.5</v>
      </c>
      <c r="E1292" t="s">
        <v>317</v>
      </c>
      <c r="F1292" t="s">
        <v>328</v>
      </c>
      <c r="G1292" t="s">
        <v>329</v>
      </c>
      <c r="H1292" t="s">
        <v>1948</v>
      </c>
      <c r="I1292">
        <v>1.8517999999999999</v>
      </c>
      <c r="J1292">
        <v>0.12927</v>
      </c>
      <c r="K1292">
        <v>2.6753999999999998</v>
      </c>
      <c r="L1292">
        <v>2017.9</v>
      </c>
      <c r="M1292">
        <v>2.3730000000000002</v>
      </c>
      <c r="N1292">
        <v>167.74</v>
      </c>
      <c r="O1292">
        <v>0.47105000000000002</v>
      </c>
      <c r="P1292">
        <v>1978.9</v>
      </c>
      <c r="Q1292">
        <v>-5331.6</v>
      </c>
      <c r="R1292">
        <v>0.44495000000000001</v>
      </c>
      <c r="S1292">
        <v>0.40433999999999998</v>
      </c>
      <c r="T1292">
        <v>62.838000000000001</v>
      </c>
      <c r="U1292">
        <v>18.466999999999999</v>
      </c>
      <c r="V1292">
        <v>0.26685999999999999</v>
      </c>
      <c r="W1292">
        <v>0.23194999999999999</v>
      </c>
      <c r="X1292">
        <v>72.218999999999994</v>
      </c>
      <c r="Y1292">
        <v>30.75</v>
      </c>
      <c r="Z1292">
        <v>0.16969999999999999</v>
      </c>
      <c r="AA1292">
        <v>0.13016</v>
      </c>
      <c r="AB1292">
        <v>76.855999999999995</v>
      </c>
      <c r="AC1292">
        <v>42.005000000000003</v>
      </c>
      <c r="AD1292">
        <v>45</v>
      </c>
      <c r="AE1292">
        <v>12</v>
      </c>
      <c r="AF1292">
        <v>3.0387</v>
      </c>
      <c r="AG1292">
        <v>4.7691999999999998E-4</v>
      </c>
      <c r="AH1292">
        <v>3.0381999999999998</v>
      </c>
      <c r="AI1292">
        <v>13</v>
      </c>
      <c r="AJ1292">
        <v>3</v>
      </c>
      <c r="AK1292">
        <v>11</v>
      </c>
      <c r="AL1292">
        <v>1</v>
      </c>
      <c r="AM1292">
        <v>0</v>
      </c>
      <c r="AN1292">
        <v>1</v>
      </c>
      <c r="AO1292">
        <v>0.61614999999999998</v>
      </c>
      <c r="AP1292">
        <v>0</v>
      </c>
      <c r="AQ1292">
        <v>0</v>
      </c>
      <c r="AR1292" t="s">
        <v>94</v>
      </c>
      <c r="AS1292" t="s">
        <v>95</v>
      </c>
      <c r="AT1292" t="s">
        <v>95</v>
      </c>
      <c r="AU1292" t="s">
        <v>94</v>
      </c>
      <c r="AV1292" t="s">
        <v>94</v>
      </c>
      <c r="AW1292" t="s">
        <v>94</v>
      </c>
      <c r="AX1292" t="s">
        <v>94</v>
      </c>
      <c r="AY1292" t="s">
        <v>95</v>
      </c>
      <c r="AZ1292" t="s">
        <v>94</v>
      </c>
      <c r="BA1292" t="s">
        <v>94</v>
      </c>
      <c r="BB1292" t="s">
        <v>94</v>
      </c>
      <c r="BC1292" t="s">
        <v>94</v>
      </c>
      <c r="BD1292" t="s">
        <v>94</v>
      </c>
      <c r="BI1292">
        <v>0</v>
      </c>
      <c r="BJ1292" t="s">
        <v>132</v>
      </c>
      <c r="BK1292" t="s">
        <v>133</v>
      </c>
      <c r="BL1292">
        <v>1</v>
      </c>
      <c r="BM1292">
        <v>1</v>
      </c>
      <c r="BN1292">
        <v>0</v>
      </c>
      <c r="BO1292">
        <v>0</v>
      </c>
      <c r="BP1292">
        <v>0</v>
      </c>
      <c r="BQ1292">
        <v>0</v>
      </c>
      <c r="BY1292">
        <v>1337</v>
      </c>
      <c r="CG1292" s="4">
        <v>1</v>
      </c>
      <c r="CH1292" s="4">
        <v>1</v>
      </c>
      <c r="CI1292" s="5">
        <v>0</v>
      </c>
      <c r="CJ1292" s="5">
        <v>0</v>
      </c>
      <c r="CK1292" s="5">
        <v>0</v>
      </c>
      <c r="CL1292" s="5">
        <v>0</v>
      </c>
    </row>
    <row r="1293" spans="1:90" x14ac:dyDescent="0.2">
      <c r="A1293" t="s">
        <v>2022</v>
      </c>
      <c r="B1293" t="s">
        <v>1944</v>
      </c>
      <c r="C1293" t="s">
        <v>230</v>
      </c>
      <c r="D1293">
        <v>3.5</v>
      </c>
      <c r="E1293" t="s">
        <v>317</v>
      </c>
      <c r="F1293" t="s">
        <v>331</v>
      </c>
      <c r="G1293" t="s">
        <v>329</v>
      </c>
      <c r="H1293" t="s">
        <v>1948</v>
      </c>
      <c r="I1293">
        <v>1.8002</v>
      </c>
      <c r="J1293">
        <v>0.12987000000000001</v>
      </c>
      <c r="K1293">
        <v>2.7974999999999999</v>
      </c>
      <c r="L1293">
        <v>2018</v>
      </c>
      <c r="M1293">
        <v>2.4411</v>
      </c>
      <c r="N1293">
        <v>177.4</v>
      </c>
      <c r="O1293">
        <v>1.3249</v>
      </c>
      <c r="P1293">
        <v>1986.7</v>
      </c>
      <c r="Q1293">
        <v>-5575</v>
      </c>
      <c r="R1293">
        <v>0.42587000000000003</v>
      </c>
      <c r="S1293">
        <v>0.38385999999999998</v>
      </c>
      <c r="T1293">
        <v>68.492000000000004</v>
      </c>
      <c r="U1293">
        <v>19.870999999999999</v>
      </c>
      <c r="V1293">
        <v>0.25513999999999998</v>
      </c>
      <c r="W1293">
        <v>0.21967</v>
      </c>
      <c r="X1293">
        <v>78.013999999999996</v>
      </c>
      <c r="Y1293">
        <v>32.137</v>
      </c>
      <c r="Z1293">
        <v>0.16155</v>
      </c>
      <c r="AA1293">
        <v>0.12163</v>
      </c>
      <c r="AB1293">
        <v>82.77</v>
      </c>
      <c r="AC1293">
        <v>43.889000000000003</v>
      </c>
      <c r="AD1293">
        <v>45</v>
      </c>
      <c r="AE1293">
        <v>12</v>
      </c>
      <c r="AF1293">
        <v>3.1358999999999999</v>
      </c>
      <c r="AG1293">
        <v>4.5094999999999998E-4</v>
      </c>
      <c r="AH1293">
        <v>3.1354000000000002</v>
      </c>
      <c r="AI1293">
        <v>13</v>
      </c>
      <c r="AJ1293">
        <v>3</v>
      </c>
      <c r="AK1293">
        <v>11</v>
      </c>
      <c r="AL1293">
        <v>1</v>
      </c>
      <c r="AM1293">
        <v>0</v>
      </c>
      <c r="AN1293">
        <v>1</v>
      </c>
      <c r="AO1293">
        <v>0.58272000000000002</v>
      </c>
      <c r="AP1293">
        <v>0</v>
      </c>
      <c r="AQ1293">
        <v>0</v>
      </c>
      <c r="AR1293" t="s">
        <v>94</v>
      </c>
      <c r="AS1293" t="s">
        <v>95</v>
      </c>
      <c r="AT1293" t="s">
        <v>95</v>
      </c>
      <c r="AU1293" t="s">
        <v>94</v>
      </c>
      <c r="AV1293" t="s">
        <v>94</v>
      </c>
      <c r="AW1293" t="s">
        <v>94</v>
      </c>
      <c r="AX1293" t="s">
        <v>94</v>
      </c>
      <c r="AY1293" t="s">
        <v>95</v>
      </c>
      <c r="AZ1293" t="s">
        <v>94</v>
      </c>
      <c r="BA1293" t="s">
        <v>94</v>
      </c>
      <c r="BB1293" t="s">
        <v>94</v>
      </c>
      <c r="BC1293" t="s">
        <v>94</v>
      </c>
      <c r="BD1293" t="s">
        <v>94</v>
      </c>
      <c r="BI1293">
        <v>0</v>
      </c>
      <c r="BJ1293" t="s">
        <v>132</v>
      </c>
      <c r="BK1293" t="s">
        <v>133</v>
      </c>
      <c r="BL1293">
        <v>1</v>
      </c>
      <c r="BM1293">
        <v>1</v>
      </c>
      <c r="BN1293">
        <v>0</v>
      </c>
      <c r="BO1293">
        <v>0</v>
      </c>
      <c r="BP1293">
        <v>0</v>
      </c>
      <c r="BQ1293">
        <v>0</v>
      </c>
      <c r="BY1293">
        <v>1338</v>
      </c>
      <c r="CG1293" s="4">
        <v>1</v>
      </c>
      <c r="CH1293" s="4">
        <v>1</v>
      </c>
      <c r="CI1293" s="5">
        <v>0</v>
      </c>
      <c r="CJ1293" s="5">
        <v>0</v>
      </c>
      <c r="CK1293" s="5">
        <v>0</v>
      </c>
      <c r="CL1293" s="5">
        <v>0</v>
      </c>
    </row>
    <row r="1294" spans="1:90" x14ac:dyDescent="0.2">
      <c r="A1294" t="s">
        <v>2023</v>
      </c>
      <c r="B1294" t="s">
        <v>1944</v>
      </c>
      <c r="C1294" t="s">
        <v>230</v>
      </c>
      <c r="D1294">
        <v>3.5</v>
      </c>
      <c r="E1294" t="s">
        <v>317</v>
      </c>
      <c r="F1294" t="s">
        <v>333</v>
      </c>
      <c r="G1294" t="s">
        <v>326</v>
      </c>
      <c r="H1294" t="s">
        <v>1948</v>
      </c>
      <c r="I1294">
        <v>0.58147000000000004</v>
      </c>
      <c r="J1294">
        <v>9.5882999999999993E-3</v>
      </c>
      <c r="K1294">
        <v>9.0646000000000004E-2</v>
      </c>
      <c r="L1294">
        <v>2015</v>
      </c>
      <c r="M1294">
        <v>7.5575000000000001</v>
      </c>
      <c r="N1294">
        <v>4.2598000000000003</v>
      </c>
      <c r="O1294">
        <v>1553.2</v>
      </c>
      <c r="P1294" s="1">
        <v>157640</v>
      </c>
      <c r="Q1294">
        <v>-180.58</v>
      </c>
      <c r="R1294">
        <v>0.84367999999999999</v>
      </c>
      <c r="S1294">
        <v>0.83223999999999998</v>
      </c>
      <c r="T1294">
        <v>0.65749999999999997</v>
      </c>
      <c r="U1294">
        <v>0.28869</v>
      </c>
      <c r="V1294">
        <v>-0.28571000000000002</v>
      </c>
      <c r="W1294">
        <v>-0.34694000000000003</v>
      </c>
      <c r="X1294">
        <v>1.8855999999999999</v>
      </c>
      <c r="Y1294">
        <v>0.88888999999999996</v>
      </c>
      <c r="Z1294">
        <v>0.50114000000000003</v>
      </c>
      <c r="AA1294">
        <v>0.47738999999999998</v>
      </c>
      <c r="AB1294">
        <v>1.1745000000000001</v>
      </c>
      <c r="AC1294">
        <v>0.96050000000000002</v>
      </c>
      <c r="AD1294">
        <v>45</v>
      </c>
      <c r="AE1294">
        <v>13</v>
      </c>
      <c r="AF1294">
        <v>1.1738</v>
      </c>
      <c r="AG1294">
        <v>0.23474999999999999</v>
      </c>
      <c r="AH1294">
        <v>0.93901000000000001</v>
      </c>
      <c r="AI1294">
        <v>13</v>
      </c>
      <c r="AJ1294">
        <v>5</v>
      </c>
      <c r="AK1294">
        <v>12</v>
      </c>
      <c r="AL1294">
        <v>1</v>
      </c>
      <c r="AM1294">
        <v>0</v>
      </c>
      <c r="AN1294">
        <v>1</v>
      </c>
      <c r="AO1294">
        <v>0.9</v>
      </c>
      <c r="AP1294">
        <v>0</v>
      </c>
      <c r="AQ1294">
        <v>1</v>
      </c>
      <c r="AR1294" t="s">
        <v>95</v>
      </c>
      <c r="AS1294" t="s">
        <v>95</v>
      </c>
      <c r="AT1294" t="s">
        <v>95</v>
      </c>
      <c r="AU1294" t="s">
        <v>95</v>
      </c>
      <c r="AV1294" t="s">
        <v>94</v>
      </c>
      <c r="AW1294" t="s">
        <v>94</v>
      </c>
      <c r="AX1294" t="s">
        <v>95</v>
      </c>
      <c r="AY1294" t="s">
        <v>95</v>
      </c>
      <c r="AZ1294" t="s">
        <v>95</v>
      </c>
      <c r="BA1294" t="s">
        <v>94</v>
      </c>
      <c r="BB1294" t="s">
        <v>94</v>
      </c>
      <c r="BC1294" t="s">
        <v>94</v>
      </c>
      <c r="BD1294" t="s">
        <v>94</v>
      </c>
      <c r="BI1294">
        <v>0</v>
      </c>
      <c r="BJ1294" t="s">
        <v>132</v>
      </c>
      <c r="BK1294" t="s">
        <v>133</v>
      </c>
      <c r="BL1294">
        <v>1</v>
      </c>
      <c r="BM1294">
        <v>1</v>
      </c>
      <c r="BN1294">
        <v>0</v>
      </c>
      <c r="BO1294">
        <v>0</v>
      </c>
      <c r="BP1294">
        <v>0</v>
      </c>
      <c r="BQ1294">
        <v>0</v>
      </c>
      <c r="BY1294">
        <v>1339</v>
      </c>
      <c r="CG1294" s="4">
        <v>1</v>
      </c>
      <c r="CH1294" s="4">
        <v>1</v>
      </c>
      <c r="CI1294" s="5">
        <v>0</v>
      </c>
      <c r="CJ1294" s="5">
        <v>0</v>
      </c>
      <c r="CK1294" s="5">
        <v>0</v>
      </c>
      <c r="CL1294" s="5">
        <v>0</v>
      </c>
    </row>
    <row r="1295" spans="1:90" x14ac:dyDescent="0.2">
      <c r="A1295" t="s">
        <v>2024</v>
      </c>
      <c r="B1295" t="s">
        <v>1944</v>
      </c>
      <c r="C1295" t="s">
        <v>230</v>
      </c>
      <c r="D1295">
        <v>3.5</v>
      </c>
      <c r="E1295" t="s">
        <v>317</v>
      </c>
      <c r="F1295" t="s">
        <v>335</v>
      </c>
      <c r="G1295" t="s">
        <v>336</v>
      </c>
      <c r="H1295" t="s">
        <v>1948</v>
      </c>
      <c r="I1295">
        <v>0.32582</v>
      </c>
      <c r="J1295">
        <v>0.17766000000000001</v>
      </c>
      <c r="K1295">
        <v>2.5796000000000001</v>
      </c>
      <c r="L1295">
        <v>2020</v>
      </c>
      <c r="M1295">
        <v>13.487</v>
      </c>
      <c r="N1295">
        <v>214.67</v>
      </c>
      <c r="O1295">
        <v>0.19073999999999999</v>
      </c>
      <c r="P1295">
        <v>1985.2</v>
      </c>
      <c r="Q1295">
        <v>-5140.3999999999996</v>
      </c>
      <c r="R1295">
        <v>0.99848999999999999</v>
      </c>
      <c r="S1295">
        <v>0.99838000000000005</v>
      </c>
      <c r="T1295">
        <v>1.7837000000000001</v>
      </c>
      <c r="U1295">
        <v>1.1448</v>
      </c>
      <c r="V1295">
        <v>0.98097000000000001</v>
      </c>
      <c r="W1295">
        <v>0.98006000000000004</v>
      </c>
      <c r="X1295">
        <v>6.3406000000000002</v>
      </c>
      <c r="Y1295">
        <v>4.4067999999999996</v>
      </c>
      <c r="Z1295">
        <v>0.53129999999999999</v>
      </c>
      <c r="AA1295">
        <v>0.50899000000000005</v>
      </c>
      <c r="AB1295">
        <v>31.466000000000001</v>
      </c>
      <c r="AC1295">
        <v>25.388999999999999</v>
      </c>
      <c r="AD1295">
        <v>45</v>
      </c>
      <c r="AE1295">
        <v>16</v>
      </c>
      <c r="AF1295">
        <v>0.80123999999999995</v>
      </c>
      <c r="AG1295">
        <v>4.6584E-3</v>
      </c>
      <c r="AH1295">
        <v>0.79659000000000002</v>
      </c>
      <c r="AI1295">
        <v>16</v>
      </c>
      <c r="AJ1295">
        <v>0</v>
      </c>
      <c r="AK1295">
        <v>15</v>
      </c>
      <c r="AL1295">
        <v>0</v>
      </c>
      <c r="AM1295">
        <v>0</v>
      </c>
      <c r="AN1295">
        <v>1</v>
      </c>
      <c r="AO1295">
        <v>0.86797999999999997</v>
      </c>
      <c r="AP1295">
        <v>0</v>
      </c>
      <c r="AQ1295">
        <v>0</v>
      </c>
      <c r="AR1295" t="s">
        <v>95</v>
      </c>
      <c r="AS1295" t="s">
        <v>95</v>
      </c>
      <c r="AT1295" t="s">
        <v>95</v>
      </c>
      <c r="AU1295" t="s">
        <v>95</v>
      </c>
      <c r="AV1295" t="s">
        <v>95</v>
      </c>
      <c r="AW1295" t="s">
        <v>95</v>
      </c>
      <c r="AX1295" t="s">
        <v>95</v>
      </c>
      <c r="AY1295" t="s">
        <v>95</v>
      </c>
      <c r="AZ1295" t="s">
        <v>95</v>
      </c>
      <c r="BA1295" t="s">
        <v>95</v>
      </c>
      <c r="BB1295" t="s">
        <v>95</v>
      </c>
      <c r="BC1295" t="s">
        <v>95</v>
      </c>
      <c r="BD1295" t="s">
        <v>95</v>
      </c>
      <c r="BH1295" t="s">
        <v>389</v>
      </c>
      <c r="BI1295">
        <v>1</v>
      </c>
      <c r="BJ1295" t="s">
        <v>97</v>
      </c>
      <c r="BK1295" t="s">
        <v>337</v>
      </c>
      <c r="BL1295">
        <v>0</v>
      </c>
      <c r="BM1295">
        <v>0</v>
      </c>
      <c r="BN1295">
        <v>0</v>
      </c>
      <c r="BO1295">
        <v>0</v>
      </c>
      <c r="BP1295">
        <v>0</v>
      </c>
      <c r="BQ1295">
        <v>0</v>
      </c>
      <c r="BY1295">
        <v>1340</v>
      </c>
      <c r="CG1295" s="4">
        <v>0</v>
      </c>
      <c r="CH1295" s="4">
        <v>0</v>
      </c>
      <c r="CI1295" s="5">
        <v>0</v>
      </c>
      <c r="CJ1295" s="5">
        <v>0</v>
      </c>
      <c r="CK1295" s="5">
        <v>0</v>
      </c>
      <c r="CL1295" s="5">
        <v>0</v>
      </c>
    </row>
    <row r="1296" spans="1:90" x14ac:dyDescent="0.2">
      <c r="A1296" t="s">
        <v>2025</v>
      </c>
      <c r="B1296" t="s">
        <v>1944</v>
      </c>
      <c r="C1296" t="s">
        <v>230</v>
      </c>
      <c r="D1296">
        <v>3.5</v>
      </c>
      <c r="E1296" t="s">
        <v>317</v>
      </c>
      <c r="F1296" t="s">
        <v>339</v>
      </c>
      <c r="G1296" t="s">
        <v>340</v>
      </c>
      <c r="H1296" t="s">
        <v>1948</v>
      </c>
      <c r="I1296">
        <v>0.40316999999999997</v>
      </c>
      <c r="J1296">
        <v>3.3772999999999997E-2</v>
      </c>
      <c r="K1296">
        <v>0.34536</v>
      </c>
      <c r="L1296">
        <v>2014.4</v>
      </c>
      <c r="M1296">
        <v>10.9</v>
      </c>
      <c r="N1296">
        <v>17.274000000000001</v>
      </c>
      <c r="O1296">
        <v>1548.2</v>
      </c>
      <c r="P1296" s="1">
        <v>158140</v>
      </c>
      <c r="Q1296">
        <v>-687.86</v>
      </c>
      <c r="R1296">
        <v>0.98980999999999997</v>
      </c>
      <c r="S1296">
        <v>0.98902999999999996</v>
      </c>
      <c r="T1296">
        <v>0.55259999999999998</v>
      </c>
      <c r="U1296">
        <v>0.30951000000000001</v>
      </c>
      <c r="V1296">
        <v>-0.34355999999999998</v>
      </c>
      <c r="W1296">
        <v>-0.41072999999999998</v>
      </c>
      <c r="X1296">
        <v>6.3465999999999996</v>
      </c>
      <c r="Y1296">
        <v>3.2092999999999998</v>
      </c>
      <c r="Z1296">
        <v>0.61270000000000002</v>
      </c>
      <c r="AA1296">
        <v>0.59333999999999998</v>
      </c>
      <c r="AB1296">
        <v>3.4075000000000002</v>
      </c>
      <c r="AC1296">
        <v>2.8837999999999999</v>
      </c>
      <c r="AD1296">
        <v>43</v>
      </c>
      <c r="AE1296">
        <v>14</v>
      </c>
      <c r="AF1296">
        <v>0.98414000000000001</v>
      </c>
      <c r="AG1296">
        <v>5.7890999999999998E-2</v>
      </c>
      <c r="AH1296">
        <v>0.92625000000000002</v>
      </c>
      <c r="AI1296">
        <v>14</v>
      </c>
      <c r="AJ1296">
        <v>0</v>
      </c>
      <c r="AK1296">
        <v>13</v>
      </c>
      <c r="AL1296">
        <v>0</v>
      </c>
      <c r="AM1296">
        <v>0</v>
      </c>
      <c r="AN1296">
        <v>1</v>
      </c>
      <c r="AO1296">
        <v>0.90588999999999997</v>
      </c>
      <c r="AP1296">
        <v>0</v>
      </c>
      <c r="AQ1296">
        <v>1</v>
      </c>
      <c r="AR1296" t="s">
        <v>95</v>
      </c>
      <c r="AS1296" t="s">
        <v>95</v>
      </c>
      <c r="AT1296" t="s">
        <v>95</v>
      </c>
      <c r="AU1296" t="s">
        <v>95</v>
      </c>
      <c r="AV1296" t="s">
        <v>95</v>
      </c>
      <c r="AW1296" t="s">
        <v>95</v>
      </c>
      <c r="AX1296" t="s">
        <v>95</v>
      </c>
      <c r="AY1296" t="s">
        <v>95</v>
      </c>
      <c r="AZ1296" t="s">
        <v>95</v>
      </c>
      <c r="BA1296" t="s">
        <v>95</v>
      </c>
      <c r="BB1296" t="s">
        <v>95</v>
      </c>
      <c r="BC1296" t="s">
        <v>95</v>
      </c>
      <c r="BD1296" t="s">
        <v>95</v>
      </c>
      <c r="BH1296" t="s">
        <v>341</v>
      </c>
      <c r="BI1296">
        <v>1</v>
      </c>
      <c r="BJ1296" t="s">
        <v>97</v>
      </c>
      <c r="BK1296" t="s">
        <v>138</v>
      </c>
      <c r="BL1296">
        <v>0</v>
      </c>
      <c r="BM1296">
        <v>0</v>
      </c>
      <c r="BN1296">
        <v>0</v>
      </c>
      <c r="BO1296">
        <v>0</v>
      </c>
      <c r="BP1296">
        <v>0</v>
      </c>
      <c r="BQ1296">
        <v>0</v>
      </c>
      <c r="BY1296">
        <v>1341</v>
      </c>
      <c r="CG1296" s="4">
        <v>0</v>
      </c>
      <c r="CH1296" s="4">
        <v>0</v>
      </c>
      <c r="CI1296" s="5">
        <v>0</v>
      </c>
      <c r="CJ1296" s="5">
        <v>0</v>
      </c>
      <c r="CK1296" s="5">
        <v>0</v>
      </c>
      <c r="CL1296" s="5">
        <v>0</v>
      </c>
    </row>
    <row r="1297" spans="1:90" x14ac:dyDescent="0.2">
      <c r="A1297" t="s">
        <v>2026</v>
      </c>
      <c r="B1297" t="s">
        <v>1944</v>
      </c>
      <c r="C1297" t="s">
        <v>230</v>
      </c>
      <c r="D1297">
        <v>3.5</v>
      </c>
      <c r="E1297" t="s">
        <v>317</v>
      </c>
      <c r="F1297" t="s">
        <v>343</v>
      </c>
      <c r="G1297" t="s">
        <v>344</v>
      </c>
      <c r="H1297" t="s">
        <v>1948</v>
      </c>
      <c r="I1297">
        <v>0.39982000000000001</v>
      </c>
      <c r="J1297">
        <v>3.6927000000000001E-2</v>
      </c>
      <c r="K1297">
        <v>0.37945000000000001</v>
      </c>
      <c r="L1297">
        <v>2014.5</v>
      </c>
      <c r="M1297">
        <v>10.991</v>
      </c>
      <c r="N1297">
        <v>17.385999999999999</v>
      </c>
      <c r="O1297">
        <v>1547.5</v>
      </c>
      <c r="P1297" s="1">
        <v>158210</v>
      </c>
      <c r="Q1297">
        <v>-755.83</v>
      </c>
      <c r="R1297">
        <v>0.99202999999999997</v>
      </c>
      <c r="S1297">
        <v>0.99143999999999999</v>
      </c>
      <c r="T1297">
        <v>0.54108999999999996</v>
      </c>
      <c r="U1297">
        <v>0.30103000000000002</v>
      </c>
      <c r="V1297">
        <v>-0.39782000000000001</v>
      </c>
      <c r="W1297">
        <v>-0.46438000000000001</v>
      </c>
      <c r="X1297">
        <v>7.1646999999999998</v>
      </c>
      <c r="Y1297">
        <v>3.8222</v>
      </c>
      <c r="Z1297">
        <v>0.66127000000000002</v>
      </c>
      <c r="AA1297">
        <v>0.64514000000000005</v>
      </c>
      <c r="AB1297">
        <v>3.5268999999999999</v>
      </c>
      <c r="AC1297">
        <v>3.0398999999999998</v>
      </c>
      <c r="AD1297">
        <v>45</v>
      </c>
      <c r="AE1297">
        <v>16</v>
      </c>
      <c r="AF1297">
        <v>0.97777000000000003</v>
      </c>
      <c r="AG1297">
        <v>5.7515999999999998E-2</v>
      </c>
      <c r="AH1297">
        <v>0.92025000000000001</v>
      </c>
      <c r="AI1297">
        <v>16</v>
      </c>
      <c r="AJ1297">
        <v>2</v>
      </c>
      <c r="AK1297">
        <v>15</v>
      </c>
      <c r="AL1297">
        <v>1</v>
      </c>
      <c r="AM1297">
        <v>0</v>
      </c>
      <c r="AN1297">
        <v>1</v>
      </c>
      <c r="AO1297">
        <v>0.92944000000000004</v>
      </c>
      <c r="AP1297">
        <v>0</v>
      </c>
      <c r="AQ1297">
        <v>1</v>
      </c>
      <c r="AR1297" t="s">
        <v>95</v>
      </c>
      <c r="AS1297" t="s">
        <v>95</v>
      </c>
      <c r="AT1297" t="s">
        <v>95</v>
      </c>
      <c r="AU1297" t="s">
        <v>95</v>
      </c>
      <c r="AV1297" t="s">
        <v>95</v>
      </c>
      <c r="AW1297" t="s">
        <v>95</v>
      </c>
      <c r="AX1297" t="s">
        <v>95</v>
      </c>
      <c r="AY1297" t="s">
        <v>95</v>
      </c>
      <c r="AZ1297" t="s">
        <v>95</v>
      </c>
      <c r="BA1297" t="s">
        <v>95</v>
      </c>
      <c r="BB1297" t="s">
        <v>95</v>
      </c>
      <c r="BC1297" t="s">
        <v>95</v>
      </c>
      <c r="BD1297" t="s">
        <v>95</v>
      </c>
      <c r="BH1297" t="s">
        <v>345</v>
      </c>
      <c r="BI1297">
        <v>1</v>
      </c>
      <c r="BJ1297" t="s">
        <v>97</v>
      </c>
      <c r="BK1297" t="s">
        <v>180</v>
      </c>
      <c r="BL1297">
        <v>0</v>
      </c>
      <c r="BM1297">
        <v>0</v>
      </c>
      <c r="BN1297">
        <v>0</v>
      </c>
      <c r="BO1297">
        <v>0</v>
      </c>
      <c r="BP1297">
        <v>0</v>
      </c>
      <c r="BQ1297">
        <v>0</v>
      </c>
      <c r="BY1297">
        <v>1342</v>
      </c>
      <c r="CG1297" s="4">
        <v>0</v>
      </c>
      <c r="CH1297" s="4">
        <v>0</v>
      </c>
      <c r="CI1297" s="5">
        <v>0</v>
      </c>
      <c r="CJ1297" s="5">
        <v>0</v>
      </c>
      <c r="CK1297" s="5">
        <v>0</v>
      </c>
      <c r="CL1297" s="5">
        <v>0</v>
      </c>
    </row>
    <row r="1298" spans="1:90" x14ac:dyDescent="0.2">
      <c r="A1298" t="s">
        <v>2027</v>
      </c>
      <c r="B1298" t="s">
        <v>1944</v>
      </c>
      <c r="C1298" t="s">
        <v>230</v>
      </c>
      <c r="D1298">
        <v>3.5</v>
      </c>
      <c r="E1298" t="s">
        <v>317</v>
      </c>
      <c r="F1298" t="s">
        <v>347</v>
      </c>
      <c r="G1298" t="s">
        <v>348</v>
      </c>
      <c r="H1298" t="s">
        <v>1948</v>
      </c>
      <c r="I1298">
        <v>21.045000000000002</v>
      </c>
      <c r="J1298">
        <v>5.0308999999999996E-3</v>
      </c>
      <c r="K1298">
        <v>4.2346000000000002E-2</v>
      </c>
      <c r="L1298">
        <v>2009</v>
      </c>
      <c r="M1298">
        <v>0.20881</v>
      </c>
      <c r="N1298">
        <v>1.5</v>
      </c>
      <c r="O1298">
        <v>1554.2</v>
      </c>
      <c r="P1298" s="1">
        <v>157530</v>
      </c>
      <c r="Q1298">
        <v>-84.286000000000001</v>
      </c>
      <c r="R1298">
        <v>0.54806999999999995</v>
      </c>
      <c r="S1298">
        <v>0.50819000000000003</v>
      </c>
      <c r="T1298">
        <v>0.56194999999999995</v>
      </c>
      <c r="U1298">
        <v>0.21052999999999999</v>
      </c>
      <c r="V1298">
        <v>-0.16749</v>
      </c>
      <c r="W1298">
        <v>-0.23421</v>
      </c>
      <c r="X1298">
        <v>0.90320999999999996</v>
      </c>
      <c r="Y1298">
        <v>0.34211000000000003</v>
      </c>
      <c r="Z1298">
        <v>0.30858999999999998</v>
      </c>
      <c r="AA1298">
        <v>0.26907999999999999</v>
      </c>
      <c r="AB1298">
        <v>0.69506999999999997</v>
      </c>
      <c r="AC1298">
        <v>0.47600999999999999</v>
      </c>
      <c r="AD1298">
        <v>38</v>
      </c>
      <c r="AE1298">
        <v>7</v>
      </c>
      <c r="AF1298">
        <v>2.6667000000000001</v>
      </c>
      <c r="AG1298">
        <v>0.66666999999999998</v>
      </c>
      <c r="AH1298">
        <v>2</v>
      </c>
      <c r="AI1298">
        <v>9</v>
      </c>
      <c r="AJ1298">
        <v>0</v>
      </c>
      <c r="AK1298">
        <v>8</v>
      </c>
      <c r="AL1298">
        <v>0</v>
      </c>
      <c r="AM1298">
        <v>0</v>
      </c>
      <c r="AN1298">
        <v>1</v>
      </c>
      <c r="AO1298">
        <v>0.35483999999999999</v>
      </c>
      <c r="AP1298">
        <v>0</v>
      </c>
      <c r="AQ1298">
        <v>1</v>
      </c>
      <c r="AR1298" t="s">
        <v>94</v>
      </c>
      <c r="AS1298" t="s">
        <v>95</v>
      </c>
      <c r="AT1298" t="s">
        <v>95</v>
      </c>
      <c r="AU1298" t="s">
        <v>94</v>
      </c>
      <c r="AV1298" t="s">
        <v>94</v>
      </c>
      <c r="AW1298" t="s">
        <v>94</v>
      </c>
      <c r="AX1298" t="s">
        <v>94</v>
      </c>
      <c r="AY1298" t="s">
        <v>95</v>
      </c>
      <c r="AZ1298" t="s">
        <v>95</v>
      </c>
      <c r="BA1298" t="s">
        <v>94</v>
      </c>
      <c r="BB1298" t="s">
        <v>94</v>
      </c>
      <c r="BC1298" t="s">
        <v>94</v>
      </c>
      <c r="BD1298" t="s">
        <v>94</v>
      </c>
      <c r="BH1298" t="s">
        <v>341</v>
      </c>
      <c r="BI1298">
        <v>1</v>
      </c>
      <c r="BJ1298" t="s">
        <v>97</v>
      </c>
      <c r="BK1298" t="s">
        <v>138</v>
      </c>
      <c r="BL1298">
        <v>0</v>
      </c>
      <c r="BM1298">
        <v>0</v>
      </c>
      <c r="BN1298">
        <v>0</v>
      </c>
      <c r="BO1298">
        <v>0</v>
      </c>
      <c r="BP1298">
        <v>0</v>
      </c>
      <c r="BQ1298">
        <v>0</v>
      </c>
      <c r="BY1298">
        <v>1343</v>
      </c>
      <c r="CG1298" s="4">
        <v>0</v>
      </c>
      <c r="CH1298" s="4">
        <v>0</v>
      </c>
      <c r="CI1298" s="5">
        <v>0</v>
      </c>
      <c r="CJ1298" s="5">
        <v>0</v>
      </c>
      <c r="CK1298" s="5">
        <v>0</v>
      </c>
      <c r="CL1298" s="5">
        <v>0</v>
      </c>
    </row>
    <row r="1299" spans="1:90" x14ac:dyDescent="0.2">
      <c r="A1299" t="s">
        <v>2028</v>
      </c>
      <c r="B1299" t="s">
        <v>1944</v>
      </c>
      <c r="C1299" t="s">
        <v>230</v>
      </c>
      <c r="D1299">
        <v>3.5</v>
      </c>
      <c r="E1299" t="s">
        <v>317</v>
      </c>
      <c r="F1299" t="s">
        <v>350</v>
      </c>
      <c r="G1299" t="s">
        <v>351</v>
      </c>
      <c r="H1299" t="s">
        <v>1948</v>
      </c>
      <c r="I1299">
        <v>0.41604999999999998</v>
      </c>
      <c r="J1299">
        <v>0.18933</v>
      </c>
      <c r="K1299">
        <v>0.42120999999999997</v>
      </c>
      <c r="L1299">
        <v>2019.3</v>
      </c>
      <c r="M1299">
        <v>10.561999999999999</v>
      </c>
      <c r="N1299">
        <v>32.192999999999998</v>
      </c>
      <c r="O1299">
        <v>0.13572999999999999</v>
      </c>
      <c r="P1299">
        <v>1995.1</v>
      </c>
      <c r="Q1299">
        <v>-839.44</v>
      </c>
      <c r="R1299">
        <v>0.99861</v>
      </c>
      <c r="S1299">
        <v>0.99851000000000001</v>
      </c>
      <c r="T1299">
        <v>0.29050999999999999</v>
      </c>
      <c r="U1299">
        <v>0.16320000000000001</v>
      </c>
      <c r="V1299">
        <v>0.96965999999999997</v>
      </c>
      <c r="W1299">
        <v>0.96821999999999997</v>
      </c>
      <c r="X1299">
        <v>1.3563000000000001</v>
      </c>
      <c r="Y1299">
        <v>0.8821</v>
      </c>
      <c r="Z1299">
        <v>0.49352000000000001</v>
      </c>
      <c r="AA1299">
        <v>0.46939999999999998</v>
      </c>
      <c r="AB1299">
        <v>5.5416999999999996</v>
      </c>
      <c r="AC1299">
        <v>4.4509999999999996</v>
      </c>
      <c r="AD1299">
        <v>45</v>
      </c>
      <c r="AE1299">
        <v>13</v>
      </c>
      <c r="AF1299">
        <v>0.86975000000000002</v>
      </c>
      <c r="AG1299">
        <v>3.1063E-2</v>
      </c>
      <c r="AH1299">
        <v>0.83869000000000005</v>
      </c>
      <c r="AI1299">
        <v>13</v>
      </c>
      <c r="AJ1299">
        <v>0</v>
      </c>
      <c r="AK1299">
        <v>12</v>
      </c>
      <c r="AL1299">
        <v>0</v>
      </c>
      <c r="AM1299">
        <v>0</v>
      </c>
      <c r="AN1299">
        <v>0</v>
      </c>
      <c r="AO1299">
        <v>0.87360000000000004</v>
      </c>
      <c r="AP1299">
        <v>0</v>
      </c>
      <c r="AQ1299">
        <v>1</v>
      </c>
      <c r="AR1299" t="s">
        <v>95</v>
      </c>
      <c r="AS1299" t="s">
        <v>95</v>
      </c>
      <c r="AT1299" t="s">
        <v>95</v>
      </c>
      <c r="AU1299" t="s">
        <v>95</v>
      </c>
      <c r="AV1299" t="s">
        <v>95</v>
      </c>
      <c r="AW1299" t="s">
        <v>95</v>
      </c>
      <c r="AX1299" t="s">
        <v>95</v>
      </c>
      <c r="AY1299" t="s">
        <v>95</v>
      </c>
      <c r="AZ1299" t="s">
        <v>95</v>
      </c>
      <c r="BA1299" t="s">
        <v>95</v>
      </c>
      <c r="BB1299" t="s">
        <v>95</v>
      </c>
      <c r="BC1299" t="s">
        <v>95</v>
      </c>
      <c r="BD1299" t="s">
        <v>95</v>
      </c>
      <c r="BI1299">
        <v>0</v>
      </c>
      <c r="BJ1299" t="s">
        <v>137</v>
      </c>
      <c r="BK1299" t="s">
        <v>180</v>
      </c>
      <c r="BL1299">
        <v>1</v>
      </c>
      <c r="BM1299">
        <v>1</v>
      </c>
      <c r="BN1299">
        <v>0</v>
      </c>
      <c r="BO1299">
        <v>0</v>
      </c>
      <c r="BP1299">
        <v>0</v>
      </c>
      <c r="BQ1299">
        <v>0</v>
      </c>
      <c r="BY1299">
        <v>1344</v>
      </c>
      <c r="CG1299" s="4">
        <v>1</v>
      </c>
      <c r="CH1299" s="4">
        <v>1</v>
      </c>
      <c r="CI1299" s="5">
        <v>0</v>
      </c>
      <c r="CJ1299" s="5">
        <v>0</v>
      </c>
      <c r="CK1299" s="5">
        <v>0</v>
      </c>
      <c r="CL1299" s="5">
        <v>0</v>
      </c>
    </row>
    <row r="1300" spans="1:90" x14ac:dyDescent="0.2">
      <c r="A1300" t="s">
        <v>2029</v>
      </c>
      <c r="B1300" t="s">
        <v>1944</v>
      </c>
      <c r="C1300" t="s">
        <v>230</v>
      </c>
      <c r="D1300">
        <v>3.5</v>
      </c>
      <c r="E1300" t="s">
        <v>317</v>
      </c>
      <c r="F1300" t="s">
        <v>353</v>
      </c>
      <c r="G1300" t="s">
        <v>354</v>
      </c>
      <c r="H1300" t="s">
        <v>1948</v>
      </c>
      <c r="I1300">
        <v>0.31535000000000002</v>
      </c>
      <c r="J1300">
        <v>0.31529000000000001</v>
      </c>
      <c r="K1300">
        <v>3.2497999999999999E-2</v>
      </c>
      <c r="L1300">
        <v>2046.5</v>
      </c>
      <c r="M1300">
        <v>13.935</v>
      </c>
      <c r="N1300">
        <v>28316</v>
      </c>
      <c r="O1300">
        <v>1.1578999999999999</v>
      </c>
      <c r="P1300">
        <v>2014.5</v>
      </c>
      <c r="Q1300">
        <v>-64.710999999999999</v>
      </c>
      <c r="R1300">
        <v>0.81813000000000002</v>
      </c>
      <c r="S1300">
        <v>0.80208000000000002</v>
      </c>
      <c r="T1300">
        <v>0.26676</v>
      </c>
      <c r="U1300">
        <v>0.12756000000000001</v>
      </c>
      <c r="V1300">
        <v>0.81813000000000002</v>
      </c>
      <c r="W1300">
        <v>0.80772999999999995</v>
      </c>
      <c r="X1300">
        <v>0.26676</v>
      </c>
      <c r="Y1300">
        <v>0.12756999999999999</v>
      </c>
      <c r="Z1300">
        <v>0.32457999999999998</v>
      </c>
      <c r="AA1300">
        <v>0.28598000000000001</v>
      </c>
      <c r="AB1300">
        <v>0.51407999999999998</v>
      </c>
      <c r="AC1300">
        <v>0.35193000000000002</v>
      </c>
      <c r="AD1300">
        <v>38</v>
      </c>
      <c r="AE1300">
        <v>6</v>
      </c>
      <c r="AF1300">
        <v>1.0595E-4</v>
      </c>
      <c r="AG1300" s="1">
        <v>3.5315999999999999E-5</v>
      </c>
      <c r="AH1300" s="1">
        <v>7.0632999999999999E-5</v>
      </c>
      <c r="AI1300">
        <v>6</v>
      </c>
      <c r="AJ1300">
        <v>0</v>
      </c>
      <c r="AK1300">
        <v>5</v>
      </c>
      <c r="AL1300">
        <v>0</v>
      </c>
      <c r="AM1300">
        <v>0</v>
      </c>
      <c r="AN1300">
        <v>1</v>
      </c>
      <c r="AO1300">
        <v>0.52941000000000005</v>
      </c>
      <c r="AP1300">
        <v>0</v>
      </c>
      <c r="AQ1300">
        <v>1</v>
      </c>
      <c r="AR1300" t="s">
        <v>95</v>
      </c>
      <c r="AS1300" t="s">
        <v>95</v>
      </c>
      <c r="AT1300" t="s">
        <v>95</v>
      </c>
      <c r="AU1300" t="s">
        <v>95</v>
      </c>
      <c r="AV1300" t="s">
        <v>95</v>
      </c>
      <c r="AW1300" t="s">
        <v>95</v>
      </c>
      <c r="AX1300" t="s">
        <v>94</v>
      </c>
      <c r="AY1300" t="s">
        <v>94</v>
      </c>
      <c r="AZ1300" t="s">
        <v>95</v>
      </c>
      <c r="BA1300" t="s">
        <v>94</v>
      </c>
      <c r="BB1300" t="s">
        <v>94</v>
      </c>
      <c r="BC1300" t="s">
        <v>94</v>
      </c>
      <c r="BD1300" t="s">
        <v>94</v>
      </c>
      <c r="BH1300" t="s">
        <v>341</v>
      </c>
      <c r="BI1300">
        <v>1</v>
      </c>
      <c r="BJ1300" t="s">
        <v>97</v>
      </c>
      <c r="BK1300" t="s">
        <v>138</v>
      </c>
      <c r="BL1300">
        <v>0</v>
      </c>
      <c r="BM1300">
        <v>0</v>
      </c>
      <c r="BN1300">
        <v>0</v>
      </c>
      <c r="BO1300">
        <v>0</v>
      </c>
      <c r="BP1300">
        <v>0</v>
      </c>
      <c r="BQ1300">
        <v>0</v>
      </c>
      <c r="BY1300">
        <v>1345</v>
      </c>
      <c r="CG1300" s="4">
        <v>0</v>
      </c>
      <c r="CH1300" s="4">
        <v>0</v>
      </c>
      <c r="CI1300" s="5">
        <v>0</v>
      </c>
      <c r="CJ1300" s="5">
        <v>0</v>
      </c>
      <c r="CK1300" s="5">
        <v>0</v>
      </c>
      <c r="CL1300" s="5">
        <v>0</v>
      </c>
    </row>
    <row r="1301" spans="1:90" x14ac:dyDescent="0.2">
      <c r="A1301" t="s">
        <v>2030</v>
      </c>
      <c r="B1301" t="s">
        <v>1944</v>
      </c>
      <c r="C1301" t="s">
        <v>230</v>
      </c>
      <c r="D1301">
        <v>3.5</v>
      </c>
      <c r="E1301" t="s">
        <v>317</v>
      </c>
      <c r="F1301" t="s">
        <v>356</v>
      </c>
      <c r="G1301" t="s">
        <v>357</v>
      </c>
      <c r="H1301" t="s">
        <v>1948</v>
      </c>
      <c r="I1301">
        <v>1.4238999999999999</v>
      </c>
      <c r="J1301">
        <v>0.27403</v>
      </c>
      <c r="K1301">
        <v>13.395</v>
      </c>
      <c r="L1301">
        <v>2020.1</v>
      </c>
      <c r="M1301">
        <v>3.0861000000000001</v>
      </c>
      <c r="N1301">
        <v>1137.4000000000001</v>
      </c>
      <c r="O1301" s="1">
        <v>4.0346999999999997E-6</v>
      </c>
      <c r="P1301">
        <v>1952.3</v>
      </c>
      <c r="Q1301">
        <v>-26703</v>
      </c>
      <c r="R1301">
        <v>0.99475000000000002</v>
      </c>
      <c r="S1301">
        <v>0.99436000000000002</v>
      </c>
      <c r="T1301">
        <v>22.13</v>
      </c>
      <c r="U1301">
        <v>8.4733999999999998</v>
      </c>
      <c r="V1301">
        <v>0.90608</v>
      </c>
      <c r="W1301">
        <v>0.90161000000000002</v>
      </c>
      <c r="X1301">
        <v>93.572000000000003</v>
      </c>
      <c r="Y1301">
        <v>44.987000000000002</v>
      </c>
      <c r="Z1301">
        <v>0.32461000000000001</v>
      </c>
      <c r="AA1301">
        <v>0.29244999999999999</v>
      </c>
      <c r="AB1301">
        <v>250.93</v>
      </c>
      <c r="AC1301">
        <v>181.87</v>
      </c>
      <c r="AD1301">
        <v>45</v>
      </c>
      <c r="AE1301">
        <v>13</v>
      </c>
      <c r="AF1301">
        <v>0.97055000000000002</v>
      </c>
      <c r="AG1301">
        <v>1.7583E-3</v>
      </c>
      <c r="AH1301">
        <v>0.96879000000000004</v>
      </c>
      <c r="AI1301">
        <v>13</v>
      </c>
      <c r="AJ1301">
        <v>0</v>
      </c>
      <c r="AK1301">
        <v>12</v>
      </c>
      <c r="AL1301">
        <v>0</v>
      </c>
      <c r="AM1301">
        <v>0</v>
      </c>
      <c r="AN1301">
        <v>1</v>
      </c>
      <c r="AO1301">
        <v>0.83584999999999998</v>
      </c>
      <c r="AP1301">
        <v>0</v>
      </c>
      <c r="AQ1301">
        <v>0</v>
      </c>
      <c r="AR1301" t="s">
        <v>95</v>
      </c>
      <c r="AS1301" t="s">
        <v>95</v>
      </c>
      <c r="AT1301" t="s">
        <v>95</v>
      </c>
      <c r="AU1301" t="s">
        <v>95</v>
      </c>
      <c r="AV1301" t="s">
        <v>95</v>
      </c>
      <c r="AW1301" t="s">
        <v>95</v>
      </c>
      <c r="AX1301" t="s">
        <v>95</v>
      </c>
      <c r="AY1301" t="s">
        <v>95</v>
      </c>
      <c r="AZ1301" t="s">
        <v>95</v>
      </c>
      <c r="BA1301" t="s">
        <v>95</v>
      </c>
      <c r="BB1301" t="s">
        <v>95</v>
      </c>
      <c r="BC1301" t="s">
        <v>96</v>
      </c>
      <c r="BD1301" t="s">
        <v>95</v>
      </c>
      <c r="BI1301">
        <v>0</v>
      </c>
      <c r="BJ1301" t="s">
        <v>137</v>
      </c>
      <c r="BK1301" t="s">
        <v>180</v>
      </c>
      <c r="BL1301">
        <v>1</v>
      </c>
      <c r="BM1301">
        <v>1</v>
      </c>
      <c r="BN1301">
        <v>0</v>
      </c>
      <c r="BO1301">
        <v>0</v>
      </c>
      <c r="BP1301">
        <v>0</v>
      </c>
      <c r="BQ1301">
        <v>0</v>
      </c>
      <c r="BY1301">
        <v>1346</v>
      </c>
      <c r="CG1301" s="4">
        <v>1</v>
      </c>
      <c r="CH1301" s="4">
        <v>1</v>
      </c>
      <c r="CI1301" s="5">
        <v>0</v>
      </c>
      <c r="CJ1301" s="5">
        <v>0</v>
      </c>
      <c r="CK1301" s="5">
        <v>0</v>
      </c>
      <c r="CL1301" s="5">
        <v>0</v>
      </c>
    </row>
    <row r="1302" spans="1:90" x14ac:dyDescent="0.2">
      <c r="A1302" t="s">
        <v>2031</v>
      </c>
      <c r="B1302" t="s">
        <v>1944</v>
      </c>
      <c r="C1302" t="s">
        <v>230</v>
      </c>
      <c r="D1302">
        <v>3.5</v>
      </c>
      <c r="E1302" t="s">
        <v>317</v>
      </c>
      <c r="F1302" t="s">
        <v>359</v>
      </c>
      <c r="G1302" t="s">
        <v>360</v>
      </c>
      <c r="H1302" t="s">
        <v>1948</v>
      </c>
      <c r="I1302">
        <v>0.78935999999999995</v>
      </c>
      <c r="J1302">
        <v>0.78935</v>
      </c>
      <c r="K1302">
        <v>2.9910999999999999</v>
      </c>
      <c r="L1302">
        <v>2036</v>
      </c>
      <c r="M1302">
        <v>5.5670999999999999</v>
      </c>
      <c r="N1302" s="1">
        <v>67967000</v>
      </c>
      <c r="O1302">
        <v>1.0019E-2</v>
      </c>
      <c r="P1302">
        <v>2007.3</v>
      </c>
      <c r="Q1302">
        <v>-5961.4</v>
      </c>
      <c r="R1302">
        <v>0.98265999999999998</v>
      </c>
      <c r="S1302">
        <v>0.98129</v>
      </c>
      <c r="T1302">
        <v>11.164999999999999</v>
      </c>
      <c r="U1302">
        <v>3.0608</v>
      </c>
      <c r="V1302">
        <v>0.98265999999999998</v>
      </c>
      <c r="W1302">
        <v>0.98177000000000003</v>
      </c>
      <c r="X1302">
        <v>11.164999999999999</v>
      </c>
      <c r="Y1302">
        <v>3.0608</v>
      </c>
      <c r="Z1302">
        <v>0.18279999999999999</v>
      </c>
      <c r="AA1302">
        <v>0.14088999999999999</v>
      </c>
      <c r="AB1302">
        <v>76.656999999999996</v>
      </c>
      <c r="AC1302">
        <v>41.491</v>
      </c>
      <c r="AD1302">
        <v>42</v>
      </c>
      <c r="AE1302">
        <v>9</v>
      </c>
      <c r="AF1302" s="1">
        <v>7.4993999999999997E-6</v>
      </c>
      <c r="AG1302" s="1">
        <v>1.177E-9</v>
      </c>
      <c r="AH1302" s="1">
        <v>7.4981999999999996E-6</v>
      </c>
      <c r="AI1302">
        <v>10</v>
      </c>
      <c r="AJ1302">
        <v>0</v>
      </c>
      <c r="AK1302">
        <v>8</v>
      </c>
      <c r="AL1302">
        <v>0</v>
      </c>
      <c r="AM1302">
        <v>1</v>
      </c>
      <c r="AN1302">
        <v>1</v>
      </c>
      <c r="AO1302">
        <v>0.41693999999999998</v>
      </c>
      <c r="AP1302">
        <v>0</v>
      </c>
      <c r="AQ1302">
        <v>0</v>
      </c>
      <c r="AR1302" t="s">
        <v>95</v>
      </c>
      <c r="AS1302" t="s">
        <v>95</v>
      </c>
      <c r="AT1302" t="s">
        <v>95</v>
      </c>
      <c r="AU1302" t="s">
        <v>94</v>
      </c>
      <c r="AV1302" t="s">
        <v>95</v>
      </c>
      <c r="AW1302" t="s">
        <v>94</v>
      </c>
      <c r="AX1302" t="s">
        <v>94</v>
      </c>
      <c r="AY1302" t="s">
        <v>94</v>
      </c>
      <c r="AZ1302" t="s">
        <v>94</v>
      </c>
      <c r="BA1302" t="s">
        <v>94</v>
      </c>
      <c r="BB1302" t="s">
        <v>94</v>
      </c>
      <c r="BC1302" t="s">
        <v>94</v>
      </c>
      <c r="BD1302" t="s">
        <v>94</v>
      </c>
      <c r="BH1302" t="s">
        <v>341</v>
      </c>
      <c r="BI1302">
        <v>1</v>
      </c>
      <c r="BJ1302" t="s">
        <v>97</v>
      </c>
      <c r="BK1302" t="s">
        <v>138</v>
      </c>
      <c r="BL1302">
        <v>0</v>
      </c>
      <c r="BM1302">
        <v>0</v>
      </c>
      <c r="BN1302">
        <v>0</v>
      </c>
      <c r="BO1302">
        <v>0</v>
      </c>
      <c r="BP1302">
        <v>0</v>
      </c>
      <c r="BQ1302">
        <v>0</v>
      </c>
      <c r="BY1302">
        <v>1347</v>
      </c>
      <c r="CG1302" s="4">
        <v>0</v>
      </c>
      <c r="CH1302" s="4">
        <v>0</v>
      </c>
      <c r="CI1302" s="5">
        <v>0</v>
      </c>
      <c r="CJ1302" s="5">
        <v>0</v>
      </c>
      <c r="CK1302" s="5">
        <v>0</v>
      </c>
      <c r="CL1302" s="5">
        <v>0</v>
      </c>
    </row>
    <row r="1303" spans="1:90" x14ac:dyDescent="0.2">
      <c r="A1303" t="s">
        <v>2032</v>
      </c>
      <c r="B1303" t="s">
        <v>1944</v>
      </c>
      <c r="C1303" t="s">
        <v>230</v>
      </c>
      <c r="D1303">
        <v>3.5</v>
      </c>
      <c r="E1303" t="s">
        <v>317</v>
      </c>
      <c r="F1303" t="s">
        <v>362</v>
      </c>
      <c r="G1303" t="s">
        <v>357</v>
      </c>
      <c r="H1303" t="s">
        <v>1948</v>
      </c>
      <c r="I1303">
        <v>1.4950000000000001</v>
      </c>
      <c r="J1303">
        <v>0.27561999999999998</v>
      </c>
      <c r="K1303">
        <v>13.93</v>
      </c>
      <c r="L1303">
        <v>2020.2</v>
      </c>
      <c r="M1303">
        <v>2.9394</v>
      </c>
      <c r="N1303">
        <v>1185.5</v>
      </c>
      <c r="O1303" s="1">
        <v>3.8889000000000002E-6</v>
      </c>
      <c r="P1303">
        <v>1952.5</v>
      </c>
      <c r="Q1303">
        <v>-27771</v>
      </c>
      <c r="R1303">
        <v>0.99426999999999999</v>
      </c>
      <c r="S1303">
        <v>0.99385999999999997</v>
      </c>
      <c r="T1303">
        <v>24.120999999999999</v>
      </c>
      <c r="U1303">
        <v>9.2536000000000005</v>
      </c>
      <c r="V1303">
        <v>0.90398000000000001</v>
      </c>
      <c r="W1303">
        <v>0.89941000000000004</v>
      </c>
      <c r="X1303">
        <v>98.778999999999996</v>
      </c>
      <c r="Y1303">
        <v>47.511000000000003</v>
      </c>
      <c r="Z1303">
        <v>0.32211000000000001</v>
      </c>
      <c r="AA1303">
        <v>0.28982000000000002</v>
      </c>
      <c r="AB1303">
        <v>262.45999999999998</v>
      </c>
      <c r="AC1303">
        <v>189.61</v>
      </c>
      <c r="AD1303">
        <v>45</v>
      </c>
      <c r="AE1303">
        <v>13</v>
      </c>
      <c r="AF1303">
        <v>0.97248999999999997</v>
      </c>
      <c r="AG1303">
        <v>1.6869999999999999E-3</v>
      </c>
      <c r="AH1303">
        <v>0.97080999999999995</v>
      </c>
      <c r="AI1303">
        <v>13</v>
      </c>
      <c r="AJ1303">
        <v>0</v>
      </c>
      <c r="AK1303">
        <v>12</v>
      </c>
      <c r="AL1303">
        <v>0</v>
      </c>
      <c r="AM1303">
        <v>0</v>
      </c>
      <c r="AN1303">
        <v>1</v>
      </c>
      <c r="AO1303">
        <v>0.83377999999999997</v>
      </c>
      <c r="AP1303">
        <v>0</v>
      </c>
      <c r="AQ1303">
        <v>0</v>
      </c>
      <c r="AR1303" t="s">
        <v>95</v>
      </c>
      <c r="AS1303" t="s">
        <v>95</v>
      </c>
      <c r="AT1303" t="s">
        <v>95</v>
      </c>
      <c r="AU1303" t="s">
        <v>95</v>
      </c>
      <c r="AV1303" t="s">
        <v>95</v>
      </c>
      <c r="AW1303" t="s">
        <v>95</v>
      </c>
      <c r="AX1303" t="s">
        <v>95</v>
      </c>
      <c r="AY1303" t="s">
        <v>95</v>
      </c>
      <c r="AZ1303" t="s">
        <v>95</v>
      </c>
      <c r="BA1303" t="s">
        <v>95</v>
      </c>
      <c r="BB1303" t="s">
        <v>95</v>
      </c>
      <c r="BC1303" t="s">
        <v>95</v>
      </c>
      <c r="BD1303" t="s">
        <v>95</v>
      </c>
      <c r="BI1303">
        <v>0</v>
      </c>
      <c r="BJ1303" t="s">
        <v>137</v>
      </c>
      <c r="BK1303" t="s">
        <v>180</v>
      </c>
      <c r="BL1303">
        <v>1</v>
      </c>
      <c r="BM1303">
        <v>1</v>
      </c>
      <c r="BN1303">
        <v>0</v>
      </c>
      <c r="BO1303">
        <v>0</v>
      </c>
      <c r="BP1303">
        <v>0</v>
      </c>
      <c r="BQ1303">
        <v>0</v>
      </c>
      <c r="BY1303">
        <v>1348</v>
      </c>
      <c r="CG1303" s="4">
        <v>1</v>
      </c>
      <c r="CH1303" s="4">
        <v>1</v>
      </c>
      <c r="CI1303" s="5">
        <v>0</v>
      </c>
      <c r="CJ1303" s="5">
        <v>0</v>
      </c>
      <c r="CK1303" s="5">
        <v>0</v>
      </c>
      <c r="CL1303" s="5">
        <v>0</v>
      </c>
    </row>
    <row r="1304" spans="1:90" x14ac:dyDescent="0.2">
      <c r="A1304" t="s">
        <v>2033</v>
      </c>
      <c r="B1304" t="s">
        <v>1944</v>
      </c>
      <c r="C1304" t="s">
        <v>230</v>
      </c>
      <c r="D1304">
        <v>3.5</v>
      </c>
      <c r="E1304" t="s">
        <v>317</v>
      </c>
      <c r="F1304" t="s">
        <v>364</v>
      </c>
      <c r="G1304" t="s">
        <v>360</v>
      </c>
      <c r="H1304" t="s">
        <v>1948</v>
      </c>
      <c r="I1304">
        <v>0.85380999999999996</v>
      </c>
      <c r="J1304">
        <v>0.85380999999999996</v>
      </c>
      <c r="K1304">
        <v>3.1501999999999999</v>
      </c>
      <c r="L1304">
        <v>2035</v>
      </c>
      <c r="M1304">
        <v>5.1467999999999998</v>
      </c>
      <c r="N1304" s="1">
        <v>82723000</v>
      </c>
      <c r="O1304" s="1">
        <v>4.1520000000000002E-5</v>
      </c>
      <c r="P1304">
        <v>2001.8</v>
      </c>
      <c r="Q1304">
        <v>-6278.4</v>
      </c>
      <c r="R1304">
        <v>0.98307</v>
      </c>
      <c r="S1304">
        <v>0.98172999999999999</v>
      </c>
      <c r="T1304">
        <v>11.875</v>
      </c>
      <c r="U1304">
        <v>3.0259</v>
      </c>
      <c r="V1304">
        <v>0.98307</v>
      </c>
      <c r="W1304">
        <v>0.98219999999999996</v>
      </c>
      <c r="X1304">
        <v>11.875</v>
      </c>
      <c r="Y1304">
        <v>3.0259</v>
      </c>
      <c r="Z1304">
        <v>0.17507</v>
      </c>
      <c r="AA1304">
        <v>0.13275999999999999</v>
      </c>
      <c r="AB1304">
        <v>82.885999999999996</v>
      </c>
      <c r="AC1304">
        <v>43.679000000000002</v>
      </c>
      <c r="AD1304">
        <v>42</v>
      </c>
      <c r="AE1304">
        <v>9</v>
      </c>
      <c r="AF1304" s="1">
        <v>6.7251000000000002E-6</v>
      </c>
      <c r="AG1304" s="1">
        <v>9.6709000000000002E-10</v>
      </c>
      <c r="AH1304" s="1">
        <v>6.7240999999999997E-6</v>
      </c>
      <c r="AI1304">
        <v>10</v>
      </c>
      <c r="AJ1304">
        <v>0</v>
      </c>
      <c r="AK1304">
        <v>8</v>
      </c>
      <c r="AL1304">
        <v>0</v>
      </c>
      <c r="AM1304">
        <v>1</v>
      </c>
      <c r="AN1304">
        <v>1</v>
      </c>
      <c r="AO1304">
        <v>0.38823000000000002</v>
      </c>
      <c r="AP1304">
        <v>0</v>
      </c>
      <c r="AQ1304">
        <v>0</v>
      </c>
      <c r="AR1304" t="s">
        <v>95</v>
      </c>
      <c r="AS1304" t="s">
        <v>95</v>
      </c>
      <c r="AT1304" t="s">
        <v>95</v>
      </c>
      <c r="AU1304" t="s">
        <v>94</v>
      </c>
      <c r="AV1304" t="s">
        <v>95</v>
      </c>
      <c r="AW1304" t="s">
        <v>94</v>
      </c>
      <c r="AX1304" t="s">
        <v>94</v>
      </c>
      <c r="AY1304" t="s">
        <v>94</v>
      </c>
      <c r="AZ1304" t="s">
        <v>94</v>
      </c>
      <c r="BA1304" t="s">
        <v>94</v>
      </c>
      <c r="BB1304" t="s">
        <v>94</v>
      </c>
      <c r="BC1304" t="s">
        <v>94</v>
      </c>
      <c r="BD1304" t="s">
        <v>94</v>
      </c>
      <c r="BH1304" t="s">
        <v>341</v>
      </c>
      <c r="BI1304">
        <v>1</v>
      </c>
      <c r="BJ1304" t="s">
        <v>97</v>
      </c>
      <c r="BK1304" t="s">
        <v>138</v>
      </c>
      <c r="BL1304">
        <v>0</v>
      </c>
      <c r="BM1304">
        <v>0</v>
      </c>
      <c r="BN1304">
        <v>0</v>
      </c>
      <c r="BO1304">
        <v>0</v>
      </c>
      <c r="BP1304">
        <v>0</v>
      </c>
      <c r="BQ1304">
        <v>0</v>
      </c>
      <c r="BY1304">
        <v>1349</v>
      </c>
      <c r="CG1304" s="4">
        <v>0</v>
      </c>
      <c r="CH1304" s="4">
        <v>0</v>
      </c>
      <c r="CI1304" s="5">
        <v>0</v>
      </c>
      <c r="CJ1304" s="5">
        <v>0</v>
      </c>
      <c r="CK1304" s="5">
        <v>0</v>
      </c>
      <c r="CL1304" s="5">
        <v>0</v>
      </c>
    </row>
    <row r="1305" spans="1:90" x14ac:dyDescent="0.2">
      <c r="A1305" t="s">
        <v>2034</v>
      </c>
      <c r="B1305" t="s">
        <v>1944</v>
      </c>
      <c r="C1305" t="s">
        <v>230</v>
      </c>
      <c r="D1305">
        <v>3.5</v>
      </c>
      <c r="E1305" t="s">
        <v>317</v>
      </c>
      <c r="F1305" t="s">
        <v>366</v>
      </c>
      <c r="G1305" t="s">
        <v>351</v>
      </c>
      <c r="H1305" t="s">
        <v>1948</v>
      </c>
      <c r="I1305">
        <v>0.41820000000000002</v>
      </c>
      <c r="J1305">
        <v>0.20247000000000001</v>
      </c>
      <c r="K1305">
        <v>0.57403999999999999</v>
      </c>
      <c r="L1305">
        <v>2020</v>
      </c>
      <c r="M1305">
        <v>10.507999999999999</v>
      </c>
      <c r="N1305">
        <v>48.55</v>
      </c>
      <c r="O1305">
        <v>1.2279</v>
      </c>
      <c r="P1305">
        <v>2006.1</v>
      </c>
      <c r="Q1305">
        <v>-1144.0999999999999</v>
      </c>
      <c r="R1305">
        <v>0.99834000000000001</v>
      </c>
      <c r="S1305">
        <v>0.99822</v>
      </c>
      <c r="T1305">
        <v>0.44223000000000001</v>
      </c>
      <c r="U1305">
        <v>0.23602000000000001</v>
      </c>
      <c r="V1305">
        <v>0.9738</v>
      </c>
      <c r="W1305">
        <v>0.97255999999999998</v>
      </c>
      <c r="X1305">
        <v>1.7581</v>
      </c>
      <c r="Y1305">
        <v>1.0805</v>
      </c>
      <c r="Z1305">
        <v>0.47103</v>
      </c>
      <c r="AA1305">
        <v>0.44584000000000001</v>
      </c>
      <c r="AB1305">
        <v>7.9005000000000001</v>
      </c>
      <c r="AC1305">
        <v>6.1908000000000003</v>
      </c>
      <c r="AD1305">
        <v>45</v>
      </c>
      <c r="AE1305">
        <v>13</v>
      </c>
      <c r="AF1305">
        <v>0.82389000000000001</v>
      </c>
      <c r="AG1305">
        <v>2.0597000000000001E-2</v>
      </c>
      <c r="AH1305">
        <v>0.80330000000000001</v>
      </c>
      <c r="AI1305">
        <v>13</v>
      </c>
      <c r="AJ1305">
        <v>0</v>
      </c>
      <c r="AK1305">
        <v>12</v>
      </c>
      <c r="AL1305">
        <v>0</v>
      </c>
      <c r="AM1305">
        <v>0</v>
      </c>
      <c r="AN1305">
        <v>0</v>
      </c>
      <c r="AO1305">
        <v>0.86473999999999995</v>
      </c>
      <c r="AP1305">
        <v>0</v>
      </c>
      <c r="AQ1305">
        <v>1</v>
      </c>
      <c r="AR1305" t="s">
        <v>95</v>
      </c>
      <c r="AS1305" t="s">
        <v>95</v>
      </c>
      <c r="AT1305" t="s">
        <v>95</v>
      </c>
      <c r="AU1305" t="s">
        <v>95</v>
      </c>
      <c r="AV1305" t="s">
        <v>95</v>
      </c>
      <c r="AW1305" t="s">
        <v>95</v>
      </c>
      <c r="AX1305" t="s">
        <v>95</v>
      </c>
      <c r="AY1305" t="s">
        <v>95</v>
      </c>
      <c r="AZ1305" t="s">
        <v>95</v>
      </c>
      <c r="BA1305" t="s">
        <v>95</v>
      </c>
      <c r="BB1305" t="s">
        <v>95</v>
      </c>
      <c r="BC1305" t="s">
        <v>95</v>
      </c>
      <c r="BD1305" t="s">
        <v>95</v>
      </c>
      <c r="BI1305">
        <v>0</v>
      </c>
      <c r="BJ1305" t="s">
        <v>137</v>
      </c>
      <c r="BK1305" t="s">
        <v>180</v>
      </c>
      <c r="BL1305">
        <v>1</v>
      </c>
      <c r="BM1305">
        <v>1</v>
      </c>
      <c r="BN1305">
        <v>0</v>
      </c>
      <c r="BO1305">
        <v>0</v>
      </c>
      <c r="BP1305">
        <v>0</v>
      </c>
      <c r="BQ1305">
        <v>0</v>
      </c>
      <c r="BY1305">
        <v>1350</v>
      </c>
      <c r="CG1305" s="4">
        <v>1</v>
      </c>
      <c r="CH1305" s="4">
        <v>1</v>
      </c>
      <c r="CI1305" s="5">
        <v>0</v>
      </c>
      <c r="CJ1305" s="5">
        <v>0</v>
      </c>
      <c r="CK1305" s="5">
        <v>0</v>
      </c>
      <c r="CL1305" s="5">
        <v>0</v>
      </c>
    </row>
    <row r="1306" spans="1:90" x14ac:dyDescent="0.2">
      <c r="A1306" t="s">
        <v>2035</v>
      </c>
      <c r="B1306" t="s">
        <v>1944</v>
      </c>
      <c r="C1306" t="s">
        <v>230</v>
      </c>
      <c r="D1306">
        <v>3.5</v>
      </c>
      <c r="E1306" t="s">
        <v>317</v>
      </c>
      <c r="F1306" t="s">
        <v>368</v>
      </c>
      <c r="G1306" t="s">
        <v>354</v>
      </c>
      <c r="H1306" t="s">
        <v>1948</v>
      </c>
      <c r="I1306">
        <v>0.29824000000000001</v>
      </c>
      <c r="J1306">
        <v>6.7854999999999999E-3</v>
      </c>
      <c r="K1306">
        <v>6.0693999999999998E-2</v>
      </c>
      <c r="L1306">
        <v>2023</v>
      </c>
      <c r="M1306">
        <v>14.734</v>
      </c>
      <c r="N1306">
        <v>19.666</v>
      </c>
      <c r="O1306">
        <v>1553.8</v>
      </c>
      <c r="P1306" s="1">
        <v>157570</v>
      </c>
      <c r="Q1306">
        <v>-120.88</v>
      </c>
      <c r="R1306">
        <v>0.89922000000000002</v>
      </c>
      <c r="S1306">
        <v>0.89081999999999995</v>
      </c>
      <c r="T1306">
        <v>0.35483999999999999</v>
      </c>
      <c r="U1306">
        <v>0.17186999999999999</v>
      </c>
      <c r="V1306">
        <v>-0.18059</v>
      </c>
      <c r="W1306">
        <v>-0.24440999999999999</v>
      </c>
      <c r="X1306">
        <v>1.2144999999999999</v>
      </c>
      <c r="Y1306">
        <v>0.47499999999999998</v>
      </c>
      <c r="Z1306">
        <v>0.39289000000000002</v>
      </c>
      <c r="AA1306">
        <v>0.36007</v>
      </c>
      <c r="AB1306">
        <v>0.87092999999999998</v>
      </c>
      <c r="AC1306">
        <v>0.64661000000000002</v>
      </c>
      <c r="AD1306">
        <v>40</v>
      </c>
      <c r="AE1306">
        <v>8</v>
      </c>
      <c r="AF1306">
        <v>0.25424000000000002</v>
      </c>
      <c r="AG1306">
        <v>5.0847999999999997E-2</v>
      </c>
      <c r="AH1306">
        <v>0.20338999999999999</v>
      </c>
      <c r="AI1306">
        <v>8</v>
      </c>
      <c r="AJ1306">
        <v>0</v>
      </c>
      <c r="AK1306">
        <v>7</v>
      </c>
      <c r="AL1306">
        <v>0</v>
      </c>
      <c r="AM1306">
        <v>0</v>
      </c>
      <c r="AN1306">
        <v>1</v>
      </c>
      <c r="AO1306">
        <v>0.66102000000000005</v>
      </c>
      <c r="AP1306">
        <v>0</v>
      </c>
      <c r="AQ1306">
        <v>1</v>
      </c>
      <c r="AR1306" t="s">
        <v>95</v>
      </c>
      <c r="AS1306" t="s">
        <v>95</v>
      </c>
      <c r="AT1306" t="s">
        <v>95</v>
      </c>
      <c r="AU1306" t="s">
        <v>95</v>
      </c>
      <c r="AV1306" t="s">
        <v>95</v>
      </c>
      <c r="AW1306" t="s">
        <v>95</v>
      </c>
      <c r="AX1306" t="s">
        <v>94</v>
      </c>
      <c r="AY1306" t="s">
        <v>95</v>
      </c>
      <c r="AZ1306" t="s">
        <v>95</v>
      </c>
      <c r="BA1306" t="s">
        <v>94</v>
      </c>
      <c r="BB1306" t="s">
        <v>94</v>
      </c>
      <c r="BC1306" t="s">
        <v>95</v>
      </c>
      <c r="BD1306" t="s">
        <v>95</v>
      </c>
      <c r="BH1306" t="s">
        <v>341</v>
      </c>
      <c r="BI1306">
        <v>1</v>
      </c>
      <c r="BJ1306" t="s">
        <v>97</v>
      </c>
      <c r="BK1306" t="s">
        <v>138</v>
      </c>
      <c r="BL1306">
        <v>0</v>
      </c>
      <c r="BM1306">
        <v>0</v>
      </c>
      <c r="BN1306">
        <v>0</v>
      </c>
      <c r="BO1306">
        <v>0</v>
      </c>
      <c r="BP1306">
        <v>0</v>
      </c>
      <c r="BQ1306">
        <v>0</v>
      </c>
      <c r="BY1306">
        <v>1351</v>
      </c>
      <c r="CG1306" s="4">
        <v>0</v>
      </c>
      <c r="CH1306" s="4">
        <v>0</v>
      </c>
      <c r="CI1306" s="5">
        <v>0</v>
      </c>
      <c r="CJ1306" s="5">
        <v>0</v>
      </c>
      <c r="CK1306" s="5">
        <v>0</v>
      </c>
      <c r="CL1306" s="5">
        <v>0</v>
      </c>
    </row>
    <row r="1307" spans="1:90" x14ac:dyDescent="0.2">
      <c r="A1307" t="s">
        <v>2036</v>
      </c>
      <c r="B1307" t="s">
        <v>1944</v>
      </c>
      <c r="C1307" t="s">
        <v>230</v>
      </c>
      <c r="D1307">
        <v>4.0999999999999996</v>
      </c>
      <c r="E1307" t="s">
        <v>129</v>
      </c>
      <c r="F1307" t="s">
        <v>130</v>
      </c>
      <c r="G1307" t="s">
        <v>131</v>
      </c>
      <c r="H1307" t="s">
        <v>1948</v>
      </c>
      <c r="I1307">
        <v>-0.21029</v>
      </c>
      <c r="J1307">
        <v>-8.9115E-2</v>
      </c>
      <c r="K1307">
        <v>-4.9961000000000002</v>
      </c>
      <c r="L1307">
        <v>2012.9</v>
      </c>
      <c r="M1307">
        <v>-20.896999999999998</v>
      </c>
      <c r="N1307">
        <v>114.41</v>
      </c>
      <c r="O1307">
        <v>87.611000000000004</v>
      </c>
      <c r="P1307">
        <v>2006.8</v>
      </c>
      <c r="Q1307">
        <v>10114</v>
      </c>
      <c r="R1307">
        <v>0.94577</v>
      </c>
      <c r="S1307">
        <v>0.93620999999999999</v>
      </c>
      <c r="T1307">
        <v>7.2222999999999997</v>
      </c>
      <c r="U1307">
        <v>6.3883999999999999</v>
      </c>
      <c r="V1307">
        <v>0.8972</v>
      </c>
      <c r="W1307">
        <v>0.88578000000000001</v>
      </c>
      <c r="X1307">
        <v>9.9441000000000006</v>
      </c>
      <c r="Y1307">
        <v>8.1761999999999997</v>
      </c>
      <c r="Z1307">
        <v>0.95145999999999997</v>
      </c>
      <c r="AA1307">
        <v>0.94606999999999997</v>
      </c>
      <c r="AB1307">
        <v>6.8330000000000002</v>
      </c>
      <c r="AC1307">
        <v>5.9589999999999996</v>
      </c>
      <c r="AD1307">
        <v>21</v>
      </c>
      <c r="AE1307">
        <v>20</v>
      </c>
      <c r="AF1307">
        <v>0.87407999999999997</v>
      </c>
      <c r="AG1307">
        <v>9.7247E-2</v>
      </c>
      <c r="AH1307">
        <v>0.77683999999999997</v>
      </c>
      <c r="AI1307">
        <v>20</v>
      </c>
      <c r="AJ1307">
        <v>17</v>
      </c>
      <c r="AK1307">
        <v>1</v>
      </c>
      <c r="AL1307">
        <v>1</v>
      </c>
      <c r="AM1307">
        <v>0</v>
      </c>
      <c r="AN1307">
        <v>0</v>
      </c>
      <c r="AO1307">
        <v>0.92962</v>
      </c>
      <c r="AP1307">
        <v>0</v>
      </c>
      <c r="AQ1307">
        <v>1</v>
      </c>
      <c r="AR1307" t="s">
        <v>95</v>
      </c>
      <c r="AS1307" t="s">
        <v>95</v>
      </c>
      <c r="AT1307" t="s">
        <v>95</v>
      </c>
      <c r="AU1307" t="s">
        <v>95</v>
      </c>
      <c r="AV1307" t="s">
        <v>95</v>
      </c>
      <c r="AW1307" t="s">
        <v>95</v>
      </c>
      <c r="AX1307" t="s">
        <v>95</v>
      </c>
      <c r="AY1307" t="s">
        <v>95</v>
      </c>
      <c r="AZ1307" t="s">
        <v>95</v>
      </c>
      <c r="BA1307" t="s">
        <v>95</v>
      </c>
      <c r="BB1307" t="s">
        <v>95</v>
      </c>
      <c r="BC1307" t="s">
        <v>95</v>
      </c>
      <c r="BD1307" t="s">
        <v>95</v>
      </c>
      <c r="BI1307">
        <v>0</v>
      </c>
      <c r="BJ1307" t="s">
        <v>137</v>
      </c>
      <c r="BK1307" t="s">
        <v>133</v>
      </c>
      <c r="BL1307">
        <v>1</v>
      </c>
      <c r="BM1307">
        <v>1</v>
      </c>
      <c r="BN1307">
        <v>0</v>
      </c>
      <c r="BO1307">
        <v>0</v>
      </c>
      <c r="BP1307">
        <v>0</v>
      </c>
      <c r="BQ1307">
        <v>0</v>
      </c>
      <c r="BY1307">
        <v>1352</v>
      </c>
      <c r="CG1307" s="4">
        <v>1</v>
      </c>
      <c r="CH1307" s="4">
        <v>1</v>
      </c>
      <c r="CI1307" s="5">
        <v>0</v>
      </c>
      <c r="CJ1307" s="5">
        <v>0</v>
      </c>
      <c r="CK1307" s="5">
        <v>0</v>
      </c>
      <c r="CL1307" s="5">
        <v>0</v>
      </c>
    </row>
    <row r="1308" spans="1:90" x14ac:dyDescent="0.2">
      <c r="A1308" t="s">
        <v>2037</v>
      </c>
      <c r="B1308" t="s">
        <v>1944</v>
      </c>
      <c r="C1308" t="s">
        <v>230</v>
      </c>
      <c r="D1308">
        <v>4.0999999999999996</v>
      </c>
      <c r="E1308" t="s">
        <v>129</v>
      </c>
      <c r="F1308" t="s">
        <v>135</v>
      </c>
      <c r="G1308" t="s">
        <v>136</v>
      </c>
      <c r="H1308" t="s">
        <v>1948</v>
      </c>
      <c r="I1308">
        <v>2.0554000000000001</v>
      </c>
      <c r="J1308">
        <v>3.6502E-2</v>
      </c>
      <c r="K1308">
        <v>3.5853999999999999</v>
      </c>
      <c r="L1308">
        <v>2002.8</v>
      </c>
      <c r="M1308">
        <v>2.1379999999999999</v>
      </c>
      <c r="N1308">
        <v>100.13</v>
      </c>
      <c r="O1308">
        <v>1.0130999999999999</v>
      </c>
      <c r="P1308">
        <v>1880</v>
      </c>
      <c r="Q1308">
        <v>-7091.4</v>
      </c>
      <c r="R1308">
        <v>1</v>
      </c>
      <c r="S1308">
        <v>1</v>
      </c>
      <c r="T1308" s="1">
        <v>2.7212000000000001E-14</v>
      </c>
      <c r="U1308" s="1">
        <v>2.3684999999999999E-14</v>
      </c>
      <c r="V1308">
        <v>0.83157999999999999</v>
      </c>
      <c r="W1308" t="e">
        <f>-inf</f>
        <v>#NAME?</v>
      </c>
      <c r="X1308">
        <v>1.3112999999999999</v>
      </c>
      <c r="Y1308">
        <v>1.2361</v>
      </c>
      <c r="Z1308">
        <v>0.83940999999999999</v>
      </c>
      <c r="AA1308" t="e">
        <f>-inf</f>
        <v>#NAME?</v>
      </c>
      <c r="AB1308">
        <v>1.2804</v>
      </c>
      <c r="AC1308">
        <v>1.2072000000000001</v>
      </c>
      <c r="AD1308">
        <v>3</v>
      </c>
      <c r="AE1308">
        <v>3</v>
      </c>
      <c r="AF1308">
        <v>0.99870999999999999</v>
      </c>
      <c r="AG1308">
        <v>0.92710000000000004</v>
      </c>
      <c r="AH1308">
        <v>7.1615999999999999E-2</v>
      </c>
      <c r="AI1308">
        <v>3</v>
      </c>
      <c r="AJ1308">
        <v>0</v>
      </c>
      <c r="AK1308">
        <v>2</v>
      </c>
      <c r="AL1308">
        <v>0</v>
      </c>
      <c r="AM1308">
        <v>0</v>
      </c>
      <c r="AN1308">
        <v>0</v>
      </c>
      <c r="AO1308">
        <v>0.67203000000000002</v>
      </c>
      <c r="AP1308">
        <v>0</v>
      </c>
      <c r="AQ1308">
        <v>1</v>
      </c>
      <c r="AR1308" t="s">
        <v>95</v>
      </c>
      <c r="AS1308" t="s">
        <v>96</v>
      </c>
      <c r="AT1308" t="s">
        <v>95</v>
      </c>
      <c r="AU1308" t="s">
        <v>95</v>
      </c>
      <c r="AV1308" t="s">
        <v>95</v>
      </c>
      <c r="AW1308" t="s">
        <v>95</v>
      </c>
      <c r="AX1308" t="s">
        <v>94</v>
      </c>
      <c r="AY1308" t="s">
        <v>94</v>
      </c>
      <c r="AZ1308" t="s">
        <v>95</v>
      </c>
      <c r="BA1308" t="s">
        <v>96</v>
      </c>
      <c r="BB1308" t="s">
        <v>96</v>
      </c>
      <c r="BC1308" t="s">
        <v>96</v>
      </c>
      <c r="BD1308" t="s">
        <v>96</v>
      </c>
      <c r="BH1308" t="s">
        <v>189</v>
      </c>
      <c r="BI1308">
        <v>0</v>
      </c>
      <c r="BJ1308" t="s">
        <v>132</v>
      </c>
      <c r="BK1308" t="s">
        <v>138</v>
      </c>
      <c r="BL1308">
        <v>0</v>
      </c>
      <c r="BM1308">
        <v>0</v>
      </c>
      <c r="BN1308">
        <v>0</v>
      </c>
      <c r="BO1308">
        <v>0</v>
      </c>
      <c r="BP1308">
        <v>0</v>
      </c>
      <c r="BQ1308">
        <v>1</v>
      </c>
      <c r="BY1308">
        <v>1353</v>
      </c>
      <c r="CG1308" s="4">
        <v>0</v>
      </c>
      <c r="CH1308" s="4">
        <v>0</v>
      </c>
      <c r="CI1308" s="5">
        <v>0</v>
      </c>
      <c r="CJ1308" s="5">
        <v>0</v>
      </c>
      <c r="CK1308" s="5">
        <v>0</v>
      </c>
      <c r="CL1308" s="5">
        <v>1</v>
      </c>
    </row>
    <row r="1309" spans="1:90" x14ac:dyDescent="0.2">
      <c r="A1309" t="s">
        <v>2038</v>
      </c>
      <c r="B1309" t="s">
        <v>2039</v>
      </c>
      <c r="C1309" t="s">
        <v>2040</v>
      </c>
      <c r="D1309">
        <v>1.1000000000000001</v>
      </c>
      <c r="E1309" t="s">
        <v>169</v>
      </c>
      <c r="F1309" t="s">
        <v>2041</v>
      </c>
      <c r="G1309" t="s">
        <v>92</v>
      </c>
      <c r="H1309" t="s">
        <v>2042</v>
      </c>
      <c r="I1309">
        <v>-0.69423999999999997</v>
      </c>
      <c r="J1309">
        <v>5.2108000000000005E-4</v>
      </c>
      <c r="K1309">
        <v>-4.6373999999999999E-3</v>
      </c>
      <c r="L1309">
        <v>2022.7</v>
      </c>
      <c r="M1309">
        <v>-6.3299000000000003</v>
      </c>
      <c r="N1309">
        <v>0.43719000000000002</v>
      </c>
      <c r="O1309">
        <v>1555.7</v>
      </c>
      <c r="P1309" s="1">
        <v>157450</v>
      </c>
      <c r="Q1309">
        <v>9.7562999999999995</v>
      </c>
      <c r="R1309">
        <v>0.20363000000000001</v>
      </c>
      <c r="S1309">
        <v>-6.1824999999999998E-2</v>
      </c>
      <c r="T1309">
        <v>9.5294000000000004E-2</v>
      </c>
      <c r="U1309">
        <v>6.8987000000000007E-2</v>
      </c>
      <c r="V1309">
        <v>-14.554</v>
      </c>
      <c r="W1309">
        <v>-17.664999999999999</v>
      </c>
      <c r="X1309">
        <v>0.42115000000000002</v>
      </c>
      <c r="Y1309">
        <v>0.40738000000000002</v>
      </c>
      <c r="Z1309">
        <v>2.6402999999999999E-2</v>
      </c>
      <c r="AA1309">
        <v>-0.16832</v>
      </c>
      <c r="AB1309">
        <v>0.10536</v>
      </c>
      <c r="AC1309">
        <v>8.1138000000000002E-2</v>
      </c>
      <c r="AD1309">
        <v>13</v>
      </c>
      <c r="AE1309">
        <v>13</v>
      </c>
      <c r="AF1309">
        <v>1.3221000000000001</v>
      </c>
      <c r="AG1309">
        <v>0.44374000000000002</v>
      </c>
      <c r="AH1309">
        <v>0.87833000000000006</v>
      </c>
      <c r="AI1309">
        <v>13</v>
      </c>
      <c r="AJ1309">
        <v>10</v>
      </c>
      <c r="AK1309">
        <v>12</v>
      </c>
      <c r="AL1309">
        <v>1</v>
      </c>
      <c r="AM1309">
        <v>0</v>
      </c>
      <c r="AN1309">
        <v>0</v>
      </c>
      <c r="AO1309">
        <v>0.94664000000000004</v>
      </c>
      <c r="AP1309">
        <v>1</v>
      </c>
      <c r="AQ1309">
        <v>1</v>
      </c>
      <c r="AR1309" t="s">
        <v>96</v>
      </c>
      <c r="AS1309" t="s">
        <v>95</v>
      </c>
      <c r="AT1309" t="s">
        <v>95</v>
      </c>
      <c r="AU1309" t="s">
        <v>95</v>
      </c>
      <c r="AV1309" t="s">
        <v>95</v>
      </c>
      <c r="AW1309" t="s">
        <v>95</v>
      </c>
      <c r="AX1309" t="s">
        <v>95</v>
      </c>
      <c r="AY1309" t="s">
        <v>95</v>
      </c>
      <c r="AZ1309" t="s">
        <v>94</v>
      </c>
      <c r="BA1309" t="s">
        <v>96</v>
      </c>
      <c r="BB1309" t="s">
        <v>94</v>
      </c>
      <c r="BC1309" t="s">
        <v>96</v>
      </c>
      <c r="BD1309" t="s">
        <v>94</v>
      </c>
      <c r="BE1309">
        <v>4</v>
      </c>
      <c r="BG1309" t="s">
        <v>2043</v>
      </c>
      <c r="BI1309">
        <v>0</v>
      </c>
      <c r="BK1309" t="s">
        <v>109</v>
      </c>
      <c r="BL1309">
        <v>1</v>
      </c>
      <c r="BM1309">
        <v>1</v>
      </c>
      <c r="BN1309">
        <v>0</v>
      </c>
      <c r="BO1309">
        <v>0</v>
      </c>
      <c r="BP1309">
        <v>0</v>
      </c>
      <c r="BQ1309">
        <v>0</v>
      </c>
      <c r="BY1309">
        <v>1357</v>
      </c>
      <c r="CG1309" s="4">
        <v>0</v>
      </c>
      <c r="CH1309" s="4">
        <v>1</v>
      </c>
      <c r="CI1309" s="5">
        <v>0</v>
      </c>
      <c r="CJ1309" s="5">
        <v>0</v>
      </c>
      <c r="CK1309" s="5">
        <v>0</v>
      </c>
      <c r="CL1309" s="5">
        <v>0</v>
      </c>
    </row>
    <row r="1310" spans="1:90" x14ac:dyDescent="0.2">
      <c r="A1310" t="s">
        <v>2044</v>
      </c>
      <c r="B1310" t="s">
        <v>2039</v>
      </c>
      <c r="C1310" t="s">
        <v>2040</v>
      </c>
      <c r="D1310">
        <v>1.1000000000000001</v>
      </c>
      <c r="E1310" t="s">
        <v>169</v>
      </c>
      <c r="F1310" t="s">
        <v>2045</v>
      </c>
      <c r="G1310" t="s">
        <v>92</v>
      </c>
      <c r="H1310" t="s">
        <v>2042</v>
      </c>
      <c r="I1310">
        <v>1.6577999999999999</v>
      </c>
      <c r="J1310">
        <v>1.6161999999999999E-3</v>
      </c>
      <c r="K1310">
        <v>7.0933999999999997E-3</v>
      </c>
      <c r="L1310">
        <v>2010.6</v>
      </c>
      <c r="M1310">
        <v>2.6507999999999998</v>
      </c>
      <c r="N1310">
        <v>0.46934999999999999</v>
      </c>
      <c r="O1310">
        <v>1555.3</v>
      </c>
      <c r="P1310" s="1">
        <v>157480</v>
      </c>
      <c r="Q1310">
        <v>-13.871</v>
      </c>
      <c r="R1310">
        <v>0.62134</v>
      </c>
      <c r="S1310">
        <v>0.49512</v>
      </c>
      <c r="T1310">
        <v>7.0557999999999996E-2</v>
      </c>
      <c r="U1310">
        <v>5.7634999999999999E-2</v>
      </c>
      <c r="V1310">
        <v>-13.988</v>
      </c>
      <c r="W1310">
        <v>-16.986000000000001</v>
      </c>
      <c r="X1310">
        <v>0.44391000000000003</v>
      </c>
      <c r="Y1310">
        <v>0.42885000000000001</v>
      </c>
      <c r="Z1310">
        <v>5.3579000000000002E-2</v>
      </c>
      <c r="AA1310">
        <v>-0.13571</v>
      </c>
      <c r="AB1310">
        <v>0.11155</v>
      </c>
      <c r="AC1310">
        <v>9.0978000000000003E-2</v>
      </c>
      <c r="AD1310">
        <v>13</v>
      </c>
      <c r="AE1310">
        <v>13</v>
      </c>
      <c r="AF1310">
        <v>1.2677</v>
      </c>
      <c r="AG1310">
        <v>0.35154999999999997</v>
      </c>
      <c r="AH1310">
        <v>0.91615999999999997</v>
      </c>
      <c r="AI1310">
        <v>13</v>
      </c>
      <c r="AJ1310">
        <v>7</v>
      </c>
      <c r="AK1310">
        <v>12</v>
      </c>
      <c r="AL1310">
        <v>1</v>
      </c>
      <c r="AM1310">
        <v>0</v>
      </c>
      <c r="AN1310">
        <v>0</v>
      </c>
      <c r="AO1310">
        <v>0.94779000000000002</v>
      </c>
      <c r="AP1310">
        <v>1</v>
      </c>
      <c r="AQ1310">
        <v>1</v>
      </c>
      <c r="AR1310" t="s">
        <v>94</v>
      </c>
      <c r="AS1310" t="s">
        <v>95</v>
      </c>
      <c r="AT1310" t="s">
        <v>95</v>
      </c>
      <c r="AU1310" t="s">
        <v>95</v>
      </c>
      <c r="AV1310" t="s">
        <v>95</v>
      </c>
      <c r="AW1310" t="s">
        <v>95</v>
      </c>
      <c r="AX1310" t="s">
        <v>95</v>
      </c>
      <c r="AY1310" t="s">
        <v>95</v>
      </c>
      <c r="AZ1310" t="s">
        <v>94</v>
      </c>
      <c r="BA1310" t="s">
        <v>94</v>
      </c>
      <c r="BB1310" t="s">
        <v>94</v>
      </c>
      <c r="BC1310" t="s">
        <v>94</v>
      </c>
      <c r="BD1310" t="s">
        <v>94</v>
      </c>
      <c r="BE1310">
        <v>4</v>
      </c>
      <c r="BG1310" t="s">
        <v>2043</v>
      </c>
      <c r="BI1310">
        <v>0</v>
      </c>
      <c r="BK1310" t="s">
        <v>109</v>
      </c>
      <c r="BL1310">
        <v>1</v>
      </c>
      <c r="BM1310">
        <v>1</v>
      </c>
      <c r="BN1310">
        <v>0</v>
      </c>
      <c r="BO1310">
        <v>0</v>
      </c>
      <c r="BP1310">
        <v>0</v>
      </c>
      <c r="BQ1310">
        <v>0</v>
      </c>
      <c r="BY1310">
        <v>1358</v>
      </c>
      <c r="CG1310" s="4">
        <v>1</v>
      </c>
      <c r="CH1310" s="4">
        <v>1</v>
      </c>
      <c r="CI1310" s="5">
        <v>0</v>
      </c>
      <c r="CJ1310" s="5">
        <v>0</v>
      </c>
      <c r="CK1310" s="5">
        <v>0</v>
      </c>
      <c r="CL1310" s="5">
        <v>0</v>
      </c>
    </row>
    <row r="1311" spans="1:90" x14ac:dyDescent="0.2">
      <c r="A1311" t="s">
        <v>2046</v>
      </c>
      <c r="B1311" t="s">
        <v>2039</v>
      </c>
      <c r="C1311" t="s">
        <v>2040</v>
      </c>
      <c r="D1311">
        <v>1.1000000000000001</v>
      </c>
      <c r="E1311" t="s">
        <v>169</v>
      </c>
      <c r="F1311" t="s">
        <v>2047</v>
      </c>
      <c r="G1311" t="s">
        <v>2048</v>
      </c>
      <c r="H1311" t="s">
        <v>2042</v>
      </c>
      <c r="I1311">
        <v>0.56976000000000004</v>
      </c>
      <c r="J1311">
        <v>0.54356000000000004</v>
      </c>
      <c r="K1311">
        <v>0.192</v>
      </c>
      <c r="L1311">
        <v>2016.6</v>
      </c>
      <c r="M1311">
        <v>7.7127999999999997</v>
      </c>
      <c r="N1311">
        <v>8.4191000000000003</v>
      </c>
      <c r="O1311">
        <v>1.4111</v>
      </c>
      <c r="P1311">
        <v>2013.6</v>
      </c>
      <c r="Q1311">
        <v>-385.74</v>
      </c>
      <c r="R1311">
        <v>1</v>
      </c>
      <c r="S1311">
        <v>1</v>
      </c>
      <c r="T1311" s="1">
        <v>1.6476E-14</v>
      </c>
      <c r="U1311" s="1">
        <v>1.5219000000000001E-14</v>
      </c>
      <c r="V1311">
        <v>0.99997000000000003</v>
      </c>
      <c r="W1311" t="e">
        <f>-inf</f>
        <v>#NAME?</v>
      </c>
      <c r="X1311">
        <v>9.1352000000000002E-4</v>
      </c>
      <c r="Y1311">
        <v>8.3976999999999999E-4</v>
      </c>
      <c r="Z1311">
        <v>0.97875000000000001</v>
      </c>
      <c r="AA1311" t="e">
        <f>-inf</f>
        <v>#NAME?</v>
      </c>
      <c r="AB1311">
        <v>2.3099000000000001E-2</v>
      </c>
      <c r="AC1311">
        <v>2.1777999999999999E-2</v>
      </c>
      <c r="AD1311">
        <v>3</v>
      </c>
      <c r="AE1311">
        <v>3</v>
      </c>
      <c r="AF1311">
        <v>6.8653000000000006E-2</v>
      </c>
      <c r="AG1311">
        <v>2.3043000000000001E-2</v>
      </c>
      <c r="AH1311">
        <v>4.5609999999999998E-2</v>
      </c>
      <c r="AI1311">
        <v>3</v>
      </c>
      <c r="AJ1311">
        <v>0</v>
      </c>
      <c r="AK1311">
        <v>2</v>
      </c>
      <c r="AL1311">
        <v>0</v>
      </c>
      <c r="AM1311">
        <v>0</v>
      </c>
      <c r="AN1311">
        <v>0</v>
      </c>
      <c r="AO1311">
        <v>0.53610000000000002</v>
      </c>
      <c r="AP1311">
        <v>1</v>
      </c>
      <c r="AQ1311">
        <v>1</v>
      </c>
      <c r="AR1311" t="s">
        <v>95</v>
      </c>
      <c r="AS1311" t="s">
        <v>96</v>
      </c>
      <c r="AT1311" t="s">
        <v>95</v>
      </c>
      <c r="AU1311" t="s">
        <v>95</v>
      </c>
      <c r="AV1311" t="s">
        <v>95</v>
      </c>
      <c r="AW1311" t="s">
        <v>95</v>
      </c>
      <c r="AX1311" t="s">
        <v>94</v>
      </c>
      <c r="AY1311" t="s">
        <v>94</v>
      </c>
      <c r="AZ1311" t="s">
        <v>95</v>
      </c>
      <c r="BA1311" t="s">
        <v>96</v>
      </c>
      <c r="BB1311" t="s">
        <v>96</v>
      </c>
      <c r="BC1311" t="s">
        <v>96</v>
      </c>
      <c r="BD1311" t="s">
        <v>96</v>
      </c>
      <c r="BI1311">
        <v>0</v>
      </c>
      <c r="BK1311" t="s">
        <v>138</v>
      </c>
      <c r="BL1311">
        <v>1</v>
      </c>
      <c r="BM1311">
        <v>1</v>
      </c>
      <c r="BN1311">
        <v>0</v>
      </c>
      <c r="BO1311">
        <v>0</v>
      </c>
      <c r="BP1311">
        <v>0</v>
      </c>
      <c r="BQ1311">
        <v>0</v>
      </c>
      <c r="BY1311">
        <v>1363</v>
      </c>
      <c r="CG1311" s="4">
        <v>0</v>
      </c>
      <c r="CH1311" s="4">
        <v>1</v>
      </c>
      <c r="CI1311" s="5">
        <v>0</v>
      </c>
      <c r="CJ1311" s="5">
        <v>0</v>
      </c>
      <c r="CK1311" s="5">
        <v>0</v>
      </c>
      <c r="CL1311" s="5">
        <v>0</v>
      </c>
    </row>
    <row r="1312" spans="1:90" x14ac:dyDescent="0.2">
      <c r="A1312" t="s">
        <v>2049</v>
      </c>
      <c r="B1312" t="s">
        <v>2039</v>
      </c>
      <c r="C1312" t="s">
        <v>2040</v>
      </c>
      <c r="D1312">
        <v>1.1000000000000001</v>
      </c>
      <c r="E1312" t="s">
        <v>169</v>
      </c>
      <c r="F1312" t="s">
        <v>2050</v>
      </c>
      <c r="G1312" t="s">
        <v>2048</v>
      </c>
      <c r="H1312" t="s">
        <v>2042</v>
      </c>
      <c r="I1312">
        <v>1.1614</v>
      </c>
      <c r="J1312">
        <v>0.17884</v>
      </c>
      <c r="K1312">
        <v>8.0342999999999998E-2</v>
      </c>
      <c r="L1312">
        <v>2010.8</v>
      </c>
      <c r="M1312">
        <v>3.7837000000000001</v>
      </c>
      <c r="N1312">
        <v>0.54951000000000005</v>
      </c>
      <c r="O1312">
        <v>5.9702000000000002</v>
      </c>
      <c r="P1312">
        <v>2027.7</v>
      </c>
      <c r="Q1312">
        <v>-161.28</v>
      </c>
      <c r="R1312">
        <v>0.89388999999999996</v>
      </c>
      <c r="S1312">
        <v>0.73472999999999999</v>
      </c>
      <c r="T1312">
        <v>4.9128999999999999E-2</v>
      </c>
      <c r="U1312">
        <v>4.5399000000000002E-2</v>
      </c>
      <c r="V1312">
        <v>0.76107000000000002</v>
      </c>
      <c r="W1312">
        <v>0.60177999999999998</v>
      </c>
      <c r="X1312">
        <v>7.3722999999999997E-2</v>
      </c>
      <c r="Y1312">
        <v>5.6183999999999998E-2</v>
      </c>
      <c r="Z1312">
        <v>0.82765</v>
      </c>
      <c r="AA1312">
        <v>0.71274999999999999</v>
      </c>
      <c r="AB1312">
        <v>6.2614000000000003E-2</v>
      </c>
      <c r="AC1312">
        <v>4.5613000000000001E-2</v>
      </c>
      <c r="AD1312">
        <v>6</v>
      </c>
      <c r="AE1312">
        <v>6</v>
      </c>
      <c r="AF1312">
        <v>1.0828</v>
      </c>
      <c r="AG1312">
        <v>0.30026999999999998</v>
      </c>
      <c r="AH1312">
        <v>0.78251999999999999</v>
      </c>
      <c r="AI1312">
        <v>6</v>
      </c>
      <c r="AJ1312">
        <v>0</v>
      </c>
      <c r="AK1312">
        <v>5</v>
      </c>
      <c r="AL1312">
        <v>0</v>
      </c>
      <c r="AM1312">
        <v>0</v>
      </c>
      <c r="AN1312">
        <v>0</v>
      </c>
      <c r="AO1312">
        <v>0.79852999999999996</v>
      </c>
      <c r="AP1312">
        <v>1</v>
      </c>
      <c r="AQ1312">
        <v>1</v>
      </c>
      <c r="AR1312" t="s">
        <v>95</v>
      </c>
      <c r="AS1312" t="s">
        <v>95</v>
      </c>
      <c r="AT1312" t="s">
        <v>95</v>
      </c>
      <c r="AU1312" t="s">
        <v>95</v>
      </c>
      <c r="AV1312" t="s">
        <v>95</v>
      </c>
      <c r="AW1312" t="s">
        <v>95</v>
      </c>
      <c r="AX1312" t="s">
        <v>95</v>
      </c>
      <c r="AY1312" t="s">
        <v>95</v>
      </c>
      <c r="AZ1312" t="s">
        <v>95</v>
      </c>
      <c r="BA1312" t="s">
        <v>95</v>
      </c>
      <c r="BB1312" t="s">
        <v>95</v>
      </c>
      <c r="BC1312" t="s">
        <v>95</v>
      </c>
      <c r="BD1312" t="s">
        <v>95</v>
      </c>
      <c r="BI1312">
        <v>0</v>
      </c>
      <c r="BK1312" t="s">
        <v>138</v>
      </c>
      <c r="BL1312">
        <v>1</v>
      </c>
      <c r="BM1312">
        <v>1</v>
      </c>
      <c r="BN1312">
        <v>0</v>
      </c>
      <c r="BO1312">
        <v>0</v>
      </c>
      <c r="BP1312">
        <v>0</v>
      </c>
      <c r="BQ1312">
        <v>0</v>
      </c>
      <c r="BY1312">
        <v>1364</v>
      </c>
      <c r="CG1312" s="4">
        <v>1</v>
      </c>
      <c r="CH1312" s="4">
        <v>1</v>
      </c>
      <c r="CI1312" s="5">
        <v>0</v>
      </c>
      <c r="CJ1312" s="5">
        <v>0</v>
      </c>
      <c r="CK1312" s="5">
        <v>0</v>
      </c>
      <c r="CL1312" s="5">
        <v>0</v>
      </c>
    </row>
    <row r="1313" spans="1:91" x14ac:dyDescent="0.2">
      <c r="A1313" t="s">
        <v>2051</v>
      </c>
      <c r="B1313" t="s">
        <v>2039</v>
      </c>
      <c r="C1313" t="s">
        <v>2040</v>
      </c>
      <c r="D1313">
        <v>1.1000000000000001</v>
      </c>
      <c r="E1313" t="s">
        <v>169</v>
      </c>
      <c r="F1313" t="s">
        <v>2052</v>
      </c>
      <c r="G1313" t="s">
        <v>107</v>
      </c>
      <c r="H1313" t="s">
        <v>2042</v>
      </c>
      <c r="I1313">
        <v>1.8875999999999999</v>
      </c>
      <c r="J1313">
        <v>2.4829000000000001E-3</v>
      </c>
      <c r="K1313">
        <v>1.2279999999999999E-3</v>
      </c>
      <c r="L1313">
        <v>2010.3</v>
      </c>
      <c r="M1313">
        <v>2.3279999999999998</v>
      </c>
      <c r="N1313">
        <v>0.44902999999999998</v>
      </c>
      <c r="O1313">
        <v>0.11468</v>
      </c>
      <c r="P1313">
        <v>1495</v>
      </c>
      <c r="Q1313">
        <v>-2.0575999999999999</v>
      </c>
      <c r="R1313">
        <v>0.50068000000000001</v>
      </c>
      <c r="S1313">
        <v>0.33423999999999998</v>
      </c>
      <c r="T1313">
        <v>7.6248999999999997E-2</v>
      </c>
      <c r="U1313">
        <v>6.2278E-2</v>
      </c>
      <c r="V1313">
        <v>1.5328E-3</v>
      </c>
      <c r="W1313">
        <v>-0.19816</v>
      </c>
      <c r="X1313">
        <v>0.10782</v>
      </c>
      <c r="Y1313">
        <v>8.5979E-2</v>
      </c>
      <c r="Z1313">
        <v>1.8132999999999999E-3</v>
      </c>
      <c r="AA1313">
        <v>-0.19782</v>
      </c>
      <c r="AB1313">
        <v>0.10781</v>
      </c>
      <c r="AC1313">
        <v>8.6057999999999996E-2</v>
      </c>
      <c r="AD1313">
        <v>13</v>
      </c>
      <c r="AE1313">
        <v>13</v>
      </c>
      <c r="AF1313">
        <v>1.2726999999999999</v>
      </c>
      <c r="AG1313">
        <v>0.39974999999999999</v>
      </c>
      <c r="AH1313">
        <v>0.87299000000000004</v>
      </c>
      <c r="AI1313">
        <v>13</v>
      </c>
      <c r="AJ1313">
        <v>7</v>
      </c>
      <c r="AK1313">
        <v>12</v>
      </c>
      <c r="AL1313">
        <v>1</v>
      </c>
      <c r="AM1313">
        <v>0</v>
      </c>
      <c r="AN1313">
        <v>0</v>
      </c>
      <c r="AO1313">
        <v>0.94782999999999995</v>
      </c>
      <c r="AP1313">
        <v>1</v>
      </c>
      <c r="AQ1313">
        <v>1</v>
      </c>
      <c r="AR1313" t="s">
        <v>94</v>
      </c>
      <c r="AS1313" t="s">
        <v>95</v>
      </c>
      <c r="AT1313" t="s">
        <v>95</v>
      </c>
      <c r="AU1313" t="s">
        <v>95</v>
      </c>
      <c r="AV1313" t="s">
        <v>95</v>
      </c>
      <c r="AW1313" t="s">
        <v>95</v>
      </c>
      <c r="AX1313" t="s">
        <v>95</v>
      </c>
      <c r="AY1313" t="s">
        <v>95</v>
      </c>
      <c r="AZ1313" t="s">
        <v>94</v>
      </c>
      <c r="BA1313" t="s">
        <v>94</v>
      </c>
      <c r="BB1313" t="s">
        <v>94</v>
      </c>
      <c r="BC1313" t="s">
        <v>94</v>
      </c>
      <c r="BD1313" t="s">
        <v>94</v>
      </c>
      <c r="BI1313">
        <v>0</v>
      </c>
      <c r="BJ1313" t="s">
        <v>108</v>
      </c>
      <c r="BK1313" t="s">
        <v>109</v>
      </c>
      <c r="BL1313">
        <v>1</v>
      </c>
      <c r="BM1313">
        <v>1</v>
      </c>
      <c r="BN1313">
        <v>0</v>
      </c>
      <c r="BO1313">
        <v>1</v>
      </c>
      <c r="BP1313">
        <v>0</v>
      </c>
      <c r="BQ1313">
        <v>0</v>
      </c>
      <c r="BY1313">
        <v>1366</v>
      </c>
      <c r="CG1313" s="4">
        <v>1</v>
      </c>
      <c r="CH1313" s="4">
        <v>1</v>
      </c>
      <c r="CI1313" s="5">
        <v>1</v>
      </c>
      <c r="CJ1313" s="5">
        <v>1</v>
      </c>
      <c r="CK1313" s="5">
        <v>0</v>
      </c>
      <c r="CL1313" s="5">
        <v>0</v>
      </c>
    </row>
    <row r="1314" spans="1:91" x14ac:dyDescent="0.2">
      <c r="A1314" t="s">
        <v>2053</v>
      </c>
      <c r="B1314" t="s">
        <v>2039</v>
      </c>
      <c r="C1314" t="s">
        <v>2040</v>
      </c>
      <c r="D1314">
        <v>3.2</v>
      </c>
      <c r="E1314" t="s">
        <v>505</v>
      </c>
      <c r="F1314" t="s">
        <v>2054</v>
      </c>
      <c r="G1314" t="s">
        <v>92</v>
      </c>
      <c r="H1314" t="s">
        <v>2042</v>
      </c>
      <c r="I1314">
        <v>22.812999999999999</v>
      </c>
      <c r="J1314">
        <v>1.5024999999999999E-3</v>
      </c>
      <c r="K1314">
        <v>5.4076000000000003E-3</v>
      </c>
      <c r="L1314">
        <v>2018.1</v>
      </c>
      <c r="M1314">
        <v>0.19263</v>
      </c>
      <c r="N1314">
        <v>8.6879999999999999E-2</v>
      </c>
      <c r="O1314">
        <v>1555.2</v>
      </c>
      <c r="P1314" s="1">
        <v>157500</v>
      </c>
      <c r="Q1314">
        <v>-10.872</v>
      </c>
      <c r="R1314">
        <v>0.18106</v>
      </c>
      <c r="S1314">
        <v>-9.1918E-2</v>
      </c>
      <c r="T1314">
        <v>8.0820000000000003E-2</v>
      </c>
      <c r="U1314">
        <v>4.1454999999999999E-2</v>
      </c>
      <c r="V1314">
        <v>-0.11022999999999999</v>
      </c>
      <c r="W1314">
        <v>-0.33227000000000001</v>
      </c>
      <c r="X1314">
        <v>9.4102000000000005E-2</v>
      </c>
      <c r="Y1314">
        <v>2.9651E-2</v>
      </c>
      <c r="Z1314">
        <v>5.1327999999999999E-2</v>
      </c>
      <c r="AA1314">
        <v>-0.13841000000000001</v>
      </c>
      <c r="AB1314">
        <v>8.6986999999999995E-2</v>
      </c>
      <c r="AC1314">
        <v>4.6003000000000002E-2</v>
      </c>
      <c r="AD1314">
        <v>13</v>
      </c>
      <c r="AE1314">
        <v>13</v>
      </c>
      <c r="AF1314">
        <v>3.9018999999999999</v>
      </c>
      <c r="AG1314">
        <v>2.256E-2</v>
      </c>
      <c r="AH1314">
        <v>3.8794</v>
      </c>
      <c r="AI1314">
        <v>13</v>
      </c>
      <c r="AJ1314">
        <v>3</v>
      </c>
      <c r="AK1314">
        <v>12</v>
      </c>
      <c r="AL1314">
        <v>1</v>
      </c>
      <c r="AM1314">
        <v>0</v>
      </c>
      <c r="AN1314">
        <v>1</v>
      </c>
      <c r="AO1314">
        <v>2.1276E-2</v>
      </c>
      <c r="AP1314">
        <v>1</v>
      </c>
      <c r="AQ1314">
        <v>1</v>
      </c>
      <c r="AR1314" t="s">
        <v>96</v>
      </c>
      <c r="AS1314" t="s">
        <v>95</v>
      </c>
      <c r="AT1314" t="s">
        <v>95</v>
      </c>
      <c r="AU1314" t="s">
        <v>94</v>
      </c>
      <c r="AV1314" t="s">
        <v>94</v>
      </c>
      <c r="AW1314" t="s">
        <v>94</v>
      </c>
      <c r="AX1314" t="s">
        <v>94</v>
      </c>
      <c r="AY1314" t="s">
        <v>95</v>
      </c>
      <c r="AZ1314" t="s">
        <v>94</v>
      </c>
      <c r="BA1314" t="s">
        <v>96</v>
      </c>
      <c r="BB1314" t="s">
        <v>94</v>
      </c>
      <c r="BC1314" t="s">
        <v>96</v>
      </c>
      <c r="BD1314" t="s">
        <v>94</v>
      </c>
      <c r="BE1314">
        <v>2</v>
      </c>
      <c r="BF1314" t="s">
        <v>1777</v>
      </c>
      <c r="BH1314" t="s">
        <v>2055</v>
      </c>
      <c r="BI1314">
        <v>0</v>
      </c>
      <c r="BL1314">
        <v>0</v>
      </c>
      <c r="BM1314">
        <v>0</v>
      </c>
      <c r="BN1314">
        <v>0</v>
      </c>
      <c r="BO1314">
        <v>0</v>
      </c>
      <c r="BP1314">
        <v>0</v>
      </c>
      <c r="BQ1314">
        <v>0</v>
      </c>
      <c r="BY1314">
        <v>1354</v>
      </c>
      <c r="CG1314" s="4">
        <v>0</v>
      </c>
      <c r="CH1314" s="4">
        <v>0</v>
      </c>
      <c r="CI1314" s="5">
        <v>0</v>
      </c>
      <c r="CJ1314" s="5">
        <v>0</v>
      </c>
      <c r="CK1314" s="5">
        <v>0</v>
      </c>
      <c r="CL1314" s="5">
        <v>0</v>
      </c>
    </row>
    <row r="1315" spans="1:91" x14ac:dyDescent="0.2">
      <c r="A1315" t="s">
        <v>2056</v>
      </c>
      <c r="B1315" t="s">
        <v>2039</v>
      </c>
      <c r="C1315" t="s">
        <v>2040</v>
      </c>
      <c r="D1315">
        <v>3.2</v>
      </c>
      <c r="E1315" t="s">
        <v>505</v>
      </c>
      <c r="F1315" t="s">
        <v>2057</v>
      </c>
      <c r="G1315" t="s">
        <v>92</v>
      </c>
      <c r="H1315" t="s">
        <v>2042</v>
      </c>
      <c r="I1315">
        <v>-0.40362999999999999</v>
      </c>
      <c r="J1315">
        <v>-3.8162000000000001E-2</v>
      </c>
      <c r="K1315">
        <v>-1.6032999999999999E-2</v>
      </c>
      <c r="L1315">
        <v>2021.6</v>
      </c>
      <c r="M1315">
        <v>-10.887</v>
      </c>
      <c r="N1315">
        <v>0.43757000000000001</v>
      </c>
      <c r="O1315">
        <v>1.7689999999999999</v>
      </c>
      <c r="P1315">
        <v>1974.4</v>
      </c>
      <c r="Q1315">
        <v>32.686999999999998</v>
      </c>
      <c r="R1315">
        <v>0.40604000000000001</v>
      </c>
      <c r="S1315">
        <v>0.20805000000000001</v>
      </c>
      <c r="T1315">
        <v>8.8244000000000003E-2</v>
      </c>
      <c r="U1315">
        <v>6.1622000000000003E-2</v>
      </c>
      <c r="V1315">
        <v>0.23882</v>
      </c>
      <c r="W1315">
        <v>8.6580000000000004E-2</v>
      </c>
      <c r="X1315">
        <v>9.9897E-2</v>
      </c>
      <c r="Y1315">
        <v>7.5480000000000005E-2</v>
      </c>
      <c r="Z1315">
        <v>0.27450000000000002</v>
      </c>
      <c r="AA1315">
        <v>0.12939999999999999</v>
      </c>
      <c r="AB1315">
        <v>9.7527000000000003E-2</v>
      </c>
      <c r="AC1315">
        <v>7.1828000000000003E-2</v>
      </c>
      <c r="AD1315">
        <v>13</v>
      </c>
      <c r="AE1315">
        <v>13</v>
      </c>
      <c r="AF1315">
        <v>1.3712</v>
      </c>
      <c r="AG1315">
        <v>0.47078999999999999</v>
      </c>
      <c r="AH1315">
        <v>0.90044000000000002</v>
      </c>
      <c r="AI1315">
        <v>13</v>
      </c>
      <c r="AJ1315">
        <v>10</v>
      </c>
      <c r="AK1315">
        <v>12</v>
      </c>
      <c r="AL1315">
        <v>1</v>
      </c>
      <c r="AM1315">
        <v>0</v>
      </c>
      <c r="AN1315">
        <v>0</v>
      </c>
      <c r="AO1315">
        <v>0.94689000000000001</v>
      </c>
      <c r="AP1315">
        <v>1</v>
      </c>
      <c r="AQ1315">
        <v>1</v>
      </c>
      <c r="AR1315" t="s">
        <v>94</v>
      </c>
      <c r="AS1315" t="s">
        <v>95</v>
      </c>
      <c r="AT1315" t="s">
        <v>95</v>
      </c>
      <c r="AU1315" t="s">
        <v>95</v>
      </c>
      <c r="AV1315" t="s">
        <v>95</v>
      </c>
      <c r="AW1315" t="s">
        <v>95</v>
      </c>
      <c r="AX1315" t="s">
        <v>95</v>
      </c>
      <c r="AY1315" t="s">
        <v>95</v>
      </c>
      <c r="AZ1315" t="s">
        <v>94</v>
      </c>
      <c r="BA1315" t="s">
        <v>94</v>
      </c>
      <c r="BB1315" t="s">
        <v>94</v>
      </c>
      <c r="BC1315" t="s">
        <v>94</v>
      </c>
      <c r="BD1315" t="s">
        <v>94</v>
      </c>
      <c r="BE1315">
        <v>4</v>
      </c>
      <c r="BG1315" t="s">
        <v>2043</v>
      </c>
      <c r="BH1315" t="s">
        <v>2058</v>
      </c>
      <c r="BI1315">
        <v>0</v>
      </c>
      <c r="BL1315">
        <v>1</v>
      </c>
      <c r="BM1315">
        <v>1</v>
      </c>
      <c r="BN1315">
        <v>0</v>
      </c>
      <c r="BO1315">
        <v>0</v>
      </c>
      <c r="BP1315">
        <v>0</v>
      </c>
      <c r="BQ1315">
        <v>0</v>
      </c>
      <c r="BY1315">
        <v>1355</v>
      </c>
      <c r="CG1315" s="4">
        <v>1</v>
      </c>
      <c r="CH1315" s="4">
        <v>1</v>
      </c>
      <c r="CI1315" s="5">
        <v>0</v>
      </c>
      <c r="CJ1315" s="5">
        <v>0</v>
      </c>
      <c r="CK1315" s="5">
        <v>0</v>
      </c>
      <c r="CL1315" s="5">
        <v>0</v>
      </c>
    </row>
    <row r="1316" spans="1:91" x14ac:dyDescent="0.2">
      <c r="A1316" t="s">
        <v>2059</v>
      </c>
      <c r="B1316" t="s">
        <v>2039</v>
      </c>
      <c r="C1316" t="s">
        <v>2040</v>
      </c>
      <c r="D1316">
        <v>3.2</v>
      </c>
      <c r="E1316" t="s">
        <v>505</v>
      </c>
      <c r="F1316" t="s">
        <v>2060</v>
      </c>
      <c r="G1316" t="s">
        <v>92</v>
      </c>
      <c r="H1316" t="s">
        <v>2042</v>
      </c>
      <c r="I1316">
        <v>-0.36298999999999998</v>
      </c>
      <c r="J1316">
        <v>-5.8774E-2</v>
      </c>
      <c r="K1316">
        <v>-2.1125999999999999E-2</v>
      </c>
      <c r="L1316">
        <v>2020</v>
      </c>
      <c r="M1316">
        <v>-12.106</v>
      </c>
      <c r="N1316">
        <v>0.42087000000000002</v>
      </c>
      <c r="O1316">
        <v>0.45029000000000002</v>
      </c>
      <c r="P1316">
        <v>2009.4</v>
      </c>
      <c r="Q1316">
        <v>42.902999999999999</v>
      </c>
      <c r="R1316">
        <v>0.50712000000000002</v>
      </c>
      <c r="S1316">
        <v>0.34283000000000002</v>
      </c>
      <c r="T1316">
        <v>8.5820999999999995E-2</v>
      </c>
      <c r="U1316">
        <v>5.8089000000000002E-2</v>
      </c>
      <c r="V1316">
        <v>0.36604999999999999</v>
      </c>
      <c r="W1316">
        <v>0.23926</v>
      </c>
      <c r="X1316">
        <v>9.7331000000000001E-2</v>
      </c>
      <c r="Y1316">
        <v>7.1406999999999998E-2</v>
      </c>
      <c r="Z1316">
        <v>0.41815000000000002</v>
      </c>
      <c r="AA1316">
        <v>0.30177999999999999</v>
      </c>
      <c r="AB1316">
        <v>9.3245999999999996E-2</v>
      </c>
      <c r="AC1316">
        <v>6.4285999999999996E-2</v>
      </c>
      <c r="AD1316">
        <v>13</v>
      </c>
      <c r="AE1316">
        <v>13</v>
      </c>
      <c r="AF1316">
        <v>1.4066000000000001</v>
      </c>
      <c r="AG1316">
        <v>0.36828</v>
      </c>
      <c r="AH1316">
        <v>1.0383</v>
      </c>
      <c r="AI1316">
        <v>13</v>
      </c>
      <c r="AJ1316">
        <v>10</v>
      </c>
      <c r="AK1316">
        <v>0</v>
      </c>
      <c r="AL1316">
        <v>1</v>
      </c>
      <c r="AM1316">
        <v>0</v>
      </c>
      <c r="AN1316">
        <v>0</v>
      </c>
      <c r="AO1316">
        <v>0.93798000000000004</v>
      </c>
      <c r="AP1316">
        <v>1</v>
      </c>
      <c r="AQ1316">
        <v>1</v>
      </c>
      <c r="AR1316" t="s">
        <v>94</v>
      </c>
      <c r="AS1316" t="s">
        <v>95</v>
      </c>
      <c r="AT1316" t="s">
        <v>95</v>
      </c>
      <c r="AU1316" t="s">
        <v>95</v>
      </c>
      <c r="AV1316" t="s">
        <v>95</v>
      </c>
      <c r="AW1316" t="s">
        <v>95</v>
      </c>
      <c r="AX1316" t="s">
        <v>95</v>
      </c>
      <c r="AY1316" t="s">
        <v>95</v>
      </c>
      <c r="AZ1316" t="s">
        <v>95</v>
      </c>
      <c r="BA1316" t="s">
        <v>94</v>
      </c>
      <c r="BB1316" t="s">
        <v>95</v>
      </c>
      <c r="BC1316" t="s">
        <v>94</v>
      </c>
      <c r="BD1316" t="s">
        <v>95</v>
      </c>
      <c r="BE1316">
        <v>4</v>
      </c>
      <c r="BG1316" t="s">
        <v>2043</v>
      </c>
      <c r="BH1316" t="s">
        <v>2058</v>
      </c>
      <c r="BI1316">
        <v>0</v>
      </c>
      <c r="BL1316">
        <v>1</v>
      </c>
      <c r="BM1316">
        <v>1</v>
      </c>
      <c r="BN1316">
        <v>0</v>
      </c>
      <c r="BO1316">
        <v>0</v>
      </c>
      <c r="BP1316">
        <v>0</v>
      </c>
      <c r="BQ1316">
        <v>0</v>
      </c>
      <c r="BY1316">
        <v>1356</v>
      </c>
      <c r="CG1316" s="4">
        <v>1</v>
      </c>
      <c r="CH1316" s="4">
        <v>1</v>
      </c>
      <c r="CI1316" s="5">
        <v>0</v>
      </c>
      <c r="CJ1316" s="5">
        <v>0</v>
      </c>
      <c r="CK1316" s="5">
        <v>0</v>
      </c>
      <c r="CL1316" s="5">
        <v>0</v>
      </c>
    </row>
    <row r="1317" spans="1:91" x14ac:dyDescent="0.2">
      <c r="A1317" t="s">
        <v>2061</v>
      </c>
      <c r="B1317" t="s">
        <v>2039</v>
      </c>
      <c r="C1317" t="s">
        <v>2040</v>
      </c>
      <c r="D1317">
        <v>3.2</v>
      </c>
      <c r="E1317" t="s">
        <v>505</v>
      </c>
      <c r="F1317" t="s">
        <v>2062</v>
      </c>
      <c r="G1317" t="s">
        <v>92</v>
      </c>
      <c r="H1317" t="s">
        <v>2042</v>
      </c>
      <c r="I1317">
        <v>-0.34938999999999998</v>
      </c>
      <c r="J1317">
        <v>-6.3172000000000006E-2</v>
      </c>
      <c r="K1317">
        <v>-2.1940000000000001E-2</v>
      </c>
      <c r="L1317">
        <v>2019.6</v>
      </c>
      <c r="M1317">
        <v>-12.577</v>
      </c>
      <c r="N1317">
        <v>0.42137000000000002</v>
      </c>
      <c r="O1317">
        <v>0.85962000000000005</v>
      </c>
      <c r="P1317">
        <v>1999.1</v>
      </c>
      <c r="Q1317">
        <v>44.531999999999996</v>
      </c>
      <c r="R1317">
        <v>0.47721000000000002</v>
      </c>
      <c r="S1317">
        <v>0.30293999999999999</v>
      </c>
      <c r="T1317">
        <v>9.3342999999999995E-2</v>
      </c>
      <c r="U1317">
        <v>6.3752000000000003E-2</v>
      </c>
      <c r="V1317">
        <v>0.35502</v>
      </c>
      <c r="W1317">
        <v>0.22603000000000001</v>
      </c>
      <c r="X1317">
        <v>0.10367999999999999</v>
      </c>
      <c r="Y1317">
        <v>7.4551000000000006E-2</v>
      </c>
      <c r="Z1317">
        <v>0.40433999999999998</v>
      </c>
      <c r="AA1317">
        <v>0.28521000000000002</v>
      </c>
      <c r="AB1317">
        <v>9.9636000000000002E-2</v>
      </c>
      <c r="AC1317">
        <v>6.7985000000000004E-2</v>
      </c>
      <c r="AD1317">
        <v>13</v>
      </c>
      <c r="AE1317">
        <v>13</v>
      </c>
      <c r="AF1317">
        <v>1.4453</v>
      </c>
      <c r="AG1317">
        <v>0.36073</v>
      </c>
      <c r="AH1317">
        <v>1.0846</v>
      </c>
      <c r="AI1317">
        <v>13</v>
      </c>
      <c r="AJ1317">
        <v>10</v>
      </c>
      <c r="AK1317">
        <v>0</v>
      </c>
      <c r="AL1317">
        <v>1</v>
      </c>
      <c r="AM1317">
        <v>0</v>
      </c>
      <c r="AN1317">
        <v>1</v>
      </c>
      <c r="AO1317">
        <v>0.93100000000000005</v>
      </c>
      <c r="AP1317">
        <v>1</v>
      </c>
      <c r="AQ1317">
        <v>1</v>
      </c>
      <c r="AR1317" t="s">
        <v>94</v>
      </c>
      <c r="AS1317" t="s">
        <v>95</v>
      </c>
      <c r="AT1317" t="s">
        <v>95</v>
      </c>
      <c r="AU1317" t="s">
        <v>95</v>
      </c>
      <c r="AV1317" t="s">
        <v>95</v>
      </c>
      <c r="AW1317" t="s">
        <v>95</v>
      </c>
      <c r="AX1317" t="s">
        <v>95</v>
      </c>
      <c r="AY1317" t="s">
        <v>95</v>
      </c>
      <c r="AZ1317" t="s">
        <v>95</v>
      </c>
      <c r="BA1317" t="s">
        <v>94</v>
      </c>
      <c r="BB1317" t="s">
        <v>95</v>
      </c>
      <c r="BC1317" t="s">
        <v>94</v>
      </c>
      <c r="BD1317" t="s">
        <v>95</v>
      </c>
      <c r="BE1317">
        <v>4</v>
      </c>
      <c r="BG1317" t="s">
        <v>2043</v>
      </c>
      <c r="BH1317" t="s">
        <v>2058</v>
      </c>
      <c r="BI1317">
        <v>0</v>
      </c>
      <c r="BL1317">
        <v>1</v>
      </c>
      <c r="BM1317">
        <v>1</v>
      </c>
      <c r="BN1317">
        <v>0</v>
      </c>
      <c r="BO1317">
        <v>0</v>
      </c>
      <c r="BP1317">
        <v>0</v>
      </c>
      <c r="BQ1317">
        <v>0</v>
      </c>
      <c r="BY1317">
        <v>1359</v>
      </c>
      <c r="CG1317" s="4">
        <v>1</v>
      </c>
      <c r="CH1317" s="4">
        <v>1</v>
      </c>
      <c r="CI1317" s="5">
        <v>0</v>
      </c>
      <c r="CJ1317" s="5">
        <v>0</v>
      </c>
      <c r="CK1317" s="5">
        <v>1</v>
      </c>
      <c r="CL1317" s="5">
        <v>1</v>
      </c>
      <c r="CM1317" s="12" t="s">
        <v>3457</v>
      </c>
    </row>
    <row r="1318" spans="1:91" x14ac:dyDescent="0.2">
      <c r="A1318" t="s">
        <v>2063</v>
      </c>
      <c r="B1318" t="s">
        <v>2039</v>
      </c>
      <c r="C1318" t="s">
        <v>2040</v>
      </c>
      <c r="D1318">
        <v>4.0999999999999996</v>
      </c>
      <c r="E1318" t="s">
        <v>129</v>
      </c>
      <c r="F1318" t="s">
        <v>130</v>
      </c>
      <c r="G1318" t="s">
        <v>131</v>
      </c>
      <c r="H1318" t="s">
        <v>2042</v>
      </c>
      <c r="I1318">
        <v>1.0931</v>
      </c>
      <c r="J1318">
        <v>7.9866999999999994E-2</v>
      </c>
      <c r="K1318">
        <v>5.4930000000000003</v>
      </c>
      <c r="L1318">
        <v>2010.5</v>
      </c>
      <c r="M1318">
        <v>4.0201000000000002</v>
      </c>
      <c r="N1318">
        <v>84.653999999999996</v>
      </c>
      <c r="O1318">
        <v>0.18919</v>
      </c>
      <c r="P1318">
        <v>1943.8</v>
      </c>
      <c r="Q1318">
        <v>-11007</v>
      </c>
      <c r="R1318">
        <v>0.92310999999999999</v>
      </c>
      <c r="S1318">
        <v>0.90954000000000002</v>
      </c>
      <c r="T1318">
        <v>10.372</v>
      </c>
      <c r="U1318">
        <v>7.9398999999999997</v>
      </c>
      <c r="V1318">
        <v>0.66029000000000004</v>
      </c>
      <c r="W1318">
        <v>0.62255000000000005</v>
      </c>
      <c r="X1318">
        <v>21.802</v>
      </c>
      <c r="Y1318">
        <v>17.893999999999998</v>
      </c>
      <c r="Z1318">
        <v>0.79071000000000002</v>
      </c>
      <c r="AA1318">
        <v>0.76746000000000003</v>
      </c>
      <c r="AB1318">
        <v>17.111999999999998</v>
      </c>
      <c r="AC1318">
        <v>13.436999999999999</v>
      </c>
      <c r="AD1318">
        <v>21</v>
      </c>
      <c r="AE1318">
        <v>17</v>
      </c>
      <c r="AF1318">
        <v>1.1813</v>
      </c>
      <c r="AG1318">
        <v>0.10316</v>
      </c>
      <c r="AH1318">
        <v>1.0781000000000001</v>
      </c>
      <c r="AI1318">
        <v>17</v>
      </c>
      <c r="AJ1318">
        <v>1</v>
      </c>
      <c r="AK1318">
        <v>16</v>
      </c>
      <c r="AL1318">
        <v>0</v>
      </c>
      <c r="AM1318">
        <v>0</v>
      </c>
      <c r="AN1318">
        <v>1</v>
      </c>
      <c r="AO1318">
        <v>0.93315999999999999</v>
      </c>
      <c r="AP1318">
        <v>0</v>
      </c>
      <c r="AQ1318">
        <v>1</v>
      </c>
      <c r="AR1318" t="s">
        <v>95</v>
      </c>
      <c r="AS1318" t="s">
        <v>95</v>
      </c>
      <c r="AT1318" t="s">
        <v>95</v>
      </c>
      <c r="AU1318" t="s">
        <v>95</v>
      </c>
      <c r="AV1318" t="s">
        <v>95</v>
      </c>
      <c r="AW1318" t="s">
        <v>95</v>
      </c>
      <c r="AX1318" t="s">
        <v>95</v>
      </c>
      <c r="AY1318" t="s">
        <v>95</v>
      </c>
      <c r="AZ1318" t="s">
        <v>95</v>
      </c>
      <c r="BA1318" t="s">
        <v>95</v>
      </c>
      <c r="BB1318" t="s">
        <v>95</v>
      </c>
      <c r="BC1318" t="s">
        <v>95</v>
      </c>
      <c r="BD1318" t="s">
        <v>95</v>
      </c>
      <c r="BI1318">
        <v>0</v>
      </c>
      <c r="BJ1318" t="s">
        <v>132</v>
      </c>
      <c r="BK1318" t="s">
        <v>133</v>
      </c>
      <c r="BL1318">
        <v>1</v>
      </c>
      <c r="BM1318">
        <v>1</v>
      </c>
      <c r="BN1318">
        <v>0</v>
      </c>
      <c r="BO1318">
        <v>0</v>
      </c>
      <c r="BP1318">
        <v>0</v>
      </c>
      <c r="BQ1318">
        <v>0</v>
      </c>
      <c r="BY1318">
        <v>1367</v>
      </c>
      <c r="CG1318" s="4">
        <v>1</v>
      </c>
      <c r="CH1318" s="4">
        <v>1</v>
      </c>
      <c r="CI1318" s="5">
        <v>0</v>
      </c>
      <c r="CJ1318" s="5">
        <v>0</v>
      </c>
      <c r="CK1318" s="5">
        <v>0</v>
      </c>
      <c r="CL1318" s="5">
        <v>0</v>
      </c>
    </row>
    <row r="1319" spans="1:91" x14ac:dyDescent="0.2">
      <c r="A1319" t="s">
        <v>2064</v>
      </c>
      <c r="B1319" t="s">
        <v>2039</v>
      </c>
      <c r="C1319" t="s">
        <v>2040</v>
      </c>
      <c r="D1319">
        <v>4.0999999999999996</v>
      </c>
      <c r="E1319" t="s">
        <v>129</v>
      </c>
      <c r="F1319" t="s">
        <v>135</v>
      </c>
      <c r="G1319" t="s">
        <v>136</v>
      </c>
      <c r="H1319" t="s">
        <v>2042</v>
      </c>
      <c r="I1319">
        <v>1.1273</v>
      </c>
      <c r="J1319">
        <v>8.6546999999999999E-2</v>
      </c>
      <c r="K1319">
        <v>5.7496</v>
      </c>
      <c r="L1319">
        <v>2010.5</v>
      </c>
      <c r="M1319">
        <v>3.8984000000000001</v>
      </c>
      <c r="N1319">
        <v>83.58</v>
      </c>
      <c r="O1319">
        <v>0.16037000000000001</v>
      </c>
      <c r="P1319">
        <v>1947.3</v>
      </c>
      <c r="Q1319">
        <v>-11523</v>
      </c>
      <c r="R1319">
        <v>0.92298000000000002</v>
      </c>
      <c r="S1319">
        <v>0.90854000000000001</v>
      </c>
      <c r="T1319">
        <v>10.349</v>
      </c>
      <c r="U1319">
        <v>7.8495999999999997</v>
      </c>
      <c r="V1319">
        <v>0.66080000000000005</v>
      </c>
      <c r="W1319">
        <v>0.62090000000000001</v>
      </c>
      <c r="X1319">
        <v>21.718</v>
      </c>
      <c r="Y1319">
        <v>18.177</v>
      </c>
      <c r="Z1319">
        <v>0.79042999999999997</v>
      </c>
      <c r="AA1319">
        <v>0.76578000000000002</v>
      </c>
      <c r="AB1319">
        <v>17.071000000000002</v>
      </c>
      <c r="AC1319">
        <v>13.573</v>
      </c>
      <c r="AD1319">
        <v>20</v>
      </c>
      <c r="AE1319">
        <v>16</v>
      </c>
      <c r="AF1319">
        <v>1.1964999999999999</v>
      </c>
      <c r="AG1319">
        <v>0.10449</v>
      </c>
      <c r="AH1319">
        <v>1.0920000000000001</v>
      </c>
      <c r="AI1319">
        <v>16</v>
      </c>
      <c r="AJ1319">
        <v>0</v>
      </c>
      <c r="AK1319">
        <v>15</v>
      </c>
      <c r="AL1319">
        <v>0</v>
      </c>
      <c r="AM1319">
        <v>0</v>
      </c>
      <c r="AN1319">
        <v>1</v>
      </c>
      <c r="AO1319">
        <v>0.92071000000000003</v>
      </c>
      <c r="AP1319">
        <v>0</v>
      </c>
      <c r="AQ1319">
        <v>1</v>
      </c>
      <c r="AR1319" t="s">
        <v>95</v>
      </c>
      <c r="AS1319" t="s">
        <v>95</v>
      </c>
      <c r="AT1319" t="s">
        <v>95</v>
      </c>
      <c r="AU1319" t="s">
        <v>95</v>
      </c>
      <c r="AV1319" t="s">
        <v>95</v>
      </c>
      <c r="AW1319" t="s">
        <v>95</v>
      </c>
      <c r="AX1319" t="s">
        <v>95</v>
      </c>
      <c r="AY1319" t="s">
        <v>95</v>
      </c>
      <c r="AZ1319" t="s">
        <v>95</v>
      </c>
      <c r="BA1319" t="s">
        <v>95</v>
      </c>
      <c r="BB1319" t="s">
        <v>95</v>
      </c>
      <c r="BC1319" t="s">
        <v>95</v>
      </c>
      <c r="BD1319" t="s">
        <v>95</v>
      </c>
      <c r="BI1319">
        <v>0</v>
      </c>
      <c r="BJ1319" t="s">
        <v>137</v>
      </c>
      <c r="BK1319" t="s">
        <v>138</v>
      </c>
      <c r="BL1319">
        <v>1</v>
      </c>
      <c r="BM1319">
        <v>1</v>
      </c>
      <c r="BN1319">
        <v>0</v>
      </c>
      <c r="BO1319">
        <v>0</v>
      </c>
      <c r="BP1319">
        <v>0</v>
      </c>
      <c r="BQ1319">
        <v>1</v>
      </c>
      <c r="BY1319">
        <v>1368</v>
      </c>
      <c r="CG1319" s="4">
        <v>1</v>
      </c>
      <c r="CH1319" s="4">
        <v>1</v>
      </c>
      <c r="CI1319" s="5">
        <v>0</v>
      </c>
      <c r="CJ1319" s="5">
        <v>0</v>
      </c>
      <c r="CK1319" s="5">
        <v>0</v>
      </c>
      <c r="CL1319" s="5">
        <v>1</v>
      </c>
    </row>
    <row r="1320" spans="1:91" x14ac:dyDescent="0.2">
      <c r="A1320" t="s">
        <v>2065</v>
      </c>
      <c r="B1320" t="s">
        <v>2039</v>
      </c>
      <c r="C1320" t="s">
        <v>2066</v>
      </c>
      <c r="D1320">
        <v>1.1000000000000001</v>
      </c>
      <c r="E1320" t="s">
        <v>169</v>
      </c>
      <c r="F1320" t="s">
        <v>2041</v>
      </c>
      <c r="G1320" t="s">
        <v>92</v>
      </c>
      <c r="H1320" t="s">
        <v>2042</v>
      </c>
      <c r="I1320">
        <v>1.4292</v>
      </c>
      <c r="J1320">
        <v>7.2056000000000004E-3</v>
      </c>
      <c r="K1320">
        <v>6.6984000000000002E-2</v>
      </c>
      <c r="L1320">
        <v>2013.5</v>
      </c>
      <c r="M1320">
        <v>3.0748000000000002</v>
      </c>
      <c r="N1320">
        <v>0.77888999999999997</v>
      </c>
      <c r="O1320">
        <v>1553.5</v>
      </c>
      <c r="P1320" s="1">
        <v>157660</v>
      </c>
      <c r="Q1320">
        <v>-134.5</v>
      </c>
      <c r="R1320">
        <v>0.92947999999999997</v>
      </c>
      <c r="S1320">
        <v>0.90597000000000005</v>
      </c>
      <c r="T1320">
        <v>8.5139000000000006E-2</v>
      </c>
      <c r="U1320">
        <v>6.9392999999999996E-2</v>
      </c>
      <c r="V1320">
        <v>-2.8411</v>
      </c>
      <c r="W1320">
        <v>-3.6093000000000002</v>
      </c>
      <c r="X1320">
        <v>0.62833000000000006</v>
      </c>
      <c r="Y1320">
        <v>0.54037999999999997</v>
      </c>
      <c r="Z1320">
        <v>0.61114000000000002</v>
      </c>
      <c r="AA1320">
        <v>0.53337000000000001</v>
      </c>
      <c r="AB1320">
        <v>0.19991999999999999</v>
      </c>
      <c r="AC1320">
        <v>0.16750999999999999</v>
      </c>
      <c r="AD1320">
        <v>13</v>
      </c>
      <c r="AE1320">
        <v>11</v>
      </c>
      <c r="AF1320">
        <v>1.1067</v>
      </c>
      <c r="AG1320">
        <v>0.14765</v>
      </c>
      <c r="AH1320">
        <v>0.95906000000000002</v>
      </c>
      <c r="AI1320">
        <v>11</v>
      </c>
      <c r="AJ1320">
        <v>6</v>
      </c>
      <c r="AK1320">
        <v>10</v>
      </c>
      <c r="AL1320">
        <v>1</v>
      </c>
      <c r="AM1320">
        <v>0</v>
      </c>
      <c r="AN1320">
        <v>1</v>
      </c>
      <c r="AO1320">
        <v>0.92901999999999996</v>
      </c>
      <c r="AP1320">
        <v>1</v>
      </c>
      <c r="AQ1320">
        <v>1</v>
      </c>
      <c r="AR1320" t="s">
        <v>95</v>
      </c>
      <c r="AS1320" t="s">
        <v>95</v>
      </c>
      <c r="AT1320" t="s">
        <v>95</v>
      </c>
      <c r="AU1320" t="s">
        <v>95</v>
      </c>
      <c r="AV1320" t="s">
        <v>95</v>
      </c>
      <c r="AW1320" t="s">
        <v>95</v>
      </c>
      <c r="AX1320" t="s">
        <v>95</v>
      </c>
      <c r="AY1320" t="s">
        <v>95</v>
      </c>
      <c r="AZ1320" t="s">
        <v>95</v>
      </c>
      <c r="BA1320" t="s">
        <v>95</v>
      </c>
      <c r="BB1320" t="s">
        <v>95</v>
      </c>
      <c r="BC1320" t="s">
        <v>95</v>
      </c>
      <c r="BD1320" t="s">
        <v>95</v>
      </c>
      <c r="BE1320">
        <v>4</v>
      </c>
      <c r="BG1320" t="s">
        <v>2043</v>
      </c>
      <c r="BI1320">
        <v>0</v>
      </c>
      <c r="BK1320" t="s">
        <v>109</v>
      </c>
      <c r="BL1320">
        <v>1</v>
      </c>
      <c r="BM1320">
        <v>1</v>
      </c>
      <c r="BN1320">
        <v>0</v>
      </c>
      <c r="BO1320">
        <v>0</v>
      </c>
      <c r="BP1320">
        <v>0</v>
      </c>
      <c r="BQ1320">
        <v>0</v>
      </c>
      <c r="BY1320">
        <v>1372</v>
      </c>
      <c r="CG1320" s="4">
        <v>1</v>
      </c>
      <c r="CH1320" s="4">
        <v>1</v>
      </c>
      <c r="CI1320" s="5">
        <v>0</v>
      </c>
      <c r="CJ1320" s="5">
        <v>0</v>
      </c>
      <c r="CK1320" s="5">
        <v>0</v>
      </c>
      <c r="CL1320" s="5">
        <v>0</v>
      </c>
    </row>
    <row r="1321" spans="1:91" x14ac:dyDescent="0.2">
      <c r="A1321" t="s">
        <v>2067</v>
      </c>
      <c r="B1321" t="s">
        <v>2039</v>
      </c>
      <c r="C1321" t="s">
        <v>2066</v>
      </c>
      <c r="D1321">
        <v>1.1000000000000001</v>
      </c>
      <c r="E1321" t="s">
        <v>169</v>
      </c>
      <c r="F1321" t="s">
        <v>2045</v>
      </c>
      <c r="G1321" t="s">
        <v>92</v>
      </c>
      <c r="H1321" t="s">
        <v>2042</v>
      </c>
      <c r="I1321">
        <v>1.8098000000000001</v>
      </c>
      <c r="J1321">
        <v>1.9605E-3</v>
      </c>
      <c r="K1321">
        <v>1.0829999999999999E-2</v>
      </c>
      <c r="L1321">
        <v>2010.7</v>
      </c>
      <c r="M1321">
        <v>2.4281999999999999</v>
      </c>
      <c r="N1321">
        <v>0.51536000000000004</v>
      </c>
      <c r="O1321">
        <v>1555.2</v>
      </c>
      <c r="P1321" s="1">
        <v>157490</v>
      </c>
      <c r="Q1321">
        <v>-21.367000000000001</v>
      </c>
      <c r="R1321">
        <v>0.69740000000000002</v>
      </c>
      <c r="S1321">
        <v>0.59653</v>
      </c>
      <c r="T1321">
        <v>7.4466000000000004E-2</v>
      </c>
      <c r="U1321">
        <v>5.0164E-2</v>
      </c>
      <c r="V1321">
        <v>-11.815</v>
      </c>
      <c r="W1321">
        <v>-14.378</v>
      </c>
      <c r="X1321">
        <v>0.48459999999999998</v>
      </c>
      <c r="Y1321">
        <v>0.46531</v>
      </c>
      <c r="Z1321">
        <v>8.9601E-2</v>
      </c>
      <c r="AA1321">
        <v>-9.2479000000000006E-2</v>
      </c>
      <c r="AB1321">
        <v>0.12916</v>
      </c>
      <c r="AC1321">
        <v>0.10352</v>
      </c>
      <c r="AD1321">
        <v>13</v>
      </c>
      <c r="AE1321">
        <v>13</v>
      </c>
      <c r="AF1321">
        <v>1.2786999999999999</v>
      </c>
      <c r="AG1321">
        <v>0.23866999999999999</v>
      </c>
      <c r="AH1321">
        <v>1.0401</v>
      </c>
      <c r="AI1321">
        <v>13</v>
      </c>
      <c r="AJ1321">
        <v>7</v>
      </c>
      <c r="AK1321">
        <v>12</v>
      </c>
      <c r="AL1321">
        <v>1</v>
      </c>
      <c r="AM1321">
        <v>0</v>
      </c>
      <c r="AN1321">
        <v>1</v>
      </c>
      <c r="AO1321">
        <v>0.95643</v>
      </c>
      <c r="AP1321">
        <v>1</v>
      </c>
      <c r="AQ1321">
        <v>1</v>
      </c>
      <c r="AR1321" t="s">
        <v>94</v>
      </c>
      <c r="AS1321" t="s">
        <v>95</v>
      </c>
      <c r="AT1321" t="s">
        <v>95</v>
      </c>
      <c r="AU1321" t="s">
        <v>95</v>
      </c>
      <c r="AV1321" t="s">
        <v>95</v>
      </c>
      <c r="AW1321" t="s">
        <v>95</v>
      </c>
      <c r="AX1321" t="s">
        <v>95</v>
      </c>
      <c r="AY1321" t="s">
        <v>95</v>
      </c>
      <c r="AZ1321" t="s">
        <v>94</v>
      </c>
      <c r="BA1321" t="s">
        <v>94</v>
      </c>
      <c r="BB1321" t="s">
        <v>94</v>
      </c>
      <c r="BC1321" t="s">
        <v>94</v>
      </c>
      <c r="BD1321" t="s">
        <v>94</v>
      </c>
      <c r="BE1321">
        <v>4</v>
      </c>
      <c r="BG1321" t="s">
        <v>2043</v>
      </c>
      <c r="BI1321">
        <v>0</v>
      </c>
      <c r="BK1321" t="s">
        <v>109</v>
      </c>
      <c r="BL1321">
        <v>1</v>
      </c>
      <c r="BM1321">
        <v>1</v>
      </c>
      <c r="BN1321">
        <v>0</v>
      </c>
      <c r="BO1321">
        <v>0</v>
      </c>
      <c r="BP1321">
        <v>0</v>
      </c>
      <c r="BQ1321">
        <v>0</v>
      </c>
      <c r="BY1321">
        <v>1373</v>
      </c>
      <c r="CG1321" s="4">
        <v>1</v>
      </c>
      <c r="CH1321" s="4">
        <v>1</v>
      </c>
      <c r="CI1321" s="5">
        <v>0</v>
      </c>
      <c r="CJ1321" s="5">
        <v>0</v>
      </c>
      <c r="CK1321" s="5">
        <v>0</v>
      </c>
      <c r="CL1321" s="5">
        <v>0</v>
      </c>
    </row>
    <row r="1322" spans="1:91" x14ac:dyDescent="0.2">
      <c r="A1322" t="s">
        <v>2068</v>
      </c>
      <c r="B1322" t="s">
        <v>2039</v>
      </c>
      <c r="C1322" t="s">
        <v>2066</v>
      </c>
      <c r="D1322">
        <v>1.1000000000000001</v>
      </c>
      <c r="E1322" t="s">
        <v>169</v>
      </c>
      <c r="F1322" t="s">
        <v>2047</v>
      </c>
      <c r="G1322" t="s">
        <v>2048</v>
      </c>
      <c r="H1322" t="s">
        <v>2042</v>
      </c>
      <c r="I1322">
        <v>1.0541</v>
      </c>
      <c r="J1322">
        <v>0.42559999999999998</v>
      </c>
      <c r="K1322">
        <v>0.15995999999999999</v>
      </c>
      <c r="L1322">
        <v>2014</v>
      </c>
      <c r="M1322">
        <v>4.1689999999999996</v>
      </c>
      <c r="N1322">
        <v>1.0022</v>
      </c>
      <c r="O1322">
        <v>1.2425999999999999</v>
      </c>
      <c r="P1322">
        <v>2016.6</v>
      </c>
      <c r="Q1322">
        <v>-321.64999999999998</v>
      </c>
      <c r="R1322">
        <v>0.97443000000000002</v>
      </c>
      <c r="S1322">
        <v>0.94886999999999999</v>
      </c>
      <c r="T1322">
        <v>5.3130999999999998E-2</v>
      </c>
      <c r="U1322">
        <v>4.5038000000000002E-2</v>
      </c>
      <c r="V1322">
        <v>0.91522000000000003</v>
      </c>
      <c r="W1322">
        <v>0.87282999999999999</v>
      </c>
      <c r="X1322">
        <v>9.6750000000000003E-2</v>
      </c>
      <c r="Y1322">
        <v>8.2614000000000007E-2</v>
      </c>
      <c r="Z1322">
        <v>0.92701</v>
      </c>
      <c r="AA1322">
        <v>0.89051999999999998</v>
      </c>
      <c r="AB1322">
        <v>8.9770000000000003E-2</v>
      </c>
      <c r="AC1322">
        <v>7.9735E-2</v>
      </c>
      <c r="AD1322">
        <v>7</v>
      </c>
      <c r="AE1322">
        <v>5</v>
      </c>
      <c r="AF1322">
        <v>0.86009000000000002</v>
      </c>
      <c r="AG1322">
        <v>0.11473999999999999</v>
      </c>
      <c r="AH1322">
        <v>0.74534</v>
      </c>
      <c r="AI1322">
        <v>5</v>
      </c>
      <c r="AJ1322">
        <v>0</v>
      </c>
      <c r="AK1322">
        <v>4</v>
      </c>
      <c r="AL1322">
        <v>0</v>
      </c>
      <c r="AM1322">
        <v>0</v>
      </c>
      <c r="AN1322">
        <v>1</v>
      </c>
      <c r="AO1322">
        <v>0.70743</v>
      </c>
      <c r="AP1322">
        <v>1</v>
      </c>
      <c r="AQ1322">
        <v>1</v>
      </c>
      <c r="AR1322" t="s">
        <v>95</v>
      </c>
      <c r="AS1322" t="s">
        <v>96</v>
      </c>
      <c r="AT1322" t="s">
        <v>95</v>
      </c>
      <c r="AU1322" t="s">
        <v>95</v>
      </c>
      <c r="AV1322" t="s">
        <v>95</v>
      </c>
      <c r="AW1322" t="s">
        <v>95</v>
      </c>
      <c r="AX1322" t="s">
        <v>95</v>
      </c>
      <c r="AY1322" t="s">
        <v>95</v>
      </c>
      <c r="AZ1322" t="s">
        <v>95</v>
      </c>
      <c r="BA1322" t="s">
        <v>96</v>
      </c>
      <c r="BB1322" t="s">
        <v>96</v>
      </c>
      <c r="BC1322" t="s">
        <v>95</v>
      </c>
      <c r="BD1322" t="s">
        <v>95</v>
      </c>
      <c r="BI1322">
        <v>0</v>
      </c>
      <c r="BK1322" t="s">
        <v>138</v>
      </c>
      <c r="BL1322">
        <v>1</v>
      </c>
      <c r="BM1322">
        <v>1</v>
      </c>
      <c r="BN1322">
        <v>0</v>
      </c>
      <c r="BO1322">
        <v>0</v>
      </c>
      <c r="BP1322">
        <v>0</v>
      </c>
      <c r="BQ1322">
        <v>0</v>
      </c>
      <c r="BY1322">
        <v>1378</v>
      </c>
      <c r="CG1322" s="4">
        <v>1</v>
      </c>
      <c r="CH1322" s="4">
        <v>1</v>
      </c>
      <c r="CI1322" s="5">
        <v>0</v>
      </c>
      <c r="CJ1322" s="5">
        <v>0</v>
      </c>
      <c r="CK1322" s="5">
        <v>0</v>
      </c>
      <c r="CL1322" s="5">
        <v>0</v>
      </c>
    </row>
    <row r="1323" spans="1:91" x14ac:dyDescent="0.2">
      <c r="A1323" t="s">
        <v>2069</v>
      </c>
      <c r="B1323" t="s">
        <v>2039</v>
      </c>
      <c r="C1323" t="s">
        <v>2066</v>
      </c>
      <c r="D1323">
        <v>1.1000000000000001</v>
      </c>
      <c r="E1323" t="s">
        <v>169</v>
      </c>
      <c r="F1323" t="s">
        <v>2050</v>
      </c>
      <c r="G1323" t="s">
        <v>2048</v>
      </c>
      <c r="H1323" t="s">
        <v>2042</v>
      </c>
      <c r="I1323">
        <v>1.2629999999999999</v>
      </c>
      <c r="J1323">
        <v>9.7923999999999997E-3</v>
      </c>
      <c r="K1323">
        <v>9.4057000000000002E-2</v>
      </c>
      <c r="L1323">
        <v>2010.9</v>
      </c>
      <c r="M1323">
        <v>3.4794</v>
      </c>
      <c r="N1323">
        <v>0.58052999999999999</v>
      </c>
      <c r="O1323">
        <v>1552.7</v>
      </c>
      <c r="P1323" s="1">
        <v>157730</v>
      </c>
      <c r="Q1323">
        <v>-188.86</v>
      </c>
      <c r="R1323">
        <v>0.91117999999999999</v>
      </c>
      <c r="S1323">
        <v>0.77793999999999996</v>
      </c>
      <c r="T1323">
        <v>5.1344000000000001E-2</v>
      </c>
      <c r="U1323">
        <v>4.2923999999999997E-2</v>
      </c>
      <c r="V1323">
        <v>-6.2203999999999997</v>
      </c>
      <c r="W1323">
        <v>-11.034000000000001</v>
      </c>
      <c r="X1323">
        <v>0.46292</v>
      </c>
      <c r="Y1323">
        <v>0.42967</v>
      </c>
      <c r="Z1323">
        <v>0.86941999999999997</v>
      </c>
      <c r="AA1323">
        <v>0.78236000000000006</v>
      </c>
      <c r="AB1323">
        <v>6.2253999999999997E-2</v>
      </c>
      <c r="AC1323">
        <v>4.4694999999999999E-2</v>
      </c>
      <c r="AD1323">
        <v>6</v>
      </c>
      <c r="AE1323">
        <v>6</v>
      </c>
      <c r="AF1323">
        <v>1.1352</v>
      </c>
      <c r="AG1323">
        <v>0.21187</v>
      </c>
      <c r="AH1323">
        <v>0.92329000000000006</v>
      </c>
      <c r="AI1323">
        <v>6</v>
      </c>
      <c r="AJ1323">
        <v>0</v>
      </c>
      <c r="AK1323">
        <v>5</v>
      </c>
      <c r="AL1323">
        <v>0</v>
      </c>
      <c r="AM1323">
        <v>0</v>
      </c>
      <c r="AN1323">
        <v>1</v>
      </c>
      <c r="AO1323">
        <v>0.78790000000000004</v>
      </c>
      <c r="AP1323">
        <v>1</v>
      </c>
      <c r="AQ1323">
        <v>1</v>
      </c>
      <c r="AR1323" t="s">
        <v>95</v>
      </c>
      <c r="AS1323" t="s">
        <v>95</v>
      </c>
      <c r="AT1323" t="s">
        <v>95</v>
      </c>
      <c r="AU1323" t="s">
        <v>95</v>
      </c>
      <c r="AV1323" t="s">
        <v>95</v>
      </c>
      <c r="AW1323" t="s">
        <v>95</v>
      </c>
      <c r="AX1323" t="s">
        <v>95</v>
      </c>
      <c r="AY1323" t="s">
        <v>95</v>
      </c>
      <c r="AZ1323" t="s">
        <v>95</v>
      </c>
      <c r="BA1323" t="s">
        <v>95</v>
      </c>
      <c r="BB1323" t="s">
        <v>95</v>
      </c>
      <c r="BC1323" t="s">
        <v>95</v>
      </c>
      <c r="BD1323" t="s">
        <v>95</v>
      </c>
      <c r="BI1323">
        <v>0</v>
      </c>
      <c r="BK1323" t="s">
        <v>138</v>
      </c>
      <c r="BL1323">
        <v>1</v>
      </c>
      <c r="BM1323">
        <v>1</v>
      </c>
      <c r="BN1323">
        <v>0</v>
      </c>
      <c r="BO1323">
        <v>0</v>
      </c>
      <c r="BP1323">
        <v>0</v>
      </c>
      <c r="BQ1323">
        <v>0</v>
      </c>
      <c r="BY1323">
        <v>1379</v>
      </c>
      <c r="CG1323" s="4">
        <v>1</v>
      </c>
      <c r="CH1323" s="4">
        <v>1</v>
      </c>
      <c r="CI1323" s="5">
        <v>0</v>
      </c>
      <c r="CJ1323" s="5">
        <v>0</v>
      </c>
      <c r="CK1323" s="5">
        <v>0</v>
      </c>
      <c r="CL1323" s="5">
        <v>0</v>
      </c>
    </row>
    <row r="1324" spans="1:91" x14ac:dyDescent="0.2">
      <c r="A1324" t="s">
        <v>2070</v>
      </c>
      <c r="B1324" t="s">
        <v>2039</v>
      </c>
      <c r="C1324" t="s">
        <v>2066</v>
      </c>
      <c r="D1324">
        <v>1.1000000000000001</v>
      </c>
      <c r="E1324" t="s">
        <v>169</v>
      </c>
      <c r="F1324" t="s">
        <v>2052</v>
      </c>
      <c r="G1324" t="s">
        <v>107</v>
      </c>
      <c r="H1324" t="s">
        <v>2042</v>
      </c>
      <c r="I1324">
        <v>1.014</v>
      </c>
      <c r="J1324">
        <v>4.5830000000000003E-3</v>
      </c>
      <c r="K1324">
        <v>3.8906999999999997E-2</v>
      </c>
      <c r="L1324">
        <v>2012.3</v>
      </c>
      <c r="M1324">
        <v>4.3335999999999997</v>
      </c>
      <c r="N1324">
        <v>0.64076999999999995</v>
      </c>
      <c r="O1324">
        <v>1554.4</v>
      </c>
      <c r="P1324" s="1">
        <v>157570</v>
      </c>
      <c r="Q1324">
        <v>-77.933000000000007</v>
      </c>
      <c r="R1324">
        <v>0.86599999999999999</v>
      </c>
      <c r="S1324">
        <v>0.82133999999999996</v>
      </c>
      <c r="T1324">
        <v>7.7923000000000006E-2</v>
      </c>
      <c r="U1324">
        <v>6.0657000000000003E-2</v>
      </c>
      <c r="V1324">
        <v>-5.5800999999999998</v>
      </c>
      <c r="W1324">
        <v>-6.8960999999999997</v>
      </c>
      <c r="X1324">
        <v>0.54605000000000004</v>
      </c>
      <c r="Y1324">
        <v>0.50285000000000002</v>
      </c>
      <c r="Z1324">
        <v>0.46767999999999998</v>
      </c>
      <c r="AA1324">
        <v>0.36120999999999998</v>
      </c>
      <c r="AB1324">
        <v>0.15531</v>
      </c>
      <c r="AC1324">
        <v>0.12586</v>
      </c>
      <c r="AD1324">
        <v>13</v>
      </c>
      <c r="AE1324">
        <v>13</v>
      </c>
      <c r="AF1324">
        <v>1.1728000000000001</v>
      </c>
      <c r="AG1324">
        <v>9.5977999999999994E-2</v>
      </c>
      <c r="AH1324">
        <v>1.0768</v>
      </c>
      <c r="AI1324">
        <v>13</v>
      </c>
      <c r="AJ1324">
        <v>6</v>
      </c>
      <c r="AK1324">
        <v>12</v>
      </c>
      <c r="AL1324">
        <v>1</v>
      </c>
      <c r="AM1324">
        <v>0</v>
      </c>
      <c r="AN1324">
        <v>1</v>
      </c>
      <c r="AO1324">
        <v>0.94604999999999995</v>
      </c>
      <c r="AP1324">
        <v>1</v>
      </c>
      <c r="AQ1324">
        <v>1</v>
      </c>
      <c r="AR1324" t="s">
        <v>95</v>
      </c>
      <c r="AS1324" t="s">
        <v>95</v>
      </c>
      <c r="AT1324" t="s">
        <v>95</v>
      </c>
      <c r="AU1324" t="s">
        <v>95</v>
      </c>
      <c r="AV1324" t="s">
        <v>95</v>
      </c>
      <c r="AW1324" t="s">
        <v>95</v>
      </c>
      <c r="AX1324" t="s">
        <v>95</v>
      </c>
      <c r="AY1324" t="s">
        <v>95</v>
      </c>
      <c r="AZ1324" t="s">
        <v>95</v>
      </c>
      <c r="BA1324" t="s">
        <v>95</v>
      </c>
      <c r="BB1324" t="s">
        <v>95</v>
      </c>
      <c r="BC1324" t="s">
        <v>95</v>
      </c>
      <c r="BD1324" t="s">
        <v>95</v>
      </c>
      <c r="BI1324">
        <v>0</v>
      </c>
      <c r="BJ1324" t="s">
        <v>108</v>
      </c>
      <c r="BK1324" t="s">
        <v>109</v>
      </c>
      <c r="BL1324">
        <v>1</v>
      </c>
      <c r="BM1324">
        <v>1</v>
      </c>
      <c r="BN1324">
        <v>0</v>
      </c>
      <c r="BO1324">
        <v>1</v>
      </c>
      <c r="BP1324">
        <v>0</v>
      </c>
      <c r="BQ1324">
        <v>0</v>
      </c>
      <c r="BY1324">
        <v>1381</v>
      </c>
      <c r="CG1324" s="4">
        <v>1</v>
      </c>
      <c r="CH1324" s="4">
        <v>1</v>
      </c>
      <c r="CI1324" s="5">
        <v>0</v>
      </c>
      <c r="CJ1324" s="5">
        <v>1</v>
      </c>
      <c r="CK1324" s="5">
        <v>0</v>
      </c>
      <c r="CL1324" s="5">
        <v>0</v>
      </c>
    </row>
    <row r="1325" spans="1:91" x14ac:dyDescent="0.2">
      <c r="A1325" t="s">
        <v>2071</v>
      </c>
      <c r="B1325" t="s">
        <v>2039</v>
      </c>
      <c r="C1325" t="s">
        <v>2066</v>
      </c>
      <c r="D1325">
        <v>3.2</v>
      </c>
      <c r="E1325" t="s">
        <v>505</v>
      </c>
      <c r="F1325" t="s">
        <v>2054</v>
      </c>
      <c r="G1325" t="s">
        <v>92</v>
      </c>
      <c r="H1325" t="s">
        <v>2042</v>
      </c>
      <c r="I1325">
        <v>1.5649999999999999</v>
      </c>
      <c r="J1325">
        <v>6.2040000000000003E-3</v>
      </c>
      <c r="K1325">
        <v>5.6242E-2</v>
      </c>
      <c r="L1325">
        <v>2013.5</v>
      </c>
      <c r="M1325">
        <v>2.8079000000000001</v>
      </c>
      <c r="N1325">
        <v>0.69613999999999998</v>
      </c>
      <c r="O1325">
        <v>1553.8</v>
      </c>
      <c r="P1325" s="1">
        <v>157630</v>
      </c>
      <c r="Q1325">
        <v>-112.9</v>
      </c>
      <c r="R1325">
        <v>0.86846000000000001</v>
      </c>
      <c r="S1325">
        <v>0.82460999999999995</v>
      </c>
      <c r="T1325">
        <v>0.10863</v>
      </c>
      <c r="U1325">
        <v>8.6906999999999998E-2</v>
      </c>
      <c r="V1325">
        <v>-2.6263999999999998</v>
      </c>
      <c r="W1325">
        <v>-3.3515999999999999</v>
      </c>
      <c r="X1325">
        <v>0.57035000000000002</v>
      </c>
      <c r="Y1325">
        <v>0.48537999999999998</v>
      </c>
      <c r="Z1325">
        <v>0.49365999999999999</v>
      </c>
      <c r="AA1325">
        <v>0.39239000000000002</v>
      </c>
      <c r="AB1325">
        <v>0.21312</v>
      </c>
      <c r="AC1325">
        <v>0.18207999999999999</v>
      </c>
      <c r="AD1325">
        <v>13</v>
      </c>
      <c r="AE1325">
        <v>11</v>
      </c>
      <c r="AF1325">
        <v>1.1592</v>
      </c>
      <c r="AG1325">
        <v>0.11636000000000001</v>
      </c>
      <c r="AH1325">
        <v>1.0428999999999999</v>
      </c>
      <c r="AI1325">
        <v>11</v>
      </c>
      <c r="AJ1325">
        <v>6</v>
      </c>
      <c r="AK1325">
        <v>10</v>
      </c>
      <c r="AL1325">
        <v>1</v>
      </c>
      <c r="AM1325">
        <v>0</v>
      </c>
      <c r="AN1325">
        <v>1</v>
      </c>
      <c r="AO1325">
        <v>0.94008999999999998</v>
      </c>
      <c r="AP1325">
        <v>1</v>
      </c>
      <c r="AQ1325">
        <v>1</v>
      </c>
      <c r="AR1325" t="s">
        <v>95</v>
      </c>
      <c r="AS1325" t="s">
        <v>95</v>
      </c>
      <c r="AT1325" t="s">
        <v>95</v>
      </c>
      <c r="AU1325" t="s">
        <v>95</v>
      </c>
      <c r="AV1325" t="s">
        <v>95</v>
      </c>
      <c r="AW1325" t="s">
        <v>95</v>
      </c>
      <c r="AX1325" t="s">
        <v>95</v>
      </c>
      <c r="AY1325" t="s">
        <v>95</v>
      </c>
      <c r="AZ1325" t="s">
        <v>95</v>
      </c>
      <c r="BA1325" t="s">
        <v>95</v>
      </c>
      <c r="BB1325" t="s">
        <v>95</v>
      </c>
      <c r="BC1325" t="s">
        <v>95</v>
      </c>
      <c r="BD1325" t="s">
        <v>95</v>
      </c>
      <c r="BE1325">
        <v>4</v>
      </c>
      <c r="BG1325" t="s">
        <v>2043</v>
      </c>
      <c r="BI1325">
        <v>0</v>
      </c>
      <c r="BL1325">
        <v>1</v>
      </c>
      <c r="BM1325">
        <v>1</v>
      </c>
      <c r="BN1325">
        <v>0</v>
      </c>
      <c r="BO1325">
        <v>0</v>
      </c>
      <c r="BP1325">
        <v>0</v>
      </c>
      <c r="BQ1325">
        <v>0</v>
      </c>
      <c r="BY1325">
        <v>1369</v>
      </c>
      <c r="CG1325" s="4">
        <v>1</v>
      </c>
      <c r="CH1325" s="4">
        <v>1</v>
      </c>
      <c r="CI1325" s="5">
        <v>0</v>
      </c>
      <c r="CJ1325" s="5">
        <v>0</v>
      </c>
      <c r="CK1325" s="5">
        <v>0</v>
      </c>
      <c r="CL1325" s="5">
        <v>0</v>
      </c>
    </row>
    <row r="1326" spans="1:91" x14ac:dyDescent="0.2">
      <c r="A1326" t="s">
        <v>2072</v>
      </c>
      <c r="B1326" t="s">
        <v>2039</v>
      </c>
      <c r="C1326" t="s">
        <v>2066</v>
      </c>
      <c r="D1326">
        <v>3.2</v>
      </c>
      <c r="E1326" t="s">
        <v>505</v>
      </c>
      <c r="F1326" t="s">
        <v>2057</v>
      </c>
      <c r="G1326" t="s">
        <v>92</v>
      </c>
      <c r="H1326" t="s">
        <v>2042</v>
      </c>
      <c r="I1326">
        <v>1.7293000000000001</v>
      </c>
      <c r="J1326">
        <v>5.8417E-3</v>
      </c>
      <c r="K1326">
        <v>5.2335E-2</v>
      </c>
      <c r="L1326">
        <v>2013.5</v>
      </c>
      <c r="M1326">
        <v>2.5411000000000001</v>
      </c>
      <c r="N1326">
        <v>0.65036000000000005</v>
      </c>
      <c r="O1326">
        <v>1553.9</v>
      </c>
      <c r="P1326" s="1">
        <v>157620</v>
      </c>
      <c r="Q1326">
        <v>-105.06</v>
      </c>
      <c r="R1326">
        <v>0.85104000000000002</v>
      </c>
      <c r="S1326">
        <v>0.80137999999999998</v>
      </c>
      <c r="T1326">
        <v>0.11119</v>
      </c>
      <c r="U1326">
        <v>8.5630999999999999E-2</v>
      </c>
      <c r="V1326">
        <v>-2.464</v>
      </c>
      <c r="W1326">
        <v>-3.1568000000000001</v>
      </c>
      <c r="X1326">
        <v>0.53620000000000001</v>
      </c>
      <c r="Y1326">
        <v>0.45223000000000002</v>
      </c>
      <c r="Z1326">
        <v>0.46199000000000001</v>
      </c>
      <c r="AA1326">
        <v>0.35437999999999997</v>
      </c>
      <c r="AB1326">
        <v>0.21132000000000001</v>
      </c>
      <c r="AC1326">
        <v>0.18293000000000001</v>
      </c>
      <c r="AD1326">
        <v>13</v>
      </c>
      <c r="AE1326">
        <v>11</v>
      </c>
      <c r="AF1326">
        <v>1.204</v>
      </c>
      <c r="AG1326">
        <v>6.4579999999999999E-2</v>
      </c>
      <c r="AH1326">
        <v>1.1394</v>
      </c>
      <c r="AI1326">
        <v>11</v>
      </c>
      <c r="AJ1326">
        <v>6</v>
      </c>
      <c r="AK1326">
        <v>10</v>
      </c>
      <c r="AL1326">
        <v>1</v>
      </c>
      <c r="AM1326">
        <v>0</v>
      </c>
      <c r="AN1326">
        <v>1</v>
      </c>
      <c r="AO1326">
        <v>0.93998000000000004</v>
      </c>
      <c r="AP1326">
        <v>1</v>
      </c>
      <c r="AQ1326">
        <v>1</v>
      </c>
      <c r="AR1326" t="s">
        <v>95</v>
      </c>
      <c r="AS1326" t="s">
        <v>95</v>
      </c>
      <c r="AT1326" t="s">
        <v>95</v>
      </c>
      <c r="AU1326" t="s">
        <v>95</v>
      </c>
      <c r="AV1326" t="s">
        <v>95</v>
      </c>
      <c r="AW1326" t="s">
        <v>95</v>
      </c>
      <c r="AX1326" t="s">
        <v>95</v>
      </c>
      <c r="AY1326" t="s">
        <v>95</v>
      </c>
      <c r="AZ1326" t="s">
        <v>95</v>
      </c>
      <c r="BA1326" t="s">
        <v>95</v>
      </c>
      <c r="BB1326" t="s">
        <v>95</v>
      </c>
      <c r="BC1326" t="s">
        <v>95</v>
      </c>
      <c r="BD1326" t="s">
        <v>95</v>
      </c>
      <c r="BE1326">
        <v>4</v>
      </c>
      <c r="BG1326" t="s">
        <v>2043</v>
      </c>
      <c r="BI1326">
        <v>0</v>
      </c>
      <c r="BL1326">
        <v>1</v>
      </c>
      <c r="BM1326">
        <v>1</v>
      </c>
      <c r="BN1326">
        <v>0</v>
      </c>
      <c r="BO1326">
        <v>0</v>
      </c>
      <c r="BP1326">
        <v>0</v>
      </c>
      <c r="BQ1326">
        <v>0</v>
      </c>
      <c r="BY1326">
        <v>1370</v>
      </c>
      <c r="CG1326" s="4">
        <v>1</v>
      </c>
      <c r="CH1326" s="4">
        <v>1</v>
      </c>
      <c r="CI1326" s="5">
        <v>0</v>
      </c>
      <c r="CJ1326" s="5">
        <v>0</v>
      </c>
      <c r="CK1326" s="5">
        <v>0</v>
      </c>
      <c r="CL1326" s="5">
        <v>0</v>
      </c>
    </row>
    <row r="1327" spans="1:91" x14ac:dyDescent="0.2">
      <c r="A1327" t="s">
        <v>2073</v>
      </c>
      <c r="B1327" t="s">
        <v>2039</v>
      </c>
      <c r="C1327" t="s">
        <v>2066</v>
      </c>
      <c r="D1327">
        <v>3.2</v>
      </c>
      <c r="E1327" t="s">
        <v>505</v>
      </c>
      <c r="F1327" t="s">
        <v>2060</v>
      </c>
      <c r="G1327" t="s">
        <v>92</v>
      </c>
      <c r="H1327" t="s">
        <v>2042</v>
      </c>
      <c r="I1327">
        <v>1.8190999999999999</v>
      </c>
      <c r="J1327">
        <v>4.1522E-3</v>
      </c>
      <c r="K1327">
        <v>3.4224999999999998E-2</v>
      </c>
      <c r="L1327">
        <v>2013</v>
      </c>
      <c r="M1327">
        <v>2.4157999999999999</v>
      </c>
      <c r="N1327">
        <v>0.52564</v>
      </c>
      <c r="O1327">
        <v>1554.4</v>
      </c>
      <c r="P1327" s="1">
        <v>157570</v>
      </c>
      <c r="Q1327">
        <v>-68.617000000000004</v>
      </c>
      <c r="R1327">
        <v>0.69733999999999996</v>
      </c>
      <c r="S1327">
        <v>0.59645000000000004</v>
      </c>
      <c r="T1327">
        <v>0.13779</v>
      </c>
      <c r="U1327">
        <v>0.10098</v>
      </c>
      <c r="V1327">
        <v>-2.3188</v>
      </c>
      <c r="W1327">
        <v>-2.9824999999999999</v>
      </c>
      <c r="X1327">
        <v>0.45627000000000001</v>
      </c>
      <c r="Y1327">
        <v>0.38138</v>
      </c>
      <c r="Z1327">
        <v>0.26143</v>
      </c>
      <c r="AA1327">
        <v>0.11372</v>
      </c>
      <c r="AB1327">
        <v>0.21523999999999999</v>
      </c>
      <c r="AC1327">
        <v>0.1857</v>
      </c>
      <c r="AD1327">
        <v>13</v>
      </c>
      <c r="AE1327">
        <v>11</v>
      </c>
      <c r="AF1327">
        <v>1.3488</v>
      </c>
      <c r="AG1327">
        <v>0.12366000000000001</v>
      </c>
      <c r="AH1327">
        <v>1.2252000000000001</v>
      </c>
      <c r="AI1327">
        <v>11</v>
      </c>
      <c r="AJ1327">
        <v>6</v>
      </c>
      <c r="AK1327">
        <v>10</v>
      </c>
      <c r="AL1327">
        <v>1</v>
      </c>
      <c r="AM1327">
        <v>0</v>
      </c>
      <c r="AN1327">
        <v>1</v>
      </c>
      <c r="AO1327">
        <v>0.94394</v>
      </c>
      <c r="AP1327">
        <v>1</v>
      </c>
      <c r="AQ1327">
        <v>1</v>
      </c>
      <c r="AR1327" t="s">
        <v>94</v>
      </c>
      <c r="AS1327" t="s">
        <v>95</v>
      </c>
      <c r="AT1327" t="s">
        <v>95</v>
      </c>
      <c r="AU1327" t="s">
        <v>95</v>
      </c>
      <c r="AV1327" t="s">
        <v>95</v>
      </c>
      <c r="AW1327" t="s">
        <v>95</v>
      </c>
      <c r="AX1327" t="s">
        <v>95</v>
      </c>
      <c r="AY1327" t="s">
        <v>95</v>
      </c>
      <c r="AZ1327" t="s">
        <v>94</v>
      </c>
      <c r="BA1327" t="s">
        <v>94</v>
      </c>
      <c r="BB1327" t="s">
        <v>94</v>
      </c>
      <c r="BC1327" t="s">
        <v>94</v>
      </c>
      <c r="BD1327" t="s">
        <v>94</v>
      </c>
      <c r="BE1327">
        <v>4</v>
      </c>
      <c r="BG1327" t="s">
        <v>2043</v>
      </c>
      <c r="BI1327">
        <v>0</v>
      </c>
      <c r="BL1327">
        <v>1</v>
      </c>
      <c r="BM1327">
        <v>1</v>
      </c>
      <c r="BN1327">
        <v>0</v>
      </c>
      <c r="BO1327">
        <v>0</v>
      </c>
      <c r="BP1327">
        <v>0</v>
      </c>
      <c r="BQ1327">
        <v>0</v>
      </c>
      <c r="BY1327">
        <v>1371</v>
      </c>
      <c r="CG1327" s="4">
        <v>1</v>
      </c>
      <c r="CH1327" s="4">
        <v>1</v>
      </c>
      <c r="CI1327" s="5">
        <v>0</v>
      </c>
      <c r="CJ1327" s="5">
        <v>0</v>
      </c>
      <c r="CK1327" s="5">
        <v>0</v>
      </c>
      <c r="CL1327" s="5">
        <v>0</v>
      </c>
    </row>
    <row r="1328" spans="1:91" x14ac:dyDescent="0.2">
      <c r="A1328" t="s">
        <v>2074</v>
      </c>
      <c r="B1328" t="s">
        <v>2039</v>
      </c>
      <c r="C1328" t="s">
        <v>2066</v>
      </c>
      <c r="D1328">
        <v>3.2</v>
      </c>
      <c r="E1328" t="s">
        <v>505</v>
      </c>
      <c r="F1328" t="s">
        <v>2062</v>
      </c>
      <c r="G1328" t="s">
        <v>92</v>
      </c>
      <c r="H1328" t="s">
        <v>2042</v>
      </c>
      <c r="I1328">
        <v>1.9477</v>
      </c>
      <c r="J1328">
        <v>4.6556999999999996E-3</v>
      </c>
      <c r="K1328">
        <v>3.9587999999999998E-2</v>
      </c>
      <c r="L1328">
        <v>2013</v>
      </c>
      <c r="M1328">
        <v>2.2562000000000002</v>
      </c>
      <c r="N1328">
        <v>0.53661000000000003</v>
      </c>
      <c r="O1328">
        <v>1554.3</v>
      </c>
      <c r="P1328" s="1">
        <v>157580</v>
      </c>
      <c r="Q1328">
        <v>-79.421000000000006</v>
      </c>
      <c r="R1328">
        <v>0.81011999999999995</v>
      </c>
      <c r="S1328">
        <v>0.74682999999999999</v>
      </c>
      <c r="T1328">
        <v>0.1056</v>
      </c>
      <c r="U1328">
        <v>8.3274000000000001E-2</v>
      </c>
      <c r="V1328">
        <v>-2.5684</v>
      </c>
      <c r="W1328">
        <v>-3.2820999999999998</v>
      </c>
      <c r="X1328">
        <v>0.45778999999999997</v>
      </c>
      <c r="Y1328">
        <v>0.38838</v>
      </c>
      <c r="Z1328">
        <v>0.37358000000000002</v>
      </c>
      <c r="AA1328">
        <v>0.24829999999999999</v>
      </c>
      <c r="AB1328">
        <v>0.19181000000000001</v>
      </c>
      <c r="AC1328">
        <v>0.16624</v>
      </c>
      <c r="AD1328">
        <v>13</v>
      </c>
      <c r="AE1328">
        <v>11</v>
      </c>
      <c r="AF1328">
        <v>1.2653000000000001</v>
      </c>
      <c r="AG1328">
        <v>3.3543999999999997E-2</v>
      </c>
      <c r="AH1328">
        <v>1.2318</v>
      </c>
      <c r="AI1328">
        <v>11</v>
      </c>
      <c r="AJ1328">
        <v>6</v>
      </c>
      <c r="AK1328">
        <v>10</v>
      </c>
      <c r="AL1328">
        <v>1</v>
      </c>
      <c r="AM1328">
        <v>0</v>
      </c>
      <c r="AN1328">
        <v>1</v>
      </c>
      <c r="AO1328">
        <v>0.92642000000000002</v>
      </c>
      <c r="AP1328">
        <v>1</v>
      </c>
      <c r="AQ1328">
        <v>1</v>
      </c>
      <c r="AR1328" t="s">
        <v>95</v>
      </c>
      <c r="AS1328" t="s">
        <v>95</v>
      </c>
      <c r="AT1328" t="s">
        <v>95</v>
      </c>
      <c r="AU1328" t="s">
        <v>95</v>
      </c>
      <c r="AV1328" t="s">
        <v>95</v>
      </c>
      <c r="AW1328" t="s">
        <v>95</v>
      </c>
      <c r="AX1328" t="s">
        <v>95</v>
      </c>
      <c r="AY1328" t="s">
        <v>95</v>
      </c>
      <c r="AZ1328" t="s">
        <v>95</v>
      </c>
      <c r="BA1328" t="s">
        <v>95</v>
      </c>
      <c r="BB1328" t="s">
        <v>95</v>
      </c>
      <c r="BC1328" t="s">
        <v>95</v>
      </c>
      <c r="BD1328" t="s">
        <v>95</v>
      </c>
      <c r="BE1328">
        <v>4</v>
      </c>
      <c r="BG1328" t="s">
        <v>2043</v>
      </c>
      <c r="BI1328">
        <v>0</v>
      </c>
      <c r="BL1328">
        <v>1</v>
      </c>
      <c r="BM1328">
        <v>1</v>
      </c>
      <c r="BN1328">
        <v>0</v>
      </c>
      <c r="BO1328">
        <v>0</v>
      </c>
      <c r="BP1328">
        <v>0</v>
      </c>
      <c r="BQ1328">
        <v>0</v>
      </c>
      <c r="BY1328">
        <v>1374</v>
      </c>
      <c r="CG1328" s="4">
        <v>1</v>
      </c>
      <c r="CH1328" s="4">
        <v>1</v>
      </c>
      <c r="CI1328" s="5">
        <v>0</v>
      </c>
      <c r="CJ1328" s="5">
        <v>0</v>
      </c>
      <c r="CK1328" s="5">
        <v>0</v>
      </c>
      <c r="CL1328" s="5">
        <v>1</v>
      </c>
      <c r="CM1328" s="12" t="s">
        <v>3457</v>
      </c>
    </row>
    <row r="1329" spans="1:91" x14ac:dyDescent="0.2">
      <c r="A1329" t="s">
        <v>2075</v>
      </c>
      <c r="B1329" t="s">
        <v>2039</v>
      </c>
      <c r="C1329" t="s">
        <v>2066</v>
      </c>
      <c r="D1329">
        <v>4.0999999999999996</v>
      </c>
      <c r="E1329" t="s">
        <v>129</v>
      </c>
      <c r="F1329" t="s">
        <v>130</v>
      </c>
      <c r="G1329" t="s">
        <v>131</v>
      </c>
      <c r="H1329" t="s">
        <v>2042</v>
      </c>
      <c r="I1329">
        <v>0.16789000000000001</v>
      </c>
      <c r="J1329">
        <v>0.16769999999999999</v>
      </c>
      <c r="K1329">
        <v>2.6675</v>
      </c>
      <c r="L1329">
        <v>2061.1999999999998</v>
      </c>
      <c r="M1329">
        <v>26.175000000000001</v>
      </c>
      <c r="N1329">
        <v>37301</v>
      </c>
      <c r="O1329">
        <v>0.30135000000000001</v>
      </c>
      <c r="P1329">
        <v>1991.3</v>
      </c>
      <c r="Q1329">
        <v>-5349.7</v>
      </c>
      <c r="R1329">
        <v>0.35103000000000001</v>
      </c>
      <c r="S1329">
        <v>0.23651</v>
      </c>
      <c r="T1329">
        <v>25.795999999999999</v>
      </c>
      <c r="U1329">
        <v>15.944000000000001</v>
      </c>
      <c r="V1329">
        <v>0.35103000000000001</v>
      </c>
      <c r="W1329">
        <v>0.27892</v>
      </c>
      <c r="X1329">
        <v>25.795999999999999</v>
      </c>
      <c r="Y1329">
        <v>15.946</v>
      </c>
      <c r="Z1329">
        <v>0.25446000000000002</v>
      </c>
      <c r="AA1329">
        <v>0.17161999999999999</v>
      </c>
      <c r="AB1329">
        <v>27.649000000000001</v>
      </c>
      <c r="AC1329">
        <v>19.206</v>
      </c>
      <c r="AD1329">
        <v>21</v>
      </c>
      <c r="AE1329">
        <v>9</v>
      </c>
      <c r="AF1329">
        <v>2.6808999999999999E-3</v>
      </c>
      <c r="AG1329">
        <v>5.6298999999999997E-4</v>
      </c>
      <c r="AH1329">
        <v>2.1178999999999998E-3</v>
      </c>
      <c r="AI1329">
        <v>17</v>
      </c>
      <c r="AJ1329">
        <v>16</v>
      </c>
      <c r="AK1329">
        <v>6</v>
      </c>
      <c r="AL1329">
        <v>0</v>
      </c>
      <c r="AM1329">
        <v>1</v>
      </c>
      <c r="AN1329">
        <v>1</v>
      </c>
      <c r="AO1329">
        <v>0.38901999999999998</v>
      </c>
      <c r="AP1329">
        <v>0</v>
      </c>
      <c r="AQ1329">
        <v>1</v>
      </c>
      <c r="AR1329" t="s">
        <v>94</v>
      </c>
      <c r="AS1329" t="s">
        <v>95</v>
      </c>
      <c r="AT1329" t="s">
        <v>95</v>
      </c>
      <c r="AU1329" t="s">
        <v>94</v>
      </c>
      <c r="AV1329" t="s">
        <v>94</v>
      </c>
      <c r="AW1329" t="s">
        <v>94</v>
      </c>
      <c r="AX1329" t="s">
        <v>94</v>
      </c>
      <c r="AY1329" t="s">
        <v>94</v>
      </c>
      <c r="AZ1329" t="s">
        <v>94</v>
      </c>
      <c r="BA1329" t="s">
        <v>94</v>
      </c>
      <c r="BB1329" t="s">
        <v>94</v>
      </c>
      <c r="BC1329" t="s">
        <v>94</v>
      </c>
      <c r="BD1329" t="s">
        <v>94</v>
      </c>
      <c r="BI1329">
        <v>0</v>
      </c>
      <c r="BJ1329" t="s">
        <v>137</v>
      </c>
      <c r="BK1329" t="s">
        <v>133</v>
      </c>
      <c r="BL1329">
        <v>0</v>
      </c>
      <c r="BM1329">
        <v>1</v>
      </c>
      <c r="BN1329">
        <v>0</v>
      </c>
      <c r="BO1329">
        <v>0</v>
      </c>
      <c r="BP1329">
        <v>0</v>
      </c>
      <c r="BQ1329">
        <v>1</v>
      </c>
      <c r="BY1329">
        <v>1382</v>
      </c>
      <c r="CG1329" s="4">
        <v>0</v>
      </c>
      <c r="CH1329" s="4">
        <v>1</v>
      </c>
      <c r="CI1329" s="5">
        <v>0</v>
      </c>
      <c r="CJ1329" s="5">
        <v>0</v>
      </c>
      <c r="CK1329" s="5">
        <v>0</v>
      </c>
      <c r="CL1329" s="5">
        <v>1</v>
      </c>
    </row>
    <row r="1330" spans="1:91" x14ac:dyDescent="0.2">
      <c r="A1330" t="s">
        <v>2076</v>
      </c>
      <c r="B1330" t="s">
        <v>2039</v>
      </c>
      <c r="C1330" t="s">
        <v>2066</v>
      </c>
      <c r="D1330">
        <v>4.0999999999999996</v>
      </c>
      <c r="E1330" t="s">
        <v>129</v>
      </c>
      <c r="F1330" t="s">
        <v>135</v>
      </c>
      <c r="G1330" t="s">
        <v>136</v>
      </c>
      <c r="H1330" t="s">
        <v>2042</v>
      </c>
      <c r="I1330">
        <v>15.608000000000001</v>
      </c>
      <c r="K1330">
        <v>20</v>
      </c>
      <c r="L1330">
        <v>2008.1</v>
      </c>
      <c r="M1330">
        <v>0.28155000000000002</v>
      </c>
      <c r="N1330">
        <v>376.8</v>
      </c>
      <c r="Q1330">
        <v>-40100</v>
      </c>
      <c r="R1330">
        <v>1</v>
      </c>
      <c r="S1330">
        <v>1</v>
      </c>
      <c r="T1330" s="1">
        <v>1.0141E-5</v>
      </c>
      <c r="U1330" s="1">
        <v>4.6647000000000004E-6</v>
      </c>
      <c r="Z1330">
        <v>0.5</v>
      </c>
      <c r="AA1330">
        <v>0</v>
      </c>
      <c r="AB1330">
        <v>28.283999999999999</v>
      </c>
      <c r="AC1330">
        <v>24</v>
      </c>
      <c r="AD1330">
        <v>5</v>
      </c>
      <c r="AE1330">
        <v>1</v>
      </c>
      <c r="AF1330">
        <v>0.26539000000000001</v>
      </c>
      <c r="AG1330">
        <v>0.26539000000000001</v>
      </c>
      <c r="AH1330">
        <v>0</v>
      </c>
      <c r="AI1330">
        <v>1</v>
      </c>
      <c r="AJ1330">
        <v>0</v>
      </c>
      <c r="AK1330">
        <v>0</v>
      </c>
      <c r="AL1330">
        <v>0</v>
      </c>
      <c r="AM1330">
        <v>0</v>
      </c>
      <c r="AP1330">
        <v>0</v>
      </c>
      <c r="AQ1330">
        <v>1</v>
      </c>
      <c r="AR1330" t="s">
        <v>95</v>
      </c>
      <c r="AS1330" t="s">
        <v>96</v>
      </c>
      <c r="AT1330" t="s">
        <v>95</v>
      </c>
      <c r="AU1330" t="s">
        <v>94</v>
      </c>
      <c r="AV1330" t="s">
        <v>94</v>
      </c>
      <c r="AW1330" t="s">
        <v>94</v>
      </c>
      <c r="AX1330" t="s">
        <v>94</v>
      </c>
      <c r="AY1330" t="s">
        <v>94</v>
      </c>
      <c r="AZ1330" t="s">
        <v>95</v>
      </c>
      <c r="BA1330" t="s">
        <v>96</v>
      </c>
      <c r="BB1330" t="s">
        <v>96</v>
      </c>
      <c r="BC1330" t="s">
        <v>96</v>
      </c>
      <c r="BD1330" t="s">
        <v>96</v>
      </c>
      <c r="BH1330" t="s">
        <v>189</v>
      </c>
      <c r="BI1330">
        <v>0</v>
      </c>
      <c r="BJ1330" t="s">
        <v>132</v>
      </c>
      <c r="BK1330" t="s">
        <v>138</v>
      </c>
      <c r="BL1330">
        <v>0</v>
      </c>
      <c r="BM1330">
        <v>0</v>
      </c>
      <c r="BN1330">
        <v>0</v>
      </c>
      <c r="BO1330">
        <v>0</v>
      </c>
      <c r="BP1330">
        <v>0</v>
      </c>
      <c r="BQ1330">
        <v>0</v>
      </c>
      <c r="BY1330">
        <v>1383</v>
      </c>
      <c r="CG1330" s="4">
        <v>0</v>
      </c>
      <c r="CH1330" s="4">
        <v>0</v>
      </c>
      <c r="CI1330" s="5">
        <v>0</v>
      </c>
      <c r="CJ1330" s="5">
        <v>0</v>
      </c>
      <c r="CK1330" s="5">
        <v>0</v>
      </c>
      <c r="CL1330" s="5">
        <v>0</v>
      </c>
    </row>
    <row r="1331" spans="1:91" x14ac:dyDescent="0.2">
      <c r="A1331" t="s">
        <v>2077</v>
      </c>
      <c r="B1331" t="s">
        <v>2039</v>
      </c>
      <c r="C1331" t="s">
        <v>147</v>
      </c>
      <c r="D1331">
        <v>3.3</v>
      </c>
      <c r="E1331" t="s">
        <v>148</v>
      </c>
      <c r="F1331" t="s">
        <v>149</v>
      </c>
      <c r="G1331" t="s">
        <v>150</v>
      </c>
      <c r="H1331" t="s">
        <v>2042</v>
      </c>
      <c r="I1331">
        <v>0.1118</v>
      </c>
      <c r="J1331">
        <v>5.8152000000000002E-2</v>
      </c>
      <c r="K1331">
        <v>1.0740000000000001</v>
      </c>
      <c r="L1331">
        <v>2010.9</v>
      </c>
      <c r="M1331">
        <v>39.307000000000002</v>
      </c>
      <c r="N1331">
        <v>66.289000000000001</v>
      </c>
      <c r="O1331">
        <v>1.6595</v>
      </c>
      <c r="P1331">
        <v>1961.8</v>
      </c>
      <c r="Q1331">
        <v>-2126.6</v>
      </c>
      <c r="R1331">
        <v>0.88873000000000002</v>
      </c>
      <c r="S1331">
        <v>0.88219000000000003</v>
      </c>
      <c r="T1331">
        <v>6.2522000000000002</v>
      </c>
      <c r="U1331">
        <v>3.9188999999999998</v>
      </c>
      <c r="V1331">
        <v>0.85728000000000004</v>
      </c>
      <c r="W1331">
        <v>0.85179000000000005</v>
      </c>
      <c r="X1331">
        <v>7.0811000000000002</v>
      </c>
      <c r="Y1331">
        <v>5.2729999999999997</v>
      </c>
      <c r="Z1331">
        <v>0.82730999999999999</v>
      </c>
      <c r="AA1331">
        <v>0.82067000000000001</v>
      </c>
      <c r="AB1331">
        <v>7.7889999999999997</v>
      </c>
      <c r="AC1331">
        <v>6.2458999999999998</v>
      </c>
      <c r="AD1331">
        <v>55</v>
      </c>
      <c r="AE1331">
        <v>38</v>
      </c>
      <c r="AF1331">
        <v>0.95038</v>
      </c>
      <c r="AG1331">
        <v>1.5084999999999999E-2</v>
      </c>
      <c r="AH1331">
        <v>0.93528999999999995</v>
      </c>
      <c r="AI1331">
        <v>45</v>
      </c>
      <c r="AJ1331">
        <v>2</v>
      </c>
      <c r="AK1331">
        <v>44</v>
      </c>
      <c r="AL1331">
        <v>0</v>
      </c>
      <c r="AM1331">
        <v>0</v>
      </c>
      <c r="AN1331">
        <v>1</v>
      </c>
      <c r="AO1331">
        <v>0.93508000000000002</v>
      </c>
      <c r="AP1331">
        <v>0</v>
      </c>
      <c r="AQ1331">
        <v>1</v>
      </c>
      <c r="AR1331" t="s">
        <v>95</v>
      </c>
      <c r="AS1331" t="s">
        <v>95</v>
      </c>
      <c r="AT1331" t="s">
        <v>95</v>
      </c>
      <c r="AU1331" t="s">
        <v>95</v>
      </c>
      <c r="AV1331" t="s">
        <v>95</v>
      </c>
      <c r="AW1331" t="s">
        <v>95</v>
      </c>
      <c r="AX1331" t="s">
        <v>95</v>
      </c>
      <c r="AY1331" t="s">
        <v>95</v>
      </c>
      <c r="AZ1331" t="s">
        <v>95</v>
      </c>
      <c r="BA1331" t="s">
        <v>95</v>
      </c>
      <c r="BB1331" t="s">
        <v>95</v>
      </c>
      <c r="BC1331" t="s">
        <v>95</v>
      </c>
      <c r="BD1331" t="s">
        <v>95</v>
      </c>
      <c r="BH1331" t="s">
        <v>151</v>
      </c>
      <c r="BI1331">
        <v>0</v>
      </c>
      <c r="BL1331">
        <v>1</v>
      </c>
      <c r="BM1331">
        <v>1</v>
      </c>
      <c r="BN1331">
        <v>0</v>
      </c>
      <c r="BO1331">
        <v>0</v>
      </c>
      <c r="BP1331">
        <v>1</v>
      </c>
      <c r="BQ1331">
        <v>1</v>
      </c>
      <c r="BY1331">
        <v>1384</v>
      </c>
      <c r="CG1331" s="4">
        <v>1</v>
      </c>
      <c r="CH1331" s="4">
        <v>1</v>
      </c>
      <c r="CI1331" s="5">
        <v>0</v>
      </c>
      <c r="CJ1331" s="5">
        <v>0</v>
      </c>
      <c r="CK1331" s="5">
        <v>1</v>
      </c>
      <c r="CL1331" s="5">
        <v>1</v>
      </c>
    </row>
    <row r="1332" spans="1:91" x14ac:dyDescent="0.2">
      <c r="A1332" t="s">
        <v>2078</v>
      </c>
      <c r="B1332" t="s">
        <v>2039</v>
      </c>
      <c r="C1332" t="s">
        <v>2079</v>
      </c>
      <c r="D1332">
        <v>1.1000000000000001</v>
      </c>
      <c r="E1332" t="s">
        <v>169</v>
      </c>
      <c r="F1332" t="s">
        <v>2041</v>
      </c>
      <c r="G1332" t="s">
        <v>92</v>
      </c>
      <c r="H1332" t="s">
        <v>2042</v>
      </c>
      <c r="I1332">
        <v>0.87360000000000004</v>
      </c>
      <c r="J1332">
        <v>5.3711999999999996E-3</v>
      </c>
      <c r="K1332">
        <v>4.7241999999999999E-2</v>
      </c>
      <c r="L1332">
        <v>2012.9</v>
      </c>
      <c r="M1332">
        <v>5.0303000000000004</v>
      </c>
      <c r="N1332">
        <v>0.63051000000000001</v>
      </c>
      <c r="O1332">
        <v>1554.1</v>
      </c>
      <c r="P1332" s="1">
        <v>157600</v>
      </c>
      <c r="Q1332">
        <v>-94.772000000000006</v>
      </c>
      <c r="R1332">
        <v>0.77959999999999996</v>
      </c>
      <c r="S1332">
        <v>0.70613999999999999</v>
      </c>
      <c r="T1332">
        <v>0.10741000000000001</v>
      </c>
      <c r="U1332">
        <v>7.7141000000000001E-2</v>
      </c>
      <c r="V1332">
        <v>-4.1816000000000004</v>
      </c>
      <c r="W1332">
        <v>-5.2179000000000002</v>
      </c>
      <c r="X1332">
        <v>0.52078999999999998</v>
      </c>
      <c r="Y1332">
        <v>0.46784999999999999</v>
      </c>
      <c r="Z1332">
        <v>0.59692000000000001</v>
      </c>
      <c r="AA1332">
        <v>0.51631000000000005</v>
      </c>
      <c r="AB1332">
        <v>0.14524999999999999</v>
      </c>
      <c r="AC1332">
        <v>0.10152</v>
      </c>
      <c r="AD1332">
        <v>13</v>
      </c>
      <c r="AE1332">
        <v>13</v>
      </c>
      <c r="AF1332">
        <v>1.2243999999999999</v>
      </c>
      <c r="AG1332">
        <v>8.5643999999999998E-2</v>
      </c>
      <c r="AH1332">
        <v>1.1388</v>
      </c>
      <c r="AI1332">
        <v>13</v>
      </c>
      <c r="AJ1332">
        <v>7</v>
      </c>
      <c r="AK1332">
        <v>12</v>
      </c>
      <c r="AL1332">
        <v>1</v>
      </c>
      <c r="AM1332">
        <v>0</v>
      </c>
      <c r="AN1332">
        <v>1</v>
      </c>
      <c r="AO1332">
        <v>0.89570000000000005</v>
      </c>
      <c r="AP1332">
        <v>1</v>
      </c>
      <c r="AQ1332">
        <v>1</v>
      </c>
      <c r="AR1332" t="s">
        <v>95</v>
      </c>
      <c r="AS1332" t="s">
        <v>95</v>
      </c>
      <c r="AT1332" t="s">
        <v>95</v>
      </c>
      <c r="AU1332" t="s">
        <v>95</v>
      </c>
      <c r="AV1332" t="s">
        <v>95</v>
      </c>
      <c r="AW1332" t="s">
        <v>95</v>
      </c>
      <c r="AX1332" t="s">
        <v>95</v>
      </c>
      <c r="AY1332" t="s">
        <v>95</v>
      </c>
      <c r="AZ1332" t="s">
        <v>95</v>
      </c>
      <c r="BA1332" t="s">
        <v>95</v>
      </c>
      <c r="BB1332" t="s">
        <v>95</v>
      </c>
      <c r="BC1332" t="s">
        <v>95</v>
      </c>
      <c r="BD1332" t="s">
        <v>95</v>
      </c>
      <c r="BE1332">
        <v>2</v>
      </c>
      <c r="BG1332" t="s">
        <v>2043</v>
      </c>
      <c r="BI1332">
        <v>0</v>
      </c>
      <c r="BK1332" t="s">
        <v>109</v>
      </c>
      <c r="BL1332">
        <v>1</v>
      </c>
      <c r="BM1332">
        <v>1</v>
      </c>
      <c r="BN1332">
        <v>0</v>
      </c>
      <c r="BO1332">
        <v>0</v>
      </c>
      <c r="BP1332">
        <v>0</v>
      </c>
      <c r="BQ1332">
        <v>0</v>
      </c>
      <c r="BY1332">
        <v>1388</v>
      </c>
      <c r="CG1332" s="4">
        <v>1</v>
      </c>
      <c r="CH1332" s="4">
        <v>1</v>
      </c>
      <c r="CI1332" s="5">
        <v>0</v>
      </c>
      <c r="CJ1332" s="5">
        <v>0</v>
      </c>
      <c r="CK1332" s="5">
        <v>0</v>
      </c>
      <c r="CL1332" s="5">
        <v>0</v>
      </c>
    </row>
    <row r="1333" spans="1:91" x14ac:dyDescent="0.2">
      <c r="A1333" t="s">
        <v>2080</v>
      </c>
      <c r="B1333" t="s">
        <v>2039</v>
      </c>
      <c r="C1333" t="s">
        <v>2079</v>
      </c>
      <c r="D1333">
        <v>1.1000000000000001</v>
      </c>
      <c r="E1333" t="s">
        <v>169</v>
      </c>
      <c r="F1333" t="s">
        <v>2045</v>
      </c>
      <c r="G1333" t="s">
        <v>92</v>
      </c>
      <c r="H1333" t="s">
        <v>2042</v>
      </c>
      <c r="I1333">
        <v>0.79262999999999995</v>
      </c>
      <c r="J1333">
        <v>5.9746E-3</v>
      </c>
      <c r="K1333">
        <v>5.3758E-2</v>
      </c>
      <c r="L1333">
        <v>2013.1</v>
      </c>
      <c r="M1333">
        <v>5.5441000000000003</v>
      </c>
      <c r="N1333">
        <v>0.73114999999999997</v>
      </c>
      <c r="O1333">
        <v>1553.9</v>
      </c>
      <c r="P1333" s="1">
        <v>157620</v>
      </c>
      <c r="Q1333">
        <v>-107.84</v>
      </c>
      <c r="R1333">
        <v>0.80127000000000004</v>
      </c>
      <c r="S1333">
        <v>0.73502999999999996</v>
      </c>
      <c r="T1333">
        <v>0.11322</v>
      </c>
      <c r="U1333">
        <v>8.9061000000000001E-2</v>
      </c>
      <c r="V1333">
        <v>-4.3918999999999997</v>
      </c>
      <c r="W1333">
        <v>-5.4702000000000002</v>
      </c>
      <c r="X1333">
        <v>0.58972000000000002</v>
      </c>
      <c r="Y1333">
        <v>0.53222999999999998</v>
      </c>
      <c r="Z1333">
        <v>0.62729000000000001</v>
      </c>
      <c r="AA1333">
        <v>0.55274000000000001</v>
      </c>
      <c r="AB1333">
        <v>0.15504999999999999</v>
      </c>
      <c r="AC1333">
        <v>0.11408</v>
      </c>
      <c r="AD1333">
        <v>13</v>
      </c>
      <c r="AE1333">
        <v>13</v>
      </c>
      <c r="AF1333">
        <v>1.1393</v>
      </c>
      <c r="AG1333">
        <v>0.17643</v>
      </c>
      <c r="AH1333">
        <v>0.96286000000000005</v>
      </c>
      <c r="AI1333">
        <v>13</v>
      </c>
      <c r="AJ1333">
        <v>6</v>
      </c>
      <c r="AK1333">
        <v>12</v>
      </c>
      <c r="AL1333">
        <v>1</v>
      </c>
      <c r="AM1333">
        <v>0</v>
      </c>
      <c r="AN1333">
        <v>1</v>
      </c>
      <c r="AO1333">
        <v>0.91010999999999997</v>
      </c>
      <c r="AP1333">
        <v>1</v>
      </c>
      <c r="AQ1333">
        <v>1</v>
      </c>
      <c r="AR1333" t="s">
        <v>95</v>
      </c>
      <c r="AS1333" t="s">
        <v>95</v>
      </c>
      <c r="AT1333" t="s">
        <v>95</v>
      </c>
      <c r="AU1333" t="s">
        <v>95</v>
      </c>
      <c r="AV1333" t="s">
        <v>95</v>
      </c>
      <c r="AW1333" t="s">
        <v>95</v>
      </c>
      <c r="AX1333" t="s">
        <v>95</v>
      </c>
      <c r="AY1333" t="s">
        <v>95</v>
      </c>
      <c r="AZ1333" t="s">
        <v>95</v>
      </c>
      <c r="BA1333" t="s">
        <v>95</v>
      </c>
      <c r="BB1333" t="s">
        <v>95</v>
      </c>
      <c r="BC1333" t="s">
        <v>95</v>
      </c>
      <c r="BD1333" t="s">
        <v>95</v>
      </c>
      <c r="BE1333">
        <v>2</v>
      </c>
      <c r="BG1333" t="s">
        <v>2043</v>
      </c>
      <c r="BI1333">
        <v>0</v>
      </c>
      <c r="BK1333" t="s">
        <v>109</v>
      </c>
      <c r="BL1333">
        <v>1</v>
      </c>
      <c r="BM1333">
        <v>1</v>
      </c>
      <c r="BN1333">
        <v>0</v>
      </c>
      <c r="BO1333">
        <v>0</v>
      </c>
      <c r="BP1333">
        <v>0</v>
      </c>
      <c r="BQ1333">
        <v>0</v>
      </c>
      <c r="BY1333">
        <v>1389</v>
      </c>
      <c r="CG1333" s="4">
        <v>1</v>
      </c>
      <c r="CH1333" s="4">
        <v>1</v>
      </c>
      <c r="CI1333" s="5">
        <v>0</v>
      </c>
      <c r="CJ1333" s="5">
        <v>0</v>
      </c>
      <c r="CK1333" s="5">
        <v>0</v>
      </c>
      <c r="CL1333" s="5">
        <v>0</v>
      </c>
    </row>
    <row r="1334" spans="1:91" x14ac:dyDescent="0.2">
      <c r="A1334" t="s">
        <v>2081</v>
      </c>
      <c r="B1334" t="s">
        <v>2039</v>
      </c>
      <c r="C1334" t="s">
        <v>2079</v>
      </c>
      <c r="D1334">
        <v>1.1000000000000001</v>
      </c>
      <c r="E1334" t="s">
        <v>169</v>
      </c>
      <c r="F1334" t="s">
        <v>2047</v>
      </c>
      <c r="G1334" t="s">
        <v>2048</v>
      </c>
      <c r="H1334" t="s">
        <v>2042</v>
      </c>
      <c r="I1334">
        <v>0.48343000000000003</v>
      </c>
      <c r="J1334">
        <v>0.48342000000000002</v>
      </c>
      <c r="K1334">
        <v>0.11289</v>
      </c>
      <c r="L1334">
        <v>2039.4</v>
      </c>
      <c r="M1334">
        <v>9.0901999999999994</v>
      </c>
      <c r="N1334">
        <v>94704</v>
      </c>
      <c r="O1334">
        <v>5.7449000000000003</v>
      </c>
      <c r="P1334">
        <v>2019.4</v>
      </c>
      <c r="Q1334">
        <v>-226.89</v>
      </c>
      <c r="R1334">
        <v>0.84443000000000001</v>
      </c>
      <c r="S1334">
        <v>0.61109000000000002</v>
      </c>
      <c r="T1334">
        <v>8.9772000000000005E-2</v>
      </c>
      <c r="U1334">
        <v>7.1790000000000007E-2</v>
      </c>
      <c r="V1334">
        <v>0.84443000000000001</v>
      </c>
      <c r="W1334">
        <v>0.74072000000000005</v>
      </c>
      <c r="X1334">
        <v>8.9772000000000005E-2</v>
      </c>
      <c r="Y1334">
        <v>7.1790000000000007E-2</v>
      </c>
      <c r="Z1334">
        <v>0.71745000000000003</v>
      </c>
      <c r="AA1334">
        <v>0.52908999999999995</v>
      </c>
      <c r="AB1334">
        <v>0.12098</v>
      </c>
      <c r="AC1334">
        <v>8.6924000000000001E-2</v>
      </c>
      <c r="AD1334">
        <v>6</v>
      </c>
      <c r="AE1334">
        <v>6</v>
      </c>
      <c r="AF1334" s="1">
        <v>8.1517000000000002E-6</v>
      </c>
      <c r="AG1334" s="1">
        <v>5.7019999999999996E-7</v>
      </c>
      <c r="AH1334" s="1">
        <v>7.5815000000000002E-6</v>
      </c>
      <c r="AI1334">
        <v>6</v>
      </c>
      <c r="AJ1334">
        <v>0</v>
      </c>
      <c r="AK1334">
        <v>5</v>
      </c>
      <c r="AL1334">
        <v>0</v>
      </c>
      <c r="AM1334">
        <v>0</v>
      </c>
      <c r="AN1334">
        <v>1</v>
      </c>
      <c r="AO1334">
        <v>0.46590999999999999</v>
      </c>
      <c r="AP1334">
        <v>1</v>
      </c>
      <c r="AQ1334">
        <v>1</v>
      </c>
      <c r="AR1334" t="s">
        <v>95</v>
      </c>
      <c r="AS1334" t="s">
        <v>95</v>
      </c>
      <c r="AT1334" t="s">
        <v>95</v>
      </c>
      <c r="AU1334" t="s">
        <v>95</v>
      </c>
      <c r="AV1334" t="s">
        <v>95</v>
      </c>
      <c r="AW1334" t="s">
        <v>95</v>
      </c>
      <c r="AX1334" t="s">
        <v>94</v>
      </c>
      <c r="AY1334" t="s">
        <v>94</v>
      </c>
      <c r="AZ1334" t="s">
        <v>95</v>
      </c>
      <c r="BA1334" t="s">
        <v>94</v>
      </c>
      <c r="BB1334" t="s">
        <v>94</v>
      </c>
      <c r="BC1334" t="s">
        <v>94</v>
      </c>
      <c r="BD1334" t="s">
        <v>94</v>
      </c>
      <c r="BI1334">
        <v>0</v>
      </c>
      <c r="BK1334" t="s">
        <v>138</v>
      </c>
      <c r="BL1334">
        <v>1</v>
      </c>
      <c r="BM1334">
        <v>1</v>
      </c>
      <c r="BN1334">
        <v>0</v>
      </c>
      <c r="BO1334">
        <v>0</v>
      </c>
      <c r="BP1334">
        <v>0</v>
      </c>
      <c r="BQ1334">
        <v>0</v>
      </c>
      <c r="BY1334">
        <v>1394</v>
      </c>
      <c r="CG1334" s="4">
        <v>0</v>
      </c>
      <c r="CH1334" s="4">
        <v>1</v>
      </c>
      <c r="CI1334" s="5">
        <v>0</v>
      </c>
      <c r="CJ1334" s="5">
        <v>0</v>
      </c>
      <c r="CK1334" s="5">
        <v>0</v>
      </c>
      <c r="CL1334" s="5">
        <v>0</v>
      </c>
    </row>
    <row r="1335" spans="1:91" x14ac:dyDescent="0.2">
      <c r="A1335" t="s">
        <v>2082</v>
      </c>
      <c r="B1335" t="s">
        <v>2039</v>
      </c>
      <c r="C1335" t="s">
        <v>2079</v>
      </c>
      <c r="D1335">
        <v>1.1000000000000001</v>
      </c>
      <c r="E1335" t="s">
        <v>169</v>
      </c>
      <c r="F1335" t="s">
        <v>2050</v>
      </c>
      <c r="G1335" t="s">
        <v>2048</v>
      </c>
      <c r="H1335" t="s">
        <v>2042</v>
      </c>
      <c r="I1335">
        <v>0.39250000000000002</v>
      </c>
      <c r="J1335">
        <v>0.34500999999999998</v>
      </c>
      <c r="K1335">
        <v>0.12196</v>
      </c>
      <c r="L1335">
        <v>2019.5</v>
      </c>
      <c r="M1335">
        <v>11.196</v>
      </c>
      <c r="N1335">
        <v>4.3754</v>
      </c>
      <c r="O1335">
        <v>5.9957000000000003</v>
      </c>
      <c r="P1335">
        <v>2021.5</v>
      </c>
      <c r="Q1335">
        <v>-245.12</v>
      </c>
      <c r="R1335">
        <v>0.86423000000000005</v>
      </c>
      <c r="S1335">
        <v>0.72846</v>
      </c>
      <c r="T1335">
        <v>0.10215</v>
      </c>
      <c r="U1335">
        <v>7.1534E-2</v>
      </c>
      <c r="V1335">
        <v>0.86350000000000005</v>
      </c>
      <c r="W1335">
        <v>0.79525000000000001</v>
      </c>
      <c r="X1335">
        <v>0.10242999999999999</v>
      </c>
      <c r="Y1335">
        <v>6.9324999999999998E-2</v>
      </c>
      <c r="Z1335">
        <v>0.77419000000000004</v>
      </c>
      <c r="AA1335">
        <v>0.66127999999999998</v>
      </c>
      <c r="AB1335">
        <v>0.13174</v>
      </c>
      <c r="AC1335">
        <v>0.10967</v>
      </c>
      <c r="AD1335">
        <v>7</v>
      </c>
      <c r="AE1335">
        <v>7</v>
      </c>
      <c r="AF1335">
        <v>0.19037999999999999</v>
      </c>
      <c r="AG1335">
        <v>2.9482999999999999E-2</v>
      </c>
      <c r="AH1335">
        <v>0.16089999999999999</v>
      </c>
      <c r="AI1335">
        <v>7</v>
      </c>
      <c r="AJ1335">
        <v>0</v>
      </c>
      <c r="AK1335">
        <v>6</v>
      </c>
      <c r="AL1335">
        <v>0</v>
      </c>
      <c r="AM1335">
        <v>0</v>
      </c>
      <c r="AN1335">
        <v>1</v>
      </c>
      <c r="AO1335">
        <v>0.68576999999999999</v>
      </c>
      <c r="AP1335">
        <v>1</v>
      </c>
      <c r="AQ1335">
        <v>1</v>
      </c>
      <c r="AR1335" t="s">
        <v>95</v>
      </c>
      <c r="AS1335" t="s">
        <v>95</v>
      </c>
      <c r="AT1335" t="s">
        <v>95</v>
      </c>
      <c r="AU1335" t="s">
        <v>95</v>
      </c>
      <c r="AV1335" t="s">
        <v>95</v>
      </c>
      <c r="AW1335" t="s">
        <v>95</v>
      </c>
      <c r="AX1335" t="s">
        <v>94</v>
      </c>
      <c r="AY1335" t="s">
        <v>94</v>
      </c>
      <c r="AZ1335" t="s">
        <v>95</v>
      </c>
      <c r="BA1335" t="s">
        <v>94</v>
      </c>
      <c r="BB1335" t="s">
        <v>94</v>
      </c>
      <c r="BC1335" t="s">
        <v>95</v>
      </c>
      <c r="BD1335" t="s">
        <v>95</v>
      </c>
      <c r="BI1335">
        <v>0</v>
      </c>
      <c r="BK1335" t="s">
        <v>138</v>
      </c>
      <c r="BL1335">
        <v>1</v>
      </c>
      <c r="BM1335">
        <v>1</v>
      </c>
      <c r="BN1335">
        <v>0</v>
      </c>
      <c r="BO1335">
        <v>0</v>
      </c>
      <c r="BP1335">
        <v>0</v>
      </c>
      <c r="BQ1335">
        <v>0</v>
      </c>
      <c r="BY1335">
        <v>1395</v>
      </c>
      <c r="CG1335" s="4">
        <v>1</v>
      </c>
      <c r="CH1335" s="4">
        <v>1</v>
      </c>
      <c r="CI1335" s="5">
        <v>0</v>
      </c>
      <c r="CJ1335" s="5">
        <v>0</v>
      </c>
      <c r="CK1335" s="5">
        <v>0</v>
      </c>
      <c r="CL1335" s="5">
        <v>0</v>
      </c>
    </row>
    <row r="1336" spans="1:91" x14ac:dyDescent="0.2">
      <c r="A1336" t="s">
        <v>2083</v>
      </c>
      <c r="B1336" t="s">
        <v>2039</v>
      </c>
      <c r="C1336" t="s">
        <v>2079</v>
      </c>
      <c r="D1336">
        <v>1.1000000000000001</v>
      </c>
      <c r="E1336" t="s">
        <v>169</v>
      </c>
      <c r="F1336" t="s">
        <v>2052</v>
      </c>
      <c r="G1336" t="s">
        <v>107</v>
      </c>
      <c r="H1336" t="s">
        <v>2042</v>
      </c>
      <c r="I1336">
        <v>0.82806000000000002</v>
      </c>
      <c r="J1336">
        <v>5.6728999999999998E-3</v>
      </c>
      <c r="K1336">
        <v>5.0500000000000003E-2</v>
      </c>
      <c r="L1336">
        <v>2013</v>
      </c>
      <c r="M1336">
        <v>5.3068999999999997</v>
      </c>
      <c r="N1336">
        <v>0.68059000000000003</v>
      </c>
      <c r="O1336">
        <v>1554</v>
      </c>
      <c r="P1336" s="1">
        <v>157610</v>
      </c>
      <c r="Q1336">
        <v>-101.31</v>
      </c>
      <c r="R1336">
        <v>0.79483999999999999</v>
      </c>
      <c r="S1336">
        <v>0.72645999999999999</v>
      </c>
      <c r="T1336">
        <v>0.10897</v>
      </c>
      <c r="U1336">
        <v>8.1987000000000004E-2</v>
      </c>
      <c r="V1336">
        <v>-4.3197999999999999</v>
      </c>
      <c r="W1336">
        <v>-5.3837999999999999</v>
      </c>
      <c r="X1336">
        <v>0.55491000000000001</v>
      </c>
      <c r="Y1336">
        <v>0.50004000000000004</v>
      </c>
      <c r="Z1336">
        <v>0.61684000000000005</v>
      </c>
      <c r="AA1336">
        <v>0.54020000000000001</v>
      </c>
      <c r="AB1336">
        <v>0.14892</v>
      </c>
      <c r="AC1336">
        <v>0.10712000000000001</v>
      </c>
      <c r="AD1336">
        <v>13</v>
      </c>
      <c r="AE1336">
        <v>13</v>
      </c>
      <c r="AF1336">
        <v>1.171</v>
      </c>
      <c r="AG1336">
        <v>0.13444</v>
      </c>
      <c r="AH1336">
        <v>1.0366</v>
      </c>
      <c r="AI1336">
        <v>13</v>
      </c>
      <c r="AJ1336">
        <v>7</v>
      </c>
      <c r="AK1336">
        <v>12</v>
      </c>
      <c r="AL1336">
        <v>1</v>
      </c>
      <c r="AM1336">
        <v>0</v>
      </c>
      <c r="AN1336">
        <v>1</v>
      </c>
      <c r="AO1336">
        <v>0.90397000000000005</v>
      </c>
      <c r="AP1336">
        <v>1</v>
      </c>
      <c r="AQ1336">
        <v>1</v>
      </c>
      <c r="AR1336" t="s">
        <v>95</v>
      </c>
      <c r="AS1336" t="s">
        <v>95</v>
      </c>
      <c r="AT1336" t="s">
        <v>95</v>
      </c>
      <c r="AU1336" t="s">
        <v>95</v>
      </c>
      <c r="AV1336" t="s">
        <v>95</v>
      </c>
      <c r="AW1336" t="s">
        <v>95</v>
      </c>
      <c r="AX1336" t="s">
        <v>95</v>
      </c>
      <c r="AY1336" t="s">
        <v>95</v>
      </c>
      <c r="AZ1336" t="s">
        <v>95</v>
      </c>
      <c r="BA1336" t="s">
        <v>95</v>
      </c>
      <c r="BB1336" t="s">
        <v>95</v>
      </c>
      <c r="BC1336" t="s">
        <v>95</v>
      </c>
      <c r="BD1336" t="s">
        <v>95</v>
      </c>
      <c r="BI1336">
        <v>0</v>
      </c>
      <c r="BJ1336" t="s">
        <v>108</v>
      </c>
      <c r="BK1336" t="s">
        <v>109</v>
      </c>
      <c r="BL1336">
        <v>1</v>
      </c>
      <c r="BM1336">
        <v>1</v>
      </c>
      <c r="BN1336">
        <v>0</v>
      </c>
      <c r="BO1336">
        <v>1</v>
      </c>
      <c r="BP1336">
        <v>0</v>
      </c>
      <c r="BQ1336">
        <v>0</v>
      </c>
      <c r="BY1336">
        <v>1397</v>
      </c>
      <c r="CG1336" s="4">
        <v>1</v>
      </c>
      <c r="CH1336" s="4">
        <v>1</v>
      </c>
      <c r="CI1336" s="5">
        <v>0</v>
      </c>
      <c r="CJ1336" s="5">
        <v>1</v>
      </c>
      <c r="CK1336" s="5">
        <v>0</v>
      </c>
      <c r="CL1336" s="5">
        <v>0</v>
      </c>
    </row>
    <row r="1337" spans="1:91" x14ac:dyDescent="0.2">
      <c r="A1337" t="s">
        <v>2084</v>
      </c>
      <c r="B1337" t="s">
        <v>2039</v>
      </c>
      <c r="C1337" t="s">
        <v>2079</v>
      </c>
      <c r="D1337">
        <v>3.2</v>
      </c>
      <c r="E1337" t="s">
        <v>505</v>
      </c>
      <c r="F1337" t="s">
        <v>2054</v>
      </c>
      <c r="G1337" t="s">
        <v>92</v>
      </c>
      <c r="H1337" t="s">
        <v>2042</v>
      </c>
      <c r="I1337">
        <v>0.81535999999999997</v>
      </c>
      <c r="J1337">
        <v>4.5735999999999997E-3</v>
      </c>
      <c r="K1337">
        <v>3.8698000000000003E-2</v>
      </c>
      <c r="L1337">
        <v>2012.4</v>
      </c>
      <c r="M1337">
        <v>5.3895999999999997</v>
      </c>
      <c r="N1337">
        <v>0.57759000000000005</v>
      </c>
      <c r="O1337">
        <v>1554.3</v>
      </c>
      <c r="P1337" s="1">
        <v>157580</v>
      </c>
      <c r="Q1337">
        <v>-77.567999999999998</v>
      </c>
      <c r="R1337">
        <v>0.70264000000000004</v>
      </c>
      <c r="S1337">
        <v>0.60351999999999995</v>
      </c>
      <c r="T1337">
        <v>0.11121</v>
      </c>
      <c r="U1337">
        <v>8.1005999999999995E-2</v>
      </c>
      <c r="V1337">
        <v>-4.7972999999999999</v>
      </c>
      <c r="W1337">
        <v>-5.9566999999999997</v>
      </c>
      <c r="X1337">
        <v>0.49104999999999999</v>
      </c>
      <c r="Y1337">
        <v>0.44668999999999998</v>
      </c>
      <c r="Z1337">
        <v>0.50405</v>
      </c>
      <c r="AA1337">
        <v>0.40487000000000001</v>
      </c>
      <c r="AB1337">
        <v>0.14362</v>
      </c>
      <c r="AC1337">
        <v>9.7587999999999994E-2</v>
      </c>
      <c r="AD1337">
        <v>13</v>
      </c>
      <c r="AE1337">
        <v>13</v>
      </c>
      <c r="AF1337">
        <v>1.3002</v>
      </c>
      <c r="AG1337">
        <v>8.3104999999999998E-2</v>
      </c>
      <c r="AH1337">
        <v>1.2171000000000001</v>
      </c>
      <c r="AI1337">
        <v>13</v>
      </c>
      <c r="AJ1337">
        <v>7</v>
      </c>
      <c r="AK1337">
        <v>12</v>
      </c>
      <c r="AL1337">
        <v>1</v>
      </c>
      <c r="AM1337">
        <v>0</v>
      </c>
      <c r="AN1337">
        <v>1</v>
      </c>
      <c r="AO1337">
        <v>0.89239999999999997</v>
      </c>
      <c r="AP1337">
        <v>1</v>
      </c>
      <c r="AQ1337">
        <v>1</v>
      </c>
      <c r="AR1337" t="s">
        <v>95</v>
      </c>
      <c r="AS1337" t="s">
        <v>95</v>
      </c>
      <c r="AT1337" t="s">
        <v>95</v>
      </c>
      <c r="AU1337" t="s">
        <v>95</v>
      </c>
      <c r="AV1337" t="s">
        <v>95</v>
      </c>
      <c r="AW1337" t="s">
        <v>95</v>
      </c>
      <c r="AX1337" t="s">
        <v>95</v>
      </c>
      <c r="AY1337" t="s">
        <v>95</v>
      </c>
      <c r="AZ1337" t="s">
        <v>95</v>
      </c>
      <c r="BA1337" t="s">
        <v>95</v>
      </c>
      <c r="BB1337" t="s">
        <v>95</v>
      </c>
      <c r="BC1337" t="s">
        <v>95</v>
      </c>
      <c r="BD1337" t="s">
        <v>95</v>
      </c>
      <c r="BE1337">
        <v>2</v>
      </c>
      <c r="BG1337" t="s">
        <v>2043</v>
      </c>
      <c r="BI1337">
        <v>0</v>
      </c>
      <c r="BL1337">
        <v>1</v>
      </c>
      <c r="BM1337">
        <v>1</v>
      </c>
      <c r="BN1337">
        <v>0</v>
      </c>
      <c r="BO1337">
        <v>0</v>
      </c>
      <c r="BP1337">
        <v>0</v>
      </c>
      <c r="BQ1337">
        <v>0</v>
      </c>
      <c r="BY1337">
        <v>1385</v>
      </c>
      <c r="CG1337" s="4">
        <v>1</v>
      </c>
      <c r="CH1337" s="4">
        <v>1</v>
      </c>
      <c r="CI1337" s="5">
        <v>0</v>
      </c>
      <c r="CJ1337" s="5">
        <v>0</v>
      </c>
      <c r="CK1337" s="5">
        <v>0</v>
      </c>
      <c r="CL1337" s="5">
        <v>0</v>
      </c>
    </row>
    <row r="1338" spans="1:91" x14ac:dyDescent="0.2">
      <c r="A1338" t="s">
        <v>2085</v>
      </c>
      <c r="B1338" t="s">
        <v>2039</v>
      </c>
      <c r="C1338" t="s">
        <v>2079</v>
      </c>
      <c r="D1338">
        <v>3.2</v>
      </c>
      <c r="E1338" t="s">
        <v>505</v>
      </c>
      <c r="F1338" t="s">
        <v>2057</v>
      </c>
      <c r="G1338" t="s">
        <v>92</v>
      </c>
      <c r="H1338" t="s">
        <v>2042</v>
      </c>
      <c r="I1338">
        <v>0.93922000000000005</v>
      </c>
      <c r="J1338">
        <v>4.0470999999999997E-3</v>
      </c>
      <c r="K1338">
        <v>3.3033E-2</v>
      </c>
      <c r="L1338">
        <v>2012.2</v>
      </c>
      <c r="M1338">
        <v>4.6787999999999998</v>
      </c>
      <c r="N1338">
        <v>0.51548000000000005</v>
      </c>
      <c r="O1338">
        <v>1554.5</v>
      </c>
      <c r="P1338" s="1">
        <v>157560</v>
      </c>
      <c r="Q1338">
        <v>-66.188999999999993</v>
      </c>
      <c r="R1338">
        <v>0.66146000000000005</v>
      </c>
      <c r="S1338">
        <v>0.54861000000000004</v>
      </c>
      <c r="T1338">
        <v>0.11033999999999999</v>
      </c>
      <c r="U1338">
        <v>7.4134000000000005E-2</v>
      </c>
      <c r="V1338">
        <v>-4.5747</v>
      </c>
      <c r="W1338">
        <v>-5.6897000000000002</v>
      </c>
      <c r="X1338">
        <v>0.44775999999999999</v>
      </c>
      <c r="Y1338">
        <v>0.40561999999999998</v>
      </c>
      <c r="Z1338">
        <v>0.42476999999999998</v>
      </c>
      <c r="AA1338">
        <v>0.30973000000000001</v>
      </c>
      <c r="AB1338">
        <v>0.14383000000000001</v>
      </c>
      <c r="AC1338">
        <v>0.10378999999999999</v>
      </c>
      <c r="AD1338">
        <v>13</v>
      </c>
      <c r="AE1338">
        <v>13</v>
      </c>
      <c r="AF1338">
        <v>1.3909</v>
      </c>
      <c r="AG1338">
        <v>0.10864</v>
      </c>
      <c r="AH1338">
        <v>1.2823</v>
      </c>
      <c r="AI1338">
        <v>13</v>
      </c>
      <c r="AJ1338">
        <v>7</v>
      </c>
      <c r="AK1338">
        <v>12</v>
      </c>
      <c r="AL1338">
        <v>1</v>
      </c>
      <c r="AM1338">
        <v>0</v>
      </c>
      <c r="AN1338">
        <v>1</v>
      </c>
      <c r="AO1338">
        <v>0.88749999999999996</v>
      </c>
      <c r="AP1338">
        <v>1</v>
      </c>
      <c r="AQ1338">
        <v>1</v>
      </c>
      <c r="AR1338" t="s">
        <v>94</v>
      </c>
      <c r="AS1338" t="s">
        <v>95</v>
      </c>
      <c r="AT1338" t="s">
        <v>95</v>
      </c>
      <c r="AU1338" t="s">
        <v>95</v>
      </c>
      <c r="AV1338" t="s">
        <v>95</v>
      </c>
      <c r="AW1338" t="s">
        <v>95</v>
      </c>
      <c r="AX1338" t="s">
        <v>95</v>
      </c>
      <c r="AY1338" t="s">
        <v>95</v>
      </c>
      <c r="AZ1338" t="s">
        <v>95</v>
      </c>
      <c r="BA1338" t="s">
        <v>94</v>
      </c>
      <c r="BB1338" t="s">
        <v>95</v>
      </c>
      <c r="BC1338" t="s">
        <v>94</v>
      </c>
      <c r="BD1338" t="s">
        <v>95</v>
      </c>
      <c r="BE1338">
        <v>2</v>
      </c>
      <c r="BG1338" t="s">
        <v>2043</v>
      </c>
      <c r="BI1338">
        <v>0</v>
      </c>
      <c r="BL1338">
        <v>1</v>
      </c>
      <c r="BM1338">
        <v>1</v>
      </c>
      <c r="BN1338">
        <v>0</v>
      </c>
      <c r="BO1338">
        <v>0</v>
      </c>
      <c r="BP1338">
        <v>0</v>
      </c>
      <c r="BQ1338">
        <v>0</v>
      </c>
      <c r="BY1338">
        <v>1386</v>
      </c>
      <c r="CG1338" s="4">
        <v>1</v>
      </c>
      <c r="CH1338" s="4">
        <v>1</v>
      </c>
      <c r="CI1338" s="5">
        <v>0</v>
      </c>
      <c r="CJ1338" s="5">
        <v>0</v>
      </c>
      <c r="CK1338" s="5">
        <v>0</v>
      </c>
      <c r="CL1338" s="5">
        <v>0</v>
      </c>
    </row>
    <row r="1339" spans="1:91" x14ac:dyDescent="0.2">
      <c r="A1339" t="s">
        <v>2086</v>
      </c>
      <c r="B1339" t="s">
        <v>2039</v>
      </c>
      <c r="C1339" t="s">
        <v>2079</v>
      </c>
      <c r="D1339">
        <v>3.2</v>
      </c>
      <c r="E1339" t="s">
        <v>505</v>
      </c>
      <c r="F1339" t="s">
        <v>2060</v>
      </c>
      <c r="G1339" t="s">
        <v>92</v>
      </c>
      <c r="H1339" t="s">
        <v>2042</v>
      </c>
      <c r="I1339">
        <v>1.1188</v>
      </c>
      <c r="J1339">
        <v>5.3788000000000002E-2</v>
      </c>
      <c r="K1339">
        <v>2.1148E-2</v>
      </c>
      <c r="L1339">
        <v>2011.8</v>
      </c>
      <c r="M1339">
        <v>3.9278</v>
      </c>
      <c r="N1339">
        <v>0.39150000000000001</v>
      </c>
      <c r="O1339">
        <v>0.74038000000000004</v>
      </c>
      <c r="P1339">
        <v>2031.8</v>
      </c>
      <c r="Q1339">
        <v>-42.314</v>
      </c>
      <c r="R1339">
        <v>0.51519000000000004</v>
      </c>
      <c r="S1339">
        <v>0.35358000000000001</v>
      </c>
      <c r="T1339">
        <v>0.11168</v>
      </c>
      <c r="U1339">
        <v>8.1867999999999996E-2</v>
      </c>
      <c r="V1339">
        <v>0.19875000000000001</v>
      </c>
      <c r="W1339">
        <v>3.85E-2</v>
      </c>
      <c r="X1339">
        <v>0.14357</v>
      </c>
      <c r="Y1339">
        <v>0.10316</v>
      </c>
      <c r="Z1339">
        <v>0.24340999999999999</v>
      </c>
      <c r="AA1339">
        <v>9.2089000000000004E-2</v>
      </c>
      <c r="AB1339">
        <v>0.13951</v>
      </c>
      <c r="AC1339">
        <v>0.10403</v>
      </c>
      <c r="AD1339">
        <v>13</v>
      </c>
      <c r="AE1339">
        <v>13</v>
      </c>
      <c r="AF1339">
        <v>1.6194</v>
      </c>
      <c r="AG1339">
        <v>7.4074000000000001E-2</v>
      </c>
      <c r="AH1339">
        <v>1.5452999999999999</v>
      </c>
      <c r="AI1339">
        <v>13</v>
      </c>
      <c r="AJ1339">
        <v>7</v>
      </c>
      <c r="AK1339">
        <v>12</v>
      </c>
      <c r="AL1339">
        <v>1</v>
      </c>
      <c r="AM1339">
        <v>0</v>
      </c>
      <c r="AN1339">
        <v>1</v>
      </c>
      <c r="AO1339">
        <v>0.86821000000000004</v>
      </c>
      <c r="AP1339">
        <v>1</v>
      </c>
      <c r="AQ1339">
        <v>1</v>
      </c>
      <c r="AR1339" t="s">
        <v>94</v>
      </c>
      <c r="AS1339" t="s">
        <v>95</v>
      </c>
      <c r="AT1339" t="s">
        <v>95</v>
      </c>
      <c r="AU1339" t="s">
        <v>95</v>
      </c>
      <c r="AV1339" t="s">
        <v>95</v>
      </c>
      <c r="AW1339" t="s">
        <v>95</v>
      </c>
      <c r="AX1339" t="s">
        <v>95</v>
      </c>
      <c r="AY1339" t="s">
        <v>95</v>
      </c>
      <c r="AZ1339" t="s">
        <v>94</v>
      </c>
      <c r="BA1339" t="s">
        <v>94</v>
      </c>
      <c r="BB1339" t="s">
        <v>94</v>
      </c>
      <c r="BC1339" t="s">
        <v>94</v>
      </c>
      <c r="BD1339" t="s">
        <v>94</v>
      </c>
      <c r="BE1339">
        <v>2</v>
      </c>
      <c r="BG1339" t="s">
        <v>2043</v>
      </c>
      <c r="BI1339">
        <v>0</v>
      </c>
      <c r="BL1339">
        <v>1</v>
      </c>
      <c r="BM1339">
        <v>1</v>
      </c>
      <c r="BN1339">
        <v>0</v>
      </c>
      <c r="BO1339">
        <v>0</v>
      </c>
      <c r="BP1339">
        <v>0</v>
      </c>
      <c r="BQ1339">
        <v>0</v>
      </c>
      <c r="BY1339">
        <v>1387</v>
      </c>
      <c r="CG1339" s="4">
        <v>1</v>
      </c>
      <c r="CH1339" s="4">
        <v>1</v>
      </c>
      <c r="CI1339" s="5">
        <v>0</v>
      </c>
      <c r="CJ1339" s="5">
        <v>0</v>
      </c>
      <c r="CK1339" s="5">
        <v>0</v>
      </c>
      <c r="CL1339" s="5">
        <v>0</v>
      </c>
    </row>
    <row r="1340" spans="1:91" x14ac:dyDescent="0.2">
      <c r="A1340" t="s">
        <v>2087</v>
      </c>
      <c r="B1340" t="s">
        <v>2039</v>
      </c>
      <c r="C1340" t="s">
        <v>2079</v>
      </c>
      <c r="D1340">
        <v>3.2</v>
      </c>
      <c r="E1340" t="s">
        <v>505</v>
      </c>
      <c r="F1340" t="s">
        <v>2062</v>
      </c>
      <c r="G1340" t="s">
        <v>92</v>
      </c>
      <c r="H1340" t="s">
        <v>2042</v>
      </c>
      <c r="I1340">
        <v>1.1202000000000001</v>
      </c>
      <c r="J1340">
        <v>2.6462E-3</v>
      </c>
      <c r="K1340">
        <v>1.7967E-2</v>
      </c>
      <c r="L1340">
        <v>2011.7</v>
      </c>
      <c r="M1340">
        <v>3.9230999999999998</v>
      </c>
      <c r="N1340">
        <v>0.37314999999999998</v>
      </c>
      <c r="O1340">
        <v>1554.9</v>
      </c>
      <c r="P1340" s="1">
        <v>157520</v>
      </c>
      <c r="Q1340">
        <v>-35.914000000000001</v>
      </c>
      <c r="R1340">
        <v>0.46106000000000003</v>
      </c>
      <c r="S1340">
        <v>0.28142</v>
      </c>
      <c r="T1340">
        <v>0.11572</v>
      </c>
      <c r="U1340">
        <v>8.2798999999999998E-2</v>
      </c>
      <c r="V1340">
        <v>-3.7949000000000002</v>
      </c>
      <c r="W1340">
        <v>-4.7538999999999998</v>
      </c>
      <c r="X1340">
        <v>0.34516999999999998</v>
      </c>
      <c r="Y1340">
        <v>0.30708000000000002</v>
      </c>
      <c r="Z1340">
        <v>0.18187999999999999</v>
      </c>
      <c r="AA1340">
        <v>1.8259000000000001E-2</v>
      </c>
      <c r="AB1340">
        <v>0.14258000000000001</v>
      </c>
      <c r="AC1340">
        <v>0.10084</v>
      </c>
      <c r="AD1340">
        <v>13</v>
      </c>
      <c r="AE1340">
        <v>13</v>
      </c>
      <c r="AF1340">
        <v>1.7123999999999999</v>
      </c>
      <c r="AG1340">
        <v>0.10718999999999999</v>
      </c>
      <c r="AH1340">
        <v>1.6052</v>
      </c>
      <c r="AI1340">
        <v>13</v>
      </c>
      <c r="AJ1340">
        <v>7</v>
      </c>
      <c r="AK1340">
        <v>12</v>
      </c>
      <c r="AL1340">
        <v>1</v>
      </c>
      <c r="AM1340">
        <v>0</v>
      </c>
      <c r="AN1340">
        <v>1</v>
      </c>
      <c r="AO1340">
        <v>0.85267999999999999</v>
      </c>
      <c r="AP1340">
        <v>1</v>
      </c>
      <c r="AQ1340">
        <v>1</v>
      </c>
      <c r="AR1340" t="s">
        <v>94</v>
      </c>
      <c r="AS1340" t="s">
        <v>95</v>
      </c>
      <c r="AT1340" t="s">
        <v>95</v>
      </c>
      <c r="AU1340" t="s">
        <v>95</v>
      </c>
      <c r="AV1340" t="s">
        <v>95</v>
      </c>
      <c r="AW1340" t="s">
        <v>95</v>
      </c>
      <c r="AX1340" t="s">
        <v>95</v>
      </c>
      <c r="AY1340" t="s">
        <v>95</v>
      </c>
      <c r="AZ1340" t="s">
        <v>94</v>
      </c>
      <c r="BA1340" t="s">
        <v>94</v>
      </c>
      <c r="BB1340" t="s">
        <v>94</v>
      </c>
      <c r="BC1340" t="s">
        <v>94</v>
      </c>
      <c r="BD1340" t="s">
        <v>94</v>
      </c>
      <c r="BE1340">
        <v>3</v>
      </c>
      <c r="BG1340" t="s">
        <v>2043</v>
      </c>
      <c r="BI1340">
        <v>0</v>
      </c>
      <c r="BL1340">
        <v>1</v>
      </c>
      <c r="BM1340">
        <v>1</v>
      </c>
      <c r="BN1340">
        <v>0</v>
      </c>
      <c r="BO1340">
        <v>0</v>
      </c>
      <c r="BP1340">
        <v>0</v>
      </c>
      <c r="BQ1340">
        <v>0</v>
      </c>
      <c r="BY1340">
        <v>1390</v>
      </c>
      <c r="CG1340" s="4">
        <v>1</v>
      </c>
      <c r="CH1340" s="4">
        <v>1</v>
      </c>
      <c r="CI1340" s="5">
        <v>0</v>
      </c>
      <c r="CJ1340" s="5">
        <v>0</v>
      </c>
      <c r="CK1340" s="5">
        <v>0</v>
      </c>
      <c r="CL1340" s="5">
        <v>1</v>
      </c>
      <c r="CM1340" s="12" t="s">
        <v>3457</v>
      </c>
    </row>
    <row r="1341" spans="1:91" x14ac:dyDescent="0.2">
      <c r="A1341" t="s">
        <v>2088</v>
      </c>
      <c r="B1341" t="s">
        <v>2039</v>
      </c>
      <c r="C1341" t="s">
        <v>2079</v>
      </c>
      <c r="D1341">
        <v>4.0999999999999996</v>
      </c>
      <c r="E1341" t="s">
        <v>129</v>
      </c>
      <c r="F1341" t="s">
        <v>130</v>
      </c>
      <c r="G1341" t="s">
        <v>131</v>
      </c>
      <c r="H1341" t="s">
        <v>2042</v>
      </c>
      <c r="I1341">
        <v>0.18362000000000001</v>
      </c>
      <c r="J1341">
        <v>0.18362000000000001</v>
      </c>
      <c r="K1341">
        <v>3.4060999999999999</v>
      </c>
      <c r="L1341">
        <v>2078.9</v>
      </c>
      <c r="M1341">
        <v>23.931999999999999</v>
      </c>
      <c r="N1341" s="1">
        <v>2354900</v>
      </c>
      <c r="O1341">
        <v>7.7987000000000001E-2</v>
      </c>
      <c r="P1341">
        <v>1985.1</v>
      </c>
      <c r="Q1341">
        <v>-6830.4</v>
      </c>
      <c r="R1341">
        <v>0.55810000000000004</v>
      </c>
      <c r="S1341">
        <v>0.48010999999999998</v>
      </c>
      <c r="T1341">
        <v>22.428999999999998</v>
      </c>
      <c r="U1341">
        <v>14.829000000000001</v>
      </c>
      <c r="V1341">
        <v>0.55810000000000004</v>
      </c>
      <c r="W1341">
        <v>0.50900000000000001</v>
      </c>
      <c r="X1341">
        <v>22.428999999999998</v>
      </c>
      <c r="Y1341">
        <v>14.829000000000001</v>
      </c>
      <c r="Z1341">
        <v>0.37368000000000001</v>
      </c>
      <c r="AA1341">
        <v>0.30409000000000003</v>
      </c>
      <c r="AB1341">
        <v>26.702000000000002</v>
      </c>
      <c r="AC1341">
        <v>20.495999999999999</v>
      </c>
      <c r="AD1341">
        <v>21</v>
      </c>
      <c r="AE1341">
        <v>12</v>
      </c>
      <c r="AF1341" s="1">
        <v>4.2463999999999999E-5</v>
      </c>
      <c r="AG1341" s="1">
        <v>4.0973999999999999E-6</v>
      </c>
      <c r="AH1341" s="1">
        <v>3.8365999999999998E-5</v>
      </c>
      <c r="AI1341">
        <v>20</v>
      </c>
      <c r="AJ1341">
        <v>0</v>
      </c>
      <c r="AK1341">
        <v>11</v>
      </c>
      <c r="AL1341">
        <v>0</v>
      </c>
      <c r="AM1341">
        <v>1</v>
      </c>
      <c r="AN1341">
        <v>1</v>
      </c>
      <c r="AO1341">
        <v>0.60785999999999996</v>
      </c>
      <c r="AP1341">
        <v>0</v>
      </c>
      <c r="AQ1341">
        <v>1</v>
      </c>
      <c r="AR1341" t="s">
        <v>94</v>
      </c>
      <c r="AS1341" t="s">
        <v>95</v>
      </c>
      <c r="AT1341" t="s">
        <v>95</v>
      </c>
      <c r="AU1341" t="s">
        <v>94</v>
      </c>
      <c r="AV1341" t="s">
        <v>94</v>
      </c>
      <c r="AW1341" t="s">
        <v>94</v>
      </c>
      <c r="AX1341" t="s">
        <v>94</v>
      </c>
      <c r="AY1341" t="s">
        <v>94</v>
      </c>
      <c r="AZ1341" t="s">
        <v>95</v>
      </c>
      <c r="BA1341" t="s">
        <v>94</v>
      </c>
      <c r="BB1341" t="s">
        <v>94</v>
      </c>
      <c r="BC1341" t="s">
        <v>94</v>
      </c>
      <c r="BD1341" t="s">
        <v>94</v>
      </c>
      <c r="BH1341" t="s">
        <v>2089</v>
      </c>
      <c r="BI1341">
        <v>0</v>
      </c>
      <c r="BJ1341" t="s">
        <v>132</v>
      </c>
      <c r="BK1341" t="s">
        <v>133</v>
      </c>
      <c r="BL1341">
        <v>0</v>
      </c>
      <c r="BM1341">
        <v>1</v>
      </c>
      <c r="BN1341">
        <v>0</v>
      </c>
      <c r="BO1341">
        <v>0</v>
      </c>
      <c r="BP1341">
        <v>0</v>
      </c>
      <c r="BQ1341">
        <v>0</v>
      </c>
      <c r="BY1341">
        <v>1398</v>
      </c>
      <c r="CG1341" s="4">
        <v>0</v>
      </c>
      <c r="CH1341" s="4">
        <v>1</v>
      </c>
      <c r="CI1341" s="5">
        <v>0</v>
      </c>
      <c r="CJ1341" s="5">
        <v>0</v>
      </c>
      <c r="CK1341" s="5">
        <v>0</v>
      </c>
      <c r="CL1341" s="5">
        <v>0</v>
      </c>
    </row>
    <row r="1342" spans="1:91" x14ac:dyDescent="0.2">
      <c r="A1342" t="s">
        <v>2090</v>
      </c>
      <c r="B1342" t="s">
        <v>2039</v>
      </c>
      <c r="C1342" t="s">
        <v>2079</v>
      </c>
      <c r="D1342">
        <v>4.0999999999999996</v>
      </c>
      <c r="E1342" t="s">
        <v>129</v>
      </c>
      <c r="F1342" t="s">
        <v>135</v>
      </c>
      <c r="G1342" t="s">
        <v>136</v>
      </c>
      <c r="H1342" t="s">
        <v>2042</v>
      </c>
      <c r="I1342">
        <v>0.18362000000000001</v>
      </c>
      <c r="J1342">
        <v>0.18362000000000001</v>
      </c>
      <c r="K1342">
        <v>3.4060999999999999</v>
      </c>
      <c r="L1342">
        <v>2078.9</v>
      </c>
      <c r="M1342">
        <v>23.931999999999999</v>
      </c>
      <c r="N1342" s="1">
        <v>2354900</v>
      </c>
      <c r="O1342">
        <v>7.7987000000000001E-2</v>
      </c>
      <c r="P1342">
        <v>1985.1</v>
      </c>
      <c r="Q1342">
        <v>-6830.4</v>
      </c>
      <c r="R1342">
        <v>0.55810000000000004</v>
      </c>
      <c r="S1342">
        <v>0.48010999999999998</v>
      </c>
      <c r="T1342">
        <v>22.428999999999998</v>
      </c>
      <c r="U1342">
        <v>14.829000000000001</v>
      </c>
      <c r="V1342">
        <v>0.55810000000000004</v>
      </c>
      <c r="W1342">
        <v>0.50900000000000001</v>
      </c>
      <c r="X1342">
        <v>22.428999999999998</v>
      </c>
      <c r="Y1342">
        <v>14.829000000000001</v>
      </c>
      <c r="Z1342">
        <v>0.37368000000000001</v>
      </c>
      <c r="AA1342">
        <v>0.30409000000000003</v>
      </c>
      <c r="AB1342">
        <v>26.702000000000002</v>
      </c>
      <c r="AC1342">
        <v>20.495999999999999</v>
      </c>
      <c r="AD1342">
        <v>21</v>
      </c>
      <c r="AE1342">
        <v>12</v>
      </c>
      <c r="AF1342" s="1">
        <v>4.2463999999999999E-5</v>
      </c>
      <c r="AG1342" s="1">
        <v>4.0973999999999999E-6</v>
      </c>
      <c r="AH1342" s="1">
        <v>3.8365999999999998E-5</v>
      </c>
      <c r="AI1342">
        <v>20</v>
      </c>
      <c r="AJ1342">
        <v>0</v>
      </c>
      <c r="AK1342">
        <v>11</v>
      </c>
      <c r="AL1342">
        <v>0</v>
      </c>
      <c r="AM1342">
        <v>1</v>
      </c>
      <c r="AN1342">
        <v>1</v>
      </c>
      <c r="AO1342">
        <v>0.60785999999999996</v>
      </c>
      <c r="AP1342">
        <v>0</v>
      </c>
      <c r="AQ1342">
        <v>1</v>
      </c>
      <c r="AR1342" t="s">
        <v>94</v>
      </c>
      <c r="AS1342" t="s">
        <v>95</v>
      </c>
      <c r="AT1342" t="s">
        <v>95</v>
      </c>
      <c r="AU1342" t="s">
        <v>94</v>
      </c>
      <c r="AV1342" t="s">
        <v>94</v>
      </c>
      <c r="AW1342" t="s">
        <v>94</v>
      </c>
      <c r="AX1342" t="s">
        <v>94</v>
      </c>
      <c r="AY1342" t="s">
        <v>94</v>
      </c>
      <c r="AZ1342" t="s">
        <v>95</v>
      </c>
      <c r="BA1342" t="s">
        <v>94</v>
      </c>
      <c r="BB1342" t="s">
        <v>94</v>
      </c>
      <c r="BC1342" t="s">
        <v>94</v>
      </c>
      <c r="BD1342" t="s">
        <v>94</v>
      </c>
      <c r="BH1342" t="s">
        <v>2089</v>
      </c>
      <c r="BI1342">
        <v>0</v>
      </c>
      <c r="BJ1342" t="s">
        <v>137</v>
      </c>
      <c r="BK1342" t="s">
        <v>138</v>
      </c>
      <c r="BL1342">
        <v>0</v>
      </c>
      <c r="BM1342">
        <v>1</v>
      </c>
      <c r="BN1342">
        <v>0</v>
      </c>
      <c r="BO1342">
        <v>0</v>
      </c>
      <c r="BP1342">
        <v>1</v>
      </c>
      <c r="BQ1342">
        <v>1</v>
      </c>
      <c r="BY1342">
        <v>1399</v>
      </c>
      <c r="CG1342" s="4">
        <v>0</v>
      </c>
      <c r="CH1342" s="4">
        <v>1</v>
      </c>
      <c r="CI1342" s="5">
        <v>0</v>
      </c>
      <c r="CJ1342" s="5">
        <v>0</v>
      </c>
      <c r="CK1342" s="5">
        <v>1</v>
      </c>
      <c r="CL1342" s="5">
        <v>1</v>
      </c>
    </row>
    <row r="1343" spans="1:91" x14ac:dyDescent="0.2">
      <c r="A1343" t="s">
        <v>2091</v>
      </c>
      <c r="B1343" t="s">
        <v>2039</v>
      </c>
      <c r="C1343" t="s">
        <v>2092</v>
      </c>
      <c r="D1343">
        <v>1.1000000000000001</v>
      </c>
      <c r="E1343" t="s">
        <v>169</v>
      </c>
      <c r="F1343" t="s">
        <v>2041</v>
      </c>
      <c r="G1343" t="s">
        <v>92</v>
      </c>
      <c r="H1343" t="s">
        <v>2042</v>
      </c>
      <c r="I1343">
        <v>3.6703999999999999</v>
      </c>
      <c r="J1343">
        <v>1.3186000000000001E-3</v>
      </c>
      <c r="K1343">
        <v>4.2966999999999997E-3</v>
      </c>
      <c r="L1343">
        <v>2010.7</v>
      </c>
      <c r="M1343">
        <v>1.1973</v>
      </c>
      <c r="N1343">
        <v>0.78598000000000001</v>
      </c>
      <c r="O1343">
        <v>1555.5</v>
      </c>
      <c r="P1343" s="1">
        <v>157460</v>
      </c>
      <c r="Q1343">
        <v>-7.9490999999999996</v>
      </c>
      <c r="R1343">
        <v>0.67400000000000004</v>
      </c>
      <c r="S1343">
        <v>0.56533</v>
      </c>
      <c r="T1343">
        <v>0.13650999999999999</v>
      </c>
      <c r="U1343">
        <v>0.11465</v>
      </c>
      <c r="V1343">
        <v>-8.8958999999999993</v>
      </c>
      <c r="W1343">
        <v>-10.875</v>
      </c>
      <c r="X1343">
        <v>0.75209000000000004</v>
      </c>
      <c r="Y1343">
        <v>0.71308000000000005</v>
      </c>
      <c r="Z1343">
        <v>4.5218999999999997E-3</v>
      </c>
      <c r="AA1343">
        <v>-0.19456999999999999</v>
      </c>
      <c r="AB1343">
        <v>0.23854</v>
      </c>
      <c r="AC1343">
        <v>0.19147</v>
      </c>
      <c r="AD1343">
        <v>13</v>
      </c>
      <c r="AE1343">
        <v>13</v>
      </c>
      <c r="AF1343">
        <v>1.2036</v>
      </c>
      <c r="AG1343">
        <v>8.1428E-2</v>
      </c>
      <c r="AH1343">
        <v>1.1222000000000001</v>
      </c>
      <c r="AI1343">
        <v>13</v>
      </c>
      <c r="AJ1343">
        <v>9</v>
      </c>
      <c r="AK1343">
        <v>12</v>
      </c>
      <c r="AL1343">
        <v>1</v>
      </c>
      <c r="AM1343">
        <v>0</v>
      </c>
      <c r="AN1343">
        <v>1</v>
      </c>
      <c r="AO1343">
        <v>0.95674999999999999</v>
      </c>
      <c r="AP1343">
        <v>1</v>
      </c>
      <c r="AQ1343">
        <v>1</v>
      </c>
      <c r="AR1343" t="s">
        <v>94</v>
      </c>
      <c r="AS1343" t="s">
        <v>95</v>
      </c>
      <c r="AT1343" t="s">
        <v>95</v>
      </c>
      <c r="AU1343" t="s">
        <v>95</v>
      </c>
      <c r="AV1343" t="s">
        <v>95</v>
      </c>
      <c r="AW1343" t="s">
        <v>95</v>
      </c>
      <c r="AX1343" t="s">
        <v>95</v>
      </c>
      <c r="AY1343" t="s">
        <v>95</v>
      </c>
      <c r="AZ1343" t="s">
        <v>94</v>
      </c>
      <c r="BA1343" t="s">
        <v>94</v>
      </c>
      <c r="BB1343" t="s">
        <v>94</v>
      </c>
      <c r="BC1343" t="s">
        <v>96</v>
      </c>
      <c r="BD1343" t="s">
        <v>94</v>
      </c>
      <c r="BE1343">
        <v>4</v>
      </c>
      <c r="BG1343" t="s">
        <v>2043</v>
      </c>
      <c r="BH1343" t="s">
        <v>2093</v>
      </c>
      <c r="BI1343">
        <v>0</v>
      </c>
      <c r="BK1343" t="s">
        <v>109</v>
      </c>
      <c r="BL1343">
        <v>0</v>
      </c>
      <c r="BM1343">
        <v>0</v>
      </c>
      <c r="BN1343">
        <v>0</v>
      </c>
      <c r="BO1343">
        <v>0</v>
      </c>
      <c r="BP1343">
        <v>0</v>
      </c>
      <c r="BQ1343">
        <v>0</v>
      </c>
      <c r="BY1343">
        <v>1403</v>
      </c>
      <c r="CG1343" s="4">
        <v>0</v>
      </c>
      <c r="CH1343" s="4">
        <v>0</v>
      </c>
      <c r="CI1343" s="5">
        <v>0</v>
      </c>
      <c r="CJ1343" s="5">
        <v>0</v>
      </c>
      <c r="CK1343" s="5">
        <v>0</v>
      </c>
      <c r="CL1343" s="5">
        <v>0</v>
      </c>
      <c r="CM1343" s="12" t="s">
        <v>3462</v>
      </c>
    </row>
    <row r="1344" spans="1:91" x14ac:dyDescent="0.2">
      <c r="A1344" t="s">
        <v>2094</v>
      </c>
      <c r="B1344" t="s">
        <v>2039</v>
      </c>
      <c r="C1344" t="s">
        <v>2092</v>
      </c>
      <c r="D1344">
        <v>1.1000000000000001</v>
      </c>
      <c r="E1344" t="s">
        <v>169</v>
      </c>
      <c r="F1344" t="s">
        <v>2045</v>
      </c>
      <c r="G1344" t="s">
        <v>92</v>
      </c>
      <c r="H1344" t="s">
        <v>2042</v>
      </c>
      <c r="I1344">
        <v>3.6705000000000001</v>
      </c>
      <c r="J1344">
        <v>1.838E-3</v>
      </c>
      <c r="K1344">
        <v>9.8791E-3</v>
      </c>
      <c r="L1344">
        <v>2010.6</v>
      </c>
      <c r="M1344">
        <v>1.1972</v>
      </c>
      <c r="N1344">
        <v>0.82886000000000004</v>
      </c>
      <c r="O1344">
        <v>1555.4</v>
      </c>
      <c r="P1344" s="1">
        <v>157470</v>
      </c>
      <c r="Q1344">
        <v>-19.158999999999999</v>
      </c>
      <c r="R1344">
        <v>0.77166000000000001</v>
      </c>
      <c r="S1344">
        <v>0.69554000000000005</v>
      </c>
      <c r="T1344">
        <v>0.10999</v>
      </c>
      <c r="U1344">
        <v>8.8230000000000003E-2</v>
      </c>
      <c r="V1344">
        <v>-10.811</v>
      </c>
      <c r="W1344">
        <v>-13.173999999999999</v>
      </c>
      <c r="X1344">
        <v>0.79107000000000005</v>
      </c>
      <c r="Y1344">
        <v>0.75685000000000002</v>
      </c>
      <c r="Z1344">
        <v>2.5788999999999999E-2</v>
      </c>
      <c r="AA1344">
        <v>-0.16905000000000001</v>
      </c>
      <c r="AB1344">
        <v>0.22719</v>
      </c>
      <c r="AC1344">
        <v>0.17296</v>
      </c>
      <c r="AD1344">
        <v>13</v>
      </c>
      <c r="AE1344">
        <v>13</v>
      </c>
      <c r="AF1344">
        <v>1.1460999999999999</v>
      </c>
      <c r="AG1344">
        <v>9.1691999999999996E-2</v>
      </c>
      <c r="AH1344">
        <v>1.0545</v>
      </c>
      <c r="AI1344">
        <v>13</v>
      </c>
      <c r="AJ1344">
        <v>7</v>
      </c>
      <c r="AK1344">
        <v>12</v>
      </c>
      <c r="AL1344">
        <v>1</v>
      </c>
      <c r="AM1344">
        <v>0</v>
      </c>
      <c r="AN1344">
        <v>1</v>
      </c>
      <c r="AO1344">
        <v>0.95376000000000005</v>
      </c>
      <c r="AP1344">
        <v>1</v>
      </c>
      <c r="AQ1344">
        <v>1</v>
      </c>
      <c r="AR1344" t="s">
        <v>95</v>
      </c>
      <c r="AS1344" t="s">
        <v>95</v>
      </c>
      <c r="AT1344" t="s">
        <v>95</v>
      </c>
      <c r="AU1344" t="s">
        <v>95</v>
      </c>
      <c r="AV1344" t="s">
        <v>95</v>
      </c>
      <c r="AW1344" t="s">
        <v>95</v>
      </c>
      <c r="AX1344" t="s">
        <v>95</v>
      </c>
      <c r="AY1344" t="s">
        <v>95</v>
      </c>
      <c r="AZ1344" t="s">
        <v>94</v>
      </c>
      <c r="BA1344" t="s">
        <v>95</v>
      </c>
      <c r="BB1344" t="s">
        <v>94</v>
      </c>
      <c r="BC1344" t="s">
        <v>95</v>
      </c>
      <c r="BD1344" t="s">
        <v>94</v>
      </c>
      <c r="BE1344">
        <v>4</v>
      </c>
      <c r="BG1344" t="s">
        <v>2043</v>
      </c>
      <c r="BH1344" t="s">
        <v>2093</v>
      </c>
      <c r="BI1344">
        <v>0</v>
      </c>
      <c r="BK1344" t="s">
        <v>109</v>
      </c>
      <c r="BL1344">
        <v>0</v>
      </c>
      <c r="BM1344">
        <v>0</v>
      </c>
      <c r="BN1344">
        <v>0</v>
      </c>
      <c r="BO1344">
        <v>0</v>
      </c>
      <c r="BP1344">
        <v>0</v>
      </c>
      <c r="BQ1344">
        <v>0</v>
      </c>
      <c r="BY1344">
        <v>1404</v>
      </c>
      <c r="CG1344" s="4">
        <v>0</v>
      </c>
      <c r="CH1344" s="4">
        <v>0</v>
      </c>
      <c r="CI1344" s="5">
        <v>0</v>
      </c>
      <c r="CJ1344" s="5">
        <v>0</v>
      </c>
      <c r="CK1344" s="5">
        <v>0</v>
      </c>
      <c r="CL1344" s="5">
        <v>0</v>
      </c>
      <c r="CM1344" s="12" t="s">
        <v>3462</v>
      </c>
    </row>
    <row r="1345" spans="1:91" x14ac:dyDescent="0.2">
      <c r="A1345" t="s">
        <v>2095</v>
      </c>
      <c r="B1345" t="s">
        <v>2039</v>
      </c>
      <c r="C1345" t="s">
        <v>2092</v>
      </c>
      <c r="D1345">
        <v>1.1000000000000001</v>
      </c>
      <c r="E1345" t="s">
        <v>169</v>
      </c>
      <c r="F1345" t="s">
        <v>2047</v>
      </c>
      <c r="G1345" t="s">
        <v>2048</v>
      </c>
      <c r="H1345" t="s">
        <v>2042</v>
      </c>
      <c r="I1345">
        <v>2.8060999999999998</v>
      </c>
      <c r="J1345">
        <v>2.8618999999999999E-2</v>
      </c>
      <c r="K1345">
        <v>0.2944</v>
      </c>
      <c r="L1345">
        <v>2010.9</v>
      </c>
      <c r="M1345">
        <v>1.5660000000000001</v>
      </c>
      <c r="N1345">
        <v>0.92456000000000005</v>
      </c>
      <c r="O1345">
        <v>1547</v>
      </c>
      <c r="P1345" s="1">
        <v>158290</v>
      </c>
      <c r="Q1345">
        <v>-591.58000000000004</v>
      </c>
      <c r="R1345">
        <v>0.99663000000000002</v>
      </c>
      <c r="S1345" t="e">
        <f>-inf</f>
        <v>#NAME?</v>
      </c>
      <c r="T1345">
        <v>2.0029000000000002E-2</v>
      </c>
      <c r="U1345">
        <v>1.8260999999999999E-2</v>
      </c>
      <c r="V1345">
        <v>-3.1076999999999999</v>
      </c>
      <c r="W1345">
        <v>-11.323</v>
      </c>
      <c r="X1345">
        <v>0.69901000000000002</v>
      </c>
      <c r="Y1345">
        <v>0.60799999999999998</v>
      </c>
      <c r="Z1345">
        <v>0.91080000000000005</v>
      </c>
      <c r="AA1345">
        <v>0.73238999999999999</v>
      </c>
      <c r="AB1345">
        <v>0.10301</v>
      </c>
      <c r="AC1345">
        <v>0.10299999999999999</v>
      </c>
      <c r="AD1345">
        <v>4</v>
      </c>
      <c r="AE1345">
        <v>4</v>
      </c>
      <c r="AF1345">
        <v>1.0232000000000001</v>
      </c>
      <c r="AG1345">
        <v>6.9222000000000006E-2</v>
      </c>
      <c r="AH1345">
        <v>0.95396000000000003</v>
      </c>
      <c r="AI1345">
        <v>4</v>
      </c>
      <c r="AJ1345">
        <v>0</v>
      </c>
      <c r="AK1345">
        <v>3</v>
      </c>
      <c r="AL1345">
        <v>0</v>
      </c>
      <c r="AM1345">
        <v>0</v>
      </c>
      <c r="AN1345">
        <v>1</v>
      </c>
      <c r="AO1345">
        <v>0.68194999999999995</v>
      </c>
      <c r="AP1345">
        <v>1</v>
      </c>
      <c r="AQ1345">
        <v>1</v>
      </c>
      <c r="AR1345" t="s">
        <v>95</v>
      </c>
      <c r="AS1345" t="s">
        <v>96</v>
      </c>
      <c r="AT1345" t="s">
        <v>95</v>
      </c>
      <c r="AU1345" t="s">
        <v>95</v>
      </c>
      <c r="AV1345" t="s">
        <v>95</v>
      </c>
      <c r="AW1345" t="s">
        <v>95</v>
      </c>
      <c r="AX1345" t="s">
        <v>94</v>
      </c>
      <c r="AY1345" t="s">
        <v>95</v>
      </c>
      <c r="AZ1345" t="s">
        <v>95</v>
      </c>
      <c r="BA1345" t="s">
        <v>96</v>
      </c>
      <c r="BB1345" t="s">
        <v>96</v>
      </c>
      <c r="BC1345" t="s">
        <v>96</v>
      </c>
      <c r="BD1345" t="s">
        <v>96</v>
      </c>
      <c r="BI1345">
        <v>0</v>
      </c>
      <c r="BK1345" t="s">
        <v>138</v>
      </c>
      <c r="BL1345">
        <v>1</v>
      </c>
      <c r="BM1345">
        <v>1</v>
      </c>
      <c r="BN1345">
        <v>0</v>
      </c>
      <c r="BO1345">
        <v>0</v>
      </c>
      <c r="BP1345">
        <v>0</v>
      </c>
      <c r="BQ1345">
        <v>0</v>
      </c>
      <c r="BY1345">
        <v>1409</v>
      </c>
      <c r="CG1345" s="4">
        <v>1</v>
      </c>
      <c r="CH1345" s="4">
        <v>1</v>
      </c>
      <c r="CI1345" s="5">
        <v>0</v>
      </c>
      <c r="CJ1345" s="5">
        <v>0</v>
      </c>
      <c r="CK1345" s="5">
        <v>0</v>
      </c>
      <c r="CL1345" s="5">
        <v>0</v>
      </c>
    </row>
    <row r="1346" spans="1:91" x14ac:dyDescent="0.2">
      <c r="A1346" t="s">
        <v>2096</v>
      </c>
      <c r="B1346" t="s">
        <v>2039</v>
      </c>
      <c r="C1346" t="s">
        <v>2092</v>
      </c>
      <c r="D1346">
        <v>1.1000000000000001</v>
      </c>
      <c r="E1346" t="s">
        <v>169</v>
      </c>
      <c r="F1346" t="s">
        <v>2050</v>
      </c>
      <c r="G1346" t="s">
        <v>2048</v>
      </c>
      <c r="H1346" t="s">
        <v>2042</v>
      </c>
      <c r="I1346">
        <v>3.0726</v>
      </c>
      <c r="J1346">
        <v>1.5221E-2</v>
      </c>
      <c r="K1346">
        <v>0.15226000000000001</v>
      </c>
      <c r="L1346">
        <v>2010.7</v>
      </c>
      <c r="M1346">
        <v>1.4301999999999999</v>
      </c>
      <c r="N1346">
        <v>0.93262</v>
      </c>
      <c r="O1346">
        <v>1551.1</v>
      </c>
      <c r="P1346" s="1">
        <v>157880</v>
      </c>
      <c r="Q1346">
        <v>-305.68</v>
      </c>
      <c r="R1346">
        <v>0.99599000000000004</v>
      </c>
      <c r="S1346">
        <v>0.98997999999999997</v>
      </c>
      <c r="T1346">
        <v>1.9890999999999999E-2</v>
      </c>
      <c r="U1346">
        <v>1.583E-2</v>
      </c>
      <c r="V1346">
        <v>-5.5214999999999996</v>
      </c>
      <c r="W1346">
        <v>-9.8691999999999993</v>
      </c>
      <c r="X1346">
        <v>0.80223</v>
      </c>
      <c r="Y1346">
        <v>0.73816999999999999</v>
      </c>
      <c r="Z1346">
        <v>0.68515999999999999</v>
      </c>
      <c r="AA1346">
        <v>0.47527000000000003</v>
      </c>
      <c r="AB1346">
        <v>0.17627000000000001</v>
      </c>
      <c r="AC1346">
        <v>0.15695999999999999</v>
      </c>
      <c r="AD1346">
        <v>6</v>
      </c>
      <c r="AE1346">
        <v>6</v>
      </c>
      <c r="AF1346">
        <v>1.0185999999999999</v>
      </c>
      <c r="AG1346">
        <v>8.1490999999999994E-2</v>
      </c>
      <c r="AH1346">
        <v>0.93713999999999997</v>
      </c>
      <c r="AI1346">
        <v>6</v>
      </c>
      <c r="AJ1346">
        <v>0</v>
      </c>
      <c r="AK1346">
        <v>5</v>
      </c>
      <c r="AL1346">
        <v>0</v>
      </c>
      <c r="AM1346">
        <v>0</v>
      </c>
      <c r="AN1346">
        <v>1</v>
      </c>
      <c r="AO1346">
        <v>0.83296999999999999</v>
      </c>
      <c r="AP1346">
        <v>1</v>
      </c>
      <c r="AQ1346">
        <v>1</v>
      </c>
      <c r="AR1346" t="s">
        <v>95</v>
      </c>
      <c r="AS1346" t="s">
        <v>95</v>
      </c>
      <c r="AT1346" t="s">
        <v>95</v>
      </c>
      <c r="AU1346" t="s">
        <v>95</v>
      </c>
      <c r="AV1346" t="s">
        <v>95</v>
      </c>
      <c r="AW1346" t="s">
        <v>95</v>
      </c>
      <c r="AX1346" t="s">
        <v>95</v>
      </c>
      <c r="AY1346" t="s">
        <v>95</v>
      </c>
      <c r="AZ1346" t="s">
        <v>95</v>
      </c>
      <c r="BA1346" t="s">
        <v>95</v>
      </c>
      <c r="BB1346" t="s">
        <v>95</v>
      </c>
      <c r="BC1346" t="s">
        <v>95</v>
      </c>
      <c r="BD1346" t="s">
        <v>95</v>
      </c>
      <c r="BI1346">
        <v>0</v>
      </c>
      <c r="BK1346" t="s">
        <v>138</v>
      </c>
      <c r="BL1346">
        <v>1</v>
      </c>
      <c r="BM1346">
        <v>1</v>
      </c>
      <c r="BN1346">
        <v>0</v>
      </c>
      <c r="BO1346">
        <v>0</v>
      </c>
      <c r="BP1346">
        <v>0</v>
      </c>
      <c r="BQ1346">
        <v>0</v>
      </c>
      <c r="BY1346">
        <v>1410</v>
      </c>
      <c r="CG1346" s="4">
        <v>1</v>
      </c>
      <c r="CH1346" s="4">
        <v>1</v>
      </c>
      <c r="CI1346" s="5">
        <v>0</v>
      </c>
      <c r="CJ1346" s="5">
        <v>0</v>
      </c>
      <c r="CK1346" s="5">
        <v>0</v>
      </c>
      <c r="CL1346" s="5">
        <v>0</v>
      </c>
    </row>
    <row r="1347" spans="1:91" x14ac:dyDescent="0.2">
      <c r="A1347" t="s">
        <v>2097</v>
      </c>
      <c r="B1347" t="s">
        <v>2039</v>
      </c>
      <c r="C1347" t="s">
        <v>2092</v>
      </c>
      <c r="D1347">
        <v>1.1000000000000001</v>
      </c>
      <c r="E1347" t="s">
        <v>169</v>
      </c>
      <c r="F1347" t="s">
        <v>2052</v>
      </c>
      <c r="G1347" t="s">
        <v>107</v>
      </c>
      <c r="H1347" t="s">
        <v>2042</v>
      </c>
      <c r="I1347">
        <v>3.6354000000000002</v>
      </c>
      <c r="J1347">
        <v>1.5782999999999999E-3</v>
      </c>
      <c r="K1347">
        <v>7.0879000000000003E-3</v>
      </c>
      <c r="L1347">
        <v>2010.7</v>
      </c>
      <c r="M1347">
        <v>1.2088000000000001</v>
      </c>
      <c r="N1347">
        <v>0.80742000000000003</v>
      </c>
      <c r="O1347">
        <v>1555.5</v>
      </c>
      <c r="P1347" s="1">
        <v>157460</v>
      </c>
      <c r="Q1347">
        <v>-13.554</v>
      </c>
      <c r="R1347">
        <v>0.72389000000000003</v>
      </c>
      <c r="S1347">
        <v>0.63185999999999998</v>
      </c>
      <c r="T1347">
        <v>0.12298000000000001</v>
      </c>
      <c r="U1347">
        <v>0.10138999999999999</v>
      </c>
      <c r="V1347">
        <v>-9.8609000000000009</v>
      </c>
      <c r="W1347">
        <v>-12.032999999999999</v>
      </c>
      <c r="X1347">
        <v>0.77132999999999996</v>
      </c>
      <c r="Y1347">
        <v>0.73495999999999995</v>
      </c>
      <c r="Z1347">
        <v>1.2840000000000001E-2</v>
      </c>
      <c r="AA1347">
        <v>-0.18459</v>
      </c>
      <c r="AB1347">
        <v>0.23254</v>
      </c>
      <c r="AC1347">
        <v>0.18221000000000001</v>
      </c>
      <c r="AD1347">
        <v>13</v>
      </c>
      <c r="AE1347">
        <v>13</v>
      </c>
      <c r="AF1347">
        <v>1.1685000000000001</v>
      </c>
      <c r="AG1347">
        <v>8.6694999999999994E-2</v>
      </c>
      <c r="AH1347">
        <v>1.0818000000000001</v>
      </c>
      <c r="AI1347">
        <v>13</v>
      </c>
      <c r="AJ1347">
        <v>7</v>
      </c>
      <c r="AK1347">
        <v>12</v>
      </c>
      <c r="AL1347">
        <v>1</v>
      </c>
      <c r="AM1347">
        <v>0</v>
      </c>
      <c r="AN1347">
        <v>1</v>
      </c>
      <c r="AO1347">
        <v>0.95547000000000004</v>
      </c>
      <c r="AP1347">
        <v>1</v>
      </c>
      <c r="AQ1347">
        <v>1</v>
      </c>
      <c r="AR1347" t="s">
        <v>95</v>
      </c>
      <c r="AS1347" t="s">
        <v>95</v>
      </c>
      <c r="AT1347" t="s">
        <v>95</v>
      </c>
      <c r="AU1347" t="s">
        <v>95</v>
      </c>
      <c r="AV1347" t="s">
        <v>95</v>
      </c>
      <c r="AW1347" t="s">
        <v>95</v>
      </c>
      <c r="AX1347" t="s">
        <v>95</v>
      </c>
      <c r="AY1347" t="s">
        <v>95</v>
      </c>
      <c r="AZ1347" t="s">
        <v>94</v>
      </c>
      <c r="BA1347" t="s">
        <v>95</v>
      </c>
      <c r="BB1347" t="s">
        <v>94</v>
      </c>
      <c r="BC1347" t="s">
        <v>95</v>
      </c>
      <c r="BD1347" t="s">
        <v>94</v>
      </c>
      <c r="BI1347">
        <v>0</v>
      </c>
      <c r="BJ1347" t="s">
        <v>108</v>
      </c>
      <c r="BK1347" t="s">
        <v>109</v>
      </c>
      <c r="BL1347">
        <v>1</v>
      </c>
      <c r="BM1347">
        <v>1</v>
      </c>
      <c r="BN1347">
        <v>1</v>
      </c>
      <c r="BO1347">
        <v>1</v>
      </c>
      <c r="BP1347">
        <v>0</v>
      </c>
      <c r="BQ1347">
        <v>0</v>
      </c>
      <c r="BY1347">
        <v>1412</v>
      </c>
      <c r="CG1347" s="4">
        <v>1</v>
      </c>
      <c r="CH1347" s="4">
        <v>1</v>
      </c>
      <c r="CI1347" s="5">
        <v>0</v>
      </c>
      <c r="CJ1347" s="5">
        <v>1</v>
      </c>
      <c r="CK1347" s="5">
        <v>0</v>
      </c>
      <c r="CL1347" s="5">
        <v>0</v>
      </c>
    </row>
    <row r="1348" spans="1:91" x14ac:dyDescent="0.2">
      <c r="A1348" t="s">
        <v>2098</v>
      </c>
      <c r="B1348" t="s">
        <v>2039</v>
      </c>
      <c r="C1348" t="s">
        <v>2092</v>
      </c>
      <c r="D1348">
        <v>3.2</v>
      </c>
      <c r="E1348" t="s">
        <v>505</v>
      </c>
      <c r="F1348" t="s">
        <v>2054</v>
      </c>
      <c r="G1348" t="s">
        <v>92</v>
      </c>
      <c r="H1348" t="s">
        <v>2042</v>
      </c>
      <c r="I1348">
        <v>-0.73546</v>
      </c>
      <c r="J1348">
        <v>5.2245999999999998E-4</v>
      </c>
      <c r="K1348">
        <v>-4.2526999999999999E-3</v>
      </c>
      <c r="L1348">
        <v>2022.2</v>
      </c>
      <c r="M1348">
        <v>-5.9751000000000003</v>
      </c>
      <c r="N1348">
        <v>0.72811999999999999</v>
      </c>
      <c r="O1348">
        <v>1555.8</v>
      </c>
      <c r="P1348" s="1">
        <v>157430</v>
      </c>
      <c r="Q1348">
        <v>9.24</v>
      </c>
      <c r="R1348">
        <v>0.17097000000000001</v>
      </c>
      <c r="S1348">
        <v>-0.10537000000000001</v>
      </c>
      <c r="T1348">
        <v>0.21804000000000001</v>
      </c>
      <c r="U1348">
        <v>0.14932000000000001</v>
      </c>
      <c r="V1348">
        <v>-7.7451999999999996</v>
      </c>
      <c r="W1348">
        <v>-9.4943000000000008</v>
      </c>
      <c r="X1348">
        <v>0.70818000000000003</v>
      </c>
      <c r="Y1348">
        <v>0.66646000000000005</v>
      </c>
      <c r="Z1348">
        <v>4.4152000000000002E-3</v>
      </c>
      <c r="AA1348">
        <v>-0.19470000000000001</v>
      </c>
      <c r="AB1348">
        <v>0.23894000000000001</v>
      </c>
      <c r="AC1348">
        <v>0.19538</v>
      </c>
      <c r="AD1348">
        <v>13</v>
      </c>
      <c r="AE1348">
        <v>13</v>
      </c>
      <c r="AF1348">
        <v>1.2827999999999999</v>
      </c>
      <c r="AG1348">
        <v>0.12773000000000001</v>
      </c>
      <c r="AH1348">
        <v>1.155</v>
      </c>
      <c r="AI1348">
        <v>13</v>
      </c>
      <c r="AJ1348">
        <v>9</v>
      </c>
      <c r="AK1348">
        <v>12</v>
      </c>
      <c r="AL1348">
        <v>1</v>
      </c>
      <c r="AM1348">
        <v>0</v>
      </c>
      <c r="AN1348">
        <v>1</v>
      </c>
      <c r="AO1348">
        <v>0.96067999999999998</v>
      </c>
      <c r="AP1348">
        <v>1</v>
      </c>
      <c r="AQ1348">
        <v>1</v>
      </c>
      <c r="AR1348" t="s">
        <v>96</v>
      </c>
      <c r="AS1348" t="s">
        <v>95</v>
      </c>
      <c r="AT1348" t="s">
        <v>95</v>
      </c>
      <c r="AU1348" t="s">
        <v>95</v>
      </c>
      <c r="AV1348" t="s">
        <v>95</v>
      </c>
      <c r="AW1348" t="s">
        <v>95</v>
      </c>
      <c r="AX1348" t="s">
        <v>95</v>
      </c>
      <c r="AY1348" t="s">
        <v>95</v>
      </c>
      <c r="AZ1348" t="s">
        <v>94</v>
      </c>
      <c r="BA1348" t="s">
        <v>96</v>
      </c>
      <c r="BB1348" t="s">
        <v>94</v>
      </c>
      <c r="BC1348" t="s">
        <v>96</v>
      </c>
      <c r="BD1348" t="s">
        <v>94</v>
      </c>
      <c r="BE1348">
        <v>4</v>
      </c>
      <c r="BG1348" t="s">
        <v>2043</v>
      </c>
      <c r="BH1348" t="s">
        <v>2093</v>
      </c>
      <c r="BI1348">
        <v>0</v>
      </c>
      <c r="BL1348">
        <v>0</v>
      </c>
      <c r="BM1348">
        <v>0</v>
      </c>
      <c r="BN1348">
        <v>0</v>
      </c>
      <c r="BO1348">
        <v>0</v>
      </c>
      <c r="BP1348">
        <v>0</v>
      </c>
      <c r="BQ1348">
        <v>0</v>
      </c>
      <c r="BY1348">
        <v>1400</v>
      </c>
      <c r="CG1348" s="4">
        <v>0</v>
      </c>
      <c r="CH1348" s="4">
        <v>0</v>
      </c>
      <c r="CI1348" s="5">
        <v>0</v>
      </c>
      <c r="CJ1348" s="5">
        <v>0</v>
      </c>
      <c r="CK1348" s="5">
        <v>0</v>
      </c>
      <c r="CL1348" s="5">
        <v>0</v>
      </c>
    </row>
    <row r="1349" spans="1:91" x14ac:dyDescent="0.2">
      <c r="A1349" t="s">
        <v>2099</v>
      </c>
      <c r="B1349" t="s">
        <v>2039</v>
      </c>
      <c r="C1349" t="s">
        <v>2092</v>
      </c>
      <c r="D1349">
        <v>3.2</v>
      </c>
      <c r="E1349" t="s">
        <v>505</v>
      </c>
      <c r="F1349" t="s">
        <v>2057</v>
      </c>
      <c r="G1349" t="s">
        <v>92</v>
      </c>
      <c r="H1349" t="s">
        <v>2042</v>
      </c>
      <c r="I1349">
        <v>-0.7097</v>
      </c>
      <c r="J1349">
        <v>5.5876999999999999E-4</v>
      </c>
      <c r="K1349">
        <v>-3.9065999999999997E-3</v>
      </c>
      <c r="L1349">
        <v>2022.1</v>
      </c>
      <c r="M1349">
        <v>-6.1920000000000002</v>
      </c>
      <c r="N1349">
        <v>0.68549000000000004</v>
      </c>
      <c r="O1349">
        <v>1555.7</v>
      </c>
      <c r="P1349" s="1">
        <v>157440</v>
      </c>
      <c r="Q1349">
        <v>8.4982000000000006</v>
      </c>
      <c r="R1349">
        <v>0.16131000000000001</v>
      </c>
      <c r="S1349">
        <v>-0.11824999999999999</v>
      </c>
      <c r="T1349">
        <v>0.22223000000000001</v>
      </c>
      <c r="U1349">
        <v>0.15945000000000001</v>
      </c>
      <c r="V1349">
        <v>-6.5816999999999997</v>
      </c>
      <c r="W1349">
        <v>-8.0980000000000008</v>
      </c>
      <c r="X1349">
        <v>0.66815999999999998</v>
      </c>
      <c r="Y1349">
        <v>0.62253999999999998</v>
      </c>
      <c r="Z1349">
        <v>3.6285000000000002E-3</v>
      </c>
      <c r="AA1349">
        <v>-0.19564999999999999</v>
      </c>
      <c r="AB1349">
        <v>0.24221999999999999</v>
      </c>
      <c r="AC1349">
        <v>0.20152</v>
      </c>
      <c r="AD1349">
        <v>13</v>
      </c>
      <c r="AE1349">
        <v>13</v>
      </c>
      <c r="AF1349">
        <v>1.3115000000000001</v>
      </c>
      <c r="AG1349">
        <v>9.4823000000000005E-2</v>
      </c>
      <c r="AH1349">
        <v>1.2165999999999999</v>
      </c>
      <c r="AI1349">
        <v>13</v>
      </c>
      <c r="AJ1349">
        <v>7</v>
      </c>
      <c r="AK1349">
        <v>12</v>
      </c>
      <c r="AL1349">
        <v>1</v>
      </c>
      <c r="AM1349">
        <v>0</v>
      </c>
      <c r="AN1349">
        <v>1</v>
      </c>
      <c r="AO1349">
        <v>0.96013000000000004</v>
      </c>
      <c r="AP1349">
        <v>1</v>
      </c>
      <c r="AQ1349">
        <v>1</v>
      </c>
      <c r="AR1349" t="s">
        <v>96</v>
      </c>
      <c r="AS1349" t="s">
        <v>95</v>
      </c>
      <c r="AT1349" t="s">
        <v>95</v>
      </c>
      <c r="AU1349" t="s">
        <v>95</v>
      </c>
      <c r="AV1349" t="s">
        <v>95</v>
      </c>
      <c r="AW1349" t="s">
        <v>95</v>
      </c>
      <c r="AX1349" t="s">
        <v>95</v>
      </c>
      <c r="AY1349" t="s">
        <v>95</v>
      </c>
      <c r="AZ1349" t="s">
        <v>94</v>
      </c>
      <c r="BA1349" t="s">
        <v>96</v>
      </c>
      <c r="BB1349" t="s">
        <v>94</v>
      </c>
      <c r="BC1349" t="s">
        <v>96</v>
      </c>
      <c r="BD1349" t="s">
        <v>94</v>
      </c>
      <c r="BE1349">
        <v>4</v>
      </c>
      <c r="BG1349" t="s">
        <v>2043</v>
      </c>
      <c r="BH1349" t="s">
        <v>2093</v>
      </c>
      <c r="BI1349">
        <v>0</v>
      </c>
      <c r="BL1349">
        <v>0</v>
      </c>
      <c r="BM1349">
        <v>0</v>
      </c>
      <c r="BN1349">
        <v>0</v>
      </c>
      <c r="BO1349">
        <v>0</v>
      </c>
      <c r="BP1349">
        <v>0</v>
      </c>
      <c r="BQ1349">
        <v>0</v>
      </c>
      <c r="BY1349">
        <v>1401</v>
      </c>
      <c r="CG1349" s="4">
        <v>0</v>
      </c>
      <c r="CH1349" s="4">
        <v>0</v>
      </c>
      <c r="CI1349" s="5">
        <v>0</v>
      </c>
      <c r="CJ1349" s="5">
        <v>0</v>
      </c>
      <c r="CK1349" s="5">
        <v>0</v>
      </c>
      <c r="CL1349" s="5">
        <v>0</v>
      </c>
    </row>
    <row r="1350" spans="1:91" x14ac:dyDescent="0.2">
      <c r="A1350" t="s">
        <v>2100</v>
      </c>
      <c r="B1350" t="s">
        <v>2039</v>
      </c>
      <c r="C1350" t="s">
        <v>2092</v>
      </c>
      <c r="D1350">
        <v>3.2</v>
      </c>
      <c r="E1350" t="s">
        <v>505</v>
      </c>
      <c r="F1350" t="s">
        <v>2060</v>
      </c>
      <c r="G1350" t="s">
        <v>92</v>
      </c>
      <c r="H1350" t="s">
        <v>2042</v>
      </c>
      <c r="I1350">
        <v>-0.67847000000000002</v>
      </c>
      <c r="J1350">
        <v>4.2985000000000001E-4</v>
      </c>
      <c r="K1350">
        <v>-5.3433999999999999E-3</v>
      </c>
      <c r="L1350">
        <v>2021.7</v>
      </c>
      <c r="M1350">
        <v>-6.4770000000000003</v>
      </c>
      <c r="N1350">
        <v>0.62902999999999998</v>
      </c>
      <c r="O1350">
        <v>1555.8</v>
      </c>
      <c r="P1350" s="1">
        <v>157440</v>
      </c>
      <c r="Q1350">
        <v>11.331</v>
      </c>
      <c r="R1350">
        <v>0.15590000000000001</v>
      </c>
      <c r="S1350">
        <v>-0.12547</v>
      </c>
      <c r="T1350">
        <v>0.23591999999999999</v>
      </c>
      <c r="U1350">
        <v>0.17585999999999999</v>
      </c>
      <c r="V1350">
        <v>-4.7294</v>
      </c>
      <c r="W1350">
        <v>-5.8753000000000002</v>
      </c>
      <c r="X1350">
        <v>0.61463000000000001</v>
      </c>
      <c r="Y1350">
        <v>0.55842000000000003</v>
      </c>
      <c r="Z1350">
        <v>6.0623999999999999E-3</v>
      </c>
      <c r="AA1350">
        <v>-0.19273000000000001</v>
      </c>
      <c r="AB1350">
        <v>0.25600000000000001</v>
      </c>
      <c r="AC1350">
        <v>0.21925</v>
      </c>
      <c r="AD1350">
        <v>13</v>
      </c>
      <c r="AE1350">
        <v>13</v>
      </c>
      <c r="AF1350">
        <v>1.4165000000000001</v>
      </c>
      <c r="AG1350">
        <v>3.6563999999999999E-2</v>
      </c>
      <c r="AH1350">
        <v>1.3798999999999999</v>
      </c>
      <c r="AI1350">
        <v>13</v>
      </c>
      <c r="AJ1350">
        <v>9</v>
      </c>
      <c r="AK1350">
        <v>12</v>
      </c>
      <c r="AL1350">
        <v>1</v>
      </c>
      <c r="AM1350">
        <v>0</v>
      </c>
      <c r="AN1350">
        <v>1</v>
      </c>
      <c r="AO1350">
        <v>0.95467000000000002</v>
      </c>
      <c r="AP1350">
        <v>1</v>
      </c>
      <c r="AQ1350">
        <v>1</v>
      </c>
      <c r="AR1350" t="s">
        <v>96</v>
      </c>
      <c r="AS1350" t="s">
        <v>95</v>
      </c>
      <c r="AT1350" t="s">
        <v>95</v>
      </c>
      <c r="AU1350" t="s">
        <v>95</v>
      </c>
      <c r="AV1350" t="s">
        <v>95</v>
      </c>
      <c r="AW1350" t="s">
        <v>95</v>
      </c>
      <c r="AX1350" t="s">
        <v>95</v>
      </c>
      <c r="AY1350" t="s">
        <v>95</v>
      </c>
      <c r="AZ1350" t="s">
        <v>94</v>
      </c>
      <c r="BA1350" t="s">
        <v>96</v>
      </c>
      <c r="BB1350" t="s">
        <v>94</v>
      </c>
      <c r="BC1350" t="s">
        <v>96</v>
      </c>
      <c r="BD1350" t="s">
        <v>94</v>
      </c>
      <c r="BE1350">
        <v>4</v>
      </c>
      <c r="BG1350" t="s">
        <v>2043</v>
      </c>
      <c r="BH1350" t="s">
        <v>2093</v>
      </c>
      <c r="BI1350">
        <v>0</v>
      </c>
      <c r="BL1350">
        <v>0</v>
      </c>
      <c r="BM1350">
        <v>0</v>
      </c>
      <c r="BN1350">
        <v>0</v>
      </c>
      <c r="BO1350">
        <v>0</v>
      </c>
      <c r="BP1350">
        <v>0</v>
      </c>
      <c r="BQ1350">
        <v>0</v>
      </c>
      <c r="BY1350">
        <v>1402</v>
      </c>
      <c r="CG1350" s="4">
        <v>0</v>
      </c>
      <c r="CH1350" s="4">
        <v>0</v>
      </c>
      <c r="CI1350" s="5">
        <v>0</v>
      </c>
      <c r="CJ1350" s="5">
        <v>0</v>
      </c>
      <c r="CK1350" s="5">
        <v>0</v>
      </c>
      <c r="CL1350" s="5">
        <v>0</v>
      </c>
    </row>
    <row r="1351" spans="1:91" x14ac:dyDescent="0.2">
      <c r="A1351" t="s">
        <v>2101</v>
      </c>
      <c r="B1351" t="s">
        <v>2039</v>
      </c>
      <c r="C1351" t="s">
        <v>2092</v>
      </c>
      <c r="D1351">
        <v>3.2</v>
      </c>
      <c r="E1351" t="s">
        <v>505</v>
      </c>
      <c r="F1351" t="s">
        <v>2062</v>
      </c>
      <c r="G1351" t="s">
        <v>92</v>
      </c>
      <c r="H1351" t="s">
        <v>2042</v>
      </c>
      <c r="I1351">
        <v>-0.69313999999999998</v>
      </c>
      <c r="J1351">
        <v>3.9716000000000003E-4</v>
      </c>
      <c r="K1351">
        <v>-5.6978000000000003E-3</v>
      </c>
      <c r="L1351">
        <v>2021.7</v>
      </c>
      <c r="M1351">
        <v>-6.34</v>
      </c>
      <c r="N1351">
        <v>0.62839</v>
      </c>
      <c r="O1351">
        <v>1555.8</v>
      </c>
      <c r="P1351" s="1">
        <v>157430</v>
      </c>
      <c r="Q1351">
        <v>12.045999999999999</v>
      </c>
      <c r="R1351">
        <v>0.16930000000000001</v>
      </c>
      <c r="S1351">
        <v>-0.1076</v>
      </c>
      <c r="T1351">
        <v>0.22364999999999999</v>
      </c>
      <c r="U1351">
        <v>0.16574</v>
      </c>
      <c r="V1351">
        <v>-5.1982999999999997</v>
      </c>
      <c r="W1351">
        <v>-6.4379999999999997</v>
      </c>
      <c r="X1351">
        <v>0.61090999999999995</v>
      </c>
      <c r="Y1351">
        <v>0.55945999999999996</v>
      </c>
      <c r="Z1351">
        <v>7.5485999999999999E-3</v>
      </c>
      <c r="AA1351">
        <v>-0.19094</v>
      </c>
      <c r="AB1351">
        <v>0.24445</v>
      </c>
      <c r="AC1351">
        <v>0.20674999999999999</v>
      </c>
      <c r="AD1351">
        <v>13</v>
      </c>
      <c r="AE1351">
        <v>13</v>
      </c>
      <c r="AF1351">
        <v>1.4004000000000001</v>
      </c>
      <c r="AG1351">
        <v>7.4795E-2</v>
      </c>
      <c r="AH1351">
        <v>1.3255999999999999</v>
      </c>
      <c r="AI1351">
        <v>13</v>
      </c>
      <c r="AJ1351">
        <v>9</v>
      </c>
      <c r="AK1351">
        <v>12</v>
      </c>
      <c r="AL1351">
        <v>1</v>
      </c>
      <c r="AM1351">
        <v>0</v>
      </c>
      <c r="AN1351">
        <v>1</v>
      </c>
      <c r="AO1351">
        <v>0.95704999999999996</v>
      </c>
      <c r="AP1351">
        <v>1</v>
      </c>
      <c r="AQ1351">
        <v>1</v>
      </c>
      <c r="AR1351" t="s">
        <v>96</v>
      </c>
      <c r="AS1351" t="s">
        <v>95</v>
      </c>
      <c r="AT1351" t="s">
        <v>95</v>
      </c>
      <c r="AU1351" t="s">
        <v>95</v>
      </c>
      <c r="AV1351" t="s">
        <v>95</v>
      </c>
      <c r="AW1351" t="s">
        <v>95</v>
      </c>
      <c r="AX1351" t="s">
        <v>95</v>
      </c>
      <c r="AY1351" t="s">
        <v>95</v>
      </c>
      <c r="AZ1351" t="s">
        <v>94</v>
      </c>
      <c r="BA1351" t="s">
        <v>96</v>
      </c>
      <c r="BB1351" t="s">
        <v>94</v>
      </c>
      <c r="BC1351" t="s">
        <v>96</v>
      </c>
      <c r="BD1351" t="s">
        <v>94</v>
      </c>
      <c r="BE1351">
        <v>4</v>
      </c>
      <c r="BG1351" t="s">
        <v>2043</v>
      </c>
      <c r="BH1351" t="s">
        <v>2093</v>
      </c>
      <c r="BI1351">
        <v>0</v>
      </c>
      <c r="BL1351">
        <v>0</v>
      </c>
      <c r="BM1351">
        <v>0</v>
      </c>
      <c r="BN1351">
        <v>0</v>
      </c>
      <c r="BO1351">
        <v>0</v>
      </c>
      <c r="BP1351">
        <v>0</v>
      </c>
      <c r="BQ1351">
        <v>0</v>
      </c>
      <c r="BY1351">
        <v>1405</v>
      </c>
      <c r="CG1351" s="4">
        <v>0</v>
      </c>
      <c r="CH1351" s="4">
        <v>0</v>
      </c>
      <c r="CI1351" s="5">
        <v>0</v>
      </c>
      <c r="CJ1351" s="5">
        <v>0</v>
      </c>
      <c r="CK1351" s="5">
        <v>0</v>
      </c>
      <c r="CL1351" s="5">
        <v>1</v>
      </c>
      <c r="CM1351" s="12" t="s">
        <v>3457</v>
      </c>
    </row>
    <row r="1352" spans="1:91" x14ac:dyDescent="0.2">
      <c r="A1352" t="s">
        <v>2102</v>
      </c>
      <c r="B1352" t="s">
        <v>2039</v>
      </c>
      <c r="C1352" t="s">
        <v>2092</v>
      </c>
      <c r="D1352">
        <v>4.0999999999999996</v>
      </c>
      <c r="E1352" t="s">
        <v>129</v>
      </c>
      <c r="F1352" t="s">
        <v>130</v>
      </c>
      <c r="G1352" t="s">
        <v>131</v>
      </c>
      <c r="H1352" t="s">
        <v>2042</v>
      </c>
      <c r="I1352">
        <v>0.17111999999999999</v>
      </c>
      <c r="J1352">
        <v>0.17111000000000001</v>
      </c>
      <c r="K1352">
        <v>3.6032000000000002</v>
      </c>
      <c r="L1352">
        <v>2081.9</v>
      </c>
      <c r="M1352">
        <v>25.681000000000001</v>
      </c>
      <c r="N1352" s="1">
        <v>1681100</v>
      </c>
      <c r="O1352">
        <v>0.19194</v>
      </c>
      <c r="P1352">
        <v>1988.5</v>
      </c>
      <c r="Q1352">
        <v>-7232.3</v>
      </c>
      <c r="R1352">
        <v>0.70677000000000001</v>
      </c>
      <c r="S1352">
        <v>0.65503</v>
      </c>
      <c r="T1352">
        <v>15.038</v>
      </c>
      <c r="U1352">
        <v>12.153</v>
      </c>
      <c r="V1352">
        <v>0.70677000000000001</v>
      </c>
      <c r="W1352">
        <v>0.67418999999999996</v>
      </c>
      <c r="X1352">
        <v>15.038</v>
      </c>
      <c r="Y1352">
        <v>12.153</v>
      </c>
      <c r="Z1352">
        <v>0.61726000000000003</v>
      </c>
      <c r="AA1352">
        <v>0.57474000000000003</v>
      </c>
      <c r="AB1352">
        <v>17.181000000000001</v>
      </c>
      <c r="AC1352">
        <v>14.215999999999999</v>
      </c>
      <c r="AD1352">
        <v>21</v>
      </c>
      <c r="AE1352">
        <v>13</v>
      </c>
      <c r="AF1352" s="1">
        <v>5.9483E-5</v>
      </c>
      <c r="AG1352" s="1">
        <v>5.4276999999999997E-6</v>
      </c>
      <c r="AH1352" s="1">
        <v>5.4055999999999999E-5</v>
      </c>
      <c r="AI1352">
        <v>14</v>
      </c>
      <c r="AJ1352">
        <v>0</v>
      </c>
      <c r="AK1352">
        <v>6</v>
      </c>
      <c r="AL1352">
        <v>0</v>
      </c>
      <c r="AM1352">
        <v>1</v>
      </c>
      <c r="AN1352">
        <v>1</v>
      </c>
      <c r="AO1352">
        <v>0.62766999999999995</v>
      </c>
      <c r="AP1352">
        <v>0</v>
      </c>
      <c r="AQ1352">
        <v>1</v>
      </c>
      <c r="AR1352" t="s">
        <v>95</v>
      </c>
      <c r="AS1352" t="s">
        <v>95</v>
      </c>
      <c r="AT1352" t="s">
        <v>95</v>
      </c>
      <c r="AU1352" t="s">
        <v>94</v>
      </c>
      <c r="AV1352" t="s">
        <v>95</v>
      </c>
      <c r="AW1352" t="s">
        <v>94</v>
      </c>
      <c r="AX1352" t="s">
        <v>94</v>
      </c>
      <c r="AY1352" t="s">
        <v>94</v>
      </c>
      <c r="AZ1352" t="s">
        <v>95</v>
      </c>
      <c r="BA1352" t="s">
        <v>94</v>
      </c>
      <c r="BB1352" t="s">
        <v>94</v>
      </c>
      <c r="BC1352" t="s">
        <v>94</v>
      </c>
      <c r="BD1352" t="s">
        <v>94</v>
      </c>
      <c r="BH1352" t="s">
        <v>2089</v>
      </c>
      <c r="BI1352">
        <v>0</v>
      </c>
      <c r="BJ1352" t="s">
        <v>132</v>
      </c>
      <c r="BK1352" t="s">
        <v>133</v>
      </c>
      <c r="BL1352">
        <v>0</v>
      </c>
      <c r="BM1352">
        <v>1</v>
      </c>
      <c r="BN1352">
        <v>0</v>
      </c>
      <c r="BO1352">
        <v>0</v>
      </c>
      <c r="BP1352">
        <v>0</v>
      </c>
      <c r="BQ1352">
        <v>0</v>
      </c>
      <c r="BY1352">
        <v>1413</v>
      </c>
      <c r="CG1352" s="4">
        <v>0</v>
      </c>
      <c r="CH1352" s="4">
        <v>1</v>
      </c>
      <c r="CI1352" s="5">
        <v>0</v>
      </c>
      <c r="CJ1352" s="5">
        <v>0</v>
      </c>
      <c r="CK1352" s="5">
        <v>0</v>
      </c>
      <c r="CL1352" s="5">
        <v>0</v>
      </c>
    </row>
    <row r="1353" spans="1:91" x14ac:dyDescent="0.2">
      <c r="A1353" t="s">
        <v>2103</v>
      </c>
      <c r="B1353" t="s">
        <v>2039</v>
      </c>
      <c r="C1353" t="s">
        <v>2092</v>
      </c>
      <c r="D1353">
        <v>4.0999999999999996</v>
      </c>
      <c r="E1353" t="s">
        <v>129</v>
      </c>
      <c r="F1353" t="s">
        <v>135</v>
      </c>
      <c r="G1353" t="s">
        <v>136</v>
      </c>
      <c r="H1353" t="s">
        <v>2042</v>
      </c>
      <c r="I1353">
        <v>0.17111999999999999</v>
      </c>
      <c r="J1353">
        <v>0.17111000000000001</v>
      </c>
      <c r="K1353">
        <v>3.6032000000000002</v>
      </c>
      <c r="L1353">
        <v>2081.9</v>
      </c>
      <c r="M1353">
        <v>25.681000000000001</v>
      </c>
      <c r="N1353" s="1">
        <v>1681100</v>
      </c>
      <c r="O1353">
        <v>0.19194</v>
      </c>
      <c r="P1353">
        <v>1988.5</v>
      </c>
      <c r="Q1353">
        <v>-7232.3</v>
      </c>
      <c r="R1353">
        <v>0.70677000000000001</v>
      </c>
      <c r="S1353">
        <v>0.65503</v>
      </c>
      <c r="T1353">
        <v>15.038</v>
      </c>
      <c r="U1353">
        <v>12.153</v>
      </c>
      <c r="V1353">
        <v>0.70677000000000001</v>
      </c>
      <c r="W1353">
        <v>0.67418999999999996</v>
      </c>
      <c r="X1353">
        <v>15.038</v>
      </c>
      <c r="Y1353">
        <v>12.153</v>
      </c>
      <c r="Z1353">
        <v>0.61726000000000003</v>
      </c>
      <c r="AA1353">
        <v>0.57474000000000003</v>
      </c>
      <c r="AB1353">
        <v>17.181000000000001</v>
      </c>
      <c r="AC1353">
        <v>14.215999999999999</v>
      </c>
      <c r="AD1353">
        <v>21</v>
      </c>
      <c r="AE1353">
        <v>13</v>
      </c>
      <c r="AF1353" s="1">
        <v>5.9483E-5</v>
      </c>
      <c r="AG1353" s="1">
        <v>5.4276999999999997E-6</v>
      </c>
      <c r="AH1353" s="1">
        <v>5.4055999999999999E-5</v>
      </c>
      <c r="AI1353">
        <v>14</v>
      </c>
      <c r="AJ1353">
        <v>0</v>
      </c>
      <c r="AK1353">
        <v>6</v>
      </c>
      <c r="AL1353">
        <v>0</v>
      </c>
      <c r="AM1353">
        <v>1</v>
      </c>
      <c r="AN1353">
        <v>1</v>
      </c>
      <c r="AO1353">
        <v>0.62766999999999995</v>
      </c>
      <c r="AP1353">
        <v>0</v>
      </c>
      <c r="AQ1353">
        <v>1</v>
      </c>
      <c r="AR1353" t="s">
        <v>95</v>
      </c>
      <c r="AS1353" t="s">
        <v>95</v>
      </c>
      <c r="AT1353" t="s">
        <v>95</v>
      </c>
      <c r="AU1353" t="s">
        <v>94</v>
      </c>
      <c r="AV1353" t="s">
        <v>95</v>
      </c>
      <c r="AW1353" t="s">
        <v>94</v>
      </c>
      <c r="AX1353" t="s">
        <v>94</v>
      </c>
      <c r="AY1353" t="s">
        <v>94</v>
      </c>
      <c r="AZ1353" t="s">
        <v>95</v>
      </c>
      <c r="BA1353" t="s">
        <v>94</v>
      </c>
      <c r="BB1353" t="s">
        <v>94</v>
      </c>
      <c r="BC1353" t="s">
        <v>94</v>
      </c>
      <c r="BD1353" t="s">
        <v>94</v>
      </c>
      <c r="BH1353" t="s">
        <v>2089</v>
      </c>
      <c r="BI1353">
        <v>0</v>
      </c>
      <c r="BJ1353" t="s">
        <v>137</v>
      </c>
      <c r="BK1353" t="s">
        <v>138</v>
      </c>
      <c r="BL1353">
        <v>0</v>
      </c>
      <c r="BM1353">
        <v>1</v>
      </c>
      <c r="BN1353">
        <v>0</v>
      </c>
      <c r="BO1353">
        <v>0</v>
      </c>
      <c r="BP1353">
        <v>0</v>
      </c>
      <c r="BQ1353">
        <v>1</v>
      </c>
      <c r="BY1353">
        <v>1414</v>
      </c>
      <c r="CG1353" s="4">
        <v>0</v>
      </c>
      <c r="CH1353" s="4">
        <v>1</v>
      </c>
      <c r="CI1353" s="5">
        <v>0</v>
      </c>
      <c r="CJ1353" s="5">
        <v>0</v>
      </c>
      <c r="CK1353" s="5">
        <v>0</v>
      </c>
      <c r="CL1353" s="5">
        <v>1</v>
      </c>
    </row>
    <row r="1354" spans="1:91" x14ac:dyDescent="0.2">
      <c r="A1354" t="s">
        <v>2104</v>
      </c>
      <c r="B1354" t="s">
        <v>2039</v>
      </c>
      <c r="C1354" t="s">
        <v>230</v>
      </c>
      <c r="D1354">
        <v>1.1000000000000001</v>
      </c>
      <c r="E1354" t="s">
        <v>169</v>
      </c>
      <c r="F1354" t="s">
        <v>2041</v>
      </c>
      <c r="G1354" t="s">
        <v>92</v>
      </c>
      <c r="H1354" t="s">
        <v>2042</v>
      </c>
      <c r="I1354">
        <v>2.2989000000000002</v>
      </c>
      <c r="J1354">
        <v>9.7739000000000007E-4</v>
      </c>
      <c r="K1354">
        <v>2.8571E-4</v>
      </c>
      <c r="L1354">
        <v>2010.4</v>
      </c>
      <c r="M1354">
        <v>1.9116</v>
      </c>
      <c r="N1354">
        <v>0.46772999999999998</v>
      </c>
      <c r="O1354">
        <v>1555.5</v>
      </c>
      <c r="P1354" s="1">
        <v>157460</v>
      </c>
      <c r="Q1354">
        <v>-0.14223</v>
      </c>
      <c r="R1354">
        <v>0.51907999999999999</v>
      </c>
      <c r="S1354">
        <v>0.35876999999999998</v>
      </c>
      <c r="T1354">
        <v>8.5772000000000001E-2</v>
      </c>
      <c r="U1354">
        <v>6.6067000000000001E-2</v>
      </c>
      <c r="V1354">
        <v>-12.3</v>
      </c>
      <c r="W1354">
        <v>-14.96</v>
      </c>
      <c r="X1354">
        <v>0.45106000000000002</v>
      </c>
      <c r="Y1354">
        <v>0.43376999999999999</v>
      </c>
      <c r="Z1354" s="1">
        <v>7.4709999999999995E-5</v>
      </c>
      <c r="AA1354">
        <v>-0.19991</v>
      </c>
      <c r="AB1354">
        <v>0.12368</v>
      </c>
      <c r="AC1354">
        <v>9.4710000000000003E-2</v>
      </c>
      <c r="AD1354">
        <v>13</v>
      </c>
      <c r="AE1354">
        <v>13</v>
      </c>
      <c r="AF1354">
        <v>1.3212999999999999</v>
      </c>
      <c r="AG1354">
        <v>0.30573</v>
      </c>
      <c r="AH1354">
        <v>1.0155000000000001</v>
      </c>
      <c r="AI1354">
        <v>13</v>
      </c>
      <c r="AJ1354">
        <v>7</v>
      </c>
      <c r="AK1354">
        <v>12</v>
      </c>
      <c r="AL1354">
        <v>1</v>
      </c>
      <c r="AM1354">
        <v>0</v>
      </c>
      <c r="AN1354">
        <v>1</v>
      </c>
      <c r="AO1354">
        <v>0.95472999999999997</v>
      </c>
      <c r="AP1354">
        <v>1</v>
      </c>
      <c r="AQ1354">
        <v>1</v>
      </c>
      <c r="AR1354" t="s">
        <v>94</v>
      </c>
      <c r="AS1354" t="s">
        <v>95</v>
      </c>
      <c r="AT1354" t="s">
        <v>95</v>
      </c>
      <c r="AU1354" t="s">
        <v>95</v>
      </c>
      <c r="AV1354" t="s">
        <v>95</v>
      </c>
      <c r="AW1354" t="s">
        <v>95</v>
      </c>
      <c r="AX1354" t="s">
        <v>95</v>
      </c>
      <c r="AY1354" t="s">
        <v>95</v>
      </c>
      <c r="AZ1354" t="s">
        <v>94</v>
      </c>
      <c r="BA1354" t="s">
        <v>94</v>
      </c>
      <c r="BB1354" t="s">
        <v>94</v>
      </c>
      <c r="BC1354" t="s">
        <v>94</v>
      </c>
      <c r="BD1354" t="s">
        <v>94</v>
      </c>
      <c r="BH1354" t="s">
        <v>2093</v>
      </c>
      <c r="BI1354">
        <v>0</v>
      </c>
      <c r="BK1354" t="s">
        <v>109</v>
      </c>
      <c r="BL1354">
        <v>0</v>
      </c>
      <c r="BM1354">
        <v>0</v>
      </c>
      <c r="BN1354">
        <v>0</v>
      </c>
      <c r="BO1354">
        <v>0</v>
      </c>
      <c r="BP1354">
        <v>0</v>
      </c>
      <c r="BQ1354">
        <v>0</v>
      </c>
      <c r="BY1354">
        <v>1418</v>
      </c>
      <c r="CG1354" s="4">
        <v>0</v>
      </c>
      <c r="CH1354" s="4">
        <v>0</v>
      </c>
      <c r="CI1354" s="5">
        <v>0</v>
      </c>
      <c r="CJ1354" s="5">
        <v>0</v>
      </c>
      <c r="CK1354" s="5">
        <v>0</v>
      </c>
      <c r="CL1354" s="5">
        <v>0</v>
      </c>
      <c r="CM1354" s="12" t="s">
        <v>3462</v>
      </c>
    </row>
    <row r="1355" spans="1:91" x14ac:dyDescent="0.2">
      <c r="A1355" t="s">
        <v>2105</v>
      </c>
      <c r="B1355" t="s">
        <v>2039</v>
      </c>
      <c r="C1355" t="s">
        <v>230</v>
      </c>
      <c r="D1355">
        <v>1.1000000000000001</v>
      </c>
      <c r="E1355" t="s">
        <v>169</v>
      </c>
      <c r="F1355" t="s">
        <v>2045</v>
      </c>
      <c r="G1355" t="s">
        <v>92</v>
      </c>
      <c r="H1355" t="s">
        <v>2042</v>
      </c>
      <c r="I1355">
        <v>1.8098000000000001</v>
      </c>
      <c r="J1355">
        <v>1.9605E-3</v>
      </c>
      <c r="K1355">
        <v>1.0829999999999999E-2</v>
      </c>
      <c r="L1355">
        <v>2010.7</v>
      </c>
      <c r="M1355">
        <v>2.4281999999999999</v>
      </c>
      <c r="N1355">
        <v>0.51536000000000004</v>
      </c>
      <c r="O1355">
        <v>1555.2</v>
      </c>
      <c r="P1355" s="1">
        <v>157490</v>
      </c>
      <c r="Q1355">
        <v>-21.367000000000001</v>
      </c>
      <c r="R1355">
        <v>0.69740000000000002</v>
      </c>
      <c r="S1355">
        <v>0.59653</v>
      </c>
      <c r="T1355">
        <v>7.4466000000000004E-2</v>
      </c>
      <c r="U1355">
        <v>5.0164E-2</v>
      </c>
      <c r="V1355">
        <v>-11.815</v>
      </c>
      <c r="W1355">
        <v>-14.378</v>
      </c>
      <c r="X1355">
        <v>0.48459999999999998</v>
      </c>
      <c r="Y1355">
        <v>0.46531</v>
      </c>
      <c r="Z1355">
        <v>8.9601E-2</v>
      </c>
      <c r="AA1355">
        <v>-9.2479000000000006E-2</v>
      </c>
      <c r="AB1355">
        <v>0.12916</v>
      </c>
      <c r="AC1355">
        <v>0.10352</v>
      </c>
      <c r="AD1355">
        <v>13</v>
      </c>
      <c r="AE1355">
        <v>13</v>
      </c>
      <c r="AF1355">
        <v>1.2786999999999999</v>
      </c>
      <c r="AG1355">
        <v>0.23866999999999999</v>
      </c>
      <c r="AH1355">
        <v>1.0401</v>
      </c>
      <c r="AI1355">
        <v>13</v>
      </c>
      <c r="AJ1355">
        <v>7</v>
      </c>
      <c r="AK1355">
        <v>12</v>
      </c>
      <c r="AL1355">
        <v>1</v>
      </c>
      <c r="AM1355">
        <v>0</v>
      </c>
      <c r="AN1355">
        <v>1</v>
      </c>
      <c r="AO1355">
        <v>0.95643</v>
      </c>
      <c r="AP1355">
        <v>1</v>
      </c>
      <c r="AQ1355">
        <v>1</v>
      </c>
      <c r="AR1355" t="s">
        <v>94</v>
      </c>
      <c r="AS1355" t="s">
        <v>95</v>
      </c>
      <c r="AT1355" t="s">
        <v>95</v>
      </c>
      <c r="AU1355" t="s">
        <v>95</v>
      </c>
      <c r="AV1355" t="s">
        <v>95</v>
      </c>
      <c r="AW1355" t="s">
        <v>95</v>
      </c>
      <c r="AX1355" t="s">
        <v>95</v>
      </c>
      <c r="AY1355" t="s">
        <v>95</v>
      </c>
      <c r="AZ1355" t="s">
        <v>94</v>
      </c>
      <c r="BA1355" t="s">
        <v>94</v>
      </c>
      <c r="BB1355" t="s">
        <v>94</v>
      </c>
      <c r="BC1355" t="s">
        <v>94</v>
      </c>
      <c r="BD1355" t="s">
        <v>94</v>
      </c>
      <c r="BH1355" t="s">
        <v>2093</v>
      </c>
      <c r="BI1355">
        <v>0</v>
      </c>
      <c r="BK1355" t="s">
        <v>109</v>
      </c>
      <c r="BL1355">
        <v>0</v>
      </c>
      <c r="BM1355">
        <v>0</v>
      </c>
      <c r="BN1355">
        <v>0</v>
      </c>
      <c r="BO1355">
        <v>0</v>
      </c>
      <c r="BP1355">
        <v>0</v>
      </c>
      <c r="BQ1355">
        <v>0</v>
      </c>
      <c r="BY1355">
        <v>1419</v>
      </c>
      <c r="CG1355" s="4">
        <v>0</v>
      </c>
      <c r="CH1355" s="4">
        <v>0</v>
      </c>
      <c r="CI1355" s="5">
        <v>0</v>
      </c>
      <c r="CJ1355" s="5">
        <v>0</v>
      </c>
      <c r="CK1355" s="5">
        <v>0</v>
      </c>
      <c r="CL1355" s="5">
        <v>0</v>
      </c>
      <c r="CM1355" s="12" t="s">
        <v>3462</v>
      </c>
    </row>
    <row r="1356" spans="1:91" x14ac:dyDescent="0.2">
      <c r="A1356" t="s">
        <v>2106</v>
      </c>
      <c r="B1356" t="s">
        <v>2039</v>
      </c>
      <c r="C1356" t="s">
        <v>230</v>
      </c>
      <c r="D1356">
        <v>1.1000000000000001</v>
      </c>
      <c r="E1356" t="s">
        <v>169</v>
      </c>
      <c r="F1356" t="s">
        <v>2047</v>
      </c>
      <c r="G1356" t="s">
        <v>2048</v>
      </c>
      <c r="H1356" t="s">
        <v>2042</v>
      </c>
      <c r="I1356">
        <v>1.7871999999999999</v>
      </c>
      <c r="J1356">
        <v>8.4080000000000005E-3</v>
      </c>
      <c r="K1356">
        <v>7.9342999999999997E-2</v>
      </c>
      <c r="L1356">
        <v>2010.6</v>
      </c>
      <c r="M1356">
        <v>2.4588000000000001</v>
      </c>
      <c r="N1356">
        <v>0.54762</v>
      </c>
      <c r="O1356">
        <v>1553.1</v>
      </c>
      <c r="P1356" s="1">
        <v>157680</v>
      </c>
      <c r="Q1356">
        <v>-159.24</v>
      </c>
      <c r="R1356">
        <v>0.90813999999999995</v>
      </c>
      <c r="S1356">
        <v>0.77034000000000002</v>
      </c>
      <c r="T1356">
        <v>4.7541E-2</v>
      </c>
      <c r="U1356">
        <v>4.2458999999999997E-2</v>
      </c>
      <c r="V1356">
        <v>-7.8390000000000004</v>
      </c>
      <c r="W1356">
        <v>-13.731999999999999</v>
      </c>
      <c r="X1356">
        <v>0.46633999999999998</v>
      </c>
      <c r="Y1356">
        <v>0.43917</v>
      </c>
      <c r="Z1356">
        <v>0.74629000000000001</v>
      </c>
      <c r="AA1356">
        <v>0.57715000000000005</v>
      </c>
      <c r="AB1356">
        <v>7.9007999999999995E-2</v>
      </c>
      <c r="AC1356">
        <v>5.8838000000000001E-2</v>
      </c>
      <c r="AD1356">
        <v>6</v>
      </c>
      <c r="AE1356">
        <v>6</v>
      </c>
      <c r="AF1356">
        <v>1.1285000000000001</v>
      </c>
      <c r="AG1356">
        <v>0.26112999999999997</v>
      </c>
      <c r="AH1356">
        <v>0.86738999999999999</v>
      </c>
      <c r="AI1356">
        <v>6</v>
      </c>
      <c r="AJ1356">
        <v>0</v>
      </c>
      <c r="AK1356">
        <v>5</v>
      </c>
      <c r="AL1356">
        <v>0</v>
      </c>
      <c r="AM1356">
        <v>0</v>
      </c>
      <c r="AN1356">
        <v>1</v>
      </c>
      <c r="AO1356">
        <v>0.80603000000000002</v>
      </c>
      <c r="AP1356">
        <v>1</v>
      </c>
      <c r="AQ1356">
        <v>1</v>
      </c>
      <c r="AR1356" t="s">
        <v>95</v>
      </c>
      <c r="AS1356" t="s">
        <v>95</v>
      </c>
      <c r="AT1356" t="s">
        <v>95</v>
      </c>
      <c r="AU1356" t="s">
        <v>95</v>
      </c>
      <c r="AV1356" t="s">
        <v>95</v>
      </c>
      <c r="AW1356" t="s">
        <v>95</v>
      </c>
      <c r="AX1356" t="s">
        <v>95</v>
      </c>
      <c r="AY1356" t="s">
        <v>95</v>
      </c>
      <c r="AZ1356" t="s">
        <v>95</v>
      </c>
      <c r="BA1356" t="s">
        <v>95</v>
      </c>
      <c r="BB1356" t="s">
        <v>95</v>
      </c>
      <c r="BC1356" t="s">
        <v>95</v>
      </c>
      <c r="BD1356" t="s">
        <v>95</v>
      </c>
      <c r="BI1356">
        <v>0</v>
      </c>
      <c r="BK1356" t="s">
        <v>138</v>
      </c>
      <c r="BL1356">
        <v>1</v>
      </c>
      <c r="BM1356">
        <v>1</v>
      </c>
      <c r="BN1356">
        <v>0</v>
      </c>
      <c r="BO1356">
        <v>0</v>
      </c>
      <c r="BP1356">
        <v>0</v>
      </c>
      <c r="BQ1356">
        <v>0</v>
      </c>
      <c r="BY1356">
        <v>1424</v>
      </c>
      <c r="CG1356" s="4">
        <v>1</v>
      </c>
      <c r="CH1356" s="4">
        <v>1</v>
      </c>
      <c r="CI1356" s="5">
        <v>0</v>
      </c>
      <c r="CJ1356" s="5">
        <v>0</v>
      </c>
      <c r="CK1356" s="5">
        <v>0</v>
      </c>
      <c r="CL1356" s="5">
        <v>0</v>
      </c>
    </row>
    <row r="1357" spans="1:91" x14ac:dyDescent="0.2">
      <c r="A1357" t="s">
        <v>2107</v>
      </c>
      <c r="B1357" t="s">
        <v>2039</v>
      </c>
      <c r="C1357" t="s">
        <v>230</v>
      </c>
      <c r="D1357">
        <v>1.1000000000000001</v>
      </c>
      <c r="E1357" t="s">
        <v>169</v>
      </c>
      <c r="F1357" t="s">
        <v>2050</v>
      </c>
      <c r="G1357" t="s">
        <v>2048</v>
      </c>
      <c r="H1357" t="s">
        <v>2042</v>
      </c>
      <c r="I1357">
        <v>1.2629999999999999</v>
      </c>
      <c r="J1357">
        <v>9.7923999999999997E-3</v>
      </c>
      <c r="K1357">
        <v>9.4057000000000002E-2</v>
      </c>
      <c r="L1357">
        <v>2010.9</v>
      </c>
      <c r="M1357">
        <v>3.4794</v>
      </c>
      <c r="N1357">
        <v>0.58052999999999999</v>
      </c>
      <c r="O1357">
        <v>1552.7</v>
      </c>
      <c r="P1357" s="1">
        <v>157730</v>
      </c>
      <c r="Q1357">
        <v>-188.86</v>
      </c>
      <c r="R1357">
        <v>0.91117999999999999</v>
      </c>
      <c r="S1357">
        <v>0.77793999999999996</v>
      </c>
      <c r="T1357">
        <v>5.1344000000000001E-2</v>
      </c>
      <c r="U1357">
        <v>4.2923999999999997E-2</v>
      </c>
      <c r="V1357">
        <v>-6.2203999999999997</v>
      </c>
      <c r="W1357">
        <v>-11.034000000000001</v>
      </c>
      <c r="X1357">
        <v>0.46292</v>
      </c>
      <c r="Y1357">
        <v>0.42967</v>
      </c>
      <c r="Z1357">
        <v>0.86941999999999997</v>
      </c>
      <c r="AA1357">
        <v>0.78236000000000006</v>
      </c>
      <c r="AB1357">
        <v>6.2253999999999997E-2</v>
      </c>
      <c r="AC1357">
        <v>4.4694999999999999E-2</v>
      </c>
      <c r="AD1357">
        <v>6</v>
      </c>
      <c r="AE1357">
        <v>6</v>
      </c>
      <c r="AF1357">
        <v>1.1352</v>
      </c>
      <c r="AG1357">
        <v>0.21187</v>
      </c>
      <c r="AH1357">
        <v>0.92329000000000006</v>
      </c>
      <c r="AI1357">
        <v>6</v>
      </c>
      <c r="AJ1357">
        <v>0</v>
      </c>
      <c r="AK1357">
        <v>5</v>
      </c>
      <c r="AL1357">
        <v>0</v>
      </c>
      <c r="AM1357">
        <v>0</v>
      </c>
      <c r="AN1357">
        <v>1</v>
      </c>
      <c r="AO1357">
        <v>0.78790000000000004</v>
      </c>
      <c r="AP1357">
        <v>1</v>
      </c>
      <c r="AQ1357">
        <v>1</v>
      </c>
      <c r="AR1357" t="s">
        <v>95</v>
      </c>
      <c r="AS1357" t="s">
        <v>95</v>
      </c>
      <c r="AT1357" t="s">
        <v>95</v>
      </c>
      <c r="AU1357" t="s">
        <v>95</v>
      </c>
      <c r="AV1357" t="s">
        <v>95</v>
      </c>
      <c r="AW1357" t="s">
        <v>95</v>
      </c>
      <c r="AX1357" t="s">
        <v>95</v>
      </c>
      <c r="AY1357" t="s">
        <v>95</v>
      </c>
      <c r="AZ1357" t="s">
        <v>95</v>
      </c>
      <c r="BA1357" t="s">
        <v>95</v>
      </c>
      <c r="BB1357" t="s">
        <v>95</v>
      </c>
      <c r="BC1357" t="s">
        <v>95</v>
      </c>
      <c r="BD1357" t="s">
        <v>95</v>
      </c>
      <c r="BI1357">
        <v>0</v>
      </c>
      <c r="BK1357" t="s">
        <v>138</v>
      </c>
      <c r="BL1357">
        <v>1</v>
      </c>
      <c r="BM1357">
        <v>1</v>
      </c>
      <c r="BN1357">
        <v>0</v>
      </c>
      <c r="BO1357">
        <v>0</v>
      </c>
      <c r="BP1357">
        <v>0</v>
      </c>
      <c r="BQ1357">
        <v>0</v>
      </c>
      <c r="BY1357">
        <v>1425</v>
      </c>
      <c r="CG1357" s="4">
        <v>1</v>
      </c>
      <c r="CH1357" s="4">
        <v>1</v>
      </c>
      <c r="CI1357" s="5">
        <v>0</v>
      </c>
      <c r="CJ1357" s="5">
        <v>0</v>
      </c>
      <c r="CK1357" s="5">
        <v>0</v>
      </c>
      <c r="CL1357" s="5">
        <v>0</v>
      </c>
    </row>
    <row r="1358" spans="1:91" x14ac:dyDescent="0.2">
      <c r="A1358" t="s">
        <v>2108</v>
      </c>
      <c r="B1358" t="s">
        <v>2039</v>
      </c>
      <c r="C1358" t="s">
        <v>230</v>
      </c>
      <c r="D1358">
        <v>1.1000000000000001</v>
      </c>
      <c r="E1358" t="s">
        <v>169</v>
      </c>
      <c r="F1358" t="s">
        <v>2052</v>
      </c>
      <c r="G1358" t="s">
        <v>107</v>
      </c>
      <c r="H1358" t="s">
        <v>2042</v>
      </c>
      <c r="I1358">
        <v>2.0613999999999999</v>
      </c>
      <c r="J1358">
        <v>1.4689E-3</v>
      </c>
      <c r="K1358">
        <v>5.5576999999999996E-3</v>
      </c>
      <c r="L1358">
        <v>2010.6</v>
      </c>
      <c r="M1358">
        <v>2.1318000000000001</v>
      </c>
      <c r="N1358">
        <v>0.49079</v>
      </c>
      <c r="O1358">
        <v>1555.4</v>
      </c>
      <c r="P1358" s="1">
        <v>157470</v>
      </c>
      <c r="Q1358">
        <v>-10.755000000000001</v>
      </c>
      <c r="R1358">
        <v>0.61895999999999995</v>
      </c>
      <c r="S1358">
        <v>0.49195</v>
      </c>
      <c r="T1358">
        <v>7.8856999999999997E-2</v>
      </c>
      <c r="U1358">
        <v>5.6777000000000001E-2</v>
      </c>
      <c r="V1358">
        <v>-12.382999999999999</v>
      </c>
      <c r="W1358">
        <v>-15.06</v>
      </c>
      <c r="X1358">
        <v>0.46733999999999998</v>
      </c>
      <c r="Y1358">
        <v>0.44954</v>
      </c>
      <c r="Z1358">
        <v>2.6498000000000001E-2</v>
      </c>
      <c r="AA1358">
        <v>-0.16819999999999999</v>
      </c>
      <c r="AB1358">
        <v>0.12604000000000001</v>
      </c>
      <c r="AC1358">
        <v>9.8988000000000007E-2</v>
      </c>
      <c r="AD1358">
        <v>13</v>
      </c>
      <c r="AE1358">
        <v>13</v>
      </c>
      <c r="AF1358">
        <v>1.3009999999999999</v>
      </c>
      <c r="AG1358">
        <v>0.27099000000000001</v>
      </c>
      <c r="AH1358">
        <v>1.03</v>
      </c>
      <c r="AI1358">
        <v>13</v>
      </c>
      <c r="AJ1358">
        <v>7</v>
      </c>
      <c r="AK1358">
        <v>12</v>
      </c>
      <c r="AL1358">
        <v>1</v>
      </c>
      <c r="AM1358">
        <v>0</v>
      </c>
      <c r="AN1358">
        <v>1</v>
      </c>
      <c r="AO1358">
        <v>0.95587</v>
      </c>
      <c r="AP1358">
        <v>1</v>
      </c>
      <c r="AQ1358">
        <v>1</v>
      </c>
      <c r="AR1358" t="s">
        <v>94</v>
      </c>
      <c r="AS1358" t="s">
        <v>95</v>
      </c>
      <c r="AT1358" t="s">
        <v>95</v>
      </c>
      <c r="AU1358" t="s">
        <v>95</v>
      </c>
      <c r="AV1358" t="s">
        <v>95</v>
      </c>
      <c r="AW1358" t="s">
        <v>95</v>
      </c>
      <c r="AX1358" t="s">
        <v>95</v>
      </c>
      <c r="AY1358" t="s">
        <v>95</v>
      </c>
      <c r="AZ1358" t="s">
        <v>94</v>
      </c>
      <c r="BA1358" t="s">
        <v>94</v>
      </c>
      <c r="BB1358" t="s">
        <v>94</v>
      </c>
      <c r="BC1358" t="s">
        <v>94</v>
      </c>
      <c r="BD1358" t="s">
        <v>94</v>
      </c>
      <c r="BI1358">
        <v>0</v>
      </c>
      <c r="BJ1358" t="s">
        <v>108</v>
      </c>
      <c r="BK1358" t="s">
        <v>109</v>
      </c>
      <c r="BL1358">
        <v>1</v>
      </c>
      <c r="BM1358">
        <v>1</v>
      </c>
      <c r="BN1358">
        <v>0</v>
      </c>
      <c r="BO1358">
        <v>1</v>
      </c>
      <c r="BP1358">
        <v>0</v>
      </c>
      <c r="BQ1358">
        <v>0</v>
      </c>
      <c r="BY1358">
        <v>1427</v>
      </c>
      <c r="CG1358" s="4">
        <v>1</v>
      </c>
      <c r="CH1358" s="4">
        <v>1</v>
      </c>
      <c r="CI1358" s="5">
        <v>0</v>
      </c>
      <c r="CJ1358" s="5">
        <v>1</v>
      </c>
      <c r="CK1358" s="5">
        <v>0</v>
      </c>
      <c r="CL1358" s="5">
        <v>0</v>
      </c>
      <c r="CM1358" s="12" t="s">
        <v>3463</v>
      </c>
    </row>
    <row r="1359" spans="1:91" x14ac:dyDescent="0.2">
      <c r="A1359" t="s">
        <v>2109</v>
      </c>
      <c r="B1359" t="s">
        <v>2039</v>
      </c>
      <c r="C1359" t="s">
        <v>230</v>
      </c>
      <c r="D1359">
        <v>3.2</v>
      </c>
      <c r="E1359" t="s">
        <v>505</v>
      </c>
      <c r="F1359" t="s">
        <v>2054</v>
      </c>
      <c r="G1359" t="s">
        <v>92</v>
      </c>
      <c r="H1359" t="s">
        <v>2042</v>
      </c>
      <c r="I1359">
        <v>-0.65707000000000004</v>
      </c>
      <c r="J1359">
        <v>2.9441E-4</v>
      </c>
      <c r="K1359">
        <v>-7.0384999999999996E-3</v>
      </c>
      <c r="L1359">
        <v>2022.2</v>
      </c>
      <c r="M1359">
        <v>-6.6879999999999997</v>
      </c>
      <c r="N1359">
        <v>0.45401000000000002</v>
      </c>
      <c r="O1359">
        <v>1555.7</v>
      </c>
      <c r="P1359" s="1">
        <v>157440</v>
      </c>
      <c r="Q1359">
        <v>14.603</v>
      </c>
      <c r="R1359">
        <v>0.24415999999999999</v>
      </c>
      <c r="S1359">
        <v>-7.7914000000000004E-3</v>
      </c>
      <c r="T1359">
        <v>0.1087</v>
      </c>
      <c r="U1359">
        <v>7.4091000000000004E-2</v>
      </c>
      <c r="V1359">
        <v>-10.91</v>
      </c>
      <c r="W1359">
        <v>-13.292</v>
      </c>
      <c r="X1359">
        <v>0.43151</v>
      </c>
      <c r="Y1359">
        <v>0.41299999999999998</v>
      </c>
      <c r="Z1359">
        <v>4.4363E-2</v>
      </c>
      <c r="AA1359">
        <v>-0.14676</v>
      </c>
      <c r="AB1359">
        <v>0.12223000000000001</v>
      </c>
      <c r="AC1359">
        <v>9.2408000000000004E-2</v>
      </c>
      <c r="AD1359">
        <v>13</v>
      </c>
      <c r="AE1359">
        <v>13</v>
      </c>
      <c r="AF1359">
        <v>1.3105</v>
      </c>
      <c r="AG1359">
        <v>0.33478999999999998</v>
      </c>
      <c r="AH1359">
        <v>0.97574000000000005</v>
      </c>
      <c r="AI1359">
        <v>13</v>
      </c>
      <c r="AJ1359">
        <v>7</v>
      </c>
      <c r="AK1359">
        <v>12</v>
      </c>
      <c r="AL1359">
        <v>1</v>
      </c>
      <c r="AM1359">
        <v>0</v>
      </c>
      <c r="AN1359">
        <v>1</v>
      </c>
      <c r="AO1359">
        <v>0.95343999999999995</v>
      </c>
      <c r="AP1359">
        <v>1</v>
      </c>
      <c r="AQ1359">
        <v>1</v>
      </c>
      <c r="AR1359" t="s">
        <v>96</v>
      </c>
      <c r="AS1359" t="s">
        <v>95</v>
      </c>
      <c r="AT1359" t="s">
        <v>95</v>
      </c>
      <c r="AU1359" t="s">
        <v>95</v>
      </c>
      <c r="AV1359" t="s">
        <v>95</v>
      </c>
      <c r="AW1359" t="s">
        <v>95</v>
      </c>
      <c r="AX1359" t="s">
        <v>95</v>
      </c>
      <c r="AY1359" t="s">
        <v>95</v>
      </c>
      <c r="AZ1359" t="s">
        <v>94</v>
      </c>
      <c r="BA1359" t="s">
        <v>96</v>
      </c>
      <c r="BB1359" t="s">
        <v>94</v>
      </c>
      <c r="BC1359" t="s">
        <v>96</v>
      </c>
      <c r="BD1359" t="s">
        <v>94</v>
      </c>
      <c r="BI1359">
        <v>0</v>
      </c>
      <c r="BL1359">
        <v>1</v>
      </c>
      <c r="BM1359">
        <v>1</v>
      </c>
      <c r="BN1359">
        <v>0</v>
      </c>
      <c r="BO1359">
        <v>0</v>
      </c>
      <c r="BP1359">
        <v>0</v>
      </c>
      <c r="BQ1359">
        <v>0</v>
      </c>
      <c r="BY1359">
        <v>1415</v>
      </c>
      <c r="CG1359" s="4">
        <v>1</v>
      </c>
      <c r="CH1359" s="4">
        <v>1</v>
      </c>
      <c r="CI1359" s="5">
        <v>0</v>
      </c>
      <c r="CJ1359" s="5">
        <v>0</v>
      </c>
      <c r="CK1359" s="5">
        <v>0</v>
      </c>
      <c r="CL1359" s="5">
        <v>0</v>
      </c>
    </row>
    <row r="1360" spans="1:91" x14ac:dyDescent="0.2">
      <c r="A1360" t="s">
        <v>2110</v>
      </c>
      <c r="B1360" t="s">
        <v>2039</v>
      </c>
      <c r="C1360" t="s">
        <v>230</v>
      </c>
      <c r="D1360">
        <v>3.2</v>
      </c>
      <c r="E1360" t="s">
        <v>505</v>
      </c>
      <c r="F1360" t="s">
        <v>2057</v>
      </c>
      <c r="G1360" t="s">
        <v>92</v>
      </c>
      <c r="H1360" t="s">
        <v>2042</v>
      </c>
      <c r="I1360">
        <v>-0.54542000000000002</v>
      </c>
      <c r="J1360">
        <v>-2.4759E-2</v>
      </c>
      <c r="K1360">
        <v>-1.1417999999999999E-2</v>
      </c>
      <c r="L1360">
        <v>2021.9</v>
      </c>
      <c r="M1360">
        <v>-8.0570000000000004</v>
      </c>
      <c r="N1360">
        <v>0.43858999999999998</v>
      </c>
      <c r="O1360">
        <v>3.8107000000000002</v>
      </c>
      <c r="P1360">
        <v>1923.4</v>
      </c>
      <c r="Q1360">
        <v>23.404</v>
      </c>
      <c r="R1360">
        <v>0.32890000000000003</v>
      </c>
      <c r="S1360">
        <v>0.10519000000000001</v>
      </c>
      <c r="T1360">
        <v>9.6697000000000005E-2</v>
      </c>
      <c r="U1360">
        <v>6.7849000000000007E-2</v>
      </c>
      <c r="V1360">
        <v>0.10990999999999999</v>
      </c>
      <c r="W1360">
        <v>-6.8107000000000001E-2</v>
      </c>
      <c r="X1360">
        <v>0.11136</v>
      </c>
      <c r="Y1360">
        <v>8.5241999999999998E-2</v>
      </c>
      <c r="Z1360">
        <v>0.13099</v>
      </c>
      <c r="AA1360">
        <v>-4.2810000000000001E-2</v>
      </c>
      <c r="AB1360">
        <v>0.11003</v>
      </c>
      <c r="AC1360">
        <v>8.1546999999999994E-2</v>
      </c>
      <c r="AD1360">
        <v>13</v>
      </c>
      <c r="AE1360">
        <v>13</v>
      </c>
      <c r="AF1360">
        <v>1.3132999999999999</v>
      </c>
      <c r="AG1360">
        <v>0.38532</v>
      </c>
      <c r="AH1360">
        <v>0.92796000000000001</v>
      </c>
      <c r="AI1360">
        <v>13</v>
      </c>
      <c r="AJ1360">
        <v>10</v>
      </c>
      <c r="AK1360">
        <v>12</v>
      </c>
      <c r="AL1360">
        <v>1</v>
      </c>
      <c r="AM1360">
        <v>0</v>
      </c>
      <c r="AN1360">
        <v>1</v>
      </c>
      <c r="AO1360">
        <v>0.95330000000000004</v>
      </c>
      <c r="AP1360">
        <v>1</v>
      </c>
      <c r="AQ1360">
        <v>1</v>
      </c>
      <c r="AR1360" t="s">
        <v>94</v>
      </c>
      <c r="AS1360" t="s">
        <v>95</v>
      </c>
      <c r="AT1360" t="s">
        <v>95</v>
      </c>
      <c r="AU1360" t="s">
        <v>95</v>
      </c>
      <c r="AV1360" t="s">
        <v>95</v>
      </c>
      <c r="AW1360" t="s">
        <v>95</v>
      </c>
      <c r="AX1360" t="s">
        <v>95</v>
      </c>
      <c r="AY1360" t="s">
        <v>95</v>
      </c>
      <c r="AZ1360" t="s">
        <v>94</v>
      </c>
      <c r="BA1360" t="s">
        <v>94</v>
      </c>
      <c r="BB1360" t="s">
        <v>94</v>
      </c>
      <c r="BC1360" t="s">
        <v>96</v>
      </c>
      <c r="BD1360" t="s">
        <v>94</v>
      </c>
      <c r="BI1360">
        <v>0</v>
      </c>
      <c r="BL1360">
        <v>0</v>
      </c>
      <c r="BM1360">
        <v>1</v>
      </c>
      <c r="BN1360">
        <v>0</v>
      </c>
      <c r="BO1360">
        <v>0</v>
      </c>
      <c r="BP1360">
        <v>0</v>
      </c>
      <c r="BQ1360">
        <v>0</v>
      </c>
      <c r="BY1360">
        <v>1416</v>
      </c>
      <c r="CG1360" s="4">
        <v>0</v>
      </c>
      <c r="CH1360" s="4">
        <v>1</v>
      </c>
      <c r="CI1360" s="5">
        <v>0</v>
      </c>
      <c r="CJ1360" s="5">
        <v>0</v>
      </c>
      <c r="CK1360" s="5">
        <v>0</v>
      </c>
      <c r="CL1360" s="5">
        <v>0</v>
      </c>
    </row>
    <row r="1361" spans="1:91" x14ac:dyDescent="0.2">
      <c r="A1361" t="s">
        <v>2111</v>
      </c>
      <c r="B1361" t="s">
        <v>2039</v>
      </c>
      <c r="C1361" t="s">
        <v>230</v>
      </c>
      <c r="D1361">
        <v>3.2</v>
      </c>
      <c r="E1361" t="s">
        <v>505</v>
      </c>
      <c r="F1361" t="s">
        <v>2060</v>
      </c>
      <c r="G1361" t="s">
        <v>92</v>
      </c>
      <c r="H1361" t="s">
        <v>2042</v>
      </c>
      <c r="I1361">
        <v>-0.46393000000000001</v>
      </c>
      <c r="J1361">
        <v>-3.9711999999999997E-2</v>
      </c>
      <c r="K1361">
        <v>-1.5802E-2</v>
      </c>
      <c r="L1361">
        <v>2021</v>
      </c>
      <c r="M1361">
        <v>-9.4722000000000008</v>
      </c>
      <c r="N1361">
        <v>0.40450999999999998</v>
      </c>
      <c r="O1361">
        <v>1.6674</v>
      </c>
      <c r="P1361">
        <v>1975.2</v>
      </c>
      <c r="Q1361">
        <v>32.19</v>
      </c>
      <c r="R1361">
        <v>0.40550000000000003</v>
      </c>
      <c r="S1361">
        <v>0.20732999999999999</v>
      </c>
      <c r="T1361">
        <v>9.2188000000000006E-2</v>
      </c>
      <c r="U1361">
        <v>6.6682000000000005E-2</v>
      </c>
      <c r="V1361">
        <v>0.20541999999999999</v>
      </c>
      <c r="W1361">
        <v>4.6497999999999998E-2</v>
      </c>
      <c r="X1361">
        <v>0.10657999999999999</v>
      </c>
      <c r="Y1361">
        <v>8.3814E-2</v>
      </c>
      <c r="Z1361">
        <v>0.24454999999999999</v>
      </c>
      <c r="AA1361">
        <v>9.3462000000000003E-2</v>
      </c>
      <c r="AB1361">
        <v>0.10392</v>
      </c>
      <c r="AC1361">
        <v>7.7925999999999995E-2</v>
      </c>
      <c r="AD1361">
        <v>13</v>
      </c>
      <c r="AE1361">
        <v>13</v>
      </c>
      <c r="AF1361">
        <v>1.4066000000000001</v>
      </c>
      <c r="AG1361">
        <v>0.40542</v>
      </c>
      <c r="AH1361">
        <v>1.0012000000000001</v>
      </c>
      <c r="AI1361">
        <v>13</v>
      </c>
      <c r="AJ1361">
        <v>10</v>
      </c>
      <c r="AK1361">
        <v>12</v>
      </c>
      <c r="AL1361">
        <v>1</v>
      </c>
      <c r="AM1361">
        <v>0</v>
      </c>
      <c r="AN1361">
        <v>1</v>
      </c>
      <c r="AO1361">
        <v>0.94537000000000004</v>
      </c>
      <c r="AP1361">
        <v>1</v>
      </c>
      <c r="AQ1361">
        <v>1</v>
      </c>
      <c r="AR1361" t="s">
        <v>94</v>
      </c>
      <c r="AS1361" t="s">
        <v>95</v>
      </c>
      <c r="AT1361" t="s">
        <v>95</v>
      </c>
      <c r="AU1361" t="s">
        <v>95</v>
      </c>
      <c r="AV1361" t="s">
        <v>95</v>
      </c>
      <c r="AW1361" t="s">
        <v>95</v>
      </c>
      <c r="AX1361" t="s">
        <v>95</v>
      </c>
      <c r="AY1361" t="s">
        <v>95</v>
      </c>
      <c r="AZ1361" t="s">
        <v>94</v>
      </c>
      <c r="BA1361" t="s">
        <v>94</v>
      </c>
      <c r="BB1361" t="s">
        <v>94</v>
      </c>
      <c r="BC1361" t="s">
        <v>94</v>
      </c>
      <c r="BD1361" t="s">
        <v>94</v>
      </c>
      <c r="BI1361">
        <v>0</v>
      </c>
      <c r="BL1361">
        <v>1</v>
      </c>
      <c r="BM1361">
        <v>1</v>
      </c>
      <c r="BN1361">
        <v>0</v>
      </c>
      <c r="BO1361">
        <v>0</v>
      </c>
      <c r="BP1361">
        <v>0</v>
      </c>
      <c r="BQ1361">
        <v>0</v>
      </c>
      <c r="BY1361">
        <v>1417</v>
      </c>
      <c r="CG1361" s="4">
        <v>1</v>
      </c>
      <c r="CH1361" s="4">
        <v>1</v>
      </c>
      <c r="CI1361" s="5">
        <v>0</v>
      </c>
      <c r="CJ1361" s="5">
        <v>0</v>
      </c>
      <c r="CK1361" s="5">
        <v>0</v>
      </c>
      <c r="CL1361" s="5">
        <v>0</v>
      </c>
    </row>
    <row r="1362" spans="1:91" x14ac:dyDescent="0.2">
      <c r="A1362" t="s">
        <v>2112</v>
      </c>
      <c r="B1362" t="s">
        <v>2039</v>
      </c>
      <c r="C1362" t="s">
        <v>230</v>
      </c>
      <c r="D1362">
        <v>3.2</v>
      </c>
      <c r="E1362" t="s">
        <v>505</v>
      </c>
      <c r="F1362" t="s">
        <v>2062</v>
      </c>
      <c r="G1362" t="s">
        <v>92</v>
      </c>
      <c r="H1362" t="s">
        <v>2042</v>
      </c>
      <c r="I1362">
        <v>-0.42742000000000002</v>
      </c>
      <c r="J1362">
        <v>-4.4752E-2</v>
      </c>
      <c r="K1362">
        <v>-1.7027E-2</v>
      </c>
      <c r="L1362">
        <v>2020.8</v>
      </c>
      <c r="M1362">
        <v>-10.281000000000001</v>
      </c>
      <c r="N1362">
        <v>0.4</v>
      </c>
      <c r="O1362">
        <v>0.46927000000000002</v>
      </c>
      <c r="P1362">
        <v>2007.2</v>
      </c>
      <c r="Q1362">
        <v>34.648000000000003</v>
      </c>
      <c r="R1362">
        <v>0.40355000000000002</v>
      </c>
      <c r="S1362">
        <v>0.20474000000000001</v>
      </c>
      <c r="T1362">
        <v>9.4297000000000006E-2</v>
      </c>
      <c r="U1362">
        <v>6.7514000000000005E-2</v>
      </c>
      <c r="V1362">
        <v>0.23061999999999999</v>
      </c>
      <c r="W1362">
        <v>7.6739000000000002E-2</v>
      </c>
      <c r="X1362">
        <v>0.1071</v>
      </c>
      <c r="Y1362">
        <v>8.2753999999999994E-2</v>
      </c>
      <c r="Z1362">
        <v>0.27227000000000001</v>
      </c>
      <c r="AA1362">
        <v>0.12673000000000001</v>
      </c>
      <c r="AB1362">
        <v>0.10416</v>
      </c>
      <c r="AC1362">
        <v>7.6276999999999998E-2</v>
      </c>
      <c r="AD1362">
        <v>13</v>
      </c>
      <c r="AE1362">
        <v>13</v>
      </c>
      <c r="AF1362">
        <v>1.4475</v>
      </c>
      <c r="AG1362">
        <v>0.39500000000000002</v>
      </c>
      <c r="AH1362">
        <v>1.0525</v>
      </c>
      <c r="AI1362">
        <v>13</v>
      </c>
      <c r="AJ1362">
        <v>10</v>
      </c>
      <c r="AK1362">
        <v>12</v>
      </c>
      <c r="AL1362">
        <v>1</v>
      </c>
      <c r="AM1362">
        <v>0</v>
      </c>
      <c r="AN1362">
        <v>1</v>
      </c>
      <c r="AO1362">
        <v>0.94015000000000004</v>
      </c>
      <c r="AP1362">
        <v>1</v>
      </c>
      <c r="AQ1362">
        <v>1</v>
      </c>
      <c r="AR1362" t="s">
        <v>94</v>
      </c>
      <c r="AS1362" t="s">
        <v>95</v>
      </c>
      <c r="AT1362" t="s">
        <v>95</v>
      </c>
      <c r="AU1362" t="s">
        <v>95</v>
      </c>
      <c r="AV1362" t="s">
        <v>95</v>
      </c>
      <c r="AW1362" t="s">
        <v>95</v>
      </c>
      <c r="AX1362" t="s">
        <v>95</v>
      </c>
      <c r="AY1362" t="s">
        <v>95</v>
      </c>
      <c r="AZ1362" t="s">
        <v>94</v>
      </c>
      <c r="BA1362" t="s">
        <v>94</v>
      </c>
      <c r="BB1362" t="s">
        <v>94</v>
      </c>
      <c r="BC1362" t="s">
        <v>94</v>
      </c>
      <c r="BD1362" t="s">
        <v>94</v>
      </c>
      <c r="BI1362">
        <v>0</v>
      </c>
      <c r="BL1362">
        <v>1</v>
      </c>
      <c r="BM1362">
        <v>1</v>
      </c>
      <c r="BN1362">
        <v>0</v>
      </c>
      <c r="BO1362">
        <v>0</v>
      </c>
      <c r="BP1362">
        <v>0</v>
      </c>
      <c r="BQ1362">
        <v>0</v>
      </c>
      <c r="BY1362">
        <v>1420</v>
      </c>
      <c r="CG1362" s="4">
        <v>1</v>
      </c>
      <c r="CH1362" s="4">
        <v>1</v>
      </c>
      <c r="CI1362" s="5">
        <v>0</v>
      </c>
      <c r="CJ1362" s="5">
        <v>0</v>
      </c>
      <c r="CK1362" s="5">
        <v>0</v>
      </c>
      <c r="CL1362" s="5">
        <v>1</v>
      </c>
      <c r="CM1362" s="12" t="s">
        <v>3457</v>
      </c>
    </row>
    <row r="1363" spans="1:91" x14ac:dyDescent="0.2">
      <c r="A1363" t="s">
        <v>2113</v>
      </c>
      <c r="B1363" t="s">
        <v>2039</v>
      </c>
      <c r="C1363" t="s">
        <v>230</v>
      </c>
      <c r="D1363">
        <v>4.0999999999999996</v>
      </c>
      <c r="E1363" t="s">
        <v>129</v>
      </c>
      <c r="F1363" t="s">
        <v>130</v>
      </c>
      <c r="G1363" t="s">
        <v>131</v>
      </c>
      <c r="H1363" t="s">
        <v>2042</v>
      </c>
      <c r="I1363">
        <v>0.54291</v>
      </c>
      <c r="J1363">
        <v>7.3816000000000007E-2</v>
      </c>
      <c r="K1363">
        <v>4.9989999999999997</v>
      </c>
      <c r="L1363">
        <v>2009.9</v>
      </c>
      <c r="M1363">
        <v>8.0943000000000005</v>
      </c>
      <c r="N1363">
        <v>83.84</v>
      </c>
      <c r="O1363">
        <v>0.12706999999999999</v>
      </c>
      <c r="P1363">
        <v>1932.3</v>
      </c>
      <c r="Q1363">
        <v>-10011</v>
      </c>
      <c r="R1363">
        <v>0.93132000000000004</v>
      </c>
      <c r="S1363">
        <v>0.91920000000000002</v>
      </c>
      <c r="T1363">
        <v>8.5099</v>
      </c>
      <c r="U1363">
        <v>7.5050999999999997</v>
      </c>
      <c r="V1363">
        <v>0.74556999999999995</v>
      </c>
      <c r="W1363">
        <v>0.71730000000000005</v>
      </c>
      <c r="X1363">
        <v>16.379000000000001</v>
      </c>
      <c r="Y1363">
        <v>13.425000000000001</v>
      </c>
      <c r="Z1363">
        <v>0.86899999999999999</v>
      </c>
      <c r="AA1363">
        <v>0.85443999999999998</v>
      </c>
      <c r="AB1363">
        <v>11.753</v>
      </c>
      <c r="AC1363">
        <v>9.9238</v>
      </c>
      <c r="AD1363">
        <v>21</v>
      </c>
      <c r="AE1363">
        <v>18</v>
      </c>
      <c r="AF1363">
        <v>1.1927000000000001</v>
      </c>
      <c r="AG1363">
        <v>4.9466999999999997E-2</v>
      </c>
      <c r="AH1363">
        <v>1.1433</v>
      </c>
      <c r="AI1363">
        <v>18</v>
      </c>
      <c r="AJ1363">
        <v>0</v>
      </c>
      <c r="AK1363">
        <v>17</v>
      </c>
      <c r="AL1363">
        <v>0</v>
      </c>
      <c r="AM1363">
        <v>0</v>
      </c>
      <c r="AN1363">
        <v>1</v>
      </c>
      <c r="AO1363">
        <v>0.93325000000000002</v>
      </c>
      <c r="AP1363">
        <v>0</v>
      </c>
      <c r="AQ1363">
        <v>1</v>
      </c>
      <c r="AR1363" t="s">
        <v>95</v>
      </c>
      <c r="AS1363" t="s">
        <v>95</v>
      </c>
      <c r="AT1363" t="s">
        <v>95</v>
      </c>
      <c r="AU1363" t="s">
        <v>95</v>
      </c>
      <c r="AV1363" t="s">
        <v>95</v>
      </c>
      <c r="AW1363" t="s">
        <v>95</v>
      </c>
      <c r="AX1363" t="s">
        <v>95</v>
      </c>
      <c r="AY1363" t="s">
        <v>95</v>
      </c>
      <c r="AZ1363" t="s">
        <v>95</v>
      </c>
      <c r="BA1363" t="s">
        <v>95</v>
      </c>
      <c r="BB1363" t="s">
        <v>95</v>
      </c>
      <c r="BC1363" t="s">
        <v>95</v>
      </c>
      <c r="BD1363" t="s">
        <v>95</v>
      </c>
      <c r="BI1363">
        <v>0</v>
      </c>
      <c r="BJ1363" t="s">
        <v>132</v>
      </c>
      <c r="BK1363" t="s">
        <v>133</v>
      </c>
      <c r="BL1363">
        <v>1</v>
      </c>
      <c r="BM1363">
        <v>1</v>
      </c>
      <c r="BN1363">
        <v>0</v>
      </c>
      <c r="BO1363">
        <v>0</v>
      </c>
      <c r="BP1363">
        <v>0</v>
      </c>
      <c r="BQ1363">
        <v>0</v>
      </c>
      <c r="BY1363">
        <v>1428</v>
      </c>
      <c r="CG1363" s="4">
        <v>1</v>
      </c>
      <c r="CH1363" s="4">
        <v>1</v>
      </c>
      <c r="CI1363" s="5">
        <v>0</v>
      </c>
      <c r="CJ1363" s="5">
        <v>0</v>
      </c>
      <c r="CK1363" s="5">
        <v>0</v>
      </c>
      <c r="CL1363" s="5">
        <v>0</v>
      </c>
    </row>
    <row r="1364" spans="1:91" x14ac:dyDescent="0.2">
      <c r="A1364" t="s">
        <v>2114</v>
      </c>
      <c r="B1364" t="s">
        <v>2039</v>
      </c>
      <c r="C1364" t="s">
        <v>230</v>
      </c>
      <c r="D1364">
        <v>4.0999999999999996</v>
      </c>
      <c r="E1364" t="s">
        <v>129</v>
      </c>
      <c r="F1364" t="s">
        <v>135</v>
      </c>
      <c r="G1364" t="s">
        <v>136</v>
      </c>
      <c r="H1364" t="s">
        <v>2042</v>
      </c>
      <c r="I1364">
        <v>0.54291</v>
      </c>
      <c r="J1364">
        <v>7.3816000000000007E-2</v>
      </c>
      <c r="K1364">
        <v>4.9989999999999997</v>
      </c>
      <c r="L1364">
        <v>2009.9</v>
      </c>
      <c r="M1364">
        <v>8.0943000000000005</v>
      </c>
      <c r="N1364">
        <v>83.84</v>
      </c>
      <c r="O1364">
        <v>0.12706999999999999</v>
      </c>
      <c r="P1364">
        <v>1932.3</v>
      </c>
      <c r="Q1364">
        <v>-10011</v>
      </c>
      <c r="R1364">
        <v>0.93132000000000004</v>
      </c>
      <c r="S1364">
        <v>0.91920000000000002</v>
      </c>
      <c r="T1364">
        <v>8.5099</v>
      </c>
      <c r="U1364">
        <v>7.5050999999999997</v>
      </c>
      <c r="V1364">
        <v>0.74556999999999995</v>
      </c>
      <c r="W1364">
        <v>0.71730000000000005</v>
      </c>
      <c r="X1364">
        <v>16.379000000000001</v>
      </c>
      <c r="Y1364">
        <v>13.425000000000001</v>
      </c>
      <c r="Z1364">
        <v>0.86899999999999999</v>
      </c>
      <c r="AA1364">
        <v>0.85443999999999998</v>
      </c>
      <c r="AB1364">
        <v>11.753</v>
      </c>
      <c r="AC1364">
        <v>9.9238</v>
      </c>
      <c r="AD1364">
        <v>21</v>
      </c>
      <c r="AE1364">
        <v>18</v>
      </c>
      <c r="AF1364">
        <v>1.1927000000000001</v>
      </c>
      <c r="AG1364">
        <v>4.9466999999999997E-2</v>
      </c>
      <c r="AH1364">
        <v>1.1433</v>
      </c>
      <c r="AI1364">
        <v>18</v>
      </c>
      <c r="AJ1364">
        <v>0</v>
      </c>
      <c r="AK1364">
        <v>17</v>
      </c>
      <c r="AL1364">
        <v>0</v>
      </c>
      <c r="AM1364">
        <v>0</v>
      </c>
      <c r="AN1364">
        <v>1</v>
      </c>
      <c r="AO1364">
        <v>0.93325000000000002</v>
      </c>
      <c r="AP1364">
        <v>0</v>
      </c>
      <c r="AQ1364">
        <v>1</v>
      </c>
      <c r="AR1364" t="s">
        <v>95</v>
      </c>
      <c r="AS1364" t="s">
        <v>95</v>
      </c>
      <c r="AT1364" t="s">
        <v>95</v>
      </c>
      <c r="AU1364" t="s">
        <v>95</v>
      </c>
      <c r="AV1364" t="s">
        <v>95</v>
      </c>
      <c r="AW1364" t="s">
        <v>95</v>
      </c>
      <c r="AX1364" t="s">
        <v>95</v>
      </c>
      <c r="AY1364" t="s">
        <v>95</v>
      </c>
      <c r="AZ1364" t="s">
        <v>95</v>
      </c>
      <c r="BA1364" t="s">
        <v>95</v>
      </c>
      <c r="BB1364" t="s">
        <v>95</v>
      </c>
      <c r="BC1364" t="s">
        <v>95</v>
      </c>
      <c r="BD1364" t="s">
        <v>95</v>
      </c>
      <c r="BI1364">
        <v>0</v>
      </c>
      <c r="BJ1364" t="s">
        <v>137</v>
      </c>
      <c r="BK1364" t="s">
        <v>138</v>
      </c>
      <c r="BL1364">
        <v>1</v>
      </c>
      <c r="BM1364">
        <v>1</v>
      </c>
      <c r="BN1364">
        <v>0</v>
      </c>
      <c r="BO1364">
        <v>0</v>
      </c>
      <c r="BP1364">
        <v>0</v>
      </c>
      <c r="BQ1364">
        <v>1</v>
      </c>
      <c r="BY1364">
        <v>1429</v>
      </c>
      <c r="CG1364" s="4">
        <v>1</v>
      </c>
      <c r="CH1364" s="4">
        <v>1</v>
      </c>
      <c r="CI1364" s="5">
        <v>0</v>
      </c>
      <c r="CJ1364" s="5">
        <v>0</v>
      </c>
      <c r="CK1364" s="5">
        <v>0</v>
      </c>
      <c r="CL1364" s="5">
        <v>1</v>
      </c>
    </row>
    <row r="1365" spans="1:91" x14ac:dyDescent="0.2">
      <c r="A1365" t="s">
        <v>2115</v>
      </c>
      <c r="B1365" t="s">
        <v>2116</v>
      </c>
      <c r="C1365" t="s">
        <v>147</v>
      </c>
      <c r="D1365">
        <v>1.1000000000000001</v>
      </c>
      <c r="E1365" t="s">
        <v>169</v>
      </c>
      <c r="F1365" t="s">
        <v>2117</v>
      </c>
      <c r="G1365" t="s">
        <v>2118</v>
      </c>
      <c r="H1365" t="s">
        <v>2119</v>
      </c>
      <c r="J1365">
        <v>8.2817000000000002E-2</v>
      </c>
      <c r="K1365">
        <v>2.7139999999999998E-3</v>
      </c>
      <c r="O1365">
        <v>2.6326000000000001</v>
      </c>
      <c r="P1365">
        <v>2071.6</v>
      </c>
      <c r="Q1365">
        <v>-5.4446000000000003</v>
      </c>
      <c r="V1365">
        <v>0.99875000000000003</v>
      </c>
      <c r="W1365">
        <v>0.99846999999999997</v>
      </c>
      <c r="X1365">
        <v>3.3529000000000002E-4</v>
      </c>
      <c r="Y1365">
        <v>2.9224999999999998E-4</v>
      </c>
      <c r="Z1365">
        <v>0.97452000000000005</v>
      </c>
      <c r="AA1365">
        <v>0.96886000000000005</v>
      </c>
      <c r="AB1365">
        <v>1.5149E-3</v>
      </c>
      <c r="AC1365">
        <v>1.3025999999999999E-3</v>
      </c>
      <c r="AD1365">
        <v>12</v>
      </c>
      <c r="AE1365">
        <v>12</v>
      </c>
      <c r="AI1365">
        <v>12</v>
      </c>
      <c r="AJ1365">
        <v>0</v>
      </c>
      <c r="AK1365">
        <v>11</v>
      </c>
      <c r="AL1365">
        <v>0</v>
      </c>
      <c r="AM1365">
        <v>0</v>
      </c>
      <c r="AN1365">
        <v>0</v>
      </c>
      <c r="AO1365">
        <v>0.89141000000000004</v>
      </c>
      <c r="AP1365">
        <v>1</v>
      </c>
      <c r="AQ1365">
        <v>1</v>
      </c>
      <c r="AR1365" t="s">
        <v>96</v>
      </c>
      <c r="AS1365" t="s">
        <v>95</v>
      </c>
      <c r="AT1365" t="s">
        <v>95</v>
      </c>
      <c r="AU1365" t="s">
        <v>95</v>
      </c>
      <c r="AV1365" t="s">
        <v>95</v>
      </c>
      <c r="AW1365" t="s">
        <v>95</v>
      </c>
      <c r="AX1365" t="s">
        <v>95</v>
      </c>
      <c r="AY1365" t="s">
        <v>94</v>
      </c>
      <c r="AZ1365" t="s">
        <v>95</v>
      </c>
      <c r="BA1365" t="s">
        <v>96</v>
      </c>
      <c r="BB1365" t="s">
        <v>95</v>
      </c>
      <c r="BC1365" t="s">
        <v>94</v>
      </c>
      <c r="BD1365" t="s">
        <v>95</v>
      </c>
      <c r="BE1365">
        <v>1</v>
      </c>
      <c r="BI1365">
        <v>0</v>
      </c>
      <c r="BJ1365" t="s">
        <v>133</v>
      </c>
      <c r="BK1365" t="s">
        <v>501</v>
      </c>
      <c r="BL1365">
        <v>1</v>
      </c>
      <c r="BM1365">
        <v>1</v>
      </c>
      <c r="BN1365">
        <v>0</v>
      </c>
      <c r="BO1365">
        <v>0</v>
      </c>
      <c r="BP1365">
        <v>0</v>
      </c>
      <c r="BQ1365">
        <v>0</v>
      </c>
      <c r="BY1365">
        <v>1430</v>
      </c>
      <c r="CG1365" s="4">
        <v>1</v>
      </c>
      <c r="CH1365" s="4">
        <v>1</v>
      </c>
      <c r="CI1365" s="5">
        <v>0</v>
      </c>
      <c r="CJ1365" s="5">
        <v>0</v>
      </c>
      <c r="CK1365" s="5">
        <v>0</v>
      </c>
      <c r="CL1365" s="5">
        <v>0</v>
      </c>
    </row>
    <row r="1366" spans="1:91" x14ac:dyDescent="0.2">
      <c r="A1366" t="s">
        <v>2120</v>
      </c>
      <c r="B1366" t="s">
        <v>2116</v>
      </c>
      <c r="C1366" t="s">
        <v>147</v>
      </c>
      <c r="D1366">
        <v>1.1000000000000001</v>
      </c>
      <c r="E1366" t="s">
        <v>169</v>
      </c>
      <c r="F1366" t="s">
        <v>2121</v>
      </c>
      <c r="G1366" t="s">
        <v>2122</v>
      </c>
      <c r="H1366" t="s">
        <v>2119</v>
      </c>
      <c r="I1366">
        <v>0.22836999999999999</v>
      </c>
      <c r="J1366">
        <v>0.15509000000000001</v>
      </c>
      <c r="K1366">
        <v>30.9</v>
      </c>
      <c r="L1366">
        <v>2026.5</v>
      </c>
      <c r="M1366">
        <v>19.242999999999999</v>
      </c>
      <c r="N1366">
        <v>640.44000000000005</v>
      </c>
      <c r="O1366">
        <v>1.5578E-3</v>
      </c>
      <c r="P1366">
        <v>1947.3</v>
      </c>
      <c r="Q1366">
        <v>-62311</v>
      </c>
      <c r="R1366">
        <v>0.99995000000000001</v>
      </c>
      <c r="S1366">
        <v>0.99980999999999998</v>
      </c>
      <c r="T1366">
        <v>0.30377999999999999</v>
      </c>
      <c r="U1366">
        <v>0.27899000000000002</v>
      </c>
      <c r="V1366">
        <v>0.99824000000000002</v>
      </c>
      <c r="W1366">
        <v>0.99648999999999999</v>
      </c>
      <c r="X1366">
        <v>1.8339000000000001</v>
      </c>
      <c r="Y1366">
        <v>1.6541999999999999</v>
      </c>
      <c r="Z1366">
        <v>0.99721000000000004</v>
      </c>
      <c r="AA1366">
        <v>0.99441999999999997</v>
      </c>
      <c r="AB1366">
        <v>2.3108</v>
      </c>
      <c r="AC1366">
        <v>2.16</v>
      </c>
      <c r="AD1366">
        <v>5</v>
      </c>
      <c r="AE1366">
        <v>5</v>
      </c>
      <c r="AF1366">
        <v>0.41221000000000002</v>
      </c>
      <c r="AG1366">
        <v>0.22015999999999999</v>
      </c>
      <c r="AH1366">
        <v>0.19205</v>
      </c>
      <c r="AI1366">
        <v>5</v>
      </c>
      <c r="AJ1366">
        <v>0</v>
      </c>
      <c r="AK1366">
        <v>4</v>
      </c>
      <c r="AL1366">
        <v>0</v>
      </c>
      <c r="AM1366">
        <v>0</v>
      </c>
      <c r="AN1366">
        <v>0</v>
      </c>
      <c r="AO1366">
        <v>0.77675000000000005</v>
      </c>
      <c r="AP1366">
        <v>0</v>
      </c>
      <c r="AQ1366">
        <v>0</v>
      </c>
      <c r="AR1366" t="s">
        <v>95</v>
      </c>
      <c r="AS1366" t="s">
        <v>96</v>
      </c>
      <c r="AT1366" t="s">
        <v>95</v>
      </c>
      <c r="AU1366" t="s">
        <v>95</v>
      </c>
      <c r="AV1366" t="s">
        <v>95</v>
      </c>
      <c r="AW1366" t="s">
        <v>95</v>
      </c>
      <c r="AX1366" t="s">
        <v>95</v>
      </c>
      <c r="AY1366" t="s">
        <v>94</v>
      </c>
      <c r="AZ1366" t="s">
        <v>95</v>
      </c>
      <c r="BA1366" t="s">
        <v>96</v>
      </c>
      <c r="BB1366" t="s">
        <v>96</v>
      </c>
      <c r="BC1366" t="s">
        <v>96</v>
      </c>
      <c r="BD1366" t="s">
        <v>96</v>
      </c>
      <c r="BE1366">
        <v>1</v>
      </c>
      <c r="BI1366">
        <v>0</v>
      </c>
      <c r="BL1366">
        <v>1</v>
      </c>
      <c r="BM1366">
        <v>1</v>
      </c>
      <c r="BN1366">
        <v>2</v>
      </c>
      <c r="BO1366">
        <v>2</v>
      </c>
      <c r="BP1366">
        <v>0</v>
      </c>
      <c r="BQ1366">
        <v>0</v>
      </c>
      <c r="BY1366">
        <v>1431</v>
      </c>
      <c r="CG1366" s="4">
        <v>1</v>
      </c>
      <c r="CH1366" s="4">
        <v>1</v>
      </c>
      <c r="CI1366" s="5">
        <v>0</v>
      </c>
      <c r="CJ1366" s="5">
        <v>0</v>
      </c>
      <c r="CK1366" s="5">
        <v>0</v>
      </c>
      <c r="CL1366" s="5">
        <v>0</v>
      </c>
    </row>
    <row r="1367" spans="1:91" x14ac:dyDescent="0.2">
      <c r="A1367" t="s">
        <v>2123</v>
      </c>
      <c r="B1367" t="s">
        <v>2116</v>
      </c>
      <c r="C1367" t="s">
        <v>147</v>
      </c>
      <c r="D1367">
        <v>1.1000000000000001</v>
      </c>
      <c r="E1367" t="s">
        <v>169</v>
      </c>
      <c r="F1367" t="s">
        <v>2124</v>
      </c>
      <c r="G1367" t="s">
        <v>107</v>
      </c>
      <c r="H1367" t="s">
        <v>2119</v>
      </c>
      <c r="I1367">
        <v>8.5860000000000006E-2</v>
      </c>
      <c r="J1367">
        <v>8.2817000000000002E-2</v>
      </c>
      <c r="K1367">
        <v>2.7139999999999998E-3</v>
      </c>
      <c r="L1367">
        <v>2058.1</v>
      </c>
      <c r="M1367">
        <v>51.180999999999997</v>
      </c>
      <c r="N1367">
        <v>0.99685000000000001</v>
      </c>
      <c r="O1367">
        <v>2.6326000000000001</v>
      </c>
      <c r="P1367">
        <v>2071.6</v>
      </c>
      <c r="Q1367">
        <v>-5.4446000000000003</v>
      </c>
      <c r="R1367">
        <v>0.99843000000000004</v>
      </c>
      <c r="S1367">
        <v>0.99783999999999995</v>
      </c>
      <c r="T1367">
        <v>3.7601000000000003E-4</v>
      </c>
      <c r="U1367">
        <v>3.2825999999999998E-4</v>
      </c>
      <c r="V1367">
        <v>0.99875000000000003</v>
      </c>
      <c r="W1367">
        <v>0.99846999999999997</v>
      </c>
      <c r="X1367">
        <v>3.3529000000000002E-4</v>
      </c>
      <c r="Y1367">
        <v>2.9224999999999998E-4</v>
      </c>
      <c r="Z1367">
        <v>0.97452000000000005</v>
      </c>
      <c r="AA1367">
        <v>0.96886000000000005</v>
      </c>
      <c r="AB1367">
        <v>1.5149E-3</v>
      </c>
      <c r="AC1367">
        <v>1.3025999999999999E-3</v>
      </c>
      <c r="AD1367">
        <v>12</v>
      </c>
      <c r="AE1367">
        <v>12</v>
      </c>
      <c r="AF1367">
        <v>5.1561999999999997E-2</v>
      </c>
      <c r="AG1367">
        <v>2.1166999999999998E-2</v>
      </c>
      <c r="AH1367">
        <v>3.0395999999999999E-2</v>
      </c>
      <c r="AI1367">
        <v>12</v>
      </c>
      <c r="AJ1367">
        <v>0</v>
      </c>
      <c r="AK1367">
        <v>11</v>
      </c>
      <c r="AL1367">
        <v>0</v>
      </c>
      <c r="AM1367">
        <v>0</v>
      </c>
      <c r="AN1367">
        <v>0</v>
      </c>
      <c r="AO1367">
        <v>0.89141000000000004</v>
      </c>
      <c r="AP1367">
        <v>1</v>
      </c>
      <c r="AQ1367">
        <v>1</v>
      </c>
      <c r="AR1367" t="s">
        <v>95</v>
      </c>
      <c r="AS1367" t="s">
        <v>95</v>
      </c>
      <c r="AT1367" t="s">
        <v>95</v>
      </c>
      <c r="AU1367" t="s">
        <v>95</v>
      </c>
      <c r="AV1367" t="s">
        <v>95</v>
      </c>
      <c r="AW1367" t="s">
        <v>95</v>
      </c>
      <c r="AX1367" t="s">
        <v>95</v>
      </c>
      <c r="AY1367" t="s">
        <v>94</v>
      </c>
      <c r="AZ1367" t="s">
        <v>95</v>
      </c>
      <c r="BA1367" t="s">
        <v>94</v>
      </c>
      <c r="BB1367" t="s">
        <v>95</v>
      </c>
      <c r="BC1367" t="s">
        <v>94</v>
      </c>
      <c r="BD1367" t="s">
        <v>95</v>
      </c>
      <c r="BI1367">
        <v>0</v>
      </c>
      <c r="BJ1367" t="s">
        <v>108</v>
      </c>
      <c r="BK1367" t="s">
        <v>109</v>
      </c>
      <c r="BL1367">
        <v>1</v>
      </c>
      <c r="BM1367">
        <v>1</v>
      </c>
      <c r="BN1367">
        <v>1</v>
      </c>
      <c r="BO1367">
        <v>1</v>
      </c>
      <c r="BP1367">
        <v>0</v>
      </c>
      <c r="BQ1367">
        <v>0</v>
      </c>
      <c r="BY1367">
        <v>1432</v>
      </c>
      <c r="CG1367" s="4">
        <v>1</v>
      </c>
      <c r="CH1367" s="4">
        <v>1</v>
      </c>
      <c r="CI1367" s="5">
        <v>1</v>
      </c>
      <c r="CJ1367" s="5">
        <v>1</v>
      </c>
      <c r="CK1367" s="5">
        <v>0</v>
      </c>
      <c r="CL1367" s="5">
        <v>0</v>
      </c>
    </row>
    <row r="1368" spans="1:91" x14ac:dyDescent="0.2">
      <c r="A1368" t="s">
        <v>2125</v>
      </c>
      <c r="B1368" t="s">
        <v>2116</v>
      </c>
      <c r="C1368" t="s">
        <v>147</v>
      </c>
      <c r="D1368">
        <v>3.3</v>
      </c>
      <c r="E1368" t="s">
        <v>148</v>
      </c>
      <c r="F1368" t="s">
        <v>149</v>
      </c>
      <c r="G1368" t="s">
        <v>150</v>
      </c>
      <c r="H1368" t="s">
        <v>2119</v>
      </c>
      <c r="I1368">
        <v>0.24340000000000001</v>
      </c>
      <c r="J1368">
        <v>0.16564999999999999</v>
      </c>
      <c r="K1368">
        <v>2.0063</v>
      </c>
      <c r="L1368">
        <v>2022.5</v>
      </c>
      <c r="M1368">
        <v>18.055</v>
      </c>
      <c r="N1368">
        <v>316.31</v>
      </c>
      <c r="O1368">
        <v>4.0743999999999998</v>
      </c>
      <c r="P1368">
        <v>2000.5</v>
      </c>
      <c r="Q1368">
        <v>-3983.8</v>
      </c>
      <c r="R1368">
        <v>0.97380999999999995</v>
      </c>
      <c r="S1368">
        <v>0.97226999999999997</v>
      </c>
      <c r="T1368">
        <v>7.4078999999999997</v>
      </c>
      <c r="U1368">
        <v>3.1131000000000002</v>
      </c>
      <c r="V1368">
        <v>0.96787000000000001</v>
      </c>
      <c r="W1368">
        <v>0.96662999999999999</v>
      </c>
      <c r="X1368">
        <v>8.2049000000000003</v>
      </c>
      <c r="Y1368">
        <v>3.8035999999999999</v>
      </c>
      <c r="Z1368">
        <v>0.48415999999999998</v>
      </c>
      <c r="AA1368">
        <v>0.46432000000000001</v>
      </c>
      <c r="AB1368">
        <v>32.874000000000002</v>
      </c>
      <c r="AC1368">
        <v>25.035</v>
      </c>
      <c r="AD1368">
        <v>55</v>
      </c>
      <c r="AE1368">
        <v>28</v>
      </c>
      <c r="AF1368">
        <v>0.57538</v>
      </c>
      <c r="AG1368">
        <v>3.1614E-3</v>
      </c>
      <c r="AH1368">
        <v>0.57221999999999995</v>
      </c>
      <c r="AI1368">
        <v>32</v>
      </c>
      <c r="AJ1368">
        <v>0</v>
      </c>
      <c r="AK1368">
        <v>28</v>
      </c>
      <c r="AL1368">
        <v>0</v>
      </c>
      <c r="AM1368">
        <v>0</v>
      </c>
      <c r="AN1368">
        <v>1</v>
      </c>
      <c r="AO1368">
        <v>0.84774000000000005</v>
      </c>
      <c r="AP1368">
        <v>0</v>
      </c>
      <c r="AQ1368">
        <v>0</v>
      </c>
      <c r="AR1368" t="s">
        <v>95</v>
      </c>
      <c r="AS1368" t="s">
        <v>95</v>
      </c>
      <c r="AT1368" t="s">
        <v>95</v>
      </c>
      <c r="AU1368" t="s">
        <v>95</v>
      </c>
      <c r="AV1368" t="s">
        <v>95</v>
      </c>
      <c r="AW1368" t="s">
        <v>95</v>
      </c>
      <c r="AX1368" t="s">
        <v>95</v>
      </c>
      <c r="AY1368" t="s">
        <v>95</v>
      </c>
      <c r="AZ1368" t="s">
        <v>95</v>
      </c>
      <c r="BA1368" t="s">
        <v>95</v>
      </c>
      <c r="BB1368" t="s">
        <v>95</v>
      </c>
      <c r="BC1368" t="s">
        <v>95</v>
      </c>
      <c r="BD1368" t="s">
        <v>95</v>
      </c>
      <c r="BH1368" t="s">
        <v>151</v>
      </c>
      <c r="BI1368">
        <v>0</v>
      </c>
      <c r="BL1368">
        <v>1</v>
      </c>
      <c r="BM1368">
        <v>1</v>
      </c>
      <c r="BN1368">
        <v>0</v>
      </c>
      <c r="BO1368">
        <v>0</v>
      </c>
      <c r="BP1368">
        <v>1</v>
      </c>
      <c r="BQ1368">
        <v>1</v>
      </c>
      <c r="BY1368">
        <v>1433</v>
      </c>
      <c r="CG1368" s="4">
        <v>1</v>
      </c>
      <c r="CH1368" s="4">
        <v>1</v>
      </c>
      <c r="CI1368" s="5">
        <v>0</v>
      </c>
      <c r="CJ1368" s="5">
        <v>0</v>
      </c>
      <c r="CK1368" s="5">
        <v>1</v>
      </c>
      <c r="CL1368" s="5">
        <v>1</v>
      </c>
    </row>
    <row r="1369" spans="1:91" x14ac:dyDescent="0.2">
      <c r="A1369" t="s">
        <v>2126</v>
      </c>
      <c r="B1369" t="s">
        <v>2116</v>
      </c>
      <c r="C1369" t="s">
        <v>147</v>
      </c>
      <c r="D1369">
        <v>3.5</v>
      </c>
      <c r="E1369" t="s">
        <v>317</v>
      </c>
      <c r="F1369" t="s">
        <v>2127</v>
      </c>
      <c r="G1369" t="s">
        <v>319</v>
      </c>
      <c r="H1369" t="s">
        <v>2119</v>
      </c>
      <c r="I1369">
        <v>0.29411999999999999</v>
      </c>
      <c r="J1369">
        <v>0.13392000000000001</v>
      </c>
      <c r="K1369">
        <v>1.2734000000000001</v>
      </c>
      <c r="L1369">
        <v>2017.8</v>
      </c>
      <c r="M1369">
        <v>14.941000000000001</v>
      </c>
      <c r="N1369">
        <v>82.748000000000005</v>
      </c>
      <c r="O1369">
        <v>3.4235000000000002</v>
      </c>
      <c r="P1369">
        <v>2000.4</v>
      </c>
      <c r="Q1369">
        <v>-2535.4</v>
      </c>
      <c r="R1369">
        <v>0.99446999999999997</v>
      </c>
      <c r="S1369">
        <v>0.99406000000000005</v>
      </c>
      <c r="T1369">
        <v>1.5548</v>
      </c>
      <c r="U1369">
        <v>1.3748</v>
      </c>
      <c r="V1369">
        <v>0.96908000000000005</v>
      </c>
      <c r="W1369">
        <v>0.96760000000000002</v>
      </c>
      <c r="X1369">
        <v>3.6764000000000001</v>
      </c>
      <c r="Y1369">
        <v>2.4855</v>
      </c>
      <c r="Z1369">
        <v>0.62575999999999998</v>
      </c>
      <c r="AA1369">
        <v>0.60794000000000004</v>
      </c>
      <c r="AB1369">
        <v>12.789</v>
      </c>
      <c r="AC1369">
        <v>10.679</v>
      </c>
      <c r="AD1369">
        <v>45</v>
      </c>
      <c r="AE1369">
        <v>44</v>
      </c>
      <c r="AF1369">
        <v>0.82177</v>
      </c>
      <c r="AG1369">
        <v>1.2085E-2</v>
      </c>
      <c r="AH1369">
        <v>0.80967999999999996</v>
      </c>
      <c r="AI1369">
        <v>44</v>
      </c>
      <c r="AJ1369">
        <v>1</v>
      </c>
      <c r="AK1369">
        <v>43</v>
      </c>
      <c r="AL1369">
        <v>0</v>
      </c>
      <c r="AM1369">
        <v>0</v>
      </c>
      <c r="AN1369">
        <v>0</v>
      </c>
      <c r="AO1369">
        <v>0.91235999999999995</v>
      </c>
      <c r="AP1369">
        <v>0</v>
      </c>
      <c r="AQ1369">
        <v>1</v>
      </c>
      <c r="AR1369" t="s">
        <v>95</v>
      </c>
      <c r="AS1369" t="s">
        <v>95</v>
      </c>
      <c r="AT1369" t="s">
        <v>95</v>
      </c>
      <c r="AU1369" t="s">
        <v>95</v>
      </c>
      <c r="AV1369" t="s">
        <v>95</v>
      </c>
      <c r="AW1369" t="s">
        <v>95</v>
      </c>
      <c r="AX1369" t="s">
        <v>95</v>
      </c>
      <c r="AY1369" t="s">
        <v>95</v>
      </c>
      <c r="AZ1369" t="s">
        <v>95</v>
      </c>
      <c r="BA1369" t="s">
        <v>95</v>
      </c>
      <c r="BB1369" t="s">
        <v>95</v>
      </c>
      <c r="BC1369" t="s">
        <v>95</v>
      </c>
      <c r="BD1369" t="s">
        <v>95</v>
      </c>
      <c r="BE1369">
        <v>1</v>
      </c>
      <c r="BH1369" t="s">
        <v>2128</v>
      </c>
      <c r="BI1369">
        <v>0</v>
      </c>
      <c r="BJ1369" t="s">
        <v>2129</v>
      </c>
      <c r="BK1369" t="s">
        <v>133</v>
      </c>
      <c r="BL1369">
        <v>1</v>
      </c>
      <c r="BM1369">
        <v>1</v>
      </c>
      <c r="BN1369">
        <v>0</v>
      </c>
      <c r="BO1369">
        <v>0</v>
      </c>
      <c r="BP1369">
        <v>0</v>
      </c>
      <c r="BQ1369">
        <v>0</v>
      </c>
      <c r="BY1369">
        <v>1434</v>
      </c>
      <c r="CG1369" s="4">
        <v>1</v>
      </c>
      <c r="CH1369" s="4">
        <v>1</v>
      </c>
      <c r="CI1369" s="5">
        <v>0</v>
      </c>
      <c r="CJ1369" s="5">
        <v>0</v>
      </c>
      <c r="CK1369" s="5">
        <v>0</v>
      </c>
      <c r="CL1369" s="5">
        <v>0</v>
      </c>
    </row>
    <row r="1370" spans="1:91" x14ac:dyDescent="0.2">
      <c r="A1370" t="s">
        <v>2130</v>
      </c>
      <c r="B1370" t="s">
        <v>2116</v>
      </c>
      <c r="C1370" t="s">
        <v>147</v>
      </c>
      <c r="D1370">
        <v>3.5</v>
      </c>
      <c r="E1370" t="s">
        <v>317</v>
      </c>
      <c r="F1370" t="s">
        <v>2131</v>
      </c>
      <c r="G1370" t="s">
        <v>319</v>
      </c>
      <c r="H1370" t="s">
        <v>2119</v>
      </c>
      <c r="I1370">
        <v>0.19639000000000001</v>
      </c>
      <c r="J1370">
        <v>0.12478</v>
      </c>
      <c r="K1370">
        <v>3.504</v>
      </c>
      <c r="L1370">
        <v>2021</v>
      </c>
      <c r="M1370">
        <v>22.376000000000001</v>
      </c>
      <c r="N1370">
        <v>306.24</v>
      </c>
      <c r="O1370">
        <v>0.14992</v>
      </c>
      <c r="P1370">
        <v>1965.9</v>
      </c>
      <c r="Q1370">
        <v>-6975.7</v>
      </c>
      <c r="R1370">
        <v>0.99453000000000003</v>
      </c>
      <c r="S1370">
        <v>0.99412999999999996</v>
      </c>
      <c r="T1370">
        <v>4.0823999999999998</v>
      </c>
      <c r="U1370">
        <v>3.0587</v>
      </c>
      <c r="V1370">
        <v>0.98512</v>
      </c>
      <c r="W1370">
        <v>0.98441000000000001</v>
      </c>
      <c r="X1370">
        <v>6.7342000000000004</v>
      </c>
      <c r="Y1370">
        <v>3.9262999999999999</v>
      </c>
      <c r="Z1370">
        <v>0.67957000000000001</v>
      </c>
      <c r="AA1370">
        <v>0.66432000000000002</v>
      </c>
      <c r="AB1370">
        <v>31.248000000000001</v>
      </c>
      <c r="AC1370">
        <v>26.161999999999999</v>
      </c>
      <c r="AD1370">
        <v>45</v>
      </c>
      <c r="AE1370">
        <v>43</v>
      </c>
      <c r="AF1370">
        <v>0.60084000000000004</v>
      </c>
      <c r="AG1370">
        <v>3.2653999999999999E-3</v>
      </c>
      <c r="AH1370">
        <v>0.59757000000000005</v>
      </c>
      <c r="AI1370">
        <v>43</v>
      </c>
      <c r="AJ1370">
        <v>1</v>
      </c>
      <c r="AK1370">
        <v>42</v>
      </c>
      <c r="AL1370">
        <v>0</v>
      </c>
      <c r="AM1370">
        <v>0</v>
      </c>
      <c r="AN1370">
        <v>0</v>
      </c>
      <c r="AO1370">
        <v>0.91225999999999996</v>
      </c>
      <c r="AP1370">
        <v>0</v>
      </c>
      <c r="AQ1370">
        <v>0</v>
      </c>
      <c r="AR1370" t="s">
        <v>95</v>
      </c>
      <c r="AS1370" t="s">
        <v>95</v>
      </c>
      <c r="AT1370" t="s">
        <v>95</v>
      </c>
      <c r="AU1370" t="s">
        <v>95</v>
      </c>
      <c r="AV1370" t="s">
        <v>95</v>
      </c>
      <c r="AW1370" t="s">
        <v>95</v>
      </c>
      <c r="AX1370" t="s">
        <v>95</v>
      </c>
      <c r="AY1370" t="s">
        <v>95</v>
      </c>
      <c r="AZ1370" t="s">
        <v>95</v>
      </c>
      <c r="BA1370" t="s">
        <v>95</v>
      </c>
      <c r="BB1370" t="s">
        <v>95</v>
      </c>
      <c r="BC1370" t="s">
        <v>95</v>
      </c>
      <c r="BD1370" t="s">
        <v>95</v>
      </c>
      <c r="BE1370">
        <v>1</v>
      </c>
      <c r="BH1370" t="s">
        <v>276</v>
      </c>
      <c r="BI1370">
        <v>0</v>
      </c>
      <c r="BJ1370" t="s">
        <v>137</v>
      </c>
      <c r="BK1370" t="s">
        <v>133</v>
      </c>
      <c r="BL1370">
        <v>0</v>
      </c>
      <c r="BM1370">
        <v>1</v>
      </c>
      <c r="BN1370">
        <v>0</v>
      </c>
      <c r="BO1370">
        <v>0</v>
      </c>
      <c r="BP1370">
        <v>1</v>
      </c>
      <c r="BQ1370">
        <v>1</v>
      </c>
      <c r="BY1370">
        <v>1435</v>
      </c>
      <c r="CG1370" s="4">
        <v>0</v>
      </c>
      <c r="CH1370" s="4">
        <v>1</v>
      </c>
      <c r="CI1370" s="5">
        <v>0</v>
      </c>
      <c r="CJ1370" s="5">
        <v>0</v>
      </c>
      <c r="CK1370" s="5">
        <v>1</v>
      </c>
      <c r="CL1370" s="5">
        <v>1</v>
      </c>
    </row>
    <row r="1371" spans="1:91" x14ac:dyDescent="0.2">
      <c r="A1371" t="s">
        <v>2132</v>
      </c>
      <c r="B1371" t="s">
        <v>2116</v>
      </c>
      <c r="C1371" t="s">
        <v>147</v>
      </c>
      <c r="D1371">
        <v>3.5</v>
      </c>
      <c r="E1371" t="s">
        <v>317</v>
      </c>
      <c r="F1371" t="s">
        <v>2133</v>
      </c>
      <c r="G1371" t="s">
        <v>322</v>
      </c>
      <c r="H1371" t="s">
        <v>2119</v>
      </c>
      <c r="I1371">
        <v>0.88529999999999998</v>
      </c>
      <c r="J1371">
        <v>1.2644000000000001E-2</v>
      </c>
      <c r="K1371">
        <v>0.12358</v>
      </c>
      <c r="L1371">
        <v>2011.4</v>
      </c>
      <c r="M1371">
        <v>4.9638</v>
      </c>
      <c r="N1371">
        <v>4.8341000000000003</v>
      </c>
      <c r="O1371">
        <v>1552.7</v>
      </c>
      <c r="P1371" s="1">
        <v>157690</v>
      </c>
      <c r="Q1371">
        <v>-245.9</v>
      </c>
      <c r="R1371">
        <v>0.71965000000000001</v>
      </c>
      <c r="S1371">
        <v>0.69913999999999998</v>
      </c>
      <c r="T1371">
        <v>1.2411000000000001</v>
      </c>
      <c r="U1371">
        <v>0.55764000000000002</v>
      </c>
      <c r="V1371">
        <v>-0.41560000000000002</v>
      </c>
      <c r="W1371">
        <v>-0.48300999999999999</v>
      </c>
      <c r="X1371">
        <v>2.7888999999999999</v>
      </c>
      <c r="Y1371">
        <v>1.5111000000000001</v>
      </c>
      <c r="Z1371">
        <v>0.46884999999999999</v>
      </c>
      <c r="AA1371">
        <v>0.44356000000000001</v>
      </c>
      <c r="AB1371">
        <v>1.7082999999999999</v>
      </c>
      <c r="AC1371">
        <v>1.2877000000000001</v>
      </c>
      <c r="AD1371">
        <v>45</v>
      </c>
      <c r="AE1371">
        <v>19</v>
      </c>
      <c r="AF1371">
        <v>2.0687000000000002</v>
      </c>
      <c r="AG1371">
        <v>0.20687</v>
      </c>
      <c r="AH1371">
        <v>1.8617999999999999</v>
      </c>
      <c r="AI1371">
        <v>43</v>
      </c>
      <c r="AJ1371">
        <v>3</v>
      </c>
      <c r="AK1371">
        <v>42</v>
      </c>
      <c r="AL1371">
        <v>0</v>
      </c>
      <c r="AM1371">
        <v>0</v>
      </c>
      <c r="AN1371">
        <v>1</v>
      </c>
      <c r="AO1371">
        <v>0.89429000000000003</v>
      </c>
      <c r="AP1371">
        <v>0</v>
      </c>
      <c r="AQ1371">
        <v>1</v>
      </c>
      <c r="AR1371" t="s">
        <v>95</v>
      </c>
      <c r="AS1371" t="s">
        <v>95</v>
      </c>
      <c r="AT1371" t="s">
        <v>95</v>
      </c>
      <c r="AU1371" t="s">
        <v>94</v>
      </c>
      <c r="AV1371" t="s">
        <v>94</v>
      </c>
      <c r="AW1371" t="s">
        <v>94</v>
      </c>
      <c r="AX1371" t="s">
        <v>95</v>
      </c>
      <c r="AY1371" t="s">
        <v>95</v>
      </c>
      <c r="AZ1371" t="s">
        <v>95</v>
      </c>
      <c r="BA1371" t="s">
        <v>94</v>
      </c>
      <c r="BB1371" t="s">
        <v>94</v>
      </c>
      <c r="BC1371" t="s">
        <v>94</v>
      </c>
      <c r="BD1371" t="s">
        <v>94</v>
      </c>
      <c r="BE1371">
        <v>4</v>
      </c>
      <c r="BH1371" t="s">
        <v>2128</v>
      </c>
      <c r="BI1371">
        <v>0</v>
      </c>
      <c r="BJ1371" t="s">
        <v>132</v>
      </c>
      <c r="BK1371" t="s">
        <v>133</v>
      </c>
      <c r="BL1371">
        <v>1</v>
      </c>
      <c r="BM1371">
        <v>1</v>
      </c>
      <c r="BN1371">
        <v>0</v>
      </c>
      <c r="BO1371">
        <v>0</v>
      </c>
      <c r="BP1371">
        <v>0</v>
      </c>
      <c r="BQ1371">
        <v>0</v>
      </c>
      <c r="BY1371">
        <v>1436</v>
      </c>
      <c r="CG1371" s="4">
        <v>1</v>
      </c>
      <c r="CH1371" s="4">
        <v>1</v>
      </c>
      <c r="CI1371" s="5">
        <v>0</v>
      </c>
      <c r="CJ1371" s="5">
        <v>0</v>
      </c>
      <c r="CK1371" s="5">
        <v>0</v>
      </c>
      <c r="CL1371" s="5">
        <v>0</v>
      </c>
    </row>
    <row r="1372" spans="1:91" x14ac:dyDescent="0.2">
      <c r="A1372" t="s">
        <v>2134</v>
      </c>
      <c r="B1372" t="s">
        <v>2116</v>
      </c>
      <c r="C1372" t="s">
        <v>147</v>
      </c>
      <c r="D1372">
        <v>3.5</v>
      </c>
      <c r="E1372" t="s">
        <v>317</v>
      </c>
      <c r="F1372" t="s">
        <v>2135</v>
      </c>
      <c r="G1372" t="s">
        <v>322</v>
      </c>
      <c r="H1372" t="s">
        <v>2119</v>
      </c>
      <c r="I1372">
        <v>0.41266000000000003</v>
      </c>
      <c r="J1372">
        <v>3.1630999999999999E-2</v>
      </c>
      <c r="K1372">
        <v>0.32529999999999998</v>
      </c>
      <c r="L1372">
        <v>2011.5</v>
      </c>
      <c r="M1372">
        <v>10.648999999999999</v>
      </c>
      <c r="N1372">
        <v>13.1</v>
      </c>
      <c r="O1372">
        <v>1549</v>
      </c>
      <c r="P1372" s="1">
        <v>158060</v>
      </c>
      <c r="Q1372">
        <v>-647.15</v>
      </c>
      <c r="R1372">
        <v>0.67586999999999997</v>
      </c>
      <c r="S1372">
        <v>0.65215000000000001</v>
      </c>
      <c r="T1372">
        <v>3.3666999999999998</v>
      </c>
      <c r="U1372">
        <v>1.9330000000000001</v>
      </c>
      <c r="V1372">
        <v>-0.47810000000000002</v>
      </c>
      <c r="W1372">
        <v>-0.54847999999999997</v>
      </c>
      <c r="X1372">
        <v>7.1894999999999998</v>
      </c>
      <c r="Y1372">
        <v>4.0888999999999998</v>
      </c>
      <c r="Z1372">
        <v>0.51037999999999994</v>
      </c>
      <c r="AA1372">
        <v>0.48705999999999999</v>
      </c>
      <c r="AB1372">
        <v>4.1379000000000001</v>
      </c>
      <c r="AC1372">
        <v>3.0335000000000001</v>
      </c>
      <c r="AD1372">
        <v>45</v>
      </c>
      <c r="AE1372">
        <v>27</v>
      </c>
      <c r="AF1372">
        <v>1.6793</v>
      </c>
      <c r="AG1372">
        <v>7.6332999999999998E-2</v>
      </c>
      <c r="AH1372">
        <v>1.603</v>
      </c>
      <c r="AI1372">
        <v>42</v>
      </c>
      <c r="AJ1372">
        <v>2</v>
      </c>
      <c r="AK1372">
        <v>41</v>
      </c>
      <c r="AL1372">
        <v>0</v>
      </c>
      <c r="AM1372">
        <v>0</v>
      </c>
      <c r="AN1372">
        <v>1</v>
      </c>
      <c r="AO1372">
        <v>0.87790000000000001</v>
      </c>
      <c r="AP1372">
        <v>0</v>
      </c>
      <c r="AQ1372">
        <v>1</v>
      </c>
      <c r="AR1372" t="s">
        <v>94</v>
      </c>
      <c r="AS1372" t="s">
        <v>95</v>
      </c>
      <c r="AT1372" t="s">
        <v>95</v>
      </c>
      <c r="AU1372" t="s">
        <v>94</v>
      </c>
      <c r="AV1372" t="s">
        <v>94</v>
      </c>
      <c r="AW1372" t="s">
        <v>94</v>
      </c>
      <c r="AX1372" t="s">
        <v>95</v>
      </c>
      <c r="AY1372" t="s">
        <v>95</v>
      </c>
      <c r="AZ1372" t="s">
        <v>95</v>
      </c>
      <c r="BA1372" t="s">
        <v>94</v>
      </c>
      <c r="BB1372" t="s">
        <v>94</v>
      </c>
      <c r="BC1372" t="s">
        <v>94</v>
      </c>
      <c r="BD1372" t="s">
        <v>94</v>
      </c>
      <c r="BE1372">
        <v>2</v>
      </c>
      <c r="BI1372">
        <v>0</v>
      </c>
      <c r="BJ1372" t="s">
        <v>132</v>
      </c>
      <c r="BK1372" t="s">
        <v>133</v>
      </c>
      <c r="BL1372">
        <v>1</v>
      </c>
      <c r="BM1372">
        <v>1</v>
      </c>
      <c r="BN1372">
        <v>0</v>
      </c>
      <c r="BO1372">
        <v>0</v>
      </c>
      <c r="BP1372">
        <v>0</v>
      </c>
      <c r="BQ1372">
        <v>0</v>
      </c>
      <c r="BY1372">
        <v>1437</v>
      </c>
      <c r="CG1372" s="4">
        <v>1</v>
      </c>
      <c r="CH1372" s="4">
        <v>1</v>
      </c>
      <c r="CI1372" s="5">
        <v>0</v>
      </c>
      <c r="CJ1372" s="5">
        <v>0</v>
      </c>
      <c r="CK1372" s="5">
        <v>0</v>
      </c>
      <c r="CL1372" s="5">
        <v>0</v>
      </c>
    </row>
    <row r="1373" spans="1:91" x14ac:dyDescent="0.2">
      <c r="A1373" t="s">
        <v>2136</v>
      </c>
      <c r="B1373" t="s">
        <v>2116</v>
      </c>
      <c r="C1373" t="s">
        <v>147</v>
      </c>
      <c r="D1373">
        <v>3.5</v>
      </c>
      <c r="E1373" t="s">
        <v>317</v>
      </c>
      <c r="F1373" t="s">
        <v>2137</v>
      </c>
      <c r="G1373" t="s">
        <v>326</v>
      </c>
      <c r="H1373" t="s">
        <v>2119</v>
      </c>
      <c r="I1373">
        <v>0.72614999999999996</v>
      </c>
      <c r="J1373">
        <v>2.2977999999999998E-2</v>
      </c>
      <c r="K1373">
        <v>0.23280999999999999</v>
      </c>
      <c r="L1373">
        <v>2012.6</v>
      </c>
      <c r="M1373">
        <v>6.0518000000000001</v>
      </c>
      <c r="N1373">
        <v>9.1902000000000008</v>
      </c>
      <c r="O1373">
        <v>1550.5</v>
      </c>
      <c r="P1373" s="1">
        <v>157910</v>
      </c>
      <c r="Q1373">
        <v>-463.52</v>
      </c>
      <c r="R1373">
        <v>0.79027000000000003</v>
      </c>
      <c r="S1373">
        <v>0.77492000000000005</v>
      </c>
      <c r="T1373">
        <v>1.871</v>
      </c>
      <c r="U1373">
        <v>0.99555000000000005</v>
      </c>
      <c r="V1373">
        <v>-0.39127000000000001</v>
      </c>
      <c r="W1373">
        <v>-0.45751999999999998</v>
      </c>
      <c r="X1373">
        <v>4.8189000000000002</v>
      </c>
      <c r="Y1373">
        <v>2.5556000000000001</v>
      </c>
      <c r="Z1373">
        <v>0.54767999999999994</v>
      </c>
      <c r="AA1373">
        <v>0.52614000000000005</v>
      </c>
      <c r="AB1373">
        <v>2.7477</v>
      </c>
      <c r="AC1373">
        <v>2.2067000000000001</v>
      </c>
      <c r="AD1373">
        <v>45</v>
      </c>
      <c r="AE1373">
        <v>20</v>
      </c>
      <c r="AF1373">
        <v>1.4146000000000001</v>
      </c>
      <c r="AG1373">
        <v>0.10881</v>
      </c>
      <c r="AH1373">
        <v>1.3057000000000001</v>
      </c>
      <c r="AI1373">
        <v>20</v>
      </c>
      <c r="AJ1373">
        <v>5</v>
      </c>
      <c r="AK1373">
        <v>19</v>
      </c>
      <c r="AL1373">
        <v>1</v>
      </c>
      <c r="AM1373">
        <v>0</v>
      </c>
      <c r="AN1373">
        <v>1</v>
      </c>
      <c r="AO1373">
        <v>0.88324999999999998</v>
      </c>
      <c r="AP1373">
        <v>0</v>
      </c>
      <c r="AQ1373">
        <v>1</v>
      </c>
      <c r="AR1373" t="s">
        <v>95</v>
      </c>
      <c r="AS1373" t="s">
        <v>95</v>
      </c>
      <c r="AT1373" t="s">
        <v>95</v>
      </c>
      <c r="AU1373" t="s">
        <v>95</v>
      </c>
      <c r="AV1373" t="s">
        <v>95</v>
      </c>
      <c r="AW1373" t="s">
        <v>95</v>
      </c>
      <c r="AX1373" t="s">
        <v>95</v>
      </c>
      <c r="AY1373" t="s">
        <v>95</v>
      </c>
      <c r="AZ1373" t="s">
        <v>95</v>
      </c>
      <c r="BA1373" t="s">
        <v>95</v>
      </c>
      <c r="BB1373" t="s">
        <v>95</v>
      </c>
      <c r="BC1373" t="s">
        <v>95</v>
      </c>
      <c r="BD1373" t="s">
        <v>95</v>
      </c>
      <c r="BE1373">
        <v>4</v>
      </c>
      <c r="BH1373" t="s">
        <v>2128</v>
      </c>
      <c r="BI1373">
        <v>0</v>
      </c>
      <c r="BJ1373" t="s">
        <v>132</v>
      </c>
      <c r="BK1373" t="s">
        <v>133</v>
      </c>
      <c r="BL1373">
        <v>1</v>
      </c>
      <c r="BM1373">
        <v>1</v>
      </c>
      <c r="BN1373">
        <v>0</v>
      </c>
      <c r="BO1373">
        <v>0</v>
      </c>
      <c r="BP1373">
        <v>0</v>
      </c>
      <c r="BQ1373">
        <v>0</v>
      </c>
      <c r="BY1373">
        <v>1438</v>
      </c>
      <c r="CG1373" s="4">
        <v>1</v>
      </c>
      <c r="CH1373" s="4">
        <v>1</v>
      </c>
      <c r="CI1373" s="5">
        <v>0</v>
      </c>
      <c r="CJ1373" s="5">
        <v>0</v>
      </c>
      <c r="CK1373" s="5">
        <v>0</v>
      </c>
      <c r="CL1373" s="5">
        <v>0</v>
      </c>
    </row>
    <row r="1374" spans="1:91" x14ac:dyDescent="0.2">
      <c r="A1374" t="s">
        <v>2138</v>
      </c>
      <c r="B1374" t="s">
        <v>2116</v>
      </c>
      <c r="C1374" t="s">
        <v>147</v>
      </c>
      <c r="D1374">
        <v>3.5</v>
      </c>
      <c r="E1374" t="s">
        <v>317</v>
      </c>
      <c r="F1374" t="s">
        <v>2139</v>
      </c>
      <c r="G1374" t="s">
        <v>326</v>
      </c>
      <c r="H1374" t="s">
        <v>2119</v>
      </c>
      <c r="I1374">
        <v>0.88270999999999999</v>
      </c>
      <c r="J1374">
        <v>4.3581000000000002E-2</v>
      </c>
      <c r="K1374">
        <v>0.44874999999999998</v>
      </c>
      <c r="L1374">
        <v>2018.4</v>
      </c>
      <c r="M1374">
        <v>4.9782999999999999</v>
      </c>
      <c r="N1374">
        <v>27.83</v>
      </c>
      <c r="O1374">
        <v>1546</v>
      </c>
      <c r="P1374" s="1">
        <v>158360</v>
      </c>
      <c r="Q1374">
        <v>-894.08</v>
      </c>
      <c r="R1374">
        <v>0.82677</v>
      </c>
      <c r="S1374">
        <v>0.81408999999999998</v>
      </c>
      <c r="T1374">
        <v>3.7339000000000002</v>
      </c>
      <c r="U1374">
        <v>1.6959</v>
      </c>
      <c r="V1374">
        <v>-0.23093</v>
      </c>
      <c r="W1374">
        <v>-0.28954999999999997</v>
      </c>
      <c r="X1374">
        <v>9.9532000000000007</v>
      </c>
      <c r="Y1374">
        <v>4.3110999999999997</v>
      </c>
      <c r="Z1374">
        <v>0.42203000000000002</v>
      </c>
      <c r="AA1374">
        <v>0.39451000000000003</v>
      </c>
      <c r="AB1374">
        <v>6.8201999999999998</v>
      </c>
      <c r="AC1374">
        <v>4.9382000000000001</v>
      </c>
      <c r="AD1374">
        <v>45</v>
      </c>
      <c r="AE1374">
        <v>20</v>
      </c>
      <c r="AF1374">
        <v>1.3653999999999999</v>
      </c>
      <c r="AG1374">
        <v>3.5931999999999999E-2</v>
      </c>
      <c r="AH1374">
        <v>1.3294999999999999</v>
      </c>
      <c r="AI1374">
        <v>39</v>
      </c>
      <c r="AJ1374">
        <v>2</v>
      </c>
      <c r="AK1374">
        <v>38</v>
      </c>
      <c r="AL1374">
        <v>0</v>
      </c>
      <c r="AM1374">
        <v>0</v>
      </c>
      <c r="AN1374">
        <v>1</v>
      </c>
      <c r="AO1374">
        <v>0.89344999999999997</v>
      </c>
      <c r="AP1374">
        <v>0</v>
      </c>
      <c r="AQ1374">
        <v>1</v>
      </c>
      <c r="AR1374" t="s">
        <v>95</v>
      </c>
      <c r="AS1374" t="s">
        <v>95</v>
      </c>
      <c r="AT1374" t="s">
        <v>95</v>
      </c>
      <c r="AU1374" t="s">
        <v>94</v>
      </c>
      <c r="AV1374" t="s">
        <v>94</v>
      </c>
      <c r="AW1374" t="s">
        <v>94</v>
      </c>
      <c r="AX1374" t="s">
        <v>95</v>
      </c>
      <c r="AY1374" t="s">
        <v>95</v>
      </c>
      <c r="AZ1374" t="s">
        <v>95</v>
      </c>
      <c r="BA1374" t="s">
        <v>94</v>
      </c>
      <c r="BB1374" t="s">
        <v>94</v>
      </c>
      <c r="BC1374" t="s">
        <v>94</v>
      </c>
      <c r="BD1374" t="s">
        <v>94</v>
      </c>
      <c r="BE1374">
        <v>2</v>
      </c>
      <c r="BI1374">
        <v>0</v>
      </c>
      <c r="BJ1374" t="s">
        <v>132</v>
      </c>
      <c r="BK1374" t="s">
        <v>133</v>
      </c>
      <c r="BL1374">
        <v>1</v>
      </c>
      <c r="BM1374">
        <v>1</v>
      </c>
      <c r="BN1374">
        <v>0</v>
      </c>
      <c r="BO1374">
        <v>0</v>
      </c>
      <c r="BP1374">
        <v>0</v>
      </c>
      <c r="BQ1374">
        <v>0</v>
      </c>
      <c r="BY1374">
        <v>1439</v>
      </c>
      <c r="CG1374" s="4">
        <v>1</v>
      </c>
      <c r="CH1374" s="4">
        <v>1</v>
      </c>
      <c r="CI1374" s="5">
        <v>0</v>
      </c>
      <c r="CJ1374" s="5">
        <v>0</v>
      </c>
      <c r="CK1374" s="5">
        <v>0</v>
      </c>
      <c r="CL1374" s="5">
        <v>0</v>
      </c>
    </row>
    <row r="1375" spans="1:91" x14ac:dyDescent="0.2">
      <c r="A1375" t="s">
        <v>2140</v>
      </c>
      <c r="B1375" t="s">
        <v>2116</v>
      </c>
      <c r="C1375" t="s">
        <v>147</v>
      </c>
      <c r="D1375">
        <v>3.5</v>
      </c>
      <c r="E1375" t="s">
        <v>317</v>
      </c>
      <c r="F1375" t="s">
        <v>2141</v>
      </c>
      <c r="G1375" t="s">
        <v>329</v>
      </c>
      <c r="H1375" t="s">
        <v>2119</v>
      </c>
      <c r="I1375">
        <v>1.0325</v>
      </c>
      <c r="J1375">
        <v>6.6617999999999997E-2</v>
      </c>
      <c r="K1375">
        <v>1.5284</v>
      </c>
      <c r="L1375">
        <v>2012.3</v>
      </c>
      <c r="M1375">
        <v>4.2563000000000004</v>
      </c>
      <c r="N1375">
        <v>62.627000000000002</v>
      </c>
      <c r="O1375">
        <v>2.9184000000000001</v>
      </c>
      <c r="P1375">
        <v>1978.2</v>
      </c>
      <c r="Q1375">
        <v>-3042.1</v>
      </c>
      <c r="R1375">
        <v>0.35964000000000002</v>
      </c>
      <c r="S1375">
        <v>0.31279000000000001</v>
      </c>
      <c r="T1375">
        <v>34.512999999999998</v>
      </c>
      <c r="U1375">
        <v>14.975</v>
      </c>
      <c r="V1375">
        <v>0.19671</v>
      </c>
      <c r="W1375">
        <v>0.15845000000000001</v>
      </c>
      <c r="X1375">
        <v>38.655000000000001</v>
      </c>
      <c r="Y1375">
        <v>22.951000000000001</v>
      </c>
      <c r="Z1375">
        <v>0.21181</v>
      </c>
      <c r="AA1375">
        <v>0.17427999999999999</v>
      </c>
      <c r="AB1375">
        <v>38.29</v>
      </c>
      <c r="AC1375">
        <v>23.405000000000001</v>
      </c>
      <c r="AD1375">
        <v>45</v>
      </c>
      <c r="AE1375">
        <v>19</v>
      </c>
      <c r="AF1375">
        <v>3.6979000000000002</v>
      </c>
      <c r="AG1375">
        <v>5.5887000000000003E-3</v>
      </c>
      <c r="AH1375">
        <v>3.6922999999999999</v>
      </c>
      <c r="AI1375">
        <v>19</v>
      </c>
      <c r="AJ1375">
        <v>4</v>
      </c>
      <c r="AK1375">
        <v>14</v>
      </c>
      <c r="AL1375">
        <v>1</v>
      </c>
      <c r="AM1375">
        <v>1</v>
      </c>
      <c r="AN1375">
        <v>1</v>
      </c>
      <c r="AO1375">
        <v>0.49306</v>
      </c>
      <c r="AP1375">
        <v>0</v>
      </c>
      <c r="AQ1375">
        <v>0</v>
      </c>
      <c r="AR1375" t="s">
        <v>94</v>
      </c>
      <c r="AS1375" t="s">
        <v>95</v>
      </c>
      <c r="AT1375" t="s">
        <v>95</v>
      </c>
      <c r="AU1375" t="s">
        <v>94</v>
      </c>
      <c r="AV1375" t="s">
        <v>94</v>
      </c>
      <c r="AW1375" t="s">
        <v>94</v>
      </c>
      <c r="AX1375" t="s">
        <v>94</v>
      </c>
      <c r="AY1375" t="s">
        <v>95</v>
      </c>
      <c r="AZ1375" t="s">
        <v>94</v>
      </c>
      <c r="BA1375" t="s">
        <v>94</v>
      </c>
      <c r="BB1375" t="s">
        <v>94</v>
      </c>
      <c r="BC1375" t="s">
        <v>94</v>
      </c>
      <c r="BD1375" t="s">
        <v>94</v>
      </c>
      <c r="BE1375">
        <v>4</v>
      </c>
      <c r="BH1375" t="s">
        <v>2128</v>
      </c>
      <c r="BI1375">
        <v>0</v>
      </c>
      <c r="BJ1375" t="s">
        <v>132</v>
      </c>
      <c r="BK1375" t="s">
        <v>133</v>
      </c>
      <c r="BL1375">
        <v>1</v>
      </c>
      <c r="BM1375">
        <v>1</v>
      </c>
      <c r="BN1375">
        <v>0</v>
      </c>
      <c r="BO1375">
        <v>0</v>
      </c>
      <c r="BP1375">
        <v>0</v>
      </c>
      <c r="BQ1375">
        <v>0</v>
      </c>
      <c r="BY1375">
        <v>1440</v>
      </c>
      <c r="CG1375" s="4">
        <v>1</v>
      </c>
      <c r="CH1375" s="4">
        <v>1</v>
      </c>
      <c r="CI1375" s="5">
        <v>0</v>
      </c>
      <c r="CJ1375" s="5">
        <v>0</v>
      </c>
      <c r="CK1375" s="5">
        <v>0</v>
      </c>
      <c r="CL1375" s="5">
        <v>0</v>
      </c>
    </row>
    <row r="1376" spans="1:91" x14ac:dyDescent="0.2">
      <c r="A1376" t="s">
        <v>2142</v>
      </c>
      <c r="B1376" t="s">
        <v>2116</v>
      </c>
      <c r="C1376" t="s">
        <v>147</v>
      </c>
      <c r="D1376">
        <v>3.5</v>
      </c>
      <c r="E1376" t="s">
        <v>317</v>
      </c>
      <c r="F1376" t="s">
        <v>2143</v>
      </c>
      <c r="G1376" t="s">
        <v>329</v>
      </c>
      <c r="H1376" t="s">
        <v>2119</v>
      </c>
      <c r="I1376">
        <v>22.064</v>
      </c>
      <c r="J1376">
        <v>0.24612000000000001</v>
      </c>
      <c r="K1376">
        <v>0.90112999999999999</v>
      </c>
      <c r="L1376">
        <v>2021.1</v>
      </c>
      <c r="M1376">
        <v>0.19917000000000001</v>
      </c>
      <c r="N1376">
        <v>89.275000000000006</v>
      </c>
      <c r="O1376">
        <v>4.3367000000000004</v>
      </c>
      <c r="P1376">
        <v>2011.9</v>
      </c>
      <c r="Q1376">
        <v>-1795.9</v>
      </c>
      <c r="R1376">
        <v>0.69581000000000004</v>
      </c>
      <c r="S1376">
        <v>0.67356000000000005</v>
      </c>
      <c r="T1376">
        <v>14.336</v>
      </c>
      <c r="U1376">
        <v>5.1157000000000004</v>
      </c>
      <c r="V1376">
        <v>0.51654</v>
      </c>
      <c r="W1376">
        <v>0.49352000000000001</v>
      </c>
      <c r="X1376">
        <v>18.073</v>
      </c>
      <c r="Y1376">
        <v>6.2374000000000001</v>
      </c>
      <c r="Z1376">
        <v>0.20272999999999999</v>
      </c>
      <c r="AA1376">
        <v>0.16475999999999999</v>
      </c>
      <c r="AB1376">
        <v>23.209</v>
      </c>
      <c r="AC1376">
        <v>12.061</v>
      </c>
      <c r="AD1376">
        <v>45</v>
      </c>
      <c r="AE1376">
        <v>20</v>
      </c>
      <c r="AF1376">
        <v>1.8171999999999999</v>
      </c>
      <c r="AG1376">
        <v>3.2106000000000002E-4</v>
      </c>
      <c r="AH1376">
        <v>1.8169</v>
      </c>
      <c r="AI1376">
        <v>39</v>
      </c>
      <c r="AJ1376">
        <v>2</v>
      </c>
      <c r="AK1376">
        <v>38</v>
      </c>
      <c r="AL1376">
        <v>0</v>
      </c>
      <c r="AM1376">
        <v>0</v>
      </c>
      <c r="AN1376">
        <v>1</v>
      </c>
      <c r="AO1376">
        <v>0.42468</v>
      </c>
      <c r="AP1376">
        <v>0</v>
      </c>
      <c r="AQ1376">
        <v>0</v>
      </c>
      <c r="AR1376" t="s">
        <v>94</v>
      </c>
      <c r="AS1376" t="s">
        <v>95</v>
      </c>
      <c r="AT1376" t="s">
        <v>95</v>
      </c>
      <c r="AU1376" t="s">
        <v>94</v>
      </c>
      <c r="AV1376" t="s">
        <v>94</v>
      </c>
      <c r="AW1376" t="s">
        <v>94</v>
      </c>
      <c r="AX1376" t="s">
        <v>94</v>
      </c>
      <c r="AY1376" t="s">
        <v>95</v>
      </c>
      <c r="AZ1376" t="s">
        <v>94</v>
      </c>
      <c r="BA1376" t="s">
        <v>94</v>
      </c>
      <c r="BB1376" t="s">
        <v>94</v>
      </c>
      <c r="BC1376" t="s">
        <v>94</v>
      </c>
      <c r="BD1376" t="s">
        <v>94</v>
      </c>
      <c r="BE1376">
        <v>2</v>
      </c>
      <c r="BI1376">
        <v>0</v>
      </c>
      <c r="BJ1376" t="s">
        <v>132</v>
      </c>
      <c r="BK1376" t="s">
        <v>133</v>
      </c>
      <c r="BL1376">
        <v>1</v>
      </c>
      <c r="BM1376">
        <v>1</v>
      </c>
      <c r="BN1376">
        <v>0</v>
      </c>
      <c r="BO1376">
        <v>0</v>
      </c>
      <c r="BP1376">
        <v>0</v>
      </c>
      <c r="BQ1376">
        <v>0</v>
      </c>
      <c r="BY1376">
        <v>1441</v>
      </c>
      <c r="CG1376" s="4">
        <v>1</v>
      </c>
      <c r="CH1376" s="4">
        <v>1</v>
      </c>
      <c r="CI1376" s="5">
        <v>0</v>
      </c>
      <c r="CJ1376" s="5">
        <v>0</v>
      </c>
      <c r="CK1376" s="5">
        <v>0</v>
      </c>
      <c r="CL1376" s="5">
        <v>0</v>
      </c>
    </row>
    <row r="1377" spans="1:90" x14ac:dyDescent="0.2">
      <c r="A1377" t="s">
        <v>2144</v>
      </c>
      <c r="B1377" t="s">
        <v>2116</v>
      </c>
      <c r="C1377" t="s">
        <v>147</v>
      </c>
      <c r="D1377">
        <v>3.5</v>
      </c>
      <c r="E1377" t="s">
        <v>317</v>
      </c>
      <c r="F1377" t="s">
        <v>2145</v>
      </c>
      <c r="G1377" t="s">
        <v>329</v>
      </c>
      <c r="H1377" t="s">
        <v>2119</v>
      </c>
      <c r="I1377">
        <v>23.196999999999999</v>
      </c>
      <c r="J1377">
        <v>0.21248</v>
      </c>
      <c r="K1377">
        <v>7.7074999999999996</v>
      </c>
      <c r="L1377">
        <v>2022.2</v>
      </c>
      <c r="M1377">
        <v>0.18944</v>
      </c>
      <c r="N1377">
        <v>893.85</v>
      </c>
      <c r="O1377" s="1">
        <v>3.5231999999999997E-5</v>
      </c>
      <c r="P1377">
        <v>1945.4</v>
      </c>
      <c r="Q1377">
        <v>-15360</v>
      </c>
      <c r="R1377">
        <v>0.41892000000000001</v>
      </c>
      <c r="S1377">
        <v>0.37640000000000001</v>
      </c>
      <c r="T1377">
        <v>205.88</v>
      </c>
      <c r="U1377">
        <v>70.078000000000003</v>
      </c>
      <c r="V1377">
        <v>0.28777000000000003</v>
      </c>
      <c r="W1377">
        <v>0.25385000000000002</v>
      </c>
      <c r="X1377">
        <v>227.93</v>
      </c>
      <c r="Y1377">
        <v>72.7</v>
      </c>
      <c r="Z1377">
        <v>0.13736000000000001</v>
      </c>
      <c r="AA1377">
        <v>9.6282000000000006E-2</v>
      </c>
      <c r="AB1377">
        <v>250.85</v>
      </c>
      <c r="AC1377">
        <v>113.07</v>
      </c>
      <c r="AD1377">
        <v>45</v>
      </c>
      <c r="AE1377">
        <v>19</v>
      </c>
      <c r="AF1377">
        <v>2</v>
      </c>
      <c r="AG1377">
        <v>3.9156E-4</v>
      </c>
      <c r="AH1377">
        <v>1.9996</v>
      </c>
      <c r="AI1377">
        <v>19</v>
      </c>
      <c r="AJ1377">
        <v>0</v>
      </c>
      <c r="AK1377">
        <v>14</v>
      </c>
      <c r="AL1377">
        <v>0</v>
      </c>
      <c r="AM1377">
        <v>1</v>
      </c>
      <c r="AN1377">
        <v>1</v>
      </c>
      <c r="AO1377">
        <v>3.6158999999999997E-2</v>
      </c>
      <c r="AP1377">
        <v>0</v>
      </c>
      <c r="AQ1377">
        <v>0</v>
      </c>
      <c r="AR1377" t="s">
        <v>94</v>
      </c>
      <c r="AS1377" t="s">
        <v>95</v>
      </c>
      <c r="AT1377" t="s">
        <v>95</v>
      </c>
      <c r="AU1377" t="s">
        <v>94</v>
      </c>
      <c r="AV1377" t="s">
        <v>94</v>
      </c>
      <c r="AW1377" t="s">
        <v>94</v>
      </c>
      <c r="AX1377" t="s">
        <v>94</v>
      </c>
      <c r="AY1377" t="s">
        <v>95</v>
      </c>
      <c r="AZ1377" t="s">
        <v>94</v>
      </c>
      <c r="BA1377" t="s">
        <v>94</v>
      </c>
      <c r="BB1377" t="s">
        <v>94</v>
      </c>
      <c r="BC1377" t="s">
        <v>94</v>
      </c>
      <c r="BD1377" t="s">
        <v>94</v>
      </c>
      <c r="BE1377">
        <v>3</v>
      </c>
      <c r="BH1377" t="s">
        <v>2128</v>
      </c>
      <c r="BI1377">
        <v>0</v>
      </c>
      <c r="BJ1377" t="s">
        <v>132</v>
      </c>
      <c r="BK1377" t="s">
        <v>133</v>
      </c>
      <c r="BL1377">
        <v>1</v>
      </c>
      <c r="BM1377">
        <v>1</v>
      </c>
      <c r="BN1377">
        <v>0</v>
      </c>
      <c r="BO1377">
        <v>0</v>
      </c>
      <c r="BP1377">
        <v>0</v>
      </c>
      <c r="BQ1377">
        <v>0</v>
      </c>
      <c r="BY1377">
        <v>1442</v>
      </c>
      <c r="CG1377" s="4">
        <v>1</v>
      </c>
      <c r="CH1377" s="4">
        <v>1</v>
      </c>
      <c r="CI1377" s="5">
        <v>0</v>
      </c>
      <c r="CJ1377" s="5">
        <v>0</v>
      </c>
      <c r="CK1377" s="5">
        <v>0</v>
      </c>
      <c r="CL1377" s="5">
        <v>0</v>
      </c>
    </row>
    <row r="1378" spans="1:90" x14ac:dyDescent="0.2">
      <c r="A1378" t="s">
        <v>2146</v>
      </c>
      <c r="B1378" t="s">
        <v>2116</v>
      </c>
      <c r="C1378" t="s">
        <v>147</v>
      </c>
      <c r="D1378">
        <v>3.5</v>
      </c>
      <c r="E1378" t="s">
        <v>317</v>
      </c>
      <c r="F1378" t="s">
        <v>2147</v>
      </c>
      <c r="G1378" t="s">
        <v>329</v>
      </c>
      <c r="H1378" t="s">
        <v>2119</v>
      </c>
      <c r="I1378">
        <v>28.143999999999998</v>
      </c>
      <c r="J1378">
        <v>8.0950999999999995E-2</v>
      </c>
      <c r="K1378">
        <v>8.1653000000000002</v>
      </c>
      <c r="L1378">
        <v>2017.2</v>
      </c>
      <c r="M1378">
        <v>0.15614</v>
      </c>
      <c r="N1378">
        <v>511.68</v>
      </c>
      <c r="O1378">
        <v>5.0688999999999998E-2</v>
      </c>
      <c r="P1378">
        <v>1914.4</v>
      </c>
      <c r="Q1378">
        <v>-16261</v>
      </c>
      <c r="R1378">
        <v>0.16947000000000001</v>
      </c>
      <c r="S1378">
        <v>0.1087</v>
      </c>
      <c r="T1378">
        <v>403.74</v>
      </c>
      <c r="U1378">
        <v>117.6</v>
      </c>
      <c r="V1378">
        <v>6.1317000000000003E-2</v>
      </c>
      <c r="W1378">
        <v>1.6618000000000001E-2</v>
      </c>
      <c r="X1378">
        <v>429.22</v>
      </c>
      <c r="Y1378">
        <v>139.24</v>
      </c>
      <c r="Z1378">
        <v>5.7296E-2</v>
      </c>
      <c r="AA1378">
        <v>1.2404999999999999E-2</v>
      </c>
      <c r="AB1378">
        <v>430.14</v>
      </c>
      <c r="AC1378">
        <v>150.47</v>
      </c>
      <c r="AD1378">
        <v>45</v>
      </c>
      <c r="AE1378">
        <v>22</v>
      </c>
      <c r="AF1378">
        <v>5.8746</v>
      </c>
      <c r="AG1378" s="1">
        <v>5.6017000000000003E-5</v>
      </c>
      <c r="AH1378">
        <v>5.8745000000000003</v>
      </c>
      <c r="AI1378">
        <v>39</v>
      </c>
      <c r="AJ1378">
        <v>6</v>
      </c>
      <c r="AK1378">
        <v>38</v>
      </c>
      <c r="AL1378">
        <v>1</v>
      </c>
      <c r="AM1378">
        <v>0</v>
      </c>
      <c r="AN1378">
        <v>1</v>
      </c>
      <c r="AO1378">
        <v>8.2913000000000001E-2</v>
      </c>
      <c r="AP1378">
        <v>0</v>
      </c>
      <c r="AQ1378">
        <v>0</v>
      </c>
      <c r="AR1378" t="s">
        <v>96</v>
      </c>
      <c r="AS1378" t="s">
        <v>95</v>
      </c>
      <c r="AT1378" t="s">
        <v>95</v>
      </c>
      <c r="AU1378" t="s">
        <v>94</v>
      </c>
      <c r="AV1378" t="s">
        <v>94</v>
      </c>
      <c r="AW1378" t="s">
        <v>94</v>
      </c>
      <c r="AX1378" t="s">
        <v>94</v>
      </c>
      <c r="AY1378" t="s">
        <v>95</v>
      </c>
      <c r="AZ1378" t="s">
        <v>94</v>
      </c>
      <c r="BA1378" t="s">
        <v>96</v>
      </c>
      <c r="BB1378" t="s">
        <v>94</v>
      </c>
      <c r="BC1378" t="s">
        <v>96</v>
      </c>
      <c r="BD1378" t="s">
        <v>94</v>
      </c>
      <c r="BE1378">
        <v>2</v>
      </c>
      <c r="BI1378">
        <v>0</v>
      </c>
      <c r="BJ1378" t="s">
        <v>132</v>
      </c>
      <c r="BK1378" t="s">
        <v>133</v>
      </c>
      <c r="BL1378">
        <v>1</v>
      </c>
      <c r="BM1378">
        <v>1</v>
      </c>
      <c r="BN1378">
        <v>0</v>
      </c>
      <c r="BO1378">
        <v>0</v>
      </c>
      <c r="BP1378">
        <v>0</v>
      </c>
      <c r="BQ1378">
        <v>0</v>
      </c>
      <c r="BY1378">
        <v>1443</v>
      </c>
      <c r="CG1378" s="4">
        <v>1</v>
      </c>
      <c r="CH1378" s="4">
        <v>1</v>
      </c>
      <c r="CI1378" s="5">
        <v>0</v>
      </c>
      <c r="CJ1378" s="5">
        <v>0</v>
      </c>
      <c r="CK1378" s="5">
        <v>0</v>
      </c>
      <c r="CL1378" s="5">
        <v>0</v>
      </c>
    </row>
    <row r="1379" spans="1:90" x14ac:dyDescent="0.2">
      <c r="A1379" t="s">
        <v>2148</v>
      </c>
      <c r="B1379" t="s">
        <v>2116</v>
      </c>
      <c r="C1379" t="s">
        <v>147</v>
      </c>
      <c r="D1379">
        <v>3.5</v>
      </c>
      <c r="E1379" t="s">
        <v>317</v>
      </c>
      <c r="F1379" t="s">
        <v>2149</v>
      </c>
      <c r="G1379" t="s">
        <v>326</v>
      </c>
      <c r="H1379" t="s">
        <v>2119</v>
      </c>
      <c r="I1379">
        <v>0.96975999999999996</v>
      </c>
      <c r="J1379">
        <v>2.8936E-2</v>
      </c>
      <c r="K1379">
        <v>0.29577999999999999</v>
      </c>
      <c r="L1379">
        <v>2012.9</v>
      </c>
      <c r="M1379">
        <v>4.5315000000000003</v>
      </c>
      <c r="N1379">
        <v>11.712</v>
      </c>
      <c r="O1379">
        <v>1549.3</v>
      </c>
      <c r="P1379" s="1">
        <v>158030</v>
      </c>
      <c r="Q1379">
        <v>-588.96</v>
      </c>
      <c r="R1379">
        <v>0.82506999999999997</v>
      </c>
      <c r="S1379">
        <v>0.81227000000000005</v>
      </c>
      <c r="T1379">
        <v>2.1518999999999999</v>
      </c>
      <c r="U1379">
        <v>1.1536999999999999</v>
      </c>
      <c r="V1379">
        <v>-0.38684000000000002</v>
      </c>
      <c r="W1379">
        <v>-0.45288</v>
      </c>
      <c r="X1379">
        <v>6.0590000000000002</v>
      </c>
      <c r="Y1379">
        <v>3.2</v>
      </c>
      <c r="Z1379">
        <v>0.55745</v>
      </c>
      <c r="AA1379">
        <v>0.53637999999999997</v>
      </c>
      <c r="AB1379">
        <v>3.4226999999999999</v>
      </c>
      <c r="AC1379">
        <v>2.7898999999999998</v>
      </c>
      <c r="AD1379">
        <v>45</v>
      </c>
      <c r="AE1379">
        <v>20</v>
      </c>
      <c r="AF1379">
        <v>1.5368999999999999</v>
      </c>
      <c r="AG1379">
        <v>8.5383000000000001E-2</v>
      </c>
      <c r="AH1379">
        <v>1.4515</v>
      </c>
      <c r="AI1379">
        <v>20</v>
      </c>
      <c r="AJ1379">
        <v>5</v>
      </c>
      <c r="AK1379">
        <v>19</v>
      </c>
      <c r="AL1379">
        <v>1</v>
      </c>
      <c r="AM1379">
        <v>0</v>
      </c>
      <c r="AN1379">
        <v>1</v>
      </c>
      <c r="AO1379">
        <v>0.89104000000000005</v>
      </c>
      <c r="AP1379">
        <v>0</v>
      </c>
      <c r="AQ1379">
        <v>1</v>
      </c>
      <c r="AR1379" t="s">
        <v>95</v>
      </c>
      <c r="AS1379" t="s">
        <v>95</v>
      </c>
      <c r="AT1379" t="s">
        <v>95</v>
      </c>
      <c r="AU1379" t="s">
        <v>95</v>
      </c>
      <c r="AV1379" t="s">
        <v>95</v>
      </c>
      <c r="AW1379" t="s">
        <v>95</v>
      </c>
      <c r="AX1379" t="s">
        <v>95</v>
      </c>
      <c r="AY1379" t="s">
        <v>95</v>
      </c>
      <c r="AZ1379" t="s">
        <v>95</v>
      </c>
      <c r="BA1379" t="s">
        <v>95</v>
      </c>
      <c r="BB1379" t="s">
        <v>95</v>
      </c>
      <c r="BC1379" t="s">
        <v>95</v>
      </c>
      <c r="BD1379" t="s">
        <v>95</v>
      </c>
      <c r="BE1379">
        <v>4</v>
      </c>
      <c r="BH1379" t="s">
        <v>2128</v>
      </c>
      <c r="BI1379">
        <v>0</v>
      </c>
      <c r="BJ1379" t="s">
        <v>132</v>
      </c>
      <c r="BK1379" t="s">
        <v>133</v>
      </c>
      <c r="BL1379">
        <v>1</v>
      </c>
      <c r="BM1379">
        <v>1</v>
      </c>
      <c r="BN1379">
        <v>0</v>
      </c>
      <c r="BO1379">
        <v>0</v>
      </c>
      <c r="BP1379">
        <v>0</v>
      </c>
      <c r="BQ1379">
        <v>0</v>
      </c>
      <c r="BY1379">
        <v>1444</v>
      </c>
      <c r="CG1379" s="4">
        <v>1</v>
      </c>
      <c r="CH1379" s="4">
        <v>1</v>
      </c>
      <c r="CI1379" s="5">
        <v>0</v>
      </c>
      <c r="CJ1379" s="5">
        <v>0</v>
      </c>
      <c r="CK1379" s="5">
        <v>0</v>
      </c>
      <c r="CL1379" s="5">
        <v>0</v>
      </c>
    </row>
    <row r="1380" spans="1:90" x14ac:dyDescent="0.2">
      <c r="A1380" t="s">
        <v>2150</v>
      </c>
      <c r="B1380" t="s">
        <v>2116</v>
      </c>
      <c r="C1380" t="s">
        <v>147</v>
      </c>
      <c r="D1380">
        <v>3.5</v>
      </c>
      <c r="E1380" t="s">
        <v>317</v>
      </c>
      <c r="F1380" t="s">
        <v>2151</v>
      </c>
      <c r="G1380" t="s">
        <v>326</v>
      </c>
      <c r="H1380" t="s">
        <v>2119</v>
      </c>
      <c r="I1380">
        <v>0.63305999999999996</v>
      </c>
      <c r="J1380">
        <v>0.14681</v>
      </c>
      <c r="K1380">
        <v>0.56560999999999995</v>
      </c>
      <c r="L1380">
        <v>2018.1</v>
      </c>
      <c r="M1380">
        <v>6.9416000000000002</v>
      </c>
      <c r="N1380">
        <v>34.353999999999999</v>
      </c>
      <c r="O1380">
        <v>6.4782000000000002</v>
      </c>
      <c r="P1380">
        <v>2012.1</v>
      </c>
      <c r="Q1380">
        <v>-1126.8</v>
      </c>
      <c r="R1380">
        <v>0.81196999999999997</v>
      </c>
      <c r="S1380">
        <v>0.79820999999999998</v>
      </c>
      <c r="T1380">
        <v>4.7744</v>
      </c>
      <c r="U1380">
        <v>2.2139000000000002</v>
      </c>
      <c r="V1380">
        <v>0.73485999999999996</v>
      </c>
      <c r="W1380">
        <v>0.72223000000000004</v>
      </c>
      <c r="X1380">
        <v>5.6694000000000004</v>
      </c>
      <c r="Y1380">
        <v>2.6783999999999999</v>
      </c>
      <c r="Z1380">
        <v>0.44511000000000001</v>
      </c>
      <c r="AA1380">
        <v>0.41868</v>
      </c>
      <c r="AB1380">
        <v>8.2017000000000007</v>
      </c>
      <c r="AC1380">
        <v>5.9428999999999998</v>
      </c>
      <c r="AD1380">
        <v>45</v>
      </c>
      <c r="AE1380">
        <v>22</v>
      </c>
      <c r="AF1380">
        <v>1.2807999999999999</v>
      </c>
      <c r="AG1380">
        <v>2.9108999999999999E-2</v>
      </c>
      <c r="AH1380">
        <v>1.2517</v>
      </c>
      <c r="AI1380">
        <v>39</v>
      </c>
      <c r="AJ1380">
        <v>2</v>
      </c>
      <c r="AK1380">
        <v>38</v>
      </c>
      <c r="AL1380">
        <v>0</v>
      </c>
      <c r="AM1380">
        <v>0</v>
      </c>
      <c r="AN1380">
        <v>1</v>
      </c>
      <c r="AO1380">
        <v>0.88200000000000001</v>
      </c>
      <c r="AP1380">
        <v>0</v>
      </c>
      <c r="AQ1380">
        <v>1</v>
      </c>
      <c r="AR1380" t="s">
        <v>95</v>
      </c>
      <c r="AS1380" t="s">
        <v>95</v>
      </c>
      <c r="AT1380" t="s">
        <v>95</v>
      </c>
      <c r="AU1380" t="s">
        <v>94</v>
      </c>
      <c r="AV1380" t="s">
        <v>94</v>
      </c>
      <c r="AW1380" t="s">
        <v>94</v>
      </c>
      <c r="AX1380" t="s">
        <v>95</v>
      </c>
      <c r="AY1380" t="s">
        <v>95</v>
      </c>
      <c r="AZ1380" t="s">
        <v>95</v>
      </c>
      <c r="BA1380" t="s">
        <v>94</v>
      </c>
      <c r="BB1380" t="s">
        <v>94</v>
      </c>
      <c r="BC1380" t="s">
        <v>94</v>
      </c>
      <c r="BD1380" t="s">
        <v>94</v>
      </c>
      <c r="BE1380">
        <v>2</v>
      </c>
      <c r="BI1380">
        <v>0</v>
      </c>
      <c r="BJ1380" t="s">
        <v>132</v>
      </c>
      <c r="BK1380" t="s">
        <v>133</v>
      </c>
      <c r="BL1380">
        <v>1</v>
      </c>
      <c r="BM1380">
        <v>1</v>
      </c>
      <c r="BN1380">
        <v>0</v>
      </c>
      <c r="BO1380">
        <v>0</v>
      </c>
      <c r="BP1380">
        <v>0</v>
      </c>
      <c r="BQ1380">
        <v>0</v>
      </c>
      <c r="BY1380">
        <v>1445</v>
      </c>
      <c r="CG1380" s="4">
        <v>1</v>
      </c>
      <c r="CH1380" s="4">
        <v>1</v>
      </c>
      <c r="CI1380" s="5">
        <v>0</v>
      </c>
      <c r="CJ1380" s="5">
        <v>0</v>
      </c>
      <c r="CK1380" s="5">
        <v>0</v>
      </c>
      <c r="CL1380" s="5">
        <v>0</v>
      </c>
    </row>
    <row r="1381" spans="1:90" x14ac:dyDescent="0.2">
      <c r="A1381" t="s">
        <v>2152</v>
      </c>
      <c r="B1381" t="s">
        <v>2116</v>
      </c>
      <c r="C1381" t="s">
        <v>147</v>
      </c>
      <c r="D1381">
        <v>3.5</v>
      </c>
      <c r="E1381" t="s">
        <v>317</v>
      </c>
      <c r="F1381" t="s">
        <v>2153</v>
      </c>
      <c r="G1381" t="s">
        <v>336</v>
      </c>
      <c r="H1381" t="s">
        <v>2119</v>
      </c>
      <c r="I1381">
        <v>0.15075</v>
      </c>
      <c r="J1381">
        <v>0.15074000000000001</v>
      </c>
      <c r="K1381">
        <v>9.4152000000000005</v>
      </c>
      <c r="L1381">
        <v>2084.6999999999998</v>
      </c>
      <c r="M1381">
        <v>29.151</v>
      </c>
      <c r="N1381" s="1">
        <v>6081400</v>
      </c>
      <c r="O1381">
        <v>7.4313000000000001E-3</v>
      </c>
      <c r="P1381">
        <v>1948.6</v>
      </c>
      <c r="Q1381">
        <v>-18744</v>
      </c>
      <c r="R1381">
        <v>0.99624999999999997</v>
      </c>
      <c r="S1381">
        <v>0.99597000000000002</v>
      </c>
      <c r="T1381">
        <v>9.5553000000000008</v>
      </c>
      <c r="U1381">
        <v>8.2401999999999997</v>
      </c>
      <c r="V1381">
        <v>0.99624999999999997</v>
      </c>
      <c r="W1381">
        <v>0.99607000000000001</v>
      </c>
      <c r="X1381">
        <v>9.5553000000000008</v>
      </c>
      <c r="Y1381">
        <v>8.2399000000000004</v>
      </c>
      <c r="Z1381">
        <v>0.61470999999999998</v>
      </c>
      <c r="AA1381">
        <v>0.59636</v>
      </c>
      <c r="AB1381">
        <v>96.805999999999997</v>
      </c>
      <c r="AC1381">
        <v>75.891999999999996</v>
      </c>
      <c r="AD1381">
        <v>45</v>
      </c>
      <c r="AE1381">
        <v>44</v>
      </c>
      <c r="AF1381">
        <v>1.0294E-4</v>
      </c>
      <c r="AG1381" s="1">
        <v>1.6443E-7</v>
      </c>
      <c r="AH1381">
        <v>1.0276999999999999E-4</v>
      </c>
      <c r="AI1381">
        <v>44</v>
      </c>
      <c r="AJ1381">
        <v>0</v>
      </c>
      <c r="AK1381">
        <v>43</v>
      </c>
      <c r="AL1381">
        <v>0</v>
      </c>
      <c r="AM1381">
        <v>0</v>
      </c>
      <c r="AN1381">
        <v>0</v>
      </c>
      <c r="AO1381">
        <v>0.86804000000000003</v>
      </c>
      <c r="AP1381">
        <v>0</v>
      </c>
      <c r="AQ1381">
        <v>0</v>
      </c>
      <c r="AR1381" t="s">
        <v>95</v>
      </c>
      <c r="AS1381" t="s">
        <v>95</v>
      </c>
      <c r="AT1381" t="s">
        <v>95</v>
      </c>
      <c r="AU1381" t="s">
        <v>95</v>
      </c>
      <c r="AV1381" t="s">
        <v>95</v>
      </c>
      <c r="AW1381" t="s">
        <v>95</v>
      </c>
      <c r="AX1381" t="s">
        <v>95</v>
      </c>
      <c r="AY1381" t="s">
        <v>94</v>
      </c>
      <c r="AZ1381" t="s">
        <v>95</v>
      </c>
      <c r="BA1381" t="s">
        <v>94</v>
      </c>
      <c r="BB1381" t="s">
        <v>95</v>
      </c>
      <c r="BC1381" t="s">
        <v>94</v>
      </c>
      <c r="BD1381" t="s">
        <v>95</v>
      </c>
      <c r="BH1381" t="s">
        <v>389</v>
      </c>
      <c r="BI1381">
        <v>1</v>
      </c>
      <c r="BJ1381" t="s">
        <v>97</v>
      </c>
      <c r="BK1381" t="s">
        <v>337</v>
      </c>
      <c r="BL1381">
        <v>0</v>
      </c>
      <c r="BM1381">
        <v>0</v>
      </c>
      <c r="BN1381">
        <v>0</v>
      </c>
      <c r="BO1381">
        <v>0</v>
      </c>
      <c r="BP1381">
        <v>0</v>
      </c>
      <c r="BQ1381">
        <v>0</v>
      </c>
      <c r="BY1381">
        <v>1446</v>
      </c>
      <c r="CG1381" s="4">
        <v>0</v>
      </c>
      <c r="CH1381" s="4">
        <v>0</v>
      </c>
      <c r="CI1381" s="5">
        <v>0</v>
      </c>
      <c r="CJ1381" s="5">
        <v>0</v>
      </c>
      <c r="CK1381" s="5">
        <v>0</v>
      </c>
      <c r="CL1381" s="5">
        <v>0</v>
      </c>
    </row>
    <row r="1382" spans="1:90" x14ac:dyDescent="0.2">
      <c r="A1382" t="s">
        <v>2154</v>
      </c>
      <c r="B1382" t="s">
        <v>2116</v>
      </c>
      <c r="C1382" t="s">
        <v>147</v>
      </c>
      <c r="D1382">
        <v>3.5</v>
      </c>
      <c r="E1382" t="s">
        <v>317</v>
      </c>
      <c r="F1382" t="s">
        <v>2155</v>
      </c>
      <c r="G1382" t="s">
        <v>340</v>
      </c>
      <c r="H1382" t="s">
        <v>2119</v>
      </c>
      <c r="I1382">
        <v>0.27355000000000002</v>
      </c>
      <c r="J1382">
        <v>0.14731</v>
      </c>
      <c r="K1382">
        <v>1.1907000000000001</v>
      </c>
      <c r="L1382">
        <v>2018.6</v>
      </c>
      <c r="M1382">
        <v>16.065000000000001</v>
      </c>
      <c r="N1382">
        <v>91.105000000000004</v>
      </c>
      <c r="O1382">
        <v>7.8752000000000004</v>
      </c>
      <c r="P1382">
        <v>2007.5</v>
      </c>
      <c r="Q1382">
        <v>-2370.5</v>
      </c>
      <c r="R1382">
        <v>0.99461999999999995</v>
      </c>
      <c r="S1382">
        <v>0.99421999999999999</v>
      </c>
      <c r="T1382">
        <v>1.4278999999999999</v>
      </c>
      <c r="U1382">
        <v>1.2957000000000001</v>
      </c>
      <c r="V1382">
        <v>0.97985999999999995</v>
      </c>
      <c r="W1382">
        <v>0.97887999999999997</v>
      </c>
      <c r="X1382">
        <v>2.7625999999999999</v>
      </c>
      <c r="Y1382">
        <v>1.9313</v>
      </c>
      <c r="Z1382">
        <v>0.60321999999999998</v>
      </c>
      <c r="AA1382">
        <v>0.58386000000000005</v>
      </c>
      <c r="AB1382">
        <v>12.263</v>
      </c>
      <c r="AC1382">
        <v>10.052</v>
      </c>
      <c r="AD1382">
        <v>44</v>
      </c>
      <c r="AE1382">
        <v>43</v>
      </c>
      <c r="AF1382">
        <v>0.74639</v>
      </c>
      <c r="AG1382">
        <v>1.0976E-2</v>
      </c>
      <c r="AH1382">
        <v>0.73541000000000001</v>
      </c>
      <c r="AI1382">
        <v>43</v>
      </c>
      <c r="AJ1382">
        <v>0</v>
      </c>
      <c r="AK1382">
        <v>42</v>
      </c>
      <c r="AL1382">
        <v>0</v>
      </c>
      <c r="AM1382">
        <v>0</v>
      </c>
      <c r="AN1382">
        <v>0</v>
      </c>
      <c r="AO1382">
        <v>0.89529000000000003</v>
      </c>
      <c r="AP1382">
        <v>0</v>
      </c>
      <c r="AQ1382">
        <v>1</v>
      </c>
      <c r="AR1382" t="s">
        <v>95</v>
      </c>
      <c r="AS1382" t="s">
        <v>95</v>
      </c>
      <c r="AT1382" t="s">
        <v>95</v>
      </c>
      <c r="AU1382" t="s">
        <v>95</v>
      </c>
      <c r="AV1382" t="s">
        <v>95</v>
      </c>
      <c r="AW1382" t="s">
        <v>95</v>
      </c>
      <c r="AX1382" t="s">
        <v>95</v>
      </c>
      <c r="AY1382" t="s">
        <v>95</v>
      </c>
      <c r="AZ1382" t="s">
        <v>95</v>
      </c>
      <c r="BA1382" t="s">
        <v>95</v>
      </c>
      <c r="BB1382" t="s">
        <v>95</v>
      </c>
      <c r="BC1382" t="s">
        <v>95</v>
      </c>
      <c r="BD1382" t="s">
        <v>95</v>
      </c>
      <c r="BH1382" t="s">
        <v>341</v>
      </c>
      <c r="BI1382">
        <v>1</v>
      </c>
      <c r="BJ1382" t="s">
        <v>97</v>
      </c>
      <c r="BK1382" t="s">
        <v>138</v>
      </c>
      <c r="BL1382">
        <v>0</v>
      </c>
      <c r="BM1382">
        <v>0</v>
      </c>
      <c r="BN1382">
        <v>0</v>
      </c>
      <c r="BO1382">
        <v>0</v>
      </c>
      <c r="BP1382">
        <v>0</v>
      </c>
      <c r="BQ1382">
        <v>0</v>
      </c>
      <c r="BY1382">
        <v>1447</v>
      </c>
      <c r="CG1382" s="4">
        <v>0</v>
      </c>
      <c r="CH1382" s="4">
        <v>0</v>
      </c>
      <c r="CI1382" s="5">
        <v>0</v>
      </c>
      <c r="CJ1382" s="5">
        <v>0</v>
      </c>
      <c r="CK1382" s="5">
        <v>0</v>
      </c>
      <c r="CL1382" s="5">
        <v>0</v>
      </c>
    </row>
    <row r="1383" spans="1:90" x14ac:dyDescent="0.2">
      <c r="A1383" t="s">
        <v>2156</v>
      </c>
      <c r="B1383" t="s">
        <v>2116</v>
      </c>
      <c r="C1383" t="s">
        <v>147</v>
      </c>
      <c r="D1383">
        <v>3.5</v>
      </c>
      <c r="E1383" t="s">
        <v>317</v>
      </c>
      <c r="F1383" t="s">
        <v>2157</v>
      </c>
      <c r="G1383" t="s">
        <v>336</v>
      </c>
      <c r="H1383" t="s">
        <v>2119</v>
      </c>
      <c r="I1383">
        <v>0.14388999999999999</v>
      </c>
      <c r="J1383">
        <v>0.13827999999999999</v>
      </c>
      <c r="K1383">
        <v>28.138000000000002</v>
      </c>
      <c r="L1383">
        <v>2041</v>
      </c>
      <c r="M1383">
        <v>30.541</v>
      </c>
      <c r="N1383">
        <v>22339</v>
      </c>
      <c r="O1383">
        <v>1.1666000000000001E-3</v>
      </c>
      <c r="P1383">
        <v>1920.9</v>
      </c>
      <c r="Q1383">
        <v>-56021</v>
      </c>
      <c r="R1383">
        <v>0.99953000000000003</v>
      </c>
      <c r="S1383">
        <v>0.99950000000000006</v>
      </c>
      <c r="T1383">
        <v>9.7665000000000006</v>
      </c>
      <c r="U1383">
        <v>7.7782999999999998</v>
      </c>
      <c r="V1383">
        <v>0.99946000000000002</v>
      </c>
      <c r="W1383">
        <v>0.99944</v>
      </c>
      <c r="X1383">
        <v>10.458</v>
      </c>
      <c r="Y1383">
        <v>7.1818999999999997</v>
      </c>
      <c r="Z1383">
        <v>0.65812000000000004</v>
      </c>
      <c r="AA1383">
        <v>0.64183999999999997</v>
      </c>
      <c r="AB1383">
        <v>263.38</v>
      </c>
      <c r="AC1383">
        <v>210.68</v>
      </c>
      <c r="AD1383">
        <v>45</v>
      </c>
      <c r="AE1383">
        <v>43</v>
      </c>
      <c r="AF1383">
        <v>7.8919000000000003E-2</v>
      </c>
      <c r="AG1383" s="1">
        <v>4.4764E-5</v>
      </c>
      <c r="AH1383">
        <v>7.8875000000000001E-2</v>
      </c>
      <c r="AI1383">
        <v>43</v>
      </c>
      <c r="AJ1383">
        <v>0</v>
      </c>
      <c r="AK1383">
        <v>42</v>
      </c>
      <c r="AL1383">
        <v>0</v>
      </c>
      <c r="AM1383">
        <v>0</v>
      </c>
      <c r="AN1383">
        <v>1</v>
      </c>
      <c r="AO1383">
        <v>0.87685999999999997</v>
      </c>
      <c r="AP1383">
        <v>0</v>
      </c>
      <c r="AQ1383">
        <v>0</v>
      </c>
      <c r="AR1383" t="s">
        <v>95</v>
      </c>
      <c r="AS1383" t="s">
        <v>95</v>
      </c>
      <c r="AT1383" t="s">
        <v>95</v>
      </c>
      <c r="AU1383" t="s">
        <v>95</v>
      </c>
      <c r="AV1383" t="s">
        <v>95</v>
      </c>
      <c r="AW1383" t="s">
        <v>95</v>
      </c>
      <c r="AX1383" t="s">
        <v>95</v>
      </c>
      <c r="AY1383" t="s">
        <v>94</v>
      </c>
      <c r="AZ1383" t="s">
        <v>95</v>
      </c>
      <c r="BA1383" t="s">
        <v>94</v>
      </c>
      <c r="BB1383" t="s">
        <v>95</v>
      </c>
      <c r="BC1383" t="s">
        <v>94</v>
      </c>
      <c r="BD1383" t="s">
        <v>95</v>
      </c>
      <c r="BH1383" t="s">
        <v>389</v>
      </c>
      <c r="BI1383">
        <v>1</v>
      </c>
      <c r="BJ1383" t="s">
        <v>97</v>
      </c>
      <c r="BK1383" t="s">
        <v>337</v>
      </c>
      <c r="BL1383">
        <v>0</v>
      </c>
      <c r="BM1383">
        <v>0</v>
      </c>
      <c r="BN1383">
        <v>0</v>
      </c>
      <c r="BO1383">
        <v>0</v>
      </c>
      <c r="BP1383">
        <v>0</v>
      </c>
      <c r="BQ1383">
        <v>0</v>
      </c>
      <c r="BY1383">
        <v>1448</v>
      </c>
      <c r="CG1383" s="4">
        <v>0</v>
      </c>
      <c r="CH1383" s="4">
        <v>0</v>
      </c>
      <c r="CI1383" s="5">
        <v>0</v>
      </c>
      <c r="CJ1383" s="5">
        <v>0</v>
      </c>
      <c r="CK1383" s="5">
        <v>0</v>
      </c>
      <c r="CL1383" s="5">
        <v>0</v>
      </c>
    </row>
    <row r="1384" spans="1:90" x14ac:dyDescent="0.2">
      <c r="A1384" t="s">
        <v>2158</v>
      </c>
      <c r="B1384" t="s">
        <v>2116</v>
      </c>
      <c r="C1384" t="s">
        <v>147</v>
      </c>
      <c r="D1384">
        <v>3.5</v>
      </c>
      <c r="E1384" t="s">
        <v>317</v>
      </c>
      <c r="F1384" t="s">
        <v>2159</v>
      </c>
      <c r="G1384" t="s">
        <v>340</v>
      </c>
      <c r="H1384" t="s">
        <v>2119</v>
      </c>
      <c r="I1384">
        <v>0.17516000000000001</v>
      </c>
      <c r="J1384">
        <v>0.13500000000000001</v>
      </c>
      <c r="K1384">
        <v>3.2890999999999999</v>
      </c>
      <c r="L1384">
        <v>2024.5</v>
      </c>
      <c r="M1384">
        <v>25.088000000000001</v>
      </c>
      <c r="N1384">
        <v>446.14</v>
      </c>
      <c r="O1384">
        <v>0.12297</v>
      </c>
      <c r="P1384">
        <v>1968.2</v>
      </c>
      <c r="Q1384">
        <v>-6547.3</v>
      </c>
      <c r="R1384">
        <v>0.99668000000000001</v>
      </c>
      <c r="S1384">
        <v>0.99643000000000004</v>
      </c>
      <c r="T1384">
        <v>2.9556</v>
      </c>
      <c r="U1384">
        <v>2.2006000000000001</v>
      </c>
      <c r="V1384">
        <v>0.99368000000000001</v>
      </c>
      <c r="W1384">
        <v>0.99336999999999998</v>
      </c>
      <c r="X1384">
        <v>4.0762</v>
      </c>
      <c r="Y1384">
        <v>2.3218000000000001</v>
      </c>
      <c r="Z1384">
        <v>0.66354999999999997</v>
      </c>
      <c r="AA1384">
        <v>0.64714000000000005</v>
      </c>
      <c r="AB1384">
        <v>29.741</v>
      </c>
      <c r="AC1384">
        <v>24.396999999999998</v>
      </c>
      <c r="AD1384">
        <v>44</v>
      </c>
      <c r="AE1384">
        <v>42</v>
      </c>
      <c r="AF1384">
        <v>0.41243000000000002</v>
      </c>
      <c r="AG1384">
        <v>2.2415E-3</v>
      </c>
      <c r="AH1384">
        <v>0.41019</v>
      </c>
      <c r="AI1384">
        <v>42</v>
      </c>
      <c r="AJ1384">
        <v>0</v>
      </c>
      <c r="AK1384">
        <v>41</v>
      </c>
      <c r="AL1384">
        <v>0</v>
      </c>
      <c r="AM1384">
        <v>0</v>
      </c>
      <c r="AN1384">
        <v>0</v>
      </c>
      <c r="AO1384">
        <v>0.89502999999999999</v>
      </c>
      <c r="AP1384">
        <v>0</v>
      </c>
      <c r="AQ1384">
        <v>0</v>
      </c>
      <c r="AR1384" t="s">
        <v>95</v>
      </c>
      <c r="AS1384" t="s">
        <v>95</v>
      </c>
      <c r="AT1384" t="s">
        <v>95</v>
      </c>
      <c r="AU1384" t="s">
        <v>95</v>
      </c>
      <c r="AV1384" t="s">
        <v>95</v>
      </c>
      <c r="AW1384" t="s">
        <v>95</v>
      </c>
      <c r="AX1384" t="s">
        <v>95</v>
      </c>
      <c r="AY1384" t="s">
        <v>95</v>
      </c>
      <c r="AZ1384" t="s">
        <v>95</v>
      </c>
      <c r="BA1384" t="s">
        <v>95</v>
      </c>
      <c r="BB1384" t="s">
        <v>95</v>
      </c>
      <c r="BC1384" t="s">
        <v>95</v>
      </c>
      <c r="BD1384" t="s">
        <v>95</v>
      </c>
      <c r="BH1384" t="s">
        <v>341</v>
      </c>
      <c r="BI1384">
        <v>1</v>
      </c>
      <c r="BJ1384" t="s">
        <v>97</v>
      </c>
      <c r="BK1384" t="s">
        <v>138</v>
      </c>
      <c r="BL1384">
        <v>0</v>
      </c>
      <c r="BM1384">
        <v>0</v>
      </c>
      <c r="BN1384">
        <v>0</v>
      </c>
      <c r="BO1384">
        <v>0</v>
      </c>
      <c r="BP1384">
        <v>0</v>
      </c>
      <c r="BQ1384">
        <v>0</v>
      </c>
      <c r="BY1384">
        <v>1449</v>
      </c>
      <c r="CG1384" s="4">
        <v>0</v>
      </c>
      <c r="CH1384" s="4">
        <v>0</v>
      </c>
      <c r="CI1384" s="5">
        <v>0</v>
      </c>
      <c r="CJ1384" s="5">
        <v>0</v>
      </c>
      <c r="CK1384" s="5">
        <v>0</v>
      </c>
      <c r="CL1384" s="5">
        <v>0</v>
      </c>
    </row>
    <row r="1385" spans="1:90" x14ac:dyDescent="0.2">
      <c r="A1385" t="s">
        <v>2160</v>
      </c>
      <c r="B1385" t="s">
        <v>2116</v>
      </c>
      <c r="C1385" t="s">
        <v>147</v>
      </c>
      <c r="D1385">
        <v>3.5</v>
      </c>
      <c r="E1385" t="s">
        <v>317</v>
      </c>
      <c r="F1385" t="s">
        <v>2161</v>
      </c>
      <c r="G1385" t="s">
        <v>344</v>
      </c>
      <c r="H1385" t="s">
        <v>2119</v>
      </c>
      <c r="I1385">
        <v>0.29411999999999999</v>
      </c>
      <c r="J1385">
        <v>0.13392000000000001</v>
      </c>
      <c r="K1385">
        <v>1.2734000000000001</v>
      </c>
      <c r="L1385">
        <v>2017.8</v>
      </c>
      <c r="M1385">
        <v>14.941000000000001</v>
      </c>
      <c r="N1385">
        <v>82.748000000000005</v>
      </c>
      <c r="O1385">
        <v>3.4235000000000002</v>
      </c>
      <c r="P1385">
        <v>2000.4</v>
      </c>
      <c r="Q1385">
        <v>-2535.4</v>
      </c>
      <c r="R1385">
        <v>0.99446999999999997</v>
      </c>
      <c r="S1385">
        <v>0.99406000000000005</v>
      </c>
      <c r="T1385">
        <v>1.5548</v>
      </c>
      <c r="U1385">
        <v>1.3748</v>
      </c>
      <c r="V1385">
        <v>0.96908000000000005</v>
      </c>
      <c r="W1385">
        <v>0.96760000000000002</v>
      </c>
      <c r="X1385">
        <v>3.6764000000000001</v>
      </c>
      <c r="Y1385">
        <v>2.4855</v>
      </c>
      <c r="Z1385">
        <v>0.62575999999999998</v>
      </c>
      <c r="AA1385">
        <v>0.60794000000000004</v>
      </c>
      <c r="AB1385">
        <v>12.789</v>
      </c>
      <c r="AC1385">
        <v>10.679</v>
      </c>
      <c r="AD1385">
        <v>45</v>
      </c>
      <c r="AE1385">
        <v>44</v>
      </c>
      <c r="AF1385">
        <v>0.82177</v>
      </c>
      <c r="AG1385">
        <v>1.2085E-2</v>
      </c>
      <c r="AH1385">
        <v>0.80967999999999996</v>
      </c>
      <c r="AI1385">
        <v>44</v>
      </c>
      <c r="AJ1385">
        <v>1</v>
      </c>
      <c r="AK1385">
        <v>43</v>
      </c>
      <c r="AL1385">
        <v>0</v>
      </c>
      <c r="AM1385">
        <v>0</v>
      </c>
      <c r="AN1385">
        <v>0</v>
      </c>
      <c r="AO1385">
        <v>0.91235999999999995</v>
      </c>
      <c r="AP1385">
        <v>0</v>
      </c>
      <c r="AQ1385">
        <v>1</v>
      </c>
      <c r="AR1385" t="s">
        <v>95</v>
      </c>
      <c r="AS1385" t="s">
        <v>95</v>
      </c>
      <c r="AT1385" t="s">
        <v>95</v>
      </c>
      <c r="AU1385" t="s">
        <v>95</v>
      </c>
      <c r="AV1385" t="s">
        <v>95</v>
      </c>
      <c r="AW1385" t="s">
        <v>95</v>
      </c>
      <c r="AX1385" t="s">
        <v>95</v>
      </c>
      <c r="AY1385" t="s">
        <v>95</v>
      </c>
      <c r="AZ1385" t="s">
        <v>95</v>
      </c>
      <c r="BA1385" t="s">
        <v>95</v>
      </c>
      <c r="BB1385" t="s">
        <v>95</v>
      </c>
      <c r="BC1385" t="s">
        <v>95</v>
      </c>
      <c r="BD1385" t="s">
        <v>95</v>
      </c>
      <c r="BH1385" t="s">
        <v>345</v>
      </c>
      <c r="BI1385">
        <v>1</v>
      </c>
      <c r="BJ1385" t="s">
        <v>97</v>
      </c>
      <c r="BK1385" t="s">
        <v>180</v>
      </c>
      <c r="BL1385">
        <v>0</v>
      </c>
      <c r="BM1385">
        <v>0</v>
      </c>
      <c r="BN1385">
        <v>0</v>
      </c>
      <c r="BO1385">
        <v>0</v>
      </c>
      <c r="BP1385">
        <v>0</v>
      </c>
      <c r="BQ1385">
        <v>0</v>
      </c>
      <c r="BY1385">
        <v>1450</v>
      </c>
      <c r="CG1385" s="4">
        <v>0</v>
      </c>
      <c r="CH1385" s="4">
        <v>0</v>
      </c>
      <c r="CI1385" s="5">
        <v>0</v>
      </c>
      <c r="CJ1385" s="5">
        <v>0</v>
      </c>
      <c r="CK1385" s="5">
        <v>0</v>
      </c>
      <c r="CL1385" s="5">
        <v>0</v>
      </c>
    </row>
    <row r="1386" spans="1:90" x14ac:dyDescent="0.2">
      <c r="A1386" t="s">
        <v>2162</v>
      </c>
      <c r="B1386" t="s">
        <v>2116</v>
      </c>
      <c r="C1386" t="s">
        <v>147</v>
      </c>
      <c r="D1386">
        <v>3.5</v>
      </c>
      <c r="E1386" t="s">
        <v>317</v>
      </c>
      <c r="F1386" t="s">
        <v>2163</v>
      </c>
      <c r="G1386" t="s">
        <v>348</v>
      </c>
      <c r="H1386" t="s">
        <v>2119</v>
      </c>
      <c r="I1386">
        <v>0.35621000000000003</v>
      </c>
      <c r="J1386">
        <v>1.4467000000000001E-2</v>
      </c>
      <c r="K1386">
        <v>0.14180999999999999</v>
      </c>
      <c r="L1386">
        <v>2013.9</v>
      </c>
      <c r="M1386">
        <v>12.337</v>
      </c>
      <c r="N1386">
        <v>7.9741999999999997</v>
      </c>
      <c r="O1386">
        <v>1552.3</v>
      </c>
      <c r="P1386" s="1">
        <v>157730</v>
      </c>
      <c r="Q1386">
        <v>-282.26</v>
      </c>
      <c r="R1386">
        <v>0.89061000000000001</v>
      </c>
      <c r="S1386">
        <v>0.88173999999999997</v>
      </c>
      <c r="T1386">
        <v>0.76180000000000003</v>
      </c>
      <c r="U1386">
        <v>0.44574999999999998</v>
      </c>
      <c r="V1386">
        <v>-0.35165000000000002</v>
      </c>
      <c r="W1386">
        <v>-0.42279</v>
      </c>
      <c r="X1386">
        <v>2.6778</v>
      </c>
      <c r="Y1386">
        <v>1.3658999999999999</v>
      </c>
      <c r="Z1386">
        <v>0.53071000000000002</v>
      </c>
      <c r="AA1386">
        <v>0.50600999999999996</v>
      </c>
      <c r="AB1386">
        <v>1.5779000000000001</v>
      </c>
      <c r="AC1386">
        <v>1.2438</v>
      </c>
      <c r="AD1386">
        <v>41</v>
      </c>
      <c r="AE1386">
        <v>16</v>
      </c>
      <c r="AF1386">
        <v>1.254</v>
      </c>
      <c r="AG1386">
        <v>0.12540000000000001</v>
      </c>
      <c r="AH1386">
        <v>1.1286</v>
      </c>
      <c r="AI1386">
        <v>40</v>
      </c>
      <c r="AJ1386">
        <v>0</v>
      </c>
      <c r="AK1386">
        <v>39</v>
      </c>
      <c r="AL1386">
        <v>0</v>
      </c>
      <c r="AM1386">
        <v>0</v>
      </c>
      <c r="AN1386">
        <v>1</v>
      </c>
      <c r="AO1386">
        <v>0.75170000000000003</v>
      </c>
      <c r="AP1386">
        <v>0</v>
      </c>
      <c r="AQ1386">
        <v>1</v>
      </c>
      <c r="AR1386" t="s">
        <v>95</v>
      </c>
      <c r="AS1386" t="s">
        <v>95</v>
      </c>
      <c r="AT1386" t="s">
        <v>95</v>
      </c>
      <c r="AU1386" t="s">
        <v>94</v>
      </c>
      <c r="AV1386" t="s">
        <v>94</v>
      </c>
      <c r="AW1386" t="s">
        <v>94</v>
      </c>
      <c r="AX1386" t="s">
        <v>95</v>
      </c>
      <c r="AY1386" t="s">
        <v>95</v>
      </c>
      <c r="AZ1386" t="s">
        <v>95</v>
      </c>
      <c r="BA1386" t="s">
        <v>94</v>
      </c>
      <c r="BB1386" t="s">
        <v>94</v>
      </c>
      <c r="BC1386" t="s">
        <v>94</v>
      </c>
      <c r="BD1386" t="s">
        <v>94</v>
      </c>
      <c r="BH1386" t="s">
        <v>345</v>
      </c>
      <c r="BI1386">
        <v>1</v>
      </c>
      <c r="BJ1386" t="s">
        <v>97</v>
      </c>
      <c r="BK1386" t="s">
        <v>138</v>
      </c>
      <c r="BL1386">
        <v>0</v>
      </c>
      <c r="BM1386">
        <v>0</v>
      </c>
      <c r="BN1386">
        <v>0</v>
      </c>
      <c r="BO1386">
        <v>0</v>
      </c>
      <c r="BP1386">
        <v>0</v>
      </c>
      <c r="BQ1386">
        <v>0</v>
      </c>
      <c r="BY1386">
        <v>1451</v>
      </c>
      <c r="CG1386" s="4">
        <v>0</v>
      </c>
      <c r="CH1386" s="4">
        <v>0</v>
      </c>
      <c r="CI1386" s="5">
        <v>0</v>
      </c>
      <c r="CJ1386" s="5">
        <v>0</v>
      </c>
      <c r="CK1386" s="5">
        <v>0</v>
      </c>
      <c r="CL1386" s="5">
        <v>0</v>
      </c>
    </row>
    <row r="1387" spans="1:90" x14ac:dyDescent="0.2">
      <c r="A1387" t="s">
        <v>2164</v>
      </c>
      <c r="B1387" t="s">
        <v>2116</v>
      </c>
      <c r="C1387" t="s">
        <v>147</v>
      </c>
      <c r="D1387">
        <v>3.5</v>
      </c>
      <c r="E1387" t="s">
        <v>317</v>
      </c>
      <c r="F1387" t="s">
        <v>2165</v>
      </c>
      <c r="G1387" t="s">
        <v>344</v>
      </c>
      <c r="H1387" t="s">
        <v>2119</v>
      </c>
      <c r="I1387">
        <v>0.19639000000000001</v>
      </c>
      <c r="J1387">
        <v>0.12478</v>
      </c>
      <c r="K1387">
        <v>3.504</v>
      </c>
      <c r="L1387">
        <v>2021</v>
      </c>
      <c r="M1387">
        <v>22.376000000000001</v>
      </c>
      <c r="N1387">
        <v>306.24</v>
      </c>
      <c r="O1387">
        <v>0.14992</v>
      </c>
      <c r="P1387">
        <v>1965.9</v>
      </c>
      <c r="Q1387">
        <v>-6975.7</v>
      </c>
      <c r="R1387">
        <v>0.99453000000000003</v>
      </c>
      <c r="S1387">
        <v>0.99412999999999996</v>
      </c>
      <c r="T1387">
        <v>4.0823999999999998</v>
      </c>
      <c r="U1387">
        <v>3.0587</v>
      </c>
      <c r="V1387">
        <v>0.98512</v>
      </c>
      <c r="W1387">
        <v>0.98441000000000001</v>
      </c>
      <c r="X1387">
        <v>6.7342000000000004</v>
      </c>
      <c r="Y1387">
        <v>3.9262999999999999</v>
      </c>
      <c r="Z1387">
        <v>0.67957000000000001</v>
      </c>
      <c r="AA1387">
        <v>0.66432000000000002</v>
      </c>
      <c r="AB1387">
        <v>31.248000000000001</v>
      </c>
      <c r="AC1387">
        <v>26.161999999999999</v>
      </c>
      <c r="AD1387">
        <v>45</v>
      </c>
      <c r="AE1387">
        <v>43</v>
      </c>
      <c r="AF1387">
        <v>0.60084000000000004</v>
      </c>
      <c r="AG1387">
        <v>3.2653999999999999E-3</v>
      </c>
      <c r="AH1387">
        <v>0.59757000000000005</v>
      </c>
      <c r="AI1387">
        <v>43</v>
      </c>
      <c r="AJ1387">
        <v>1</v>
      </c>
      <c r="AK1387">
        <v>42</v>
      </c>
      <c r="AL1387">
        <v>0</v>
      </c>
      <c r="AM1387">
        <v>0</v>
      </c>
      <c r="AN1387">
        <v>0</v>
      </c>
      <c r="AO1387">
        <v>0.91225999999999996</v>
      </c>
      <c r="AP1387">
        <v>0</v>
      </c>
      <c r="AQ1387">
        <v>0</v>
      </c>
      <c r="AR1387" t="s">
        <v>95</v>
      </c>
      <c r="AS1387" t="s">
        <v>95</v>
      </c>
      <c r="AT1387" t="s">
        <v>95</v>
      </c>
      <c r="AU1387" t="s">
        <v>95</v>
      </c>
      <c r="AV1387" t="s">
        <v>95</v>
      </c>
      <c r="AW1387" t="s">
        <v>95</v>
      </c>
      <c r="AX1387" t="s">
        <v>95</v>
      </c>
      <c r="AY1387" t="s">
        <v>95</v>
      </c>
      <c r="AZ1387" t="s">
        <v>95</v>
      </c>
      <c r="BA1387" t="s">
        <v>95</v>
      </c>
      <c r="BB1387" t="s">
        <v>95</v>
      </c>
      <c r="BC1387" t="s">
        <v>95</v>
      </c>
      <c r="BD1387" t="s">
        <v>95</v>
      </c>
      <c r="BH1387" t="s">
        <v>345</v>
      </c>
      <c r="BI1387">
        <v>1</v>
      </c>
      <c r="BJ1387" t="s">
        <v>97</v>
      </c>
      <c r="BK1387" t="s">
        <v>180</v>
      </c>
      <c r="BL1387">
        <v>0</v>
      </c>
      <c r="BM1387">
        <v>0</v>
      </c>
      <c r="BN1387">
        <v>0</v>
      </c>
      <c r="BO1387">
        <v>0</v>
      </c>
      <c r="BP1387">
        <v>0</v>
      </c>
      <c r="BQ1387">
        <v>0</v>
      </c>
      <c r="BY1387">
        <v>1452</v>
      </c>
      <c r="CG1387" s="4">
        <v>0</v>
      </c>
      <c r="CH1387" s="4">
        <v>0</v>
      </c>
      <c r="CI1387" s="5">
        <v>0</v>
      </c>
      <c r="CJ1387" s="5">
        <v>0</v>
      </c>
      <c r="CK1387" s="5">
        <v>0</v>
      </c>
      <c r="CL1387" s="5">
        <v>0</v>
      </c>
    </row>
    <row r="1388" spans="1:90" x14ac:dyDescent="0.2">
      <c r="A1388" t="s">
        <v>2166</v>
      </c>
      <c r="B1388" t="s">
        <v>2116</v>
      </c>
      <c r="C1388" t="s">
        <v>147</v>
      </c>
      <c r="D1388">
        <v>3.5</v>
      </c>
      <c r="E1388" t="s">
        <v>317</v>
      </c>
      <c r="F1388" t="s">
        <v>2167</v>
      </c>
      <c r="G1388" t="s">
        <v>348</v>
      </c>
      <c r="H1388" t="s">
        <v>2119</v>
      </c>
      <c r="I1388">
        <v>0.16191</v>
      </c>
      <c r="J1388">
        <v>3.7109999999999997E-2</v>
      </c>
      <c r="K1388">
        <v>0.38101000000000002</v>
      </c>
      <c r="L1388">
        <v>2031.1</v>
      </c>
      <c r="M1388">
        <v>27.141999999999999</v>
      </c>
      <c r="N1388">
        <v>138.94999999999999</v>
      </c>
      <c r="O1388">
        <v>1547.8</v>
      </c>
      <c r="P1388" s="1">
        <v>158180</v>
      </c>
      <c r="Q1388">
        <v>-758.25</v>
      </c>
      <c r="R1388">
        <v>0.92681000000000002</v>
      </c>
      <c r="S1388">
        <v>0.92103000000000002</v>
      </c>
      <c r="T1388">
        <v>1.6167</v>
      </c>
      <c r="U1388">
        <v>1.1091</v>
      </c>
      <c r="V1388">
        <v>-0.43741999999999998</v>
      </c>
      <c r="W1388">
        <v>-0.51114000000000004</v>
      </c>
      <c r="X1388">
        <v>7.1646999999999998</v>
      </c>
      <c r="Y1388">
        <v>3.9523999999999999</v>
      </c>
      <c r="Z1388">
        <v>0.59719999999999995</v>
      </c>
      <c r="AA1388">
        <v>0.57655000000000001</v>
      </c>
      <c r="AB1388">
        <v>3.7927</v>
      </c>
      <c r="AC1388">
        <v>3.0636999999999999</v>
      </c>
      <c r="AD1388">
        <v>42</v>
      </c>
      <c r="AE1388">
        <v>25</v>
      </c>
      <c r="AF1388">
        <v>0.15833</v>
      </c>
      <c r="AG1388">
        <v>7.1967000000000003E-3</v>
      </c>
      <c r="AH1388">
        <v>0.15112999999999999</v>
      </c>
      <c r="AI1388">
        <v>40</v>
      </c>
      <c r="AJ1388">
        <v>0</v>
      </c>
      <c r="AK1388">
        <v>39</v>
      </c>
      <c r="AL1388">
        <v>0</v>
      </c>
      <c r="AM1388">
        <v>0</v>
      </c>
      <c r="AN1388">
        <v>1</v>
      </c>
      <c r="AO1388">
        <v>0.79917000000000005</v>
      </c>
      <c r="AP1388">
        <v>0</v>
      </c>
      <c r="AQ1388">
        <v>1</v>
      </c>
      <c r="AR1388" t="s">
        <v>95</v>
      </c>
      <c r="AS1388" t="s">
        <v>95</v>
      </c>
      <c r="AT1388" t="s">
        <v>95</v>
      </c>
      <c r="AU1388" t="s">
        <v>94</v>
      </c>
      <c r="AV1388" t="s">
        <v>94</v>
      </c>
      <c r="AW1388" t="s">
        <v>94</v>
      </c>
      <c r="AX1388" t="s">
        <v>95</v>
      </c>
      <c r="AY1388" t="s">
        <v>94</v>
      </c>
      <c r="AZ1388" t="s">
        <v>95</v>
      </c>
      <c r="BA1388" t="s">
        <v>94</v>
      </c>
      <c r="BB1388" t="s">
        <v>94</v>
      </c>
      <c r="BC1388" t="s">
        <v>94</v>
      </c>
      <c r="BD1388" t="s">
        <v>94</v>
      </c>
      <c r="BH1388" t="s">
        <v>345</v>
      </c>
      <c r="BI1388">
        <v>1</v>
      </c>
      <c r="BJ1388" t="s">
        <v>97</v>
      </c>
      <c r="BK1388" t="s">
        <v>180</v>
      </c>
      <c r="BL1388">
        <v>0</v>
      </c>
      <c r="BM1388">
        <v>0</v>
      </c>
      <c r="BN1388">
        <v>0</v>
      </c>
      <c r="BO1388">
        <v>0</v>
      </c>
      <c r="BP1388">
        <v>0</v>
      </c>
      <c r="BQ1388">
        <v>0</v>
      </c>
      <c r="BY1388">
        <v>1453</v>
      </c>
      <c r="CG1388" s="4">
        <v>0</v>
      </c>
      <c r="CH1388" s="4">
        <v>0</v>
      </c>
      <c r="CI1388" s="5">
        <v>0</v>
      </c>
      <c r="CJ1388" s="5">
        <v>0</v>
      </c>
      <c r="CK1388" s="5">
        <v>0</v>
      </c>
      <c r="CL1388" s="5">
        <v>0</v>
      </c>
    </row>
    <row r="1389" spans="1:90" x14ac:dyDescent="0.2">
      <c r="A1389" t="s">
        <v>2168</v>
      </c>
      <c r="B1389" t="s">
        <v>2116</v>
      </c>
      <c r="C1389" t="s">
        <v>147</v>
      </c>
      <c r="D1389">
        <v>3.5</v>
      </c>
      <c r="E1389" t="s">
        <v>317</v>
      </c>
      <c r="F1389" t="s">
        <v>2169</v>
      </c>
      <c r="G1389" t="s">
        <v>351</v>
      </c>
      <c r="H1389" t="s">
        <v>2119</v>
      </c>
      <c r="I1389">
        <v>0.32887</v>
      </c>
      <c r="J1389">
        <v>0.15340000000000001</v>
      </c>
      <c r="K1389">
        <v>2.0276999999999998</v>
      </c>
      <c r="L1389">
        <v>2018.5</v>
      </c>
      <c r="M1389">
        <v>13.362</v>
      </c>
      <c r="N1389">
        <v>136.65</v>
      </c>
      <c r="O1389">
        <v>0.22974</v>
      </c>
      <c r="P1389">
        <v>1982.4</v>
      </c>
      <c r="Q1389">
        <v>-4039.9</v>
      </c>
      <c r="R1389">
        <v>0.99892000000000003</v>
      </c>
      <c r="S1389">
        <v>0.99883999999999995</v>
      </c>
      <c r="T1389">
        <v>1.1309</v>
      </c>
      <c r="U1389">
        <v>0.68511</v>
      </c>
      <c r="V1389">
        <v>0.97138000000000002</v>
      </c>
      <c r="W1389">
        <v>0.97001999999999999</v>
      </c>
      <c r="X1389">
        <v>5.8135000000000003</v>
      </c>
      <c r="Y1389">
        <v>4.1977000000000002</v>
      </c>
      <c r="Z1389">
        <v>0.58716000000000002</v>
      </c>
      <c r="AA1389">
        <v>0.5675</v>
      </c>
      <c r="AB1389">
        <v>22.081</v>
      </c>
      <c r="AC1389">
        <v>18.440999999999999</v>
      </c>
      <c r="AD1389">
        <v>45</v>
      </c>
      <c r="AE1389">
        <v>20</v>
      </c>
      <c r="AF1389">
        <v>0.84155999999999997</v>
      </c>
      <c r="AG1389">
        <v>7.3178999999999996E-3</v>
      </c>
      <c r="AH1389">
        <v>0.83423999999999998</v>
      </c>
      <c r="AI1389">
        <v>20</v>
      </c>
      <c r="AJ1389">
        <v>0</v>
      </c>
      <c r="AK1389">
        <v>19</v>
      </c>
      <c r="AL1389">
        <v>0</v>
      </c>
      <c r="AM1389">
        <v>0</v>
      </c>
      <c r="AN1389">
        <v>0</v>
      </c>
      <c r="AO1389">
        <v>0.89846999999999999</v>
      </c>
      <c r="AP1389">
        <v>0</v>
      </c>
      <c r="AQ1389">
        <v>0</v>
      </c>
      <c r="AR1389" t="s">
        <v>95</v>
      </c>
      <c r="AS1389" t="s">
        <v>95</v>
      </c>
      <c r="AT1389" t="s">
        <v>95</v>
      </c>
      <c r="AU1389" t="s">
        <v>95</v>
      </c>
      <c r="AV1389" t="s">
        <v>95</v>
      </c>
      <c r="AW1389" t="s">
        <v>95</v>
      </c>
      <c r="AX1389" t="s">
        <v>95</v>
      </c>
      <c r="AY1389" t="s">
        <v>95</v>
      </c>
      <c r="AZ1389" t="s">
        <v>95</v>
      </c>
      <c r="BA1389" t="s">
        <v>95</v>
      </c>
      <c r="BB1389" t="s">
        <v>95</v>
      </c>
      <c r="BC1389" t="s">
        <v>95</v>
      </c>
      <c r="BD1389" t="s">
        <v>95</v>
      </c>
      <c r="BH1389" t="s">
        <v>2128</v>
      </c>
      <c r="BI1389">
        <v>0</v>
      </c>
      <c r="BJ1389" t="s">
        <v>2129</v>
      </c>
      <c r="BK1389" t="s">
        <v>180</v>
      </c>
      <c r="BL1389">
        <v>1</v>
      </c>
      <c r="BM1389">
        <v>1</v>
      </c>
      <c r="BN1389">
        <v>0</v>
      </c>
      <c r="BO1389">
        <v>0</v>
      </c>
      <c r="BP1389">
        <v>0</v>
      </c>
      <c r="BQ1389">
        <v>0</v>
      </c>
      <c r="BY1389">
        <v>1454</v>
      </c>
      <c r="CG1389" s="4">
        <v>1</v>
      </c>
      <c r="CH1389" s="4">
        <v>1</v>
      </c>
      <c r="CI1389" s="5">
        <v>0</v>
      </c>
      <c r="CJ1389" s="5">
        <v>0</v>
      </c>
      <c r="CK1389" s="5">
        <v>0</v>
      </c>
      <c r="CL1389" s="5">
        <v>0</v>
      </c>
    </row>
    <row r="1390" spans="1:90" x14ac:dyDescent="0.2">
      <c r="A1390" t="s">
        <v>2170</v>
      </c>
      <c r="B1390" t="s">
        <v>2116</v>
      </c>
      <c r="C1390" t="s">
        <v>147</v>
      </c>
      <c r="D1390">
        <v>3.5</v>
      </c>
      <c r="E1390" t="s">
        <v>317</v>
      </c>
      <c r="F1390" t="s">
        <v>2171</v>
      </c>
      <c r="G1390" t="s">
        <v>354</v>
      </c>
      <c r="H1390" t="s">
        <v>2119</v>
      </c>
      <c r="I1390">
        <v>0.33337</v>
      </c>
      <c r="J1390">
        <v>2.2290000000000001E-2</v>
      </c>
      <c r="K1390">
        <v>0.22383</v>
      </c>
      <c r="L1390">
        <v>2015.8</v>
      </c>
      <c r="M1390">
        <v>13.182</v>
      </c>
      <c r="N1390">
        <v>16.917999999999999</v>
      </c>
      <c r="O1390">
        <v>1550.6</v>
      </c>
      <c r="P1390" s="1">
        <v>157890</v>
      </c>
      <c r="Q1390">
        <v>-445.64</v>
      </c>
      <c r="R1390">
        <v>0.94789999999999996</v>
      </c>
      <c r="S1390">
        <v>0.94355999999999995</v>
      </c>
      <c r="T1390">
        <v>0.80503000000000002</v>
      </c>
      <c r="U1390">
        <v>0.39229000000000003</v>
      </c>
      <c r="V1390">
        <v>-0.29019</v>
      </c>
      <c r="W1390">
        <v>-0.35993000000000003</v>
      </c>
      <c r="X1390">
        <v>4.0061999999999998</v>
      </c>
      <c r="Y1390">
        <v>1.9</v>
      </c>
      <c r="Z1390">
        <v>0.53663000000000005</v>
      </c>
      <c r="AA1390">
        <v>0.51158000000000003</v>
      </c>
      <c r="AB1390">
        <v>2.4009</v>
      </c>
      <c r="AC1390">
        <v>1.9286000000000001</v>
      </c>
      <c r="AD1390">
        <v>40</v>
      </c>
      <c r="AE1390">
        <v>15</v>
      </c>
      <c r="AF1390">
        <v>0.76839000000000002</v>
      </c>
      <c r="AG1390">
        <v>5.9107E-2</v>
      </c>
      <c r="AH1390">
        <v>0.70928999999999998</v>
      </c>
      <c r="AI1390">
        <v>15</v>
      </c>
      <c r="AJ1390">
        <v>0</v>
      </c>
      <c r="AK1390">
        <v>14</v>
      </c>
      <c r="AL1390">
        <v>0</v>
      </c>
      <c r="AM1390">
        <v>0</v>
      </c>
      <c r="AN1390">
        <v>0</v>
      </c>
      <c r="AO1390">
        <v>0.81464000000000003</v>
      </c>
      <c r="AP1390">
        <v>0</v>
      </c>
      <c r="AQ1390">
        <v>1</v>
      </c>
      <c r="AR1390" t="s">
        <v>95</v>
      </c>
      <c r="AS1390" t="s">
        <v>95</v>
      </c>
      <c r="AT1390" t="s">
        <v>95</v>
      </c>
      <c r="AU1390" t="s">
        <v>95</v>
      </c>
      <c r="AV1390" t="s">
        <v>95</v>
      </c>
      <c r="AW1390" t="s">
        <v>95</v>
      </c>
      <c r="AX1390" t="s">
        <v>95</v>
      </c>
      <c r="AY1390" t="s">
        <v>95</v>
      </c>
      <c r="AZ1390" t="s">
        <v>95</v>
      </c>
      <c r="BA1390" t="s">
        <v>95</v>
      </c>
      <c r="BB1390" t="s">
        <v>95</v>
      </c>
      <c r="BC1390" t="s">
        <v>95</v>
      </c>
      <c r="BD1390" t="s">
        <v>95</v>
      </c>
      <c r="BH1390" t="s">
        <v>341</v>
      </c>
      <c r="BI1390">
        <v>1</v>
      </c>
      <c r="BJ1390" t="s">
        <v>97</v>
      </c>
      <c r="BK1390" t="s">
        <v>180</v>
      </c>
      <c r="BL1390">
        <v>0</v>
      </c>
      <c r="BM1390">
        <v>0</v>
      </c>
      <c r="BN1390">
        <v>0</v>
      </c>
      <c r="BO1390">
        <v>0</v>
      </c>
      <c r="BP1390">
        <v>0</v>
      </c>
      <c r="BQ1390">
        <v>0</v>
      </c>
      <c r="BY1390">
        <v>1455</v>
      </c>
      <c r="CG1390" s="4">
        <v>0</v>
      </c>
      <c r="CH1390" s="4">
        <v>0</v>
      </c>
      <c r="CI1390" s="5">
        <v>0</v>
      </c>
      <c r="CJ1390" s="5">
        <v>0</v>
      </c>
      <c r="CK1390" s="5">
        <v>0</v>
      </c>
      <c r="CL1390" s="5">
        <v>0</v>
      </c>
    </row>
    <row r="1391" spans="1:90" x14ac:dyDescent="0.2">
      <c r="A1391" t="s">
        <v>2172</v>
      </c>
      <c r="B1391" t="s">
        <v>2116</v>
      </c>
      <c r="C1391" t="s">
        <v>147</v>
      </c>
      <c r="D1391">
        <v>3.5</v>
      </c>
      <c r="E1391" t="s">
        <v>317</v>
      </c>
      <c r="F1391" t="s">
        <v>2173</v>
      </c>
      <c r="G1391" t="s">
        <v>351</v>
      </c>
      <c r="H1391" t="s">
        <v>2119</v>
      </c>
      <c r="I1391">
        <v>0.31461</v>
      </c>
      <c r="J1391">
        <v>0.22606000000000001</v>
      </c>
      <c r="K1391">
        <v>2.4666999999999999</v>
      </c>
      <c r="L1391">
        <v>2024</v>
      </c>
      <c r="M1391">
        <v>13.968</v>
      </c>
      <c r="N1391">
        <v>408.82</v>
      </c>
      <c r="O1391">
        <v>9.5878000000000005E-2</v>
      </c>
      <c r="P1391">
        <v>1989.9</v>
      </c>
      <c r="Q1391">
        <v>-4914.8</v>
      </c>
      <c r="R1391">
        <v>0.99309000000000003</v>
      </c>
      <c r="S1391">
        <v>0.99258999999999997</v>
      </c>
      <c r="T1391">
        <v>3.9220000000000002</v>
      </c>
      <c r="U1391">
        <v>2.6749999999999998</v>
      </c>
      <c r="V1391">
        <v>0.98938999999999999</v>
      </c>
      <c r="W1391">
        <v>0.98889000000000005</v>
      </c>
      <c r="X1391">
        <v>4.8597999999999999</v>
      </c>
      <c r="Y1391">
        <v>2.5667</v>
      </c>
      <c r="Z1391">
        <v>0.46084999999999998</v>
      </c>
      <c r="AA1391">
        <v>0.43517</v>
      </c>
      <c r="AB1391">
        <v>34.65</v>
      </c>
      <c r="AC1391">
        <v>25.643999999999998</v>
      </c>
      <c r="AD1391">
        <v>45</v>
      </c>
      <c r="AE1391">
        <v>39</v>
      </c>
      <c r="AF1391">
        <v>0.47454000000000002</v>
      </c>
      <c r="AG1391">
        <v>2.4461000000000001E-3</v>
      </c>
      <c r="AH1391">
        <v>0.47209000000000001</v>
      </c>
      <c r="AI1391">
        <v>39</v>
      </c>
      <c r="AJ1391">
        <v>0</v>
      </c>
      <c r="AK1391">
        <v>38</v>
      </c>
      <c r="AL1391">
        <v>0</v>
      </c>
      <c r="AM1391">
        <v>0</v>
      </c>
      <c r="AN1391">
        <v>0</v>
      </c>
      <c r="AO1391">
        <v>0.83160999999999996</v>
      </c>
      <c r="AP1391">
        <v>0</v>
      </c>
      <c r="AQ1391">
        <v>0</v>
      </c>
      <c r="AR1391" t="s">
        <v>95</v>
      </c>
      <c r="AS1391" t="s">
        <v>95</v>
      </c>
      <c r="AT1391" t="s">
        <v>95</v>
      </c>
      <c r="AU1391" t="s">
        <v>95</v>
      </c>
      <c r="AV1391" t="s">
        <v>95</v>
      </c>
      <c r="AW1391" t="s">
        <v>95</v>
      </c>
      <c r="AX1391" t="s">
        <v>95</v>
      </c>
      <c r="AY1391" t="s">
        <v>95</v>
      </c>
      <c r="AZ1391" t="s">
        <v>95</v>
      </c>
      <c r="BA1391" t="s">
        <v>95</v>
      </c>
      <c r="BB1391" t="s">
        <v>95</v>
      </c>
      <c r="BC1391" t="s">
        <v>95</v>
      </c>
      <c r="BD1391" t="s">
        <v>95</v>
      </c>
      <c r="BH1391" t="s">
        <v>276</v>
      </c>
      <c r="BI1391">
        <v>0</v>
      </c>
      <c r="BJ1391" t="s">
        <v>137</v>
      </c>
      <c r="BK1391" t="s">
        <v>180</v>
      </c>
      <c r="BL1391">
        <v>1</v>
      </c>
      <c r="BM1391">
        <v>1</v>
      </c>
      <c r="BN1391">
        <v>0</v>
      </c>
      <c r="BO1391">
        <v>0</v>
      </c>
      <c r="BP1391">
        <v>0</v>
      </c>
      <c r="BQ1391">
        <v>0</v>
      </c>
      <c r="BY1391">
        <v>1456</v>
      </c>
      <c r="CG1391" s="4">
        <v>1</v>
      </c>
      <c r="CH1391" s="4">
        <v>1</v>
      </c>
      <c r="CI1391" s="5">
        <v>0</v>
      </c>
      <c r="CJ1391" s="5">
        <v>0</v>
      </c>
      <c r="CK1391" s="5">
        <v>0</v>
      </c>
      <c r="CL1391" s="5">
        <v>0</v>
      </c>
    </row>
    <row r="1392" spans="1:90" x14ac:dyDescent="0.2">
      <c r="A1392" t="s">
        <v>2174</v>
      </c>
      <c r="B1392" t="s">
        <v>2116</v>
      </c>
      <c r="C1392" t="s">
        <v>147</v>
      </c>
      <c r="D1392">
        <v>3.5</v>
      </c>
      <c r="E1392" t="s">
        <v>317</v>
      </c>
      <c r="F1392" t="s">
        <v>2175</v>
      </c>
      <c r="G1392" t="s">
        <v>354</v>
      </c>
      <c r="H1392" t="s">
        <v>2119</v>
      </c>
      <c r="I1392">
        <v>0.31363000000000002</v>
      </c>
      <c r="J1392">
        <v>0.31363000000000002</v>
      </c>
      <c r="K1392">
        <v>0.40260000000000001</v>
      </c>
      <c r="L1392">
        <v>2054.9</v>
      </c>
      <c r="M1392">
        <v>14.010999999999999</v>
      </c>
      <c r="N1392" s="1">
        <v>1186200</v>
      </c>
      <c r="O1392">
        <v>2.8536E-3</v>
      </c>
      <c r="P1392">
        <v>1991.6</v>
      </c>
      <c r="Q1392">
        <v>-802.06</v>
      </c>
      <c r="R1392">
        <v>0.97797999999999996</v>
      </c>
      <c r="S1392">
        <v>0.97628999999999999</v>
      </c>
      <c r="T1392">
        <v>1.1966000000000001</v>
      </c>
      <c r="U1392">
        <v>0.71577999999999997</v>
      </c>
      <c r="V1392">
        <v>0.97799000000000003</v>
      </c>
      <c r="W1392">
        <v>0.97687999999999997</v>
      </c>
      <c r="X1392">
        <v>1.1966000000000001</v>
      </c>
      <c r="Y1392">
        <v>0.71579000000000004</v>
      </c>
      <c r="Z1392">
        <v>0.38378000000000001</v>
      </c>
      <c r="AA1392">
        <v>0.35297000000000001</v>
      </c>
      <c r="AB1392">
        <v>6.3308</v>
      </c>
      <c r="AC1392">
        <v>4.3261000000000003</v>
      </c>
      <c r="AD1392">
        <v>43</v>
      </c>
      <c r="AE1392">
        <v>18</v>
      </c>
      <c r="AF1392" s="1">
        <v>3.2033999999999999E-5</v>
      </c>
      <c r="AG1392" s="1">
        <v>8.4300000000000002E-7</v>
      </c>
      <c r="AH1392" s="1">
        <v>3.1191E-5</v>
      </c>
      <c r="AI1392">
        <v>37</v>
      </c>
      <c r="AJ1392">
        <v>0</v>
      </c>
      <c r="AK1392">
        <v>36</v>
      </c>
      <c r="AL1392">
        <v>0</v>
      </c>
      <c r="AM1392">
        <v>0</v>
      </c>
      <c r="AN1392">
        <v>1</v>
      </c>
      <c r="AO1392">
        <v>0.73394999999999999</v>
      </c>
      <c r="AP1392">
        <v>0</v>
      </c>
      <c r="AQ1392">
        <v>1</v>
      </c>
      <c r="AR1392" t="s">
        <v>95</v>
      </c>
      <c r="AS1392" t="s">
        <v>95</v>
      </c>
      <c r="AT1392" t="s">
        <v>95</v>
      </c>
      <c r="AU1392" t="s">
        <v>94</v>
      </c>
      <c r="AV1392" t="s">
        <v>94</v>
      </c>
      <c r="AW1392" t="s">
        <v>94</v>
      </c>
      <c r="AX1392" t="s">
        <v>95</v>
      </c>
      <c r="AY1392" t="s">
        <v>94</v>
      </c>
      <c r="AZ1392" t="s">
        <v>95</v>
      </c>
      <c r="BA1392" t="s">
        <v>94</v>
      </c>
      <c r="BB1392" t="s">
        <v>94</v>
      </c>
      <c r="BC1392" t="s">
        <v>94</v>
      </c>
      <c r="BD1392" t="s">
        <v>94</v>
      </c>
      <c r="BH1392" t="s">
        <v>341</v>
      </c>
      <c r="BI1392">
        <v>1</v>
      </c>
      <c r="BJ1392" t="s">
        <v>97</v>
      </c>
      <c r="BK1392" t="s">
        <v>138</v>
      </c>
      <c r="BL1392">
        <v>0</v>
      </c>
      <c r="BM1392">
        <v>0</v>
      </c>
      <c r="BN1392">
        <v>0</v>
      </c>
      <c r="BO1392">
        <v>0</v>
      </c>
      <c r="BP1392">
        <v>0</v>
      </c>
      <c r="BQ1392">
        <v>0</v>
      </c>
      <c r="BY1392">
        <v>1457</v>
      </c>
      <c r="CG1392" s="4">
        <v>0</v>
      </c>
      <c r="CH1392" s="4">
        <v>0</v>
      </c>
      <c r="CI1392" s="5">
        <v>0</v>
      </c>
      <c r="CJ1392" s="5">
        <v>0</v>
      </c>
      <c r="CK1392" s="5">
        <v>0</v>
      </c>
      <c r="CL1392" s="5">
        <v>0</v>
      </c>
    </row>
    <row r="1393" spans="1:90" x14ac:dyDescent="0.2">
      <c r="A1393" t="s">
        <v>2176</v>
      </c>
      <c r="B1393" t="s">
        <v>2116</v>
      </c>
      <c r="C1393" t="s">
        <v>147</v>
      </c>
      <c r="D1393">
        <v>3.5</v>
      </c>
      <c r="E1393" t="s">
        <v>317</v>
      </c>
      <c r="F1393" t="s">
        <v>2177</v>
      </c>
      <c r="G1393" t="s">
        <v>357</v>
      </c>
      <c r="H1393" t="s">
        <v>2119</v>
      </c>
      <c r="I1393">
        <v>0.56891000000000003</v>
      </c>
      <c r="J1393">
        <v>0.14629</v>
      </c>
      <c r="K1393">
        <v>15.755000000000001</v>
      </c>
      <c r="L1393">
        <v>2016.6</v>
      </c>
      <c r="M1393">
        <v>7.7244000000000002</v>
      </c>
      <c r="N1393">
        <v>837.68</v>
      </c>
      <c r="O1393">
        <v>4.5630999999999996E-3</v>
      </c>
      <c r="P1393">
        <v>1939.8</v>
      </c>
      <c r="Q1393">
        <v>-31392</v>
      </c>
      <c r="R1393">
        <v>0.99472000000000005</v>
      </c>
      <c r="S1393">
        <v>0.99433000000000005</v>
      </c>
      <c r="T1393">
        <v>19.817</v>
      </c>
      <c r="U1393">
        <v>9.5231999999999992</v>
      </c>
      <c r="V1393">
        <v>0.91696999999999995</v>
      </c>
      <c r="W1393">
        <v>0.91302000000000005</v>
      </c>
      <c r="X1393">
        <v>78.546999999999997</v>
      </c>
      <c r="Y1393">
        <v>52.082000000000001</v>
      </c>
      <c r="Z1393">
        <v>0.56345999999999996</v>
      </c>
      <c r="AA1393">
        <v>0.54266999999999999</v>
      </c>
      <c r="AB1393">
        <v>180.1</v>
      </c>
      <c r="AC1393">
        <v>153.97</v>
      </c>
      <c r="AD1393">
        <v>45</v>
      </c>
      <c r="AE1393">
        <v>20</v>
      </c>
      <c r="AF1393">
        <v>0.95220000000000005</v>
      </c>
      <c r="AG1393">
        <v>4.7751E-4</v>
      </c>
      <c r="AH1393">
        <v>0.95172000000000001</v>
      </c>
      <c r="AI1393">
        <v>20</v>
      </c>
      <c r="AJ1393">
        <v>1</v>
      </c>
      <c r="AK1393">
        <v>19</v>
      </c>
      <c r="AL1393">
        <v>0</v>
      </c>
      <c r="AM1393">
        <v>0</v>
      </c>
      <c r="AN1393">
        <v>1</v>
      </c>
      <c r="AO1393">
        <v>0.91571999999999998</v>
      </c>
      <c r="AP1393">
        <v>0</v>
      </c>
      <c r="AQ1393">
        <v>0</v>
      </c>
      <c r="AR1393" t="s">
        <v>95</v>
      </c>
      <c r="AS1393" t="s">
        <v>95</v>
      </c>
      <c r="AT1393" t="s">
        <v>95</v>
      </c>
      <c r="AU1393" t="s">
        <v>95</v>
      </c>
      <c r="AV1393" t="s">
        <v>95</v>
      </c>
      <c r="AW1393" t="s">
        <v>95</v>
      </c>
      <c r="AX1393" t="s">
        <v>95</v>
      </c>
      <c r="AY1393" t="s">
        <v>95</v>
      </c>
      <c r="AZ1393" t="s">
        <v>95</v>
      </c>
      <c r="BA1393" t="s">
        <v>95</v>
      </c>
      <c r="BB1393" t="s">
        <v>95</v>
      </c>
      <c r="BC1393" t="s">
        <v>95</v>
      </c>
      <c r="BD1393" t="s">
        <v>95</v>
      </c>
      <c r="BH1393" t="s">
        <v>2128</v>
      </c>
      <c r="BI1393">
        <v>0</v>
      </c>
      <c r="BJ1393" t="s">
        <v>2129</v>
      </c>
      <c r="BK1393" t="s">
        <v>180</v>
      </c>
      <c r="BL1393">
        <v>1</v>
      </c>
      <c r="BM1393">
        <v>1</v>
      </c>
      <c r="BN1393">
        <v>0</v>
      </c>
      <c r="BO1393">
        <v>0</v>
      </c>
      <c r="BP1393">
        <v>0</v>
      </c>
      <c r="BQ1393">
        <v>0</v>
      </c>
      <c r="BY1393">
        <v>1458</v>
      </c>
      <c r="CG1393" s="4">
        <v>1</v>
      </c>
      <c r="CH1393" s="4">
        <v>1</v>
      </c>
      <c r="CI1393" s="5">
        <v>0</v>
      </c>
      <c r="CJ1393" s="5">
        <v>0</v>
      </c>
      <c r="CK1393" s="5">
        <v>0</v>
      </c>
      <c r="CL1393" s="5">
        <v>0</v>
      </c>
    </row>
    <row r="1394" spans="1:90" x14ac:dyDescent="0.2">
      <c r="A1394" t="s">
        <v>2178</v>
      </c>
      <c r="B1394" t="s">
        <v>2116</v>
      </c>
      <c r="C1394" t="s">
        <v>147</v>
      </c>
      <c r="D1394">
        <v>3.5</v>
      </c>
      <c r="E1394" t="s">
        <v>317</v>
      </c>
      <c r="F1394" t="s">
        <v>2179</v>
      </c>
      <c r="G1394" t="s">
        <v>360</v>
      </c>
      <c r="H1394" t="s">
        <v>2119</v>
      </c>
      <c r="I1394">
        <v>0.30298999999999998</v>
      </c>
      <c r="J1394">
        <v>0.30298999999999998</v>
      </c>
      <c r="K1394">
        <v>2.3748999999999998</v>
      </c>
      <c r="L1394">
        <v>2054.3000000000002</v>
      </c>
      <c r="M1394">
        <v>14.503</v>
      </c>
      <c r="N1394" s="1">
        <v>8783300</v>
      </c>
      <c r="O1394">
        <v>0.48744999999999999</v>
      </c>
      <c r="P1394">
        <v>1999.2</v>
      </c>
      <c r="Q1394">
        <v>-4729.7</v>
      </c>
      <c r="R1394">
        <v>0.86021000000000003</v>
      </c>
      <c r="S1394">
        <v>0.84855999999999998</v>
      </c>
      <c r="T1394">
        <v>17.010999999999999</v>
      </c>
      <c r="U1394">
        <v>7.5458999999999996</v>
      </c>
      <c r="V1394">
        <v>0.86021000000000003</v>
      </c>
      <c r="W1394">
        <v>0.85265000000000002</v>
      </c>
      <c r="X1394">
        <v>17.010999999999999</v>
      </c>
      <c r="Y1394">
        <v>7.5457999999999998</v>
      </c>
      <c r="Z1394">
        <v>0.36304999999999998</v>
      </c>
      <c r="AA1394">
        <v>0.32862000000000002</v>
      </c>
      <c r="AB1394">
        <v>36.311999999999998</v>
      </c>
      <c r="AC1394">
        <v>23.823</v>
      </c>
      <c r="AD1394">
        <v>40</v>
      </c>
      <c r="AE1394">
        <v>15</v>
      </c>
      <c r="AF1394" s="1">
        <v>2.6367E-5</v>
      </c>
      <c r="AG1394" s="1">
        <v>3.9849000000000002E-8</v>
      </c>
      <c r="AH1394" s="1">
        <v>2.6327000000000001E-5</v>
      </c>
      <c r="AI1394">
        <v>15</v>
      </c>
      <c r="AJ1394">
        <v>0</v>
      </c>
      <c r="AK1394">
        <v>10</v>
      </c>
      <c r="AL1394">
        <v>0</v>
      </c>
      <c r="AM1394">
        <v>1</v>
      </c>
      <c r="AN1394">
        <v>1</v>
      </c>
      <c r="AO1394">
        <v>0.48353000000000002</v>
      </c>
      <c r="AP1394">
        <v>0</v>
      </c>
      <c r="AQ1394">
        <v>0</v>
      </c>
      <c r="AR1394" t="s">
        <v>95</v>
      </c>
      <c r="AS1394" t="s">
        <v>95</v>
      </c>
      <c r="AT1394" t="s">
        <v>95</v>
      </c>
      <c r="AU1394" t="s">
        <v>94</v>
      </c>
      <c r="AV1394" t="s">
        <v>94</v>
      </c>
      <c r="AW1394" t="s">
        <v>94</v>
      </c>
      <c r="AX1394" t="s">
        <v>94</v>
      </c>
      <c r="AY1394" t="s">
        <v>94</v>
      </c>
      <c r="AZ1394" t="s">
        <v>95</v>
      </c>
      <c r="BA1394" t="s">
        <v>94</v>
      </c>
      <c r="BB1394" t="s">
        <v>94</v>
      </c>
      <c r="BC1394" t="s">
        <v>94</v>
      </c>
      <c r="BD1394" t="s">
        <v>94</v>
      </c>
      <c r="BH1394" t="s">
        <v>341</v>
      </c>
      <c r="BI1394">
        <v>1</v>
      </c>
      <c r="BJ1394" t="s">
        <v>97</v>
      </c>
      <c r="BK1394" t="s">
        <v>138</v>
      </c>
      <c r="BL1394">
        <v>0</v>
      </c>
      <c r="BM1394">
        <v>0</v>
      </c>
      <c r="BN1394">
        <v>0</v>
      </c>
      <c r="BO1394">
        <v>0</v>
      </c>
      <c r="BP1394">
        <v>0</v>
      </c>
      <c r="BQ1394">
        <v>0</v>
      </c>
      <c r="BY1394">
        <v>1459</v>
      </c>
      <c r="CG1394" s="4">
        <v>0</v>
      </c>
      <c r="CH1394" s="4">
        <v>0</v>
      </c>
      <c r="CI1394" s="5">
        <v>0</v>
      </c>
      <c r="CJ1394" s="5">
        <v>0</v>
      </c>
      <c r="CK1394" s="5">
        <v>0</v>
      </c>
      <c r="CL1394" s="5">
        <v>0</v>
      </c>
    </row>
    <row r="1395" spans="1:90" x14ac:dyDescent="0.2">
      <c r="A1395" t="s">
        <v>2180</v>
      </c>
      <c r="B1395" t="s">
        <v>2116</v>
      </c>
      <c r="C1395" t="s">
        <v>147</v>
      </c>
      <c r="D1395">
        <v>3.5</v>
      </c>
      <c r="E1395" t="s">
        <v>317</v>
      </c>
      <c r="F1395" t="s">
        <v>2181</v>
      </c>
      <c r="G1395" t="s">
        <v>357</v>
      </c>
      <c r="H1395" t="s">
        <v>2119</v>
      </c>
      <c r="I1395">
        <v>0.49297999999999997</v>
      </c>
      <c r="J1395">
        <v>0.32239000000000001</v>
      </c>
      <c r="K1395">
        <v>3.7124000000000001</v>
      </c>
      <c r="L1395">
        <v>2023.6</v>
      </c>
      <c r="M1395">
        <v>8.9139999999999997</v>
      </c>
      <c r="N1395">
        <v>697.8</v>
      </c>
      <c r="O1395">
        <v>1.0088E-3</v>
      </c>
      <c r="P1395">
        <v>1984.1</v>
      </c>
      <c r="Q1395">
        <v>-7396.2</v>
      </c>
      <c r="R1395">
        <v>0.95630000000000004</v>
      </c>
      <c r="S1395">
        <v>0.95309999999999995</v>
      </c>
      <c r="T1395">
        <v>16.317</v>
      </c>
      <c r="U1395">
        <v>10.808</v>
      </c>
      <c r="V1395">
        <v>0.95464000000000004</v>
      </c>
      <c r="W1395">
        <v>0.95247999999999999</v>
      </c>
      <c r="X1395">
        <v>16.623000000000001</v>
      </c>
      <c r="Y1395">
        <v>10.62</v>
      </c>
      <c r="Z1395">
        <v>0.38156000000000001</v>
      </c>
      <c r="AA1395">
        <v>0.35210999999999998</v>
      </c>
      <c r="AB1395">
        <v>61.381999999999998</v>
      </c>
      <c r="AC1395">
        <v>40.073</v>
      </c>
      <c r="AD1395">
        <v>45</v>
      </c>
      <c r="AE1395">
        <v>39</v>
      </c>
      <c r="AF1395">
        <v>0.52746000000000004</v>
      </c>
      <c r="AG1395" s="1">
        <v>4.1075999999999998E-5</v>
      </c>
      <c r="AH1395">
        <v>0.52742</v>
      </c>
      <c r="AI1395">
        <v>39</v>
      </c>
      <c r="AJ1395">
        <v>0</v>
      </c>
      <c r="AK1395">
        <v>38</v>
      </c>
      <c r="AL1395">
        <v>0</v>
      </c>
      <c r="AM1395">
        <v>0</v>
      </c>
      <c r="AN1395">
        <v>1</v>
      </c>
      <c r="AO1395">
        <v>0.74634999999999996</v>
      </c>
      <c r="AP1395">
        <v>0</v>
      </c>
      <c r="AQ1395">
        <v>0</v>
      </c>
      <c r="AR1395" t="s">
        <v>95</v>
      </c>
      <c r="AS1395" t="s">
        <v>95</v>
      </c>
      <c r="AT1395" t="s">
        <v>95</v>
      </c>
      <c r="AU1395" t="s">
        <v>95</v>
      </c>
      <c r="AV1395" t="s">
        <v>95</v>
      </c>
      <c r="AW1395" t="s">
        <v>95</v>
      </c>
      <c r="AX1395" t="s">
        <v>95</v>
      </c>
      <c r="AY1395" t="s">
        <v>95</v>
      </c>
      <c r="AZ1395" t="s">
        <v>95</v>
      </c>
      <c r="BA1395" t="s">
        <v>95</v>
      </c>
      <c r="BB1395" t="s">
        <v>95</v>
      </c>
      <c r="BC1395" t="s">
        <v>95</v>
      </c>
      <c r="BD1395" t="s">
        <v>95</v>
      </c>
      <c r="BH1395" t="s">
        <v>276</v>
      </c>
      <c r="BI1395">
        <v>0</v>
      </c>
      <c r="BJ1395" t="s">
        <v>137</v>
      </c>
      <c r="BK1395" t="s">
        <v>180</v>
      </c>
      <c r="BL1395">
        <v>1</v>
      </c>
      <c r="BM1395">
        <v>1</v>
      </c>
      <c r="BN1395">
        <v>0</v>
      </c>
      <c r="BO1395">
        <v>0</v>
      </c>
      <c r="BP1395">
        <v>0</v>
      </c>
      <c r="BQ1395">
        <v>0</v>
      </c>
      <c r="BY1395">
        <v>1460</v>
      </c>
      <c r="CG1395" s="4">
        <v>1</v>
      </c>
      <c r="CH1395" s="4">
        <v>1</v>
      </c>
      <c r="CI1395" s="5">
        <v>0</v>
      </c>
      <c r="CJ1395" s="5">
        <v>0</v>
      </c>
      <c r="CK1395" s="5">
        <v>0</v>
      </c>
      <c r="CL1395" s="5">
        <v>0</v>
      </c>
    </row>
    <row r="1396" spans="1:90" x14ac:dyDescent="0.2">
      <c r="A1396" t="s">
        <v>2182</v>
      </c>
      <c r="B1396" t="s">
        <v>2116</v>
      </c>
      <c r="C1396" t="s">
        <v>147</v>
      </c>
      <c r="D1396">
        <v>3.5</v>
      </c>
      <c r="E1396" t="s">
        <v>317</v>
      </c>
      <c r="F1396" t="s">
        <v>2183</v>
      </c>
      <c r="G1396" t="s">
        <v>360</v>
      </c>
      <c r="H1396" t="s">
        <v>2119</v>
      </c>
      <c r="I1396">
        <v>1.8920999999999999</v>
      </c>
      <c r="J1396">
        <v>1.8919999999999999</v>
      </c>
      <c r="K1396">
        <v>0.72897000000000001</v>
      </c>
      <c r="L1396">
        <v>2027.7</v>
      </c>
      <c r="M1396">
        <v>2.3224999999999998</v>
      </c>
      <c r="N1396" s="1">
        <v>7212700</v>
      </c>
      <c r="O1396">
        <v>0.19349</v>
      </c>
      <c r="P1396">
        <v>2018.4</v>
      </c>
      <c r="Q1396">
        <v>-1452.6</v>
      </c>
      <c r="R1396">
        <v>0.95864000000000005</v>
      </c>
      <c r="S1396">
        <v>0.95545999999999998</v>
      </c>
      <c r="T1396">
        <v>5.0194999999999999</v>
      </c>
      <c r="U1396">
        <v>2.0707</v>
      </c>
      <c r="V1396">
        <v>0.95864000000000005</v>
      </c>
      <c r="W1396">
        <v>0.95657000000000003</v>
      </c>
      <c r="X1396">
        <v>5.0194999999999999</v>
      </c>
      <c r="Y1396">
        <v>2.0707</v>
      </c>
      <c r="Z1396">
        <v>0.13433999999999999</v>
      </c>
      <c r="AA1396">
        <v>9.1060000000000002E-2</v>
      </c>
      <c r="AB1396">
        <v>22.963000000000001</v>
      </c>
      <c r="AC1396">
        <v>9.8986999999999998</v>
      </c>
      <c r="AD1396">
        <v>43</v>
      </c>
      <c r="AE1396">
        <v>18</v>
      </c>
      <c r="AF1396" s="1">
        <v>2.2493E-5</v>
      </c>
      <c r="AG1396" s="1">
        <v>3.9739000000000001E-9</v>
      </c>
      <c r="AH1396" s="1">
        <v>2.2489000000000001E-5</v>
      </c>
      <c r="AI1396">
        <v>37</v>
      </c>
      <c r="AJ1396">
        <v>0</v>
      </c>
      <c r="AK1396">
        <v>36</v>
      </c>
      <c r="AL1396">
        <v>0</v>
      </c>
      <c r="AM1396">
        <v>0</v>
      </c>
      <c r="AN1396">
        <v>1</v>
      </c>
      <c r="AO1396">
        <v>0.12948999999999999</v>
      </c>
      <c r="AP1396">
        <v>0</v>
      </c>
      <c r="AQ1396">
        <v>0</v>
      </c>
      <c r="AR1396" t="s">
        <v>95</v>
      </c>
      <c r="AS1396" t="s">
        <v>95</v>
      </c>
      <c r="AT1396" t="s">
        <v>95</v>
      </c>
      <c r="AU1396" t="s">
        <v>94</v>
      </c>
      <c r="AV1396" t="s">
        <v>94</v>
      </c>
      <c r="AW1396" t="s">
        <v>94</v>
      </c>
      <c r="AX1396" t="s">
        <v>94</v>
      </c>
      <c r="AY1396" t="s">
        <v>94</v>
      </c>
      <c r="AZ1396" t="s">
        <v>94</v>
      </c>
      <c r="BA1396" t="s">
        <v>94</v>
      </c>
      <c r="BB1396" t="s">
        <v>94</v>
      </c>
      <c r="BC1396" t="s">
        <v>94</v>
      </c>
      <c r="BD1396" t="s">
        <v>94</v>
      </c>
      <c r="BH1396" t="s">
        <v>341</v>
      </c>
      <c r="BI1396">
        <v>1</v>
      </c>
      <c r="BJ1396" t="s">
        <v>97</v>
      </c>
      <c r="BK1396" t="s">
        <v>138</v>
      </c>
      <c r="BL1396">
        <v>0</v>
      </c>
      <c r="BM1396">
        <v>0</v>
      </c>
      <c r="BN1396">
        <v>0</v>
      </c>
      <c r="BO1396">
        <v>0</v>
      </c>
      <c r="BP1396">
        <v>0</v>
      </c>
      <c r="BQ1396">
        <v>0</v>
      </c>
      <c r="BY1396">
        <v>1461</v>
      </c>
      <c r="CG1396" s="4">
        <v>0</v>
      </c>
      <c r="CH1396" s="4">
        <v>0</v>
      </c>
      <c r="CI1396" s="5">
        <v>0</v>
      </c>
      <c r="CJ1396" s="5">
        <v>0</v>
      </c>
      <c r="CK1396" s="5">
        <v>0</v>
      </c>
      <c r="CL1396" s="5">
        <v>0</v>
      </c>
    </row>
    <row r="1397" spans="1:90" x14ac:dyDescent="0.2">
      <c r="A1397" t="s">
        <v>2184</v>
      </c>
      <c r="B1397" t="s">
        <v>2116</v>
      </c>
      <c r="C1397" t="s">
        <v>147</v>
      </c>
      <c r="D1397">
        <v>3.5</v>
      </c>
      <c r="E1397" t="s">
        <v>317</v>
      </c>
      <c r="F1397" t="s">
        <v>2185</v>
      </c>
      <c r="G1397" t="s">
        <v>357</v>
      </c>
      <c r="H1397" t="s">
        <v>2119</v>
      </c>
      <c r="I1397">
        <v>0.25602000000000003</v>
      </c>
      <c r="J1397">
        <v>0.25601000000000002</v>
      </c>
      <c r="K1397">
        <v>35.698</v>
      </c>
      <c r="L1397">
        <v>2064.3000000000002</v>
      </c>
      <c r="M1397">
        <v>17.164999999999999</v>
      </c>
      <c r="N1397" s="1">
        <v>98809000</v>
      </c>
      <c r="O1397" s="1">
        <v>1.6624E-6</v>
      </c>
      <c r="P1397">
        <v>1940.4</v>
      </c>
      <c r="Q1397">
        <v>-71147</v>
      </c>
      <c r="R1397">
        <v>0.95948</v>
      </c>
      <c r="S1397">
        <v>0.95652000000000004</v>
      </c>
      <c r="T1397">
        <v>145</v>
      </c>
      <c r="U1397">
        <v>66.222999999999999</v>
      </c>
      <c r="V1397">
        <v>0.95948</v>
      </c>
      <c r="W1397">
        <v>0.95755000000000001</v>
      </c>
      <c r="X1397">
        <v>145</v>
      </c>
      <c r="Y1397">
        <v>66.224000000000004</v>
      </c>
      <c r="Z1397">
        <v>0.41420000000000001</v>
      </c>
      <c r="AA1397">
        <v>0.38630999999999999</v>
      </c>
      <c r="AB1397">
        <v>551.34</v>
      </c>
      <c r="AC1397">
        <v>372.73</v>
      </c>
      <c r="AD1397">
        <v>45</v>
      </c>
      <c r="AE1397">
        <v>20</v>
      </c>
      <c r="AF1397" s="1">
        <v>3.2063000000000001E-5</v>
      </c>
      <c r="AG1397" s="1">
        <v>4.0482000000000001E-9</v>
      </c>
      <c r="AH1397" s="1">
        <v>3.2057999999999997E-5</v>
      </c>
      <c r="AI1397">
        <v>20</v>
      </c>
      <c r="AJ1397">
        <v>1</v>
      </c>
      <c r="AK1397">
        <v>19</v>
      </c>
      <c r="AL1397">
        <v>0</v>
      </c>
      <c r="AM1397">
        <v>0</v>
      </c>
      <c r="AN1397">
        <v>1</v>
      </c>
      <c r="AO1397">
        <v>0.75763000000000003</v>
      </c>
      <c r="AP1397">
        <v>0</v>
      </c>
      <c r="AQ1397">
        <v>0</v>
      </c>
      <c r="AR1397" t="s">
        <v>95</v>
      </c>
      <c r="AS1397" t="s">
        <v>95</v>
      </c>
      <c r="AT1397" t="s">
        <v>95</v>
      </c>
      <c r="AU1397" t="s">
        <v>95</v>
      </c>
      <c r="AV1397" t="s">
        <v>95</v>
      </c>
      <c r="AW1397" t="s">
        <v>95</v>
      </c>
      <c r="AX1397" t="s">
        <v>95</v>
      </c>
      <c r="AY1397" t="s">
        <v>94</v>
      </c>
      <c r="AZ1397" t="s">
        <v>95</v>
      </c>
      <c r="BA1397" t="s">
        <v>94</v>
      </c>
      <c r="BB1397" t="s">
        <v>95</v>
      </c>
      <c r="BC1397" t="s">
        <v>94</v>
      </c>
      <c r="BD1397" t="s">
        <v>95</v>
      </c>
      <c r="BH1397" t="s">
        <v>2128</v>
      </c>
      <c r="BI1397">
        <v>0</v>
      </c>
      <c r="BJ1397" t="s">
        <v>2129</v>
      </c>
      <c r="BK1397" t="s">
        <v>180</v>
      </c>
      <c r="BL1397">
        <v>1</v>
      </c>
      <c r="BM1397">
        <v>1</v>
      </c>
      <c r="BN1397">
        <v>0</v>
      </c>
      <c r="BO1397">
        <v>0</v>
      </c>
      <c r="BP1397">
        <v>0</v>
      </c>
      <c r="BQ1397">
        <v>0</v>
      </c>
      <c r="BY1397">
        <v>1462</v>
      </c>
      <c r="CG1397" s="4">
        <v>1</v>
      </c>
      <c r="CH1397" s="4">
        <v>1</v>
      </c>
      <c r="CI1397" s="5">
        <v>0</v>
      </c>
      <c r="CJ1397" s="5">
        <v>0</v>
      </c>
      <c r="CK1397" s="5">
        <v>0</v>
      </c>
      <c r="CL1397" s="5">
        <v>0</v>
      </c>
    </row>
    <row r="1398" spans="1:90" x14ac:dyDescent="0.2">
      <c r="A1398" t="s">
        <v>2186</v>
      </c>
      <c r="B1398" t="s">
        <v>2116</v>
      </c>
      <c r="C1398" t="s">
        <v>147</v>
      </c>
      <c r="D1398">
        <v>3.5</v>
      </c>
      <c r="E1398" t="s">
        <v>317</v>
      </c>
      <c r="F1398" t="s">
        <v>2187</v>
      </c>
      <c r="G1398" t="s">
        <v>360</v>
      </c>
      <c r="H1398" t="s">
        <v>2119</v>
      </c>
      <c r="I1398">
        <v>4.3966000000000003</v>
      </c>
      <c r="K1398">
        <v>8.4685000000000006</v>
      </c>
      <c r="L1398">
        <v>2024.2</v>
      </c>
      <c r="M1398">
        <v>0.99950000000000006</v>
      </c>
      <c r="N1398" s="1">
        <v>359660</v>
      </c>
      <c r="Q1398">
        <v>-16878</v>
      </c>
      <c r="R1398">
        <v>0.90561000000000003</v>
      </c>
      <c r="S1398">
        <v>0.89853000000000005</v>
      </c>
      <c r="T1398">
        <v>83.852000000000004</v>
      </c>
      <c r="U1398">
        <v>31.204999999999998</v>
      </c>
      <c r="Z1398">
        <v>0.15525</v>
      </c>
      <c r="AA1398">
        <v>0.11404</v>
      </c>
      <c r="AB1398">
        <v>250.85</v>
      </c>
      <c r="AC1398">
        <v>115.91</v>
      </c>
      <c r="AD1398">
        <v>44</v>
      </c>
      <c r="AE1398">
        <v>19</v>
      </c>
      <c r="AF1398">
        <v>4.9705000000000001E-3</v>
      </c>
      <c r="AG1398" s="1">
        <v>9.731400000000001E-7</v>
      </c>
      <c r="AH1398">
        <v>4.9696000000000002E-3</v>
      </c>
      <c r="AI1398">
        <v>19</v>
      </c>
      <c r="AJ1398">
        <v>0</v>
      </c>
      <c r="AK1398">
        <v>14</v>
      </c>
      <c r="AL1398">
        <v>0</v>
      </c>
      <c r="AM1398">
        <v>1</v>
      </c>
      <c r="AN1398">
        <v>1</v>
      </c>
      <c r="AO1398">
        <v>3.6158999999999997E-2</v>
      </c>
      <c r="AP1398">
        <v>0</v>
      </c>
      <c r="AQ1398">
        <v>0</v>
      </c>
      <c r="AR1398" t="s">
        <v>95</v>
      </c>
      <c r="AS1398" t="s">
        <v>95</v>
      </c>
      <c r="AT1398" t="s">
        <v>95</v>
      </c>
      <c r="AU1398" t="s">
        <v>94</v>
      </c>
      <c r="AV1398" t="s">
        <v>94</v>
      </c>
      <c r="AW1398" t="s">
        <v>94</v>
      </c>
      <c r="AX1398" t="s">
        <v>94</v>
      </c>
      <c r="AY1398" t="s">
        <v>94</v>
      </c>
      <c r="AZ1398" t="s">
        <v>94</v>
      </c>
      <c r="BA1398" t="s">
        <v>94</v>
      </c>
      <c r="BB1398" t="s">
        <v>94</v>
      </c>
      <c r="BC1398" t="s">
        <v>94</v>
      </c>
      <c r="BD1398" t="s">
        <v>94</v>
      </c>
      <c r="BH1398" t="s">
        <v>341</v>
      </c>
      <c r="BI1398">
        <v>1</v>
      </c>
      <c r="BJ1398" t="s">
        <v>97</v>
      </c>
      <c r="BK1398" t="s">
        <v>138</v>
      </c>
      <c r="BL1398">
        <v>0</v>
      </c>
      <c r="BM1398">
        <v>0</v>
      </c>
      <c r="BN1398">
        <v>0</v>
      </c>
      <c r="BO1398">
        <v>0</v>
      </c>
      <c r="BP1398">
        <v>0</v>
      </c>
      <c r="BQ1398">
        <v>0</v>
      </c>
      <c r="BY1398">
        <v>1463</v>
      </c>
      <c r="CG1398" s="4">
        <v>0</v>
      </c>
      <c r="CH1398" s="4">
        <v>0</v>
      </c>
      <c r="CI1398" s="5">
        <v>0</v>
      </c>
      <c r="CJ1398" s="5">
        <v>0</v>
      </c>
      <c r="CK1398" s="5">
        <v>0</v>
      </c>
      <c r="CL1398" s="5">
        <v>0</v>
      </c>
    </row>
    <row r="1399" spans="1:90" x14ac:dyDescent="0.2">
      <c r="A1399" t="s">
        <v>2188</v>
      </c>
      <c r="B1399" t="s">
        <v>2116</v>
      </c>
      <c r="C1399" t="s">
        <v>147</v>
      </c>
      <c r="D1399">
        <v>3.5</v>
      </c>
      <c r="E1399" t="s">
        <v>317</v>
      </c>
      <c r="F1399" t="s">
        <v>2189</v>
      </c>
      <c r="G1399" t="s">
        <v>357</v>
      </c>
      <c r="H1399" t="s">
        <v>2119</v>
      </c>
      <c r="I1399">
        <v>4.4710999999999999</v>
      </c>
      <c r="J1399">
        <v>0.17627000000000001</v>
      </c>
      <c r="K1399">
        <v>67.061999999999998</v>
      </c>
      <c r="L1399">
        <v>2017.5</v>
      </c>
      <c r="M1399">
        <v>0.98285</v>
      </c>
      <c r="N1399">
        <v>3708.3</v>
      </c>
      <c r="O1399" s="1">
        <v>8.4201000000000002E-5</v>
      </c>
      <c r="P1399">
        <v>1922.5</v>
      </c>
      <c r="Q1399" s="1">
        <v>-133650</v>
      </c>
      <c r="R1399">
        <v>0.99489000000000005</v>
      </c>
      <c r="S1399">
        <v>0.99451999999999996</v>
      </c>
      <c r="T1399">
        <v>93.558000000000007</v>
      </c>
      <c r="U1399">
        <v>52.737000000000002</v>
      </c>
      <c r="V1399">
        <v>0.84362000000000004</v>
      </c>
      <c r="W1399">
        <v>0.83616999999999997</v>
      </c>
      <c r="X1399">
        <v>517.73</v>
      </c>
      <c r="Y1399">
        <v>301.75</v>
      </c>
      <c r="Z1399">
        <v>0.44255</v>
      </c>
      <c r="AA1399">
        <v>0.41599999999999998</v>
      </c>
      <c r="AB1399">
        <v>977.5</v>
      </c>
      <c r="AC1399">
        <v>816.75</v>
      </c>
      <c r="AD1399">
        <v>45</v>
      </c>
      <c r="AE1399">
        <v>39</v>
      </c>
      <c r="AF1399">
        <v>1.0486</v>
      </c>
      <c r="AG1399" s="1">
        <v>7.7293999999999992E-6</v>
      </c>
      <c r="AH1399">
        <v>1.0486</v>
      </c>
      <c r="AI1399">
        <v>39</v>
      </c>
      <c r="AJ1399">
        <v>0</v>
      </c>
      <c r="AK1399">
        <v>38</v>
      </c>
      <c r="AL1399">
        <v>0</v>
      </c>
      <c r="AM1399">
        <v>0</v>
      </c>
      <c r="AN1399">
        <v>1</v>
      </c>
      <c r="AO1399">
        <v>0.87065999999999999</v>
      </c>
      <c r="AP1399">
        <v>0</v>
      </c>
      <c r="AQ1399">
        <v>0</v>
      </c>
      <c r="AR1399" t="s">
        <v>95</v>
      </c>
      <c r="AS1399" t="s">
        <v>95</v>
      </c>
      <c r="AT1399" t="s">
        <v>95</v>
      </c>
      <c r="AU1399" t="s">
        <v>94</v>
      </c>
      <c r="AV1399" t="s">
        <v>95</v>
      </c>
      <c r="AW1399" t="s">
        <v>94</v>
      </c>
      <c r="AX1399" t="s">
        <v>95</v>
      </c>
      <c r="AY1399" t="s">
        <v>95</v>
      </c>
      <c r="AZ1399" t="s">
        <v>95</v>
      </c>
      <c r="BA1399" t="s">
        <v>94</v>
      </c>
      <c r="BB1399" t="s">
        <v>94</v>
      </c>
      <c r="BC1399" t="s">
        <v>94</v>
      </c>
      <c r="BD1399" t="s">
        <v>94</v>
      </c>
      <c r="BI1399">
        <v>0</v>
      </c>
      <c r="BJ1399" t="s">
        <v>137</v>
      </c>
      <c r="BK1399" t="s">
        <v>180</v>
      </c>
      <c r="BL1399">
        <v>1</v>
      </c>
      <c r="BM1399">
        <v>1</v>
      </c>
      <c r="BN1399">
        <v>0</v>
      </c>
      <c r="BO1399">
        <v>0</v>
      </c>
      <c r="BP1399">
        <v>0</v>
      </c>
      <c r="BQ1399">
        <v>0</v>
      </c>
      <c r="BY1399">
        <v>1464</v>
      </c>
      <c r="CG1399" s="4">
        <v>1</v>
      </c>
      <c r="CH1399" s="4">
        <v>1</v>
      </c>
      <c r="CI1399" s="5">
        <v>0</v>
      </c>
      <c r="CJ1399" s="5">
        <v>0</v>
      </c>
      <c r="CK1399" s="5">
        <v>0</v>
      </c>
      <c r="CL1399" s="5">
        <v>0</v>
      </c>
    </row>
    <row r="1400" spans="1:90" x14ac:dyDescent="0.2">
      <c r="A1400" t="s">
        <v>2190</v>
      </c>
      <c r="B1400" t="s">
        <v>2116</v>
      </c>
      <c r="C1400" t="s">
        <v>147</v>
      </c>
      <c r="D1400">
        <v>3.5</v>
      </c>
      <c r="E1400" t="s">
        <v>317</v>
      </c>
      <c r="F1400" t="s">
        <v>2191</v>
      </c>
      <c r="G1400" t="s">
        <v>360</v>
      </c>
      <c r="H1400" t="s">
        <v>2119</v>
      </c>
      <c r="I1400">
        <v>7.1195000000000004</v>
      </c>
      <c r="K1400">
        <v>12.353999999999999</v>
      </c>
      <c r="L1400">
        <v>2018.1</v>
      </c>
      <c r="M1400">
        <v>0.61724000000000001</v>
      </c>
      <c r="N1400">
        <v>11216</v>
      </c>
      <c r="Q1400">
        <v>-24611</v>
      </c>
      <c r="R1400">
        <v>0.99611000000000005</v>
      </c>
      <c r="S1400">
        <v>0.99578</v>
      </c>
      <c r="T1400">
        <v>29.594000000000001</v>
      </c>
      <c r="U1400">
        <v>7.7869000000000002</v>
      </c>
      <c r="Z1400">
        <v>8.5794999999999996E-2</v>
      </c>
      <c r="AA1400">
        <v>3.5006000000000002E-2</v>
      </c>
      <c r="AB1400">
        <v>453.88</v>
      </c>
      <c r="AC1400">
        <v>188.2</v>
      </c>
      <c r="AD1400">
        <v>39</v>
      </c>
      <c r="AE1400">
        <v>16</v>
      </c>
      <c r="AF1400">
        <v>0.26800000000000002</v>
      </c>
      <c r="AG1400" s="1">
        <v>2.5554999999999999E-6</v>
      </c>
      <c r="AH1400">
        <v>0.26800000000000002</v>
      </c>
      <c r="AI1400">
        <v>33</v>
      </c>
      <c r="AJ1400">
        <v>0</v>
      </c>
      <c r="AK1400">
        <v>32</v>
      </c>
      <c r="AL1400">
        <v>0</v>
      </c>
      <c r="AM1400">
        <v>0</v>
      </c>
      <c r="AN1400">
        <v>1</v>
      </c>
      <c r="AO1400">
        <v>1.1316E-3</v>
      </c>
      <c r="AP1400">
        <v>0</v>
      </c>
      <c r="AQ1400">
        <v>0</v>
      </c>
      <c r="AR1400" t="s">
        <v>95</v>
      </c>
      <c r="AS1400" t="s">
        <v>95</v>
      </c>
      <c r="AT1400" t="s">
        <v>95</v>
      </c>
      <c r="AU1400" t="s">
        <v>94</v>
      </c>
      <c r="AV1400" t="s">
        <v>94</v>
      </c>
      <c r="AW1400" t="s">
        <v>94</v>
      </c>
      <c r="AX1400" t="s">
        <v>94</v>
      </c>
      <c r="AY1400" t="s">
        <v>95</v>
      </c>
      <c r="AZ1400" t="s">
        <v>94</v>
      </c>
      <c r="BA1400" t="s">
        <v>94</v>
      </c>
      <c r="BB1400" t="s">
        <v>94</v>
      </c>
      <c r="BC1400" t="s">
        <v>94</v>
      </c>
      <c r="BD1400" t="s">
        <v>94</v>
      </c>
      <c r="BH1400" t="s">
        <v>341</v>
      </c>
      <c r="BI1400">
        <v>1</v>
      </c>
      <c r="BJ1400" t="s">
        <v>97</v>
      </c>
      <c r="BK1400" t="s">
        <v>138</v>
      </c>
      <c r="BL1400">
        <v>0</v>
      </c>
      <c r="BM1400">
        <v>0</v>
      </c>
      <c r="BN1400">
        <v>0</v>
      </c>
      <c r="BO1400">
        <v>0</v>
      </c>
      <c r="BP1400">
        <v>0</v>
      </c>
      <c r="BQ1400">
        <v>0</v>
      </c>
      <c r="BY1400">
        <v>1465</v>
      </c>
      <c r="CG1400" s="4">
        <v>0</v>
      </c>
      <c r="CH1400" s="4">
        <v>0</v>
      </c>
      <c r="CI1400" s="5">
        <v>0</v>
      </c>
      <c r="CJ1400" s="5">
        <v>0</v>
      </c>
      <c r="CK1400" s="5">
        <v>0</v>
      </c>
      <c r="CL1400" s="5">
        <v>0</v>
      </c>
    </row>
    <row r="1401" spans="1:90" x14ac:dyDescent="0.2">
      <c r="A1401" t="s">
        <v>2192</v>
      </c>
      <c r="B1401" t="s">
        <v>2116</v>
      </c>
      <c r="C1401" t="s">
        <v>147</v>
      </c>
      <c r="D1401">
        <v>3.5</v>
      </c>
      <c r="E1401" t="s">
        <v>317</v>
      </c>
      <c r="F1401" t="s">
        <v>2193</v>
      </c>
      <c r="G1401" t="s">
        <v>351</v>
      </c>
      <c r="H1401" t="s">
        <v>2119</v>
      </c>
      <c r="I1401">
        <v>0.34308</v>
      </c>
      <c r="J1401">
        <v>0.15748000000000001</v>
      </c>
      <c r="K1401">
        <v>2.4842</v>
      </c>
      <c r="L1401">
        <v>2018.5</v>
      </c>
      <c r="M1401">
        <v>12.808999999999999</v>
      </c>
      <c r="N1401">
        <v>168.4</v>
      </c>
      <c r="O1401">
        <v>0.29502</v>
      </c>
      <c r="P1401">
        <v>1983.7</v>
      </c>
      <c r="Q1401">
        <v>-4949.6000000000004</v>
      </c>
      <c r="R1401">
        <v>0.99902999999999997</v>
      </c>
      <c r="S1401">
        <v>0.99895999999999996</v>
      </c>
      <c r="T1401">
        <v>1.3222</v>
      </c>
      <c r="U1401">
        <v>0.79423999999999995</v>
      </c>
      <c r="V1401">
        <v>0.97065999999999997</v>
      </c>
      <c r="W1401">
        <v>0.96926000000000001</v>
      </c>
      <c r="X1401">
        <v>7.2903000000000002</v>
      </c>
      <c r="Y1401">
        <v>5.2340999999999998</v>
      </c>
      <c r="Z1401">
        <v>0.57457999999999998</v>
      </c>
      <c r="AA1401">
        <v>0.55432000000000003</v>
      </c>
      <c r="AB1401">
        <v>27.760999999999999</v>
      </c>
      <c r="AC1401">
        <v>23.027000000000001</v>
      </c>
      <c r="AD1401">
        <v>45</v>
      </c>
      <c r="AE1401">
        <v>20</v>
      </c>
      <c r="AF1401">
        <v>0.85509999999999997</v>
      </c>
      <c r="AG1401">
        <v>5.9382000000000002E-3</v>
      </c>
      <c r="AH1401">
        <v>0.84916999999999998</v>
      </c>
      <c r="AI1401">
        <v>20</v>
      </c>
      <c r="AJ1401">
        <v>0</v>
      </c>
      <c r="AK1401">
        <v>19</v>
      </c>
      <c r="AL1401">
        <v>0</v>
      </c>
      <c r="AM1401">
        <v>0</v>
      </c>
      <c r="AN1401">
        <v>0</v>
      </c>
      <c r="AO1401">
        <v>0.89520999999999995</v>
      </c>
      <c r="AP1401">
        <v>0</v>
      </c>
      <c r="AQ1401">
        <v>0</v>
      </c>
      <c r="AR1401" t="s">
        <v>95</v>
      </c>
      <c r="AS1401" t="s">
        <v>95</v>
      </c>
      <c r="AT1401" t="s">
        <v>95</v>
      </c>
      <c r="AU1401" t="s">
        <v>95</v>
      </c>
      <c r="AV1401" t="s">
        <v>95</v>
      </c>
      <c r="AW1401" t="s">
        <v>95</v>
      </c>
      <c r="AX1401" t="s">
        <v>95</v>
      </c>
      <c r="AY1401" t="s">
        <v>95</v>
      </c>
      <c r="AZ1401" t="s">
        <v>95</v>
      </c>
      <c r="BA1401" t="s">
        <v>95</v>
      </c>
      <c r="BB1401" t="s">
        <v>95</v>
      </c>
      <c r="BC1401" t="s">
        <v>95</v>
      </c>
      <c r="BD1401" t="s">
        <v>95</v>
      </c>
      <c r="BH1401" t="s">
        <v>2128</v>
      </c>
      <c r="BI1401">
        <v>0</v>
      </c>
      <c r="BJ1401" t="s">
        <v>2129</v>
      </c>
      <c r="BK1401" t="s">
        <v>180</v>
      </c>
      <c r="BL1401">
        <v>1</v>
      </c>
      <c r="BM1401">
        <v>1</v>
      </c>
      <c r="BN1401">
        <v>0</v>
      </c>
      <c r="BO1401">
        <v>0</v>
      </c>
      <c r="BP1401">
        <v>0</v>
      </c>
      <c r="BQ1401">
        <v>0</v>
      </c>
      <c r="BY1401">
        <v>1466</v>
      </c>
      <c r="CG1401" s="4">
        <v>1</v>
      </c>
      <c r="CH1401" s="4">
        <v>1</v>
      </c>
      <c r="CI1401" s="5">
        <v>0</v>
      </c>
      <c r="CJ1401" s="5">
        <v>0</v>
      </c>
      <c r="CK1401" s="5">
        <v>0</v>
      </c>
      <c r="CL1401" s="5">
        <v>0</v>
      </c>
    </row>
    <row r="1402" spans="1:90" x14ac:dyDescent="0.2">
      <c r="A1402" t="s">
        <v>2194</v>
      </c>
      <c r="B1402" t="s">
        <v>2116</v>
      </c>
      <c r="C1402" t="s">
        <v>147</v>
      </c>
      <c r="D1402">
        <v>3.5</v>
      </c>
      <c r="E1402" t="s">
        <v>317</v>
      </c>
      <c r="F1402" t="s">
        <v>2195</v>
      </c>
      <c r="G1402" t="s">
        <v>354</v>
      </c>
      <c r="H1402" t="s">
        <v>2119</v>
      </c>
      <c r="I1402">
        <v>0.36368</v>
      </c>
      <c r="J1402">
        <v>2.7356999999999999E-2</v>
      </c>
      <c r="K1402">
        <v>0.27701999999999999</v>
      </c>
      <c r="L1402">
        <v>2015.4</v>
      </c>
      <c r="M1402">
        <v>12.083</v>
      </c>
      <c r="N1402">
        <v>20.071000000000002</v>
      </c>
      <c r="O1402">
        <v>1549.6</v>
      </c>
      <c r="P1402" s="1">
        <v>158000</v>
      </c>
      <c r="Q1402">
        <v>-551.57000000000005</v>
      </c>
      <c r="R1402">
        <v>0.92101999999999995</v>
      </c>
      <c r="S1402">
        <v>0.91444000000000003</v>
      </c>
      <c r="T1402">
        <v>1.2637</v>
      </c>
      <c r="U1402">
        <v>0.63668999999999998</v>
      </c>
      <c r="V1402">
        <v>-0.26734999999999998</v>
      </c>
      <c r="W1402">
        <v>-0.33584999999999998</v>
      </c>
      <c r="X1402">
        <v>5.0621</v>
      </c>
      <c r="Y1402">
        <v>2.3250000000000002</v>
      </c>
      <c r="Z1402">
        <v>0.50571999999999995</v>
      </c>
      <c r="AA1402">
        <v>0.47899999999999998</v>
      </c>
      <c r="AB1402">
        <v>3.1613000000000002</v>
      </c>
      <c r="AC1402">
        <v>2.5217000000000001</v>
      </c>
      <c r="AD1402">
        <v>40</v>
      </c>
      <c r="AE1402">
        <v>15</v>
      </c>
      <c r="AF1402">
        <v>0.89683999999999997</v>
      </c>
      <c r="AG1402">
        <v>4.9824E-2</v>
      </c>
      <c r="AH1402">
        <v>0.84701000000000004</v>
      </c>
      <c r="AI1402">
        <v>15</v>
      </c>
      <c r="AJ1402">
        <v>0</v>
      </c>
      <c r="AK1402">
        <v>14</v>
      </c>
      <c r="AL1402">
        <v>0</v>
      </c>
      <c r="AM1402">
        <v>0</v>
      </c>
      <c r="AN1402">
        <v>1</v>
      </c>
      <c r="AO1402">
        <v>0.77366000000000001</v>
      </c>
      <c r="AP1402">
        <v>0</v>
      </c>
      <c r="AQ1402">
        <v>1</v>
      </c>
      <c r="AR1402" t="s">
        <v>95</v>
      </c>
      <c r="AS1402" t="s">
        <v>95</v>
      </c>
      <c r="AT1402" t="s">
        <v>95</v>
      </c>
      <c r="AU1402" t="s">
        <v>95</v>
      </c>
      <c r="AV1402" t="s">
        <v>95</v>
      </c>
      <c r="AW1402" t="s">
        <v>95</v>
      </c>
      <c r="AX1402" t="s">
        <v>95</v>
      </c>
      <c r="AY1402" t="s">
        <v>95</v>
      </c>
      <c r="AZ1402" t="s">
        <v>95</v>
      </c>
      <c r="BA1402" t="s">
        <v>95</v>
      </c>
      <c r="BB1402" t="s">
        <v>95</v>
      </c>
      <c r="BC1402" t="s">
        <v>95</v>
      </c>
      <c r="BD1402" t="s">
        <v>95</v>
      </c>
      <c r="BH1402" t="s">
        <v>341</v>
      </c>
      <c r="BI1402">
        <v>1</v>
      </c>
      <c r="BJ1402" t="s">
        <v>97</v>
      </c>
      <c r="BK1402" t="s">
        <v>138</v>
      </c>
      <c r="BL1402">
        <v>0</v>
      </c>
      <c r="BM1402">
        <v>0</v>
      </c>
      <c r="BN1402">
        <v>0</v>
      </c>
      <c r="BO1402">
        <v>0</v>
      </c>
      <c r="BP1402">
        <v>0</v>
      </c>
      <c r="BQ1402">
        <v>0</v>
      </c>
      <c r="BY1402">
        <v>1467</v>
      </c>
      <c r="CG1402" s="4">
        <v>0</v>
      </c>
      <c r="CH1402" s="4">
        <v>0</v>
      </c>
      <c r="CI1402" s="5">
        <v>0</v>
      </c>
      <c r="CJ1402" s="5">
        <v>0</v>
      </c>
      <c r="CK1402" s="5">
        <v>0</v>
      </c>
      <c r="CL1402" s="5">
        <v>0</v>
      </c>
    </row>
    <row r="1403" spans="1:90" x14ac:dyDescent="0.2">
      <c r="A1403" t="s">
        <v>2196</v>
      </c>
      <c r="B1403" t="s">
        <v>2116</v>
      </c>
      <c r="C1403" t="s">
        <v>147</v>
      </c>
      <c r="D1403">
        <v>3.5</v>
      </c>
      <c r="E1403" t="s">
        <v>317</v>
      </c>
      <c r="F1403" t="s">
        <v>2197</v>
      </c>
      <c r="G1403" t="s">
        <v>351</v>
      </c>
      <c r="H1403" t="s">
        <v>2119</v>
      </c>
      <c r="I1403">
        <v>0.27661000000000002</v>
      </c>
      <c r="J1403">
        <v>0.21145</v>
      </c>
      <c r="K1403">
        <v>3.2919999999999998</v>
      </c>
      <c r="L1403">
        <v>2025</v>
      </c>
      <c r="M1403">
        <v>15.887</v>
      </c>
      <c r="N1403">
        <v>604.94000000000005</v>
      </c>
      <c r="O1403">
        <v>3.1773000000000003E-2</v>
      </c>
      <c r="P1403">
        <v>1981.2</v>
      </c>
      <c r="Q1403">
        <v>-6559.2</v>
      </c>
      <c r="R1403">
        <v>0.99451999999999996</v>
      </c>
      <c r="S1403">
        <v>0.99412</v>
      </c>
      <c r="T1403">
        <v>4.5358999999999998</v>
      </c>
      <c r="U1403">
        <v>2.7618999999999998</v>
      </c>
      <c r="V1403">
        <v>0.99182999999999999</v>
      </c>
      <c r="W1403">
        <v>0.99143999999999999</v>
      </c>
      <c r="X1403">
        <v>5.5392999999999999</v>
      </c>
      <c r="Y1403">
        <v>2.5838999999999999</v>
      </c>
      <c r="Z1403">
        <v>0.48654999999999998</v>
      </c>
      <c r="AA1403">
        <v>0.46210000000000001</v>
      </c>
      <c r="AB1403">
        <v>43.918999999999997</v>
      </c>
      <c r="AC1403">
        <v>32.969000000000001</v>
      </c>
      <c r="AD1403">
        <v>45</v>
      </c>
      <c r="AE1403">
        <v>39</v>
      </c>
      <c r="AF1403">
        <v>0.40995999999999999</v>
      </c>
      <c r="AG1403">
        <v>1.6531E-3</v>
      </c>
      <c r="AH1403">
        <v>0.40831000000000001</v>
      </c>
      <c r="AI1403">
        <v>39</v>
      </c>
      <c r="AJ1403">
        <v>0</v>
      </c>
      <c r="AK1403">
        <v>38</v>
      </c>
      <c r="AL1403">
        <v>0</v>
      </c>
      <c r="AM1403">
        <v>0</v>
      </c>
      <c r="AN1403">
        <v>0</v>
      </c>
      <c r="AO1403">
        <v>0.83982999999999997</v>
      </c>
      <c r="AP1403">
        <v>0</v>
      </c>
      <c r="AQ1403">
        <v>0</v>
      </c>
      <c r="AR1403" t="s">
        <v>95</v>
      </c>
      <c r="AS1403" t="s">
        <v>95</v>
      </c>
      <c r="AT1403" t="s">
        <v>95</v>
      </c>
      <c r="AU1403" t="s">
        <v>95</v>
      </c>
      <c r="AV1403" t="s">
        <v>95</v>
      </c>
      <c r="AW1403" t="s">
        <v>95</v>
      </c>
      <c r="AX1403" t="s">
        <v>95</v>
      </c>
      <c r="AY1403" t="s">
        <v>95</v>
      </c>
      <c r="AZ1403" t="s">
        <v>95</v>
      </c>
      <c r="BA1403" t="s">
        <v>95</v>
      </c>
      <c r="BB1403" t="s">
        <v>95</v>
      </c>
      <c r="BC1403" t="s">
        <v>95</v>
      </c>
      <c r="BD1403" t="s">
        <v>95</v>
      </c>
      <c r="BI1403">
        <v>0</v>
      </c>
      <c r="BJ1403" t="s">
        <v>137</v>
      </c>
      <c r="BK1403" t="s">
        <v>180</v>
      </c>
      <c r="BL1403">
        <v>1</v>
      </c>
      <c r="BM1403">
        <v>1</v>
      </c>
      <c r="BN1403">
        <v>0</v>
      </c>
      <c r="BO1403">
        <v>0</v>
      </c>
      <c r="BP1403">
        <v>0</v>
      </c>
      <c r="BQ1403">
        <v>0</v>
      </c>
      <c r="BY1403">
        <v>1468</v>
      </c>
      <c r="CG1403" s="4">
        <v>1</v>
      </c>
      <c r="CH1403" s="4">
        <v>1</v>
      </c>
      <c r="CI1403" s="5">
        <v>0</v>
      </c>
      <c r="CJ1403" s="5">
        <v>0</v>
      </c>
      <c r="CK1403" s="5">
        <v>0</v>
      </c>
      <c r="CL1403" s="5">
        <v>0</v>
      </c>
    </row>
    <row r="1404" spans="1:90" x14ac:dyDescent="0.2">
      <c r="A1404" t="s">
        <v>2198</v>
      </c>
      <c r="B1404" t="s">
        <v>2116</v>
      </c>
      <c r="C1404" t="s">
        <v>147</v>
      </c>
      <c r="D1404">
        <v>3.5</v>
      </c>
      <c r="E1404" t="s">
        <v>317</v>
      </c>
      <c r="F1404" t="s">
        <v>2199</v>
      </c>
      <c r="G1404" t="s">
        <v>354</v>
      </c>
      <c r="H1404" t="s">
        <v>2119</v>
      </c>
      <c r="I1404">
        <v>0.27783000000000002</v>
      </c>
      <c r="J1404">
        <v>0.27783000000000002</v>
      </c>
      <c r="K1404">
        <v>0.50800000000000001</v>
      </c>
      <c r="L1404">
        <v>2061.4</v>
      </c>
      <c r="M1404">
        <v>15.817</v>
      </c>
      <c r="N1404" s="1">
        <v>2551200</v>
      </c>
      <c r="O1404">
        <v>0.47606999999999999</v>
      </c>
      <c r="P1404">
        <v>2005.6</v>
      </c>
      <c r="Q1404">
        <v>-1012</v>
      </c>
      <c r="R1404">
        <v>0.97126999999999997</v>
      </c>
      <c r="S1404">
        <v>0.96906000000000003</v>
      </c>
      <c r="T1404">
        <v>1.6456999999999999</v>
      </c>
      <c r="U1404">
        <v>0.86706000000000005</v>
      </c>
      <c r="V1404">
        <v>0.97126999999999997</v>
      </c>
      <c r="W1404">
        <v>0.96982999999999997</v>
      </c>
      <c r="X1404">
        <v>1.6456999999999999</v>
      </c>
      <c r="Y1404">
        <v>0.86707000000000001</v>
      </c>
      <c r="Z1404">
        <v>0.42168</v>
      </c>
      <c r="AA1404">
        <v>0.39276</v>
      </c>
      <c r="AB1404">
        <v>7.3827999999999996</v>
      </c>
      <c r="AC1404">
        <v>5.0857000000000001</v>
      </c>
      <c r="AD1404">
        <v>43</v>
      </c>
      <c r="AE1404">
        <v>20</v>
      </c>
      <c r="AF1404" s="1">
        <v>1.7246999999999999E-5</v>
      </c>
      <c r="AG1404" s="1">
        <v>3.9196999999999998E-7</v>
      </c>
      <c r="AH1404" s="1">
        <v>1.6855E-5</v>
      </c>
      <c r="AI1404">
        <v>37</v>
      </c>
      <c r="AJ1404">
        <v>0</v>
      </c>
      <c r="AK1404">
        <v>36</v>
      </c>
      <c r="AL1404">
        <v>0</v>
      </c>
      <c r="AM1404">
        <v>0</v>
      </c>
      <c r="AN1404">
        <v>1</v>
      </c>
      <c r="AO1404">
        <v>0.75085999999999997</v>
      </c>
      <c r="AP1404">
        <v>0</v>
      </c>
      <c r="AQ1404">
        <v>1</v>
      </c>
      <c r="AR1404" t="s">
        <v>95</v>
      </c>
      <c r="AS1404" t="s">
        <v>95</v>
      </c>
      <c r="AT1404" t="s">
        <v>95</v>
      </c>
      <c r="AU1404" t="s">
        <v>94</v>
      </c>
      <c r="AV1404" t="s">
        <v>94</v>
      </c>
      <c r="AW1404" t="s">
        <v>94</v>
      </c>
      <c r="AX1404" t="s">
        <v>95</v>
      </c>
      <c r="AY1404" t="s">
        <v>94</v>
      </c>
      <c r="AZ1404" t="s">
        <v>95</v>
      </c>
      <c r="BA1404" t="s">
        <v>94</v>
      </c>
      <c r="BB1404" t="s">
        <v>94</v>
      </c>
      <c r="BC1404" t="s">
        <v>94</v>
      </c>
      <c r="BD1404" t="s">
        <v>94</v>
      </c>
      <c r="BH1404" t="s">
        <v>341</v>
      </c>
      <c r="BI1404">
        <v>1</v>
      </c>
      <c r="BJ1404" t="s">
        <v>97</v>
      </c>
      <c r="BK1404" t="s">
        <v>138</v>
      </c>
      <c r="BL1404">
        <v>0</v>
      </c>
      <c r="BM1404">
        <v>0</v>
      </c>
      <c r="BN1404">
        <v>0</v>
      </c>
      <c r="BO1404">
        <v>0</v>
      </c>
      <c r="BP1404">
        <v>0</v>
      </c>
      <c r="BQ1404">
        <v>0</v>
      </c>
      <c r="BY1404">
        <v>1469</v>
      </c>
      <c r="CG1404" s="4">
        <v>0</v>
      </c>
      <c r="CH1404" s="4">
        <v>0</v>
      </c>
      <c r="CI1404" s="5">
        <v>0</v>
      </c>
      <c r="CJ1404" s="5">
        <v>0</v>
      </c>
      <c r="CK1404" s="5">
        <v>0</v>
      </c>
      <c r="CL1404" s="5">
        <v>0</v>
      </c>
    </row>
    <row r="1405" spans="1:90" x14ac:dyDescent="0.2">
      <c r="A1405" t="s">
        <v>2200</v>
      </c>
      <c r="B1405" t="s">
        <v>2116</v>
      </c>
      <c r="C1405" t="s">
        <v>147</v>
      </c>
      <c r="D1405">
        <v>4.0999999999999996</v>
      </c>
      <c r="E1405" t="s">
        <v>129</v>
      </c>
      <c r="F1405" t="s">
        <v>130</v>
      </c>
      <c r="G1405" t="s">
        <v>131</v>
      </c>
      <c r="H1405" t="s">
        <v>2119</v>
      </c>
      <c r="I1405">
        <v>0.56728999999999996</v>
      </c>
      <c r="J1405">
        <v>0.15265000000000001</v>
      </c>
      <c r="K1405">
        <v>5.3158000000000003</v>
      </c>
      <c r="L1405">
        <v>2017.8</v>
      </c>
      <c r="M1405">
        <v>7.7464000000000004</v>
      </c>
      <c r="N1405">
        <v>102.43</v>
      </c>
      <c r="O1405">
        <v>9.3049000000000007E-2</v>
      </c>
      <c r="P1405">
        <v>1977.3</v>
      </c>
      <c r="Q1405">
        <v>-10670</v>
      </c>
      <c r="R1405">
        <v>0.95069000000000004</v>
      </c>
      <c r="S1405">
        <v>0.94198999999999999</v>
      </c>
      <c r="T1405">
        <v>7.9302000000000001</v>
      </c>
      <c r="U1405">
        <v>6.8034999999999997</v>
      </c>
      <c r="V1405">
        <v>0.88349999999999995</v>
      </c>
      <c r="W1405">
        <v>0.87056</v>
      </c>
      <c r="X1405">
        <v>12.19</v>
      </c>
      <c r="Y1405">
        <v>9.2887000000000004</v>
      </c>
      <c r="Z1405">
        <v>0.81235999999999997</v>
      </c>
      <c r="AA1405">
        <v>0.79151000000000005</v>
      </c>
      <c r="AB1405">
        <v>15.47</v>
      </c>
      <c r="AC1405">
        <v>13.541</v>
      </c>
      <c r="AD1405">
        <v>21</v>
      </c>
      <c r="AE1405">
        <v>20</v>
      </c>
      <c r="AF1405">
        <v>0.97626999999999997</v>
      </c>
      <c r="AG1405">
        <v>1.8286E-2</v>
      </c>
      <c r="AH1405">
        <v>0.95798000000000005</v>
      </c>
      <c r="AI1405">
        <v>21</v>
      </c>
      <c r="AJ1405">
        <v>2</v>
      </c>
      <c r="AK1405">
        <v>19</v>
      </c>
      <c r="AL1405">
        <v>0</v>
      </c>
      <c r="AM1405">
        <v>0</v>
      </c>
      <c r="AN1405">
        <v>1</v>
      </c>
      <c r="AO1405">
        <v>0.90166000000000002</v>
      </c>
      <c r="AP1405">
        <v>0</v>
      </c>
      <c r="AQ1405">
        <v>1</v>
      </c>
      <c r="AR1405" t="s">
        <v>95</v>
      </c>
      <c r="AS1405" t="s">
        <v>95</v>
      </c>
      <c r="AT1405" t="s">
        <v>95</v>
      </c>
      <c r="AU1405" t="s">
        <v>95</v>
      </c>
      <c r="AV1405" t="s">
        <v>95</v>
      </c>
      <c r="AW1405" t="s">
        <v>95</v>
      </c>
      <c r="AX1405" t="s">
        <v>95</v>
      </c>
      <c r="AY1405" t="s">
        <v>95</v>
      </c>
      <c r="AZ1405" t="s">
        <v>95</v>
      </c>
      <c r="BA1405" t="s">
        <v>95</v>
      </c>
      <c r="BB1405" t="s">
        <v>95</v>
      </c>
      <c r="BC1405" t="s">
        <v>95</v>
      </c>
      <c r="BD1405" t="s">
        <v>95</v>
      </c>
      <c r="BI1405">
        <v>0</v>
      </c>
      <c r="BJ1405" t="s">
        <v>132</v>
      </c>
      <c r="BK1405" t="s">
        <v>133</v>
      </c>
      <c r="BL1405">
        <v>1</v>
      </c>
      <c r="BM1405">
        <v>1</v>
      </c>
      <c r="BN1405">
        <v>0</v>
      </c>
      <c r="BO1405">
        <v>0</v>
      </c>
      <c r="BP1405">
        <v>0</v>
      </c>
      <c r="BQ1405">
        <v>0</v>
      </c>
      <c r="BY1405">
        <v>1470</v>
      </c>
      <c r="CG1405" s="4">
        <v>1</v>
      </c>
      <c r="CH1405" s="4">
        <v>1</v>
      </c>
      <c r="CI1405" s="5">
        <v>0</v>
      </c>
      <c r="CJ1405" s="5">
        <v>0</v>
      </c>
      <c r="CK1405" s="5">
        <v>0</v>
      </c>
      <c r="CL1405" s="5">
        <v>0</v>
      </c>
    </row>
    <row r="1406" spans="1:90" x14ac:dyDescent="0.2">
      <c r="A1406" t="s">
        <v>2201</v>
      </c>
      <c r="B1406" t="s">
        <v>2116</v>
      </c>
      <c r="C1406" t="s">
        <v>147</v>
      </c>
      <c r="D1406">
        <v>4.0999999999999996</v>
      </c>
      <c r="E1406" t="s">
        <v>129</v>
      </c>
      <c r="F1406" t="s">
        <v>135</v>
      </c>
      <c r="G1406" t="s">
        <v>136</v>
      </c>
      <c r="H1406" t="s">
        <v>2119</v>
      </c>
      <c r="I1406">
        <v>0.36436000000000002</v>
      </c>
      <c r="J1406">
        <v>0.20985000000000001</v>
      </c>
      <c r="K1406">
        <v>5.1012000000000004</v>
      </c>
      <c r="L1406">
        <v>2019.9</v>
      </c>
      <c r="M1406">
        <v>12.061</v>
      </c>
      <c r="N1406">
        <v>152.22999999999999</v>
      </c>
      <c r="O1406">
        <v>5.2962000000000002E-2</v>
      </c>
      <c r="P1406">
        <v>1985.6</v>
      </c>
      <c r="Q1406">
        <v>-10239</v>
      </c>
      <c r="R1406">
        <v>0.94784999999999997</v>
      </c>
      <c r="S1406">
        <v>0.93742000000000003</v>
      </c>
      <c r="T1406">
        <v>7.3605999999999998</v>
      </c>
      <c r="U1406">
        <v>6.2335000000000003</v>
      </c>
      <c r="V1406">
        <v>0.93691999999999998</v>
      </c>
      <c r="W1406">
        <v>0.92903999999999998</v>
      </c>
      <c r="X1406">
        <v>8.0952000000000002</v>
      </c>
      <c r="Y1406">
        <v>5.9584000000000001</v>
      </c>
      <c r="Z1406">
        <v>0.75146000000000002</v>
      </c>
      <c r="AA1406">
        <v>0.72040000000000004</v>
      </c>
      <c r="AB1406">
        <v>16.068999999999999</v>
      </c>
      <c r="AC1406">
        <v>14.169</v>
      </c>
      <c r="AD1406">
        <v>19</v>
      </c>
      <c r="AE1406">
        <v>18</v>
      </c>
      <c r="AF1406">
        <v>0.65690000000000004</v>
      </c>
      <c r="AG1406">
        <v>1.2304000000000001E-2</v>
      </c>
      <c r="AH1406">
        <v>0.64459999999999995</v>
      </c>
      <c r="AI1406">
        <v>19</v>
      </c>
      <c r="AJ1406">
        <v>0</v>
      </c>
      <c r="AK1406">
        <v>17</v>
      </c>
      <c r="AL1406">
        <v>0</v>
      </c>
      <c r="AM1406">
        <v>0</v>
      </c>
      <c r="AN1406">
        <v>1</v>
      </c>
      <c r="AO1406">
        <v>0.83635000000000004</v>
      </c>
      <c r="AP1406">
        <v>0</v>
      </c>
      <c r="AQ1406">
        <v>1</v>
      </c>
      <c r="AR1406" t="s">
        <v>95</v>
      </c>
      <c r="AS1406" t="s">
        <v>95</v>
      </c>
      <c r="AT1406" t="s">
        <v>95</v>
      </c>
      <c r="AU1406" t="s">
        <v>95</v>
      </c>
      <c r="AV1406" t="s">
        <v>95</v>
      </c>
      <c r="AW1406" t="s">
        <v>95</v>
      </c>
      <c r="AX1406" t="s">
        <v>95</v>
      </c>
      <c r="AY1406" t="s">
        <v>95</v>
      </c>
      <c r="AZ1406" t="s">
        <v>95</v>
      </c>
      <c r="BA1406" t="s">
        <v>95</v>
      </c>
      <c r="BB1406" t="s">
        <v>95</v>
      </c>
      <c r="BC1406" t="s">
        <v>95</v>
      </c>
      <c r="BD1406" t="s">
        <v>95</v>
      </c>
      <c r="BI1406">
        <v>0</v>
      </c>
      <c r="BJ1406" t="s">
        <v>137</v>
      </c>
      <c r="BK1406" t="s">
        <v>138</v>
      </c>
      <c r="BL1406">
        <v>1</v>
      </c>
      <c r="BM1406">
        <v>1</v>
      </c>
      <c r="BN1406">
        <v>0</v>
      </c>
      <c r="BO1406">
        <v>0</v>
      </c>
      <c r="BP1406">
        <v>1</v>
      </c>
      <c r="BQ1406">
        <v>1</v>
      </c>
      <c r="BY1406">
        <v>1471</v>
      </c>
      <c r="CG1406" s="4">
        <v>1</v>
      </c>
      <c r="CH1406" s="4">
        <v>1</v>
      </c>
      <c r="CI1406" s="5">
        <v>0</v>
      </c>
      <c r="CJ1406" s="5">
        <v>0</v>
      </c>
      <c r="CK1406" s="5">
        <v>1</v>
      </c>
      <c r="CL1406" s="5">
        <v>1</v>
      </c>
    </row>
    <row r="1407" spans="1:90" x14ac:dyDescent="0.2">
      <c r="A1407" t="s">
        <v>2202</v>
      </c>
      <c r="B1407" t="s">
        <v>2116</v>
      </c>
      <c r="C1407" t="s">
        <v>745</v>
      </c>
      <c r="D1407">
        <v>2.2999999999999998</v>
      </c>
      <c r="E1407" t="s">
        <v>2203</v>
      </c>
      <c r="F1407" t="s">
        <v>2204</v>
      </c>
      <c r="G1407" t="s">
        <v>2205</v>
      </c>
      <c r="H1407" t="s">
        <v>2119</v>
      </c>
      <c r="I1407">
        <v>0.10238999999999999</v>
      </c>
      <c r="J1407">
        <v>3.5702999999999999E-2</v>
      </c>
      <c r="K1407" s="1">
        <v>2446400</v>
      </c>
      <c r="L1407">
        <v>2003.3</v>
      </c>
      <c r="M1407">
        <v>42.918999999999997</v>
      </c>
      <c r="N1407" s="1">
        <v>118320000</v>
      </c>
      <c r="O1407">
        <v>0.47414000000000001</v>
      </c>
      <c r="P1407">
        <v>1482.6</v>
      </c>
      <c r="Q1407" s="1">
        <v>-4841400000</v>
      </c>
      <c r="R1407">
        <v>0.68449000000000004</v>
      </c>
      <c r="S1407">
        <v>0.65490999999999999</v>
      </c>
      <c r="T1407" s="1">
        <v>17591000</v>
      </c>
      <c r="U1407" s="1">
        <v>14138000</v>
      </c>
      <c r="V1407">
        <v>0.63022</v>
      </c>
      <c r="W1407">
        <v>0.60780999999999996</v>
      </c>
      <c r="X1407" s="1">
        <v>19044000</v>
      </c>
      <c r="Y1407" s="1">
        <v>13917000</v>
      </c>
      <c r="Z1407">
        <v>0.65849999999999997</v>
      </c>
      <c r="AA1407">
        <v>0.63780000000000003</v>
      </c>
      <c r="AB1407" s="1">
        <v>18302000</v>
      </c>
      <c r="AC1407" s="1">
        <v>14110000</v>
      </c>
      <c r="AD1407">
        <v>36</v>
      </c>
      <c r="AE1407">
        <v>36</v>
      </c>
      <c r="AF1407">
        <v>1.0774999999999999</v>
      </c>
      <c r="AG1407">
        <v>0.22927</v>
      </c>
      <c r="AH1407">
        <v>0.84821999999999997</v>
      </c>
      <c r="AI1407">
        <v>36</v>
      </c>
      <c r="AJ1407">
        <v>9</v>
      </c>
      <c r="AK1407">
        <v>35</v>
      </c>
      <c r="AL1407">
        <v>1</v>
      </c>
      <c r="AM1407">
        <v>0</v>
      </c>
      <c r="AN1407">
        <v>0</v>
      </c>
      <c r="AO1407">
        <v>0.96194000000000002</v>
      </c>
      <c r="AP1407">
        <v>0</v>
      </c>
      <c r="AQ1407">
        <v>0</v>
      </c>
      <c r="AR1407" t="s">
        <v>94</v>
      </c>
      <c r="AS1407" t="s">
        <v>95</v>
      </c>
      <c r="AT1407" t="s">
        <v>95</v>
      </c>
      <c r="AU1407" t="s">
        <v>95</v>
      </c>
      <c r="AV1407" t="s">
        <v>95</v>
      </c>
      <c r="AW1407" t="s">
        <v>95</v>
      </c>
      <c r="AX1407" t="s">
        <v>95</v>
      </c>
      <c r="AY1407" t="s">
        <v>95</v>
      </c>
      <c r="AZ1407" t="s">
        <v>95</v>
      </c>
      <c r="BA1407" t="s">
        <v>94</v>
      </c>
      <c r="BB1407" t="s">
        <v>95</v>
      </c>
      <c r="BC1407" t="s">
        <v>94</v>
      </c>
      <c r="BD1407" t="s">
        <v>95</v>
      </c>
      <c r="BE1407">
        <v>2</v>
      </c>
      <c r="BI1407">
        <v>0</v>
      </c>
      <c r="BL1407">
        <v>1</v>
      </c>
      <c r="BM1407">
        <v>1</v>
      </c>
      <c r="BN1407">
        <v>0</v>
      </c>
      <c r="BO1407">
        <v>0</v>
      </c>
      <c r="BP1407">
        <v>0</v>
      </c>
      <c r="BQ1407">
        <v>1</v>
      </c>
      <c r="BY1407">
        <v>1472</v>
      </c>
      <c r="CG1407" s="4">
        <v>1</v>
      </c>
      <c r="CH1407" s="4">
        <v>1</v>
      </c>
      <c r="CI1407" s="5">
        <v>0</v>
      </c>
      <c r="CJ1407" s="5">
        <v>0</v>
      </c>
      <c r="CK1407" s="5">
        <v>0</v>
      </c>
      <c r="CL1407" s="5">
        <v>1</v>
      </c>
    </row>
    <row r="1408" spans="1:90" x14ac:dyDescent="0.2">
      <c r="A1408" t="s">
        <v>2206</v>
      </c>
      <c r="B1408" t="s">
        <v>2116</v>
      </c>
      <c r="C1408" t="s">
        <v>745</v>
      </c>
      <c r="D1408">
        <v>2.2999999999999998</v>
      </c>
      <c r="E1408" t="s">
        <v>2203</v>
      </c>
      <c r="F1408" t="s">
        <v>2207</v>
      </c>
      <c r="G1408" t="s">
        <v>2205</v>
      </c>
      <c r="H1408" t="s">
        <v>2119</v>
      </c>
      <c r="I1408">
        <v>1.482</v>
      </c>
      <c r="J1408">
        <v>5.9321E-3</v>
      </c>
      <c r="K1408" s="1">
        <v>288230</v>
      </c>
      <c r="L1408">
        <v>1991.6</v>
      </c>
      <c r="M1408">
        <v>2.9651999999999998</v>
      </c>
      <c r="N1408" s="1">
        <v>52746000</v>
      </c>
      <c r="O1408">
        <v>5634.4</v>
      </c>
      <c r="P1408">
        <v>483.67</v>
      </c>
      <c r="Q1408" s="1">
        <v>-531010000</v>
      </c>
      <c r="R1408">
        <v>0.26669999999999999</v>
      </c>
      <c r="S1408">
        <v>0.19794999999999999</v>
      </c>
      <c r="T1408" s="1">
        <v>23556000</v>
      </c>
      <c r="U1408" s="1">
        <v>18195000</v>
      </c>
      <c r="V1408">
        <v>1.1424E-2</v>
      </c>
      <c r="W1408">
        <v>-4.8488999999999997E-2</v>
      </c>
      <c r="X1408" s="1">
        <v>27350000</v>
      </c>
      <c r="Y1408" s="1">
        <v>22306000</v>
      </c>
      <c r="Z1408">
        <v>1.1847999999999999E-2</v>
      </c>
      <c r="AA1408">
        <v>-4.8039999999999999E-2</v>
      </c>
      <c r="AB1408" s="1">
        <v>27344000</v>
      </c>
      <c r="AC1408" s="1">
        <v>22302000</v>
      </c>
      <c r="AD1408">
        <v>36</v>
      </c>
      <c r="AE1408">
        <v>36</v>
      </c>
      <c r="AF1408">
        <v>2.2345000000000002</v>
      </c>
      <c r="AG1408">
        <v>5.2638999999999998E-2</v>
      </c>
      <c r="AH1408">
        <v>2.1819000000000002</v>
      </c>
      <c r="AI1408">
        <v>36</v>
      </c>
      <c r="AJ1408">
        <v>28</v>
      </c>
      <c r="AK1408">
        <v>35</v>
      </c>
      <c r="AL1408">
        <v>1</v>
      </c>
      <c r="AM1408">
        <v>0</v>
      </c>
      <c r="AN1408">
        <v>1</v>
      </c>
      <c r="AO1408">
        <v>0.92323999999999995</v>
      </c>
      <c r="AP1408">
        <v>0</v>
      </c>
      <c r="AQ1408">
        <v>0</v>
      </c>
      <c r="AR1408" t="s">
        <v>96</v>
      </c>
      <c r="AS1408" t="s">
        <v>95</v>
      </c>
      <c r="AT1408" t="s">
        <v>95</v>
      </c>
      <c r="AU1408" t="s">
        <v>95</v>
      </c>
      <c r="AV1408" t="s">
        <v>95</v>
      </c>
      <c r="AW1408" t="s">
        <v>95</v>
      </c>
      <c r="AX1408" t="s">
        <v>95</v>
      </c>
      <c r="AY1408" t="s">
        <v>95</v>
      </c>
      <c r="AZ1408" t="s">
        <v>94</v>
      </c>
      <c r="BA1408" t="s">
        <v>96</v>
      </c>
      <c r="BB1408" t="s">
        <v>94</v>
      </c>
      <c r="BC1408" t="s">
        <v>96</v>
      </c>
      <c r="BD1408" t="s">
        <v>94</v>
      </c>
      <c r="BE1408">
        <v>4</v>
      </c>
      <c r="BG1408" t="s">
        <v>383</v>
      </c>
      <c r="BH1408" t="s">
        <v>1925</v>
      </c>
      <c r="BI1408">
        <v>0</v>
      </c>
      <c r="BL1408">
        <v>0</v>
      </c>
      <c r="BM1408">
        <v>1</v>
      </c>
      <c r="BN1408">
        <v>0</v>
      </c>
      <c r="BO1408">
        <v>0</v>
      </c>
      <c r="BP1408">
        <v>0</v>
      </c>
      <c r="BQ1408">
        <v>0</v>
      </c>
      <c r="BY1408">
        <v>1473</v>
      </c>
      <c r="CG1408" s="4">
        <v>0</v>
      </c>
      <c r="CH1408" s="4">
        <v>1</v>
      </c>
      <c r="CI1408" s="5">
        <v>0</v>
      </c>
      <c r="CJ1408" s="5">
        <v>0</v>
      </c>
      <c r="CK1408" s="5">
        <v>0</v>
      </c>
      <c r="CL1408" s="5">
        <v>0</v>
      </c>
    </row>
    <row r="1409" spans="1:90" x14ac:dyDescent="0.2">
      <c r="A1409" t="s">
        <v>2208</v>
      </c>
      <c r="B1409" t="s">
        <v>2116</v>
      </c>
      <c r="C1409" t="s">
        <v>745</v>
      </c>
      <c r="D1409">
        <v>3.5</v>
      </c>
      <c r="E1409" t="s">
        <v>317</v>
      </c>
      <c r="F1409" t="s">
        <v>2131</v>
      </c>
      <c r="G1409" t="s">
        <v>319</v>
      </c>
      <c r="H1409" t="s">
        <v>2119</v>
      </c>
      <c r="I1409">
        <v>0.70291000000000003</v>
      </c>
      <c r="J1409">
        <v>0.21460000000000001</v>
      </c>
      <c r="K1409">
        <v>4.3215000000000003E-2</v>
      </c>
      <c r="L1409">
        <v>2018.8</v>
      </c>
      <c r="M1409">
        <v>6.2518000000000002</v>
      </c>
      <c r="N1409">
        <v>3.0583</v>
      </c>
      <c r="O1409">
        <v>6.2995000000000001</v>
      </c>
      <c r="P1409">
        <v>2026.5</v>
      </c>
      <c r="Q1409">
        <v>-86.138000000000005</v>
      </c>
      <c r="R1409">
        <v>0.97692000000000001</v>
      </c>
      <c r="S1409">
        <v>0.97523000000000004</v>
      </c>
      <c r="T1409">
        <v>0.13317999999999999</v>
      </c>
      <c r="U1409">
        <v>5.7026E-2</v>
      </c>
      <c r="V1409">
        <v>0.91732000000000002</v>
      </c>
      <c r="W1409">
        <v>0.91337999999999997</v>
      </c>
      <c r="X1409">
        <v>0.25205</v>
      </c>
      <c r="Y1409">
        <v>0.13789999999999999</v>
      </c>
      <c r="Z1409">
        <v>0.40993000000000002</v>
      </c>
      <c r="AA1409">
        <v>0.38183</v>
      </c>
      <c r="AB1409">
        <v>0.67335999999999996</v>
      </c>
      <c r="AC1409">
        <v>0.52293000000000001</v>
      </c>
      <c r="AD1409">
        <v>45</v>
      </c>
      <c r="AE1409">
        <v>8</v>
      </c>
      <c r="AF1409">
        <v>0.98094000000000003</v>
      </c>
      <c r="AG1409">
        <v>0.32697999999999999</v>
      </c>
      <c r="AH1409">
        <v>0.65395999999999999</v>
      </c>
      <c r="AI1409">
        <v>8</v>
      </c>
      <c r="AJ1409">
        <v>2</v>
      </c>
      <c r="AK1409">
        <v>7</v>
      </c>
      <c r="AL1409">
        <v>1</v>
      </c>
      <c r="AM1409">
        <v>0</v>
      </c>
      <c r="AN1409">
        <v>0</v>
      </c>
      <c r="AO1409">
        <v>0.85365999999999997</v>
      </c>
      <c r="AP1409">
        <v>0</v>
      </c>
      <c r="AQ1409">
        <v>1</v>
      </c>
      <c r="AR1409" t="s">
        <v>95</v>
      </c>
      <c r="AS1409" t="s">
        <v>95</v>
      </c>
      <c r="AT1409" t="s">
        <v>95</v>
      </c>
      <c r="AU1409" t="s">
        <v>95</v>
      </c>
      <c r="AV1409" t="s">
        <v>95</v>
      </c>
      <c r="AW1409" t="s">
        <v>95</v>
      </c>
      <c r="AX1409" t="s">
        <v>95</v>
      </c>
      <c r="AY1409" t="s">
        <v>95</v>
      </c>
      <c r="AZ1409" t="s">
        <v>95</v>
      </c>
      <c r="BA1409" t="s">
        <v>95</v>
      </c>
      <c r="BB1409" t="s">
        <v>95</v>
      </c>
      <c r="BC1409" t="s">
        <v>95</v>
      </c>
      <c r="BD1409" t="s">
        <v>95</v>
      </c>
      <c r="BI1409">
        <v>0</v>
      </c>
      <c r="BJ1409" t="s">
        <v>137</v>
      </c>
      <c r="BK1409" t="s">
        <v>133</v>
      </c>
      <c r="BL1409">
        <v>1</v>
      </c>
      <c r="BM1409">
        <v>1</v>
      </c>
      <c r="BN1409">
        <v>0</v>
      </c>
      <c r="BO1409">
        <v>0</v>
      </c>
      <c r="BP1409">
        <v>0</v>
      </c>
      <c r="BQ1409">
        <v>1</v>
      </c>
      <c r="BY1409">
        <v>1474</v>
      </c>
      <c r="CG1409" s="4">
        <v>1</v>
      </c>
      <c r="CH1409" s="4">
        <v>1</v>
      </c>
      <c r="CI1409" s="5">
        <v>0</v>
      </c>
      <c r="CJ1409" s="5">
        <v>0</v>
      </c>
      <c r="CK1409" s="5">
        <v>0</v>
      </c>
      <c r="CL1409" s="5">
        <v>1</v>
      </c>
    </row>
    <row r="1410" spans="1:90" x14ac:dyDescent="0.2">
      <c r="A1410" t="s">
        <v>2209</v>
      </c>
      <c r="B1410" t="s">
        <v>2116</v>
      </c>
      <c r="C1410" t="s">
        <v>745</v>
      </c>
      <c r="D1410">
        <v>3.5</v>
      </c>
      <c r="E1410" t="s">
        <v>317</v>
      </c>
      <c r="F1410" t="s">
        <v>2135</v>
      </c>
      <c r="G1410" t="s">
        <v>322</v>
      </c>
      <c r="H1410" t="s">
        <v>2119</v>
      </c>
      <c r="I1410">
        <v>43.616</v>
      </c>
      <c r="J1410">
        <v>1.6490999999999999E-3</v>
      </c>
      <c r="K1410">
        <v>6.8510999999999997E-3</v>
      </c>
      <c r="L1410">
        <v>2016.2</v>
      </c>
      <c r="M1410">
        <v>0.10075000000000001</v>
      </c>
      <c r="N1410">
        <v>0.375</v>
      </c>
      <c r="O1410">
        <v>1554.9</v>
      </c>
      <c r="P1410" s="1">
        <v>157470</v>
      </c>
      <c r="Q1410">
        <v>-13.648999999999999</v>
      </c>
      <c r="R1410">
        <v>0.33035999999999999</v>
      </c>
      <c r="S1410">
        <v>0.28136</v>
      </c>
      <c r="T1410">
        <v>0.20412</v>
      </c>
      <c r="U1410">
        <v>8.3334000000000005E-2</v>
      </c>
      <c r="V1410">
        <v>-7.1429000000000006E-2</v>
      </c>
      <c r="W1410">
        <v>-0.12245</v>
      </c>
      <c r="X1410">
        <v>0.25819999999999999</v>
      </c>
      <c r="Y1410">
        <v>6.6667000000000004E-2</v>
      </c>
      <c r="Z1410">
        <v>0.12723999999999999</v>
      </c>
      <c r="AA1410">
        <v>8.5675000000000001E-2</v>
      </c>
      <c r="AB1410">
        <v>0.23304</v>
      </c>
      <c r="AC1410">
        <v>0.13342999999999999</v>
      </c>
      <c r="AD1410">
        <v>45</v>
      </c>
      <c r="AE1410">
        <v>3</v>
      </c>
      <c r="AF1410">
        <v>2.6667000000000001</v>
      </c>
      <c r="AG1410">
        <v>2.6667000000000001</v>
      </c>
      <c r="AH1410">
        <v>0</v>
      </c>
      <c r="AI1410">
        <v>6</v>
      </c>
      <c r="AJ1410">
        <v>5</v>
      </c>
      <c r="AK1410">
        <v>5</v>
      </c>
      <c r="AL1410">
        <v>0</v>
      </c>
      <c r="AM1410">
        <v>0</v>
      </c>
      <c r="AN1410">
        <v>1</v>
      </c>
      <c r="AO1410">
        <v>0</v>
      </c>
      <c r="AP1410">
        <v>1</v>
      </c>
      <c r="AQ1410">
        <v>1</v>
      </c>
      <c r="AR1410" t="s">
        <v>94</v>
      </c>
      <c r="AS1410" t="s">
        <v>96</v>
      </c>
      <c r="AT1410" t="s">
        <v>94</v>
      </c>
      <c r="AU1410" t="s">
        <v>94</v>
      </c>
      <c r="AV1410" t="s">
        <v>94</v>
      </c>
      <c r="AW1410" t="s">
        <v>94</v>
      </c>
      <c r="AX1410" t="s">
        <v>94</v>
      </c>
      <c r="AY1410" t="s">
        <v>94</v>
      </c>
      <c r="AZ1410" t="s">
        <v>94</v>
      </c>
      <c r="BA1410" t="s">
        <v>96</v>
      </c>
      <c r="BB1410" t="s">
        <v>96</v>
      </c>
      <c r="BC1410" t="s">
        <v>96</v>
      </c>
      <c r="BD1410" t="s">
        <v>96</v>
      </c>
      <c r="BI1410">
        <v>0</v>
      </c>
      <c r="BJ1410" t="s">
        <v>132</v>
      </c>
      <c r="BK1410" t="s">
        <v>133</v>
      </c>
      <c r="BL1410">
        <v>0</v>
      </c>
      <c r="BM1410">
        <v>1</v>
      </c>
      <c r="BN1410">
        <v>0</v>
      </c>
      <c r="BO1410">
        <v>0</v>
      </c>
      <c r="BP1410">
        <v>0</v>
      </c>
      <c r="BQ1410">
        <v>0</v>
      </c>
      <c r="BY1410">
        <v>1475</v>
      </c>
      <c r="CG1410" s="4">
        <v>0</v>
      </c>
      <c r="CH1410" s="4">
        <v>1</v>
      </c>
      <c r="CI1410" s="5">
        <v>0</v>
      </c>
      <c r="CJ1410" s="5">
        <v>0</v>
      </c>
      <c r="CK1410" s="5">
        <v>0</v>
      </c>
      <c r="CL1410" s="5">
        <v>0</v>
      </c>
    </row>
    <row r="1411" spans="1:90" x14ac:dyDescent="0.2">
      <c r="A1411" t="s">
        <v>2210</v>
      </c>
      <c r="B1411" t="s">
        <v>2116</v>
      </c>
      <c r="C1411" t="s">
        <v>745</v>
      </c>
      <c r="D1411">
        <v>3.5</v>
      </c>
      <c r="E1411" t="s">
        <v>317</v>
      </c>
      <c r="F1411" t="s">
        <v>2139</v>
      </c>
      <c r="G1411" t="s">
        <v>326</v>
      </c>
      <c r="H1411" t="s">
        <v>2119</v>
      </c>
      <c r="I1411">
        <v>0.29036000000000001</v>
      </c>
      <c r="J1411">
        <v>0.10112</v>
      </c>
      <c r="K1411">
        <v>6.4558999999999997E-3</v>
      </c>
      <c r="L1411">
        <v>2015.1</v>
      </c>
      <c r="M1411">
        <v>15.134</v>
      </c>
      <c r="N1411">
        <v>0.32018999999999997</v>
      </c>
      <c r="O1411">
        <v>4.8582999999999998</v>
      </c>
      <c r="P1411">
        <v>2050.6</v>
      </c>
      <c r="Q1411">
        <v>-12.858000000000001</v>
      </c>
      <c r="R1411">
        <v>9.5033999999999993E-2</v>
      </c>
      <c r="S1411">
        <v>2.8816999999999999E-2</v>
      </c>
      <c r="T1411">
        <v>0.31069000000000002</v>
      </c>
      <c r="U1411">
        <v>0.11813</v>
      </c>
      <c r="V1411">
        <v>8.2692000000000002E-2</v>
      </c>
      <c r="W1411">
        <v>3.9010000000000003E-2</v>
      </c>
      <c r="X1411">
        <v>0.31280000000000002</v>
      </c>
      <c r="Y1411">
        <v>0.12656999999999999</v>
      </c>
      <c r="Z1411">
        <v>6.5904000000000004E-2</v>
      </c>
      <c r="AA1411">
        <v>2.1423000000000001E-2</v>
      </c>
      <c r="AB1411">
        <v>0.31564999999999999</v>
      </c>
      <c r="AC1411">
        <v>0.14005999999999999</v>
      </c>
      <c r="AD1411">
        <v>45</v>
      </c>
      <c r="AE1411">
        <v>2</v>
      </c>
      <c r="AF1411">
        <v>6.2462999999999997</v>
      </c>
      <c r="AG1411">
        <v>3.1232000000000002</v>
      </c>
      <c r="AH1411">
        <v>3.1232000000000002</v>
      </c>
      <c r="AI1411">
        <v>9</v>
      </c>
      <c r="AJ1411">
        <v>0</v>
      </c>
      <c r="AK1411">
        <v>8</v>
      </c>
      <c r="AL1411">
        <v>0</v>
      </c>
      <c r="AM1411">
        <v>0</v>
      </c>
      <c r="AN1411">
        <v>1</v>
      </c>
      <c r="AO1411">
        <v>0</v>
      </c>
      <c r="AP1411">
        <v>0</v>
      </c>
      <c r="AQ1411">
        <v>1</v>
      </c>
      <c r="AR1411" t="s">
        <v>96</v>
      </c>
      <c r="AS1411" t="s">
        <v>96</v>
      </c>
      <c r="AT1411" t="s">
        <v>94</v>
      </c>
      <c r="AU1411" t="s">
        <v>94</v>
      </c>
      <c r="AV1411" t="s">
        <v>94</v>
      </c>
      <c r="AW1411" t="s">
        <v>94</v>
      </c>
      <c r="AX1411" t="s">
        <v>94</v>
      </c>
      <c r="AY1411" t="s">
        <v>95</v>
      </c>
      <c r="AZ1411" t="s">
        <v>94</v>
      </c>
      <c r="BA1411" t="s">
        <v>96</v>
      </c>
      <c r="BB1411" t="s">
        <v>96</v>
      </c>
      <c r="BC1411" t="s">
        <v>96</v>
      </c>
      <c r="BD1411" t="s">
        <v>96</v>
      </c>
      <c r="BI1411">
        <v>0</v>
      </c>
      <c r="BJ1411" t="s">
        <v>132</v>
      </c>
      <c r="BK1411" t="s">
        <v>133</v>
      </c>
      <c r="BL1411">
        <v>0</v>
      </c>
      <c r="BM1411">
        <v>1</v>
      </c>
      <c r="BN1411">
        <v>0</v>
      </c>
      <c r="BO1411">
        <v>0</v>
      </c>
      <c r="BP1411">
        <v>0</v>
      </c>
      <c r="BQ1411">
        <v>0</v>
      </c>
      <c r="BY1411">
        <v>1476</v>
      </c>
      <c r="CG1411" s="4">
        <v>0</v>
      </c>
      <c r="CH1411" s="4">
        <v>1</v>
      </c>
      <c r="CI1411" s="5">
        <v>0</v>
      </c>
      <c r="CJ1411" s="5">
        <v>0</v>
      </c>
      <c r="CK1411" s="5">
        <v>0</v>
      </c>
      <c r="CL1411" s="5">
        <v>0</v>
      </c>
    </row>
    <row r="1412" spans="1:90" x14ac:dyDescent="0.2">
      <c r="A1412" t="s">
        <v>2211</v>
      </c>
      <c r="B1412" t="s">
        <v>2116</v>
      </c>
      <c r="C1412" t="s">
        <v>745</v>
      </c>
      <c r="D1412">
        <v>3.5</v>
      </c>
      <c r="E1412" t="s">
        <v>317</v>
      </c>
      <c r="F1412" t="s">
        <v>2143</v>
      </c>
      <c r="G1412" t="s">
        <v>329</v>
      </c>
      <c r="H1412" t="s">
        <v>2119</v>
      </c>
      <c r="I1412">
        <v>29.195</v>
      </c>
      <c r="J1412">
        <v>1.3975000000000001E-3</v>
      </c>
      <c r="K1412">
        <v>4.2439000000000001E-3</v>
      </c>
      <c r="L1412">
        <v>2012.3</v>
      </c>
      <c r="M1412">
        <v>0.15051999999999999</v>
      </c>
      <c r="N1412">
        <v>0.21243000000000001</v>
      </c>
      <c r="O1412">
        <v>1555</v>
      </c>
      <c r="P1412" s="1">
        <v>157460</v>
      </c>
      <c r="Q1412">
        <v>-8.4395000000000007</v>
      </c>
      <c r="R1412">
        <v>9.3662999999999996E-2</v>
      </c>
      <c r="S1412">
        <v>2.7345000000000001E-2</v>
      </c>
      <c r="T1412">
        <v>0.29222999999999999</v>
      </c>
      <c r="U1412">
        <v>9.4414999999999999E-2</v>
      </c>
      <c r="V1412">
        <v>-3.4058999999999999E-2</v>
      </c>
      <c r="W1412">
        <v>-8.3299999999999999E-2</v>
      </c>
      <c r="X1412">
        <v>0.31213999999999997</v>
      </c>
      <c r="Y1412">
        <v>5.6648999999999998E-2</v>
      </c>
      <c r="Z1412">
        <v>3.2240999999999999E-2</v>
      </c>
      <c r="AA1412">
        <v>-1.3842999999999999E-2</v>
      </c>
      <c r="AB1412">
        <v>0.30196000000000001</v>
      </c>
      <c r="AC1412">
        <v>0.1105</v>
      </c>
      <c r="AD1412">
        <v>45</v>
      </c>
      <c r="AE1412">
        <v>2</v>
      </c>
      <c r="AF1412">
        <v>9.5464000000000002</v>
      </c>
      <c r="AG1412">
        <v>2.4535999999999998</v>
      </c>
      <c r="AH1412">
        <v>7.0928000000000004</v>
      </c>
      <c r="AI1412">
        <v>9</v>
      </c>
      <c r="AJ1412">
        <v>8</v>
      </c>
      <c r="AK1412">
        <v>0</v>
      </c>
      <c r="AL1412">
        <v>0</v>
      </c>
      <c r="AM1412">
        <v>0</v>
      </c>
      <c r="AN1412">
        <v>1</v>
      </c>
      <c r="AO1412">
        <v>0</v>
      </c>
      <c r="AP1412">
        <v>0</v>
      </c>
      <c r="AQ1412">
        <v>1</v>
      </c>
      <c r="AR1412" t="s">
        <v>96</v>
      </c>
      <c r="AS1412" t="s">
        <v>96</v>
      </c>
      <c r="AT1412" t="s">
        <v>94</v>
      </c>
      <c r="AU1412" t="s">
        <v>94</v>
      </c>
      <c r="AV1412" t="s">
        <v>94</v>
      </c>
      <c r="AW1412" t="s">
        <v>94</v>
      </c>
      <c r="AX1412" t="s">
        <v>94</v>
      </c>
      <c r="AY1412" t="s">
        <v>95</v>
      </c>
      <c r="AZ1412" t="s">
        <v>94</v>
      </c>
      <c r="BA1412" t="s">
        <v>96</v>
      </c>
      <c r="BB1412" t="s">
        <v>96</v>
      </c>
      <c r="BC1412" t="s">
        <v>96</v>
      </c>
      <c r="BD1412" t="s">
        <v>96</v>
      </c>
      <c r="BI1412">
        <v>0</v>
      </c>
      <c r="BJ1412" t="s">
        <v>132</v>
      </c>
      <c r="BK1412" t="s">
        <v>133</v>
      </c>
      <c r="BL1412">
        <v>0</v>
      </c>
      <c r="BM1412">
        <v>1</v>
      </c>
      <c r="BN1412">
        <v>0</v>
      </c>
      <c r="BO1412">
        <v>0</v>
      </c>
      <c r="BP1412">
        <v>0</v>
      </c>
      <c r="BQ1412">
        <v>0</v>
      </c>
      <c r="BY1412">
        <v>1477</v>
      </c>
      <c r="CG1412" s="4">
        <v>0</v>
      </c>
      <c r="CH1412" s="4">
        <v>1</v>
      </c>
      <c r="CI1412" s="5">
        <v>0</v>
      </c>
      <c r="CJ1412" s="5">
        <v>0</v>
      </c>
      <c r="CK1412" s="5">
        <v>0</v>
      </c>
      <c r="CL1412" s="5">
        <v>0</v>
      </c>
    </row>
    <row r="1413" spans="1:90" x14ac:dyDescent="0.2">
      <c r="A1413" t="s">
        <v>2212</v>
      </c>
      <c r="B1413" t="s">
        <v>2116</v>
      </c>
      <c r="C1413" t="s">
        <v>745</v>
      </c>
      <c r="D1413">
        <v>3.5</v>
      </c>
      <c r="E1413" t="s">
        <v>317</v>
      </c>
      <c r="F1413" t="s">
        <v>2147</v>
      </c>
      <c r="G1413" t="s">
        <v>329</v>
      </c>
      <c r="H1413" t="s">
        <v>2119</v>
      </c>
      <c r="I1413">
        <v>29.195</v>
      </c>
      <c r="J1413">
        <v>1.3975000000000001E-3</v>
      </c>
      <c r="K1413">
        <v>4.2439000000000001E-3</v>
      </c>
      <c r="L1413">
        <v>2012.3</v>
      </c>
      <c r="M1413">
        <v>0.15051999999999999</v>
      </c>
      <c r="N1413">
        <v>0.21243000000000001</v>
      </c>
      <c r="O1413">
        <v>1555</v>
      </c>
      <c r="P1413" s="1">
        <v>157460</v>
      </c>
      <c r="Q1413">
        <v>-8.4395000000000007</v>
      </c>
      <c r="R1413">
        <v>9.3662999999999996E-2</v>
      </c>
      <c r="S1413">
        <v>2.7345000000000001E-2</v>
      </c>
      <c r="T1413">
        <v>0.29222999999999999</v>
      </c>
      <c r="U1413">
        <v>9.4414999999999999E-2</v>
      </c>
      <c r="V1413">
        <v>-3.4058999999999999E-2</v>
      </c>
      <c r="W1413">
        <v>-8.3299999999999999E-2</v>
      </c>
      <c r="X1413">
        <v>0.31213999999999997</v>
      </c>
      <c r="Y1413">
        <v>5.6648999999999998E-2</v>
      </c>
      <c r="Z1413">
        <v>3.2240999999999999E-2</v>
      </c>
      <c r="AA1413">
        <v>-1.3842999999999999E-2</v>
      </c>
      <c r="AB1413">
        <v>0.30196000000000001</v>
      </c>
      <c r="AC1413">
        <v>0.1105</v>
      </c>
      <c r="AD1413">
        <v>45</v>
      </c>
      <c r="AE1413">
        <v>2</v>
      </c>
      <c r="AF1413">
        <v>9.5464000000000002</v>
      </c>
      <c r="AG1413">
        <v>2.4535999999999998</v>
      </c>
      <c r="AH1413">
        <v>7.0928000000000004</v>
      </c>
      <c r="AI1413">
        <v>9</v>
      </c>
      <c r="AJ1413">
        <v>8</v>
      </c>
      <c r="AK1413">
        <v>0</v>
      </c>
      <c r="AL1413">
        <v>0</v>
      </c>
      <c r="AM1413">
        <v>0</v>
      </c>
      <c r="AN1413">
        <v>1</v>
      </c>
      <c r="AO1413">
        <v>0</v>
      </c>
      <c r="AP1413">
        <v>0</v>
      </c>
      <c r="AQ1413">
        <v>1</v>
      </c>
      <c r="AR1413" t="s">
        <v>96</v>
      </c>
      <c r="AS1413" t="s">
        <v>96</v>
      </c>
      <c r="AT1413" t="s">
        <v>94</v>
      </c>
      <c r="AU1413" t="s">
        <v>94</v>
      </c>
      <c r="AV1413" t="s">
        <v>94</v>
      </c>
      <c r="AW1413" t="s">
        <v>94</v>
      </c>
      <c r="AX1413" t="s">
        <v>94</v>
      </c>
      <c r="AY1413" t="s">
        <v>95</v>
      </c>
      <c r="AZ1413" t="s">
        <v>94</v>
      </c>
      <c r="BA1413" t="s">
        <v>96</v>
      </c>
      <c r="BB1413" t="s">
        <v>96</v>
      </c>
      <c r="BC1413" t="s">
        <v>96</v>
      </c>
      <c r="BD1413" t="s">
        <v>96</v>
      </c>
      <c r="BI1413">
        <v>0</v>
      </c>
      <c r="BJ1413" t="s">
        <v>132</v>
      </c>
      <c r="BK1413" t="s">
        <v>133</v>
      </c>
      <c r="BL1413">
        <v>0</v>
      </c>
      <c r="BM1413">
        <v>1</v>
      </c>
      <c r="BN1413">
        <v>0</v>
      </c>
      <c r="BO1413">
        <v>0</v>
      </c>
      <c r="BP1413">
        <v>0</v>
      </c>
      <c r="BQ1413">
        <v>0</v>
      </c>
      <c r="BY1413">
        <v>1478</v>
      </c>
      <c r="CG1413" s="4">
        <v>0</v>
      </c>
      <c r="CH1413" s="4">
        <v>1</v>
      </c>
      <c r="CI1413" s="5">
        <v>0</v>
      </c>
      <c r="CJ1413" s="5">
        <v>0</v>
      </c>
      <c r="CK1413" s="5">
        <v>0</v>
      </c>
      <c r="CL1413" s="5">
        <v>0</v>
      </c>
    </row>
    <row r="1414" spans="1:90" x14ac:dyDescent="0.2">
      <c r="A1414" t="s">
        <v>2213</v>
      </c>
      <c r="B1414" t="s">
        <v>2116</v>
      </c>
      <c r="C1414" t="s">
        <v>745</v>
      </c>
      <c r="D1414">
        <v>3.5</v>
      </c>
      <c r="E1414" t="s">
        <v>317</v>
      </c>
      <c r="F1414" t="s">
        <v>2151</v>
      </c>
      <c r="G1414" t="s">
        <v>326</v>
      </c>
      <c r="H1414" t="s">
        <v>2119</v>
      </c>
      <c r="I1414">
        <v>0.29036000000000001</v>
      </c>
      <c r="J1414">
        <v>0.10112</v>
      </c>
      <c r="K1414">
        <v>6.4558999999999997E-3</v>
      </c>
      <c r="L1414">
        <v>2015.1</v>
      </c>
      <c r="M1414">
        <v>15.134</v>
      </c>
      <c r="N1414">
        <v>0.32018999999999997</v>
      </c>
      <c r="O1414">
        <v>4.8582999999999998</v>
      </c>
      <c r="P1414">
        <v>2050.6</v>
      </c>
      <c r="Q1414">
        <v>-12.858000000000001</v>
      </c>
      <c r="R1414">
        <v>9.5033999999999993E-2</v>
      </c>
      <c r="S1414">
        <v>2.8816999999999999E-2</v>
      </c>
      <c r="T1414">
        <v>0.31069000000000002</v>
      </c>
      <c r="U1414">
        <v>0.11813</v>
      </c>
      <c r="V1414">
        <v>8.2692000000000002E-2</v>
      </c>
      <c r="W1414">
        <v>3.9010000000000003E-2</v>
      </c>
      <c r="X1414">
        <v>0.31280000000000002</v>
      </c>
      <c r="Y1414">
        <v>0.12656999999999999</v>
      </c>
      <c r="Z1414">
        <v>6.5904000000000004E-2</v>
      </c>
      <c r="AA1414">
        <v>2.1423000000000001E-2</v>
      </c>
      <c r="AB1414">
        <v>0.31564999999999999</v>
      </c>
      <c r="AC1414">
        <v>0.14005999999999999</v>
      </c>
      <c r="AD1414">
        <v>45</v>
      </c>
      <c r="AE1414">
        <v>2</v>
      </c>
      <c r="AF1414">
        <v>6.2462999999999997</v>
      </c>
      <c r="AG1414">
        <v>3.1232000000000002</v>
      </c>
      <c r="AH1414">
        <v>3.1232000000000002</v>
      </c>
      <c r="AI1414">
        <v>9</v>
      </c>
      <c r="AJ1414">
        <v>0</v>
      </c>
      <c r="AK1414">
        <v>8</v>
      </c>
      <c r="AL1414">
        <v>0</v>
      </c>
      <c r="AM1414">
        <v>0</v>
      </c>
      <c r="AN1414">
        <v>1</v>
      </c>
      <c r="AO1414">
        <v>0</v>
      </c>
      <c r="AP1414">
        <v>0</v>
      </c>
      <c r="AQ1414">
        <v>1</v>
      </c>
      <c r="AR1414" t="s">
        <v>96</v>
      </c>
      <c r="AS1414" t="s">
        <v>96</v>
      </c>
      <c r="AT1414" t="s">
        <v>94</v>
      </c>
      <c r="AU1414" t="s">
        <v>94</v>
      </c>
      <c r="AV1414" t="s">
        <v>94</v>
      </c>
      <c r="AW1414" t="s">
        <v>94</v>
      </c>
      <c r="AX1414" t="s">
        <v>94</v>
      </c>
      <c r="AY1414" t="s">
        <v>95</v>
      </c>
      <c r="AZ1414" t="s">
        <v>94</v>
      </c>
      <c r="BA1414" t="s">
        <v>96</v>
      </c>
      <c r="BB1414" t="s">
        <v>96</v>
      </c>
      <c r="BC1414" t="s">
        <v>96</v>
      </c>
      <c r="BD1414" t="s">
        <v>96</v>
      </c>
      <c r="BI1414">
        <v>0</v>
      </c>
      <c r="BJ1414" t="s">
        <v>132</v>
      </c>
      <c r="BK1414" t="s">
        <v>133</v>
      </c>
      <c r="BL1414">
        <v>0</v>
      </c>
      <c r="BM1414">
        <v>1</v>
      </c>
      <c r="BN1414">
        <v>0</v>
      </c>
      <c r="BO1414">
        <v>0</v>
      </c>
      <c r="BP1414">
        <v>0</v>
      </c>
      <c r="BQ1414">
        <v>0</v>
      </c>
      <c r="BY1414">
        <v>1479</v>
      </c>
      <c r="CG1414" s="4">
        <v>0</v>
      </c>
      <c r="CH1414" s="4">
        <v>1</v>
      </c>
      <c r="CI1414" s="5">
        <v>0</v>
      </c>
      <c r="CJ1414" s="5">
        <v>0</v>
      </c>
      <c r="CK1414" s="5">
        <v>0</v>
      </c>
      <c r="CL1414" s="5">
        <v>0</v>
      </c>
    </row>
    <row r="1415" spans="1:90" x14ac:dyDescent="0.2">
      <c r="A1415" t="s">
        <v>2214</v>
      </c>
      <c r="B1415" t="s">
        <v>2116</v>
      </c>
      <c r="C1415" t="s">
        <v>745</v>
      </c>
      <c r="D1415">
        <v>3.5</v>
      </c>
      <c r="E1415" t="s">
        <v>317</v>
      </c>
      <c r="F1415" t="s">
        <v>2157</v>
      </c>
      <c r="G1415" t="s">
        <v>336</v>
      </c>
      <c r="H1415" t="s">
        <v>2119</v>
      </c>
      <c r="I1415">
        <v>0.57387999999999995</v>
      </c>
      <c r="J1415">
        <v>0.31319999999999998</v>
      </c>
      <c r="K1415">
        <v>0.16639999999999999</v>
      </c>
      <c r="L1415">
        <v>2021.9</v>
      </c>
      <c r="M1415">
        <v>7.6574999999999998</v>
      </c>
      <c r="N1415">
        <v>21.742999999999999</v>
      </c>
      <c r="O1415">
        <v>1.5928</v>
      </c>
      <c r="P1415">
        <v>2016.2</v>
      </c>
      <c r="Q1415">
        <v>-331.74</v>
      </c>
      <c r="R1415">
        <v>0.99758999999999998</v>
      </c>
      <c r="S1415">
        <v>0.99741999999999997</v>
      </c>
      <c r="T1415">
        <v>0.18479999999999999</v>
      </c>
      <c r="U1415">
        <v>8.6534E-2</v>
      </c>
      <c r="V1415">
        <v>0.98212999999999995</v>
      </c>
      <c r="W1415">
        <v>0.98128000000000004</v>
      </c>
      <c r="X1415">
        <v>0.50366</v>
      </c>
      <c r="Y1415">
        <v>0.27464</v>
      </c>
      <c r="Z1415">
        <v>0.32900000000000001</v>
      </c>
      <c r="AA1415">
        <v>0.29704999999999998</v>
      </c>
      <c r="AB1415">
        <v>3.0863</v>
      </c>
      <c r="AC1415">
        <v>2.1720000000000002</v>
      </c>
      <c r="AD1415">
        <v>45</v>
      </c>
      <c r="AE1415">
        <v>8</v>
      </c>
      <c r="AF1415">
        <v>0.78185000000000004</v>
      </c>
      <c r="AG1415">
        <v>4.5990999999999997E-2</v>
      </c>
      <c r="AH1415">
        <v>0.73585999999999996</v>
      </c>
      <c r="AI1415">
        <v>8</v>
      </c>
      <c r="AJ1415">
        <v>0</v>
      </c>
      <c r="AK1415">
        <v>7</v>
      </c>
      <c r="AL1415">
        <v>0</v>
      </c>
      <c r="AM1415">
        <v>0</v>
      </c>
      <c r="AN1415">
        <v>0</v>
      </c>
      <c r="AO1415">
        <v>0.77303999999999995</v>
      </c>
      <c r="AP1415">
        <v>0</v>
      </c>
      <c r="AQ1415">
        <v>1</v>
      </c>
      <c r="AR1415" t="s">
        <v>95</v>
      </c>
      <c r="AS1415" t="s">
        <v>95</v>
      </c>
      <c r="AT1415" t="s">
        <v>95</v>
      </c>
      <c r="AU1415" t="s">
        <v>95</v>
      </c>
      <c r="AV1415" t="s">
        <v>95</v>
      </c>
      <c r="AW1415" t="s">
        <v>95</v>
      </c>
      <c r="AX1415" t="s">
        <v>95</v>
      </c>
      <c r="AY1415" t="s">
        <v>95</v>
      </c>
      <c r="AZ1415" t="s">
        <v>95</v>
      </c>
      <c r="BA1415" t="s">
        <v>95</v>
      </c>
      <c r="BB1415" t="s">
        <v>95</v>
      </c>
      <c r="BC1415" t="s">
        <v>95</v>
      </c>
      <c r="BD1415" t="s">
        <v>95</v>
      </c>
      <c r="BH1415" t="s">
        <v>389</v>
      </c>
      <c r="BI1415">
        <v>1</v>
      </c>
      <c r="BJ1415" t="s">
        <v>97</v>
      </c>
      <c r="BK1415" t="s">
        <v>337</v>
      </c>
      <c r="BL1415">
        <v>0</v>
      </c>
      <c r="BM1415">
        <v>0</v>
      </c>
      <c r="BN1415">
        <v>0</v>
      </c>
      <c r="BO1415">
        <v>0</v>
      </c>
      <c r="BP1415">
        <v>0</v>
      </c>
      <c r="BQ1415">
        <v>0</v>
      </c>
      <c r="BY1415">
        <v>1480</v>
      </c>
      <c r="CG1415" s="4">
        <v>0</v>
      </c>
      <c r="CH1415" s="4">
        <v>0</v>
      </c>
      <c r="CI1415" s="5">
        <v>0</v>
      </c>
      <c r="CJ1415" s="5">
        <v>0</v>
      </c>
      <c r="CK1415" s="5">
        <v>0</v>
      </c>
      <c r="CL1415" s="5">
        <v>0</v>
      </c>
    </row>
    <row r="1416" spans="1:90" x14ac:dyDescent="0.2">
      <c r="A1416" t="s">
        <v>2215</v>
      </c>
      <c r="B1416" t="s">
        <v>2116</v>
      </c>
      <c r="C1416" t="s">
        <v>745</v>
      </c>
      <c r="D1416">
        <v>3.5</v>
      </c>
      <c r="E1416" t="s">
        <v>317</v>
      </c>
      <c r="F1416" t="s">
        <v>2159</v>
      </c>
      <c r="G1416" t="s">
        <v>340</v>
      </c>
      <c r="H1416" t="s">
        <v>2119</v>
      </c>
      <c r="I1416">
        <v>0.84421999999999997</v>
      </c>
      <c r="J1416">
        <v>4.0226999999999997E-3</v>
      </c>
      <c r="K1416">
        <v>3.1711999999999997E-2</v>
      </c>
      <c r="L1416">
        <v>2018.4</v>
      </c>
      <c r="M1416">
        <v>5.2053000000000003</v>
      </c>
      <c r="N1416">
        <v>2.7132999999999998</v>
      </c>
      <c r="O1416">
        <v>1554.4</v>
      </c>
      <c r="P1416" s="1">
        <v>157520</v>
      </c>
      <c r="Q1416">
        <v>-63.201000000000001</v>
      </c>
      <c r="R1416">
        <v>0.96258999999999995</v>
      </c>
      <c r="S1416">
        <v>0.95970999999999995</v>
      </c>
      <c r="T1416">
        <v>0.13253000000000001</v>
      </c>
      <c r="U1416">
        <v>5.5877999999999997E-2</v>
      </c>
      <c r="V1416">
        <v>-0.1394</v>
      </c>
      <c r="W1416">
        <v>-0.19636999999999999</v>
      </c>
      <c r="X1416">
        <v>0.73136000000000001</v>
      </c>
      <c r="Y1416">
        <v>0.25580999999999998</v>
      </c>
      <c r="Z1416">
        <v>0.32990999999999998</v>
      </c>
      <c r="AA1416">
        <v>0.29641000000000001</v>
      </c>
      <c r="AB1416">
        <v>0.56086000000000003</v>
      </c>
      <c r="AC1416">
        <v>0.40945999999999999</v>
      </c>
      <c r="AD1416">
        <v>43</v>
      </c>
      <c r="AE1416">
        <v>6</v>
      </c>
      <c r="AF1416">
        <v>1.1056999999999999</v>
      </c>
      <c r="AG1416">
        <v>0.36856</v>
      </c>
      <c r="AH1416">
        <v>0.73711000000000004</v>
      </c>
      <c r="AI1416">
        <v>6</v>
      </c>
      <c r="AJ1416">
        <v>0</v>
      </c>
      <c r="AK1416">
        <v>5</v>
      </c>
      <c r="AL1416">
        <v>0</v>
      </c>
      <c r="AM1416">
        <v>0</v>
      </c>
      <c r="AN1416">
        <v>0</v>
      </c>
      <c r="AO1416">
        <v>0.73912999999999995</v>
      </c>
      <c r="AP1416">
        <v>0</v>
      </c>
      <c r="AQ1416">
        <v>1</v>
      </c>
      <c r="AR1416" t="s">
        <v>95</v>
      </c>
      <c r="AS1416" t="s">
        <v>95</v>
      </c>
      <c r="AT1416" t="s">
        <v>95</v>
      </c>
      <c r="AU1416" t="s">
        <v>95</v>
      </c>
      <c r="AV1416" t="s">
        <v>95</v>
      </c>
      <c r="AW1416" t="s">
        <v>95</v>
      </c>
      <c r="AX1416" t="s">
        <v>95</v>
      </c>
      <c r="AY1416" t="s">
        <v>95</v>
      </c>
      <c r="AZ1416" t="s">
        <v>95</v>
      </c>
      <c r="BA1416" t="s">
        <v>95</v>
      </c>
      <c r="BB1416" t="s">
        <v>95</v>
      </c>
      <c r="BC1416" t="s">
        <v>95</v>
      </c>
      <c r="BD1416" t="s">
        <v>95</v>
      </c>
      <c r="BH1416" t="s">
        <v>341</v>
      </c>
      <c r="BI1416">
        <v>1</v>
      </c>
      <c r="BJ1416" t="s">
        <v>97</v>
      </c>
      <c r="BK1416" t="s">
        <v>138</v>
      </c>
      <c r="BL1416">
        <v>0</v>
      </c>
      <c r="BM1416">
        <v>0</v>
      </c>
      <c r="BN1416">
        <v>0</v>
      </c>
      <c r="BO1416">
        <v>0</v>
      </c>
      <c r="BP1416">
        <v>0</v>
      </c>
      <c r="BQ1416">
        <v>0</v>
      </c>
      <c r="BY1416">
        <v>1481</v>
      </c>
      <c r="CG1416" s="4">
        <v>0</v>
      </c>
      <c r="CH1416" s="4">
        <v>0</v>
      </c>
      <c r="CI1416" s="5">
        <v>0</v>
      </c>
      <c r="CJ1416" s="5">
        <v>0</v>
      </c>
      <c r="CK1416" s="5">
        <v>0</v>
      </c>
      <c r="CL1416" s="5">
        <v>0</v>
      </c>
    </row>
    <row r="1417" spans="1:90" x14ac:dyDescent="0.2">
      <c r="A1417" t="s">
        <v>2216</v>
      </c>
      <c r="B1417" t="s">
        <v>2116</v>
      </c>
      <c r="C1417" t="s">
        <v>745</v>
      </c>
      <c r="D1417">
        <v>3.5</v>
      </c>
      <c r="E1417" t="s">
        <v>317</v>
      </c>
      <c r="F1417" t="s">
        <v>2165</v>
      </c>
      <c r="G1417" t="s">
        <v>344</v>
      </c>
      <c r="H1417" t="s">
        <v>2119</v>
      </c>
      <c r="I1417">
        <v>0.70291000000000003</v>
      </c>
      <c r="J1417">
        <v>0.21460000000000001</v>
      </c>
      <c r="K1417">
        <v>4.3215000000000003E-2</v>
      </c>
      <c r="L1417">
        <v>2018.8</v>
      </c>
      <c r="M1417">
        <v>6.2518000000000002</v>
      </c>
      <c r="N1417">
        <v>3.0583</v>
      </c>
      <c r="O1417">
        <v>6.2995000000000001</v>
      </c>
      <c r="P1417">
        <v>2026.5</v>
      </c>
      <c r="Q1417">
        <v>-86.138000000000005</v>
      </c>
      <c r="R1417">
        <v>0.97692000000000001</v>
      </c>
      <c r="S1417">
        <v>0.97523000000000004</v>
      </c>
      <c r="T1417">
        <v>0.13317999999999999</v>
      </c>
      <c r="U1417">
        <v>5.7026E-2</v>
      </c>
      <c r="V1417">
        <v>0.91732000000000002</v>
      </c>
      <c r="W1417">
        <v>0.91337999999999997</v>
      </c>
      <c r="X1417">
        <v>0.25205</v>
      </c>
      <c r="Y1417">
        <v>0.13789999999999999</v>
      </c>
      <c r="Z1417">
        <v>0.40993000000000002</v>
      </c>
      <c r="AA1417">
        <v>0.38183</v>
      </c>
      <c r="AB1417">
        <v>0.67335999999999996</v>
      </c>
      <c r="AC1417">
        <v>0.52293000000000001</v>
      </c>
      <c r="AD1417">
        <v>45</v>
      </c>
      <c r="AE1417">
        <v>8</v>
      </c>
      <c r="AF1417">
        <v>0.98094000000000003</v>
      </c>
      <c r="AG1417">
        <v>0.32697999999999999</v>
      </c>
      <c r="AH1417">
        <v>0.65395999999999999</v>
      </c>
      <c r="AI1417">
        <v>8</v>
      </c>
      <c r="AJ1417">
        <v>2</v>
      </c>
      <c r="AK1417">
        <v>7</v>
      </c>
      <c r="AL1417">
        <v>1</v>
      </c>
      <c r="AM1417">
        <v>0</v>
      </c>
      <c r="AN1417">
        <v>0</v>
      </c>
      <c r="AO1417">
        <v>0.85365999999999997</v>
      </c>
      <c r="AP1417">
        <v>0</v>
      </c>
      <c r="AQ1417">
        <v>1</v>
      </c>
      <c r="AR1417" t="s">
        <v>95</v>
      </c>
      <c r="AS1417" t="s">
        <v>95</v>
      </c>
      <c r="AT1417" t="s">
        <v>95</v>
      </c>
      <c r="AU1417" t="s">
        <v>95</v>
      </c>
      <c r="AV1417" t="s">
        <v>95</v>
      </c>
      <c r="AW1417" t="s">
        <v>95</v>
      </c>
      <c r="AX1417" t="s">
        <v>95</v>
      </c>
      <c r="AY1417" t="s">
        <v>95</v>
      </c>
      <c r="AZ1417" t="s">
        <v>95</v>
      </c>
      <c r="BA1417" t="s">
        <v>95</v>
      </c>
      <c r="BB1417" t="s">
        <v>95</v>
      </c>
      <c r="BC1417" t="s">
        <v>95</v>
      </c>
      <c r="BD1417" t="s">
        <v>95</v>
      </c>
      <c r="BH1417" t="s">
        <v>345</v>
      </c>
      <c r="BI1417">
        <v>1</v>
      </c>
      <c r="BJ1417" t="s">
        <v>97</v>
      </c>
      <c r="BK1417" t="s">
        <v>180</v>
      </c>
      <c r="BL1417">
        <v>0</v>
      </c>
      <c r="BM1417">
        <v>0</v>
      </c>
      <c r="BN1417">
        <v>0</v>
      </c>
      <c r="BO1417">
        <v>0</v>
      </c>
      <c r="BP1417">
        <v>0</v>
      </c>
      <c r="BQ1417">
        <v>0</v>
      </c>
      <c r="BY1417">
        <v>1482</v>
      </c>
      <c r="CG1417" s="4">
        <v>0</v>
      </c>
      <c r="CH1417" s="4">
        <v>0</v>
      </c>
      <c r="CI1417" s="5">
        <v>0</v>
      </c>
      <c r="CJ1417" s="5">
        <v>0</v>
      </c>
      <c r="CK1417" s="5">
        <v>0</v>
      </c>
      <c r="CL1417" s="5">
        <v>0</v>
      </c>
    </row>
    <row r="1418" spans="1:90" x14ac:dyDescent="0.2">
      <c r="A1418" t="s">
        <v>2217</v>
      </c>
      <c r="B1418" t="s">
        <v>2116</v>
      </c>
      <c r="C1418" t="s">
        <v>745</v>
      </c>
      <c r="D1418">
        <v>3.5</v>
      </c>
      <c r="E1418" t="s">
        <v>317</v>
      </c>
      <c r="F1418" t="s">
        <v>2167</v>
      </c>
      <c r="G1418" t="s">
        <v>348</v>
      </c>
      <c r="H1418" t="s">
        <v>2119</v>
      </c>
      <c r="I1418">
        <v>18.106999999999999</v>
      </c>
      <c r="K1418">
        <v>4.0486000000000003E-3</v>
      </c>
      <c r="L1418">
        <v>2017</v>
      </c>
      <c r="M1418">
        <v>0.24268999999999999</v>
      </c>
      <c r="N1418">
        <v>1.7327999999999999</v>
      </c>
      <c r="Q1418">
        <v>-8.0648</v>
      </c>
      <c r="R1418">
        <v>1</v>
      </c>
      <c r="S1418">
        <v>1</v>
      </c>
      <c r="T1418" s="1">
        <v>5.2517999999999996E-9</v>
      </c>
      <c r="U1418" s="1">
        <v>8.7659999999999995E-10</v>
      </c>
      <c r="Z1418">
        <v>7.6923000000000005E-2</v>
      </c>
      <c r="AA1418">
        <v>2.4176E-2</v>
      </c>
      <c r="AB1418">
        <v>0.15379000000000001</v>
      </c>
      <c r="AC1418">
        <v>6.3924999999999996E-2</v>
      </c>
      <c r="AD1418">
        <v>38</v>
      </c>
      <c r="AE1418">
        <v>1</v>
      </c>
      <c r="AF1418">
        <v>0.57711000000000001</v>
      </c>
      <c r="AG1418">
        <v>0.57711000000000001</v>
      </c>
      <c r="AH1418">
        <v>0</v>
      </c>
      <c r="AI1418">
        <v>1</v>
      </c>
      <c r="AJ1418">
        <v>0</v>
      </c>
      <c r="AK1418">
        <v>0</v>
      </c>
      <c r="AL1418">
        <v>0</v>
      </c>
      <c r="AM1418">
        <v>0</v>
      </c>
      <c r="AP1418">
        <v>1</v>
      </c>
      <c r="AQ1418">
        <v>1</v>
      </c>
      <c r="AR1418" t="s">
        <v>95</v>
      </c>
      <c r="AS1418" t="s">
        <v>96</v>
      </c>
      <c r="AT1418" t="s">
        <v>94</v>
      </c>
      <c r="AU1418" t="s">
        <v>94</v>
      </c>
      <c r="AV1418" t="s">
        <v>94</v>
      </c>
      <c r="AW1418" t="s">
        <v>94</v>
      </c>
      <c r="AX1418" t="s">
        <v>94</v>
      </c>
      <c r="AY1418" t="s">
        <v>94</v>
      </c>
      <c r="AZ1418" t="s">
        <v>94</v>
      </c>
      <c r="BA1418" t="s">
        <v>96</v>
      </c>
      <c r="BB1418" t="s">
        <v>96</v>
      </c>
      <c r="BC1418" t="s">
        <v>96</v>
      </c>
      <c r="BD1418" t="s">
        <v>96</v>
      </c>
      <c r="BH1418" t="s">
        <v>341</v>
      </c>
      <c r="BI1418">
        <v>1</v>
      </c>
      <c r="BJ1418" t="s">
        <v>97</v>
      </c>
      <c r="BK1418" t="s">
        <v>138</v>
      </c>
      <c r="BL1418">
        <v>0</v>
      </c>
      <c r="BM1418">
        <v>0</v>
      </c>
      <c r="BN1418">
        <v>0</v>
      </c>
      <c r="BO1418">
        <v>0</v>
      </c>
      <c r="BP1418">
        <v>0</v>
      </c>
      <c r="BQ1418">
        <v>0</v>
      </c>
      <c r="BY1418">
        <v>1483</v>
      </c>
      <c r="CG1418" s="4">
        <v>0</v>
      </c>
      <c r="CH1418" s="4">
        <v>0</v>
      </c>
      <c r="CI1418" s="5">
        <v>0</v>
      </c>
      <c r="CJ1418" s="5">
        <v>0</v>
      </c>
      <c r="CK1418" s="5">
        <v>0</v>
      </c>
      <c r="CL1418" s="5">
        <v>0</v>
      </c>
    </row>
    <row r="1419" spans="1:90" x14ac:dyDescent="0.2">
      <c r="A1419" t="s">
        <v>2218</v>
      </c>
      <c r="B1419" t="s">
        <v>2116</v>
      </c>
      <c r="C1419" t="s">
        <v>745</v>
      </c>
      <c r="D1419">
        <v>3.5</v>
      </c>
      <c r="E1419" t="s">
        <v>317</v>
      </c>
      <c r="F1419" t="s">
        <v>2173</v>
      </c>
      <c r="G1419" t="s">
        <v>351</v>
      </c>
      <c r="H1419" t="s">
        <v>2119</v>
      </c>
      <c r="I1419">
        <v>0.26489000000000001</v>
      </c>
      <c r="J1419">
        <v>0.17985999999999999</v>
      </c>
      <c r="K1419">
        <v>4.7694E-2</v>
      </c>
      <c r="L1419">
        <v>2022.7</v>
      </c>
      <c r="M1419">
        <v>16.59</v>
      </c>
      <c r="N1419">
        <v>5.6066000000000003</v>
      </c>
      <c r="O1419">
        <v>8.3698999999999995</v>
      </c>
      <c r="P1419">
        <v>2028.8</v>
      </c>
      <c r="Q1419">
        <v>-95.04</v>
      </c>
      <c r="R1419">
        <v>0.91396999999999995</v>
      </c>
      <c r="S1419">
        <v>0.90768000000000004</v>
      </c>
      <c r="T1419">
        <v>0.25907999999999998</v>
      </c>
      <c r="U1419">
        <v>0.13977000000000001</v>
      </c>
      <c r="V1419">
        <v>0.90583000000000002</v>
      </c>
      <c r="W1419">
        <v>0.90134999999999998</v>
      </c>
      <c r="X1419">
        <v>0.27106000000000002</v>
      </c>
      <c r="Y1419">
        <v>0.16175</v>
      </c>
      <c r="Z1419">
        <v>0.49173</v>
      </c>
      <c r="AA1419">
        <v>0.46753</v>
      </c>
      <c r="AB1419">
        <v>0.62973999999999997</v>
      </c>
      <c r="AC1419">
        <v>0.46599000000000002</v>
      </c>
      <c r="AD1419">
        <v>45</v>
      </c>
      <c r="AE1419">
        <v>12</v>
      </c>
      <c r="AF1419">
        <v>0.53508</v>
      </c>
      <c r="AG1419">
        <v>0.17835999999999999</v>
      </c>
      <c r="AH1419">
        <v>0.35671999999999998</v>
      </c>
      <c r="AI1419">
        <v>12</v>
      </c>
      <c r="AJ1419">
        <v>3</v>
      </c>
      <c r="AK1419">
        <v>11</v>
      </c>
      <c r="AL1419">
        <v>1</v>
      </c>
      <c r="AM1419">
        <v>0</v>
      </c>
      <c r="AN1419">
        <v>1</v>
      </c>
      <c r="AO1419">
        <v>0.84091000000000005</v>
      </c>
      <c r="AP1419">
        <v>0</v>
      </c>
      <c r="AQ1419">
        <v>1</v>
      </c>
      <c r="AR1419" t="s">
        <v>95</v>
      </c>
      <c r="AS1419" t="s">
        <v>95</v>
      </c>
      <c r="AT1419" t="s">
        <v>95</v>
      </c>
      <c r="AU1419" t="s">
        <v>95</v>
      </c>
      <c r="AV1419" t="s">
        <v>95</v>
      </c>
      <c r="AW1419" t="s">
        <v>95</v>
      </c>
      <c r="AX1419" t="s">
        <v>95</v>
      </c>
      <c r="AY1419" t="s">
        <v>95</v>
      </c>
      <c r="AZ1419" t="s">
        <v>95</v>
      </c>
      <c r="BA1419" t="s">
        <v>95</v>
      </c>
      <c r="BB1419" t="s">
        <v>95</v>
      </c>
      <c r="BC1419" t="s">
        <v>95</v>
      </c>
      <c r="BD1419" t="s">
        <v>95</v>
      </c>
      <c r="BI1419">
        <v>0</v>
      </c>
      <c r="BJ1419" t="s">
        <v>137</v>
      </c>
      <c r="BK1419" t="s">
        <v>180</v>
      </c>
      <c r="BL1419">
        <v>1</v>
      </c>
      <c r="BM1419">
        <v>1</v>
      </c>
      <c r="BN1419">
        <v>0</v>
      </c>
      <c r="BO1419">
        <v>0</v>
      </c>
      <c r="BP1419">
        <v>0</v>
      </c>
      <c r="BQ1419">
        <v>0</v>
      </c>
      <c r="BY1419">
        <v>1484</v>
      </c>
      <c r="CG1419" s="4">
        <v>1</v>
      </c>
      <c r="CH1419" s="4">
        <v>1</v>
      </c>
      <c r="CI1419" s="5">
        <v>0</v>
      </c>
      <c r="CJ1419" s="5">
        <v>0</v>
      </c>
      <c r="CK1419" s="5">
        <v>0</v>
      </c>
      <c r="CL1419" s="5">
        <v>0</v>
      </c>
    </row>
    <row r="1420" spans="1:90" x14ac:dyDescent="0.2">
      <c r="A1420" t="s">
        <v>2219</v>
      </c>
      <c r="B1420" t="s">
        <v>2116</v>
      </c>
      <c r="C1420" t="s">
        <v>745</v>
      </c>
      <c r="D1420">
        <v>3.5</v>
      </c>
      <c r="E1420" t="s">
        <v>317</v>
      </c>
      <c r="F1420" t="s">
        <v>2175</v>
      </c>
      <c r="G1420" t="s">
        <v>354</v>
      </c>
      <c r="H1420" t="s">
        <v>2119</v>
      </c>
      <c r="I1420">
        <v>9.9397000000000002</v>
      </c>
      <c r="J1420">
        <v>9.2954000000000008</v>
      </c>
      <c r="K1420">
        <v>8.6703000000000006E-3</v>
      </c>
      <c r="L1420">
        <v>2021</v>
      </c>
      <c r="M1420">
        <v>0.44211</v>
      </c>
      <c r="N1420">
        <v>3.4491999999999998</v>
      </c>
      <c r="O1420">
        <v>4.9912999999999998</v>
      </c>
      <c r="P1420">
        <v>2021.1</v>
      </c>
      <c r="Q1420">
        <v>-17.273</v>
      </c>
      <c r="R1420">
        <v>0.79103999999999997</v>
      </c>
      <c r="S1420">
        <v>0.77454999999999996</v>
      </c>
      <c r="T1420">
        <v>0.15429999999999999</v>
      </c>
      <c r="U1420">
        <v>2.3814999999999999E-2</v>
      </c>
      <c r="V1420">
        <v>0.79103999999999997</v>
      </c>
      <c r="W1420">
        <v>0.78032999999999997</v>
      </c>
      <c r="X1420">
        <v>0.15429999999999999</v>
      </c>
      <c r="Y1420">
        <v>2.3813999999999998E-2</v>
      </c>
      <c r="Z1420">
        <v>9.6925999999999998E-2</v>
      </c>
      <c r="AA1420">
        <v>5.0615E-2</v>
      </c>
      <c r="AB1420">
        <v>0.32078000000000001</v>
      </c>
      <c r="AC1420">
        <v>0.15604000000000001</v>
      </c>
      <c r="AD1420">
        <v>42</v>
      </c>
      <c r="AE1420">
        <v>2</v>
      </c>
      <c r="AF1420">
        <v>0.57984999999999998</v>
      </c>
      <c r="AG1420">
        <v>0.28992000000000001</v>
      </c>
      <c r="AH1420">
        <v>0.28992000000000001</v>
      </c>
      <c r="AI1420">
        <v>9</v>
      </c>
      <c r="AJ1420">
        <v>0</v>
      </c>
      <c r="AK1420">
        <v>8</v>
      </c>
      <c r="AL1420">
        <v>0</v>
      </c>
      <c r="AM1420">
        <v>0</v>
      </c>
      <c r="AN1420">
        <v>1</v>
      </c>
      <c r="AO1420">
        <v>0</v>
      </c>
      <c r="AP1420">
        <v>0</v>
      </c>
      <c r="AQ1420">
        <v>1</v>
      </c>
      <c r="AR1420" t="s">
        <v>95</v>
      </c>
      <c r="AS1420" t="s">
        <v>96</v>
      </c>
      <c r="AT1420" t="s">
        <v>94</v>
      </c>
      <c r="AU1420" t="s">
        <v>94</v>
      </c>
      <c r="AV1420" t="s">
        <v>94</v>
      </c>
      <c r="AW1420" t="s">
        <v>94</v>
      </c>
      <c r="AX1420" t="s">
        <v>94</v>
      </c>
      <c r="AY1420" t="s">
        <v>95</v>
      </c>
      <c r="AZ1420" t="s">
        <v>94</v>
      </c>
      <c r="BA1420" t="s">
        <v>96</v>
      </c>
      <c r="BB1420" t="s">
        <v>96</v>
      </c>
      <c r="BC1420" t="s">
        <v>96</v>
      </c>
      <c r="BD1420" t="s">
        <v>96</v>
      </c>
      <c r="BH1420" t="s">
        <v>341</v>
      </c>
      <c r="BI1420">
        <v>1</v>
      </c>
      <c r="BJ1420" t="s">
        <v>97</v>
      </c>
      <c r="BK1420" t="s">
        <v>138</v>
      </c>
      <c r="BL1420">
        <v>0</v>
      </c>
      <c r="BM1420">
        <v>0</v>
      </c>
      <c r="BN1420">
        <v>0</v>
      </c>
      <c r="BO1420">
        <v>0</v>
      </c>
      <c r="BP1420">
        <v>0</v>
      </c>
      <c r="BQ1420">
        <v>0</v>
      </c>
      <c r="BY1420">
        <v>1485</v>
      </c>
      <c r="CG1420" s="4">
        <v>0</v>
      </c>
      <c r="CH1420" s="4">
        <v>0</v>
      </c>
      <c r="CI1420" s="5">
        <v>0</v>
      </c>
      <c r="CJ1420" s="5">
        <v>0</v>
      </c>
      <c r="CK1420" s="5">
        <v>0</v>
      </c>
      <c r="CL1420" s="5">
        <v>0</v>
      </c>
    </row>
    <row r="1421" spans="1:90" x14ac:dyDescent="0.2">
      <c r="A1421" t="s">
        <v>2220</v>
      </c>
      <c r="B1421" t="s">
        <v>2116</v>
      </c>
      <c r="C1421" t="s">
        <v>745</v>
      </c>
      <c r="D1421">
        <v>3.5</v>
      </c>
      <c r="E1421" t="s">
        <v>317</v>
      </c>
      <c r="F1421" t="s">
        <v>2181</v>
      </c>
      <c r="G1421" t="s">
        <v>357</v>
      </c>
      <c r="H1421" t="s">
        <v>2119</v>
      </c>
      <c r="I1421">
        <v>9.5669000000000004</v>
      </c>
      <c r="J1421">
        <v>6.5423E-3</v>
      </c>
      <c r="K1421">
        <v>5.8534999999999997E-2</v>
      </c>
      <c r="L1421">
        <v>2012.8</v>
      </c>
      <c r="M1421">
        <v>0.45934000000000003</v>
      </c>
      <c r="N1421">
        <v>2.2174999999999998</v>
      </c>
      <c r="O1421">
        <v>1553.9</v>
      </c>
      <c r="P1421" s="1">
        <v>157570</v>
      </c>
      <c r="Q1421">
        <v>-116.6</v>
      </c>
      <c r="R1421">
        <v>0.98406000000000005</v>
      </c>
      <c r="S1421">
        <v>0.98289000000000004</v>
      </c>
      <c r="T1421">
        <v>0.12396</v>
      </c>
      <c r="U1421">
        <v>5.9004000000000001E-2</v>
      </c>
      <c r="V1421">
        <v>-0.35755999999999999</v>
      </c>
      <c r="W1421">
        <v>-0.42220999999999997</v>
      </c>
      <c r="X1421">
        <v>1.1439999999999999</v>
      </c>
      <c r="Y1421">
        <v>0.58711999999999998</v>
      </c>
      <c r="Z1421">
        <v>0.59945000000000004</v>
      </c>
      <c r="AA1421">
        <v>0.58037000000000005</v>
      </c>
      <c r="AB1421">
        <v>0.62141000000000002</v>
      </c>
      <c r="AC1421">
        <v>0.54798000000000002</v>
      </c>
      <c r="AD1421">
        <v>45</v>
      </c>
      <c r="AE1421">
        <v>12</v>
      </c>
      <c r="AF1421">
        <v>1.1496</v>
      </c>
      <c r="AG1421">
        <v>0.91452999999999995</v>
      </c>
      <c r="AH1421">
        <v>0.23505000000000001</v>
      </c>
      <c r="AI1421">
        <v>12</v>
      </c>
      <c r="AJ1421">
        <v>3</v>
      </c>
      <c r="AK1421">
        <v>11</v>
      </c>
      <c r="AL1421">
        <v>1</v>
      </c>
      <c r="AM1421">
        <v>0</v>
      </c>
      <c r="AN1421">
        <v>0</v>
      </c>
      <c r="AO1421">
        <v>0.90761000000000003</v>
      </c>
      <c r="AP1421">
        <v>0</v>
      </c>
      <c r="AQ1421">
        <v>1</v>
      </c>
      <c r="AR1421" t="s">
        <v>95</v>
      </c>
      <c r="AS1421" t="s">
        <v>95</v>
      </c>
      <c r="AT1421" t="s">
        <v>95</v>
      </c>
      <c r="AU1421" t="s">
        <v>95</v>
      </c>
      <c r="AV1421" t="s">
        <v>95</v>
      </c>
      <c r="AW1421" t="s">
        <v>95</v>
      </c>
      <c r="AX1421" t="s">
        <v>95</v>
      </c>
      <c r="AY1421" t="s">
        <v>95</v>
      </c>
      <c r="AZ1421" t="s">
        <v>95</v>
      </c>
      <c r="BA1421" t="s">
        <v>95</v>
      </c>
      <c r="BB1421" t="s">
        <v>95</v>
      </c>
      <c r="BC1421" t="s">
        <v>95</v>
      </c>
      <c r="BD1421" t="s">
        <v>95</v>
      </c>
      <c r="BH1421" t="s">
        <v>189</v>
      </c>
      <c r="BI1421">
        <v>0</v>
      </c>
      <c r="BJ1421" t="s">
        <v>137</v>
      </c>
      <c r="BK1421" t="s">
        <v>180</v>
      </c>
      <c r="BL1421">
        <v>0</v>
      </c>
      <c r="BM1421">
        <v>1</v>
      </c>
      <c r="BN1421">
        <v>0</v>
      </c>
      <c r="BO1421">
        <v>0</v>
      </c>
      <c r="BP1421">
        <v>0</v>
      </c>
      <c r="BQ1421">
        <v>0</v>
      </c>
      <c r="BY1421">
        <v>1486</v>
      </c>
      <c r="CG1421" s="4">
        <v>0</v>
      </c>
      <c r="CH1421" s="4">
        <v>1</v>
      </c>
      <c r="CI1421" s="5">
        <v>0</v>
      </c>
      <c r="CJ1421" s="5">
        <v>0</v>
      </c>
      <c r="CK1421" s="5">
        <v>0</v>
      </c>
      <c r="CL1421" s="5">
        <v>0</v>
      </c>
    </row>
    <row r="1422" spans="1:90" x14ac:dyDescent="0.2">
      <c r="A1422" t="s">
        <v>2221</v>
      </c>
      <c r="B1422" t="s">
        <v>2116</v>
      </c>
      <c r="C1422" t="s">
        <v>745</v>
      </c>
      <c r="D1422">
        <v>3.5</v>
      </c>
      <c r="E1422" t="s">
        <v>317</v>
      </c>
      <c r="F1422" t="s">
        <v>2183</v>
      </c>
      <c r="G1422" t="s">
        <v>360</v>
      </c>
      <c r="H1422" t="s">
        <v>2119</v>
      </c>
      <c r="J1422">
        <v>1.9808E-3</v>
      </c>
      <c r="K1422">
        <v>1.0225E-2</v>
      </c>
      <c r="O1422">
        <v>1554.8</v>
      </c>
      <c r="P1422" s="1">
        <v>157470</v>
      </c>
      <c r="Q1422">
        <v>-20.355</v>
      </c>
      <c r="V1422">
        <v>-3.0303E-2</v>
      </c>
      <c r="W1422">
        <v>-9.6773999999999999E-2</v>
      </c>
      <c r="X1422">
        <v>0.34778999999999999</v>
      </c>
      <c r="Y1422">
        <v>5.9645999999999998E-2</v>
      </c>
      <c r="Z1422">
        <v>8.5713999999999999E-2</v>
      </c>
      <c r="AA1422">
        <v>2.6727999999999998E-2</v>
      </c>
      <c r="AB1422">
        <v>0.32762999999999998</v>
      </c>
      <c r="AC1422">
        <v>0.14335000000000001</v>
      </c>
      <c r="AD1422">
        <v>34</v>
      </c>
      <c r="AE1422">
        <v>1</v>
      </c>
      <c r="AI1422">
        <v>1</v>
      </c>
      <c r="AJ1422">
        <v>0</v>
      </c>
      <c r="AK1422">
        <v>0</v>
      </c>
      <c r="AL1422">
        <v>0</v>
      </c>
      <c r="AM1422">
        <v>0</v>
      </c>
      <c r="AP1422">
        <v>0</v>
      </c>
      <c r="AQ1422">
        <v>1</v>
      </c>
      <c r="AR1422" t="s">
        <v>96</v>
      </c>
      <c r="AS1422" t="s">
        <v>96</v>
      </c>
      <c r="AT1422" t="s">
        <v>94</v>
      </c>
      <c r="AU1422" t="s">
        <v>94</v>
      </c>
      <c r="AV1422" t="s">
        <v>94</v>
      </c>
      <c r="AW1422" t="s">
        <v>94</v>
      </c>
      <c r="AX1422" t="s">
        <v>94</v>
      </c>
      <c r="AY1422" t="s">
        <v>94</v>
      </c>
      <c r="AZ1422" t="s">
        <v>94</v>
      </c>
      <c r="BA1422" t="s">
        <v>96</v>
      </c>
      <c r="BB1422" t="s">
        <v>96</v>
      </c>
      <c r="BC1422" t="s">
        <v>96</v>
      </c>
      <c r="BD1422" t="s">
        <v>96</v>
      </c>
      <c r="BH1422" t="s">
        <v>341</v>
      </c>
      <c r="BI1422">
        <v>1</v>
      </c>
      <c r="BJ1422" t="s">
        <v>97</v>
      </c>
      <c r="BK1422" t="s">
        <v>138</v>
      </c>
      <c r="BL1422">
        <v>0</v>
      </c>
      <c r="BM1422">
        <v>0</v>
      </c>
      <c r="BN1422">
        <v>0</v>
      </c>
      <c r="BO1422">
        <v>0</v>
      </c>
      <c r="BP1422">
        <v>0</v>
      </c>
      <c r="BQ1422">
        <v>0</v>
      </c>
      <c r="BY1422">
        <v>1487</v>
      </c>
      <c r="CG1422" s="4">
        <v>0</v>
      </c>
      <c r="CH1422" s="4">
        <v>0</v>
      </c>
      <c r="CI1422" s="5">
        <v>0</v>
      </c>
      <c r="CJ1422" s="5">
        <v>0</v>
      </c>
      <c r="CK1422" s="5">
        <v>0</v>
      </c>
      <c r="CL1422" s="5">
        <v>0</v>
      </c>
    </row>
    <row r="1423" spans="1:90" x14ac:dyDescent="0.2">
      <c r="A1423" t="s">
        <v>2222</v>
      </c>
      <c r="B1423" t="s">
        <v>2116</v>
      </c>
      <c r="C1423" t="s">
        <v>745</v>
      </c>
      <c r="D1423">
        <v>3.5</v>
      </c>
      <c r="E1423" t="s">
        <v>317</v>
      </c>
      <c r="F1423" t="s">
        <v>2189</v>
      </c>
      <c r="G1423" t="s">
        <v>357</v>
      </c>
      <c r="H1423" t="s">
        <v>2119</v>
      </c>
      <c r="I1423">
        <v>9.5669000000000004</v>
      </c>
      <c r="J1423">
        <v>6.5423E-3</v>
      </c>
      <c r="K1423">
        <v>5.8534999999999997E-2</v>
      </c>
      <c r="L1423">
        <v>2012.8</v>
      </c>
      <c r="M1423">
        <v>0.45934000000000003</v>
      </c>
      <c r="N1423">
        <v>2.2174999999999998</v>
      </c>
      <c r="O1423">
        <v>1553.9</v>
      </c>
      <c r="P1423" s="1">
        <v>157570</v>
      </c>
      <c r="Q1423">
        <v>-116.6</v>
      </c>
      <c r="R1423">
        <v>0.98406000000000005</v>
      </c>
      <c r="S1423">
        <v>0.98289000000000004</v>
      </c>
      <c r="T1423">
        <v>0.12396</v>
      </c>
      <c r="U1423">
        <v>5.9004000000000001E-2</v>
      </c>
      <c r="V1423">
        <v>-0.35755999999999999</v>
      </c>
      <c r="W1423">
        <v>-0.42220999999999997</v>
      </c>
      <c r="X1423">
        <v>1.1439999999999999</v>
      </c>
      <c r="Y1423">
        <v>0.58711999999999998</v>
      </c>
      <c r="Z1423">
        <v>0.59945000000000004</v>
      </c>
      <c r="AA1423">
        <v>0.58037000000000005</v>
      </c>
      <c r="AB1423">
        <v>0.62141000000000002</v>
      </c>
      <c r="AC1423">
        <v>0.54798000000000002</v>
      </c>
      <c r="AD1423">
        <v>45</v>
      </c>
      <c r="AE1423">
        <v>12</v>
      </c>
      <c r="AF1423">
        <v>1.1496</v>
      </c>
      <c r="AG1423">
        <v>0.91452999999999995</v>
      </c>
      <c r="AH1423">
        <v>0.23505000000000001</v>
      </c>
      <c r="AI1423">
        <v>12</v>
      </c>
      <c r="AJ1423">
        <v>3</v>
      </c>
      <c r="AK1423">
        <v>11</v>
      </c>
      <c r="AL1423">
        <v>1</v>
      </c>
      <c r="AM1423">
        <v>0</v>
      </c>
      <c r="AN1423">
        <v>0</v>
      </c>
      <c r="AO1423">
        <v>0.90761000000000003</v>
      </c>
      <c r="AP1423">
        <v>0</v>
      </c>
      <c r="AQ1423">
        <v>1</v>
      </c>
      <c r="AR1423" t="s">
        <v>95</v>
      </c>
      <c r="AS1423" t="s">
        <v>95</v>
      </c>
      <c r="AT1423" t="s">
        <v>95</v>
      </c>
      <c r="AU1423" t="s">
        <v>95</v>
      </c>
      <c r="AV1423" t="s">
        <v>95</v>
      </c>
      <c r="AW1423" t="s">
        <v>95</v>
      </c>
      <c r="AX1423" t="s">
        <v>95</v>
      </c>
      <c r="AY1423" t="s">
        <v>95</v>
      </c>
      <c r="AZ1423" t="s">
        <v>95</v>
      </c>
      <c r="BA1423" t="s">
        <v>95</v>
      </c>
      <c r="BB1423" t="s">
        <v>95</v>
      </c>
      <c r="BC1423" t="s">
        <v>95</v>
      </c>
      <c r="BD1423" t="s">
        <v>95</v>
      </c>
      <c r="BH1423" t="s">
        <v>189</v>
      </c>
      <c r="BI1423">
        <v>0</v>
      </c>
      <c r="BJ1423" t="s">
        <v>137</v>
      </c>
      <c r="BK1423" t="s">
        <v>180</v>
      </c>
      <c r="BL1423">
        <v>0</v>
      </c>
      <c r="BM1423">
        <v>1</v>
      </c>
      <c r="BN1423">
        <v>0</v>
      </c>
      <c r="BO1423">
        <v>0</v>
      </c>
      <c r="BP1423">
        <v>0</v>
      </c>
      <c r="BQ1423">
        <v>0</v>
      </c>
      <c r="BY1423">
        <v>1488</v>
      </c>
      <c r="CG1423" s="4">
        <v>0</v>
      </c>
      <c r="CH1423" s="4">
        <v>1</v>
      </c>
      <c r="CI1423" s="5">
        <v>0</v>
      </c>
      <c r="CJ1423" s="5">
        <v>0</v>
      </c>
      <c r="CK1423" s="5">
        <v>0</v>
      </c>
      <c r="CL1423" s="5">
        <v>0</v>
      </c>
    </row>
    <row r="1424" spans="1:90" x14ac:dyDescent="0.2">
      <c r="A1424" t="s">
        <v>2223</v>
      </c>
      <c r="B1424" t="s">
        <v>2116</v>
      </c>
      <c r="C1424" t="s">
        <v>745</v>
      </c>
      <c r="D1424">
        <v>3.5</v>
      </c>
      <c r="E1424" t="s">
        <v>317</v>
      </c>
      <c r="F1424" t="s">
        <v>2191</v>
      </c>
      <c r="G1424" t="s">
        <v>360</v>
      </c>
      <c r="H1424" t="s">
        <v>2119</v>
      </c>
      <c r="J1424">
        <v>1.9808E-3</v>
      </c>
      <c r="K1424">
        <v>1.0225E-2</v>
      </c>
      <c r="O1424">
        <v>1554.8</v>
      </c>
      <c r="P1424" s="1">
        <v>157470</v>
      </c>
      <c r="Q1424">
        <v>-20.355</v>
      </c>
      <c r="V1424">
        <v>-3.0303E-2</v>
      </c>
      <c r="W1424">
        <v>-9.6773999999999999E-2</v>
      </c>
      <c r="X1424">
        <v>0.34778999999999999</v>
      </c>
      <c r="Y1424">
        <v>5.9645999999999998E-2</v>
      </c>
      <c r="Z1424">
        <v>8.5713999999999999E-2</v>
      </c>
      <c r="AA1424">
        <v>2.6727999999999998E-2</v>
      </c>
      <c r="AB1424">
        <v>0.32762999999999998</v>
      </c>
      <c r="AC1424">
        <v>0.14335000000000001</v>
      </c>
      <c r="AD1424">
        <v>34</v>
      </c>
      <c r="AE1424">
        <v>1</v>
      </c>
      <c r="AI1424">
        <v>1</v>
      </c>
      <c r="AJ1424">
        <v>0</v>
      </c>
      <c r="AK1424">
        <v>0</v>
      </c>
      <c r="AL1424">
        <v>0</v>
      </c>
      <c r="AM1424">
        <v>0</v>
      </c>
      <c r="AP1424">
        <v>0</v>
      </c>
      <c r="AQ1424">
        <v>1</v>
      </c>
      <c r="AR1424" t="s">
        <v>96</v>
      </c>
      <c r="AS1424" t="s">
        <v>96</v>
      </c>
      <c r="AT1424" t="s">
        <v>94</v>
      </c>
      <c r="AU1424" t="s">
        <v>94</v>
      </c>
      <c r="AV1424" t="s">
        <v>94</v>
      </c>
      <c r="AW1424" t="s">
        <v>94</v>
      </c>
      <c r="AX1424" t="s">
        <v>94</v>
      </c>
      <c r="AY1424" t="s">
        <v>94</v>
      </c>
      <c r="AZ1424" t="s">
        <v>94</v>
      </c>
      <c r="BA1424" t="s">
        <v>96</v>
      </c>
      <c r="BB1424" t="s">
        <v>96</v>
      </c>
      <c r="BC1424" t="s">
        <v>96</v>
      </c>
      <c r="BD1424" t="s">
        <v>96</v>
      </c>
      <c r="BH1424" t="s">
        <v>341</v>
      </c>
      <c r="BI1424">
        <v>1</v>
      </c>
      <c r="BJ1424" t="s">
        <v>97</v>
      </c>
      <c r="BK1424" t="s">
        <v>138</v>
      </c>
      <c r="BL1424">
        <v>0</v>
      </c>
      <c r="BM1424">
        <v>0</v>
      </c>
      <c r="BN1424">
        <v>0</v>
      </c>
      <c r="BO1424">
        <v>0</v>
      </c>
      <c r="BP1424">
        <v>0</v>
      </c>
      <c r="BQ1424">
        <v>0</v>
      </c>
      <c r="BY1424">
        <v>1489</v>
      </c>
      <c r="CG1424" s="4">
        <v>0</v>
      </c>
      <c r="CH1424" s="4">
        <v>0</v>
      </c>
      <c r="CI1424" s="5">
        <v>0</v>
      </c>
      <c r="CJ1424" s="5">
        <v>0</v>
      </c>
      <c r="CK1424" s="5">
        <v>0</v>
      </c>
      <c r="CL1424" s="5">
        <v>0</v>
      </c>
    </row>
    <row r="1425" spans="1:90" x14ac:dyDescent="0.2">
      <c r="A1425" t="s">
        <v>2224</v>
      </c>
      <c r="B1425" t="s">
        <v>2116</v>
      </c>
      <c r="C1425" t="s">
        <v>745</v>
      </c>
      <c r="D1425">
        <v>3.5</v>
      </c>
      <c r="E1425" t="s">
        <v>317</v>
      </c>
      <c r="F1425" t="s">
        <v>2197</v>
      </c>
      <c r="G1425" t="s">
        <v>351</v>
      </c>
      <c r="H1425" t="s">
        <v>2119</v>
      </c>
      <c r="I1425">
        <v>0.26489000000000001</v>
      </c>
      <c r="J1425">
        <v>0.17985999999999999</v>
      </c>
      <c r="K1425">
        <v>4.7694E-2</v>
      </c>
      <c r="L1425">
        <v>2022.7</v>
      </c>
      <c r="M1425">
        <v>16.59</v>
      </c>
      <c r="N1425">
        <v>5.6066000000000003</v>
      </c>
      <c r="O1425">
        <v>8.3698999999999995</v>
      </c>
      <c r="P1425">
        <v>2028.8</v>
      </c>
      <c r="Q1425">
        <v>-95.04</v>
      </c>
      <c r="R1425">
        <v>0.91396999999999995</v>
      </c>
      <c r="S1425">
        <v>0.90768000000000004</v>
      </c>
      <c r="T1425">
        <v>0.25907999999999998</v>
      </c>
      <c r="U1425">
        <v>0.13977000000000001</v>
      </c>
      <c r="V1425">
        <v>0.90583000000000002</v>
      </c>
      <c r="W1425">
        <v>0.90134999999999998</v>
      </c>
      <c r="X1425">
        <v>0.27106000000000002</v>
      </c>
      <c r="Y1425">
        <v>0.16175</v>
      </c>
      <c r="Z1425">
        <v>0.49173</v>
      </c>
      <c r="AA1425">
        <v>0.46753</v>
      </c>
      <c r="AB1425">
        <v>0.62973999999999997</v>
      </c>
      <c r="AC1425">
        <v>0.46599000000000002</v>
      </c>
      <c r="AD1425">
        <v>45</v>
      </c>
      <c r="AE1425">
        <v>12</v>
      </c>
      <c r="AF1425">
        <v>0.53508</v>
      </c>
      <c r="AG1425">
        <v>0.17835999999999999</v>
      </c>
      <c r="AH1425">
        <v>0.35671999999999998</v>
      </c>
      <c r="AI1425">
        <v>12</v>
      </c>
      <c r="AJ1425">
        <v>3</v>
      </c>
      <c r="AK1425">
        <v>11</v>
      </c>
      <c r="AL1425">
        <v>1</v>
      </c>
      <c r="AM1425">
        <v>0</v>
      </c>
      <c r="AN1425">
        <v>1</v>
      </c>
      <c r="AO1425">
        <v>0.84091000000000005</v>
      </c>
      <c r="AP1425">
        <v>0</v>
      </c>
      <c r="AQ1425">
        <v>1</v>
      </c>
      <c r="AR1425" t="s">
        <v>95</v>
      </c>
      <c r="AS1425" t="s">
        <v>95</v>
      </c>
      <c r="AT1425" t="s">
        <v>95</v>
      </c>
      <c r="AU1425" t="s">
        <v>95</v>
      </c>
      <c r="AV1425" t="s">
        <v>95</v>
      </c>
      <c r="AW1425" t="s">
        <v>95</v>
      </c>
      <c r="AX1425" t="s">
        <v>95</v>
      </c>
      <c r="AY1425" t="s">
        <v>95</v>
      </c>
      <c r="AZ1425" t="s">
        <v>95</v>
      </c>
      <c r="BA1425" t="s">
        <v>95</v>
      </c>
      <c r="BB1425" t="s">
        <v>95</v>
      </c>
      <c r="BC1425" t="s">
        <v>95</v>
      </c>
      <c r="BD1425" t="s">
        <v>95</v>
      </c>
      <c r="BI1425">
        <v>0</v>
      </c>
      <c r="BJ1425" t="s">
        <v>137</v>
      </c>
      <c r="BK1425" t="s">
        <v>180</v>
      </c>
      <c r="BL1425">
        <v>1</v>
      </c>
      <c r="BM1425">
        <v>1</v>
      </c>
      <c r="BN1425">
        <v>0</v>
      </c>
      <c r="BO1425">
        <v>0</v>
      </c>
      <c r="BP1425">
        <v>0</v>
      </c>
      <c r="BQ1425">
        <v>0</v>
      </c>
      <c r="BY1425">
        <v>1490</v>
      </c>
      <c r="CG1425" s="4">
        <v>1</v>
      </c>
      <c r="CH1425" s="4">
        <v>1</v>
      </c>
      <c r="CI1425" s="5">
        <v>0</v>
      </c>
      <c r="CJ1425" s="5">
        <v>0</v>
      </c>
      <c r="CK1425" s="5">
        <v>0</v>
      </c>
      <c r="CL1425" s="5">
        <v>0</v>
      </c>
    </row>
    <row r="1426" spans="1:90" x14ac:dyDescent="0.2">
      <c r="A1426" t="s">
        <v>2225</v>
      </c>
      <c r="B1426" t="s">
        <v>2116</v>
      </c>
      <c r="C1426" t="s">
        <v>745</v>
      </c>
      <c r="D1426">
        <v>3.5</v>
      </c>
      <c r="E1426" t="s">
        <v>317</v>
      </c>
      <c r="F1426" t="s">
        <v>2199</v>
      </c>
      <c r="G1426" t="s">
        <v>354</v>
      </c>
      <c r="H1426" t="s">
        <v>2119</v>
      </c>
      <c r="I1426">
        <v>9.9397000000000002</v>
      </c>
      <c r="J1426">
        <v>9.2954000000000008</v>
      </c>
      <c r="K1426">
        <v>8.6703000000000006E-3</v>
      </c>
      <c r="L1426">
        <v>2021</v>
      </c>
      <c r="M1426">
        <v>0.44211</v>
      </c>
      <c r="N1426">
        <v>3.4491999999999998</v>
      </c>
      <c r="O1426">
        <v>4.9912999999999998</v>
      </c>
      <c r="P1426">
        <v>2021.1</v>
      </c>
      <c r="Q1426">
        <v>-17.273</v>
      </c>
      <c r="R1426">
        <v>0.79103999999999997</v>
      </c>
      <c r="S1426">
        <v>0.77454999999999996</v>
      </c>
      <c r="T1426">
        <v>0.15429999999999999</v>
      </c>
      <c r="U1426">
        <v>2.3814999999999999E-2</v>
      </c>
      <c r="V1426">
        <v>0.79103999999999997</v>
      </c>
      <c r="W1426">
        <v>0.78032999999999997</v>
      </c>
      <c r="X1426">
        <v>0.15429999999999999</v>
      </c>
      <c r="Y1426">
        <v>2.3813999999999998E-2</v>
      </c>
      <c r="Z1426">
        <v>9.6925999999999998E-2</v>
      </c>
      <c r="AA1426">
        <v>5.0615E-2</v>
      </c>
      <c r="AB1426">
        <v>0.32078000000000001</v>
      </c>
      <c r="AC1426">
        <v>0.15604000000000001</v>
      </c>
      <c r="AD1426">
        <v>42</v>
      </c>
      <c r="AE1426">
        <v>2</v>
      </c>
      <c r="AF1426">
        <v>0.57984999999999998</v>
      </c>
      <c r="AG1426">
        <v>0.28992000000000001</v>
      </c>
      <c r="AH1426">
        <v>0.28992000000000001</v>
      </c>
      <c r="AI1426">
        <v>9</v>
      </c>
      <c r="AJ1426">
        <v>0</v>
      </c>
      <c r="AK1426">
        <v>8</v>
      </c>
      <c r="AL1426">
        <v>0</v>
      </c>
      <c r="AM1426">
        <v>0</v>
      </c>
      <c r="AN1426">
        <v>1</v>
      </c>
      <c r="AO1426">
        <v>0</v>
      </c>
      <c r="AP1426">
        <v>0</v>
      </c>
      <c r="AQ1426">
        <v>1</v>
      </c>
      <c r="AR1426" t="s">
        <v>95</v>
      </c>
      <c r="AS1426" t="s">
        <v>96</v>
      </c>
      <c r="AT1426" t="s">
        <v>94</v>
      </c>
      <c r="AU1426" t="s">
        <v>94</v>
      </c>
      <c r="AV1426" t="s">
        <v>94</v>
      </c>
      <c r="AW1426" t="s">
        <v>94</v>
      </c>
      <c r="AX1426" t="s">
        <v>94</v>
      </c>
      <c r="AY1426" t="s">
        <v>95</v>
      </c>
      <c r="AZ1426" t="s">
        <v>94</v>
      </c>
      <c r="BA1426" t="s">
        <v>96</v>
      </c>
      <c r="BB1426" t="s">
        <v>96</v>
      </c>
      <c r="BC1426" t="s">
        <v>96</v>
      </c>
      <c r="BD1426" t="s">
        <v>96</v>
      </c>
      <c r="BH1426" t="s">
        <v>341</v>
      </c>
      <c r="BI1426">
        <v>1</v>
      </c>
      <c r="BJ1426" t="s">
        <v>97</v>
      </c>
      <c r="BK1426" t="s">
        <v>138</v>
      </c>
      <c r="BL1426">
        <v>0</v>
      </c>
      <c r="BM1426">
        <v>0</v>
      </c>
      <c r="BN1426">
        <v>0</v>
      </c>
      <c r="BO1426">
        <v>0</v>
      </c>
      <c r="BP1426">
        <v>0</v>
      </c>
      <c r="BQ1426">
        <v>0</v>
      </c>
      <c r="BY1426">
        <v>1491</v>
      </c>
      <c r="CG1426" s="4">
        <v>0</v>
      </c>
      <c r="CH1426" s="4">
        <v>0</v>
      </c>
      <c r="CI1426" s="5">
        <v>0</v>
      </c>
      <c r="CJ1426" s="5">
        <v>0</v>
      </c>
      <c r="CK1426" s="5">
        <v>0</v>
      </c>
      <c r="CL1426" s="5">
        <v>0</v>
      </c>
    </row>
    <row r="1427" spans="1:90" x14ac:dyDescent="0.2">
      <c r="A1427" t="s">
        <v>2226</v>
      </c>
      <c r="B1427" t="s">
        <v>2116</v>
      </c>
      <c r="C1427" t="s">
        <v>745</v>
      </c>
      <c r="D1427">
        <v>4.0999999999999996</v>
      </c>
      <c r="E1427" t="s">
        <v>129</v>
      </c>
      <c r="F1427" t="s">
        <v>130</v>
      </c>
      <c r="G1427" t="s">
        <v>131</v>
      </c>
      <c r="H1427" t="s">
        <v>2119</v>
      </c>
      <c r="I1427">
        <v>4.6883999999999997</v>
      </c>
      <c r="J1427">
        <v>0.18734999999999999</v>
      </c>
      <c r="K1427">
        <v>3.0806</v>
      </c>
      <c r="L1427">
        <v>2019.9</v>
      </c>
      <c r="M1427">
        <v>0.93730000000000002</v>
      </c>
      <c r="N1427">
        <v>60.737000000000002</v>
      </c>
      <c r="O1427">
        <v>0.52786</v>
      </c>
      <c r="P1427">
        <v>1998.2</v>
      </c>
      <c r="Q1427">
        <v>-6187.7</v>
      </c>
      <c r="R1427">
        <v>0.70704999999999996</v>
      </c>
      <c r="S1427">
        <v>0.65534999999999999</v>
      </c>
      <c r="T1427">
        <v>14.444000000000001</v>
      </c>
      <c r="U1427">
        <v>6.8883999999999999</v>
      </c>
      <c r="V1427">
        <v>0.55635000000000001</v>
      </c>
      <c r="W1427">
        <v>0.50705999999999996</v>
      </c>
      <c r="X1427">
        <v>17.774999999999999</v>
      </c>
      <c r="Y1427">
        <v>12.618</v>
      </c>
      <c r="Z1427">
        <v>0.48860999999999999</v>
      </c>
      <c r="AA1427">
        <v>0.43179000000000001</v>
      </c>
      <c r="AB1427">
        <v>19.084</v>
      </c>
      <c r="AC1427">
        <v>14.045999999999999</v>
      </c>
      <c r="AD1427">
        <v>21</v>
      </c>
      <c r="AE1427">
        <v>7</v>
      </c>
      <c r="AF1427">
        <v>1.6465000000000001</v>
      </c>
      <c r="AG1427">
        <v>0.48046</v>
      </c>
      <c r="AH1427">
        <v>1.1659999999999999</v>
      </c>
      <c r="AI1427">
        <v>10</v>
      </c>
      <c r="AJ1427">
        <v>2</v>
      </c>
      <c r="AK1427">
        <v>7</v>
      </c>
      <c r="AL1427">
        <v>1</v>
      </c>
      <c r="AM1427">
        <v>1</v>
      </c>
      <c r="AN1427">
        <v>1</v>
      </c>
      <c r="AO1427">
        <v>0.70909999999999995</v>
      </c>
      <c r="AP1427">
        <v>0</v>
      </c>
      <c r="AQ1427">
        <v>1</v>
      </c>
      <c r="AR1427" t="s">
        <v>95</v>
      </c>
      <c r="AS1427" t="s">
        <v>95</v>
      </c>
      <c r="AT1427" t="s">
        <v>95</v>
      </c>
      <c r="AU1427" t="s">
        <v>94</v>
      </c>
      <c r="AV1427" t="s">
        <v>95</v>
      </c>
      <c r="AW1427" t="s">
        <v>94</v>
      </c>
      <c r="AX1427" t="s">
        <v>95</v>
      </c>
      <c r="AY1427" t="s">
        <v>95</v>
      </c>
      <c r="AZ1427" t="s">
        <v>95</v>
      </c>
      <c r="BA1427" t="s">
        <v>94</v>
      </c>
      <c r="BB1427" t="s">
        <v>94</v>
      </c>
      <c r="BC1427" t="s">
        <v>94</v>
      </c>
      <c r="BD1427" t="s">
        <v>94</v>
      </c>
      <c r="BI1427">
        <v>0</v>
      </c>
      <c r="BJ1427" t="s">
        <v>132</v>
      </c>
      <c r="BK1427" t="s">
        <v>133</v>
      </c>
      <c r="BL1427">
        <v>1</v>
      </c>
      <c r="BM1427">
        <v>1</v>
      </c>
      <c r="BN1427">
        <v>0</v>
      </c>
      <c r="BO1427">
        <v>0</v>
      </c>
      <c r="BP1427">
        <v>0</v>
      </c>
      <c r="BQ1427">
        <v>0</v>
      </c>
      <c r="BY1427">
        <v>1492</v>
      </c>
      <c r="CG1427" s="4">
        <v>1</v>
      </c>
      <c r="CH1427" s="4">
        <v>1</v>
      </c>
      <c r="CI1427" s="5">
        <v>0</v>
      </c>
      <c r="CJ1427" s="5">
        <v>0</v>
      </c>
      <c r="CK1427" s="5">
        <v>0</v>
      </c>
      <c r="CL1427" s="5">
        <v>0</v>
      </c>
    </row>
    <row r="1428" spans="1:90" x14ac:dyDescent="0.2">
      <c r="A1428" t="s">
        <v>2227</v>
      </c>
      <c r="B1428" t="s">
        <v>2116</v>
      </c>
      <c r="C1428" t="s">
        <v>745</v>
      </c>
      <c r="D1428">
        <v>4.0999999999999996</v>
      </c>
      <c r="E1428" t="s">
        <v>129</v>
      </c>
      <c r="F1428" t="s">
        <v>135</v>
      </c>
      <c r="G1428" t="s">
        <v>136</v>
      </c>
      <c r="H1428" t="s">
        <v>2119</v>
      </c>
      <c r="I1428">
        <v>0.55379</v>
      </c>
      <c r="J1428">
        <v>0.55376000000000003</v>
      </c>
      <c r="K1428">
        <v>3.1865999999999999</v>
      </c>
      <c r="L1428">
        <v>2040.4</v>
      </c>
      <c r="M1428">
        <v>7.9352</v>
      </c>
      <c r="N1428" s="1">
        <v>2572200</v>
      </c>
      <c r="O1428">
        <v>0.28220000000000001</v>
      </c>
      <c r="P1428">
        <v>2011.4</v>
      </c>
      <c r="Q1428">
        <v>-6400.9</v>
      </c>
      <c r="R1428">
        <v>0.83460999999999996</v>
      </c>
      <c r="S1428">
        <v>0.80152999999999996</v>
      </c>
      <c r="T1428">
        <v>10.75</v>
      </c>
      <c r="U1428">
        <v>5.3654999999999999</v>
      </c>
      <c r="V1428">
        <v>0.83460999999999996</v>
      </c>
      <c r="W1428">
        <v>0.81393000000000004</v>
      </c>
      <c r="X1428">
        <v>10.75</v>
      </c>
      <c r="Y1428">
        <v>5.3655999999999997</v>
      </c>
      <c r="Z1428">
        <v>0.436</v>
      </c>
      <c r="AA1428">
        <v>0.36549999999999999</v>
      </c>
      <c r="AB1428">
        <v>19.850999999999999</v>
      </c>
      <c r="AC1428">
        <v>14.683999999999999</v>
      </c>
      <c r="AD1428">
        <v>19</v>
      </c>
      <c r="AE1428">
        <v>5</v>
      </c>
      <c r="AF1428" s="1">
        <v>3.8878000000000003E-5</v>
      </c>
      <c r="AG1428" s="1">
        <v>1.1345000000000001E-5</v>
      </c>
      <c r="AH1428" s="1">
        <v>2.7532999999999999E-5</v>
      </c>
      <c r="AI1428">
        <v>8</v>
      </c>
      <c r="AJ1428">
        <v>0</v>
      </c>
      <c r="AK1428">
        <v>5</v>
      </c>
      <c r="AL1428">
        <v>0</v>
      </c>
      <c r="AM1428">
        <v>1</v>
      </c>
      <c r="AN1428">
        <v>1</v>
      </c>
      <c r="AO1428">
        <v>0.46473999999999999</v>
      </c>
      <c r="AP1428">
        <v>0</v>
      </c>
      <c r="AQ1428">
        <v>1</v>
      </c>
      <c r="AR1428" t="s">
        <v>95</v>
      </c>
      <c r="AS1428" t="s">
        <v>96</v>
      </c>
      <c r="AT1428" t="s">
        <v>95</v>
      </c>
      <c r="AU1428" t="s">
        <v>94</v>
      </c>
      <c r="AV1428" t="s">
        <v>94</v>
      </c>
      <c r="AW1428" t="s">
        <v>94</v>
      </c>
      <c r="AX1428" t="s">
        <v>94</v>
      </c>
      <c r="AY1428" t="s">
        <v>94</v>
      </c>
      <c r="AZ1428" t="s">
        <v>95</v>
      </c>
      <c r="BA1428" t="s">
        <v>96</v>
      </c>
      <c r="BB1428" t="s">
        <v>96</v>
      </c>
      <c r="BC1428" t="s">
        <v>94</v>
      </c>
      <c r="BD1428" t="s">
        <v>94</v>
      </c>
      <c r="BI1428">
        <v>0</v>
      </c>
      <c r="BJ1428" t="s">
        <v>137</v>
      </c>
      <c r="BK1428" t="s">
        <v>138</v>
      </c>
      <c r="BL1428">
        <v>1</v>
      </c>
      <c r="BM1428">
        <v>1</v>
      </c>
      <c r="BN1428">
        <v>0</v>
      </c>
      <c r="BO1428">
        <v>0</v>
      </c>
      <c r="BP1428">
        <v>0</v>
      </c>
      <c r="BQ1428">
        <v>1</v>
      </c>
      <c r="BY1428">
        <v>1493</v>
      </c>
      <c r="CG1428" s="4">
        <v>1</v>
      </c>
      <c r="CH1428" s="4">
        <v>1</v>
      </c>
      <c r="CI1428" s="5">
        <v>0</v>
      </c>
      <c r="CJ1428" s="5">
        <v>0</v>
      </c>
      <c r="CK1428" s="5">
        <v>0</v>
      </c>
      <c r="CL1428" s="5">
        <v>1</v>
      </c>
    </row>
    <row r="1429" spans="1:90" x14ac:dyDescent="0.2">
      <c r="A1429" t="s">
        <v>2228</v>
      </c>
      <c r="B1429" t="s">
        <v>2116</v>
      </c>
      <c r="C1429" t="s">
        <v>222</v>
      </c>
      <c r="D1429">
        <v>2.2999999999999998</v>
      </c>
      <c r="E1429" t="s">
        <v>2203</v>
      </c>
      <c r="F1429" t="s">
        <v>2204</v>
      </c>
      <c r="G1429" t="s">
        <v>2205</v>
      </c>
      <c r="H1429" t="s">
        <v>2119</v>
      </c>
      <c r="I1429">
        <v>0.33289999999999997</v>
      </c>
      <c r="J1429">
        <v>4.6519999999999999E-2</v>
      </c>
      <c r="K1429" s="1">
        <v>17961000</v>
      </c>
      <c r="L1429">
        <v>2004.3</v>
      </c>
      <c r="M1429">
        <v>13.201000000000001</v>
      </c>
      <c r="N1429" s="1">
        <v>501180000</v>
      </c>
      <c r="O1429" s="1">
        <v>1.5586000000000001E-8</v>
      </c>
      <c r="P1429">
        <v>1202.2</v>
      </c>
      <c r="Q1429" s="1">
        <v>-35748000000</v>
      </c>
      <c r="R1429">
        <v>0.89429999999999998</v>
      </c>
      <c r="S1429">
        <v>0.88256000000000001</v>
      </c>
      <c r="T1429" s="1">
        <v>60064000</v>
      </c>
      <c r="U1429" s="1">
        <v>45354000</v>
      </c>
      <c r="V1429">
        <v>0.63568000000000002</v>
      </c>
      <c r="W1429">
        <v>0.60965999999999998</v>
      </c>
      <c r="X1429" s="1">
        <v>111510000</v>
      </c>
      <c r="Y1429" s="1">
        <v>97822000</v>
      </c>
      <c r="Z1429">
        <v>0.75610999999999995</v>
      </c>
      <c r="AA1429">
        <v>0.73868999999999996</v>
      </c>
      <c r="AB1429" s="1">
        <v>91236000</v>
      </c>
      <c r="AC1429" s="1">
        <v>69071000</v>
      </c>
      <c r="AD1429">
        <v>31</v>
      </c>
      <c r="AE1429">
        <v>31</v>
      </c>
      <c r="AF1429">
        <v>1.2216</v>
      </c>
      <c r="AG1429">
        <v>0.10624</v>
      </c>
      <c r="AH1429">
        <v>1.1153999999999999</v>
      </c>
      <c r="AI1429">
        <v>31</v>
      </c>
      <c r="AJ1429">
        <v>10</v>
      </c>
      <c r="AK1429">
        <v>30</v>
      </c>
      <c r="AL1429">
        <v>1</v>
      </c>
      <c r="AM1429">
        <v>0</v>
      </c>
      <c r="AN1429">
        <v>0</v>
      </c>
      <c r="AO1429">
        <v>0.96016000000000001</v>
      </c>
      <c r="AP1429">
        <v>0</v>
      </c>
      <c r="AQ1429">
        <v>0</v>
      </c>
      <c r="AR1429" t="s">
        <v>95</v>
      </c>
      <c r="AS1429" t="s">
        <v>95</v>
      </c>
      <c r="AT1429" t="s">
        <v>95</v>
      </c>
      <c r="AU1429" t="s">
        <v>95</v>
      </c>
      <c r="AV1429" t="s">
        <v>95</v>
      </c>
      <c r="AW1429" t="s">
        <v>95</v>
      </c>
      <c r="AX1429" t="s">
        <v>95</v>
      </c>
      <c r="AY1429" t="s">
        <v>95</v>
      </c>
      <c r="AZ1429" t="s">
        <v>95</v>
      </c>
      <c r="BA1429" t="s">
        <v>95</v>
      </c>
      <c r="BB1429" t="s">
        <v>95</v>
      </c>
      <c r="BC1429" t="s">
        <v>95</v>
      </c>
      <c r="BD1429" t="s">
        <v>95</v>
      </c>
      <c r="BE1429">
        <v>2</v>
      </c>
      <c r="BI1429">
        <v>0</v>
      </c>
      <c r="BL1429">
        <v>1</v>
      </c>
      <c r="BM1429">
        <v>1</v>
      </c>
      <c r="BN1429">
        <v>0</v>
      </c>
      <c r="BO1429">
        <v>0</v>
      </c>
      <c r="BP1429">
        <v>0</v>
      </c>
      <c r="BQ1429">
        <v>1</v>
      </c>
      <c r="BY1429">
        <v>1494</v>
      </c>
      <c r="CG1429" s="4">
        <v>1</v>
      </c>
      <c r="CH1429" s="4">
        <v>1</v>
      </c>
      <c r="CI1429" s="5">
        <v>0</v>
      </c>
      <c r="CJ1429" s="5">
        <v>0</v>
      </c>
      <c r="CK1429" s="5">
        <v>0</v>
      </c>
      <c r="CL1429" s="5">
        <v>1</v>
      </c>
    </row>
    <row r="1430" spans="1:90" x14ac:dyDescent="0.2">
      <c r="A1430" t="s">
        <v>2229</v>
      </c>
      <c r="B1430" t="s">
        <v>2116</v>
      </c>
      <c r="C1430" t="s">
        <v>222</v>
      </c>
      <c r="D1430">
        <v>2.2999999999999998</v>
      </c>
      <c r="E1430" t="s">
        <v>2203</v>
      </c>
      <c r="F1430" t="s">
        <v>2207</v>
      </c>
      <c r="G1430" t="s">
        <v>2205</v>
      </c>
      <c r="H1430" t="s">
        <v>2119</v>
      </c>
      <c r="I1430">
        <v>0.10657</v>
      </c>
      <c r="J1430">
        <v>0.10657</v>
      </c>
      <c r="K1430" s="1">
        <v>2491300</v>
      </c>
      <c r="L1430">
        <v>2121.3000000000002</v>
      </c>
      <c r="M1430">
        <v>41.235999999999997</v>
      </c>
      <c r="N1430" s="1">
        <v>3403100000000</v>
      </c>
      <c r="O1430" s="1">
        <v>6.3656999999999999E-7</v>
      </c>
      <c r="P1430">
        <v>1716.6</v>
      </c>
      <c r="Q1430" s="1">
        <v>-4972100000</v>
      </c>
      <c r="R1430">
        <v>0.83697999999999995</v>
      </c>
      <c r="S1430">
        <v>0.81886000000000003</v>
      </c>
      <c r="T1430" s="1">
        <v>11070000</v>
      </c>
      <c r="U1430" s="1">
        <v>7948000</v>
      </c>
      <c r="V1430">
        <v>0.83697999999999995</v>
      </c>
      <c r="W1430">
        <v>0.82533000000000001</v>
      </c>
      <c r="X1430" s="1">
        <v>11070000</v>
      </c>
      <c r="Y1430" s="1">
        <v>7948000</v>
      </c>
      <c r="Z1430">
        <v>0.66056999999999999</v>
      </c>
      <c r="AA1430">
        <v>0.63632999999999995</v>
      </c>
      <c r="AB1430" s="1">
        <v>15973000</v>
      </c>
      <c r="AC1430" s="1">
        <v>12749000</v>
      </c>
      <c r="AD1430">
        <v>31</v>
      </c>
      <c r="AE1430">
        <v>31</v>
      </c>
      <c r="AF1430" s="1">
        <v>3.2704999999999999E-5</v>
      </c>
      <c r="AG1430" s="1">
        <v>1.3995999999999999E-6</v>
      </c>
      <c r="AH1430" s="1">
        <v>3.1306000000000001E-5</v>
      </c>
      <c r="AI1430">
        <v>31</v>
      </c>
      <c r="AJ1430">
        <v>1</v>
      </c>
      <c r="AK1430">
        <v>23</v>
      </c>
      <c r="AL1430">
        <v>0</v>
      </c>
      <c r="AM1430">
        <v>1</v>
      </c>
      <c r="AN1430">
        <v>1</v>
      </c>
      <c r="AO1430">
        <v>0.87588999999999995</v>
      </c>
      <c r="AP1430">
        <v>0</v>
      </c>
      <c r="AQ1430">
        <v>0</v>
      </c>
      <c r="AR1430" t="s">
        <v>95</v>
      </c>
      <c r="AS1430" t="s">
        <v>95</v>
      </c>
      <c r="AT1430" t="s">
        <v>95</v>
      </c>
      <c r="AU1430" t="s">
        <v>94</v>
      </c>
      <c r="AV1430" t="s">
        <v>95</v>
      </c>
      <c r="AW1430" t="s">
        <v>94</v>
      </c>
      <c r="AX1430" t="s">
        <v>95</v>
      </c>
      <c r="AY1430" t="s">
        <v>94</v>
      </c>
      <c r="AZ1430" t="s">
        <v>95</v>
      </c>
      <c r="BA1430" t="s">
        <v>94</v>
      </c>
      <c r="BB1430" t="s">
        <v>94</v>
      </c>
      <c r="BC1430" t="s">
        <v>94</v>
      </c>
      <c r="BD1430" t="s">
        <v>94</v>
      </c>
      <c r="BE1430">
        <v>2</v>
      </c>
      <c r="BI1430">
        <v>0</v>
      </c>
      <c r="BL1430">
        <v>1</v>
      </c>
      <c r="BM1430">
        <v>1</v>
      </c>
      <c r="BN1430">
        <v>0</v>
      </c>
      <c r="BO1430">
        <v>0</v>
      </c>
      <c r="BP1430">
        <v>0</v>
      </c>
      <c r="BQ1430">
        <v>0</v>
      </c>
      <c r="BY1430">
        <v>1495</v>
      </c>
      <c r="CG1430" s="4">
        <v>1</v>
      </c>
      <c r="CH1430" s="4">
        <v>1</v>
      </c>
      <c r="CI1430" s="5">
        <v>0</v>
      </c>
      <c r="CJ1430" s="5">
        <v>0</v>
      </c>
      <c r="CK1430" s="5">
        <v>0</v>
      </c>
      <c r="CL1430" s="5">
        <v>0</v>
      </c>
    </row>
    <row r="1431" spans="1:90" x14ac:dyDescent="0.2">
      <c r="A1431" t="s">
        <v>2230</v>
      </c>
      <c r="B1431" t="s">
        <v>2116</v>
      </c>
      <c r="C1431" t="s">
        <v>222</v>
      </c>
      <c r="D1431">
        <v>3.5</v>
      </c>
      <c r="E1431" t="s">
        <v>317</v>
      </c>
      <c r="F1431" t="s">
        <v>2131</v>
      </c>
      <c r="G1431" t="s">
        <v>319</v>
      </c>
      <c r="H1431" t="s">
        <v>2119</v>
      </c>
      <c r="I1431">
        <v>0.12272</v>
      </c>
      <c r="J1431">
        <v>0.12272</v>
      </c>
      <c r="K1431">
        <v>0.50975000000000004</v>
      </c>
      <c r="L1431">
        <v>2106.3000000000002</v>
      </c>
      <c r="M1431">
        <v>35.807000000000002</v>
      </c>
      <c r="N1431" s="1">
        <v>751080</v>
      </c>
      <c r="O1431">
        <v>9.8388000000000009</v>
      </c>
      <c r="P1431">
        <v>2014.7</v>
      </c>
      <c r="Q1431">
        <v>-1014.5</v>
      </c>
      <c r="R1431">
        <v>0.95628000000000002</v>
      </c>
      <c r="S1431">
        <v>0.95308000000000004</v>
      </c>
      <c r="T1431">
        <v>1.6777</v>
      </c>
      <c r="U1431">
        <v>1.1746000000000001</v>
      </c>
      <c r="V1431">
        <v>0.95628000000000002</v>
      </c>
      <c r="W1431">
        <v>0.95420000000000005</v>
      </c>
      <c r="X1431">
        <v>1.6777</v>
      </c>
      <c r="Y1431">
        <v>1.1745000000000001</v>
      </c>
      <c r="Z1431">
        <v>0.68079000000000001</v>
      </c>
      <c r="AA1431">
        <v>0.66559000000000001</v>
      </c>
      <c r="AB1431">
        <v>4.5331999999999999</v>
      </c>
      <c r="AC1431">
        <v>3.6873</v>
      </c>
      <c r="AD1431">
        <v>45</v>
      </c>
      <c r="AE1431">
        <v>34</v>
      </c>
      <c r="AF1431" s="1">
        <v>3.7280000000000002E-5</v>
      </c>
      <c r="AG1431" s="1">
        <v>1.3314000000000001E-6</v>
      </c>
      <c r="AH1431" s="1">
        <v>3.5948000000000002E-5</v>
      </c>
      <c r="AI1431">
        <v>34</v>
      </c>
      <c r="AJ1431">
        <v>1</v>
      </c>
      <c r="AK1431">
        <v>33</v>
      </c>
      <c r="AL1431">
        <v>0</v>
      </c>
      <c r="AM1431">
        <v>0</v>
      </c>
      <c r="AN1431">
        <v>0</v>
      </c>
      <c r="AO1431">
        <v>0.90151999999999999</v>
      </c>
      <c r="AP1431">
        <v>0</v>
      </c>
      <c r="AQ1431">
        <v>1</v>
      </c>
      <c r="AR1431" t="s">
        <v>95</v>
      </c>
      <c r="AS1431" t="s">
        <v>95</v>
      </c>
      <c r="AT1431" t="s">
        <v>95</v>
      </c>
      <c r="AU1431" t="s">
        <v>95</v>
      </c>
      <c r="AV1431" t="s">
        <v>95</v>
      </c>
      <c r="AW1431" t="s">
        <v>95</v>
      </c>
      <c r="AX1431" t="s">
        <v>95</v>
      </c>
      <c r="AY1431" t="s">
        <v>94</v>
      </c>
      <c r="AZ1431" t="s">
        <v>95</v>
      </c>
      <c r="BA1431" t="s">
        <v>94</v>
      </c>
      <c r="BB1431" t="s">
        <v>95</v>
      </c>
      <c r="BC1431" t="s">
        <v>94</v>
      </c>
      <c r="BD1431" t="s">
        <v>95</v>
      </c>
      <c r="BI1431">
        <v>0</v>
      </c>
      <c r="BJ1431" t="s">
        <v>137</v>
      </c>
      <c r="BK1431" t="s">
        <v>133</v>
      </c>
      <c r="BL1431">
        <v>1</v>
      </c>
      <c r="BM1431">
        <v>1</v>
      </c>
      <c r="BN1431">
        <v>0</v>
      </c>
      <c r="BO1431">
        <v>0</v>
      </c>
      <c r="BP1431">
        <v>0</v>
      </c>
      <c r="BQ1431">
        <v>1</v>
      </c>
      <c r="BY1431">
        <v>1496</v>
      </c>
      <c r="CG1431" s="4">
        <v>1</v>
      </c>
      <c r="CH1431" s="4">
        <v>1</v>
      </c>
      <c r="CI1431" s="5">
        <v>0</v>
      </c>
      <c r="CJ1431" s="5">
        <v>0</v>
      </c>
      <c r="CK1431" s="5">
        <v>0</v>
      </c>
      <c r="CL1431" s="5">
        <v>1</v>
      </c>
    </row>
    <row r="1432" spans="1:90" x14ac:dyDescent="0.2">
      <c r="A1432" t="s">
        <v>2231</v>
      </c>
      <c r="B1432" t="s">
        <v>2116</v>
      </c>
      <c r="C1432" t="s">
        <v>222</v>
      </c>
      <c r="D1432">
        <v>3.5</v>
      </c>
      <c r="E1432" t="s">
        <v>317</v>
      </c>
      <c r="F1432" t="s">
        <v>2135</v>
      </c>
      <c r="G1432" t="s">
        <v>322</v>
      </c>
      <c r="H1432" t="s">
        <v>2119</v>
      </c>
      <c r="I1432">
        <v>1.8819999999999999</v>
      </c>
      <c r="J1432">
        <v>5.6318000000000002E-3</v>
      </c>
      <c r="K1432">
        <v>4.9144E-2</v>
      </c>
      <c r="L1432">
        <v>2016.4</v>
      </c>
      <c r="M1432">
        <v>2.335</v>
      </c>
      <c r="N1432">
        <v>2.6025</v>
      </c>
      <c r="O1432">
        <v>1554.2</v>
      </c>
      <c r="P1432" s="1">
        <v>157550</v>
      </c>
      <c r="Q1432">
        <v>-97.763000000000005</v>
      </c>
      <c r="R1432">
        <v>0.37502999999999997</v>
      </c>
      <c r="S1432">
        <v>0.32930999999999999</v>
      </c>
      <c r="T1432">
        <v>1.1215999999999999</v>
      </c>
      <c r="U1432">
        <v>0.48609999999999998</v>
      </c>
      <c r="V1432">
        <v>-0.19234999999999999</v>
      </c>
      <c r="W1432">
        <v>-0.24912000000000001</v>
      </c>
      <c r="X1432">
        <v>1.5491999999999999</v>
      </c>
      <c r="Y1432">
        <v>0.62222</v>
      </c>
      <c r="Z1432">
        <v>0.20236999999999999</v>
      </c>
      <c r="AA1432">
        <v>0.16439000000000001</v>
      </c>
      <c r="AB1432">
        <v>1.2670999999999999</v>
      </c>
      <c r="AC1432">
        <v>0.76114999999999999</v>
      </c>
      <c r="AD1432">
        <v>45</v>
      </c>
      <c r="AE1432">
        <v>13</v>
      </c>
      <c r="AF1432">
        <v>3.0739999999999998</v>
      </c>
      <c r="AG1432">
        <v>0.38424999999999998</v>
      </c>
      <c r="AH1432">
        <v>2.6897000000000002</v>
      </c>
      <c r="AI1432">
        <v>33</v>
      </c>
      <c r="AJ1432">
        <v>4</v>
      </c>
      <c r="AK1432">
        <v>32</v>
      </c>
      <c r="AL1432">
        <v>1</v>
      </c>
      <c r="AM1432">
        <v>0</v>
      </c>
      <c r="AN1432">
        <v>1</v>
      </c>
      <c r="AO1432">
        <v>0.44444</v>
      </c>
      <c r="AP1432">
        <v>0</v>
      </c>
      <c r="AQ1432">
        <v>1</v>
      </c>
      <c r="AR1432" t="s">
        <v>94</v>
      </c>
      <c r="AS1432" t="s">
        <v>95</v>
      </c>
      <c r="AT1432" t="s">
        <v>95</v>
      </c>
      <c r="AU1432" t="s">
        <v>94</v>
      </c>
      <c r="AV1432" t="s">
        <v>94</v>
      </c>
      <c r="AW1432" t="s">
        <v>94</v>
      </c>
      <c r="AX1432" t="s">
        <v>94</v>
      </c>
      <c r="AY1432" t="s">
        <v>95</v>
      </c>
      <c r="AZ1432" t="s">
        <v>94</v>
      </c>
      <c r="BA1432" t="s">
        <v>94</v>
      </c>
      <c r="BB1432" t="s">
        <v>94</v>
      </c>
      <c r="BC1432" t="s">
        <v>94</v>
      </c>
      <c r="BD1432" t="s">
        <v>94</v>
      </c>
      <c r="BI1432">
        <v>0</v>
      </c>
      <c r="BJ1432" t="s">
        <v>132</v>
      </c>
      <c r="BK1432" t="s">
        <v>133</v>
      </c>
      <c r="BL1432">
        <v>0</v>
      </c>
      <c r="BM1432">
        <v>1</v>
      </c>
      <c r="BN1432">
        <v>0</v>
      </c>
      <c r="BO1432">
        <v>0</v>
      </c>
      <c r="BP1432">
        <v>0</v>
      </c>
      <c r="BQ1432">
        <v>0</v>
      </c>
      <c r="BY1432">
        <v>1497</v>
      </c>
      <c r="CG1432" s="4">
        <v>0</v>
      </c>
      <c r="CH1432" s="4">
        <v>1</v>
      </c>
      <c r="CI1432" s="5">
        <v>0</v>
      </c>
      <c r="CJ1432" s="5">
        <v>0</v>
      </c>
      <c r="CK1432" s="5">
        <v>0</v>
      </c>
      <c r="CL1432" s="5">
        <v>0</v>
      </c>
    </row>
    <row r="1433" spans="1:90" x14ac:dyDescent="0.2">
      <c r="A1433" t="s">
        <v>2232</v>
      </c>
      <c r="B1433" t="s">
        <v>2116</v>
      </c>
      <c r="C1433" t="s">
        <v>222</v>
      </c>
      <c r="D1433">
        <v>3.5</v>
      </c>
      <c r="E1433" t="s">
        <v>317</v>
      </c>
      <c r="F1433" t="s">
        <v>2139</v>
      </c>
      <c r="G1433" t="s">
        <v>326</v>
      </c>
      <c r="H1433" t="s">
        <v>2119</v>
      </c>
      <c r="I1433">
        <v>1.7516</v>
      </c>
      <c r="J1433">
        <v>7.4526999999999996E-3</v>
      </c>
      <c r="K1433">
        <v>6.7984000000000003E-2</v>
      </c>
      <c r="L1433">
        <v>2019.2</v>
      </c>
      <c r="M1433">
        <v>2.5087999999999999</v>
      </c>
      <c r="N1433">
        <v>4.6387999999999998</v>
      </c>
      <c r="O1433">
        <v>1553.7</v>
      </c>
      <c r="P1433" s="1">
        <v>157590</v>
      </c>
      <c r="Q1433">
        <v>-135.46</v>
      </c>
      <c r="R1433">
        <v>0.69838999999999996</v>
      </c>
      <c r="S1433">
        <v>0.67632000000000003</v>
      </c>
      <c r="T1433">
        <v>0.89798999999999995</v>
      </c>
      <c r="U1433">
        <v>0.33992</v>
      </c>
      <c r="V1433">
        <v>-0.15534000000000001</v>
      </c>
      <c r="W1433">
        <v>-0.21035000000000001</v>
      </c>
      <c r="X1433">
        <v>1.7575000000000001</v>
      </c>
      <c r="Y1433">
        <v>0.64444000000000001</v>
      </c>
      <c r="Z1433">
        <v>0.29158000000000001</v>
      </c>
      <c r="AA1433">
        <v>0.25784000000000001</v>
      </c>
      <c r="AB1433">
        <v>1.3762000000000001</v>
      </c>
      <c r="AC1433">
        <v>0.89695000000000003</v>
      </c>
      <c r="AD1433">
        <v>45</v>
      </c>
      <c r="AE1433">
        <v>10</v>
      </c>
      <c r="AF1433">
        <v>1.5089999999999999</v>
      </c>
      <c r="AG1433">
        <v>0.21557000000000001</v>
      </c>
      <c r="AH1433">
        <v>1.2934000000000001</v>
      </c>
      <c r="AI1433">
        <v>18</v>
      </c>
      <c r="AJ1433">
        <v>1</v>
      </c>
      <c r="AK1433">
        <v>17</v>
      </c>
      <c r="AL1433">
        <v>0</v>
      </c>
      <c r="AM1433">
        <v>0</v>
      </c>
      <c r="AN1433">
        <v>1</v>
      </c>
      <c r="AO1433">
        <v>0.79856000000000005</v>
      </c>
      <c r="AP1433">
        <v>0</v>
      </c>
      <c r="AQ1433">
        <v>1</v>
      </c>
      <c r="AR1433" t="s">
        <v>94</v>
      </c>
      <c r="AS1433" t="s">
        <v>95</v>
      </c>
      <c r="AT1433" t="s">
        <v>95</v>
      </c>
      <c r="AU1433" t="s">
        <v>94</v>
      </c>
      <c r="AV1433" t="s">
        <v>94</v>
      </c>
      <c r="AW1433" t="s">
        <v>94</v>
      </c>
      <c r="AX1433" t="s">
        <v>95</v>
      </c>
      <c r="AY1433" t="s">
        <v>95</v>
      </c>
      <c r="AZ1433" t="s">
        <v>94</v>
      </c>
      <c r="BA1433" t="s">
        <v>94</v>
      </c>
      <c r="BB1433" t="s">
        <v>94</v>
      </c>
      <c r="BC1433" t="s">
        <v>94</v>
      </c>
      <c r="BD1433" t="s">
        <v>94</v>
      </c>
      <c r="BI1433">
        <v>0</v>
      </c>
      <c r="BJ1433" t="s">
        <v>132</v>
      </c>
      <c r="BK1433" t="s">
        <v>133</v>
      </c>
      <c r="BL1433">
        <v>0</v>
      </c>
      <c r="BM1433">
        <v>1</v>
      </c>
      <c r="BN1433">
        <v>0</v>
      </c>
      <c r="BO1433">
        <v>0</v>
      </c>
      <c r="BP1433">
        <v>0</v>
      </c>
      <c r="BQ1433">
        <v>0</v>
      </c>
      <c r="BY1433">
        <v>1498</v>
      </c>
      <c r="CG1433" s="4">
        <v>0</v>
      </c>
      <c r="CH1433" s="4">
        <v>1</v>
      </c>
      <c r="CI1433" s="5">
        <v>0</v>
      </c>
      <c r="CJ1433" s="5">
        <v>0</v>
      </c>
      <c r="CK1433" s="5">
        <v>0</v>
      </c>
      <c r="CL1433" s="5">
        <v>0</v>
      </c>
    </row>
    <row r="1434" spans="1:90" x14ac:dyDescent="0.2">
      <c r="A1434" t="s">
        <v>2233</v>
      </c>
      <c r="B1434" t="s">
        <v>2116</v>
      </c>
      <c r="C1434" t="s">
        <v>222</v>
      </c>
      <c r="D1434">
        <v>3.5</v>
      </c>
      <c r="E1434" t="s">
        <v>317</v>
      </c>
      <c r="F1434" t="s">
        <v>2143</v>
      </c>
      <c r="G1434" t="s">
        <v>329</v>
      </c>
      <c r="H1434" t="s">
        <v>2119</v>
      </c>
      <c r="I1434">
        <v>20.975999999999999</v>
      </c>
      <c r="J1434">
        <v>0.15079000000000001</v>
      </c>
      <c r="K1434">
        <v>4.9501000000000003E-2</v>
      </c>
      <c r="L1434">
        <v>2020.1</v>
      </c>
      <c r="M1434">
        <v>0.20949000000000001</v>
      </c>
      <c r="N1434">
        <v>3.8954</v>
      </c>
      <c r="O1434">
        <v>7.7066999999999997</v>
      </c>
      <c r="P1434">
        <v>2029.6</v>
      </c>
      <c r="Q1434">
        <v>-98.623000000000005</v>
      </c>
      <c r="R1434">
        <v>0.58221000000000001</v>
      </c>
      <c r="S1434">
        <v>0.55164000000000002</v>
      </c>
      <c r="T1434">
        <v>0.90207999999999999</v>
      </c>
      <c r="U1434">
        <v>0.34684999999999999</v>
      </c>
      <c r="V1434">
        <v>0.36163000000000001</v>
      </c>
      <c r="W1434">
        <v>0.33123000000000002</v>
      </c>
      <c r="X1434">
        <v>1.1151</v>
      </c>
      <c r="Y1434">
        <v>0.50853000000000004</v>
      </c>
      <c r="Z1434">
        <v>0.21218999999999999</v>
      </c>
      <c r="AA1434">
        <v>0.17468</v>
      </c>
      <c r="AB1434">
        <v>1.2386999999999999</v>
      </c>
      <c r="AC1434">
        <v>0.72292000000000001</v>
      </c>
      <c r="AD1434">
        <v>45</v>
      </c>
      <c r="AE1434">
        <v>10</v>
      </c>
      <c r="AF1434">
        <v>1.7930999999999999</v>
      </c>
      <c r="AG1434">
        <v>9.5301999999999998E-2</v>
      </c>
      <c r="AH1434">
        <v>1.6978</v>
      </c>
      <c r="AI1434">
        <v>18</v>
      </c>
      <c r="AJ1434">
        <v>2</v>
      </c>
      <c r="AK1434">
        <v>17</v>
      </c>
      <c r="AL1434">
        <v>1</v>
      </c>
      <c r="AM1434">
        <v>0</v>
      </c>
      <c r="AN1434">
        <v>1</v>
      </c>
      <c r="AO1434">
        <v>0.65966999999999998</v>
      </c>
      <c r="AP1434">
        <v>0</v>
      </c>
      <c r="AQ1434">
        <v>1</v>
      </c>
      <c r="AR1434" t="s">
        <v>94</v>
      </c>
      <c r="AS1434" t="s">
        <v>95</v>
      </c>
      <c r="AT1434" t="s">
        <v>95</v>
      </c>
      <c r="AU1434" t="s">
        <v>94</v>
      </c>
      <c r="AV1434" t="s">
        <v>94</v>
      </c>
      <c r="AW1434" t="s">
        <v>94</v>
      </c>
      <c r="AX1434" t="s">
        <v>94</v>
      </c>
      <c r="AY1434" t="s">
        <v>95</v>
      </c>
      <c r="AZ1434" t="s">
        <v>94</v>
      </c>
      <c r="BA1434" t="s">
        <v>94</v>
      </c>
      <c r="BB1434" t="s">
        <v>94</v>
      </c>
      <c r="BC1434" t="s">
        <v>94</v>
      </c>
      <c r="BD1434" t="s">
        <v>94</v>
      </c>
      <c r="BI1434">
        <v>0</v>
      </c>
      <c r="BJ1434" t="s">
        <v>132</v>
      </c>
      <c r="BK1434" t="s">
        <v>133</v>
      </c>
      <c r="BL1434">
        <v>0</v>
      </c>
      <c r="BM1434">
        <v>1</v>
      </c>
      <c r="BN1434">
        <v>0</v>
      </c>
      <c r="BO1434">
        <v>0</v>
      </c>
      <c r="BP1434">
        <v>0</v>
      </c>
      <c r="BQ1434">
        <v>0</v>
      </c>
      <c r="BY1434">
        <v>1499</v>
      </c>
      <c r="CG1434" s="4">
        <v>0</v>
      </c>
      <c r="CH1434" s="4">
        <v>1</v>
      </c>
      <c r="CI1434" s="5">
        <v>0</v>
      </c>
      <c r="CJ1434" s="5">
        <v>0</v>
      </c>
      <c r="CK1434" s="5">
        <v>0</v>
      </c>
      <c r="CL1434" s="5">
        <v>0</v>
      </c>
    </row>
    <row r="1435" spans="1:90" x14ac:dyDescent="0.2">
      <c r="A1435" t="s">
        <v>2234</v>
      </c>
      <c r="B1435" t="s">
        <v>2116</v>
      </c>
      <c r="C1435" t="s">
        <v>222</v>
      </c>
      <c r="D1435">
        <v>3.5</v>
      </c>
      <c r="E1435" t="s">
        <v>317</v>
      </c>
      <c r="F1435" t="s">
        <v>2147</v>
      </c>
      <c r="G1435" t="s">
        <v>329</v>
      </c>
      <c r="H1435" t="s">
        <v>2119</v>
      </c>
      <c r="I1435">
        <v>24.43</v>
      </c>
      <c r="J1435">
        <v>6.5113000000000002E-3</v>
      </c>
      <c r="K1435">
        <v>5.8192000000000001E-2</v>
      </c>
      <c r="L1435">
        <v>2020</v>
      </c>
      <c r="M1435">
        <v>0.17988000000000001</v>
      </c>
      <c r="N1435">
        <v>4.3048000000000002</v>
      </c>
      <c r="O1435">
        <v>1553.9</v>
      </c>
      <c r="P1435" s="1">
        <v>157570</v>
      </c>
      <c r="Q1435">
        <v>-115.9</v>
      </c>
      <c r="R1435">
        <v>0.58901000000000003</v>
      </c>
      <c r="S1435">
        <v>0.55893999999999999</v>
      </c>
      <c r="T1435">
        <v>0.96919</v>
      </c>
      <c r="U1435">
        <v>0.37691000000000002</v>
      </c>
      <c r="V1435">
        <v>-0.15712999999999999</v>
      </c>
      <c r="W1435">
        <v>-0.21223</v>
      </c>
      <c r="X1435">
        <v>1.6262000000000001</v>
      </c>
      <c r="Y1435">
        <v>0.59926000000000001</v>
      </c>
      <c r="Z1435">
        <v>0.24990000000000001</v>
      </c>
      <c r="AA1435">
        <v>0.21418000000000001</v>
      </c>
      <c r="AB1435">
        <v>1.3092999999999999</v>
      </c>
      <c r="AC1435">
        <v>0.84194000000000002</v>
      </c>
      <c r="AD1435">
        <v>45</v>
      </c>
      <c r="AE1435">
        <v>12</v>
      </c>
      <c r="AF1435">
        <v>1.6226</v>
      </c>
      <c r="AG1435">
        <v>2.7295000000000002E-3</v>
      </c>
      <c r="AH1435">
        <v>1.6198999999999999</v>
      </c>
      <c r="AI1435">
        <v>18</v>
      </c>
      <c r="AJ1435">
        <v>2</v>
      </c>
      <c r="AK1435">
        <v>6</v>
      </c>
      <c r="AL1435">
        <v>1</v>
      </c>
      <c r="AM1435">
        <v>1</v>
      </c>
      <c r="AN1435">
        <v>1</v>
      </c>
      <c r="AO1435">
        <v>0.72292999999999996</v>
      </c>
      <c r="AP1435">
        <v>0</v>
      </c>
      <c r="AQ1435">
        <v>1</v>
      </c>
      <c r="AR1435" t="s">
        <v>94</v>
      </c>
      <c r="AS1435" t="s">
        <v>95</v>
      </c>
      <c r="AT1435" t="s">
        <v>95</v>
      </c>
      <c r="AU1435" t="s">
        <v>94</v>
      </c>
      <c r="AV1435" t="s">
        <v>94</v>
      </c>
      <c r="AW1435" t="s">
        <v>94</v>
      </c>
      <c r="AX1435" t="s">
        <v>95</v>
      </c>
      <c r="AY1435" t="s">
        <v>95</v>
      </c>
      <c r="AZ1435" t="s">
        <v>94</v>
      </c>
      <c r="BA1435" t="s">
        <v>94</v>
      </c>
      <c r="BB1435" t="s">
        <v>94</v>
      </c>
      <c r="BC1435" t="s">
        <v>94</v>
      </c>
      <c r="BD1435" t="s">
        <v>94</v>
      </c>
      <c r="BI1435">
        <v>0</v>
      </c>
      <c r="BJ1435" t="s">
        <v>132</v>
      </c>
      <c r="BK1435" t="s">
        <v>133</v>
      </c>
      <c r="BL1435">
        <v>0</v>
      </c>
      <c r="BM1435">
        <v>1</v>
      </c>
      <c r="BN1435">
        <v>0</v>
      </c>
      <c r="BO1435">
        <v>0</v>
      </c>
      <c r="BP1435">
        <v>0</v>
      </c>
      <c r="BQ1435">
        <v>0</v>
      </c>
      <c r="BY1435">
        <v>1500</v>
      </c>
      <c r="CG1435" s="4">
        <v>0</v>
      </c>
      <c r="CH1435" s="4">
        <v>1</v>
      </c>
      <c r="CI1435" s="5">
        <v>0</v>
      </c>
      <c r="CJ1435" s="5">
        <v>0</v>
      </c>
      <c r="CK1435" s="5">
        <v>0</v>
      </c>
      <c r="CL1435" s="5">
        <v>0</v>
      </c>
    </row>
    <row r="1436" spans="1:90" x14ac:dyDescent="0.2">
      <c r="A1436" t="s">
        <v>2235</v>
      </c>
      <c r="B1436" t="s">
        <v>2116</v>
      </c>
      <c r="C1436" t="s">
        <v>222</v>
      </c>
      <c r="D1436">
        <v>3.5</v>
      </c>
      <c r="E1436" t="s">
        <v>317</v>
      </c>
      <c r="F1436" t="s">
        <v>2151</v>
      </c>
      <c r="G1436" t="s">
        <v>326</v>
      </c>
      <c r="H1436" t="s">
        <v>2119</v>
      </c>
      <c r="I1436">
        <v>1.3773</v>
      </c>
      <c r="J1436">
        <v>1.0174000000000001E-2</v>
      </c>
      <c r="K1436">
        <v>9.6706E-2</v>
      </c>
      <c r="L1436">
        <v>2018.8</v>
      </c>
      <c r="M1436">
        <v>3.1905999999999999</v>
      </c>
      <c r="N1436">
        <v>6.2762000000000002</v>
      </c>
      <c r="O1436">
        <v>1553.1</v>
      </c>
      <c r="P1436" s="1">
        <v>157650</v>
      </c>
      <c r="Q1436">
        <v>-192.67</v>
      </c>
      <c r="R1436">
        <v>0.74395</v>
      </c>
      <c r="S1436">
        <v>0.72521000000000002</v>
      </c>
      <c r="T1436">
        <v>1.0900000000000001</v>
      </c>
      <c r="U1436">
        <v>0.45981</v>
      </c>
      <c r="V1436">
        <v>-0.18773999999999999</v>
      </c>
      <c r="W1436">
        <v>-0.24429999999999999</v>
      </c>
      <c r="X1436">
        <v>2.3475999999999999</v>
      </c>
      <c r="Y1436">
        <v>0.93332999999999999</v>
      </c>
      <c r="Z1436">
        <v>0.33994999999999997</v>
      </c>
      <c r="AA1436">
        <v>0.30852000000000002</v>
      </c>
      <c r="AB1436">
        <v>1.75</v>
      </c>
      <c r="AC1436">
        <v>1.1872</v>
      </c>
      <c r="AD1436">
        <v>45</v>
      </c>
      <c r="AE1436">
        <v>13</v>
      </c>
      <c r="AF1436">
        <v>1.4339999999999999</v>
      </c>
      <c r="AG1436">
        <v>0.15933</v>
      </c>
      <c r="AH1436">
        <v>1.2746999999999999</v>
      </c>
      <c r="AI1436">
        <v>19</v>
      </c>
      <c r="AJ1436">
        <v>3</v>
      </c>
      <c r="AK1436">
        <v>18</v>
      </c>
      <c r="AL1436">
        <v>1</v>
      </c>
      <c r="AM1436">
        <v>0</v>
      </c>
      <c r="AN1436">
        <v>1</v>
      </c>
      <c r="AO1436">
        <v>0.82257999999999998</v>
      </c>
      <c r="AP1436">
        <v>0</v>
      </c>
      <c r="AQ1436">
        <v>1</v>
      </c>
      <c r="AR1436" t="s">
        <v>95</v>
      </c>
      <c r="AS1436" t="s">
        <v>95</v>
      </c>
      <c r="AT1436" t="s">
        <v>95</v>
      </c>
      <c r="AU1436" t="s">
        <v>94</v>
      </c>
      <c r="AV1436" t="s">
        <v>94</v>
      </c>
      <c r="AW1436" t="s">
        <v>94</v>
      </c>
      <c r="AX1436" t="s">
        <v>95</v>
      </c>
      <c r="AY1436" t="s">
        <v>95</v>
      </c>
      <c r="AZ1436" t="s">
        <v>95</v>
      </c>
      <c r="BA1436" t="s">
        <v>94</v>
      </c>
      <c r="BB1436" t="s">
        <v>94</v>
      </c>
      <c r="BC1436" t="s">
        <v>94</v>
      </c>
      <c r="BD1436" t="s">
        <v>94</v>
      </c>
      <c r="BI1436">
        <v>0</v>
      </c>
      <c r="BJ1436" t="s">
        <v>132</v>
      </c>
      <c r="BK1436" t="s">
        <v>133</v>
      </c>
      <c r="BL1436">
        <v>0</v>
      </c>
      <c r="BM1436">
        <v>1</v>
      </c>
      <c r="BN1436">
        <v>0</v>
      </c>
      <c r="BO1436">
        <v>0</v>
      </c>
      <c r="BP1436">
        <v>0</v>
      </c>
      <c r="BQ1436">
        <v>0</v>
      </c>
      <c r="BY1436">
        <v>1501</v>
      </c>
      <c r="CG1436" s="4">
        <v>0</v>
      </c>
      <c r="CH1436" s="4">
        <v>1</v>
      </c>
      <c r="CI1436" s="5">
        <v>0</v>
      </c>
      <c r="CJ1436" s="5">
        <v>0</v>
      </c>
      <c r="CK1436" s="5">
        <v>0</v>
      </c>
      <c r="CL1436" s="5">
        <v>0</v>
      </c>
    </row>
    <row r="1437" spans="1:90" x14ac:dyDescent="0.2">
      <c r="A1437" t="s">
        <v>2236</v>
      </c>
      <c r="B1437" t="s">
        <v>2116</v>
      </c>
      <c r="C1437" t="s">
        <v>222</v>
      </c>
      <c r="D1437">
        <v>3.5</v>
      </c>
      <c r="E1437" t="s">
        <v>317</v>
      </c>
      <c r="F1437" t="s">
        <v>2157</v>
      </c>
      <c r="G1437" t="s">
        <v>336</v>
      </c>
      <c r="H1437" t="s">
        <v>2119</v>
      </c>
      <c r="I1437">
        <v>0.11773</v>
      </c>
      <c r="J1437">
        <v>0.11773</v>
      </c>
      <c r="K1437">
        <v>4.6247999999999996</v>
      </c>
      <c r="L1437">
        <v>2117.6999999999998</v>
      </c>
      <c r="M1437">
        <v>37.326000000000001</v>
      </c>
      <c r="N1437" s="1">
        <v>16679000</v>
      </c>
      <c r="O1437">
        <v>2.4995E-2</v>
      </c>
      <c r="P1437">
        <v>1945.2</v>
      </c>
      <c r="Q1437">
        <v>-9206.2999999999993</v>
      </c>
      <c r="R1437">
        <v>0.99573</v>
      </c>
      <c r="S1437">
        <v>0.99541999999999997</v>
      </c>
      <c r="T1437">
        <v>4.5789999999999997</v>
      </c>
      <c r="U1437">
        <v>3.9870000000000001</v>
      </c>
      <c r="V1437">
        <v>0.99573</v>
      </c>
      <c r="W1437">
        <v>0.99553000000000003</v>
      </c>
      <c r="X1437">
        <v>4.5789999999999997</v>
      </c>
      <c r="Y1437">
        <v>3.9870000000000001</v>
      </c>
      <c r="Z1437">
        <v>0.73473999999999995</v>
      </c>
      <c r="AA1437">
        <v>0.72211000000000003</v>
      </c>
      <c r="AB1437">
        <v>36.088999999999999</v>
      </c>
      <c r="AC1437">
        <v>29.007000000000001</v>
      </c>
      <c r="AD1437">
        <v>45</v>
      </c>
      <c r="AE1437">
        <v>34</v>
      </c>
      <c r="AF1437" s="1">
        <v>1.6248000000000001E-5</v>
      </c>
      <c r="AG1437" s="1">
        <v>5.9956999999999999E-8</v>
      </c>
      <c r="AH1437" s="1">
        <v>1.6189E-5</v>
      </c>
      <c r="AI1437">
        <v>34</v>
      </c>
      <c r="AJ1437">
        <v>0</v>
      </c>
      <c r="AK1437">
        <v>33</v>
      </c>
      <c r="AL1437">
        <v>0</v>
      </c>
      <c r="AM1437">
        <v>0</v>
      </c>
      <c r="AN1437">
        <v>0</v>
      </c>
      <c r="AO1437">
        <v>0.88704000000000005</v>
      </c>
      <c r="AP1437">
        <v>0</v>
      </c>
      <c r="AQ1437">
        <v>0</v>
      </c>
      <c r="AR1437" t="s">
        <v>95</v>
      </c>
      <c r="AS1437" t="s">
        <v>95</v>
      </c>
      <c r="AT1437" t="s">
        <v>95</v>
      </c>
      <c r="AU1437" t="s">
        <v>95</v>
      </c>
      <c r="AV1437" t="s">
        <v>95</v>
      </c>
      <c r="AW1437" t="s">
        <v>95</v>
      </c>
      <c r="AX1437" t="s">
        <v>95</v>
      </c>
      <c r="AY1437" t="s">
        <v>94</v>
      </c>
      <c r="AZ1437" t="s">
        <v>95</v>
      </c>
      <c r="BA1437" t="s">
        <v>94</v>
      </c>
      <c r="BB1437" t="s">
        <v>95</v>
      </c>
      <c r="BC1437" t="s">
        <v>94</v>
      </c>
      <c r="BD1437" t="s">
        <v>95</v>
      </c>
      <c r="BH1437" t="s">
        <v>389</v>
      </c>
      <c r="BI1437">
        <v>1</v>
      </c>
      <c r="BJ1437" t="s">
        <v>97</v>
      </c>
      <c r="BK1437" t="s">
        <v>337</v>
      </c>
      <c r="BL1437">
        <v>0</v>
      </c>
      <c r="BM1437">
        <v>0</v>
      </c>
      <c r="BN1437">
        <v>0</v>
      </c>
      <c r="BO1437">
        <v>0</v>
      </c>
      <c r="BP1437">
        <v>0</v>
      </c>
      <c r="BQ1437">
        <v>0</v>
      </c>
      <c r="BY1437">
        <v>1502</v>
      </c>
      <c r="CG1437" s="4">
        <v>0</v>
      </c>
      <c r="CH1437" s="4">
        <v>0</v>
      </c>
      <c r="CI1437" s="5">
        <v>0</v>
      </c>
      <c r="CJ1437" s="5">
        <v>0</v>
      </c>
      <c r="CK1437" s="5">
        <v>0</v>
      </c>
      <c r="CL1437" s="5">
        <v>0</v>
      </c>
    </row>
    <row r="1438" spans="1:90" x14ac:dyDescent="0.2">
      <c r="A1438" t="s">
        <v>2237</v>
      </c>
      <c r="B1438" t="s">
        <v>2116</v>
      </c>
      <c r="C1438" t="s">
        <v>222</v>
      </c>
      <c r="D1438">
        <v>3.5</v>
      </c>
      <c r="E1438" t="s">
        <v>317</v>
      </c>
      <c r="F1438" t="s">
        <v>2159</v>
      </c>
      <c r="G1438" t="s">
        <v>340</v>
      </c>
      <c r="H1438" t="s">
        <v>2119</v>
      </c>
      <c r="I1438">
        <v>0.13142000000000001</v>
      </c>
      <c r="J1438">
        <v>0.13142000000000001</v>
      </c>
      <c r="K1438">
        <v>0.47561999999999999</v>
      </c>
      <c r="L1438">
        <v>2110.9</v>
      </c>
      <c r="M1438">
        <v>33.438000000000002</v>
      </c>
      <c r="N1438" s="1">
        <v>3012600</v>
      </c>
      <c r="O1438">
        <v>8.0763999999999996</v>
      </c>
      <c r="P1438">
        <v>2013.3</v>
      </c>
      <c r="Q1438">
        <v>-946.42</v>
      </c>
      <c r="R1438">
        <v>0.95343999999999995</v>
      </c>
      <c r="S1438">
        <v>0.94994999999999996</v>
      </c>
      <c r="T1438">
        <v>1.5946</v>
      </c>
      <c r="U1438">
        <v>1.1317999999999999</v>
      </c>
      <c r="V1438">
        <v>0.95343999999999995</v>
      </c>
      <c r="W1438">
        <v>0.95116999999999996</v>
      </c>
      <c r="X1438">
        <v>1.5946</v>
      </c>
      <c r="Y1438">
        <v>1.1317999999999999</v>
      </c>
      <c r="Z1438">
        <v>0.66791</v>
      </c>
      <c r="AA1438">
        <v>0.65171000000000001</v>
      </c>
      <c r="AB1438">
        <v>4.2587000000000002</v>
      </c>
      <c r="AC1438">
        <v>3.3233000000000001</v>
      </c>
      <c r="AD1438">
        <v>44</v>
      </c>
      <c r="AE1438">
        <v>33</v>
      </c>
      <c r="AF1438" s="1">
        <v>9.2944000000000003E-6</v>
      </c>
      <c r="AG1438" s="1">
        <v>3.3193999999999999E-7</v>
      </c>
      <c r="AH1438" s="1">
        <v>8.9624000000000008E-6</v>
      </c>
      <c r="AI1438">
        <v>33</v>
      </c>
      <c r="AJ1438">
        <v>0</v>
      </c>
      <c r="AK1438">
        <v>32</v>
      </c>
      <c r="AL1438">
        <v>0</v>
      </c>
      <c r="AM1438">
        <v>0</v>
      </c>
      <c r="AN1438">
        <v>0</v>
      </c>
      <c r="AO1438">
        <v>0.88090999999999997</v>
      </c>
      <c r="AP1438">
        <v>0</v>
      </c>
      <c r="AQ1438">
        <v>1</v>
      </c>
      <c r="AR1438" t="s">
        <v>95</v>
      </c>
      <c r="AS1438" t="s">
        <v>95</v>
      </c>
      <c r="AT1438" t="s">
        <v>95</v>
      </c>
      <c r="AU1438" t="s">
        <v>95</v>
      </c>
      <c r="AV1438" t="s">
        <v>95</v>
      </c>
      <c r="AW1438" t="s">
        <v>95</v>
      </c>
      <c r="AX1438" t="s">
        <v>95</v>
      </c>
      <c r="AY1438" t="s">
        <v>94</v>
      </c>
      <c r="AZ1438" t="s">
        <v>95</v>
      </c>
      <c r="BA1438" t="s">
        <v>94</v>
      </c>
      <c r="BB1438" t="s">
        <v>95</v>
      </c>
      <c r="BC1438" t="s">
        <v>94</v>
      </c>
      <c r="BD1438" t="s">
        <v>95</v>
      </c>
      <c r="BH1438" t="s">
        <v>341</v>
      </c>
      <c r="BI1438">
        <v>1</v>
      </c>
      <c r="BJ1438" t="s">
        <v>97</v>
      </c>
      <c r="BK1438" t="s">
        <v>138</v>
      </c>
      <c r="BL1438">
        <v>0</v>
      </c>
      <c r="BM1438">
        <v>0</v>
      </c>
      <c r="BN1438">
        <v>0</v>
      </c>
      <c r="BO1438">
        <v>0</v>
      </c>
      <c r="BP1438">
        <v>0</v>
      </c>
      <c r="BQ1438">
        <v>0</v>
      </c>
      <c r="BY1438">
        <v>1503</v>
      </c>
      <c r="CG1438" s="4">
        <v>0</v>
      </c>
      <c r="CH1438" s="4">
        <v>0</v>
      </c>
      <c r="CI1438" s="5">
        <v>0</v>
      </c>
      <c r="CJ1438" s="5">
        <v>0</v>
      </c>
      <c r="CK1438" s="5">
        <v>0</v>
      </c>
      <c r="CL1438" s="5">
        <v>0</v>
      </c>
    </row>
    <row r="1439" spans="1:90" x14ac:dyDescent="0.2">
      <c r="A1439" t="s">
        <v>2238</v>
      </c>
      <c r="B1439" t="s">
        <v>2116</v>
      </c>
      <c r="C1439" t="s">
        <v>222</v>
      </c>
      <c r="D1439">
        <v>3.5</v>
      </c>
      <c r="E1439" t="s">
        <v>317</v>
      </c>
      <c r="F1439" t="s">
        <v>2165</v>
      </c>
      <c r="G1439" t="s">
        <v>344</v>
      </c>
      <c r="H1439" t="s">
        <v>2119</v>
      </c>
      <c r="I1439">
        <v>0.12272</v>
      </c>
      <c r="J1439">
        <v>0.12272</v>
      </c>
      <c r="K1439">
        <v>0.50975000000000004</v>
      </c>
      <c r="L1439">
        <v>2106.3000000000002</v>
      </c>
      <c r="M1439">
        <v>35.807000000000002</v>
      </c>
      <c r="N1439" s="1">
        <v>751080</v>
      </c>
      <c r="O1439">
        <v>9.8388000000000009</v>
      </c>
      <c r="P1439">
        <v>2014.7</v>
      </c>
      <c r="Q1439">
        <v>-1014.5</v>
      </c>
      <c r="R1439">
        <v>0.95628000000000002</v>
      </c>
      <c r="S1439">
        <v>0.95308000000000004</v>
      </c>
      <c r="T1439">
        <v>1.6777</v>
      </c>
      <c r="U1439">
        <v>1.1746000000000001</v>
      </c>
      <c r="V1439">
        <v>0.95628000000000002</v>
      </c>
      <c r="W1439">
        <v>0.95420000000000005</v>
      </c>
      <c r="X1439">
        <v>1.6777</v>
      </c>
      <c r="Y1439">
        <v>1.1745000000000001</v>
      </c>
      <c r="Z1439">
        <v>0.68079000000000001</v>
      </c>
      <c r="AA1439">
        <v>0.66559000000000001</v>
      </c>
      <c r="AB1439">
        <v>4.5331999999999999</v>
      </c>
      <c r="AC1439">
        <v>3.6873</v>
      </c>
      <c r="AD1439">
        <v>45</v>
      </c>
      <c r="AE1439">
        <v>34</v>
      </c>
      <c r="AF1439" s="1">
        <v>3.7280000000000002E-5</v>
      </c>
      <c r="AG1439" s="1">
        <v>1.3314000000000001E-6</v>
      </c>
      <c r="AH1439" s="1">
        <v>3.5948000000000002E-5</v>
      </c>
      <c r="AI1439">
        <v>34</v>
      </c>
      <c r="AJ1439">
        <v>1</v>
      </c>
      <c r="AK1439">
        <v>33</v>
      </c>
      <c r="AL1439">
        <v>0</v>
      </c>
      <c r="AM1439">
        <v>0</v>
      </c>
      <c r="AN1439">
        <v>0</v>
      </c>
      <c r="AO1439">
        <v>0.90151999999999999</v>
      </c>
      <c r="AP1439">
        <v>0</v>
      </c>
      <c r="AQ1439">
        <v>1</v>
      </c>
      <c r="AR1439" t="s">
        <v>95</v>
      </c>
      <c r="AS1439" t="s">
        <v>95</v>
      </c>
      <c r="AT1439" t="s">
        <v>95</v>
      </c>
      <c r="AU1439" t="s">
        <v>95</v>
      </c>
      <c r="AV1439" t="s">
        <v>95</v>
      </c>
      <c r="AW1439" t="s">
        <v>95</v>
      </c>
      <c r="AX1439" t="s">
        <v>95</v>
      </c>
      <c r="AY1439" t="s">
        <v>94</v>
      </c>
      <c r="AZ1439" t="s">
        <v>95</v>
      </c>
      <c r="BA1439" t="s">
        <v>94</v>
      </c>
      <c r="BB1439" t="s">
        <v>95</v>
      </c>
      <c r="BC1439" t="s">
        <v>94</v>
      </c>
      <c r="BD1439" t="s">
        <v>95</v>
      </c>
      <c r="BH1439" t="s">
        <v>345</v>
      </c>
      <c r="BI1439">
        <v>1</v>
      </c>
      <c r="BJ1439" t="s">
        <v>97</v>
      </c>
      <c r="BK1439" t="s">
        <v>180</v>
      </c>
      <c r="BL1439">
        <v>0</v>
      </c>
      <c r="BM1439">
        <v>0</v>
      </c>
      <c r="BN1439">
        <v>0</v>
      </c>
      <c r="BO1439">
        <v>0</v>
      </c>
      <c r="BP1439">
        <v>0</v>
      </c>
      <c r="BQ1439">
        <v>0</v>
      </c>
      <c r="BY1439">
        <v>1504</v>
      </c>
      <c r="CG1439" s="4">
        <v>0</v>
      </c>
      <c r="CH1439" s="4">
        <v>0</v>
      </c>
      <c r="CI1439" s="5">
        <v>0</v>
      </c>
      <c r="CJ1439" s="5">
        <v>0</v>
      </c>
      <c r="CK1439" s="5">
        <v>0</v>
      </c>
      <c r="CL1439" s="5">
        <v>0</v>
      </c>
    </row>
    <row r="1440" spans="1:90" x14ac:dyDescent="0.2">
      <c r="A1440" t="s">
        <v>2239</v>
      </c>
      <c r="B1440" t="s">
        <v>2116</v>
      </c>
      <c r="C1440" t="s">
        <v>222</v>
      </c>
      <c r="D1440">
        <v>3.5</v>
      </c>
      <c r="E1440" t="s">
        <v>317</v>
      </c>
      <c r="F1440" t="s">
        <v>2167</v>
      </c>
      <c r="G1440" t="s">
        <v>348</v>
      </c>
      <c r="H1440" t="s">
        <v>2119</v>
      </c>
      <c r="I1440">
        <v>1.4219999999999999</v>
      </c>
      <c r="J1440">
        <v>5.4292000000000003E-3</v>
      </c>
      <c r="K1440">
        <v>4.6622999999999998E-2</v>
      </c>
      <c r="L1440">
        <v>2026.4</v>
      </c>
      <c r="M1440">
        <v>3.0903999999999998</v>
      </c>
      <c r="N1440" s="1">
        <v>301650</v>
      </c>
      <c r="O1440">
        <v>1554.1</v>
      </c>
      <c r="P1440" s="1">
        <v>157540</v>
      </c>
      <c r="Q1440">
        <v>-92.747</v>
      </c>
      <c r="R1440">
        <v>0.81435000000000002</v>
      </c>
      <c r="S1440">
        <v>0.79888000000000003</v>
      </c>
      <c r="T1440">
        <v>0.56988000000000005</v>
      </c>
      <c r="U1440">
        <v>0.26200000000000001</v>
      </c>
      <c r="V1440">
        <v>-0.12897</v>
      </c>
      <c r="W1440">
        <v>-0.19</v>
      </c>
      <c r="X1440">
        <v>1.4053</v>
      </c>
      <c r="Y1440">
        <v>0.47499999999999998</v>
      </c>
      <c r="Z1440">
        <v>0.16556999999999999</v>
      </c>
      <c r="AA1440">
        <v>0.12046999999999999</v>
      </c>
      <c r="AB1440">
        <v>1.2081999999999999</v>
      </c>
      <c r="AC1440">
        <v>0.64917999999999998</v>
      </c>
      <c r="AD1440">
        <v>40</v>
      </c>
      <c r="AE1440">
        <v>10</v>
      </c>
      <c r="AF1440" s="1">
        <v>2.652E-5</v>
      </c>
      <c r="AG1440" s="1">
        <v>3.315E-6</v>
      </c>
      <c r="AH1440" s="1">
        <v>2.3204999999999999E-5</v>
      </c>
      <c r="AI1440">
        <v>29</v>
      </c>
      <c r="AJ1440">
        <v>0</v>
      </c>
      <c r="AK1440">
        <v>28</v>
      </c>
      <c r="AL1440">
        <v>0</v>
      </c>
      <c r="AM1440">
        <v>0</v>
      </c>
      <c r="AN1440">
        <v>1</v>
      </c>
      <c r="AO1440">
        <v>0.15190000000000001</v>
      </c>
      <c r="AP1440">
        <v>0</v>
      </c>
      <c r="AQ1440">
        <v>1</v>
      </c>
      <c r="AR1440" t="s">
        <v>95</v>
      </c>
      <c r="AS1440" t="s">
        <v>95</v>
      </c>
      <c r="AT1440" t="s">
        <v>95</v>
      </c>
      <c r="AU1440" t="s">
        <v>94</v>
      </c>
      <c r="AV1440" t="s">
        <v>94</v>
      </c>
      <c r="AW1440" t="s">
        <v>94</v>
      </c>
      <c r="AX1440" t="s">
        <v>94</v>
      </c>
      <c r="AY1440" t="s">
        <v>94</v>
      </c>
      <c r="AZ1440" t="s">
        <v>94</v>
      </c>
      <c r="BA1440" t="s">
        <v>94</v>
      </c>
      <c r="BB1440" t="s">
        <v>94</v>
      </c>
      <c r="BC1440" t="s">
        <v>94</v>
      </c>
      <c r="BD1440" t="s">
        <v>94</v>
      </c>
      <c r="BH1440" t="s">
        <v>341</v>
      </c>
      <c r="BI1440">
        <v>1</v>
      </c>
      <c r="BJ1440" t="s">
        <v>97</v>
      </c>
      <c r="BK1440" t="s">
        <v>138</v>
      </c>
      <c r="BL1440">
        <v>0</v>
      </c>
      <c r="BM1440">
        <v>0</v>
      </c>
      <c r="BN1440">
        <v>0</v>
      </c>
      <c r="BO1440">
        <v>0</v>
      </c>
      <c r="BP1440">
        <v>0</v>
      </c>
      <c r="BQ1440">
        <v>0</v>
      </c>
      <c r="BY1440">
        <v>1505</v>
      </c>
      <c r="CG1440" s="4">
        <v>0</v>
      </c>
      <c r="CH1440" s="4">
        <v>0</v>
      </c>
      <c r="CI1440" s="5">
        <v>0</v>
      </c>
      <c r="CJ1440" s="5">
        <v>0</v>
      </c>
      <c r="CK1440" s="5">
        <v>0</v>
      </c>
      <c r="CL1440" s="5">
        <v>0</v>
      </c>
    </row>
    <row r="1441" spans="1:90" x14ac:dyDescent="0.2">
      <c r="A1441" t="s">
        <v>2240</v>
      </c>
      <c r="B1441" t="s">
        <v>2116</v>
      </c>
      <c r="C1441" t="s">
        <v>222</v>
      </c>
      <c r="D1441">
        <v>3.5</v>
      </c>
      <c r="E1441" t="s">
        <v>317</v>
      </c>
      <c r="F1441" t="s">
        <v>2173</v>
      </c>
      <c r="G1441" t="s">
        <v>351</v>
      </c>
      <c r="H1441" t="s">
        <v>2119</v>
      </c>
      <c r="I1441">
        <v>0.35171000000000002</v>
      </c>
      <c r="J1441">
        <v>2.5842E-2</v>
      </c>
      <c r="K1441">
        <v>0.35981999999999997</v>
      </c>
      <c r="L1441">
        <v>2024.1</v>
      </c>
      <c r="M1441">
        <v>12.494</v>
      </c>
      <c r="N1441">
        <v>64.067999999999998</v>
      </c>
      <c r="O1441">
        <v>0.183</v>
      </c>
      <c r="P1441">
        <v>2931.7</v>
      </c>
      <c r="Q1441">
        <v>-717</v>
      </c>
      <c r="R1441">
        <v>0.97306999999999999</v>
      </c>
      <c r="S1441">
        <v>0.97109999999999996</v>
      </c>
      <c r="T1441">
        <v>1.1554</v>
      </c>
      <c r="U1441">
        <v>0.69655999999999996</v>
      </c>
      <c r="V1441">
        <v>-0.22717999999999999</v>
      </c>
      <c r="W1441">
        <v>-0.28561999999999999</v>
      </c>
      <c r="X1441">
        <v>7.7988999999999997</v>
      </c>
      <c r="Y1441">
        <v>3.3555999999999999</v>
      </c>
      <c r="Z1441">
        <v>0.44058999999999998</v>
      </c>
      <c r="AA1441">
        <v>0.41394999999999998</v>
      </c>
      <c r="AB1441">
        <v>5.2655000000000003</v>
      </c>
      <c r="AC1441">
        <v>3.7982</v>
      </c>
      <c r="AD1441">
        <v>45</v>
      </c>
      <c r="AE1441">
        <v>19</v>
      </c>
      <c r="AF1441">
        <v>0.45265</v>
      </c>
      <c r="AG1441">
        <v>1.5609E-2</v>
      </c>
      <c r="AH1441">
        <v>0.43703999999999998</v>
      </c>
      <c r="AI1441">
        <v>19</v>
      </c>
      <c r="AJ1441">
        <v>1</v>
      </c>
      <c r="AK1441">
        <v>18</v>
      </c>
      <c r="AL1441">
        <v>0</v>
      </c>
      <c r="AM1441">
        <v>0</v>
      </c>
      <c r="AN1441">
        <v>0</v>
      </c>
      <c r="AO1441">
        <v>0.82096999999999998</v>
      </c>
      <c r="AP1441">
        <v>0</v>
      </c>
      <c r="AQ1441">
        <v>1</v>
      </c>
      <c r="AR1441" t="s">
        <v>95</v>
      </c>
      <c r="AS1441" t="s">
        <v>95</v>
      </c>
      <c r="AT1441" t="s">
        <v>95</v>
      </c>
      <c r="AU1441" t="s">
        <v>95</v>
      </c>
      <c r="AV1441" t="s">
        <v>95</v>
      </c>
      <c r="AW1441" t="s">
        <v>95</v>
      </c>
      <c r="AX1441" t="s">
        <v>95</v>
      </c>
      <c r="AY1441" t="s">
        <v>95</v>
      </c>
      <c r="AZ1441" t="s">
        <v>95</v>
      </c>
      <c r="BA1441" t="s">
        <v>95</v>
      </c>
      <c r="BB1441" t="s">
        <v>95</v>
      </c>
      <c r="BC1441" t="s">
        <v>95</v>
      </c>
      <c r="BD1441" t="s">
        <v>95</v>
      </c>
      <c r="BI1441">
        <v>0</v>
      </c>
      <c r="BJ1441" t="s">
        <v>137</v>
      </c>
      <c r="BK1441" t="s">
        <v>180</v>
      </c>
      <c r="BL1441">
        <v>1</v>
      </c>
      <c r="BM1441">
        <v>1</v>
      </c>
      <c r="BN1441">
        <v>0</v>
      </c>
      <c r="BO1441">
        <v>0</v>
      </c>
      <c r="BP1441">
        <v>0</v>
      </c>
      <c r="BQ1441">
        <v>0</v>
      </c>
      <c r="BY1441">
        <v>1506</v>
      </c>
      <c r="CG1441" s="4">
        <v>1</v>
      </c>
      <c r="CH1441" s="4">
        <v>1</v>
      </c>
      <c r="CI1441" s="5">
        <v>0</v>
      </c>
      <c r="CJ1441" s="5">
        <v>0</v>
      </c>
      <c r="CK1441" s="5">
        <v>0</v>
      </c>
      <c r="CL1441" s="5">
        <v>0</v>
      </c>
    </row>
    <row r="1442" spans="1:90" x14ac:dyDescent="0.2">
      <c r="A1442" t="s">
        <v>2241</v>
      </c>
      <c r="B1442" t="s">
        <v>2116</v>
      </c>
      <c r="C1442" t="s">
        <v>222</v>
      </c>
      <c r="D1442">
        <v>3.5</v>
      </c>
      <c r="E1442" t="s">
        <v>317</v>
      </c>
      <c r="F1442" t="s">
        <v>2175</v>
      </c>
      <c r="G1442" t="s">
        <v>354</v>
      </c>
      <c r="H1442" t="s">
        <v>2119</v>
      </c>
      <c r="I1442">
        <v>0.95523000000000002</v>
      </c>
      <c r="J1442">
        <v>0.44016</v>
      </c>
      <c r="K1442">
        <v>6.2368E-2</v>
      </c>
      <c r="L1442">
        <v>2020.4</v>
      </c>
      <c r="M1442">
        <v>4.6003999999999996</v>
      </c>
      <c r="N1442">
        <v>8.7384000000000004</v>
      </c>
      <c r="O1442">
        <v>6.5523999999999996</v>
      </c>
      <c r="P1442">
        <v>2021.7</v>
      </c>
      <c r="Q1442">
        <v>-124.26</v>
      </c>
      <c r="R1442">
        <v>0.94940999999999998</v>
      </c>
      <c r="S1442">
        <v>0.94550999999999996</v>
      </c>
      <c r="T1442">
        <v>0.32668000000000003</v>
      </c>
      <c r="U1442">
        <v>0.13850999999999999</v>
      </c>
      <c r="V1442">
        <v>0.93400000000000005</v>
      </c>
      <c r="W1442">
        <v>0.93069999999999997</v>
      </c>
      <c r="X1442">
        <v>0.37309999999999999</v>
      </c>
      <c r="Y1442">
        <v>0.17555000000000001</v>
      </c>
      <c r="Z1442">
        <v>0.28399999999999997</v>
      </c>
      <c r="AA1442">
        <v>0.2482</v>
      </c>
      <c r="AB1442">
        <v>1.2289000000000001</v>
      </c>
      <c r="AC1442">
        <v>0.76502999999999999</v>
      </c>
      <c r="AD1442">
        <v>43</v>
      </c>
      <c r="AE1442">
        <v>9</v>
      </c>
      <c r="AF1442">
        <v>0.80105999999999999</v>
      </c>
      <c r="AG1442">
        <v>0.11444</v>
      </c>
      <c r="AH1442">
        <v>0.68662999999999996</v>
      </c>
      <c r="AI1442">
        <v>17</v>
      </c>
      <c r="AJ1442">
        <v>0</v>
      </c>
      <c r="AK1442">
        <v>16</v>
      </c>
      <c r="AL1442">
        <v>0</v>
      </c>
      <c r="AM1442">
        <v>0</v>
      </c>
      <c r="AN1442">
        <v>1</v>
      </c>
      <c r="AO1442">
        <v>0.66990000000000005</v>
      </c>
      <c r="AP1442">
        <v>0</v>
      </c>
      <c r="AQ1442">
        <v>1</v>
      </c>
      <c r="AR1442" t="s">
        <v>95</v>
      </c>
      <c r="AS1442" t="s">
        <v>95</v>
      </c>
      <c r="AT1442" t="s">
        <v>95</v>
      </c>
      <c r="AU1442" t="s">
        <v>94</v>
      </c>
      <c r="AV1442" t="s">
        <v>94</v>
      </c>
      <c r="AW1442" t="s">
        <v>94</v>
      </c>
      <c r="AX1442" t="s">
        <v>94</v>
      </c>
      <c r="AY1442" t="s">
        <v>95</v>
      </c>
      <c r="AZ1442" t="s">
        <v>94</v>
      </c>
      <c r="BA1442" t="s">
        <v>94</v>
      </c>
      <c r="BB1442" t="s">
        <v>94</v>
      </c>
      <c r="BC1442" t="s">
        <v>94</v>
      </c>
      <c r="BD1442" t="s">
        <v>94</v>
      </c>
      <c r="BH1442" t="s">
        <v>341</v>
      </c>
      <c r="BI1442">
        <v>1</v>
      </c>
      <c r="BJ1442" t="s">
        <v>97</v>
      </c>
      <c r="BK1442" t="s">
        <v>138</v>
      </c>
      <c r="BL1442">
        <v>0</v>
      </c>
      <c r="BM1442">
        <v>0</v>
      </c>
      <c r="BN1442">
        <v>0</v>
      </c>
      <c r="BO1442">
        <v>0</v>
      </c>
      <c r="BP1442">
        <v>0</v>
      </c>
      <c r="BQ1442">
        <v>0</v>
      </c>
      <c r="BY1442">
        <v>1507</v>
      </c>
      <c r="CG1442" s="4">
        <v>0</v>
      </c>
      <c r="CH1442" s="4">
        <v>0</v>
      </c>
      <c r="CI1442" s="5">
        <v>0</v>
      </c>
      <c r="CJ1442" s="5">
        <v>0</v>
      </c>
      <c r="CK1442" s="5">
        <v>0</v>
      </c>
      <c r="CL1442" s="5">
        <v>0</v>
      </c>
    </row>
    <row r="1443" spans="1:90" x14ac:dyDescent="0.2">
      <c r="A1443" t="s">
        <v>2242</v>
      </c>
      <c r="B1443" t="s">
        <v>2116</v>
      </c>
      <c r="C1443" t="s">
        <v>222</v>
      </c>
      <c r="D1443">
        <v>3.5</v>
      </c>
      <c r="E1443" t="s">
        <v>317</v>
      </c>
      <c r="F1443" t="s">
        <v>2181</v>
      </c>
      <c r="G1443" t="s">
        <v>357</v>
      </c>
      <c r="H1443" t="s">
        <v>2119</v>
      </c>
      <c r="I1443">
        <v>0.26685999999999999</v>
      </c>
      <c r="J1443">
        <v>3.9625E-2</v>
      </c>
      <c r="K1443">
        <v>0.28106999999999999</v>
      </c>
      <c r="L1443">
        <v>2028.4</v>
      </c>
      <c r="M1443">
        <v>16.466999999999999</v>
      </c>
      <c r="N1443">
        <v>101.32</v>
      </c>
      <c r="O1443">
        <v>-5.0152999999999999</v>
      </c>
      <c r="P1443">
        <v>4637.2</v>
      </c>
      <c r="Q1443">
        <v>-560.04</v>
      </c>
      <c r="R1443">
        <v>0.95567000000000002</v>
      </c>
      <c r="S1443">
        <v>0.95242000000000004</v>
      </c>
      <c r="T1443">
        <v>1.1326000000000001</v>
      </c>
      <c r="U1443">
        <v>0.62948000000000004</v>
      </c>
      <c r="V1443">
        <v>-0.24481</v>
      </c>
      <c r="W1443">
        <v>-0.30409000000000003</v>
      </c>
      <c r="X1443">
        <v>6.0019</v>
      </c>
      <c r="Y1443">
        <v>2.6617000000000002</v>
      </c>
      <c r="Z1443">
        <v>0.46045000000000003</v>
      </c>
      <c r="AA1443">
        <v>0.43475999999999998</v>
      </c>
      <c r="AB1443">
        <v>3.9514</v>
      </c>
      <c r="AC1443">
        <v>2.8967000000000001</v>
      </c>
      <c r="AD1443">
        <v>45</v>
      </c>
      <c r="AE1443">
        <v>19</v>
      </c>
      <c r="AF1443">
        <v>0.21262</v>
      </c>
      <c r="AG1443">
        <v>3.6638999999999999E-3</v>
      </c>
      <c r="AH1443">
        <v>0.20895</v>
      </c>
      <c r="AI1443">
        <v>19</v>
      </c>
      <c r="AJ1443">
        <v>1</v>
      </c>
      <c r="AK1443">
        <v>18</v>
      </c>
      <c r="AL1443">
        <v>0</v>
      </c>
      <c r="AM1443">
        <v>0</v>
      </c>
      <c r="AN1443">
        <v>1</v>
      </c>
      <c r="AO1443">
        <v>0.82664000000000004</v>
      </c>
      <c r="AP1443">
        <v>0</v>
      </c>
      <c r="AQ1443">
        <v>1</v>
      </c>
      <c r="AR1443" t="s">
        <v>95</v>
      </c>
      <c r="AS1443" t="s">
        <v>95</v>
      </c>
      <c r="AT1443" t="s">
        <v>95</v>
      </c>
      <c r="AU1443" t="s">
        <v>95</v>
      </c>
      <c r="AV1443" t="s">
        <v>95</v>
      </c>
      <c r="AW1443" t="s">
        <v>95</v>
      </c>
      <c r="AX1443" t="s">
        <v>95</v>
      </c>
      <c r="AY1443" t="s">
        <v>95</v>
      </c>
      <c r="AZ1443" t="s">
        <v>95</v>
      </c>
      <c r="BA1443" t="s">
        <v>95</v>
      </c>
      <c r="BB1443" t="s">
        <v>95</v>
      </c>
      <c r="BC1443" t="s">
        <v>95</v>
      </c>
      <c r="BD1443" t="s">
        <v>95</v>
      </c>
      <c r="BI1443">
        <v>0</v>
      </c>
      <c r="BJ1443" t="s">
        <v>137</v>
      </c>
      <c r="BK1443" t="s">
        <v>180</v>
      </c>
      <c r="BL1443">
        <v>1</v>
      </c>
      <c r="BM1443">
        <v>1</v>
      </c>
      <c r="BN1443">
        <v>0</v>
      </c>
      <c r="BO1443">
        <v>0</v>
      </c>
      <c r="BP1443">
        <v>0</v>
      </c>
      <c r="BQ1443">
        <v>0</v>
      </c>
      <c r="BY1443">
        <v>1508</v>
      </c>
      <c r="CG1443" s="4">
        <v>1</v>
      </c>
      <c r="CH1443" s="4">
        <v>1</v>
      </c>
      <c r="CI1443" s="5">
        <v>0</v>
      </c>
      <c r="CJ1443" s="5">
        <v>0</v>
      </c>
      <c r="CK1443" s="5">
        <v>0</v>
      </c>
      <c r="CL1443" s="5">
        <v>0</v>
      </c>
    </row>
    <row r="1444" spans="1:90" x14ac:dyDescent="0.2">
      <c r="A1444" t="s">
        <v>2243</v>
      </c>
      <c r="B1444" t="s">
        <v>2116</v>
      </c>
      <c r="C1444" t="s">
        <v>222</v>
      </c>
      <c r="D1444">
        <v>3.5</v>
      </c>
      <c r="E1444" t="s">
        <v>317</v>
      </c>
      <c r="F1444" t="s">
        <v>2183</v>
      </c>
      <c r="G1444" t="s">
        <v>360</v>
      </c>
      <c r="H1444" t="s">
        <v>2119</v>
      </c>
      <c r="I1444">
        <v>1.9912000000000001</v>
      </c>
      <c r="J1444">
        <v>1.9907999999999999</v>
      </c>
      <c r="K1444">
        <v>3.5756000000000003E-2</v>
      </c>
      <c r="L1444">
        <v>2025.6</v>
      </c>
      <c r="M1444">
        <v>2.2069999999999999</v>
      </c>
      <c r="N1444">
        <v>61358</v>
      </c>
      <c r="O1444" s="1">
        <v>4.7661000000000003E-5</v>
      </c>
      <c r="P1444">
        <v>2015</v>
      </c>
      <c r="Q1444">
        <v>-71.221999999999994</v>
      </c>
      <c r="R1444">
        <v>0.89322000000000001</v>
      </c>
      <c r="S1444">
        <v>0.88478999999999997</v>
      </c>
      <c r="T1444">
        <v>0.36014000000000002</v>
      </c>
      <c r="U1444">
        <v>0.12315</v>
      </c>
      <c r="V1444">
        <v>0.89322000000000001</v>
      </c>
      <c r="W1444">
        <v>0.88773999999999997</v>
      </c>
      <c r="X1444">
        <v>0.36014000000000002</v>
      </c>
      <c r="Y1444">
        <v>0.12315</v>
      </c>
      <c r="Z1444">
        <v>0.15465000000000001</v>
      </c>
      <c r="AA1444">
        <v>0.11129</v>
      </c>
      <c r="AB1444">
        <v>1.0133000000000001</v>
      </c>
      <c r="AC1444">
        <v>0.48475000000000001</v>
      </c>
      <c r="AD1444">
        <v>42</v>
      </c>
      <c r="AE1444">
        <v>8</v>
      </c>
      <c r="AF1444">
        <v>1.1383999999999999E-4</v>
      </c>
      <c r="AG1444" s="1">
        <v>6.0503000000000003E-6</v>
      </c>
      <c r="AH1444">
        <v>1.0779E-4</v>
      </c>
      <c r="AI1444">
        <v>16</v>
      </c>
      <c r="AJ1444">
        <v>0</v>
      </c>
      <c r="AK1444">
        <v>15</v>
      </c>
      <c r="AL1444">
        <v>0</v>
      </c>
      <c r="AM1444">
        <v>0</v>
      </c>
      <c r="AN1444">
        <v>1</v>
      </c>
      <c r="AO1444">
        <v>0.12767000000000001</v>
      </c>
      <c r="AP1444">
        <v>0</v>
      </c>
      <c r="AQ1444">
        <v>1</v>
      </c>
      <c r="AR1444" t="s">
        <v>95</v>
      </c>
      <c r="AS1444" t="s">
        <v>95</v>
      </c>
      <c r="AT1444" t="s">
        <v>95</v>
      </c>
      <c r="AU1444" t="s">
        <v>94</v>
      </c>
      <c r="AV1444" t="s">
        <v>94</v>
      </c>
      <c r="AW1444" t="s">
        <v>94</v>
      </c>
      <c r="AX1444" t="s">
        <v>94</v>
      </c>
      <c r="AY1444" t="s">
        <v>94</v>
      </c>
      <c r="AZ1444" t="s">
        <v>94</v>
      </c>
      <c r="BA1444" t="s">
        <v>94</v>
      </c>
      <c r="BB1444" t="s">
        <v>94</v>
      </c>
      <c r="BC1444" t="s">
        <v>94</v>
      </c>
      <c r="BD1444" t="s">
        <v>94</v>
      </c>
      <c r="BH1444" t="s">
        <v>341</v>
      </c>
      <c r="BI1444">
        <v>1</v>
      </c>
      <c r="BJ1444" t="s">
        <v>97</v>
      </c>
      <c r="BK1444" t="s">
        <v>138</v>
      </c>
      <c r="BL1444">
        <v>0</v>
      </c>
      <c r="BM1444">
        <v>0</v>
      </c>
      <c r="BN1444">
        <v>0</v>
      </c>
      <c r="BO1444">
        <v>0</v>
      </c>
      <c r="BP1444">
        <v>0</v>
      </c>
      <c r="BQ1444">
        <v>0</v>
      </c>
      <c r="BY1444">
        <v>1509</v>
      </c>
      <c r="CG1444" s="4">
        <v>0</v>
      </c>
      <c r="CH1444" s="4">
        <v>0</v>
      </c>
      <c r="CI1444" s="5">
        <v>0</v>
      </c>
      <c r="CJ1444" s="5">
        <v>0</v>
      </c>
      <c r="CK1444" s="5">
        <v>0</v>
      </c>
      <c r="CL1444" s="5">
        <v>0</v>
      </c>
    </row>
    <row r="1445" spans="1:90" x14ac:dyDescent="0.2">
      <c r="A1445" t="s">
        <v>2244</v>
      </c>
      <c r="B1445" t="s">
        <v>2116</v>
      </c>
      <c r="C1445" t="s">
        <v>222</v>
      </c>
      <c r="D1445">
        <v>3.5</v>
      </c>
      <c r="E1445" t="s">
        <v>317</v>
      </c>
      <c r="F1445" t="s">
        <v>2189</v>
      </c>
      <c r="G1445" t="s">
        <v>357</v>
      </c>
      <c r="H1445" t="s">
        <v>2119</v>
      </c>
      <c r="I1445">
        <v>0.17491000000000001</v>
      </c>
      <c r="J1445">
        <v>3.8411000000000001E-2</v>
      </c>
      <c r="K1445">
        <v>0.39483000000000001</v>
      </c>
      <c r="L1445">
        <v>2088.9</v>
      </c>
      <c r="M1445">
        <v>25.123000000000001</v>
      </c>
      <c r="N1445" s="1">
        <v>2421800</v>
      </c>
      <c r="O1445">
        <v>1547.2</v>
      </c>
      <c r="P1445" s="1">
        <v>158240</v>
      </c>
      <c r="Q1445">
        <v>-786.49</v>
      </c>
      <c r="R1445">
        <v>0.95177</v>
      </c>
      <c r="S1445">
        <v>0.94823999999999997</v>
      </c>
      <c r="T1445">
        <v>1.4986999999999999</v>
      </c>
      <c r="U1445">
        <v>0.96020000000000005</v>
      </c>
      <c r="V1445">
        <v>-0.33806000000000003</v>
      </c>
      <c r="W1445">
        <v>-0.40178000000000003</v>
      </c>
      <c r="X1445">
        <v>7.8941999999999997</v>
      </c>
      <c r="Y1445">
        <v>3.968</v>
      </c>
      <c r="Z1445">
        <v>0.56455999999999995</v>
      </c>
      <c r="AA1445">
        <v>0.54383000000000004</v>
      </c>
      <c r="AB1445">
        <v>4.5033000000000003</v>
      </c>
      <c r="AC1445">
        <v>3.3666999999999998</v>
      </c>
      <c r="AD1445">
        <v>45</v>
      </c>
      <c r="AE1445">
        <v>19</v>
      </c>
      <c r="AF1445" s="1">
        <v>1.1134999999999999E-5</v>
      </c>
      <c r="AG1445" s="1">
        <v>1.5328999999999999E-7</v>
      </c>
      <c r="AH1445" s="1">
        <v>1.0981999999999999E-5</v>
      </c>
      <c r="AI1445">
        <v>19</v>
      </c>
      <c r="AJ1445">
        <v>1</v>
      </c>
      <c r="AK1445">
        <v>18</v>
      </c>
      <c r="AL1445">
        <v>0</v>
      </c>
      <c r="AM1445">
        <v>0</v>
      </c>
      <c r="AN1445">
        <v>1</v>
      </c>
      <c r="AO1445">
        <v>0.84911999999999999</v>
      </c>
      <c r="AP1445">
        <v>0</v>
      </c>
      <c r="AQ1445">
        <v>1</v>
      </c>
      <c r="AR1445" t="s">
        <v>95</v>
      </c>
      <c r="AS1445" t="s">
        <v>95</v>
      </c>
      <c r="AT1445" t="s">
        <v>95</v>
      </c>
      <c r="AU1445" t="s">
        <v>95</v>
      </c>
      <c r="AV1445" t="s">
        <v>95</v>
      </c>
      <c r="AW1445" t="s">
        <v>95</v>
      </c>
      <c r="AX1445" t="s">
        <v>95</v>
      </c>
      <c r="AY1445" t="s">
        <v>94</v>
      </c>
      <c r="AZ1445" t="s">
        <v>95</v>
      </c>
      <c r="BA1445" t="s">
        <v>94</v>
      </c>
      <c r="BB1445" t="s">
        <v>95</v>
      </c>
      <c r="BC1445" t="s">
        <v>94</v>
      </c>
      <c r="BD1445" t="s">
        <v>95</v>
      </c>
      <c r="BI1445">
        <v>0</v>
      </c>
      <c r="BJ1445" t="s">
        <v>137</v>
      </c>
      <c r="BK1445" t="s">
        <v>180</v>
      </c>
      <c r="BL1445">
        <v>1</v>
      </c>
      <c r="BM1445">
        <v>1</v>
      </c>
      <c r="BN1445">
        <v>0</v>
      </c>
      <c r="BO1445">
        <v>0</v>
      </c>
      <c r="BP1445">
        <v>0</v>
      </c>
      <c r="BQ1445">
        <v>0</v>
      </c>
      <c r="BY1445">
        <v>1510</v>
      </c>
      <c r="CG1445" s="4">
        <v>1</v>
      </c>
      <c r="CH1445" s="4">
        <v>1</v>
      </c>
      <c r="CI1445" s="5">
        <v>0</v>
      </c>
      <c r="CJ1445" s="5">
        <v>0</v>
      </c>
      <c r="CK1445" s="5">
        <v>0</v>
      </c>
      <c r="CL1445" s="5">
        <v>0</v>
      </c>
    </row>
    <row r="1446" spans="1:90" x14ac:dyDescent="0.2">
      <c r="A1446" t="s">
        <v>2245</v>
      </c>
      <c r="B1446" t="s">
        <v>2116</v>
      </c>
      <c r="C1446" t="s">
        <v>222</v>
      </c>
      <c r="D1446">
        <v>3.5</v>
      </c>
      <c r="E1446" t="s">
        <v>317</v>
      </c>
      <c r="F1446" t="s">
        <v>2191</v>
      </c>
      <c r="G1446" t="s">
        <v>360</v>
      </c>
      <c r="H1446" t="s">
        <v>2119</v>
      </c>
      <c r="I1446">
        <v>1.3573999999999999</v>
      </c>
      <c r="J1446">
        <v>1.3573</v>
      </c>
      <c r="K1446">
        <v>4.1794999999999999E-2</v>
      </c>
      <c r="L1446">
        <v>2027.7</v>
      </c>
      <c r="M1446">
        <v>3.2372999999999998</v>
      </c>
      <c r="N1446">
        <v>65259</v>
      </c>
      <c r="O1446">
        <v>6.3803999999999998</v>
      </c>
      <c r="P1446">
        <v>2020.9</v>
      </c>
      <c r="Q1446">
        <v>-83.212999999999994</v>
      </c>
      <c r="R1446">
        <v>0.77481</v>
      </c>
      <c r="S1446">
        <v>0.75702999999999998</v>
      </c>
      <c r="T1446">
        <v>0.55894999999999995</v>
      </c>
      <c r="U1446">
        <v>0.18493000000000001</v>
      </c>
      <c r="V1446">
        <v>0.77481</v>
      </c>
      <c r="W1446">
        <v>0.76326000000000005</v>
      </c>
      <c r="X1446">
        <v>0.55894999999999995</v>
      </c>
      <c r="Y1446">
        <v>0.18493000000000001</v>
      </c>
      <c r="Z1446">
        <v>0.18498000000000001</v>
      </c>
      <c r="AA1446">
        <v>0.14318</v>
      </c>
      <c r="AB1446">
        <v>1.0633999999999999</v>
      </c>
      <c r="AC1446">
        <v>0.58658999999999994</v>
      </c>
      <c r="AD1446">
        <v>42</v>
      </c>
      <c r="AE1446">
        <v>10</v>
      </c>
      <c r="AF1446">
        <v>1.0703E-4</v>
      </c>
      <c r="AG1446" s="1">
        <v>1.8005E-7</v>
      </c>
      <c r="AH1446">
        <v>1.0685E-4</v>
      </c>
      <c r="AI1446">
        <v>16</v>
      </c>
      <c r="AJ1446">
        <v>0</v>
      </c>
      <c r="AK1446">
        <v>4</v>
      </c>
      <c r="AL1446">
        <v>0</v>
      </c>
      <c r="AM1446">
        <v>1</v>
      </c>
      <c r="AN1446">
        <v>1</v>
      </c>
      <c r="AO1446">
        <v>0.28511999999999998</v>
      </c>
      <c r="AP1446">
        <v>0</v>
      </c>
      <c r="AQ1446">
        <v>1</v>
      </c>
      <c r="AR1446" t="s">
        <v>95</v>
      </c>
      <c r="AS1446" t="s">
        <v>95</v>
      </c>
      <c r="AT1446" t="s">
        <v>95</v>
      </c>
      <c r="AU1446" t="s">
        <v>94</v>
      </c>
      <c r="AV1446" t="s">
        <v>94</v>
      </c>
      <c r="AW1446" t="s">
        <v>94</v>
      </c>
      <c r="AX1446" t="s">
        <v>94</v>
      </c>
      <c r="AY1446" t="s">
        <v>94</v>
      </c>
      <c r="AZ1446" t="s">
        <v>94</v>
      </c>
      <c r="BA1446" t="s">
        <v>94</v>
      </c>
      <c r="BB1446" t="s">
        <v>94</v>
      </c>
      <c r="BC1446" t="s">
        <v>94</v>
      </c>
      <c r="BD1446" t="s">
        <v>94</v>
      </c>
      <c r="BH1446" t="s">
        <v>341</v>
      </c>
      <c r="BI1446">
        <v>1</v>
      </c>
      <c r="BJ1446" t="s">
        <v>97</v>
      </c>
      <c r="BK1446" t="s">
        <v>138</v>
      </c>
      <c r="BL1446">
        <v>0</v>
      </c>
      <c r="BM1446">
        <v>0</v>
      </c>
      <c r="BN1446">
        <v>0</v>
      </c>
      <c r="BO1446">
        <v>0</v>
      </c>
      <c r="BP1446">
        <v>0</v>
      </c>
      <c r="BQ1446">
        <v>0</v>
      </c>
      <c r="BY1446">
        <v>1511</v>
      </c>
      <c r="CG1446" s="4">
        <v>0</v>
      </c>
      <c r="CH1446" s="4">
        <v>0</v>
      </c>
      <c r="CI1446" s="5">
        <v>0</v>
      </c>
      <c r="CJ1446" s="5">
        <v>0</v>
      </c>
      <c r="CK1446" s="5">
        <v>0</v>
      </c>
      <c r="CL1446" s="5">
        <v>0</v>
      </c>
    </row>
    <row r="1447" spans="1:90" x14ac:dyDescent="0.2">
      <c r="A1447" t="s">
        <v>2246</v>
      </c>
      <c r="B1447" t="s">
        <v>2116</v>
      </c>
      <c r="C1447" t="s">
        <v>222</v>
      </c>
      <c r="D1447">
        <v>3.5</v>
      </c>
      <c r="E1447" t="s">
        <v>317</v>
      </c>
      <c r="F1447" t="s">
        <v>2197</v>
      </c>
      <c r="G1447" t="s">
        <v>351</v>
      </c>
      <c r="H1447" t="s">
        <v>2119</v>
      </c>
      <c r="I1447">
        <v>0.25385999999999997</v>
      </c>
      <c r="J1447">
        <v>0.22581000000000001</v>
      </c>
      <c r="K1447">
        <v>0.54374</v>
      </c>
      <c r="L1447">
        <v>2029.5</v>
      </c>
      <c r="M1447">
        <v>17.311</v>
      </c>
      <c r="N1447">
        <v>228.6</v>
      </c>
      <c r="O1447">
        <v>0.40650999999999998</v>
      </c>
      <c r="P1447">
        <v>2003.1</v>
      </c>
      <c r="Q1447">
        <v>-1083.4000000000001</v>
      </c>
      <c r="R1447">
        <v>0.97628000000000004</v>
      </c>
      <c r="S1447">
        <v>0.97455000000000003</v>
      </c>
      <c r="T1447">
        <v>1.5762</v>
      </c>
      <c r="U1447">
        <v>0.97057000000000004</v>
      </c>
      <c r="V1447">
        <v>0.97592999999999996</v>
      </c>
      <c r="W1447">
        <v>0.97479000000000005</v>
      </c>
      <c r="X1447">
        <v>1.5878000000000001</v>
      </c>
      <c r="Y1447">
        <v>0.96667000000000003</v>
      </c>
      <c r="Z1447">
        <v>0.47604000000000002</v>
      </c>
      <c r="AA1447">
        <v>0.45108999999999999</v>
      </c>
      <c r="AB1447">
        <v>7.4085000000000001</v>
      </c>
      <c r="AC1447">
        <v>5.4633000000000003</v>
      </c>
      <c r="AD1447">
        <v>45</v>
      </c>
      <c r="AE1447">
        <v>19</v>
      </c>
      <c r="AF1447">
        <v>0.18373</v>
      </c>
      <c r="AG1447">
        <v>4.3744999999999999E-3</v>
      </c>
      <c r="AH1447">
        <v>0.17935999999999999</v>
      </c>
      <c r="AI1447">
        <v>19</v>
      </c>
      <c r="AJ1447">
        <v>0</v>
      </c>
      <c r="AK1447">
        <v>18</v>
      </c>
      <c r="AL1447">
        <v>0</v>
      </c>
      <c r="AM1447">
        <v>0</v>
      </c>
      <c r="AN1447">
        <v>1</v>
      </c>
      <c r="AO1447">
        <v>0.82977999999999996</v>
      </c>
      <c r="AP1447">
        <v>0</v>
      </c>
      <c r="AQ1447">
        <v>1</v>
      </c>
      <c r="AR1447" t="s">
        <v>95</v>
      </c>
      <c r="AS1447" t="s">
        <v>95</v>
      </c>
      <c r="AT1447" t="s">
        <v>95</v>
      </c>
      <c r="AU1447" t="s">
        <v>95</v>
      </c>
      <c r="AV1447" t="s">
        <v>95</v>
      </c>
      <c r="AW1447" t="s">
        <v>95</v>
      </c>
      <c r="AX1447" t="s">
        <v>95</v>
      </c>
      <c r="AY1447" t="s">
        <v>94</v>
      </c>
      <c r="AZ1447" t="s">
        <v>95</v>
      </c>
      <c r="BA1447" t="s">
        <v>94</v>
      </c>
      <c r="BB1447" t="s">
        <v>95</v>
      </c>
      <c r="BC1447" t="s">
        <v>94</v>
      </c>
      <c r="BD1447" t="s">
        <v>95</v>
      </c>
      <c r="BI1447">
        <v>0</v>
      </c>
      <c r="BJ1447" t="s">
        <v>137</v>
      </c>
      <c r="BK1447" t="s">
        <v>180</v>
      </c>
      <c r="BL1447">
        <v>1</v>
      </c>
      <c r="BM1447">
        <v>1</v>
      </c>
      <c r="BN1447">
        <v>0</v>
      </c>
      <c r="BO1447">
        <v>0</v>
      </c>
      <c r="BP1447">
        <v>0</v>
      </c>
      <c r="BQ1447">
        <v>0</v>
      </c>
      <c r="BY1447">
        <v>1512</v>
      </c>
      <c r="CG1447" s="4">
        <v>1</v>
      </c>
      <c r="CH1447" s="4">
        <v>1</v>
      </c>
      <c r="CI1447" s="5">
        <v>0</v>
      </c>
      <c r="CJ1447" s="5">
        <v>0</v>
      </c>
      <c r="CK1447" s="5">
        <v>0</v>
      </c>
      <c r="CL1447" s="5">
        <v>0</v>
      </c>
    </row>
    <row r="1448" spans="1:90" x14ac:dyDescent="0.2">
      <c r="A1448" t="s">
        <v>2247</v>
      </c>
      <c r="B1448" t="s">
        <v>2116</v>
      </c>
      <c r="C1448" t="s">
        <v>222</v>
      </c>
      <c r="D1448">
        <v>3.5</v>
      </c>
      <c r="E1448" t="s">
        <v>317</v>
      </c>
      <c r="F1448" t="s">
        <v>2199</v>
      </c>
      <c r="G1448" t="s">
        <v>354</v>
      </c>
      <c r="H1448" t="s">
        <v>2119</v>
      </c>
      <c r="I1448">
        <v>0.57523999999999997</v>
      </c>
      <c r="J1448">
        <v>0.57523000000000002</v>
      </c>
      <c r="K1448">
        <v>6.8308999999999995E-2</v>
      </c>
      <c r="L1448">
        <v>2040.1</v>
      </c>
      <c r="M1448">
        <v>7.6394000000000002</v>
      </c>
      <c r="N1448" s="1">
        <v>523710</v>
      </c>
      <c r="O1448">
        <v>6.6486000000000001</v>
      </c>
      <c r="P1448">
        <v>2020.5</v>
      </c>
      <c r="Q1448">
        <v>-136.06</v>
      </c>
      <c r="R1448">
        <v>0.91501999999999994</v>
      </c>
      <c r="S1448">
        <v>0.90830999999999995</v>
      </c>
      <c r="T1448">
        <v>0.45898</v>
      </c>
      <c r="U1448">
        <v>0.20227000000000001</v>
      </c>
      <c r="V1448">
        <v>0.91501999999999994</v>
      </c>
      <c r="W1448">
        <v>0.91066999999999998</v>
      </c>
      <c r="X1448">
        <v>0.45898</v>
      </c>
      <c r="Y1448">
        <v>0.20227000000000001</v>
      </c>
      <c r="Z1448">
        <v>0.27653</v>
      </c>
      <c r="AA1448">
        <v>0.23943</v>
      </c>
      <c r="AB1448">
        <v>1.3391999999999999</v>
      </c>
      <c r="AC1448">
        <v>0.78905000000000003</v>
      </c>
      <c r="AD1448">
        <v>42</v>
      </c>
      <c r="AE1448">
        <v>10</v>
      </c>
      <c r="AF1448" s="1">
        <v>1.7184999999999999E-5</v>
      </c>
      <c r="AG1448" s="1">
        <v>1.9095000000000001E-6</v>
      </c>
      <c r="AH1448" s="1">
        <v>1.5276000000000001E-5</v>
      </c>
      <c r="AI1448">
        <v>16</v>
      </c>
      <c r="AJ1448">
        <v>0</v>
      </c>
      <c r="AK1448">
        <v>15</v>
      </c>
      <c r="AL1448">
        <v>0</v>
      </c>
      <c r="AM1448">
        <v>0</v>
      </c>
      <c r="AN1448">
        <v>1</v>
      </c>
      <c r="AO1448">
        <v>0.50419999999999998</v>
      </c>
      <c r="AP1448">
        <v>0</v>
      </c>
      <c r="AQ1448">
        <v>1</v>
      </c>
      <c r="AR1448" t="s">
        <v>95</v>
      </c>
      <c r="AS1448" t="s">
        <v>95</v>
      </c>
      <c r="AT1448" t="s">
        <v>95</v>
      </c>
      <c r="AU1448" t="s">
        <v>94</v>
      </c>
      <c r="AV1448" t="s">
        <v>94</v>
      </c>
      <c r="AW1448" t="s">
        <v>94</v>
      </c>
      <c r="AX1448" t="s">
        <v>94</v>
      </c>
      <c r="AY1448" t="s">
        <v>94</v>
      </c>
      <c r="AZ1448" t="s">
        <v>94</v>
      </c>
      <c r="BA1448" t="s">
        <v>94</v>
      </c>
      <c r="BB1448" t="s">
        <v>94</v>
      </c>
      <c r="BC1448" t="s">
        <v>94</v>
      </c>
      <c r="BD1448" t="s">
        <v>94</v>
      </c>
      <c r="BH1448" t="s">
        <v>341</v>
      </c>
      <c r="BI1448">
        <v>1</v>
      </c>
      <c r="BJ1448" t="s">
        <v>97</v>
      </c>
      <c r="BK1448" t="s">
        <v>138</v>
      </c>
      <c r="BL1448">
        <v>0</v>
      </c>
      <c r="BM1448">
        <v>0</v>
      </c>
      <c r="BN1448">
        <v>0</v>
      </c>
      <c r="BO1448">
        <v>0</v>
      </c>
      <c r="BP1448">
        <v>0</v>
      </c>
      <c r="BQ1448">
        <v>0</v>
      </c>
      <c r="BY1448">
        <v>1513</v>
      </c>
      <c r="CG1448" s="4">
        <v>0</v>
      </c>
      <c r="CH1448" s="4">
        <v>0</v>
      </c>
      <c r="CI1448" s="5">
        <v>0</v>
      </c>
      <c r="CJ1448" s="5">
        <v>0</v>
      </c>
      <c r="CK1448" s="5">
        <v>0</v>
      </c>
      <c r="CL1448" s="5">
        <v>0</v>
      </c>
    </row>
    <row r="1449" spans="1:90" x14ac:dyDescent="0.2">
      <c r="A1449" t="s">
        <v>2248</v>
      </c>
      <c r="B1449" t="s">
        <v>2116</v>
      </c>
      <c r="C1449" t="s">
        <v>222</v>
      </c>
      <c r="D1449">
        <v>4.0999999999999996</v>
      </c>
      <c r="E1449" t="s">
        <v>129</v>
      </c>
      <c r="F1449" t="s">
        <v>130</v>
      </c>
      <c r="G1449" t="s">
        <v>131</v>
      </c>
      <c r="H1449" t="s">
        <v>2119</v>
      </c>
      <c r="I1449">
        <v>0.75893999999999995</v>
      </c>
      <c r="J1449">
        <v>0.14631</v>
      </c>
      <c r="K1449">
        <v>5.2603</v>
      </c>
      <c r="L1449">
        <v>2017.3</v>
      </c>
      <c r="M1449">
        <v>5.7901999999999996</v>
      </c>
      <c r="N1449">
        <v>90.811000000000007</v>
      </c>
      <c r="O1449">
        <v>0.12722</v>
      </c>
      <c r="P1449">
        <v>1978</v>
      </c>
      <c r="Q1449">
        <v>-10561</v>
      </c>
      <c r="R1449">
        <v>0.94647000000000003</v>
      </c>
      <c r="S1449">
        <v>0.93701999999999996</v>
      </c>
      <c r="T1449">
        <v>8.1682000000000006</v>
      </c>
      <c r="U1449">
        <v>6.4797000000000002</v>
      </c>
      <c r="V1449">
        <v>0.82433999999999996</v>
      </c>
      <c r="W1449">
        <v>0.80481999999999998</v>
      </c>
      <c r="X1449">
        <v>14.797000000000001</v>
      </c>
      <c r="Y1449">
        <v>11.727</v>
      </c>
      <c r="Z1449">
        <v>0.81403999999999999</v>
      </c>
      <c r="AA1449">
        <v>0.79337000000000002</v>
      </c>
      <c r="AB1449">
        <v>15.224</v>
      </c>
      <c r="AC1449">
        <v>13.032999999999999</v>
      </c>
      <c r="AD1449">
        <v>21</v>
      </c>
      <c r="AE1449">
        <v>17</v>
      </c>
      <c r="AF1449">
        <v>1.1012</v>
      </c>
      <c r="AG1449">
        <v>2.9794999999999999E-2</v>
      </c>
      <c r="AH1449">
        <v>1.0713999999999999</v>
      </c>
      <c r="AI1449">
        <v>17</v>
      </c>
      <c r="AJ1449">
        <v>2</v>
      </c>
      <c r="AK1449">
        <v>16</v>
      </c>
      <c r="AL1449">
        <v>1</v>
      </c>
      <c r="AM1449">
        <v>0</v>
      </c>
      <c r="AN1449">
        <v>1</v>
      </c>
      <c r="AO1449">
        <v>0.92018</v>
      </c>
      <c r="AP1449">
        <v>0</v>
      </c>
      <c r="AQ1449">
        <v>1</v>
      </c>
      <c r="AR1449" t="s">
        <v>95</v>
      </c>
      <c r="AS1449" t="s">
        <v>95</v>
      </c>
      <c r="AT1449" t="s">
        <v>95</v>
      </c>
      <c r="AU1449" t="s">
        <v>95</v>
      </c>
      <c r="AV1449" t="s">
        <v>95</v>
      </c>
      <c r="AW1449" t="s">
        <v>95</v>
      </c>
      <c r="AX1449" t="s">
        <v>95</v>
      </c>
      <c r="AY1449" t="s">
        <v>95</v>
      </c>
      <c r="AZ1449" t="s">
        <v>95</v>
      </c>
      <c r="BA1449" t="s">
        <v>95</v>
      </c>
      <c r="BB1449" t="s">
        <v>95</v>
      </c>
      <c r="BC1449" t="s">
        <v>95</v>
      </c>
      <c r="BD1449" t="s">
        <v>95</v>
      </c>
      <c r="BI1449">
        <v>0</v>
      </c>
      <c r="BJ1449" t="s">
        <v>132</v>
      </c>
      <c r="BK1449" t="s">
        <v>133</v>
      </c>
      <c r="BL1449">
        <v>1</v>
      </c>
      <c r="BM1449">
        <v>1</v>
      </c>
      <c r="BN1449">
        <v>0</v>
      </c>
      <c r="BO1449">
        <v>0</v>
      </c>
      <c r="BP1449">
        <v>0</v>
      </c>
      <c r="BQ1449">
        <v>0</v>
      </c>
      <c r="BY1449">
        <v>1514</v>
      </c>
      <c r="CG1449" s="4">
        <v>1</v>
      </c>
      <c r="CH1449" s="4">
        <v>1</v>
      </c>
      <c r="CI1449" s="5">
        <v>0</v>
      </c>
      <c r="CJ1449" s="5">
        <v>0</v>
      </c>
      <c r="CK1449" s="5">
        <v>0</v>
      </c>
      <c r="CL1449" s="5">
        <v>0</v>
      </c>
    </row>
    <row r="1450" spans="1:90" x14ac:dyDescent="0.2">
      <c r="A1450" t="s">
        <v>2249</v>
      </c>
      <c r="B1450" t="s">
        <v>2116</v>
      </c>
      <c r="C1450" t="s">
        <v>222</v>
      </c>
      <c r="D1450">
        <v>4.0999999999999996</v>
      </c>
      <c r="E1450" t="s">
        <v>129</v>
      </c>
      <c r="F1450" t="s">
        <v>135</v>
      </c>
      <c r="G1450" t="s">
        <v>136</v>
      </c>
      <c r="H1450" t="s">
        <v>2119</v>
      </c>
      <c r="I1450">
        <v>0.49206</v>
      </c>
      <c r="J1450">
        <v>0.21459</v>
      </c>
      <c r="K1450">
        <v>5.4008000000000003</v>
      </c>
      <c r="L1450">
        <v>2018.3</v>
      </c>
      <c r="M1450">
        <v>8.9306999999999999</v>
      </c>
      <c r="N1450">
        <v>117.75</v>
      </c>
      <c r="O1450">
        <v>6.2112000000000001E-2</v>
      </c>
      <c r="P1450">
        <v>1987.1</v>
      </c>
      <c r="Q1450">
        <v>-10843</v>
      </c>
      <c r="R1450">
        <v>0.96128999999999998</v>
      </c>
      <c r="S1450">
        <v>0.95355000000000001</v>
      </c>
      <c r="T1450">
        <v>6.5887000000000002</v>
      </c>
      <c r="U1450">
        <v>5.1418999999999997</v>
      </c>
      <c r="V1450">
        <v>0.93386999999999998</v>
      </c>
      <c r="W1450">
        <v>0.92559999999999998</v>
      </c>
      <c r="X1450">
        <v>8.6118000000000006</v>
      </c>
      <c r="Y1450">
        <v>5.9812000000000003</v>
      </c>
      <c r="Z1450">
        <v>0.78027000000000002</v>
      </c>
      <c r="AA1450">
        <v>0.75280999999999998</v>
      </c>
      <c r="AB1450">
        <v>15.698</v>
      </c>
      <c r="AC1450">
        <v>13.590999999999999</v>
      </c>
      <c r="AD1450">
        <v>19</v>
      </c>
      <c r="AE1450">
        <v>15</v>
      </c>
      <c r="AF1450">
        <v>0.84924999999999995</v>
      </c>
      <c r="AG1450">
        <v>2.2977999999999998E-2</v>
      </c>
      <c r="AH1450">
        <v>0.82626999999999995</v>
      </c>
      <c r="AI1450">
        <v>15</v>
      </c>
      <c r="AJ1450">
        <v>0</v>
      </c>
      <c r="AK1450">
        <v>14</v>
      </c>
      <c r="AL1450">
        <v>0</v>
      </c>
      <c r="AM1450">
        <v>0</v>
      </c>
      <c r="AN1450">
        <v>1</v>
      </c>
      <c r="AO1450">
        <v>0.83589000000000002</v>
      </c>
      <c r="AP1450">
        <v>0</v>
      </c>
      <c r="AQ1450">
        <v>1</v>
      </c>
      <c r="AR1450" t="s">
        <v>95</v>
      </c>
      <c r="AS1450" t="s">
        <v>95</v>
      </c>
      <c r="AT1450" t="s">
        <v>95</v>
      </c>
      <c r="AU1450" t="s">
        <v>95</v>
      </c>
      <c r="AV1450" t="s">
        <v>95</v>
      </c>
      <c r="AW1450" t="s">
        <v>95</v>
      </c>
      <c r="AX1450" t="s">
        <v>95</v>
      </c>
      <c r="AY1450" t="s">
        <v>95</v>
      </c>
      <c r="AZ1450" t="s">
        <v>95</v>
      </c>
      <c r="BA1450" t="s">
        <v>95</v>
      </c>
      <c r="BB1450" t="s">
        <v>95</v>
      </c>
      <c r="BC1450" t="s">
        <v>95</v>
      </c>
      <c r="BD1450" t="s">
        <v>95</v>
      </c>
      <c r="BI1450">
        <v>0</v>
      </c>
      <c r="BJ1450" t="s">
        <v>137</v>
      </c>
      <c r="BK1450" t="s">
        <v>138</v>
      </c>
      <c r="BL1450">
        <v>1</v>
      </c>
      <c r="BM1450">
        <v>1</v>
      </c>
      <c r="BN1450">
        <v>0</v>
      </c>
      <c r="BO1450">
        <v>0</v>
      </c>
      <c r="BP1450">
        <v>0</v>
      </c>
      <c r="BQ1450">
        <v>1</v>
      </c>
      <c r="BY1450">
        <v>1515</v>
      </c>
      <c r="CG1450" s="4">
        <v>1</v>
      </c>
      <c r="CH1450" s="4">
        <v>1</v>
      </c>
      <c r="CI1450" s="5">
        <v>0</v>
      </c>
      <c r="CJ1450" s="5">
        <v>0</v>
      </c>
      <c r="CK1450" s="5">
        <v>0</v>
      </c>
      <c r="CL1450" s="5">
        <v>1</v>
      </c>
    </row>
    <row r="1451" spans="1:90" x14ac:dyDescent="0.2">
      <c r="A1451" t="s">
        <v>2250</v>
      </c>
      <c r="B1451" t="s">
        <v>2116</v>
      </c>
      <c r="C1451" t="s">
        <v>230</v>
      </c>
      <c r="D1451">
        <v>2.2999999999999998</v>
      </c>
      <c r="E1451" t="s">
        <v>2251</v>
      </c>
      <c r="F1451" t="s">
        <v>2204</v>
      </c>
      <c r="G1451" t="s">
        <v>2205</v>
      </c>
      <c r="H1451" t="s">
        <v>2119</v>
      </c>
      <c r="I1451">
        <v>6.9855E-2</v>
      </c>
      <c r="J1451">
        <v>5.4678999999999998E-2</v>
      </c>
      <c r="K1451" s="1">
        <v>23064000</v>
      </c>
      <c r="L1451">
        <v>2030.6</v>
      </c>
      <c r="M1451">
        <v>62.908000000000001</v>
      </c>
      <c r="N1451" s="1">
        <v>2434000000</v>
      </c>
      <c r="O1451" s="1">
        <v>5.9939000000000006E-11</v>
      </c>
      <c r="P1451">
        <v>1214.9000000000001</v>
      </c>
      <c r="Q1451" s="1">
        <v>-45848000000</v>
      </c>
      <c r="R1451">
        <v>0.91222999999999999</v>
      </c>
      <c r="S1451">
        <v>0.90315000000000001</v>
      </c>
      <c r="T1451" s="1">
        <v>69936000</v>
      </c>
      <c r="U1451" s="1">
        <v>59125000</v>
      </c>
      <c r="V1451">
        <v>0.91002000000000005</v>
      </c>
      <c r="W1451">
        <v>0.90402000000000005</v>
      </c>
      <c r="X1451" s="1">
        <v>70813000</v>
      </c>
      <c r="Y1451" s="1">
        <v>57837000</v>
      </c>
      <c r="Z1451">
        <v>0.86543000000000003</v>
      </c>
      <c r="AA1451">
        <v>0.85646</v>
      </c>
      <c r="AB1451" s="1">
        <v>86598000</v>
      </c>
      <c r="AC1451" s="1">
        <v>79824000</v>
      </c>
      <c r="AD1451">
        <v>33</v>
      </c>
      <c r="AE1451">
        <v>33</v>
      </c>
      <c r="AF1451">
        <v>0.39177000000000001</v>
      </c>
      <c r="AG1451">
        <v>5.8351E-2</v>
      </c>
      <c r="AH1451">
        <v>0.33341999999999999</v>
      </c>
      <c r="AI1451">
        <v>33</v>
      </c>
      <c r="AJ1451">
        <v>1</v>
      </c>
      <c r="AK1451">
        <v>32</v>
      </c>
      <c r="AL1451">
        <v>0</v>
      </c>
      <c r="AM1451">
        <v>0</v>
      </c>
      <c r="AN1451">
        <v>0</v>
      </c>
      <c r="AO1451">
        <v>0.94254000000000004</v>
      </c>
      <c r="AP1451">
        <v>0</v>
      </c>
      <c r="AQ1451">
        <v>0</v>
      </c>
      <c r="AR1451" t="s">
        <v>95</v>
      </c>
      <c r="AS1451" t="s">
        <v>95</v>
      </c>
      <c r="AT1451" t="s">
        <v>95</v>
      </c>
      <c r="AU1451" t="s">
        <v>95</v>
      </c>
      <c r="AV1451" t="s">
        <v>95</v>
      </c>
      <c r="AW1451" t="s">
        <v>95</v>
      </c>
      <c r="AX1451" t="s">
        <v>95</v>
      </c>
      <c r="AY1451" t="s">
        <v>95</v>
      </c>
      <c r="AZ1451" t="s">
        <v>95</v>
      </c>
      <c r="BA1451" t="s">
        <v>95</v>
      </c>
      <c r="BB1451" t="s">
        <v>95</v>
      </c>
      <c r="BC1451" t="s">
        <v>95</v>
      </c>
      <c r="BD1451" t="s">
        <v>95</v>
      </c>
      <c r="BE1451">
        <v>1</v>
      </c>
      <c r="BI1451">
        <v>0</v>
      </c>
      <c r="BL1451">
        <v>1</v>
      </c>
      <c r="BM1451">
        <v>1</v>
      </c>
      <c r="BN1451">
        <v>0</v>
      </c>
      <c r="BO1451">
        <v>0</v>
      </c>
      <c r="BP1451">
        <v>0</v>
      </c>
      <c r="BQ1451">
        <v>1</v>
      </c>
      <c r="BY1451">
        <v>1516</v>
      </c>
      <c r="CG1451" s="4">
        <v>1</v>
      </c>
      <c r="CH1451" s="4">
        <v>1</v>
      </c>
      <c r="CI1451" s="5">
        <v>0</v>
      </c>
      <c r="CJ1451" s="5">
        <v>0</v>
      </c>
      <c r="CK1451" s="5">
        <v>0</v>
      </c>
      <c r="CL1451" s="5">
        <v>1</v>
      </c>
    </row>
    <row r="1452" spans="1:90" x14ac:dyDescent="0.2">
      <c r="A1452" t="s">
        <v>2252</v>
      </c>
      <c r="B1452" t="s">
        <v>2116</v>
      </c>
      <c r="C1452" t="s">
        <v>230</v>
      </c>
      <c r="D1452">
        <v>2.2999999999999998</v>
      </c>
      <c r="E1452" t="s">
        <v>2251</v>
      </c>
      <c r="F1452" t="s">
        <v>2207</v>
      </c>
      <c r="G1452" t="s">
        <v>2205</v>
      </c>
      <c r="H1452" t="s">
        <v>2119</v>
      </c>
      <c r="I1452">
        <v>5.5196000000000002E-2</v>
      </c>
      <c r="J1452">
        <v>5.5195000000000001E-2</v>
      </c>
      <c r="K1452" s="1">
        <v>320550</v>
      </c>
      <c r="L1452">
        <v>2227.8000000000002</v>
      </c>
      <c r="M1452">
        <v>79.614999999999995</v>
      </c>
      <c r="N1452" s="1">
        <v>1395000000000</v>
      </c>
      <c r="O1452">
        <v>1.0477999999999999E-2</v>
      </c>
      <c r="P1452">
        <v>1638.6</v>
      </c>
      <c r="Q1452" s="1">
        <v>-634920000</v>
      </c>
      <c r="R1452">
        <v>0.43703999999999998</v>
      </c>
      <c r="S1452">
        <v>0.37880000000000003</v>
      </c>
      <c r="T1452" s="1">
        <v>4023500</v>
      </c>
      <c r="U1452" s="1">
        <v>3279200</v>
      </c>
      <c r="V1452">
        <v>0.43703999999999998</v>
      </c>
      <c r="W1452">
        <v>0.39950999999999998</v>
      </c>
      <c r="X1452" s="1">
        <v>4023500</v>
      </c>
      <c r="Y1452" s="1">
        <v>3279200</v>
      </c>
      <c r="Z1452">
        <v>0.32396999999999998</v>
      </c>
      <c r="AA1452">
        <v>0.27889999999999998</v>
      </c>
      <c r="AB1452" s="1">
        <v>4409100</v>
      </c>
      <c r="AC1452" s="1">
        <v>3142000</v>
      </c>
      <c r="AD1452">
        <v>33</v>
      </c>
      <c r="AE1452">
        <v>33</v>
      </c>
      <c r="AF1452" s="1">
        <v>1.8739000000000001E-5</v>
      </c>
      <c r="AG1452" s="1">
        <v>2.6145000000000001E-6</v>
      </c>
      <c r="AH1452" s="1">
        <v>1.6124999999999999E-5</v>
      </c>
      <c r="AI1452">
        <v>33</v>
      </c>
      <c r="AJ1452">
        <v>0</v>
      </c>
      <c r="AK1452">
        <v>32</v>
      </c>
      <c r="AL1452">
        <v>0</v>
      </c>
      <c r="AM1452">
        <v>0</v>
      </c>
      <c r="AN1452">
        <v>0</v>
      </c>
      <c r="AO1452">
        <v>0.87155000000000005</v>
      </c>
      <c r="AP1452">
        <v>0</v>
      </c>
      <c r="AQ1452">
        <v>0</v>
      </c>
      <c r="AR1452" t="s">
        <v>94</v>
      </c>
      <c r="AS1452" t="s">
        <v>95</v>
      </c>
      <c r="AT1452" t="s">
        <v>95</v>
      </c>
      <c r="AU1452" t="s">
        <v>95</v>
      </c>
      <c r="AV1452" t="s">
        <v>95</v>
      </c>
      <c r="AW1452" t="s">
        <v>95</v>
      </c>
      <c r="AX1452" t="s">
        <v>95</v>
      </c>
      <c r="AY1452" t="s">
        <v>94</v>
      </c>
      <c r="AZ1452" t="s">
        <v>95</v>
      </c>
      <c r="BA1452" t="s">
        <v>94</v>
      </c>
      <c r="BB1452" t="s">
        <v>95</v>
      </c>
      <c r="BC1452" t="s">
        <v>94</v>
      </c>
      <c r="BD1452" t="s">
        <v>95</v>
      </c>
      <c r="BE1452">
        <v>4</v>
      </c>
      <c r="BG1452" t="s">
        <v>2253</v>
      </c>
      <c r="BI1452">
        <v>0</v>
      </c>
      <c r="BL1452">
        <v>1</v>
      </c>
      <c r="BM1452">
        <v>1</v>
      </c>
      <c r="BN1452">
        <v>0</v>
      </c>
      <c r="BO1452">
        <v>0</v>
      </c>
      <c r="BP1452">
        <v>0</v>
      </c>
      <c r="BQ1452">
        <v>0</v>
      </c>
      <c r="BY1452">
        <v>1517</v>
      </c>
      <c r="CG1452" s="4">
        <v>1</v>
      </c>
      <c r="CH1452" s="4">
        <v>1</v>
      </c>
      <c r="CI1452" s="5">
        <v>0</v>
      </c>
      <c r="CJ1452" s="5">
        <v>0</v>
      </c>
      <c r="CK1452" s="5">
        <v>0</v>
      </c>
      <c r="CL1452" s="5">
        <v>0</v>
      </c>
    </row>
    <row r="1453" spans="1:90" x14ac:dyDescent="0.2">
      <c r="A1453" t="s">
        <v>2254</v>
      </c>
      <c r="B1453" t="s">
        <v>2116</v>
      </c>
      <c r="C1453" t="s">
        <v>230</v>
      </c>
      <c r="D1453">
        <v>3.5</v>
      </c>
      <c r="E1453" t="s">
        <v>317</v>
      </c>
      <c r="F1453" t="s">
        <v>2131</v>
      </c>
      <c r="G1453" t="s">
        <v>319</v>
      </c>
      <c r="H1453" t="s">
        <v>2119</v>
      </c>
      <c r="I1453">
        <v>0.18862000000000001</v>
      </c>
      <c r="J1453">
        <v>0.11129</v>
      </c>
      <c r="K1453">
        <v>0.89315</v>
      </c>
      <c r="L1453">
        <v>2018.5</v>
      </c>
      <c r="M1453">
        <v>23.297000000000001</v>
      </c>
      <c r="N1453">
        <v>59.255000000000003</v>
      </c>
      <c r="O1453">
        <v>8.7768999999999995</v>
      </c>
      <c r="P1453">
        <v>2008.5</v>
      </c>
      <c r="Q1453">
        <v>-1778.4</v>
      </c>
      <c r="R1453">
        <v>0.99114000000000002</v>
      </c>
      <c r="S1453">
        <v>0.99048999999999998</v>
      </c>
      <c r="T1453">
        <v>1.2658</v>
      </c>
      <c r="U1453">
        <v>0.95206999999999997</v>
      </c>
      <c r="V1453">
        <v>0.97426000000000001</v>
      </c>
      <c r="W1453">
        <v>0.97302999999999995</v>
      </c>
      <c r="X1453">
        <v>2.1577999999999999</v>
      </c>
      <c r="Y1453">
        <v>1.7422</v>
      </c>
      <c r="Z1453">
        <v>0.74378999999999995</v>
      </c>
      <c r="AA1453">
        <v>0.73158999999999996</v>
      </c>
      <c r="AB1453">
        <v>6.8079000000000001</v>
      </c>
      <c r="AC1453">
        <v>5.6805000000000003</v>
      </c>
      <c r="AD1453">
        <v>45</v>
      </c>
      <c r="AE1453">
        <v>25</v>
      </c>
      <c r="AF1453">
        <v>0.72567999999999999</v>
      </c>
      <c r="AG1453">
        <v>1.6875999999999999E-2</v>
      </c>
      <c r="AH1453">
        <v>0.70879999999999999</v>
      </c>
      <c r="AI1453">
        <v>25</v>
      </c>
      <c r="AJ1453">
        <v>1</v>
      </c>
      <c r="AK1453">
        <v>24</v>
      </c>
      <c r="AL1453">
        <v>0</v>
      </c>
      <c r="AM1453">
        <v>0</v>
      </c>
      <c r="AN1453">
        <v>1</v>
      </c>
      <c r="AO1453">
        <v>0.91959999999999997</v>
      </c>
      <c r="AP1453">
        <v>0</v>
      </c>
      <c r="AQ1453">
        <v>1</v>
      </c>
      <c r="AR1453" t="s">
        <v>95</v>
      </c>
      <c r="AS1453" t="s">
        <v>95</v>
      </c>
      <c r="AT1453" t="s">
        <v>95</v>
      </c>
      <c r="AU1453" t="s">
        <v>95</v>
      </c>
      <c r="AV1453" t="s">
        <v>95</v>
      </c>
      <c r="AW1453" t="s">
        <v>95</v>
      </c>
      <c r="AX1453" t="s">
        <v>95</v>
      </c>
      <c r="AY1453" t="s">
        <v>95</v>
      </c>
      <c r="AZ1453" t="s">
        <v>95</v>
      </c>
      <c r="BA1453" t="s">
        <v>95</v>
      </c>
      <c r="BB1453" t="s">
        <v>95</v>
      </c>
      <c r="BC1453" t="s">
        <v>95</v>
      </c>
      <c r="BD1453" t="s">
        <v>95</v>
      </c>
      <c r="BI1453">
        <v>0</v>
      </c>
      <c r="BJ1453" t="s">
        <v>137</v>
      </c>
      <c r="BK1453" t="s">
        <v>133</v>
      </c>
      <c r="BL1453">
        <v>1</v>
      </c>
      <c r="BM1453">
        <v>1</v>
      </c>
      <c r="BN1453">
        <v>0</v>
      </c>
      <c r="BO1453">
        <v>0</v>
      </c>
      <c r="BP1453">
        <v>0</v>
      </c>
      <c r="BQ1453">
        <v>1</v>
      </c>
      <c r="BY1453">
        <v>1518</v>
      </c>
      <c r="CG1453" s="4">
        <v>1</v>
      </c>
      <c r="CH1453" s="4">
        <v>1</v>
      </c>
      <c r="CI1453" s="5">
        <v>0</v>
      </c>
      <c r="CJ1453" s="5">
        <v>0</v>
      </c>
      <c r="CK1453" s="5">
        <v>0</v>
      </c>
      <c r="CL1453" s="5">
        <v>1</v>
      </c>
    </row>
    <row r="1454" spans="1:90" x14ac:dyDescent="0.2">
      <c r="A1454" t="s">
        <v>2255</v>
      </c>
      <c r="B1454" t="s">
        <v>2116</v>
      </c>
      <c r="C1454" t="s">
        <v>230</v>
      </c>
      <c r="D1454">
        <v>3.5</v>
      </c>
      <c r="E1454" t="s">
        <v>317</v>
      </c>
      <c r="F1454" t="s">
        <v>2135</v>
      </c>
      <c r="G1454" t="s">
        <v>322</v>
      </c>
      <c r="H1454" t="s">
        <v>2119</v>
      </c>
      <c r="I1454">
        <v>0.28833999999999999</v>
      </c>
      <c r="J1454">
        <v>7.8688999999999999E-3</v>
      </c>
      <c r="K1454">
        <v>7.3122999999999994E-2</v>
      </c>
      <c r="L1454">
        <v>2006.8</v>
      </c>
      <c r="M1454">
        <v>15.24</v>
      </c>
      <c r="N1454">
        <v>2.4685000000000001</v>
      </c>
      <c r="O1454">
        <v>1553.7</v>
      </c>
      <c r="P1454" s="1">
        <v>157590</v>
      </c>
      <c r="Q1454">
        <v>-145.44</v>
      </c>
      <c r="R1454">
        <v>0.49989</v>
      </c>
      <c r="S1454">
        <v>0.46329999999999999</v>
      </c>
      <c r="T1454">
        <v>1.0106999999999999</v>
      </c>
      <c r="U1454">
        <v>0.62997999999999998</v>
      </c>
      <c r="V1454">
        <v>-0.44705</v>
      </c>
      <c r="W1454">
        <v>-0.51595999999999997</v>
      </c>
      <c r="X1454">
        <v>1.7192000000000001</v>
      </c>
      <c r="Y1454">
        <v>0.95555999999999996</v>
      </c>
      <c r="Z1454">
        <v>0.44155</v>
      </c>
      <c r="AA1454">
        <v>0.41494999999999999</v>
      </c>
      <c r="AB1454">
        <v>1.0680000000000001</v>
      </c>
      <c r="AC1454">
        <v>0.78161999999999998</v>
      </c>
      <c r="AD1454">
        <v>45</v>
      </c>
      <c r="AE1454">
        <v>18</v>
      </c>
      <c r="AF1454">
        <v>2.4306000000000001</v>
      </c>
      <c r="AG1454">
        <v>0.40510000000000002</v>
      </c>
      <c r="AH1454">
        <v>2.0255000000000001</v>
      </c>
      <c r="AI1454">
        <v>24</v>
      </c>
      <c r="AJ1454">
        <v>2</v>
      </c>
      <c r="AK1454">
        <v>23</v>
      </c>
      <c r="AL1454">
        <v>0</v>
      </c>
      <c r="AM1454">
        <v>0</v>
      </c>
      <c r="AN1454">
        <v>1</v>
      </c>
      <c r="AO1454">
        <v>0.65414000000000005</v>
      </c>
      <c r="AP1454">
        <v>0</v>
      </c>
      <c r="AQ1454">
        <v>1</v>
      </c>
      <c r="AR1454" t="s">
        <v>94</v>
      </c>
      <c r="AS1454" t="s">
        <v>95</v>
      </c>
      <c r="AT1454" t="s">
        <v>95</v>
      </c>
      <c r="AU1454" t="s">
        <v>94</v>
      </c>
      <c r="AV1454" t="s">
        <v>94</v>
      </c>
      <c r="AW1454" t="s">
        <v>94</v>
      </c>
      <c r="AX1454" t="s">
        <v>94</v>
      </c>
      <c r="AY1454" t="s">
        <v>95</v>
      </c>
      <c r="AZ1454" t="s">
        <v>95</v>
      </c>
      <c r="BA1454" t="s">
        <v>94</v>
      </c>
      <c r="BB1454" t="s">
        <v>94</v>
      </c>
      <c r="BC1454" t="s">
        <v>94</v>
      </c>
      <c r="BD1454" t="s">
        <v>94</v>
      </c>
      <c r="BI1454">
        <v>0</v>
      </c>
      <c r="BJ1454" t="s">
        <v>132</v>
      </c>
      <c r="BK1454" t="s">
        <v>133</v>
      </c>
      <c r="BL1454">
        <v>0</v>
      </c>
      <c r="BM1454">
        <v>1</v>
      </c>
      <c r="BN1454">
        <v>0</v>
      </c>
      <c r="BO1454">
        <v>0</v>
      </c>
      <c r="BP1454">
        <v>0</v>
      </c>
      <c r="BQ1454">
        <v>0</v>
      </c>
      <c r="BY1454">
        <v>1519</v>
      </c>
      <c r="CG1454" s="4">
        <v>0</v>
      </c>
      <c r="CH1454" s="4">
        <v>1</v>
      </c>
      <c r="CI1454" s="5">
        <v>0</v>
      </c>
      <c r="CJ1454" s="5">
        <v>0</v>
      </c>
      <c r="CK1454" s="5">
        <v>0</v>
      </c>
      <c r="CL1454" s="5">
        <v>0</v>
      </c>
    </row>
    <row r="1455" spans="1:90" x14ac:dyDescent="0.2">
      <c r="A1455" t="s">
        <v>2256</v>
      </c>
      <c r="B1455" t="s">
        <v>2116</v>
      </c>
      <c r="C1455" t="s">
        <v>230</v>
      </c>
      <c r="D1455">
        <v>3.5</v>
      </c>
      <c r="E1455" t="s">
        <v>317</v>
      </c>
      <c r="F1455" t="s">
        <v>2139</v>
      </c>
      <c r="G1455" t="s">
        <v>326</v>
      </c>
      <c r="H1455" t="s">
        <v>2119</v>
      </c>
      <c r="I1455">
        <v>0.32740999999999998</v>
      </c>
      <c r="J1455">
        <v>1.1216E-2</v>
      </c>
      <c r="K1455">
        <v>0.10791000000000001</v>
      </c>
      <c r="L1455">
        <v>2015.5</v>
      </c>
      <c r="M1455">
        <v>13.422000000000001</v>
      </c>
      <c r="N1455">
        <v>5.4688999999999997</v>
      </c>
      <c r="O1455">
        <v>1552.9</v>
      </c>
      <c r="P1455" s="1">
        <v>157670</v>
      </c>
      <c r="Q1455">
        <v>-214.94</v>
      </c>
      <c r="R1455">
        <v>0.73738000000000004</v>
      </c>
      <c r="S1455">
        <v>0.71816999999999998</v>
      </c>
      <c r="T1455">
        <v>1.0239</v>
      </c>
      <c r="U1455">
        <v>0.46721000000000001</v>
      </c>
      <c r="V1455">
        <v>-0.29701</v>
      </c>
      <c r="W1455">
        <v>-0.35876999999999998</v>
      </c>
      <c r="X1455">
        <v>2.2755000000000001</v>
      </c>
      <c r="Y1455">
        <v>1.0889</v>
      </c>
      <c r="Z1455">
        <v>0.49193999999999999</v>
      </c>
      <c r="AA1455">
        <v>0.46775</v>
      </c>
      <c r="AB1455">
        <v>1.4241999999999999</v>
      </c>
      <c r="AC1455">
        <v>1.0601</v>
      </c>
      <c r="AD1455">
        <v>45</v>
      </c>
      <c r="AE1455">
        <v>14</v>
      </c>
      <c r="AF1455">
        <v>1.6456999999999999</v>
      </c>
      <c r="AG1455">
        <v>0.18285000000000001</v>
      </c>
      <c r="AH1455">
        <v>1.4628000000000001</v>
      </c>
      <c r="AI1455">
        <v>14</v>
      </c>
      <c r="AJ1455">
        <v>3</v>
      </c>
      <c r="AK1455">
        <v>9</v>
      </c>
      <c r="AL1455">
        <v>1</v>
      </c>
      <c r="AM1455">
        <v>1</v>
      </c>
      <c r="AN1455">
        <v>1</v>
      </c>
      <c r="AO1455">
        <v>0.86265999999999998</v>
      </c>
      <c r="AP1455">
        <v>0</v>
      </c>
      <c r="AQ1455">
        <v>1</v>
      </c>
      <c r="AR1455" t="s">
        <v>95</v>
      </c>
      <c r="AS1455" t="s">
        <v>95</v>
      </c>
      <c r="AT1455" t="s">
        <v>95</v>
      </c>
      <c r="AU1455" t="s">
        <v>94</v>
      </c>
      <c r="AV1455" t="s">
        <v>95</v>
      </c>
      <c r="AW1455" t="s">
        <v>94</v>
      </c>
      <c r="AX1455" t="s">
        <v>95</v>
      </c>
      <c r="AY1455" t="s">
        <v>95</v>
      </c>
      <c r="AZ1455" t="s">
        <v>95</v>
      </c>
      <c r="BA1455" t="s">
        <v>94</v>
      </c>
      <c r="BB1455" t="s">
        <v>94</v>
      </c>
      <c r="BC1455" t="s">
        <v>94</v>
      </c>
      <c r="BD1455" t="s">
        <v>94</v>
      </c>
      <c r="BI1455">
        <v>0</v>
      </c>
      <c r="BJ1455" t="s">
        <v>132</v>
      </c>
      <c r="BK1455" t="s">
        <v>133</v>
      </c>
      <c r="BL1455">
        <v>1</v>
      </c>
      <c r="BM1455">
        <v>1</v>
      </c>
      <c r="BN1455">
        <v>0</v>
      </c>
      <c r="BO1455">
        <v>0</v>
      </c>
      <c r="BP1455">
        <v>0</v>
      </c>
      <c r="BQ1455">
        <v>0</v>
      </c>
      <c r="BY1455">
        <v>1520</v>
      </c>
      <c r="CG1455" s="4">
        <v>1</v>
      </c>
      <c r="CH1455" s="4">
        <v>1</v>
      </c>
      <c r="CI1455" s="5">
        <v>0</v>
      </c>
      <c r="CJ1455" s="5">
        <v>0</v>
      </c>
      <c r="CK1455" s="5">
        <v>0</v>
      </c>
      <c r="CL1455" s="5">
        <v>0</v>
      </c>
    </row>
    <row r="1456" spans="1:90" x14ac:dyDescent="0.2">
      <c r="A1456" t="s">
        <v>2257</v>
      </c>
      <c r="B1456" t="s">
        <v>2116</v>
      </c>
      <c r="C1456" t="s">
        <v>230</v>
      </c>
      <c r="D1456">
        <v>3.5</v>
      </c>
      <c r="E1456" t="s">
        <v>317</v>
      </c>
      <c r="F1456" t="s">
        <v>2143</v>
      </c>
      <c r="G1456" t="s">
        <v>329</v>
      </c>
      <c r="H1456" t="s">
        <v>2119</v>
      </c>
      <c r="I1456">
        <v>0.40095999999999998</v>
      </c>
      <c r="J1456">
        <v>0.40094999999999997</v>
      </c>
      <c r="K1456">
        <v>0.39344000000000001</v>
      </c>
      <c r="L1456">
        <v>2048.5</v>
      </c>
      <c r="M1456">
        <v>10.96</v>
      </c>
      <c r="N1456" s="1">
        <v>900000</v>
      </c>
      <c r="O1456">
        <v>0.78652</v>
      </c>
      <c r="P1456">
        <v>2013.7</v>
      </c>
      <c r="Q1456">
        <v>-784.34</v>
      </c>
      <c r="R1456">
        <v>0.90039000000000002</v>
      </c>
      <c r="S1456">
        <v>0.8931</v>
      </c>
      <c r="T1456">
        <v>3.0939000000000001</v>
      </c>
      <c r="U1456">
        <v>1.1252</v>
      </c>
      <c r="V1456">
        <v>0.90039000000000002</v>
      </c>
      <c r="W1456">
        <v>0.89564999999999995</v>
      </c>
      <c r="X1456">
        <v>3.0939000000000001</v>
      </c>
      <c r="Y1456">
        <v>1.1252</v>
      </c>
      <c r="Z1456">
        <v>0.27168999999999999</v>
      </c>
      <c r="AA1456">
        <v>0.23701</v>
      </c>
      <c r="AB1456">
        <v>8.3658999999999999</v>
      </c>
      <c r="AC1456">
        <v>5.5692000000000004</v>
      </c>
      <c r="AD1456">
        <v>45</v>
      </c>
      <c r="AE1456">
        <v>13</v>
      </c>
      <c r="AF1456" s="1">
        <v>5.6371E-5</v>
      </c>
      <c r="AG1456" s="1">
        <v>1.6667E-8</v>
      </c>
      <c r="AH1456" s="1">
        <v>5.6354999999999998E-5</v>
      </c>
      <c r="AI1456">
        <v>14</v>
      </c>
      <c r="AJ1456">
        <v>0</v>
      </c>
      <c r="AK1456">
        <v>9</v>
      </c>
      <c r="AL1456">
        <v>0</v>
      </c>
      <c r="AM1456">
        <v>1</v>
      </c>
      <c r="AN1456">
        <v>1</v>
      </c>
      <c r="AO1456">
        <v>0.52964999999999995</v>
      </c>
      <c r="AP1456">
        <v>0</v>
      </c>
      <c r="AQ1456">
        <v>1</v>
      </c>
      <c r="AR1456" t="s">
        <v>95</v>
      </c>
      <c r="AS1456" t="s">
        <v>95</v>
      </c>
      <c r="AT1456" t="s">
        <v>95</v>
      </c>
      <c r="AU1456" t="s">
        <v>94</v>
      </c>
      <c r="AV1456" t="s">
        <v>94</v>
      </c>
      <c r="AW1456" t="s">
        <v>94</v>
      </c>
      <c r="AX1456" t="s">
        <v>94</v>
      </c>
      <c r="AY1456" t="s">
        <v>94</v>
      </c>
      <c r="AZ1456" t="s">
        <v>94</v>
      </c>
      <c r="BA1456" t="s">
        <v>94</v>
      </c>
      <c r="BB1456" t="s">
        <v>94</v>
      </c>
      <c r="BC1456" t="s">
        <v>94</v>
      </c>
      <c r="BD1456" t="s">
        <v>94</v>
      </c>
      <c r="BI1456">
        <v>0</v>
      </c>
      <c r="BJ1456" t="s">
        <v>132</v>
      </c>
      <c r="BK1456" t="s">
        <v>133</v>
      </c>
      <c r="BL1456">
        <v>1</v>
      </c>
      <c r="BM1456">
        <v>1</v>
      </c>
      <c r="BN1456">
        <v>0</v>
      </c>
      <c r="BO1456">
        <v>0</v>
      </c>
      <c r="BP1456">
        <v>0</v>
      </c>
      <c r="BQ1456">
        <v>0</v>
      </c>
      <c r="BY1456">
        <v>1521</v>
      </c>
      <c r="CG1456" s="4">
        <v>1</v>
      </c>
      <c r="CH1456" s="4">
        <v>1</v>
      </c>
      <c r="CI1456" s="5">
        <v>0</v>
      </c>
      <c r="CJ1456" s="5">
        <v>0</v>
      </c>
      <c r="CK1456" s="5">
        <v>0</v>
      </c>
      <c r="CL1456" s="5">
        <v>0</v>
      </c>
    </row>
    <row r="1457" spans="1:90" x14ac:dyDescent="0.2">
      <c r="A1457" t="s">
        <v>2258</v>
      </c>
      <c r="B1457" t="s">
        <v>2116</v>
      </c>
      <c r="C1457" t="s">
        <v>230</v>
      </c>
      <c r="D1457">
        <v>3.5</v>
      </c>
      <c r="E1457" t="s">
        <v>317</v>
      </c>
      <c r="F1457" t="s">
        <v>2147</v>
      </c>
      <c r="G1457" t="s">
        <v>329</v>
      </c>
      <c r="H1457" t="s">
        <v>2119</v>
      </c>
      <c r="I1457">
        <v>0.39195999999999998</v>
      </c>
      <c r="J1457">
        <v>0.39194000000000001</v>
      </c>
      <c r="K1457">
        <v>0.40505999999999998</v>
      </c>
      <c r="L1457">
        <v>2048.1999999999998</v>
      </c>
      <c r="M1457">
        <v>11.212</v>
      </c>
      <c r="N1457" s="1">
        <v>653260</v>
      </c>
      <c r="O1457">
        <v>0.39506000000000002</v>
      </c>
      <c r="P1457">
        <v>2011.7</v>
      </c>
      <c r="Q1457">
        <v>-807.34</v>
      </c>
      <c r="R1457">
        <v>0.87602999999999998</v>
      </c>
      <c r="S1457">
        <v>0.86695999999999995</v>
      </c>
      <c r="T1457">
        <v>3.4937</v>
      </c>
      <c r="U1457">
        <v>1.3795999999999999</v>
      </c>
      <c r="V1457">
        <v>0.87602999999999998</v>
      </c>
      <c r="W1457">
        <v>0.87012999999999996</v>
      </c>
      <c r="X1457">
        <v>3.4937</v>
      </c>
      <c r="Y1457">
        <v>1.3795999999999999</v>
      </c>
      <c r="Z1457">
        <v>0.28106999999999999</v>
      </c>
      <c r="AA1457">
        <v>0.24682999999999999</v>
      </c>
      <c r="AB1457">
        <v>8.4135000000000009</v>
      </c>
      <c r="AC1457">
        <v>5.6916000000000002</v>
      </c>
      <c r="AD1457">
        <v>45</v>
      </c>
      <c r="AE1457">
        <v>15</v>
      </c>
      <c r="AF1457" s="1">
        <v>7.7663000000000005E-5</v>
      </c>
      <c r="AG1457" s="1">
        <v>4.5924000000000001E-8</v>
      </c>
      <c r="AH1457" s="1">
        <v>7.7616999999999999E-5</v>
      </c>
      <c r="AI1457">
        <v>18</v>
      </c>
      <c r="AJ1457">
        <v>0</v>
      </c>
      <c r="AK1457">
        <v>6</v>
      </c>
      <c r="AL1457">
        <v>0</v>
      </c>
      <c r="AM1457">
        <v>1</v>
      </c>
      <c r="AN1457">
        <v>1</v>
      </c>
      <c r="AO1457">
        <v>0.52054999999999996</v>
      </c>
      <c r="AP1457">
        <v>0</v>
      </c>
      <c r="AQ1457">
        <v>1</v>
      </c>
      <c r="AR1457" t="s">
        <v>95</v>
      </c>
      <c r="AS1457" t="s">
        <v>95</v>
      </c>
      <c r="AT1457" t="s">
        <v>95</v>
      </c>
      <c r="AU1457" t="s">
        <v>94</v>
      </c>
      <c r="AV1457" t="s">
        <v>94</v>
      </c>
      <c r="AW1457" t="s">
        <v>94</v>
      </c>
      <c r="AX1457" t="s">
        <v>94</v>
      </c>
      <c r="AY1457" t="s">
        <v>94</v>
      </c>
      <c r="AZ1457" t="s">
        <v>94</v>
      </c>
      <c r="BA1457" t="s">
        <v>94</v>
      </c>
      <c r="BB1457" t="s">
        <v>94</v>
      </c>
      <c r="BC1457" t="s">
        <v>94</v>
      </c>
      <c r="BD1457" t="s">
        <v>94</v>
      </c>
      <c r="BI1457">
        <v>0</v>
      </c>
      <c r="BJ1457" t="s">
        <v>132</v>
      </c>
      <c r="BK1457" t="s">
        <v>133</v>
      </c>
      <c r="BL1457">
        <v>1</v>
      </c>
      <c r="BM1457">
        <v>1</v>
      </c>
      <c r="BN1457">
        <v>0</v>
      </c>
      <c r="BO1457">
        <v>0</v>
      </c>
      <c r="BP1457">
        <v>0</v>
      </c>
      <c r="BQ1457">
        <v>0</v>
      </c>
      <c r="BY1457">
        <v>1522</v>
      </c>
      <c r="CG1457" s="4">
        <v>1</v>
      </c>
      <c r="CH1457" s="4">
        <v>1</v>
      </c>
      <c r="CI1457" s="5">
        <v>0</v>
      </c>
      <c r="CJ1457" s="5">
        <v>0</v>
      </c>
      <c r="CK1457" s="5">
        <v>0</v>
      </c>
      <c r="CL1457" s="5">
        <v>0</v>
      </c>
    </row>
    <row r="1458" spans="1:90" x14ac:dyDescent="0.2">
      <c r="A1458" t="s">
        <v>2259</v>
      </c>
      <c r="B1458" t="s">
        <v>2116</v>
      </c>
      <c r="C1458" t="s">
        <v>230</v>
      </c>
      <c r="D1458">
        <v>3.5</v>
      </c>
      <c r="E1458" t="s">
        <v>317</v>
      </c>
      <c r="F1458" t="s">
        <v>2151</v>
      </c>
      <c r="G1458" t="s">
        <v>326</v>
      </c>
      <c r="H1458" t="s">
        <v>2119</v>
      </c>
      <c r="I1458">
        <v>0.29607</v>
      </c>
      <c r="J1458">
        <v>1.3917000000000001E-2</v>
      </c>
      <c r="K1458">
        <v>0.13650000000000001</v>
      </c>
      <c r="L1458">
        <v>2015.4</v>
      </c>
      <c r="M1458">
        <v>14.842000000000001</v>
      </c>
      <c r="N1458">
        <v>6.8756000000000004</v>
      </c>
      <c r="O1458">
        <v>1552.4</v>
      </c>
      <c r="P1458" s="1">
        <v>157730</v>
      </c>
      <c r="Q1458">
        <v>-271.86</v>
      </c>
      <c r="R1458">
        <v>0.77180000000000004</v>
      </c>
      <c r="S1458">
        <v>0.75509999999999999</v>
      </c>
      <c r="T1458">
        <v>1.1588000000000001</v>
      </c>
      <c r="U1458">
        <v>0.58784000000000003</v>
      </c>
      <c r="V1458">
        <v>-0.33307999999999999</v>
      </c>
      <c r="W1458">
        <v>-0.39656000000000002</v>
      </c>
      <c r="X1458">
        <v>2.8008000000000002</v>
      </c>
      <c r="Y1458">
        <v>1.4</v>
      </c>
      <c r="Z1458">
        <v>0.53402000000000005</v>
      </c>
      <c r="AA1458">
        <v>0.51183000000000001</v>
      </c>
      <c r="AB1458">
        <v>1.6558999999999999</v>
      </c>
      <c r="AC1458">
        <v>1.2707999999999999</v>
      </c>
      <c r="AD1458">
        <v>45</v>
      </c>
      <c r="AE1458">
        <v>15</v>
      </c>
      <c r="AF1458">
        <v>1.3089999999999999</v>
      </c>
      <c r="AG1458">
        <v>0.14544000000000001</v>
      </c>
      <c r="AH1458">
        <v>1.1635</v>
      </c>
      <c r="AI1458">
        <v>18</v>
      </c>
      <c r="AJ1458">
        <v>3</v>
      </c>
      <c r="AK1458">
        <v>17</v>
      </c>
      <c r="AL1458">
        <v>1</v>
      </c>
      <c r="AM1458">
        <v>0</v>
      </c>
      <c r="AN1458">
        <v>1</v>
      </c>
      <c r="AO1458">
        <v>0.88668999999999998</v>
      </c>
      <c r="AP1458">
        <v>0</v>
      </c>
      <c r="AQ1458">
        <v>1</v>
      </c>
      <c r="AR1458" t="s">
        <v>95</v>
      </c>
      <c r="AS1458" t="s">
        <v>95</v>
      </c>
      <c r="AT1458" t="s">
        <v>95</v>
      </c>
      <c r="AU1458" t="s">
        <v>95</v>
      </c>
      <c r="AV1458" t="s">
        <v>95</v>
      </c>
      <c r="AW1458" t="s">
        <v>95</v>
      </c>
      <c r="AX1458" t="s">
        <v>95</v>
      </c>
      <c r="AY1458" t="s">
        <v>95</v>
      </c>
      <c r="AZ1458" t="s">
        <v>95</v>
      </c>
      <c r="BA1458" t="s">
        <v>95</v>
      </c>
      <c r="BB1458" t="s">
        <v>95</v>
      </c>
      <c r="BC1458" t="s">
        <v>95</v>
      </c>
      <c r="BD1458" t="s">
        <v>95</v>
      </c>
      <c r="BI1458">
        <v>0</v>
      </c>
      <c r="BJ1458" t="s">
        <v>132</v>
      </c>
      <c r="BK1458" t="s">
        <v>133</v>
      </c>
      <c r="BL1458">
        <v>1</v>
      </c>
      <c r="BM1458">
        <v>1</v>
      </c>
      <c r="BN1458">
        <v>0</v>
      </c>
      <c r="BO1458">
        <v>0</v>
      </c>
      <c r="BP1458">
        <v>0</v>
      </c>
      <c r="BQ1458">
        <v>0</v>
      </c>
      <c r="BY1458">
        <v>1523</v>
      </c>
      <c r="CG1458" s="4">
        <v>1</v>
      </c>
      <c r="CH1458" s="4">
        <v>1</v>
      </c>
      <c r="CI1458" s="5">
        <v>0</v>
      </c>
      <c r="CJ1458" s="5">
        <v>0</v>
      </c>
      <c r="CK1458" s="5">
        <v>0</v>
      </c>
      <c r="CL1458" s="5">
        <v>0</v>
      </c>
    </row>
    <row r="1459" spans="1:90" x14ac:dyDescent="0.2">
      <c r="A1459" t="s">
        <v>2260</v>
      </c>
      <c r="B1459" t="s">
        <v>2116</v>
      </c>
      <c r="C1459" t="s">
        <v>230</v>
      </c>
      <c r="D1459">
        <v>3.5</v>
      </c>
      <c r="E1459" t="s">
        <v>317</v>
      </c>
      <c r="F1459" t="s">
        <v>2157</v>
      </c>
      <c r="G1459" t="s">
        <v>336</v>
      </c>
      <c r="H1459" t="s">
        <v>2119</v>
      </c>
      <c r="I1459">
        <v>0.21360999999999999</v>
      </c>
      <c r="J1459">
        <v>0.14588999999999999</v>
      </c>
      <c r="K1459">
        <v>7.1542000000000003</v>
      </c>
      <c r="L1459">
        <v>2022.1</v>
      </c>
      <c r="M1459">
        <v>20.571999999999999</v>
      </c>
      <c r="N1459">
        <v>711.87</v>
      </c>
      <c r="O1459">
        <v>5.5523999999999999E-3</v>
      </c>
      <c r="P1459">
        <v>1946.4</v>
      </c>
      <c r="Q1459">
        <v>-14251</v>
      </c>
      <c r="R1459">
        <v>0.99841000000000002</v>
      </c>
      <c r="S1459">
        <v>0.99829000000000001</v>
      </c>
      <c r="T1459">
        <v>4.6616</v>
      </c>
      <c r="U1459">
        <v>3.6080999999999999</v>
      </c>
      <c r="V1459">
        <v>0.99099999999999999</v>
      </c>
      <c r="W1459">
        <v>0.99056999999999995</v>
      </c>
      <c r="X1459">
        <v>11.092000000000001</v>
      </c>
      <c r="Y1459">
        <v>9.0923999999999996</v>
      </c>
      <c r="Z1459">
        <v>0.63146999999999998</v>
      </c>
      <c r="AA1459">
        <v>0.61392000000000002</v>
      </c>
      <c r="AB1459">
        <v>70.978999999999999</v>
      </c>
      <c r="AC1459">
        <v>58.155999999999999</v>
      </c>
      <c r="AD1459">
        <v>45</v>
      </c>
      <c r="AE1459">
        <v>25</v>
      </c>
      <c r="AF1459">
        <v>0.60965999999999998</v>
      </c>
      <c r="AG1459">
        <v>1.4047E-3</v>
      </c>
      <c r="AH1459">
        <v>0.60826000000000002</v>
      </c>
      <c r="AI1459">
        <v>25</v>
      </c>
      <c r="AJ1459">
        <v>0</v>
      </c>
      <c r="AK1459">
        <v>24</v>
      </c>
      <c r="AL1459">
        <v>0</v>
      </c>
      <c r="AM1459">
        <v>0</v>
      </c>
      <c r="AN1459">
        <v>0</v>
      </c>
      <c r="AO1459">
        <v>0.88099000000000005</v>
      </c>
      <c r="AP1459">
        <v>0</v>
      </c>
      <c r="AQ1459">
        <v>0</v>
      </c>
      <c r="AR1459" t="s">
        <v>95</v>
      </c>
      <c r="AS1459" t="s">
        <v>95</v>
      </c>
      <c r="AT1459" t="s">
        <v>95</v>
      </c>
      <c r="AU1459" t="s">
        <v>95</v>
      </c>
      <c r="AV1459" t="s">
        <v>95</v>
      </c>
      <c r="AW1459" t="s">
        <v>95</v>
      </c>
      <c r="AX1459" t="s">
        <v>95</v>
      </c>
      <c r="AY1459" t="s">
        <v>95</v>
      </c>
      <c r="AZ1459" t="s">
        <v>95</v>
      </c>
      <c r="BA1459" t="s">
        <v>95</v>
      </c>
      <c r="BB1459" t="s">
        <v>95</v>
      </c>
      <c r="BC1459" t="s">
        <v>95</v>
      </c>
      <c r="BD1459" t="s">
        <v>95</v>
      </c>
      <c r="BH1459" t="s">
        <v>389</v>
      </c>
      <c r="BI1459">
        <v>1</v>
      </c>
      <c r="BJ1459" t="s">
        <v>97</v>
      </c>
      <c r="BK1459" t="s">
        <v>337</v>
      </c>
      <c r="BL1459">
        <v>0</v>
      </c>
      <c r="BM1459">
        <v>0</v>
      </c>
      <c r="BN1459">
        <v>0</v>
      </c>
      <c r="BO1459">
        <v>0</v>
      </c>
      <c r="BP1459">
        <v>0</v>
      </c>
      <c r="BQ1459">
        <v>0</v>
      </c>
      <c r="BY1459">
        <v>1524</v>
      </c>
      <c r="CG1459" s="4">
        <v>0</v>
      </c>
      <c r="CH1459" s="4">
        <v>0</v>
      </c>
      <c r="CI1459" s="5">
        <v>0</v>
      </c>
      <c r="CJ1459" s="5">
        <v>0</v>
      </c>
      <c r="CK1459" s="5">
        <v>0</v>
      </c>
      <c r="CL1459" s="5">
        <v>0</v>
      </c>
    </row>
    <row r="1460" spans="1:90" x14ac:dyDescent="0.2">
      <c r="A1460" t="s">
        <v>2261</v>
      </c>
      <c r="B1460" t="s">
        <v>2116</v>
      </c>
      <c r="C1460" t="s">
        <v>230</v>
      </c>
      <c r="D1460">
        <v>3.5</v>
      </c>
      <c r="E1460" t="s">
        <v>317</v>
      </c>
      <c r="F1460" t="s">
        <v>2159</v>
      </c>
      <c r="G1460" t="s">
        <v>340</v>
      </c>
      <c r="H1460" t="s">
        <v>2119</v>
      </c>
      <c r="I1460">
        <v>0.18418000000000001</v>
      </c>
      <c r="J1460">
        <v>0.11791</v>
      </c>
      <c r="K1460">
        <v>0.84967999999999999</v>
      </c>
      <c r="L1460">
        <v>2019</v>
      </c>
      <c r="M1460">
        <v>23.859000000000002</v>
      </c>
      <c r="N1460">
        <v>62.396000000000001</v>
      </c>
      <c r="O1460">
        <v>7.0899000000000001</v>
      </c>
      <c r="P1460">
        <v>2007</v>
      </c>
      <c r="Q1460">
        <v>-1691.8</v>
      </c>
      <c r="R1460">
        <v>0.98989000000000005</v>
      </c>
      <c r="S1460">
        <v>0.98912999999999995</v>
      </c>
      <c r="T1460">
        <v>1.2685999999999999</v>
      </c>
      <c r="U1460">
        <v>0.95613000000000004</v>
      </c>
      <c r="V1460">
        <v>0.97831999999999997</v>
      </c>
      <c r="W1460">
        <v>0.97726000000000002</v>
      </c>
      <c r="X1460">
        <v>1.8574999999999999</v>
      </c>
      <c r="Y1460">
        <v>1.4783999999999999</v>
      </c>
      <c r="Z1460">
        <v>0.73150000000000004</v>
      </c>
      <c r="AA1460">
        <v>0.71840999999999999</v>
      </c>
      <c r="AB1460">
        <v>6.5368000000000004</v>
      </c>
      <c r="AC1460">
        <v>5.3593999999999999</v>
      </c>
      <c r="AD1460">
        <v>44</v>
      </c>
      <c r="AE1460">
        <v>24</v>
      </c>
      <c r="AF1460">
        <v>0.68913999999999997</v>
      </c>
      <c r="AG1460">
        <v>1.6027E-2</v>
      </c>
      <c r="AH1460">
        <v>0.67312000000000005</v>
      </c>
      <c r="AI1460">
        <v>24</v>
      </c>
      <c r="AJ1460">
        <v>0</v>
      </c>
      <c r="AK1460">
        <v>23</v>
      </c>
      <c r="AL1460">
        <v>0</v>
      </c>
      <c r="AM1460">
        <v>0</v>
      </c>
      <c r="AN1460">
        <v>1</v>
      </c>
      <c r="AO1460">
        <v>0.90541000000000005</v>
      </c>
      <c r="AP1460">
        <v>0</v>
      </c>
      <c r="AQ1460">
        <v>1</v>
      </c>
      <c r="AR1460" t="s">
        <v>95</v>
      </c>
      <c r="AS1460" t="s">
        <v>95</v>
      </c>
      <c r="AT1460" t="s">
        <v>95</v>
      </c>
      <c r="AU1460" t="s">
        <v>95</v>
      </c>
      <c r="AV1460" t="s">
        <v>95</v>
      </c>
      <c r="AW1460" t="s">
        <v>95</v>
      </c>
      <c r="AX1460" t="s">
        <v>95</v>
      </c>
      <c r="AY1460" t="s">
        <v>95</v>
      </c>
      <c r="AZ1460" t="s">
        <v>95</v>
      </c>
      <c r="BA1460" t="s">
        <v>95</v>
      </c>
      <c r="BB1460" t="s">
        <v>95</v>
      </c>
      <c r="BC1460" t="s">
        <v>95</v>
      </c>
      <c r="BD1460" t="s">
        <v>95</v>
      </c>
      <c r="BH1460" t="s">
        <v>341</v>
      </c>
      <c r="BI1460">
        <v>1</v>
      </c>
      <c r="BJ1460" t="s">
        <v>97</v>
      </c>
      <c r="BK1460" t="s">
        <v>138</v>
      </c>
      <c r="BL1460">
        <v>0</v>
      </c>
      <c r="BM1460">
        <v>0</v>
      </c>
      <c r="BN1460">
        <v>0</v>
      </c>
      <c r="BO1460">
        <v>0</v>
      </c>
      <c r="BP1460">
        <v>0</v>
      </c>
      <c r="BQ1460">
        <v>0</v>
      </c>
      <c r="BY1460">
        <v>1525</v>
      </c>
      <c r="CG1460" s="4">
        <v>0</v>
      </c>
      <c r="CH1460" s="4">
        <v>0</v>
      </c>
      <c r="CI1460" s="5">
        <v>0</v>
      </c>
      <c r="CJ1460" s="5">
        <v>0</v>
      </c>
      <c r="CK1460" s="5">
        <v>0</v>
      </c>
      <c r="CL1460" s="5">
        <v>0</v>
      </c>
    </row>
    <row r="1461" spans="1:90" x14ac:dyDescent="0.2">
      <c r="A1461" t="s">
        <v>2262</v>
      </c>
      <c r="B1461" t="s">
        <v>2116</v>
      </c>
      <c r="C1461" t="s">
        <v>230</v>
      </c>
      <c r="D1461">
        <v>3.5</v>
      </c>
      <c r="E1461" t="s">
        <v>317</v>
      </c>
      <c r="F1461" t="s">
        <v>2165</v>
      </c>
      <c r="G1461" t="s">
        <v>344</v>
      </c>
      <c r="H1461" t="s">
        <v>2119</v>
      </c>
      <c r="I1461">
        <v>0.18862000000000001</v>
      </c>
      <c r="J1461">
        <v>0.11129</v>
      </c>
      <c r="K1461">
        <v>0.89315</v>
      </c>
      <c r="L1461">
        <v>2018.5</v>
      </c>
      <c r="M1461">
        <v>23.297000000000001</v>
      </c>
      <c r="N1461">
        <v>59.255000000000003</v>
      </c>
      <c r="O1461">
        <v>8.7768999999999995</v>
      </c>
      <c r="P1461">
        <v>2008.5</v>
      </c>
      <c r="Q1461">
        <v>-1778.4</v>
      </c>
      <c r="R1461">
        <v>0.99114000000000002</v>
      </c>
      <c r="S1461">
        <v>0.99048999999999998</v>
      </c>
      <c r="T1461">
        <v>1.2658</v>
      </c>
      <c r="U1461">
        <v>0.95206999999999997</v>
      </c>
      <c r="V1461">
        <v>0.97426000000000001</v>
      </c>
      <c r="W1461">
        <v>0.97302999999999995</v>
      </c>
      <c r="X1461">
        <v>2.1577999999999999</v>
      </c>
      <c r="Y1461">
        <v>1.7422</v>
      </c>
      <c r="Z1461">
        <v>0.74378999999999995</v>
      </c>
      <c r="AA1461">
        <v>0.73158999999999996</v>
      </c>
      <c r="AB1461">
        <v>6.8079000000000001</v>
      </c>
      <c r="AC1461">
        <v>5.6805000000000003</v>
      </c>
      <c r="AD1461">
        <v>45</v>
      </c>
      <c r="AE1461">
        <v>25</v>
      </c>
      <c r="AF1461">
        <v>0.72567999999999999</v>
      </c>
      <c r="AG1461">
        <v>1.6875999999999999E-2</v>
      </c>
      <c r="AH1461">
        <v>0.70879999999999999</v>
      </c>
      <c r="AI1461">
        <v>25</v>
      </c>
      <c r="AJ1461">
        <v>1</v>
      </c>
      <c r="AK1461">
        <v>24</v>
      </c>
      <c r="AL1461">
        <v>0</v>
      </c>
      <c r="AM1461">
        <v>0</v>
      </c>
      <c r="AN1461">
        <v>1</v>
      </c>
      <c r="AO1461">
        <v>0.91959999999999997</v>
      </c>
      <c r="AP1461">
        <v>0</v>
      </c>
      <c r="AQ1461">
        <v>1</v>
      </c>
      <c r="AR1461" t="s">
        <v>95</v>
      </c>
      <c r="AS1461" t="s">
        <v>95</v>
      </c>
      <c r="AT1461" t="s">
        <v>95</v>
      </c>
      <c r="AU1461" t="s">
        <v>95</v>
      </c>
      <c r="AV1461" t="s">
        <v>95</v>
      </c>
      <c r="AW1461" t="s">
        <v>95</v>
      </c>
      <c r="AX1461" t="s">
        <v>95</v>
      </c>
      <c r="AY1461" t="s">
        <v>95</v>
      </c>
      <c r="AZ1461" t="s">
        <v>95</v>
      </c>
      <c r="BA1461" t="s">
        <v>95</v>
      </c>
      <c r="BB1461" t="s">
        <v>95</v>
      </c>
      <c r="BC1461" t="s">
        <v>95</v>
      </c>
      <c r="BD1461" t="s">
        <v>95</v>
      </c>
      <c r="BH1461" t="s">
        <v>345</v>
      </c>
      <c r="BI1461">
        <v>1</v>
      </c>
      <c r="BJ1461" t="s">
        <v>97</v>
      </c>
      <c r="BK1461" t="s">
        <v>180</v>
      </c>
      <c r="BL1461">
        <v>0</v>
      </c>
      <c r="BM1461">
        <v>0</v>
      </c>
      <c r="BN1461">
        <v>0</v>
      </c>
      <c r="BO1461">
        <v>0</v>
      </c>
      <c r="BP1461">
        <v>0</v>
      </c>
      <c r="BQ1461">
        <v>0</v>
      </c>
      <c r="BY1461">
        <v>1526</v>
      </c>
      <c r="CG1461" s="4">
        <v>0</v>
      </c>
      <c r="CH1461" s="4">
        <v>0</v>
      </c>
      <c r="CI1461" s="5">
        <v>0</v>
      </c>
      <c r="CJ1461" s="5">
        <v>0</v>
      </c>
      <c r="CK1461" s="5">
        <v>0</v>
      </c>
      <c r="CL1461" s="5">
        <v>0</v>
      </c>
    </row>
    <row r="1462" spans="1:90" x14ac:dyDescent="0.2">
      <c r="A1462" t="s">
        <v>2263</v>
      </c>
      <c r="B1462" t="s">
        <v>2116</v>
      </c>
      <c r="C1462" t="s">
        <v>230</v>
      </c>
      <c r="D1462">
        <v>3.5</v>
      </c>
      <c r="E1462" t="s">
        <v>317</v>
      </c>
      <c r="F1462" t="s">
        <v>2167</v>
      </c>
      <c r="G1462" t="s">
        <v>348</v>
      </c>
      <c r="H1462" t="s">
        <v>2119</v>
      </c>
      <c r="I1462">
        <v>0.12005</v>
      </c>
      <c r="J1462">
        <v>9.1281999999999995E-3</v>
      </c>
      <c r="K1462">
        <v>8.5973999999999995E-2</v>
      </c>
      <c r="L1462">
        <v>2109.4</v>
      </c>
      <c r="M1462">
        <v>36.603999999999999</v>
      </c>
      <c r="N1462" s="1">
        <v>181800</v>
      </c>
      <c r="O1462">
        <v>1553.4</v>
      </c>
      <c r="P1462" s="1">
        <v>157620</v>
      </c>
      <c r="Q1462">
        <v>-171.06</v>
      </c>
      <c r="R1462">
        <v>0.67113</v>
      </c>
      <c r="S1462">
        <v>0.64515999999999996</v>
      </c>
      <c r="T1462">
        <v>0.82435000000000003</v>
      </c>
      <c r="U1462">
        <v>0.54007000000000005</v>
      </c>
      <c r="V1462">
        <v>-0.41727999999999998</v>
      </c>
      <c r="W1462">
        <v>-0.48997000000000002</v>
      </c>
      <c r="X1462">
        <v>1.7113</v>
      </c>
      <c r="Y1462">
        <v>0.92857000000000001</v>
      </c>
      <c r="Z1462">
        <v>0.52554000000000001</v>
      </c>
      <c r="AA1462">
        <v>0.50119999999999998</v>
      </c>
      <c r="AB1462">
        <v>0.99014999999999997</v>
      </c>
      <c r="AC1462">
        <v>0.74875999999999998</v>
      </c>
      <c r="AD1462">
        <v>42</v>
      </c>
      <c r="AE1462">
        <v>16</v>
      </c>
      <c r="AF1462" s="1">
        <v>3.3003000000000002E-5</v>
      </c>
      <c r="AG1462" s="1">
        <v>5.5003999999999999E-6</v>
      </c>
      <c r="AH1462" s="1">
        <v>2.7501999999999999E-5</v>
      </c>
      <c r="AI1462">
        <v>22</v>
      </c>
      <c r="AJ1462">
        <v>0</v>
      </c>
      <c r="AK1462">
        <v>21</v>
      </c>
      <c r="AL1462">
        <v>0</v>
      </c>
      <c r="AM1462">
        <v>0</v>
      </c>
      <c r="AN1462">
        <v>1</v>
      </c>
      <c r="AO1462">
        <v>0.63414999999999999</v>
      </c>
      <c r="AP1462">
        <v>0</v>
      </c>
      <c r="AQ1462">
        <v>1</v>
      </c>
      <c r="AR1462" t="s">
        <v>94</v>
      </c>
      <c r="AS1462" t="s">
        <v>95</v>
      </c>
      <c r="AT1462" t="s">
        <v>95</v>
      </c>
      <c r="AU1462" t="s">
        <v>94</v>
      </c>
      <c r="AV1462" t="s">
        <v>94</v>
      </c>
      <c r="AW1462" t="s">
        <v>94</v>
      </c>
      <c r="AX1462" t="s">
        <v>94</v>
      </c>
      <c r="AY1462" t="s">
        <v>94</v>
      </c>
      <c r="AZ1462" t="s">
        <v>95</v>
      </c>
      <c r="BA1462" t="s">
        <v>94</v>
      </c>
      <c r="BB1462" t="s">
        <v>94</v>
      </c>
      <c r="BC1462" t="s">
        <v>94</v>
      </c>
      <c r="BD1462" t="s">
        <v>94</v>
      </c>
      <c r="BH1462" t="s">
        <v>341</v>
      </c>
      <c r="BI1462">
        <v>1</v>
      </c>
      <c r="BJ1462" t="s">
        <v>97</v>
      </c>
      <c r="BK1462" t="s">
        <v>138</v>
      </c>
      <c r="BL1462">
        <v>0</v>
      </c>
      <c r="BM1462">
        <v>0</v>
      </c>
      <c r="BN1462">
        <v>0</v>
      </c>
      <c r="BO1462">
        <v>0</v>
      </c>
      <c r="BP1462">
        <v>0</v>
      </c>
      <c r="BQ1462">
        <v>0</v>
      </c>
      <c r="BY1462">
        <v>1527</v>
      </c>
      <c r="CG1462" s="4">
        <v>0</v>
      </c>
      <c r="CH1462" s="4">
        <v>0</v>
      </c>
      <c r="CI1462" s="5">
        <v>0</v>
      </c>
      <c r="CJ1462" s="5">
        <v>0</v>
      </c>
      <c r="CK1462" s="5">
        <v>0</v>
      </c>
      <c r="CL1462" s="5">
        <v>0</v>
      </c>
    </row>
    <row r="1463" spans="1:90" x14ac:dyDescent="0.2">
      <c r="A1463" t="s">
        <v>2264</v>
      </c>
      <c r="B1463" t="s">
        <v>2116</v>
      </c>
      <c r="C1463" t="s">
        <v>230</v>
      </c>
      <c r="D1463">
        <v>3.5</v>
      </c>
      <c r="E1463" t="s">
        <v>317</v>
      </c>
      <c r="F1463" t="s">
        <v>2173</v>
      </c>
      <c r="G1463" t="s">
        <v>351</v>
      </c>
      <c r="H1463" t="s">
        <v>2119</v>
      </c>
      <c r="I1463">
        <v>0.29189999999999999</v>
      </c>
      <c r="J1463">
        <v>0.18243999999999999</v>
      </c>
      <c r="K1463">
        <v>0.73873999999999995</v>
      </c>
      <c r="L1463">
        <v>2021.5</v>
      </c>
      <c r="M1463">
        <v>15.055</v>
      </c>
      <c r="N1463">
        <v>74.942999999999998</v>
      </c>
      <c r="O1463">
        <v>6.1509</v>
      </c>
      <c r="P1463">
        <v>2012</v>
      </c>
      <c r="Q1463">
        <v>-1472.1</v>
      </c>
      <c r="R1463">
        <v>0.99280999999999997</v>
      </c>
      <c r="S1463">
        <v>0.99229000000000001</v>
      </c>
      <c r="T1463">
        <v>1.1232</v>
      </c>
      <c r="U1463">
        <v>0.73804000000000003</v>
      </c>
      <c r="V1463">
        <v>0.98141</v>
      </c>
      <c r="W1463">
        <v>0.98053000000000001</v>
      </c>
      <c r="X1463">
        <v>1.8062</v>
      </c>
      <c r="Y1463">
        <v>1.1353</v>
      </c>
      <c r="Z1463">
        <v>0.52444999999999997</v>
      </c>
      <c r="AA1463">
        <v>0.50180999999999998</v>
      </c>
      <c r="AB1463">
        <v>9.1357999999999997</v>
      </c>
      <c r="AC1463">
        <v>7.1191000000000004</v>
      </c>
      <c r="AD1463">
        <v>45</v>
      </c>
      <c r="AE1463">
        <v>14</v>
      </c>
      <c r="AF1463">
        <v>0.65383000000000002</v>
      </c>
      <c r="AG1463">
        <v>2.6686999999999999E-2</v>
      </c>
      <c r="AH1463">
        <v>0.62714999999999999</v>
      </c>
      <c r="AI1463">
        <v>14</v>
      </c>
      <c r="AJ1463">
        <v>0</v>
      </c>
      <c r="AK1463">
        <v>13</v>
      </c>
      <c r="AL1463">
        <v>0</v>
      </c>
      <c r="AM1463">
        <v>0</v>
      </c>
      <c r="AN1463">
        <v>1</v>
      </c>
      <c r="AO1463">
        <v>0.86838000000000004</v>
      </c>
      <c r="AP1463">
        <v>0</v>
      </c>
      <c r="AQ1463">
        <v>1</v>
      </c>
      <c r="AR1463" t="s">
        <v>95</v>
      </c>
      <c r="AS1463" t="s">
        <v>95</v>
      </c>
      <c r="AT1463" t="s">
        <v>95</v>
      </c>
      <c r="AU1463" t="s">
        <v>95</v>
      </c>
      <c r="AV1463" t="s">
        <v>95</v>
      </c>
      <c r="AW1463" t="s">
        <v>95</v>
      </c>
      <c r="AX1463" t="s">
        <v>95</v>
      </c>
      <c r="AY1463" t="s">
        <v>95</v>
      </c>
      <c r="AZ1463" t="s">
        <v>95</v>
      </c>
      <c r="BA1463" t="s">
        <v>95</v>
      </c>
      <c r="BB1463" t="s">
        <v>95</v>
      </c>
      <c r="BC1463" t="s">
        <v>95</v>
      </c>
      <c r="BD1463" t="s">
        <v>95</v>
      </c>
      <c r="BI1463">
        <v>0</v>
      </c>
      <c r="BJ1463" t="s">
        <v>137</v>
      </c>
      <c r="BK1463" t="s">
        <v>180</v>
      </c>
      <c r="BL1463">
        <v>1</v>
      </c>
      <c r="BM1463">
        <v>1</v>
      </c>
      <c r="BN1463">
        <v>0</v>
      </c>
      <c r="BO1463">
        <v>0</v>
      </c>
      <c r="BP1463">
        <v>0</v>
      </c>
      <c r="BQ1463">
        <v>0</v>
      </c>
      <c r="BY1463">
        <v>1528</v>
      </c>
      <c r="CG1463" s="4">
        <v>1</v>
      </c>
      <c r="CH1463" s="4">
        <v>1</v>
      </c>
      <c r="CI1463" s="5">
        <v>0</v>
      </c>
      <c r="CJ1463" s="5">
        <v>0</v>
      </c>
      <c r="CK1463" s="5">
        <v>0</v>
      </c>
      <c r="CL1463" s="5">
        <v>0</v>
      </c>
    </row>
    <row r="1464" spans="1:90" x14ac:dyDescent="0.2">
      <c r="A1464" t="s">
        <v>2265</v>
      </c>
      <c r="B1464" t="s">
        <v>2116</v>
      </c>
      <c r="C1464" t="s">
        <v>230</v>
      </c>
      <c r="D1464">
        <v>3.5</v>
      </c>
      <c r="E1464" t="s">
        <v>317</v>
      </c>
      <c r="F1464" t="s">
        <v>2175</v>
      </c>
      <c r="G1464" t="s">
        <v>354</v>
      </c>
      <c r="H1464" t="s">
        <v>2119</v>
      </c>
      <c r="I1464">
        <v>0.23597000000000001</v>
      </c>
      <c r="J1464">
        <v>1.0305E-2</v>
      </c>
      <c r="K1464">
        <v>9.7885E-2</v>
      </c>
      <c r="L1464">
        <v>2069.6999999999998</v>
      </c>
      <c r="M1464">
        <v>18.623000000000001</v>
      </c>
      <c r="N1464" s="1">
        <v>721470</v>
      </c>
      <c r="O1464">
        <v>1553.1</v>
      </c>
      <c r="P1464" s="1">
        <v>157650</v>
      </c>
      <c r="Q1464">
        <v>-194.96</v>
      </c>
      <c r="R1464">
        <v>0.83465999999999996</v>
      </c>
      <c r="S1464">
        <v>0.82160999999999995</v>
      </c>
      <c r="T1464">
        <v>0.73477000000000003</v>
      </c>
      <c r="U1464">
        <v>0.37735000000000002</v>
      </c>
      <c r="V1464">
        <v>-0.22500000000000001</v>
      </c>
      <c r="W1464">
        <v>-0.28782000000000002</v>
      </c>
      <c r="X1464">
        <v>2</v>
      </c>
      <c r="Y1464">
        <v>0.85714000000000001</v>
      </c>
      <c r="Z1464">
        <v>0.43109999999999998</v>
      </c>
      <c r="AA1464">
        <v>0.40193000000000001</v>
      </c>
      <c r="AB1464">
        <v>1.3629</v>
      </c>
      <c r="AC1464">
        <v>0.96384999999999998</v>
      </c>
      <c r="AD1464">
        <v>42</v>
      </c>
      <c r="AE1464">
        <v>11</v>
      </c>
      <c r="AF1464" s="1">
        <v>1.2473999999999999E-5</v>
      </c>
      <c r="AG1464" s="1">
        <v>1.3861E-6</v>
      </c>
      <c r="AH1464" s="1">
        <v>1.1088E-5</v>
      </c>
      <c r="AI1464">
        <v>11</v>
      </c>
      <c r="AJ1464">
        <v>0</v>
      </c>
      <c r="AK1464">
        <v>6</v>
      </c>
      <c r="AL1464">
        <v>0</v>
      </c>
      <c r="AM1464">
        <v>1</v>
      </c>
      <c r="AN1464">
        <v>1</v>
      </c>
      <c r="AO1464">
        <v>0.63690000000000002</v>
      </c>
      <c r="AP1464">
        <v>0</v>
      </c>
      <c r="AQ1464">
        <v>1</v>
      </c>
      <c r="AR1464" t="s">
        <v>95</v>
      </c>
      <c r="AS1464" t="s">
        <v>95</v>
      </c>
      <c r="AT1464" t="s">
        <v>95</v>
      </c>
      <c r="AU1464" t="s">
        <v>94</v>
      </c>
      <c r="AV1464" t="s">
        <v>95</v>
      </c>
      <c r="AW1464" t="s">
        <v>94</v>
      </c>
      <c r="AX1464" t="s">
        <v>94</v>
      </c>
      <c r="AY1464" t="s">
        <v>94</v>
      </c>
      <c r="AZ1464" t="s">
        <v>95</v>
      </c>
      <c r="BA1464" t="s">
        <v>94</v>
      </c>
      <c r="BB1464" t="s">
        <v>94</v>
      </c>
      <c r="BC1464" t="s">
        <v>94</v>
      </c>
      <c r="BD1464" t="s">
        <v>94</v>
      </c>
      <c r="BH1464" t="s">
        <v>341</v>
      </c>
      <c r="BI1464">
        <v>1</v>
      </c>
      <c r="BJ1464" t="s">
        <v>97</v>
      </c>
      <c r="BK1464" t="s">
        <v>138</v>
      </c>
      <c r="BL1464">
        <v>0</v>
      </c>
      <c r="BM1464">
        <v>0</v>
      </c>
      <c r="BN1464">
        <v>0</v>
      </c>
      <c r="BO1464">
        <v>0</v>
      </c>
      <c r="BP1464">
        <v>0</v>
      </c>
      <c r="BQ1464">
        <v>0</v>
      </c>
      <c r="BY1464">
        <v>1529</v>
      </c>
      <c r="CG1464" s="4">
        <v>0</v>
      </c>
      <c r="CH1464" s="4">
        <v>0</v>
      </c>
      <c r="CI1464" s="5">
        <v>0</v>
      </c>
      <c r="CJ1464" s="5">
        <v>0</v>
      </c>
      <c r="CK1464" s="5">
        <v>0</v>
      </c>
      <c r="CL1464" s="5">
        <v>0</v>
      </c>
    </row>
    <row r="1465" spans="1:90" x14ac:dyDescent="0.2">
      <c r="A1465" t="s">
        <v>2266</v>
      </c>
      <c r="B1465" t="s">
        <v>2116</v>
      </c>
      <c r="C1465" t="s">
        <v>230</v>
      </c>
      <c r="D1465">
        <v>3.5</v>
      </c>
      <c r="E1465" t="s">
        <v>317</v>
      </c>
      <c r="F1465" t="s">
        <v>2181</v>
      </c>
      <c r="G1465" t="s">
        <v>357</v>
      </c>
      <c r="H1465" t="s">
        <v>2119</v>
      </c>
      <c r="I1465">
        <v>0.39560000000000001</v>
      </c>
      <c r="J1465">
        <v>0.39348</v>
      </c>
      <c r="K1465">
        <v>1.2075</v>
      </c>
      <c r="L1465">
        <v>2035.5</v>
      </c>
      <c r="M1465">
        <v>11.108000000000001</v>
      </c>
      <c r="N1465">
        <v>14272</v>
      </c>
      <c r="O1465">
        <v>1.1512</v>
      </c>
      <c r="P1465">
        <v>2011.6</v>
      </c>
      <c r="Q1465">
        <v>-2407.1999999999998</v>
      </c>
      <c r="R1465">
        <v>0.99575000000000002</v>
      </c>
      <c r="S1465">
        <v>0.99543999999999999</v>
      </c>
      <c r="T1465">
        <v>1.8563000000000001</v>
      </c>
      <c r="U1465">
        <v>0.78334999999999999</v>
      </c>
      <c r="V1465">
        <v>0.99575000000000002</v>
      </c>
      <c r="W1465">
        <v>0.99553999999999998</v>
      </c>
      <c r="X1465">
        <v>1.8565</v>
      </c>
      <c r="Y1465">
        <v>0.77910999999999997</v>
      </c>
      <c r="Z1465">
        <v>0.30349999999999999</v>
      </c>
      <c r="AA1465">
        <v>0.27033000000000001</v>
      </c>
      <c r="AB1465">
        <v>23.757000000000001</v>
      </c>
      <c r="AC1465">
        <v>15.505000000000001</v>
      </c>
      <c r="AD1465">
        <v>45</v>
      </c>
      <c r="AE1465">
        <v>14</v>
      </c>
      <c r="AF1465">
        <v>1.0498E-2</v>
      </c>
      <c r="AG1465" s="1">
        <v>2.7163999999999999E-5</v>
      </c>
      <c r="AH1465">
        <v>1.0470999999999999E-2</v>
      </c>
      <c r="AI1465">
        <v>14</v>
      </c>
      <c r="AJ1465">
        <v>0</v>
      </c>
      <c r="AK1465">
        <v>13</v>
      </c>
      <c r="AL1465">
        <v>0</v>
      </c>
      <c r="AM1465">
        <v>0</v>
      </c>
      <c r="AN1465">
        <v>1</v>
      </c>
      <c r="AO1465">
        <v>0.66873000000000005</v>
      </c>
      <c r="AP1465">
        <v>0</v>
      </c>
      <c r="AQ1465">
        <v>0</v>
      </c>
      <c r="AR1465" t="s">
        <v>95</v>
      </c>
      <c r="AS1465" t="s">
        <v>95</v>
      </c>
      <c r="AT1465" t="s">
        <v>95</v>
      </c>
      <c r="AU1465" t="s">
        <v>95</v>
      </c>
      <c r="AV1465" t="s">
        <v>95</v>
      </c>
      <c r="AW1465" t="s">
        <v>95</v>
      </c>
      <c r="AX1465" t="s">
        <v>94</v>
      </c>
      <c r="AY1465" t="s">
        <v>94</v>
      </c>
      <c r="AZ1465" t="s">
        <v>95</v>
      </c>
      <c r="BA1465" t="s">
        <v>94</v>
      </c>
      <c r="BB1465" t="s">
        <v>94</v>
      </c>
      <c r="BC1465" t="s">
        <v>94</v>
      </c>
      <c r="BD1465" t="s">
        <v>94</v>
      </c>
      <c r="BI1465">
        <v>0</v>
      </c>
      <c r="BJ1465" t="s">
        <v>137</v>
      </c>
      <c r="BK1465" t="s">
        <v>180</v>
      </c>
      <c r="BL1465">
        <v>1</v>
      </c>
      <c r="BM1465">
        <v>1</v>
      </c>
      <c r="BN1465">
        <v>0</v>
      </c>
      <c r="BO1465">
        <v>0</v>
      </c>
      <c r="BP1465">
        <v>0</v>
      </c>
      <c r="BQ1465">
        <v>0</v>
      </c>
      <c r="BY1465">
        <v>1530</v>
      </c>
      <c r="CG1465" s="4">
        <v>1</v>
      </c>
      <c r="CH1465" s="4">
        <v>1</v>
      </c>
      <c r="CI1465" s="5">
        <v>0</v>
      </c>
      <c r="CJ1465" s="5">
        <v>0</v>
      </c>
      <c r="CK1465" s="5">
        <v>0</v>
      </c>
      <c r="CL1465" s="5">
        <v>0</v>
      </c>
    </row>
    <row r="1466" spans="1:90" x14ac:dyDescent="0.2">
      <c r="A1466" t="s">
        <v>2267</v>
      </c>
      <c r="B1466" t="s">
        <v>2116</v>
      </c>
      <c r="C1466" t="s">
        <v>230</v>
      </c>
      <c r="D1466">
        <v>3.5</v>
      </c>
      <c r="E1466" t="s">
        <v>317</v>
      </c>
      <c r="F1466" t="s">
        <v>2183</v>
      </c>
      <c r="G1466" t="s">
        <v>360</v>
      </c>
      <c r="H1466" t="s">
        <v>2119</v>
      </c>
      <c r="I1466">
        <v>0.40095999999999998</v>
      </c>
      <c r="J1466">
        <v>0.40094999999999997</v>
      </c>
      <c r="K1466">
        <v>0.39344000000000001</v>
      </c>
      <c r="L1466">
        <v>2048.5</v>
      </c>
      <c r="M1466">
        <v>10.96</v>
      </c>
      <c r="N1466" s="1">
        <v>900000</v>
      </c>
      <c r="O1466">
        <v>0.78652</v>
      </c>
      <c r="P1466">
        <v>2013.7</v>
      </c>
      <c r="Q1466">
        <v>-784.34</v>
      </c>
      <c r="R1466">
        <v>0.90039000000000002</v>
      </c>
      <c r="S1466">
        <v>0.8931</v>
      </c>
      <c r="T1466">
        <v>3.0939000000000001</v>
      </c>
      <c r="U1466">
        <v>1.1252</v>
      </c>
      <c r="V1466">
        <v>0.90039000000000002</v>
      </c>
      <c r="W1466">
        <v>0.89564999999999995</v>
      </c>
      <c r="X1466">
        <v>3.0939000000000001</v>
      </c>
      <c r="Y1466">
        <v>1.1252</v>
      </c>
      <c r="Z1466">
        <v>0.27168999999999999</v>
      </c>
      <c r="AA1466">
        <v>0.23701</v>
      </c>
      <c r="AB1466">
        <v>8.3658999999999999</v>
      </c>
      <c r="AC1466">
        <v>5.5692000000000004</v>
      </c>
      <c r="AD1466">
        <v>45</v>
      </c>
      <c r="AE1466">
        <v>13</v>
      </c>
      <c r="AF1466" s="1">
        <v>5.6371E-5</v>
      </c>
      <c r="AG1466" s="1">
        <v>1.6667E-8</v>
      </c>
      <c r="AH1466" s="1">
        <v>5.6354999999999998E-5</v>
      </c>
      <c r="AI1466">
        <v>14</v>
      </c>
      <c r="AJ1466">
        <v>0</v>
      </c>
      <c r="AK1466">
        <v>9</v>
      </c>
      <c r="AL1466">
        <v>0</v>
      </c>
      <c r="AM1466">
        <v>1</v>
      </c>
      <c r="AN1466">
        <v>1</v>
      </c>
      <c r="AO1466">
        <v>0.52964999999999995</v>
      </c>
      <c r="AP1466">
        <v>0</v>
      </c>
      <c r="AQ1466">
        <v>1</v>
      </c>
      <c r="AR1466" t="s">
        <v>95</v>
      </c>
      <c r="AS1466" t="s">
        <v>95</v>
      </c>
      <c r="AT1466" t="s">
        <v>95</v>
      </c>
      <c r="AU1466" t="s">
        <v>94</v>
      </c>
      <c r="AV1466" t="s">
        <v>94</v>
      </c>
      <c r="AW1466" t="s">
        <v>94</v>
      </c>
      <c r="AX1466" t="s">
        <v>94</v>
      </c>
      <c r="AY1466" t="s">
        <v>94</v>
      </c>
      <c r="AZ1466" t="s">
        <v>94</v>
      </c>
      <c r="BA1466" t="s">
        <v>94</v>
      </c>
      <c r="BB1466" t="s">
        <v>94</v>
      </c>
      <c r="BC1466" t="s">
        <v>94</v>
      </c>
      <c r="BD1466" t="s">
        <v>94</v>
      </c>
      <c r="BH1466" t="s">
        <v>341</v>
      </c>
      <c r="BI1466">
        <v>1</v>
      </c>
      <c r="BJ1466" t="s">
        <v>97</v>
      </c>
      <c r="BK1466" t="s">
        <v>138</v>
      </c>
      <c r="BL1466">
        <v>0</v>
      </c>
      <c r="BM1466">
        <v>0</v>
      </c>
      <c r="BN1466">
        <v>0</v>
      </c>
      <c r="BO1466">
        <v>0</v>
      </c>
      <c r="BP1466">
        <v>0</v>
      </c>
      <c r="BQ1466">
        <v>0</v>
      </c>
      <c r="BY1466">
        <v>1531</v>
      </c>
      <c r="CG1466" s="4">
        <v>0</v>
      </c>
      <c r="CH1466" s="4">
        <v>0</v>
      </c>
      <c r="CI1466" s="5">
        <v>0</v>
      </c>
      <c r="CJ1466" s="5">
        <v>0</v>
      </c>
      <c r="CK1466" s="5">
        <v>0</v>
      </c>
      <c r="CL1466" s="5">
        <v>0</v>
      </c>
    </row>
    <row r="1467" spans="1:90" x14ac:dyDescent="0.2">
      <c r="A1467" t="s">
        <v>2268</v>
      </c>
      <c r="B1467" t="s">
        <v>2116</v>
      </c>
      <c r="C1467" t="s">
        <v>230</v>
      </c>
      <c r="D1467">
        <v>3.5</v>
      </c>
      <c r="E1467" t="s">
        <v>317</v>
      </c>
      <c r="F1467" t="s">
        <v>2189</v>
      </c>
      <c r="G1467" t="s">
        <v>357</v>
      </c>
      <c r="H1467" t="s">
        <v>2119</v>
      </c>
      <c r="I1467">
        <v>0.30603000000000002</v>
      </c>
      <c r="J1467">
        <v>0.30602000000000001</v>
      </c>
      <c r="K1467">
        <v>1.5518000000000001</v>
      </c>
      <c r="L1467">
        <v>2064</v>
      </c>
      <c r="M1467">
        <v>14.36</v>
      </c>
      <c r="N1467" s="1">
        <v>31880000</v>
      </c>
      <c r="O1467">
        <v>1.2881</v>
      </c>
      <c r="P1467">
        <v>2008.3</v>
      </c>
      <c r="Q1467">
        <v>-3092.3</v>
      </c>
      <c r="R1467">
        <v>0.98116999999999999</v>
      </c>
      <c r="S1467">
        <v>0.97979000000000005</v>
      </c>
      <c r="T1467">
        <v>4.3135000000000003</v>
      </c>
      <c r="U1467">
        <v>2.6187</v>
      </c>
      <c r="V1467">
        <v>0.98116999999999999</v>
      </c>
      <c r="W1467">
        <v>0.98026999999999997</v>
      </c>
      <c r="X1467">
        <v>4.3135000000000003</v>
      </c>
      <c r="Y1467">
        <v>2.6187</v>
      </c>
      <c r="Z1467">
        <v>0.41110999999999998</v>
      </c>
      <c r="AA1467">
        <v>0.38307000000000002</v>
      </c>
      <c r="AB1467">
        <v>24.120999999999999</v>
      </c>
      <c r="AC1467">
        <v>16.318999999999999</v>
      </c>
      <c r="AD1467">
        <v>45</v>
      </c>
      <c r="AE1467">
        <v>18</v>
      </c>
      <c r="AF1467" s="1">
        <v>5.0787000000000002E-6</v>
      </c>
      <c r="AG1467" s="1">
        <v>3.1367999999999999E-7</v>
      </c>
      <c r="AH1467" s="1">
        <v>4.7650000000000001E-6</v>
      </c>
      <c r="AI1467">
        <v>18</v>
      </c>
      <c r="AJ1467">
        <v>0</v>
      </c>
      <c r="AK1467">
        <v>17</v>
      </c>
      <c r="AL1467">
        <v>0</v>
      </c>
      <c r="AM1467">
        <v>0</v>
      </c>
      <c r="AN1467">
        <v>1</v>
      </c>
      <c r="AO1467">
        <v>0.70996000000000004</v>
      </c>
      <c r="AP1467">
        <v>0</v>
      </c>
      <c r="AQ1467">
        <v>0</v>
      </c>
      <c r="AR1467" t="s">
        <v>95</v>
      </c>
      <c r="AS1467" t="s">
        <v>95</v>
      </c>
      <c r="AT1467" t="s">
        <v>95</v>
      </c>
      <c r="AU1467" t="s">
        <v>95</v>
      </c>
      <c r="AV1467" t="s">
        <v>95</v>
      </c>
      <c r="AW1467" t="s">
        <v>95</v>
      </c>
      <c r="AX1467" t="s">
        <v>95</v>
      </c>
      <c r="AY1467" t="s">
        <v>94</v>
      </c>
      <c r="AZ1467" t="s">
        <v>95</v>
      </c>
      <c r="BA1467" t="s">
        <v>94</v>
      </c>
      <c r="BB1467" t="s">
        <v>95</v>
      </c>
      <c r="BC1467" t="s">
        <v>94</v>
      </c>
      <c r="BD1467" t="s">
        <v>95</v>
      </c>
      <c r="BI1467">
        <v>0</v>
      </c>
      <c r="BJ1467" t="s">
        <v>137</v>
      </c>
      <c r="BK1467" t="s">
        <v>180</v>
      </c>
      <c r="BL1467">
        <v>1</v>
      </c>
      <c r="BM1467">
        <v>1</v>
      </c>
      <c r="BN1467">
        <v>0</v>
      </c>
      <c r="BO1467">
        <v>0</v>
      </c>
      <c r="BP1467">
        <v>0</v>
      </c>
      <c r="BQ1467">
        <v>0</v>
      </c>
      <c r="BY1467">
        <v>1532</v>
      </c>
      <c r="CG1467" s="4">
        <v>1</v>
      </c>
      <c r="CH1467" s="4">
        <v>1</v>
      </c>
      <c r="CI1467" s="5">
        <v>0</v>
      </c>
      <c r="CJ1467" s="5">
        <v>0</v>
      </c>
      <c r="CK1467" s="5">
        <v>0</v>
      </c>
      <c r="CL1467" s="5">
        <v>0</v>
      </c>
    </row>
    <row r="1468" spans="1:90" x14ac:dyDescent="0.2">
      <c r="A1468" t="s">
        <v>2269</v>
      </c>
      <c r="B1468" t="s">
        <v>2116</v>
      </c>
      <c r="C1468" t="s">
        <v>230</v>
      </c>
      <c r="D1468">
        <v>3.5</v>
      </c>
      <c r="E1468" t="s">
        <v>317</v>
      </c>
      <c r="F1468" t="s">
        <v>2191</v>
      </c>
      <c r="G1468" t="s">
        <v>360</v>
      </c>
      <c r="H1468" t="s">
        <v>2119</v>
      </c>
      <c r="I1468">
        <v>0.39195999999999998</v>
      </c>
      <c r="J1468">
        <v>0.39194000000000001</v>
      </c>
      <c r="K1468">
        <v>0.40505999999999998</v>
      </c>
      <c r="L1468">
        <v>2048.1999999999998</v>
      </c>
      <c r="M1468">
        <v>11.212</v>
      </c>
      <c r="N1468" s="1">
        <v>653260</v>
      </c>
      <c r="O1468">
        <v>0.39506000000000002</v>
      </c>
      <c r="P1468">
        <v>2011.7</v>
      </c>
      <c r="Q1468">
        <v>-807.34</v>
      </c>
      <c r="R1468">
        <v>0.87602999999999998</v>
      </c>
      <c r="S1468">
        <v>0.86695999999999995</v>
      </c>
      <c r="T1468">
        <v>3.4937</v>
      </c>
      <c r="U1468">
        <v>1.3795999999999999</v>
      </c>
      <c r="V1468">
        <v>0.87602999999999998</v>
      </c>
      <c r="W1468">
        <v>0.87012999999999996</v>
      </c>
      <c r="X1468">
        <v>3.4937</v>
      </c>
      <c r="Y1468">
        <v>1.3795999999999999</v>
      </c>
      <c r="Z1468">
        <v>0.28106999999999999</v>
      </c>
      <c r="AA1468">
        <v>0.24682999999999999</v>
      </c>
      <c r="AB1468">
        <v>8.4135000000000009</v>
      </c>
      <c r="AC1468">
        <v>5.6916000000000002</v>
      </c>
      <c r="AD1468">
        <v>45</v>
      </c>
      <c r="AE1468">
        <v>15</v>
      </c>
      <c r="AF1468" s="1">
        <v>7.7663000000000005E-5</v>
      </c>
      <c r="AG1468" s="1">
        <v>4.5924000000000001E-8</v>
      </c>
      <c r="AH1468" s="1">
        <v>7.7616999999999999E-5</v>
      </c>
      <c r="AI1468">
        <v>18</v>
      </c>
      <c r="AJ1468">
        <v>0</v>
      </c>
      <c r="AK1468">
        <v>6</v>
      </c>
      <c r="AL1468">
        <v>0</v>
      </c>
      <c r="AM1468">
        <v>1</v>
      </c>
      <c r="AN1468">
        <v>1</v>
      </c>
      <c r="AO1468">
        <v>0.52054999999999996</v>
      </c>
      <c r="AP1468">
        <v>0</v>
      </c>
      <c r="AQ1468">
        <v>1</v>
      </c>
      <c r="AR1468" t="s">
        <v>95</v>
      </c>
      <c r="AS1468" t="s">
        <v>95</v>
      </c>
      <c r="AT1468" t="s">
        <v>95</v>
      </c>
      <c r="AU1468" t="s">
        <v>94</v>
      </c>
      <c r="AV1468" t="s">
        <v>94</v>
      </c>
      <c r="AW1468" t="s">
        <v>94</v>
      </c>
      <c r="AX1468" t="s">
        <v>94</v>
      </c>
      <c r="AY1468" t="s">
        <v>94</v>
      </c>
      <c r="AZ1468" t="s">
        <v>94</v>
      </c>
      <c r="BA1468" t="s">
        <v>94</v>
      </c>
      <c r="BB1468" t="s">
        <v>94</v>
      </c>
      <c r="BC1468" t="s">
        <v>94</v>
      </c>
      <c r="BD1468" t="s">
        <v>94</v>
      </c>
      <c r="BH1468" t="s">
        <v>341</v>
      </c>
      <c r="BI1468">
        <v>1</v>
      </c>
      <c r="BJ1468" t="s">
        <v>97</v>
      </c>
      <c r="BK1468" t="s">
        <v>138</v>
      </c>
      <c r="BL1468">
        <v>0</v>
      </c>
      <c r="BM1468">
        <v>0</v>
      </c>
      <c r="BN1468">
        <v>0</v>
      </c>
      <c r="BO1468">
        <v>0</v>
      </c>
      <c r="BP1468">
        <v>0</v>
      </c>
      <c r="BQ1468">
        <v>0</v>
      </c>
      <c r="BY1468">
        <v>1533</v>
      </c>
      <c r="CG1468" s="4">
        <v>0</v>
      </c>
      <c r="CH1468" s="4">
        <v>0</v>
      </c>
      <c r="CI1468" s="5">
        <v>0</v>
      </c>
      <c r="CJ1468" s="5">
        <v>0</v>
      </c>
      <c r="CK1468" s="5">
        <v>0</v>
      </c>
      <c r="CL1468" s="5">
        <v>0</v>
      </c>
    </row>
    <row r="1469" spans="1:90" x14ac:dyDescent="0.2">
      <c r="A1469" t="s">
        <v>2270</v>
      </c>
      <c r="B1469" t="s">
        <v>2116</v>
      </c>
      <c r="C1469" t="s">
        <v>230</v>
      </c>
      <c r="D1469">
        <v>3.5</v>
      </c>
      <c r="E1469" t="s">
        <v>317</v>
      </c>
      <c r="F1469" t="s">
        <v>2197</v>
      </c>
      <c r="G1469" t="s">
        <v>351</v>
      </c>
      <c r="H1469" t="s">
        <v>2119</v>
      </c>
      <c r="I1469">
        <v>0.26690000000000003</v>
      </c>
      <c r="J1469">
        <v>0.17307</v>
      </c>
      <c r="K1469">
        <v>0.97602</v>
      </c>
      <c r="L1469">
        <v>2021.7</v>
      </c>
      <c r="M1469">
        <v>16.465</v>
      </c>
      <c r="N1469">
        <v>100.03</v>
      </c>
      <c r="O1469">
        <v>5.3216000000000001</v>
      </c>
      <c r="P1469">
        <v>2009.1</v>
      </c>
      <c r="Q1469">
        <v>-1944.8</v>
      </c>
      <c r="R1469">
        <v>0.99358999999999997</v>
      </c>
      <c r="S1469">
        <v>0.99312</v>
      </c>
      <c r="T1469">
        <v>1.3694</v>
      </c>
      <c r="U1469">
        <v>0.91563000000000005</v>
      </c>
      <c r="V1469">
        <v>0.98380000000000001</v>
      </c>
      <c r="W1469">
        <v>0.98302999999999996</v>
      </c>
      <c r="X1469">
        <v>2.1768000000000001</v>
      </c>
      <c r="Y1469">
        <v>1.4838</v>
      </c>
      <c r="Z1469">
        <v>0.54915000000000003</v>
      </c>
      <c r="AA1469">
        <v>0.52768000000000004</v>
      </c>
      <c r="AB1469">
        <v>11.484999999999999</v>
      </c>
      <c r="AC1469">
        <v>9.0065000000000008</v>
      </c>
      <c r="AD1469">
        <v>45</v>
      </c>
      <c r="AE1469">
        <v>18</v>
      </c>
      <c r="AF1469">
        <v>0.62980999999999998</v>
      </c>
      <c r="AG1469">
        <v>9.9970000000000007E-3</v>
      </c>
      <c r="AH1469">
        <v>0.61982000000000004</v>
      </c>
      <c r="AI1469">
        <v>18</v>
      </c>
      <c r="AJ1469">
        <v>0</v>
      </c>
      <c r="AK1469">
        <v>17</v>
      </c>
      <c r="AL1469">
        <v>0</v>
      </c>
      <c r="AM1469">
        <v>0</v>
      </c>
      <c r="AN1469">
        <v>1</v>
      </c>
      <c r="AO1469">
        <v>0.87256</v>
      </c>
      <c r="AP1469">
        <v>0</v>
      </c>
      <c r="AQ1469">
        <v>1</v>
      </c>
      <c r="AR1469" t="s">
        <v>95</v>
      </c>
      <c r="AS1469" t="s">
        <v>95</v>
      </c>
      <c r="AT1469" t="s">
        <v>95</v>
      </c>
      <c r="AU1469" t="s">
        <v>95</v>
      </c>
      <c r="AV1469" t="s">
        <v>95</v>
      </c>
      <c r="AW1469" t="s">
        <v>95</v>
      </c>
      <c r="AX1469" t="s">
        <v>95</v>
      </c>
      <c r="AY1469" t="s">
        <v>95</v>
      </c>
      <c r="AZ1469" t="s">
        <v>95</v>
      </c>
      <c r="BA1469" t="s">
        <v>95</v>
      </c>
      <c r="BB1469" t="s">
        <v>95</v>
      </c>
      <c r="BC1469" t="s">
        <v>95</v>
      </c>
      <c r="BD1469" t="s">
        <v>95</v>
      </c>
      <c r="BI1469">
        <v>0</v>
      </c>
      <c r="BJ1469" t="s">
        <v>137</v>
      </c>
      <c r="BK1469" t="s">
        <v>180</v>
      </c>
      <c r="BL1469">
        <v>1</v>
      </c>
      <c r="BM1469">
        <v>1</v>
      </c>
      <c r="BN1469">
        <v>0</v>
      </c>
      <c r="BO1469">
        <v>0</v>
      </c>
      <c r="BP1469">
        <v>0</v>
      </c>
      <c r="BQ1469">
        <v>0</v>
      </c>
      <c r="BY1469">
        <v>1534</v>
      </c>
      <c r="CG1469" s="4">
        <v>1</v>
      </c>
      <c r="CH1469" s="4">
        <v>1</v>
      </c>
      <c r="CI1469" s="5">
        <v>0</v>
      </c>
      <c r="CJ1469" s="5">
        <v>0</v>
      </c>
      <c r="CK1469" s="5">
        <v>0</v>
      </c>
      <c r="CL1469" s="5">
        <v>0</v>
      </c>
    </row>
    <row r="1470" spans="1:90" x14ac:dyDescent="0.2">
      <c r="A1470" t="s">
        <v>2271</v>
      </c>
      <c r="B1470" t="s">
        <v>2116</v>
      </c>
      <c r="C1470" t="s">
        <v>230</v>
      </c>
      <c r="D1470">
        <v>3.5</v>
      </c>
      <c r="E1470" t="s">
        <v>317</v>
      </c>
      <c r="F1470" t="s">
        <v>2199</v>
      </c>
      <c r="G1470" t="s">
        <v>354</v>
      </c>
      <c r="H1470" t="s">
        <v>2119</v>
      </c>
      <c r="I1470">
        <v>0.17962</v>
      </c>
      <c r="J1470">
        <v>1.2259000000000001E-2</v>
      </c>
      <c r="K1470">
        <v>0.11855</v>
      </c>
      <c r="L1470">
        <v>2080.1</v>
      </c>
      <c r="M1470">
        <v>24.466000000000001</v>
      </c>
      <c r="N1470" s="1">
        <v>310530</v>
      </c>
      <c r="O1470">
        <v>1552.7</v>
      </c>
      <c r="P1470" s="1">
        <v>157690</v>
      </c>
      <c r="Q1470">
        <v>-236.08</v>
      </c>
      <c r="R1470">
        <v>0.84328000000000003</v>
      </c>
      <c r="S1470">
        <v>0.83091000000000004</v>
      </c>
      <c r="T1470">
        <v>0.80296000000000001</v>
      </c>
      <c r="U1470">
        <v>0.43321999999999999</v>
      </c>
      <c r="V1470">
        <v>-0.27904000000000001</v>
      </c>
      <c r="W1470">
        <v>-0.34462999999999999</v>
      </c>
      <c r="X1470">
        <v>2.2938999999999998</v>
      </c>
      <c r="Y1470">
        <v>1.0713999999999999</v>
      </c>
      <c r="Z1470">
        <v>0.50187999999999999</v>
      </c>
      <c r="AA1470">
        <v>0.47633999999999999</v>
      </c>
      <c r="AB1470">
        <v>1.4315</v>
      </c>
      <c r="AC1470">
        <v>1.0463</v>
      </c>
      <c r="AD1470">
        <v>42</v>
      </c>
      <c r="AE1470">
        <v>12</v>
      </c>
      <c r="AF1470" s="1">
        <v>2.8982000000000001E-5</v>
      </c>
      <c r="AG1470" s="1">
        <v>3.2202999999999999E-6</v>
      </c>
      <c r="AH1470" s="1">
        <v>2.5761999999999998E-5</v>
      </c>
      <c r="AI1470">
        <v>15</v>
      </c>
      <c r="AJ1470">
        <v>0</v>
      </c>
      <c r="AK1470">
        <v>14</v>
      </c>
      <c r="AL1470">
        <v>0</v>
      </c>
      <c r="AM1470">
        <v>0</v>
      </c>
      <c r="AN1470">
        <v>1</v>
      </c>
      <c r="AO1470">
        <v>0.72850999999999999</v>
      </c>
      <c r="AP1470">
        <v>0</v>
      </c>
      <c r="AQ1470">
        <v>1</v>
      </c>
      <c r="AR1470" t="s">
        <v>95</v>
      </c>
      <c r="AS1470" t="s">
        <v>95</v>
      </c>
      <c r="AT1470" t="s">
        <v>95</v>
      </c>
      <c r="AU1470" t="s">
        <v>95</v>
      </c>
      <c r="AV1470" t="s">
        <v>95</v>
      </c>
      <c r="AW1470" t="s">
        <v>95</v>
      </c>
      <c r="AX1470" t="s">
        <v>95</v>
      </c>
      <c r="AY1470" t="s">
        <v>94</v>
      </c>
      <c r="AZ1470" t="s">
        <v>95</v>
      </c>
      <c r="BA1470" t="s">
        <v>94</v>
      </c>
      <c r="BB1470" t="s">
        <v>95</v>
      </c>
      <c r="BC1470" t="s">
        <v>94</v>
      </c>
      <c r="BD1470" t="s">
        <v>95</v>
      </c>
      <c r="BH1470" t="s">
        <v>341</v>
      </c>
      <c r="BI1470">
        <v>1</v>
      </c>
      <c r="BJ1470" t="s">
        <v>97</v>
      </c>
      <c r="BK1470" t="s">
        <v>138</v>
      </c>
      <c r="BL1470">
        <v>0</v>
      </c>
      <c r="BM1470">
        <v>0</v>
      </c>
      <c r="BN1470">
        <v>0</v>
      </c>
      <c r="BO1470">
        <v>0</v>
      </c>
      <c r="BP1470">
        <v>0</v>
      </c>
      <c r="BQ1470">
        <v>0</v>
      </c>
      <c r="BY1470">
        <v>1535</v>
      </c>
      <c r="CG1470" s="4">
        <v>0</v>
      </c>
      <c r="CH1470" s="4">
        <v>0</v>
      </c>
      <c r="CI1470" s="5">
        <v>0</v>
      </c>
      <c r="CJ1470" s="5">
        <v>0</v>
      </c>
      <c r="CK1470" s="5">
        <v>0</v>
      </c>
      <c r="CL1470" s="5">
        <v>0</v>
      </c>
    </row>
    <row r="1471" spans="1:90" x14ac:dyDescent="0.2">
      <c r="A1471" t="s">
        <v>2272</v>
      </c>
      <c r="B1471" t="s">
        <v>2116</v>
      </c>
      <c r="C1471" t="s">
        <v>230</v>
      </c>
      <c r="D1471">
        <v>4.0999999999999996</v>
      </c>
      <c r="E1471" t="s">
        <v>129</v>
      </c>
      <c r="F1471" t="s">
        <v>130</v>
      </c>
      <c r="G1471" t="s">
        <v>131</v>
      </c>
      <c r="H1471" t="s">
        <v>2119</v>
      </c>
      <c r="I1471">
        <v>0.51853000000000005</v>
      </c>
      <c r="J1471">
        <v>0.15665999999999999</v>
      </c>
      <c r="K1471">
        <v>5.3407</v>
      </c>
      <c r="L1471">
        <v>2017.9</v>
      </c>
      <c r="M1471">
        <v>8.4748000000000001</v>
      </c>
      <c r="N1471">
        <v>102.67</v>
      </c>
      <c r="O1471">
        <v>9.5319000000000001E-2</v>
      </c>
      <c r="P1471">
        <v>1978.7</v>
      </c>
      <c r="Q1471">
        <v>-10722</v>
      </c>
      <c r="R1471">
        <v>0.95604999999999996</v>
      </c>
      <c r="S1471">
        <v>0.94828999999999997</v>
      </c>
      <c r="T1471">
        <v>7.4516999999999998</v>
      </c>
      <c r="U1471">
        <v>6.2648999999999999</v>
      </c>
      <c r="V1471">
        <v>0.89212000000000002</v>
      </c>
      <c r="W1471">
        <v>0.88012999999999997</v>
      </c>
      <c r="X1471">
        <v>11.675000000000001</v>
      </c>
      <c r="Y1471">
        <v>8.7245000000000008</v>
      </c>
      <c r="Z1471">
        <v>0.82779000000000003</v>
      </c>
      <c r="AA1471">
        <v>0.80864999999999998</v>
      </c>
      <c r="AB1471">
        <v>14.750999999999999</v>
      </c>
      <c r="AC1471">
        <v>12.670999999999999</v>
      </c>
      <c r="AD1471">
        <v>21</v>
      </c>
      <c r="AE1471">
        <v>18</v>
      </c>
      <c r="AF1471">
        <v>0.97397</v>
      </c>
      <c r="AG1471">
        <v>3.4255000000000001E-2</v>
      </c>
      <c r="AH1471">
        <v>0.93972</v>
      </c>
      <c r="AI1471">
        <v>18</v>
      </c>
      <c r="AJ1471">
        <v>2</v>
      </c>
      <c r="AK1471">
        <v>17</v>
      </c>
      <c r="AL1471">
        <v>1</v>
      </c>
      <c r="AM1471">
        <v>0</v>
      </c>
      <c r="AN1471">
        <v>1</v>
      </c>
      <c r="AO1471">
        <v>0.89217999999999997</v>
      </c>
      <c r="AP1471">
        <v>0</v>
      </c>
      <c r="AQ1471">
        <v>1</v>
      </c>
      <c r="AR1471" t="s">
        <v>95</v>
      </c>
      <c r="AS1471" t="s">
        <v>95</v>
      </c>
      <c r="AT1471" t="s">
        <v>95</v>
      </c>
      <c r="AU1471" t="s">
        <v>95</v>
      </c>
      <c r="AV1471" t="s">
        <v>95</v>
      </c>
      <c r="AW1471" t="s">
        <v>95</v>
      </c>
      <c r="AX1471" t="s">
        <v>95</v>
      </c>
      <c r="AY1471" t="s">
        <v>95</v>
      </c>
      <c r="AZ1471" t="s">
        <v>95</v>
      </c>
      <c r="BA1471" t="s">
        <v>95</v>
      </c>
      <c r="BB1471" t="s">
        <v>95</v>
      </c>
      <c r="BC1471" t="s">
        <v>95</v>
      </c>
      <c r="BD1471" t="s">
        <v>95</v>
      </c>
      <c r="BI1471">
        <v>0</v>
      </c>
      <c r="BJ1471" t="s">
        <v>132</v>
      </c>
      <c r="BK1471" t="s">
        <v>133</v>
      </c>
      <c r="BL1471">
        <v>1</v>
      </c>
      <c r="BM1471">
        <v>1</v>
      </c>
      <c r="BN1471">
        <v>0</v>
      </c>
      <c r="BO1471">
        <v>0</v>
      </c>
      <c r="BP1471">
        <v>0</v>
      </c>
      <c r="BQ1471">
        <v>0</v>
      </c>
      <c r="BY1471">
        <v>1536</v>
      </c>
      <c r="CG1471" s="4">
        <v>1</v>
      </c>
      <c r="CH1471" s="4">
        <v>1</v>
      </c>
      <c r="CI1471" s="5">
        <v>0</v>
      </c>
      <c r="CJ1471" s="5">
        <v>0</v>
      </c>
      <c r="CK1471" s="5">
        <v>0</v>
      </c>
      <c r="CL1471" s="5">
        <v>0</v>
      </c>
    </row>
    <row r="1472" spans="1:90" x14ac:dyDescent="0.2">
      <c r="A1472" t="s">
        <v>2273</v>
      </c>
      <c r="B1472" t="s">
        <v>2116</v>
      </c>
      <c r="C1472" t="s">
        <v>230</v>
      </c>
      <c r="D1472">
        <v>4.0999999999999996</v>
      </c>
      <c r="E1472" t="s">
        <v>129</v>
      </c>
      <c r="F1472" t="s">
        <v>135</v>
      </c>
      <c r="G1472" t="s">
        <v>136</v>
      </c>
      <c r="H1472" t="s">
        <v>2119</v>
      </c>
      <c r="I1472">
        <v>0.37602000000000002</v>
      </c>
      <c r="J1472">
        <v>0.21093000000000001</v>
      </c>
      <c r="K1472">
        <v>5.0754000000000001</v>
      </c>
      <c r="L1472">
        <v>2019.5</v>
      </c>
      <c r="M1472">
        <v>11.686999999999999</v>
      </c>
      <c r="N1472">
        <v>139.58000000000001</v>
      </c>
      <c r="O1472">
        <v>6.9968000000000002E-2</v>
      </c>
      <c r="P1472">
        <v>1987.2</v>
      </c>
      <c r="Q1472">
        <v>-10188</v>
      </c>
      <c r="R1472">
        <v>0.94808999999999999</v>
      </c>
      <c r="S1472">
        <v>0.93771000000000004</v>
      </c>
      <c r="T1472">
        <v>7.2194000000000003</v>
      </c>
      <c r="U1472">
        <v>5.6958000000000002</v>
      </c>
      <c r="V1472">
        <v>0.93474999999999997</v>
      </c>
      <c r="W1472">
        <v>0.92659000000000002</v>
      </c>
      <c r="X1472">
        <v>8.0940999999999992</v>
      </c>
      <c r="Y1472">
        <v>5.7839999999999998</v>
      </c>
      <c r="Z1472">
        <v>0.76968000000000003</v>
      </c>
      <c r="AA1472">
        <v>0.7409</v>
      </c>
      <c r="AB1472">
        <v>15.207000000000001</v>
      </c>
      <c r="AC1472">
        <v>13.022</v>
      </c>
      <c r="AD1472">
        <v>19</v>
      </c>
      <c r="AE1472">
        <v>16</v>
      </c>
      <c r="AF1472">
        <v>0.71645999999999999</v>
      </c>
      <c r="AG1472">
        <v>2.5198000000000002E-2</v>
      </c>
      <c r="AH1472">
        <v>0.69125999999999999</v>
      </c>
      <c r="AI1472">
        <v>16</v>
      </c>
      <c r="AJ1472">
        <v>0</v>
      </c>
      <c r="AK1472">
        <v>15</v>
      </c>
      <c r="AL1472">
        <v>0</v>
      </c>
      <c r="AM1472">
        <v>0</v>
      </c>
      <c r="AN1472">
        <v>1</v>
      </c>
      <c r="AO1472">
        <v>0.81820000000000004</v>
      </c>
      <c r="AP1472">
        <v>0</v>
      </c>
      <c r="AQ1472">
        <v>1</v>
      </c>
      <c r="AR1472" t="s">
        <v>95</v>
      </c>
      <c r="AS1472" t="s">
        <v>95</v>
      </c>
      <c r="AT1472" t="s">
        <v>95</v>
      </c>
      <c r="AU1472" t="s">
        <v>95</v>
      </c>
      <c r="AV1472" t="s">
        <v>95</v>
      </c>
      <c r="AW1472" t="s">
        <v>95</v>
      </c>
      <c r="AX1472" t="s">
        <v>95</v>
      </c>
      <c r="AY1472" t="s">
        <v>95</v>
      </c>
      <c r="AZ1472" t="s">
        <v>95</v>
      </c>
      <c r="BA1472" t="s">
        <v>95</v>
      </c>
      <c r="BB1472" t="s">
        <v>95</v>
      </c>
      <c r="BC1472" t="s">
        <v>95</v>
      </c>
      <c r="BD1472" t="s">
        <v>95</v>
      </c>
      <c r="BI1472">
        <v>0</v>
      </c>
      <c r="BJ1472" t="s">
        <v>137</v>
      </c>
      <c r="BK1472" t="s">
        <v>138</v>
      </c>
      <c r="BL1472">
        <v>1</v>
      </c>
      <c r="BM1472">
        <v>1</v>
      </c>
      <c r="BN1472">
        <v>0</v>
      </c>
      <c r="BO1472">
        <v>0</v>
      </c>
      <c r="BP1472">
        <v>0</v>
      </c>
      <c r="BQ1472">
        <v>1</v>
      </c>
      <c r="BY1472">
        <v>1537</v>
      </c>
      <c r="CG1472" s="4">
        <v>1</v>
      </c>
      <c r="CH1472" s="4">
        <v>1</v>
      </c>
      <c r="CI1472" s="5">
        <v>0</v>
      </c>
      <c r="CJ1472" s="5">
        <v>0</v>
      </c>
      <c r="CK1472" s="5">
        <v>0</v>
      </c>
      <c r="CL1472" s="5">
        <v>1</v>
      </c>
    </row>
    <row r="1473" spans="1:91" x14ac:dyDescent="0.2">
      <c r="A1473" t="s">
        <v>2274</v>
      </c>
      <c r="B1473" t="s">
        <v>2275</v>
      </c>
      <c r="C1473" t="s">
        <v>1608</v>
      </c>
      <c r="D1473">
        <v>1.1000000000000001</v>
      </c>
      <c r="E1473" t="s">
        <v>90</v>
      </c>
      <c r="F1473" t="s">
        <v>2276</v>
      </c>
      <c r="G1473" t="s">
        <v>2277</v>
      </c>
      <c r="H1473" t="s">
        <v>2278</v>
      </c>
      <c r="I1473">
        <v>0.18110999999999999</v>
      </c>
      <c r="J1473">
        <v>1.421E-3</v>
      </c>
      <c r="K1473">
        <v>4.6303000000000004E-3</v>
      </c>
      <c r="L1473">
        <v>2011.6</v>
      </c>
      <c r="M1473">
        <v>24.263999999999999</v>
      </c>
      <c r="N1473">
        <v>0.15401000000000001</v>
      </c>
      <c r="O1473">
        <v>1555.3</v>
      </c>
      <c r="P1473" s="1">
        <v>157490</v>
      </c>
      <c r="Q1473">
        <v>-9.2283000000000008</v>
      </c>
      <c r="R1473">
        <v>0.23802000000000001</v>
      </c>
      <c r="S1473">
        <v>-0.14297000000000001</v>
      </c>
      <c r="T1473">
        <v>2.4385E-2</v>
      </c>
      <c r="U1473">
        <v>1.9581999999999999E-2</v>
      </c>
      <c r="V1473">
        <v>-17.841999999999999</v>
      </c>
      <c r="W1473">
        <v>-23.225999999999999</v>
      </c>
      <c r="X1473">
        <v>0.12126000000000001</v>
      </c>
      <c r="Y1473">
        <v>0.11799999999999999</v>
      </c>
      <c r="Z1473">
        <v>0.22664999999999999</v>
      </c>
      <c r="AA1473">
        <v>5.6927000000000002E-3</v>
      </c>
      <c r="AB1473">
        <v>2.4566999999999999E-2</v>
      </c>
      <c r="AC1473">
        <v>1.9103999999999999E-2</v>
      </c>
      <c r="AD1473">
        <v>10</v>
      </c>
      <c r="AE1473">
        <v>10</v>
      </c>
      <c r="AF1473">
        <v>1.1753</v>
      </c>
      <c r="AG1473">
        <v>0.61685999999999996</v>
      </c>
      <c r="AH1473">
        <v>0.55842000000000003</v>
      </c>
      <c r="AI1473">
        <v>10</v>
      </c>
      <c r="AJ1473">
        <v>3</v>
      </c>
      <c r="AK1473">
        <v>6</v>
      </c>
      <c r="AL1473">
        <v>1</v>
      </c>
      <c r="AM1473">
        <v>1</v>
      </c>
      <c r="AN1473">
        <v>0</v>
      </c>
      <c r="AO1473">
        <v>0.89148000000000005</v>
      </c>
      <c r="AP1473">
        <v>1</v>
      </c>
      <c r="AQ1473">
        <v>1</v>
      </c>
      <c r="AR1473" t="s">
        <v>96</v>
      </c>
      <c r="AS1473" t="s">
        <v>95</v>
      </c>
      <c r="AT1473" t="s">
        <v>95</v>
      </c>
      <c r="AU1473" t="s">
        <v>95</v>
      </c>
      <c r="AV1473" t="s">
        <v>95</v>
      </c>
      <c r="AW1473" t="s">
        <v>95</v>
      </c>
      <c r="AX1473" t="s">
        <v>95</v>
      </c>
      <c r="AY1473" t="s">
        <v>95</v>
      </c>
      <c r="AZ1473" t="s">
        <v>94</v>
      </c>
      <c r="BA1473" t="s">
        <v>96</v>
      </c>
      <c r="BB1473" t="s">
        <v>94</v>
      </c>
      <c r="BC1473" t="s">
        <v>96</v>
      </c>
      <c r="BD1473" t="s">
        <v>94</v>
      </c>
      <c r="BI1473">
        <v>0</v>
      </c>
      <c r="BJ1473" t="s">
        <v>133</v>
      </c>
      <c r="BK1473" t="s">
        <v>501</v>
      </c>
      <c r="BL1473">
        <v>0</v>
      </c>
      <c r="BM1473">
        <v>1</v>
      </c>
      <c r="BN1473">
        <v>0</v>
      </c>
      <c r="BO1473">
        <v>0</v>
      </c>
      <c r="BP1473">
        <v>0</v>
      </c>
      <c r="BQ1473">
        <v>0</v>
      </c>
      <c r="BY1473">
        <v>1538</v>
      </c>
      <c r="CG1473" s="4">
        <v>0</v>
      </c>
      <c r="CH1473" s="4">
        <v>1</v>
      </c>
      <c r="CI1473" s="5">
        <v>0</v>
      </c>
      <c r="CJ1473" s="5">
        <v>0</v>
      </c>
      <c r="CK1473" s="5">
        <v>0</v>
      </c>
      <c r="CL1473" s="5">
        <v>0</v>
      </c>
    </row>
    <row r="1474" spans="1:91" x14ac:dyDescent="0.2">
      <c r="A1474" t="s">
        <v>2279</v>
      </c>
      <c r="B1474" t="s">
        <v>2275</v>
      </c>
      <c r="C1474" t="s">
        <v>1608</v>
      </c>
      <c r="D1474">
        <v>1.1000000000000001</v>
      </c>
      <c r="E1474" t="s">
        <v>90</v>
      </c>
      <c r="F1474" t="s">
        <v>2280</v>
      </c>
      <c r="G1474" t="s">
        <v>2281</v>
      </c>
      <c r="H1474" t="s">
        <v>2278</v>
      </c>
      <c r="I1474">
        <v>-1.4532E-2</v>
      </c>
      <c r="J1474">
        <v>8.5711000000000001E-4</v>
      </c>
      <c r="K1474">
        <v>-1.4285999999999999E-3</v>
      </c>
      <c r="L1474">
        <v>1498.7</v>
      </c>
      <c r="M1474">
        <v>-302.39999999999998</v>
      </c>
      <c r="N1474">
        <v>185.83</v>
      </c>
      <c r="O1474">
        <v>1555.4</v>
      </c>
      <c r="P1474" s="1">
        <v>157470</v>
      </c>
      <c r="Q1474">
        <v>2.9809999999999999</v>
      </c>
      <c r="R1474">
        <v>0.4592</v>
      </c>
      <c r="S1474">
        <v>-0.35199999999999998</v>
      </c>
      <c r="T1474">
        <v>2.6741E-3</v>
      </c>
      <c r="U1474">
        <v>2.3739999999999998E-3</v>
      </c>
      <c r="V1474">
        <v>-761.35</v>
      </c>
      <c r="W1474">
        <v>-1269.5999999999999</v>
      </c>
      <c r="X1474">
        <v>0.1004</v>
      </c>
      <c r="Y1474">
        <v>0.10033</v>
      </c>
      <c r="Z1474">
        <v>0.45018000000000002</v>
      </c>
      <c r="AA1474">
        <v>8.3632999999999999E-2</v>
      </c>
      <c r="AB1474">
        <v>2.6963E-3</v>
      </c>
      <c r="AC1474">
        <v>2.3809999999999999E-3</v>
      </c>
      <c r="AD1474">
        <v>6</v>
      </c>
      <c r="AE1474">
        <v>6</v>
      </c>
      <c r="AF1474">
        <v>5.7578000000000002E-4</v>
      </c>
      <c r="AG1474">
        <v>5.1121000000000001E-4</v>
      </c>
      <c r="AH1474" s="1">
        <v>6.4573999999999995E-5</v>
      </c>
      <c r="AI1474">
        <v>6</v>
      </c>
      <c r="AJ1474">
        <v>5</v>
      </c>
      <c r="AK1474">
        <v>2</v>
      </c>
      <c r="AL1474">
        <v>0</v>
      </c>
      <c r="AM1474">
        <v>1</v>
      </c>
      <c r="AN1474">
        <v>0</v>
      </c>
      <c r="AO1474">
        <v>0.82369000000000003</v>
      </c>
      <c r="AP1474">
        <v>1</v>
      </c>
      <c r="AQ1474">
        <v>1</v>
      </c>
      <c r="AR1474" t="s">
        <v>94</v>
      </c>
      <c r="AS1474" t="s">
        <v>95</v>
      </c>
      <c r="AT1474" t="s">
        <v>95</v>
      </c>
      <c r="AU1474" t="s">
        <v>95</v>
      </c>
      <c r="AV1474" t="s">
        <v>95</v>
      </c>
      <c r="AW1474" t="s">
        <v>95</v>
      </c>
      <c r="AX1474" t="s">
        <v>95</v>
      </c>
      <c r="AY1474" t="s">
        <v>94</v>
      </c>
      <c r="AZ1474" t="s">
        <v>95</v>
      </c>
      <c r="BA1474" t="s">
        <v>94</v>
      </c>
      <c r="BB1474" t="s">
        <v>95</v>
      </c>
      <c r="BC1474" t="s">
        <v>94</v>
      </c>
      <c r="BD1474" t="s">
        <v>95</v>
      </c>
      <c r="BI1474">
        <v>0</v>
      </c>
      <c r="BJ1474" t="s">
        <v>108</v>
      </c>
      <c r="BK1474" t="s">
        <v>138</v>
      </c>
      <c r="BL1474">
        <v>1</v>
      </c>
      <c r="BM1474">
        <v>1</v>
      </c>
      <c r="BN1474">
        <v>0</v>
      </c>
      <c r="BO1474">
        <v>1</v>
      </c>
      <c r="BP1474">
        <v>0</v>
      </c>
      <c r="BQ1474">
        <v>0</v>
      </c>
      <c r="BY1474">
        <v>1539</v>
      </c>
      <c r="CG1474" s="4">
        <v>1</v>
      </c>
      <c r="CH1474" s="4">
        <v>1</v>
      </c>
      <c r="CI1474" s="5">
        <v>0</v>
      </c>
      <c r="CJ1474" s="5">
        <v>1</v>
      </c>
      <c r="CK1474" s="5">
        <v>0</v>
      </c>
      <c r="CL1474" s="5">
        <v>0</v>
      </c>
      <c r="CM1474" s="12" t="s">
        <v>3470</v>
      </c>
    </row>
    <row r="1475" spans="1:91" x14ac:dyDescent="0.2">
      <c r="A1475" t="s">
        <v>2282</v>
      </c>
      <c r="B1475" t="s">
        <v>2275</v>
      </c>
      <c r="C1475" t="s">
        <v>1608</v>
      </c>
      <c r="D1475">
        <v>1.1000000000000001</v>
      </c>
      <c r="E1475" t="s">
        <v>90</v>
      </c>
      <c r="F1475" t="s">
        <v>2283</v>
      </c>
      <c r="G1475" t="s">
        <v>107</v>
      </c>
      <c r="H1475" t="s">
        <v>2278</v>
      </c>
      <c r="I1475">
        <v>0.18110999999999999</v>
      </c>
      <c r="J1475">
        <v>1.421E-3</v>
      </c>
      <c r="K1475">
        <v>4.6303000000000004E-3</v>
      </c>
      <c r="L1475">
        <v>2011.6</v>
      </c>
      <c r="M1475">
        <v>24.263999999999999</v>
      </c>
      <c r="N1475">
        <v>0.15401000000000001</v>
      </c>
      <c r="O1475">
        <v>1555.3</v>
      </c>
      <c r="P1475" s="1">
        <v>157490</v>
      </c>
      <c r="Q1475">
        <v>-9.2283000000000008</v>
      </c>
      <c r="R1475">
        <v>0.23802000000000001</v>
      </c>
      <c r="S1475">
        <v>-0.14297000000000001</v>
      </c>
      <c r="T1475">
        <v>2.4385E-2</v>
      </c>
      <c r="U1475">
        <v>1.9581999999999999E-2</v>
      </c>
      <c r="V1475">
        <v>-17.841999999999999</v>
      </c>
      <c r="W1475">
        <v>-23.225999999999999</v>
      </c>
      <c r="X1475">
        <v>0.12126000000000001</v>
      </c>
      <c r="Y1475">
        <v>0.11799999999999999</v>
      </c>
      <c r="Z1475">
        <v>0.22664999999999999</v>
      </c>
      <c r="AA1475">
        <v>5.6927000000000002E-3</v>
      </c>
      <c r="AB1475">
        <v>2.4566999999999999E-2</v>
      </c>
      <c r="AC1475">
        <v>1.9103999999999999E-2</v>
      </c>
      <c r="AD1475">
        <v>10</v>
      </c>
      <c r="AE1475">
        <v>10</v>
      </c>
      <c r="AF1475">
        <v>1.1753</v>
      </c>
      <c r="AG1475">
        <v>0.61685999999999996</v>
      </c>
      <c r="AH1475">
        <v>0.55842000000000003</v>
      </c>
      <c r="AI1475">
        <v>10</v>
      </c>
      <c r="AJ1475">
        <v>3</v>
      </c>
      <c r="AK1475">
        <v>6</v>
      </c>
      <c r="AL1475">
        <v>1</v>
      </c>
      <c r="AM1475">
        <v>1</v>
      </c>
      <c r="AN1475">
        <v>0</v>
      </c>
      <c r="AO1475">
        <v>0.89148000000000005</v>
      </c>
      <c r="AP1475">
        <v>1</v>
      </c>
      <c r="AQ1475">
        <v>1</v>
      </c>
      <c r="AR1475" t="s">
        <v>96</v>
      </c>
      <c r="AS1475" t="s">
        <v>95</v>
      </c>
      <c r="AT1475" t="s">
        <v>95</v>
      </c>
      <c r="AU1475" t="s">
        <v>95</v>
      </c>
      <c r="AV1475" t="s">
        <v>95</v>
      </c>
      <c r="AW1475" t="s">
        <v>95</v>
      </c>
      <c r="AX1475" t="s">
        <v>95</v>
      </c>
      <c r="AY1475" t="s">
        <v>95</v>
      </c>
      <c r="AZ1475" t="s">
        <v>94</v>
      </c>
      <c r="BA1475" t="s">
        <v>96</v>
      </c>
      <c r="BB1475" t="s">
        <v>94</v>
      </c>
      <c r="BC1475" t="s">
        <v>96</v>
      </c>
      <c r="BD1475" t="s">
        <v>94</v>
      </c>
      <c r="BH1475" t="s">
        <v>2284</v>
      </c>
      <c r="BI1475">
        <v>0</v>
      </c>
      <c r="BK1475" t="s">
        <v>109</v>
      </c>
      <c r="BL1475">
        <v>0</v>
      </c>
      <c r="BM1475">
        <v>1</v>
      </c>
      <c r="BN1475">
        <v>0</v>
      </c>
      <c r="BO1475">
        <v>0</v>
      </c>
      <c r="BP1475">
        <v>0</v>
      </c>
      <c r="BQ1475">
        <v>0</v>
      </c>
      <c r="BY1475">
        <v>1540</v>
      </c>
      <c r="CG1475" s="4">
        <v>0</v>
      </c>
      <c r="CH1475" s="4">
        <v>1</v>
      </c>
      <c r="CI1475" s="5">
        <v>0</v>
      </c>
      <c r="CJ1475" s="5">
        <v>0</v>
      </c>
      <c r="CK1475" s="5">
        <v>0</v>
      </c>
      <c r="CL1475" s="5">
        <v>0</v>
      </c>
      <c r="CM1475" s="12" t="s">
        <v>3472</v>
      </c>
    </row>
    <row r="1476" spans="1:91" x14ac:dyDescent="0.2">
      <c r="A1476" t="s">
        <v>2285</v>
      </c>
      <c r="B1476" t="s">
        <v>2275</v>
      </c>
      <c r="C1476" t="s">
        <v>1608</v>
      </c>
      <c r="D1476">
        <v>3.2</v>
      </c>
      <c r="E1476" t="s">
        <v>120</v>
      </c>
      <c r="F1476" t="s">
        <v>2286</v>
      </c>
      <c r="G1476" t="s">
        <v>2287</v>
      </c>
      <c r="H1476" t="s">
        <v>2278</v>
      </c>
      <c r="I1476">
        <v>0.17854999999999999</v>
      </c>
      <c r="J1476">
        <v>1.3885E-3</v>
      </c>
      <c r="K1476">
        <v>4.2909000000000003E-3</v>
      </c>
      <c r="L1476">
        <v>2010.5</v>
      </c>
      <c r="M1476">
        <v>24.611000000000001</v>
      </c>
      <c r="N1476">
        <v>0.15905</v>
      </c>
      <c r="O1476">
        <v>1555.3</v>
      </c>
      <c r="P1476" s="1">
        <v>157490</v>
      </c>
      <c r="Q1476">
        <v>-8.5348000000000006</v>
      </c>
      <c r="R1476">
        <v>0.21784000000000001</v>
      </c>
      <c r="S1476">
        <v>-0.17324000000000001</v>
      </c>
      <c r="T1476">
        <v>2.4022999999999999E-2</v>
      </c>
      <c r="U1476">
        <v>1.9216E-2</v>
      </c>
      <c r="V1476">
        <v>-21.654</v>
      </c>
      <c r="W1476">
        <v>-28.126000000000001</v>
      </c>
      <c r="X1476">
        <v>0.12928999999999999</v>
      </c>
      <c r="Y1476">
        <v>0.12640000000000001</v>
      </c>
      <c r="Z1476">
        <v>0.20587</v>
      </c>
      <c r="AA1476">
        <v>-2.1026E-2</v>
      </c>
      <c r="AB1476">
        <v>2.4205999999999998E-2</v>
      </c>
      <c r="AC1476">
        <v>1.8988999999999999E-2</v>
      </c>
      <c r="AD1476">
        <v>10</v>
      </c>
      <c r="AE1476">
        <v>10</v>
      </c>
      <c r="AF1476">
        <v>1.1819999999999999</v>
      </c>
      <c r="AG1476">
        <v>0.66644999999999999</v>
      </c>
      <c r="AH1476">
        <v>0.51556000000000002</v>
      </c>
      <c r="AI1476">
        <v>10</v>
      </c>
      <c r="AJ1476">
        <v>3</v>
      </c>
      <c r="AK1476">
        <v>6</v>
      </c>
      <c r="AL1476">
        <v>1</v>
      </c>
      <c r="AM1476">
        <v>1</v>
      </c>
      <c r="AN1476">
        <v>0</v>
      </c>
      <c r="AO1476">
        <v>0.89448000000000005</v>
      </c>
      <c r="AP1476">
        <v>1</v>
      </c>
      <c r="AQ1476">
        <v>1</v>
      </c>
      <c r="AR1476" t="s">
        <v>96</v>
      </c>
      <c r="AS1476" t="s">
        <v>95</v>
      </c>
      <c r="AT1476" t="s">
        <v>95</v>
      </c>
      <c r="AU1476" t="s">
        <v>95</v>
      </c>
      <c r="AV1476" t="s">
        <v>95</v>
      </c>
      <c r="AW1476" t="s">
        <v>95</v>
      </c>
      <c r="AX1476" t="s">
        <v>95</v>
      </c>
      <c r="AY1476" t="s">
        <v>95</v>
      </c>
      <c r="AZ1476" t="s">
        <v>94</v>
      </c>
      <c r="BA1476" t="s">
        <v>96</v>
      </c>
      <c r="BB1476" t="s">
        <v>94</v>
      </c>
      <c r="BC1476" t="s">
        <v>96</v>
      </c>
      <c r="BD1476" t="s">
        <v>94</v>
      </c>
      <c r="BH1476" t="s">
        <v>2288</v>
      </c>
      <c r="BI1476">
        <v>0</v>
      </c>
      <c r="BL1476">
        <v>0</v>
      </c>
      <c r="BM1476">
        <v>0</v>
      </c>
      <c r="BN1476">
        <v>0</v>
      </c>
      <c r="BO1476">
        <v>0</v>
      </c>
      <c r="BP1476">
        <v>0</v>
      </c>
      <c r="BQ1476">
        <v>1</v>
      </c>
      <c r="BY1476">
        <v>1541</v>
      </c>
      <c r="CG1476" s="4">
        <v>0</v>
      </c>
      <c r="CH1476" s="4">
        <v>0</v>
      </c>
      <c r="CI1476" s="5">
        <v>0</v>
      </c>
      <c r="CJ1476" s="5">
        <v>0</v>
      </c>
      <c r="CK1476" s="5">
        <v>0</v>
      </c>
      <c r="CL1476" s="5">
        <v>1</v>
      </c>
    </row>
    <row r="1477" spans="1:91" x14ac:dyDescent="0.2">
      <c r="A1477" t="s">
        <v>2289</v>
      </c>
      <c r="B1477" t="s">
        <v>2275</v>
      </c>
      <c r="C1477" t="s">
        <v>1608</v>
      </c>
      <c r="D1477">
        <v>3.2</v>
      </c>
      <c r="E1477" t="s">
        <v>120</v>
      </c>
      <c r="F1477" t="s">
        <v>2290</v>
      </c>
      <c r="G1477" t="s">
        <v>2291</v>
      </c>
      <c r="H1477" t="s">
        <v>2278</v>
      </c>
      <c r="I1477">
        <v>0.19005</v>
      </c>
      <c r="J1477">
        <v>1.4511999999999999E-3</v>
      </c>
      <c r="K1477">
        <v>4.9455000000000002E-3</v>
      </c>
      <c r="L1477">
        <v>2012.5</v>
      </c>
      <c r="M1477">
        <v>23.122</v>
      </c>
      <c r="N1477">
        <v>0.14831</v>
      </c>
      <c r="O1477">
        <v>1555.3</v>
      </c>
      <c r="P1477" s="1">
        <v>157500</v>
      </c>
      <c r="Q1477">
        <v>-9.8719999999999999</v>
      </c>
      <c r="R1477">
        <v>0.25918999999999998</v>
      </c>
      <c r="S1477">
        <v>-0.11122</v>
      </c>
      <c r="T1477">
        <v>2.4584000000000002E-2</v>
      </c>
      <c r="U1477">
        <v>1.9715E-2</v>
      </c>
      <c r="V1477">
        <v>-14.939</v>
      </c>
      <c r="W1477">
        <v>-19.494</v>
      </c>
      <c r="X1477">
        <v>0.11404</v>
      </c>
      <c r="Y1477">
        <v>0.1104</v>
      </c>
      <c r="Z1477">
        <v>0.24732000000000001</v>
      </c>
      <c r="AA1477">
        <v>3.227E-2</v>
      </c>
      <c r="AB1477">
        <v>2.478E-2</v>
      </c>
      <c r="AC1477">
        <v>1.9236E-2</v>
      </c>
      <c r="AD1477">
        <v>10</v>
      </c>
      <c r="AE1477">
        <v>10</v>
      </c>
      <c r="AF1477">
        <v>1.1798999999999999</v>
      </c>
      <c r="AG1477">
        <v>0.57311000000000001</v>
      </c>
      <c r="AH1477">
        <v>0.60682000000000003</v>
      </c>
      <c r="AI1477">
        <v>10</v>
      </c>
      <c r="AJ1477">
        <v>3</v>
      </c>
      <c r="AK1477">
        <v>6</v>
      </c>
      <c r="AL1477">
        <v>1</v>
      </c>
      <c r="AM1477">
        <v>1</v>
      </c>
      <c r="AN1477">
        <v>0</v>
      </c>
      <c r="AO1477">
        <v>0.88788999999999996</v>
      </c>
      <c r="AP1477">
        <v>1</v>
      </c>
      <c r="AQ1477">
        <v>1</v>
      </c>
      <c r="AR1477" t="s">
        <v>96</v>
      </c>
      <c r="AS1477" t="s">
        <v>95</v>
      </c>
      <c r="AT1477" t="s">
        <v>95</v>
      </c>
      <c r="AU1477" t="s">
        <v>95</v>
      </c>
      <c r="AV1477" t="s">
        <v>95</v>
      </c>
      <c r="AW1477" t="s">
        <v>95</v>
      </c>
      <c r="AX1477" t="s">
        <v>95</v>
      </c>
      <c r="AY1477" t="s">
        <v>95</v>
      </c>
      <c r="AZ1477" t="s">
        <v>94</v>
      </c>
      <c r="BA1477" t="s">
        <v>96</v>
      </c>
      <c r="BB1477" t="s">
        <v>94</v>
      </c>
      <c r="BC1477" t="s">
        <v>96</v>
      </c>
      <c r="BD1477" t="s">
        <v>94</v>
      </c>
      <c r="BH1477" t="s">
        <v>2288</v>
      </c>
      <c r="BI1477">
        <v>0</v>
      </c>
      <c r="BL1477">
        <v>0</v>
      </c>
      <c r="BM1477">
        <v>0</v>
      </c>
      <c r="BN1477">
        <v>0</v>
      </c>
      <c r="BO1477">
        <v>0</v>
      </c>
      <c r="BP1477">
        <v>0</v>
      </c>
      <c r="BQ1477">
        <v>0</v>
      </c>
      <c r="BY1477">
        <v>1542</v>
      </c>
      <c r="CG1477" s="4">
        <v>0</v>
      </c>
      <c r="CH1477" s="4">
        <v>0</v>
      </c>
      <c r="CI1477" s="5">
        <v>0</v>
      </c>
      <c r="CJ1477" s="5">
        <v>0</v>
      </c>
      <c r="CK1477" s="5">
        <v>0</v>
      </c>
      <c r="CL1477" s="5">
        <v>0</v>
      </c>
    </row>
    <row r="1478" spans="1:91" x14ac:dyDescent="0.2">
      <c r="A1478" t="s">
        <v>2292</v>
      </c>
      <c r="B1478" t="s">
        <v>2275</v>
      </c>
      <c r="C1478" t="s">
        <v>1608</v>
      </c>
      <c r="D1478">
        <v>3.5</v>
      </c>
      <c r="E1478" t="s">
        <v>317</v>
      </c>
      <c r="F1478" t="s">
        <v>318</v>
      </c>
      <c r="G1478" t="s">
        <v>319</v>
      </c>
      <c r="H1478" t="s">
        <v>2278</v>
      </c>
      <c r="I1478">
        <v>0.26408999999999999</v>
      </c>
      <c r="J1478">
        <v>0.15903999999999999</v>
      </c>
      <c r="K1478">
        <v>3.2938000000000002E-2</v>
      </c>
      <c r="L1478">
        <v>2020</v>
      </c>
      <c r="M1478">
        <v>16.64</v>
      </c>
      <c r="N1478">
        <v>2.6751999999999998</v>
      </c>
      <c r="O1478">
        <v>1.2522999999999999E-2</v>
      </c>
      <c r="P1478">
        <v>1991.4</v>
      </c>
      <c r="Q1478">
        <v>-65.631</v>
      </c>
      <c r="R1478">
        <v>0.90491999999999995</v>
      </c>
      <c r="S1478">
        <v>0.89795999999999998</v>
      </c>
      <c r="T1478">
        <v>0.18181</v>
      </c>
      <c r="U1478">
        <v>0.10317999999999999</v>
      </c>
      <c r="V1478">
        <v>0.89232</v>
      </c>
      <c r="W1478">
        <v>0.88719000000000003</v>
      </c>
      <c r="X1478">
        <v>0.19348000000000001</v>
      </c>
      <c r="Y1478">
        <v>0.12669</v>
      </c>
      <c r="Z1478">
        <v>0.52634999999999998</v>
      </c>
      <c r="AA1478">
        <v>0.50380000000000003</v>
      </c>
      <c r="AB1478">
        <v>0.40578999999999998</v>
      </c>
      <c r="AC1478">
        <v>0.32111000000000001</v>
      </c>
      <c r="AD1478">
        <v>45</v>
      </c>
      <c r="AE1478">
        <v>11</v>
      </c>
      <c r="AF1478">
        <v>0.74761</v>
      </c>
      <c r="AG1478">
        <v>0.37380999999999998</v>
      </c>
      <c r="AH1478">
        <v>0.37380999999999998</v>
      </c>
      <c r="AI1478">
        <v>11</v>
      </c>
      <c r="AJ1478">
        <v>2</v>
      </c>
      <c r="AK1478">
        <v>10</v>
      </c>
      <c r="AL1478">
        <v>1</v>
      </c>
      <c r="AM1478">
        <v>0</v>
      </c>
      <c r="AN1478">
        <v>0</v>
      </c>
      <c r="AO1478">
        <v>0.85</v>
      </c>
      <c r="AP1478">
        <v>0</v>
      </c>
      <c r="AQ1478">
        <v>1</v>
      </c>
      <c r="AR1478" t="s">
        <v>95</v>
      </c>
      <c r="AS1478" t="s">
        <v>95</v>
      </c>
      <c r="AT1478" t="s">
        <v>95</v>
      </c>
      <c r="AU1478" t="s">
        <v>95</v>
      </c>
      <c r="AV1478" t="s">
        <v>95</v>
      </c>
      <c r="AW1478" t="s">
        <v>95</v>
      </c>
      <c r="AX1478" t="s">
        <v>95</v>
      </c>
      <c r="AY1478" t="s">
        <v>95</v>
      </c>
      <c r="AZ1478" t="s">
        <v>95</v>
      </c>
      <c r="BA1478" t="s">
        <v>95</v>
      </c>
      <c r="BB1478" t="s">
        <v>95</v>
      </c>
      <c r="BC1478" t="s">
        <v>95</v>
      </c>
      <c r="BD1478" t="s">
        <v>95</v>
      </c>
      <c r="BI1478">
        <v>0</v>
      </c>
      <c r="BJ1478" t="s">
        <v>137</v>
      </c>
      <c r="BK1478" t="s">
        <v>133</v>
      </c>
      <c r="BL1478">
        <v>1</v>
      </c>
      <c r="BM1478">
        <v>1</v>
      </c>
      <c r="BN1478">
        <v>0</v>
      </c>
      <c r="BO1478">
        <v>0</v>
      </c>
      <c r="BP1478">
        <v>0</v>
      </c>
      <c r="BQ1478">
        <v>1</v>
      </c>
      <c r="BY1478">
        <v>1543</v>
      </c>
      <c r="CG1478" s="4">
        <v>1</v>
      </c>
      <c r="CH1478" s="4">
        <v>1</v>
      </c>
      <c r="CI1478" s="5">
        <v>0</v>
      </c>
      <c r="CJ1478" s="5">
        <v>0</v>
      </c>
      <c r="CK1478" s="5">
        <v>0</v>
      </c>
      <c r="CL1478" s="5">
        <v>1</v>
      </c>
    </row>
    <row r="1479" spans="1:91" x14ac:dyDescent="0.2">
      <c r="A1479" t="s">
        <v>2293</v>
      </c>
      <c r="B1479" t="s">
        <v>2275</v>
      </c>
      <c r="C1479" t="s">
        <v>1608</v>
      </c>
      <c r="D1479">
        <v>3.5</v>
      </c>
      <c r="E1479" t="s">
        <v>317</v>
      </c>
      <c r="F1479" t="s">
        <v>321</v>
      </c>
      <c r="G1479" t="s">
        <v>322</v>
      </c>
      <c r="H1479" t="s">
        <v>2278</v>
      </c>
      <c r="I1479">
        <v>51.36</v>
      </c>
      <c r="J1479">
        <v>1.3986000000000001E-3</v>
      </c>
      <c r="K1479">
        <v>4.2161000000000004E-3</v>
      </c>
      <c r="L1479">
        <v>2013.2</v>
      </c>
      <c r="M1479">
        <v>8.5560999999999998E-2</v>
      </c>
      <c r="N1479">
        <v>0.18182000000000001</v>
      </c>
      <c r="O1479">
        <v>1555</v>
      </c>
      <c r="P1479" s="1">
        <v>157460</v>
      </c>
      <c r="Q1479">
        <v>-8.3961000000000006</v>
      </c>
      <c r="R1479">
        <v>0.14376</v>
      </c>
      <c r="S1479">
        <v>8.1112000000000004E-2</v>
      </c>
      <c r="T1479">
        <v>0.19069</v>
      </c>
      <c r="U1479">
        <v>7.2728000000000001E-2</v>
      </c>
      <c r="V1479">
        <v>-4.6511999999999998E-2</v>
      </c>
      <c r="W1479">
        <v>-9.6346000000000001E-2</v>
      </c>
      <c r="X1479">
        <v>0.21082000000000001</v>
      </c>
      <c r="Y1479">
        <v>4.4443999999999997E-2</v>
      </c>
      <c r="Z1479">
        <v>7.0595000000000005E-2</v>
      </c>
      <c r="AA1479">
        <v>2.6336999999999999E-2</v>
      </c>
      <c r="AB1479">
        <v>0.19867000000000001</v>
      </c>
      <c r="AC1479">
        <v>9.2340000000000005E-2</v>
      </c>
      <c r="AD1479">
        <v>45</v>
      </c>
      <c r="AE1479">
        <v>2</v>
      </c>
      <c r="AF1479">
        <v>5.5</v>
      </c>
      <c r="AG1479">
        <v>5.5</v>
      </c>
      <c r="AH1479">
        <v>0</v>
      </c>
      <c r="AI1479">
        <v>9</v>
      </c>
      <c r="AJ1479">
        <v>8</v>
      </c>
      <c r="AK1479">
        <v>8</v>
      </c>
      <c r="AL1479">
        <v>0</v>
      </c>
      <c r="AM1479">
        <v>0</v>
      </c>
      <c r="AN1479">
        <v>1</v>
      </c>
      <c r="AO1479">
        <v>0</v>
      </c>
      <c r="AP1479">
        <v>1</v>
      </c>
      <c r="AQ1479">
        <v>1</v>
      </c>
      <c r="AR1479" t="s">
        <v>96</v>
      </c>
      <c r="AS1479" t="s">
        <v>96</v>
      </c>
      <c r="AT1479" t="s">
        <v>94</v>
      </c>
      <c r="AU1479" t="s">
        <v>94</v>
      </c>
      <c r="AV1479" t="s">
        <v>94</v>
      </c>
      <c r="AW1479" t="s">
        <v>94</v>
      </c>
      <c r="AX1479" t="s">
        <v>94</v>
      </c>
      <c r="AY1479" t="s">
        <v>94</v>
      </c>
      <c r="AZ1479" t="s">
        <v>94</v>
      </c>
      <c r="BA1479" t="s">
        <v>96</v>
      </c>
      <c r="BB1479" t="s">
        <v>96</v>
      </c>
      <c r="BC1479" t="s">
        <v>96</v>
      </c>
      <c r="BD1479" t="s">
        <v>96</v>
      </c>
      <c r="BI1479">
        <v>0</v>
      </c>
      <c r="BJ1479" t="s">
        <v>132</v>
      </c>
      <c r="BK1479" t="s">
        <v>133</v>
      </c>
      <c r="BL1479">
        <v>0</v>
      </c>
      <c r="BM1479">
        <v>1</v>
      </c>
      <c r="BN1479">
        <v>0</v>
      </c>
      <c r="BO1479">
        <v>0</v>
      </c>
      <c r="BP1479">
        <v>0</v>
      </c>
      <c r="BQ1479">
        <v>0</v>
      </c>
      <c r="BY1479">
        <v>1544</v>
      </c>
      <c r="CG1479" s="4">
        <v>0</v>
      </c>
      <c r="CH1479" s="4">
        <v>1</v>
      </c>
      <c r="CI1479" s="5">
        <v>0</v>
      </c>
      <c r="CJ1479" s="5">
        <v>0</v>
      </c>
      <c r="CK1479" s="5">
        <v>0</v>
      </c>
      <c r="CL1479" s="5">
        <v>0</v>
      </c>
    </row>
    <row r="1480" spans="1:91" x14ac:dyDescent="0.2">
      <c r="A1480" t="s">
        <v>2294</v>
      </c>
      <c r="B1480" t="s">
        <v>2275</v>
      </c>
      <c r="C1480" t="s">
        <v>1608</v>
      </c>
      <c r="D1480">
        <v>3.5</v>
      </c>
      <c r="E1480" t="s">
        <v>317</v>
      </c>
      <c r="F1480" t="s">
        <v>325</v>
      </c>
      <c r="G1480" t="s">
        <v>326</v>
      </c>
      <c r="H1480" t="s">
        <v>2278</v>
      </c>
      <c r="I1480">
        <v>52.595999999999997</v>
      </c>
      <c r="K1480">
        <v>4.6112999999999996E-3</v>
      </c>
      <c r="L1480">
        <v>2016.2</v>
      </c>
      <c r="M1480">
        <v>8.3551E-2</v>
      </c>
      <c r="N1480">
        <v>0.25</v>
      </c>
      <c r="Q1480">
        <v>-9.1874000000000002</v>
      </c>
      <c r="R1480">
        <v>0.21512000000000001</v>
      </c>
      <c r="S1480">
        <v>0.15769</v>
      </c>
      <c r="T1480">
        <v>0.18257000000000001</v>
      </c>
      <c r="U1480">
        <v>6.6668000000000005E-2</v>
      </c>
      <c r="Z1480">
        <v>8.4451999999999999E-2</v>
      </c>
      <c r="AA1480">
        <v>4.0854000000000001E-2</v>
      </c>
      <c r="AB1480">
        <v>0.19719</v>
      </c>
      <c r="AC1480">
        <v>9.4714999999999994E-2</v>
      </c>
      <c r="AD1480">
        <v>45</v>
      </c>
      <c r="AE1480">
        <v>2</v>
      </c>
      <c r="AF1480">
        <v>4</v>
      </c>
      <c r="AG1480">
        <v>4</v>
      </c>
      <c r="AH1480">
        <v>0</v>
      </c>
      <c r="AI1480">
        <v>6</v>
      </c>
      <c r="AJ1480">
        <v>5</v>
      </c>
      <c r="AK1480">
        <v>5</v>
      </c>
      <c r="AL1480">
        <v>0</v>
      </c>
      <c r="AM1480">
        <v>0</v>
      </c>
      <c r="AN1480">
        <v>1</v>
      </c>
      <c r="AO1480">
        <v>0</v>
      </c>
      <c r="AP1480">
        <v>1</v>
      </c>
      <c r="AQ1480">
        <v>1</v>
      </c>
      <c r="AR1480" t="s">
        <v>96</v>
      </c>
      <c r="AS1480" t="s">
        <v>96</v>
      </c>
      <c r="AT1480" t="s">
        <v>94</v>
      </c>
      <c r="AU1480" t="s">
        <v>94</v>
      </c>
      <c r="AV1480" t="s">
        <v>94</v>
      </c>
      <c r="AW1480" t="s">
        <v>94</v>
      </c>
      <c r="AX1480" t="s">
        <v>94</v>
      </c>
      <c r="AY1480" t="s">
        <v>94</v>
      </c>
      <c r="AZ1480" t="s">
        <v>94</v>
      </c>
      <c r="BA1480" t="s">
        <v>96</v>
      </c>
      <c r="BB1480" t="s">
        <v>96</v>
      </c>
      <c r="BC1480" t="s">
        <v>96</v>
      </c>
      <c r="BD1480" t="s">
        <v>96</v>
      </c>
      <c r="BI1480">
        <v>0</v>
      </c>
      <c r="BJ1480" t="s">
        <v>132</v>
      </c>
      <c r="BK1480" t="s">
        <v>133</v>
      </c>
      <c r="BL1480">
        <v>0</v>
      </c>
      <c r="BM1480">
        <v>1</v>
      </c>
      <c r="BN1480">
        <v>0</v>
      </c>
      <c r="BO1480">
        <v>0</v>
      </c>
      <c r="BP1480">
        <v>0</v>
      </c>
      <c r="BQ1480">
        <v>0</v>
      </c>
      <c r="BY1480">
        <v>1545</v>
      </c>
      <c r="CG1480" s="4">
        <v>0</v>
      </c>
      <c r="CH1480" s="4">
        <v>1</v>
      </c>
      <c r="CI1480" s="5">
        <v>0</v>
      </c>
      <c r="CJ1480" s="5">
        <v>0</v>
      </c>
      <c r="CK1480" s="5">
        <v>0</v>
      </c>
      <c r="CL1480" s="5">
        <v>0</v>
      </c>
    </row>
    <row r="1481" spans="1:91" x14ac:dyDescent="0.2">
      <c r="A1481" t="s">
        <v>2295</v>
      </c>
      <c r="B1481" t="s">
        <v>2275</v>
      </c>
      <c r="C1481" t="s">
        <v>1608</v>
      </c>
      <c r="D1481">
        <v>3.5</v>
      </c>
      <c r="E1481" t="s">
        <v>317</v>
      </c>
      <c r="F1481" t="s">
        <v>328</v>
      </c>
      <c r="G1481" t="s">
        <v>329</v>
      </c>
      <c r="H1481" t="s">
        <v>2278</v>
      </c>
      <c r="I1481">
        <v>27.370999999999999</v>
      </c>
      <c r="K1481">
        <v>3.7582000000000002E-3</v>
      </c>
      <c r="L1481">
        <v>2016.3</v>
      </c>
      <c r="M1481">
        <v>0.16055</v>
      </c>
      <c r="N1481">
        <v>0.21479000000000001</v>
      </c>
      <c r="Q1481">
        <v>-7.4858000000000002</v>
      </c>
      <c r="R1481">
        <v>0.18945999999999999</v>
      </c>
      <c r="S1481">
        <v>0.13014999999999999</v>
      </c>
      <c r="T1481">
        <v>0.16985</v>
      </c>
      <c r="U1481">
        <v>5.7278000000000003E-2</v>
      </c>
      <c r="Z1481">
        <v>6.6929000000000002E-2</v>
      </c>
      <c r="AA1481">
        <v>2.2497E-2</v>
      </c>
      <c r="AB1481">
        <v>0.18224000000000001</v>
      </c>
      <c r="AC1481">
        <v>7.9836000000000004E-2</v>
      </c>
      <c r="AD1481">
        <v>45</v>
      </c>
      <c r="AE1481">
        <v>2</v>
      </c>
      <c r="AF1481">
        <v>5.4390000000000001</v>
      </c>
      <c r="AG1481">
        <v>2.5609999999999999</v>
      </c>
      <c r="AH1481">
        <v>2.8780000000000001</v>
      </c>
      <c r="AI1481">
        <v>6</v>
      </c>
      <c r="AJ1481">
        <v>5</v>
      </c>
      <c r="AK1481">
        <v>0</v>
      </c>
      <c r="AL1481">
        <v>0</v>
      </c>
      <c r="AM1481">
        <v>0</v>
      </c>
      <c r="AN1481">
        <v>1</v>
      </c>
      <c r="AO1481">
        <v>0</v>
      </c>
      <c r="AP1481">
        <v>0</v>
      </c>
      <c r="AQ1481">
        <v>1</v>
      </c>
      <c r="AR1481" t="s">
        <v>96</v>
      </c>
      <c r="AS1481" t="s">
        <v>96</v>
      </c>
      <c r="AT1481" t="s">
        <v>94</v>
      </c>
      <c r="AU1481" t="s">
        <v>94</v>
      </c>
      <c r="AV1481" t="s">
        <v>94</v>
      </c>
      <c r="AW1481" t="s">
        <v>94</v>
      </c>
      <c r="AX1481" t="s">
        <v>94</v>
      </c>
      <c r="AY1481" t="s">
        <v>95</v>
      </c>
      <c r="AZ1481" t="s">
        <v>94</v>
      </c>
      <c r="BA1481" t="s">
        <v>96</v>
      </c>
      <c r="BB1481" t="s">
        <v>96</v>
      </c>
      <c r="BC1481" t="s">
        <v>96</v>
      </c>
      <c r="BD1481" t="s">
        <v>96</v>
      </c>
      <c r="BI1481">
        <v>0</v>
      </c>
      <c r="BJ1481" t="s">
        <v>132</v>
      </c>
      <c r="BK1481" t="s">
        <v>133</v>
      </c>
      <c r="BL1481">
        <v>0</v>
      </c>
      <c r="BM1481">
        <v>1</v>
      </c>
      <c r="BN1481">
        <v>0</v>
      </c>
      <c r="BO1481">
        <v>0</v>
      </c>
      <c r="BP1481">
        <v>0</v>
      </c>
      <c r="BQ1481">
        <v>0</v>
      </c>
      <c r="BY1481">
        <v>1546</v>
      </c>
      <c r="CG1481" s="4">
        <v>0</v>
      </c>
      <c r="CH1481" s="4">
        <v>1</v>
      </c>
      <c r="CI1481" s="5">
        <v>0</v>
      </c>
      <c r="CJ1481" s="5">
        <v>0</v>
      </c>
      <c r="CK1481" s="5">
        <v>0</v>
      </c>
      <c r="CL1481" s="5">
        <v>0</v>
      </c>
    </row>
    <row r="1482" spans="1:91" x14ac:dyDescent="0.2">
      <c r="A1482" t="s">
        <v>2296</v>
      </c>
      <c r="B1482" t="s">
        <v>2275</v>
      </c>
      <c r="C1482" t="s">
        <v>1608</v>
      </c>
      <c r="D1482">
        <v>3.5</v>
      </c>
      <c r="E1482" t="s">
        <v>317</v>
      </c>
      <c r="F1482" t="s">
        <v>331</v>
      </c>
      <c r="G1482" t="s">
        <v>329</v>
      </c>
      <c r="H1482" t="s">
        <v>2278</v>
      </c>
      <c r="I1482">
        <v>27.370999999999999</v>
      </c>
      <c r="K1482">
        <v>3.7582000000000002E-3</v>
      </c>
      <c r="L1482">
        <v>2016.3</v>
      </c>
      <c r="M1482">
        <v>0.16055</v>
      </c>
      <c r="N1482">
        <v>0.21479000000000001</v>
      </c>
      <c r="Q1482">
        <v>-7.4858000000000002</v>
      </c>
      <c r="R1482">
        <v>0.18945999999999999</v>
      </c>
      <c r="S1482">
        <v>0.13014999999999999</v>
      </c>
      <c r="T1482">
        <v>0.16985</v>
      </c>
      <c r="U1482">
        <v>5.7278000000000003E-2</v>
      </c>
      <c r="Z1482">
        <v>6.6929000000000002E-2</v>
      </c>
      <c r="AA1482">
        <v>2.2497E-2</v>
      </c>
      <c r="AB1482">
        <v>0.18224000000000001</v>
      </c>
      <c r="AC1482">
        <v>7.9836000000000004E-2</v>
      </c>
      <c r="AD1482">
        <v>45</v>
      </c>
      <c r="AE1482">
        <v>2</v>
      </c>
      <c r="AF1482">
        <v>5.4390000000000001</v>
      </c>
      <c r="AG1482">
        <v>2.5609999999999999</v>
      </c>
      <c r="AH1482">
        <v>2.8780000000000001</v>
      </c>
      <c r="AI1482">
        <v>6</v>
      </c>
      <c r="AJ1482">
        <v>5</v>
      </c>
      <c r="AK1482">
        <v>0</v>
      </c>
      <c r="AL1482">
        <v>0</v>
      </c>
      <c r="AM1482">
        <v>0</v>
      </c>
      <c r="AN1482">
        <v>1</v>
      </c>
      <c r="AO1482">
        <v>0</v>
      </c>
      <c r="AP1482">
        <v>0</v>
      </c>
      <c r="AQ1482">
        <v>1</v>
      </c>
      <c r="AR1482" t="s">
        <v>96</v>
      </c>
      <c r="AS1482" t="s">
        <v>96</v>
      </c>
      <c r="AT1482" t="s">
        <v>94</v>
      </c>
      <c r="AU1482" t="s">
        <v>94</v>
      </c>
      <c r="AV1482" t="s">
        <v>94</v>
      </c>
      <c r="AW1482" t="s">
        <v>94</v>
      </c>
      <c r="AX1482" t="s">
        <v>94</v>
      </c>
      <c r="AY1482" t="s">
        <v>95</v>
      </c>
      <c r="AZ1482" t="s">
        <v>94</v>
      </c>
      <c r="BA1482" t="s">
        <v>96</v>
      </c>
      <c r="BB1482" t="s">
        <v>96</v>
      </c>
      <c r="BC1482" t="s">
        <v>96</v>
      </c>
      <c r="BD1482" t="s">
        <v>96</v>
      </c>
      <c r="BI1482">
        <v>0</v>
      </c>
      <c r="BJ1482" t="s">
        <v>132</v>
      </c>
      <c r="BK1482" t="s">
        <v>133</v>
      </c>
      <c r="BL1482">
        <v>0</v>
      </c>
      <c r="BM1482">
        <v>1</v>
      </c>
      <c r="BN1482">
        <v>0</v>
      </c>
      <c r="BO1482">
        <v>0</v>
      </c>
      <c r="BP1482">
        <v>0</v>
      </c>
      <c r="BQ1482">
        <v>0</v>
      </c>
      <c r="BY1482">
        <v>1547</v>
      </c>
      <c r="CG1482" s="4">
        <v>0</v>
      </c>
      <c r="CH1482" s="4">
        <v>1</v>
      </c>
      <c r="CI1482" s="5">
        <v>0</v>
      </c>
      <c r="CJ1482" s="5">
        <v>0</v>
      </c>
      <c r="CK1482" s="5">
        <v>0</v>
      </c>
      <c r="CL1482" s="5">
        <v>0</v>
      </c>
    </row>
    <row r="1483" spans="1:91" x14ac:dyDescent="0.2">
      <c r="A1483" t="s">
        <v>2297</v>
      </c>
      <c r="B1483" t="s">
        <v>2275</v>
      </c>
      <c r="C1483" t="s">
        <v>1608</v>
      </c>
      <c r="D1483">
        <v>3.5</v>
      </c>
      <c r="E1483" t="s">
        <v>317</v>
      </c>
      <c r="F1483" t="s">
        <v>333</v>
      </c>
      <c r="G1483" t="s">
        <v>326</v>
      </c>
      <c r="H1483" t="s">
        <v>2278</v>
      </c>
      <c r="I1483">
        <v>52.595999999999997</v>
      </c>
      <c r="K1483">
        <v>4.6112999999999996E-3</v>
      </c>
      <c r="L1483">
        <v>2016.2</v>
      </c>
      <c r="M1483">
        <v>8.3551E-2</v>
      </c>
      <c r="N1483">
        <v>0.25</v>
      </c>
      <c r="Q1483">
        <v>-9.1874000000000002</v>
      </c>
      <c r="R1483">
        <v>0.21512000000000001</v>
      </c>
      <c r="S1483">
        <v>0.15769</v>
      </c>
      <c r="T1483">
        <v>0.18257000000000001</v>
      </c>
      <c r="U1483">
        <v>6.6668000000000005E-2</v>
      </c>
      <c r="Z1483">
        <v>8.4451999999999999E-2</v>
      </c>
      <c r="AA1483">
        <v>4.0854000000000001E-2</v>
      </c>
      <c r="AB1483">
        <v>0.19719</v>
      </c>
      <c r="AC1483">
        <v>9.4714999999999994E-2</v>
      </c>
      <c r="AD1483">
        <v>45</v>
      </c>
      <c r="AE1483">
        <v>2</v>
      </c>
      <c r="AF1483">
        <v>4</v>
      </c>
      <c r="AG1483">
        <v>4</v>
      </c>
      <c r="AH1483">
        <v>0</v>
      </c>
      <c r="AI1483">
        <v>6</v>
      </c>
      <c r="AJ1483">
        <v>5</v>
      </c>
      <c r="AK1483">
        <v>5</v>
      </c>
      <c r="AL1483">
        <v>0</v>
      </c>
      <c r="AM1483">
        <v>0</v>
      </c>
      <c r="AN1483">
        <v>1</v>
      </c>
      <c r="AO1483">
        <v>0</v>
      </c>
      <c r="AP1483">
        <v>1</v>
      </c>
      <c r="AQ1483">
        <v>1</v>
      </c>
      <c r="AR1483" t="s">
        <v>96</v>
      </c>
      <c r="AS1483" t="s">
        <v>96</v>
      </c>
      <c r="AT1483" t="s">
        <v>94</v>
      </c>
      <c r="AU1483" t="s">
        <v>94</v>
      </c>
      <c r="AV1483" t="s">
        <v>94</v>
      </c>
      <c r="AW1483" t="s">
        <v>94</v>
      </c>
      <c r="AX1483" t="s">
        <v>94</v>
      </c>
      <c r="AY1483" t="s">
        <v>94</v>
      </c>
      <c r="AZ1483" t="s">
        <v>94</v>
      </c>
      <c r="BA1483" t="s">
        <v>96</v>
      </c>
      <c r="BB1483" t="s">
        <v>96</v>
      </c>
      <c r="BC1483" t="s">
        <v>96</v>
      </c>
      <c r="BD1483" t="s">
        <v>96</v>
      </c>
      <c r="BI1483">
        <v>0</v>
      </c>
      <c r="BJ1483" t="s">
        <v>132</v>
      </c>
      <c r="BK1483" t="s">
        <v>133</v>
      </c>
      <c r="BL1483">
        <v>0</v>
      </c>
      <c r="BM1483">
        <v>1</v>
      </c>
      <c r="BN1483">
        <v>0</v>
      </c>
      <c r="BO1483">
        <v>0</v>
      </c>
      <c r="BP1483">
        <v>0</v>
      </c>
      <c r="BQ1483">
        <v>0</v>
      </c>
      <c r="BY1483">
        <v>1548</v>
      </c>
      <c r="CG1483" s="4">
        <v>0</v>
      </c>
      <c r="CH1483" s="4">
        <v>1</v>
      </c>
      <c r="CI1483" s="5">
        <v>0</v>
      </c>
      <c r="CJ1483" s="5">
        <v>0</v>
      </c>
      <c r="CK1483" s="5">
        <v>0</v>
      </c>
      <c r="CL1483" s="5">
        <v>0</v>
      </c>
    </row>
    <row r="1484" spans="1:91" x14ac:dyDescent="0.2">
      <c r="A1484" t="s">
        <v>2298</v>
      </c>
      <c r="B1484" t="s">
        <v>2275</v>
      </c>
      <c r="C1484" t="s">
        <v>1608</v>
      </c>
      <c r="D1484">
        <v>3.5</v>
      </c>
      <c r="E1484" t="s">
        <v>317</v>
      </c>
      <c r="F1484" t="s">
        <v>335</v>
      </c>
      <c r="G1484" t="s">
        <v>336</v>
      </c>
      <c r="H1484" t="s">
        <v>2278</v>
      </c>
      <c r="I1484">
        <v>0.34090999999999999</v>
      </c>
      <c r="J1484">
        <v>0.21274000000000001</v>
      </c>
      <c r="K1484">
        <v>0.17918000000000001</v>
      </c>
      <c r="L1484">
        <v>2021.7</v>
      </c>
      <c r="M1484">
        <v>12.89</v>
      </c>
      <c r="N1484">
        <v>19.707999999999998</v>
      </c>
      <c r="O1484">
        <v>1.8842000000000001</v>
      </c>
      <c r="P1484">
        <v>2014.3</v>
      </c>
      <c r="Q1484">
        <v>-357.12</v>
      </c>
      <c r="R1484">
        <v>0.99202999999999997</v>
      </c>
      <c r="S1484">
        <v>0.99143999999999999</v>
      </c>
      <c r="T1484">
        <v>0.30608999999999997</v>
      </c>
      <c r="U1484">
        <v>0.17380000000000001</v>
      </c>
      <c r="V1484">
        <v>0.98146</v>
      </c>
      <c r="W1484">
        <v>0.98058000000000001</v>
      </c>
      <c r="X1484">
        <v>0.46675</v>
      </c>
      <c r="Y1484">
        <v>0.29086000000000001</v>
      </c>
      <c r="Z1484">
        <v>0.46083000000000002</v>
      </c>
      <c r="AA1484">
        <v>0.43515999999999999</v>
      </c>
      <c r="AB1484">
        <v>2.5171000000000001</v>
      </c>
      <c r="AC1484">
        <v>1.9312</v>
      </c>
      <c r="AD1484">
        <v>45</v>
      </c>
      <c r="AE1484">
        <v>11</v>
      </c>
      <c r="AF1484">
        <v>0.71038999999999997</v>
      </c>
      <c r="AG1484">
        <v>5.0742000000000002E-2</v>
      </c>
      <c r="AH1484">
        <v>0.65964</v>
      </c>
      <c r="AI1484">
        <v>11</v>
      </c>
      <c r="AJ1484">
        <v>0</v>
      </c>
      <c r="AK1484">
        <v>10</v>
      </c>
      <c r="AL1484">
        <v>0</v>
      </c>
      <c r="AM1484">
        <v>0</v>
      </c>
      <c r="AN1484">
        <v>0</v>
      </c>
      <c r="AO1484">
        <v>0.83230000000000004</v>
      </c>
      <c r="AP1484">
        <v>0</v>
      </c>
      <c r="AQ1484">
        <v>1</v>
      </c>
      <c r="AR1484" t="s">
        <v>95</v>
      </c>
      <c r="AS1484" t="s">
        <v>95</v>
      </c>
      <c r="AT1484" t="s">
        <v>95</v>
      </c>
      <c r="AU1484" t="s">
        <v>95</v>
      </c>
      <c r="AV1484" t="s">
        <v>95</v>
      </c>
      <c r="AW1484" t="s">
        <v>95</v>
      </c>
      <c r="AX1484" t="s">
        <v>95</v>
      </c>
      <c r="AY1484" t="s">
        <v>95</v>
      </c>
      <c r="AZ1484" t="s">
        <v>95</v>
      </c>
      <c r="BA1484" t="s">
        <v>95</v>
      </c>
      <c r="BB1484" t="s">
        <v>95</v>
      </c>
      <c r="BC1484" t="s">
        <v>95</v>
      </c>
      <c r="BD1484" t="s">
        <v>95</v>
      </c>
      <c r="BH1484" t="s">
        <v>389</v>
      </c>
      <c r="BI1484">
        <v>1</v>
      </c>
      <c r="BJ1484" t="s">
        <v>97</v>
      </c>
      <c r="BK1484" t="s">
        <v>337</v>
      </c>
      <c r="BL1484">
        <v>0</v>
      </c>
      <c r="BM1484">
        <v>0</v>
      </c>
      <c r="BN1484">
        <v>0</v>
      </c>
      <c r="BO1484">
        <v>0</v>
      </c>
      <c r="BP1484">
        <v>0</v>
      </c>
      <c r="BQ1484">
        <v>0</v>
      </c>
      <c r="BY1484">
        <v>1549</v>
      </c>
      <c r="CG1484" s="4">
        <v>0</v>
      </c>
      <c r="CH1484" s="4">
        <v>0</v>
      </c>
      <c r="CI1484" s="5">
        <v>0</v>
      </c>
      <c r="CJ1484" s="5">
        <v>0</v>
      </c>
      <c r="CK1484" s="5">
        <v>0</v>
      </c>
      <c r="CL1484" s="5">
        <v>0</v>
      </c>
    </row>
    <row r="1485" spans="1:91" x14ac:dyDescent="0.2">
      <c r="A1485" t="s">
        <v>2299</v>
      </c>
      <c r="B1485" t="s">
        <v>2275</v>
      </c>
      <c r="C1485" t="s">
        <v>1608</v>
      </c>
      <c r="D1485">
        <v>3.5</v>
      </c>
      <c r="E1485" t="s">
        <v>317</v>
      </c>
      <c r="F1485" t="s">
        <v>339</v>
      </c>
      <c r="G1485" t="s">
        <v>340</v>
      </c>
      <c r="H1485" t="s">
        <v>2278</v>
      </c>
      <c r="I1485">
        <v>8.4277999999999995</v>
      </c>
      <c r="J1485">
        <v>3.4970999999999999E-3</v>
      </c>
      <c r="K1485">
        <v>2.6276000000000001E-2</v>
      </c>
      <c r="L1485">
        <v>2013.8</v>
      </c>
      <c r="M1485">
        <v>0.52142999999999995</v>
      </c>
      <c r="N1485">
        <v>1.125</v>
      </c>
      <c r="O1485">
        <v>1554.5</v>
      </c>
      <c r="P1485" s="1">
        <v>157510</v>
      </c>
      <c r="Q1485">
        <v>-52.345999999999997</v>
      </c>
      <c r="R1485">
        <v>0.90956000000000004</v>
      </c>
      <c r="S1485">
        <v>0.90259999999999996</v>
      </c>
      <c r="T1485">
        <v>0.14265</v>
      </c>
      <c r="U1485">
        <v>4.0745999999999997E-2</v>
      </c>
      <c r="V1485">
        <v>-0.24038000000000001</v>
      </c>
      <c r="W1485">
        <v>-0.3024</v>
      </c>
      <c r="X1485">
        <v>0.52827000000000002</v>
      </c>
      <c r="Y1485">
        <v>0.23255999999999999</v>
      </c>
      <c r="Z1485">
        <v>0.47259000000000001</v>
      </c>
      <c r="AA1485">
        <v>0.44622000000000001</v>
      </c>
      <c r="AB1485">
        <v>0.34447</v>
      </c>
      <c r="AC1485">
        <v>0.27848000000000001</v>
      </c>
      <c r="AD1485">
        <v>43</v>
      </c>
      <c r="AE1485">
        <v>9</v>
      </c>
      <c r="AF1485">
        <v>1.7778</v>
      </c>
      <c r="AG1485">
        <v>0.88888</v>
      </c>
      <c r="AH1485">
        <v>0.88888</v>
      </c>
      <c r="AI1485">
        <v>9</v>
      </c>
      <c r="AJ1485">
        <v>0</v>
      </c>
      <c r="AK1485">
        <v>8</v>
      </c>
      <c r="AL1485">
        <v>0</v>
      </c>
      <c r="AM1485">
        <v>0</v>
      </c>
      <c r="AN1485">
        <v>0</v>
      </c>
      <c r="AO1485">
        <v>0.75</v>
      </c>
      <c r="AP1485">
        <v>0</v>
      </c>
      <c r="AQ1485">
        <v>1</v>
      </c>
      <c r="AR1485" t="s">
        <v>95</v>
      </c>
      <c r="AS1485" t="s">
        <v>95</v>
      </c>
      <c r="AT1485" t="s">
        <v>95</v>
      </c>
      <c r="AU1485" t="s">
        <v>95</v>
      </c>
      <c r="AV1485" t="s">
        <v>95</v>
      </c>
      <c r="AW1485" t="s">
        <v>95</v>
      </c>
      <c r="AX1485" t="s">
        <v>95</v>
      </c>
      <c r="AY1485" t="s">
        <v>95</v>
      </c>
      <c r="AZ1485" t="s">
        <v>95</v>
      </c>
      <c r="BA1485" t="s">
        <v>95</v>
      </c>
      <c r="BB1485" t="s">
        <v>95</v>
      </c>
      <c r="BC1485" t="s">
        <v>95</v>
      </c>
      <c r="BD1485" t="s">
        <v>95</v>
      </c>
      <c r="BH1485" t="s">
        <v>341</v>
      </c>
      <c r="BI1485">
        <v>1</v>
      </c>
      <c r="BJ1485" t="s">
        <v>97</v>
      </c>
      <c r="BK1485" t="s">
        <v>138</v>
      </c>
      <c r="BL1485">
        <v>0</v>
      </c>
      <c r="BM1485">
        <v>0</v>
      </c>
      <c r="BN1485">
        <v>0</v>
      </c>
      <c r="BO1485">
        <v>0</v>
      </c>
      <c r="BP1485">
        <v>0</v>
      </c>
      <c r="BQ1485">
        <v>0</v>
      </c>
      <c r="BY1485">
        <v>1550</v>
      </c>
      <c r="CG1485" s="4">
        <v>0</v>
      </c>
      <c r="CH1485" s="4">
        <v>0</v>
      </c>
      <c r="CI1485" s="5">
        <v>0</v>
      </c>
      <c r="CJ1485" s="5">
        <v>0</v>
      </c>
      <c r="CK1485" s="5">
        <v>0</v>
      </c>
      <c r="CL1485" s="5">
        <v>0</v>
      </c>
    </row>
    <row r="1486" spans="1:91" x14ac:dyDescent="0.2">
      <c r="A1486" t="s">
        <v>2300</v>
      </c>
      <c r="B1486" t="s">
        <v>2275</v>
      </c>
      <c r="C1486" t="s">
        <v>1608</v>
      </c>
      <c r="D1486">
        <v>3.5</v>
      </c>
      <c r="E1486" t="s">
        <v>317</v>
      </c>
      <c r="F1486" t="s">
        <v>343</v>
      </c>
      <c r="G1486" t="s">
        <v>344</v>
      </c>
      <c r="H1486" t="s">
        <v>2278</v>
      </c>
      <c r="I1486">
        <v>0.26408999999999999</v>
      </c>
      <c r="J1486">
        <v>0.15903999999999999</v>
      </c>
      <c r="K1486">
        <v>3.2938000000000002E-2</v>
      </c>
      <c r="L1486">
        <v>2020</v>
      </c>
      <c r="M1486">
        <v>16.64</v>
      </c>
      <c r="N1486">
        <v>2.6751999999999998</v>
      </c>
      <c r="O1486">
        <v>1.2522999999999999E-2</v>
      </c>
      <c r="P1486">
        <v>1991.4</v>
      </c>
      <c r="Q1486">
        <v>-65.631</v>
      </c>
      <c r="R1486">
        <v>0.90491999999999995</v>
      </c>
      <c r="S1486">
        <v>0.89795999999999998</v>
      </c>
      <c r="T1486">
        <v>0.18181</v>
      </c>
      <c r="U1486">
        <v>0.10317999999999999</v>
      </c>
      <c r="V1486">
        <v>0.89232</v>
      </c>
      <c r="W1486">
        <v>0.88719000000000003</v>
      </c>
      <c r="X1486">
        <v>0.19348000000000001</v>
      </c>
      <c r="Y1486">
        <v>0.12669</v>
      </c>
      <c r="Z1486">
        <v>0.52634999999999998</v>
      </c>
      <c r="AA1486">
        <v>0.50380000000000003</v>
      </c>
      <c r="AB1486">
        <v>0.40578999999999998</v>
      </c>
      <c r="AC1486">
        <v>0.32111000000000001</v>
      </c>
      <c r="AD1486">
        <v>45</v>
      </c>
      <c r="AE1486">
        <v>11</v>
      </c>
      <c r="AF1486">
        <v>0.74761</v>
      </c>
      <c r="AG1486">
        <v>0.37380999999999998</v>
      </c>
      <c r="AH1486">
        <v>0.37380999999999998</v>
      </c>
      <c r="AI1486">
        <v>11</v>
      </c>
      <c r="AJ1486">
        <v>2</v>
      </c>
      <c r="AK1486">
        <v>10</v>
      </c>
      <c r="AL1486">
        <v>1</v>
      </c>
      <c r="AM1486">
        <v>0</v>
      </c>
      <c r="AN1486">
        <v>0</v>
      </c>
      <c r="AO1486">
        <v>0.85</v>
      </c>
      <c r="AP1486">
        <v>0</v>
      </c>
      <c r="AQ1486">
        <v>1</v>
      </c>
      <c r="AR1486" t="s">
        <v>95</v>
      </c>
      <c r="AS1486" t="s">
        <v>95</v>
      </c>
      <c r="AT1486" t="s">
        <v>95</v>
      </c>
      <c r="AU1486" t="s">
        <v>95</v>
      </c>
      <c r="AV1486" t="s">
        <v>95</v>
      </c>
      <c r="AW1486" t="s">
        <v>95</v>
      </c>
      <c r="AX1486" t="s">
        <v>95</v>
      </c>
      <c r="AY1486" t="s">
        <v>95</v>
      </c>
      <c r="AZ1486" t="s">
        <v>95</v>
      </c>
      <c r="BA1486" t="s">
        <v>95</v>
      </c>
      <c r="BB1486" t="s">
        <v>95</v>
      </c>
      <c r="BC1486" t="s">
        <v>95</v>
      </c>
      <c r="BD1486" t="s">
        <v>95</v>
      </c>
      <c r="BH1486" t="s">
        <v>345</v>
      </c>
      <c r="BI1486">
        <v>1</v>
      </c>
      <c r="BJ1486" t="s">
        <v>97</v>
      </c>
      <c r="BK1486" t="s">
        <v>180</v>
      </c>
      <c r="BL1486">
        <v>0</v>
      </c>
      <c r="BM1486">
        <v>0</v>
      </c>
      <c r="BN1486">
        <v>0</v>
      </c>
      <c r="BO1486">
        <v>0</v>
      </c>
      <c r="BP1486">
        <v>0</v>
      </c>
      <c r="BQ1486">
        <v>0</v>
      </c>
      <c r="BY1486">
        <v>1551</v>
      </c>
      <c r="CG1486" s="4">
        <v>0</v>
      </c>
      <c r="CH1486" s="4">
        <v>0</v>
      </c>
      <c r="CI1486" s="5">
        <v>0</v>
      </c>
      <c r="CJ1486" s="5">
        <v>0</v>
      </c>
      <c r="CK1486" s="5">
        <v>0</v>
      </c>
      <c r="CL1486" s="5">
        <v>0</v>
      </c>
    </row>
    <row r="1487" spans="1:91" x14ac:dyDescent="0.2">
      <c r="A1487" t="s">
        <v>2301</v>
      </c>
      <c r="B1487" t="s">
        <v>2275</v>
      </c>
      <c r="C1487" t="s">
        <v>1608</v>
      </c>
      <c r="D1487">
        <v>3.5</v>
      </c>
      <c r="E1487" t="s">
        <v>317</v>
      </c>
      <c r="F1487" t="s">
        <v>347</v>
      </c>
      <c r="G1487" t="s">
        <v>348</v>
      </c>
      <c r="H1487" t="s">
        <v>2278</v>
      </c>
      <c r="I1487">
        <v>18.126000000000001</v>
      </c>
      <c r="J1487">
        <v>1.4566E-3</v>
      </c>
      <c r="K1487">
        <v>4.7619000000000003E-3</v>
      </c>
      <c r="L1487">
        <v>2014</v>
      </c>
      <c r="M1487">
        <v>0.24243999999999999</v>
      </c>
      <c r="N1487">
        <v>1.6657</v>
      </c>
      <c r="O1487">
        <v>1554.9</v>
      </c>
      <c r="P1487" s="1">
        <v>157460</v>
      </c>
      <c r="Q1487">
        <v>-9.4809999999999999</v>
      </c>
      <c r="R1487">
        <v>1</v>
      </c>
      <c r="S1487">
        <v>1</v>
      </c>
      <c r="T1487" s="1">
        <v>5.6822000000000001E-9</v>
      </c>
      <c r="U1487" s="1">
        <v>9.863600000000001E-10</v>
      </c>
      <c r="V1487">
        <v>-2.9412000000000001E-2</v>
      </c>
      <c r="W1487">
        <v>-9.375E-2</v>
      </c>
      <c r="X1487">
        <v>0.16903000000000001</v>
      </c>
      <c r="Y1487">
        <v>2.8570999999999999E-2</v>
      </c>
      <c r="Z1487">
        <v>8.3333000000000004E-2</v>
      </c>
      <c r="AA1487">
        <v>2.6041999999999999E-2</v>
      </c>
      <c r="AB1487">
        <v>0.15951000000000001</v>
      </c>
      <c r="AC1487">
        <v>6.8844000000000002E-2</v>
      </c>
      <c r="AD1487">
        <v>35</v>
      </c>
      <c r="AE1487">
        <v>1</v>
      </c>
      <c r="AF1487">
        <v>0.60033000000000003</v>
      </c>
      <c r="AG1487">
        <v>0.60033000000000003</v>
      </c>
      <c r="AH1487">
        <v>0</v>
      </c>
      <c r="AI1487">
        <v>1</v>
      </c>
      <c r="AJ1487">
        <v>0</v>
      </c>
      <c r="AK1487">
        <v>0</v>
      </c>
      <c r="AL1487">
        <v>0</v>
      </c>
      <c r="AM1487">
        <v>0</v>
      </c>
      <c r="AP1487">
        <v>1</v>
      </c>
      <c r="AQ1487">
        <v>1</v>
      </c>
      <c r="AR1487" t="s">
        <v>95</v>
      </c>
      <c r="AS1487" t="s">
        <v>96</v>
      </c>
      <c r="AT1487" t="s">
        <v>94</v>
      </c>
      <c r="AU1487" t="s">
        <v>94</v>
      </c>
      <c r="AV1487" t="s">
        <v>94</v>
      </c>
      <c r="AW1487" t="s">
        <v>94</v>
      </c>
      <c r="AX1487" t="s">
        <v>94</v>
      </c>
      <c r="AY1487" t="s">
        <v>94</v>
      </c>
      <c r="AZ1487" t="s">
        <v>94</v>
      </c>
      <c r="BA1487" t="s">
        <v>96</v>
      </c>
      <c r="BB1487" t="s">
        <v>96</v>
      </c>
      <c r="BC1487" t="s">
        <v>96</v>
      </c>
      <c r="BD1487" t="s">
        <v>96</v>
      </c>
      <c r="BH1487" t="s">
        <v>341</v>
      </c>
      <c r="BI1487">
        <v>1</v>
      </c>
      <c r="BJ1487" t="s">
        <v>97</v>
      </c>
      <c r="BK1487" t="s">
        <v>138</v>
      </c>
      <c r="BL1487">
        <v>0</v>
      </c>
      <c r="BM1487">
        <v>0</v>
      </c>
      <c r="BN1487">
        <v>0</v>
      </c>
      <c r="BO1487">
        <v>0</v>
      </c>
      <c r="BP1487">
        <v>0</v>
      </c>
      <c r="BQ1487">
        <v>0</v>
      </c>
      <c r="BY1487">
        <v>1552</v>
      </c>
      <c r="CG1487" s="4">
        <v>0</v>
      </c>
      <c r="CH1487" s="4">
        <v>0</v>
      </c>
      <c r="CI1487" s="5">
        <v>0</v>
      </c>
      <c r="CJ1487" s="5">
        <v>0</v>
      </c>
      <c r="CK1487" s="5">
        <v>0</v>
      </c>
      <c r="CL1487" s="5">
        <v>0</v>
      </c>
    </row>
    <row r="1488" spans="1:91" x14ac:dyDescent="0.2">
      <c r="A1488" t="s">
        <v>2302</v>
      </c>
      <c r="B1488" t="s">
        <v>2275</v>
      </c>
      <c r="C1488" t="s">
        <v>1608</v>
      </c>
      <c r="D1488">
        <v>3.5</v>
      </c>
      <c r="E1488" t="s">
        <v>317</v>
      </c>
      <c r="F1488" t="s">
        <v>350</v>
      </c>
      <c r="G1488" t="s">
        <v>351</v>
      </c>
      <c r="H1488" t="s">
        <v>2278</v>
      </c>
      <c r="I1488">
        <v>0.45399</v>
      </c>
      <c r="J1488">
        <v>0.21667</v>
      </c>
      <c r="K1488">
        <v>2.7799999999999998E-2</v>
      </c>
      <c r="L1488">
        <v>2020</v>
      </c>
      <c r="M1488">
        <v>9.6796000000000006</v>
      </c>
      <c r="N1488">
        <v>2.3839000000000001</v>
      </c>
      <c r="O1488">
        <v>1.0109E-2</v>
      </c>
      <c r="P1488">
        <v>1998.9</v>
      </c>
      <c r="Q1488">
        <v>-55.411000000000001</v>
      </c>
      <c r="R1488">
        <v>0.93593000000000004</v>
      </c>
      <c r="S1488">
        <v>0.93123999999999996</v>
      </c>
      <c r="T1488">
        <v>0.14274999999999999</v>
      </c>
      <c r="U1488">
        <v>6.6128999999999993E-2</v>
      </c>
      <c r="V1488">
        <v>0.90856000000000003</v>
      </c>
      <c r="W1488">
        <v>0.9042</v>
      </c>
      <c r="X1488">
        <v>0.17052999999999999</v>
      </c>
      <c r="Y1488">
        <v>9.6726999999999994E-2</v>
      </c>
      <c r="Z1488">
        <v>0.40987000000000001</v>
      </c>
      <c r="AA1488">
        <v>0.38177</v>
      </c>
      <c r="AB1488">
        <v>0.43320999999999998</v>
      </c>
      <c r="AC1488">
        <v>0.33512999999999998</v>
      </c>
      <c r="AD1488">
        <v>45</v>
      </c>
      <c r="AE1488">
        <v>8</v>
      </c>
      <c r="AF1488">
        <v>0.83896000000000004</v>
      </c>
      <c r="AG1488">
        <v>0.41948000000000002</v>
      </c>
      <c r="AH1488">
        <v>0.41948000000000002</v>
      </c>
      <c r="AI1488">
        <v>8</v>
      </c>
      <c r="AJ1488">
        <v>2</v>
      </c>
      <c r="AK1488">
        <v>7</v>
      </c>
      <c r="AL1488">
        <v>1</v>
      </c>
      <c r="AM1488">
        <v>0</v>
      </c>
      <c r="AN1488">
        <v>0</v>
      </c>
      <c r="AO1488">
        <v>0.82352999999999998</v>
      </c>
      <c r="AP1488">
        <v>0</v>
      </c>
      <c r="AQ1488">
        <v>1</v>
      </c>
      <c r="AR1488" t="s">
        <v>95</v>
      </c>
      <c r="AS1488" t="s">
        <v>95</v>
      </c>
      <c r="AT1488" t="s">
        <v>95</v>
      </c>
      <c r="AU1488" t="s">
        <v>95</v>
      </c>
      <c r="AV1488" t="s">
        <v>95</v>
      </c>
      <c r="AW1488" t="s">
        <v>95</v>
      </c>
      <c r="AX1488" t="s">
        <v>95</v>
      </c>
      <c r="AY1488" t="s">
        <v>95</v>
      </c>
      <c r="AZ1488" t="s">
        <v>95</v>
      </c>
      <c r="BA1488" t="s">
        <v>95</v>
      </c>
      <c r="BB1488" t="s">
        <v>95</v>
      </c>
      <c r="BC1488" t="s">
        <v>95</v>
      </c>
      <c r="BD1488" t="s">
        <v>95</v>
      </c>
      <c r="BH1488" t="s">
        <v>189</v>
      </c>
      <c r="BI1488">
        <v>0</v>
      </c>
      <c r="BJ1488" t="s">
        <v>137</v>
      </c>
      <c r="BK1488" t="s">
        <v>180</v>
      </c>
      <c r="BL1488">
        <v>0</v>
      </c>
      <c r="BM1488">
        <v>1</v>
      </c>
      <c r="BN1488">
        <v>0</v>
      </c>
      <c r="BO1488">
        <v>0</v>
      </c>
      <c r="BP1488">
        <v>0</v>
      </c>
      <c r="BQ1488">
        <v>0</v>
      </c>
      <c r="BY1488">
        <v>1553</v>
      </c>
      <c r="CG1488" s="4">
        <v>0</v>
      </c>
      <c r="CH1488" s="4">
        <v>1</v>
      </c>
      <c r="CI1488" s="5">
        <v>0</v>
      </c>
      <c r="CJ1488" s="5">
        <v>0</v>
      </c>
      <c r="CK1488" s="5">
        <v>0</v>
      </c>
      <c r="CL1488" s="5">
        <v>0</v>
      </c>
    </row>
    <row r="1489" spans="1:91" x14ac:dyDescent="0.2">
      <c r="A1489" t="s">
        <v>2303</v>
      </c>
      <c r="B1489" t="s">
        <v>2275</v>
      </c>
      <c r="C1489" t="s">
        <v>1608</v>
      </c>
      <c r="D1489">
        <v>3.5</v>
      </c>
      <c r="E1489" t="s">
        <v>317</v>
      </c>
      <c r="F1489" t="s">
        <v>353</v>
      </c>
      <c r="G1489" t="s">
        <v>354</v>
      </c>
      <c r="H1489" t="s">
        <v>2278</v>
      </c>
      <c r="I1489">
        <v>18.106999999999999</v>
      </c>
      <c r="K1489">
        <v>4.0486000000000003E-3</v>
      </c>
      <c r="L1489">
        <v>2017</v>
      </c>
      <c r="M1489">
        <v>0.24268999999999999</v>
      </c>
      <c r="N1489">
        <v>1.7327999999999999</v>
      </c>
      <c r="Q1489">
        <v>-8.0648</v>
      </c>
      <c r="R1489">
        <v>1</v>
      </c>
      <c r="S1489">
        <v>1</v>
      </c>
      <c r="T1489" s="1">
        <v>5.2517999999999996E-9</v>
      </c>
      <c r="U1489" s="1">
        <v>8.7659999999999995E-10</v>
      </c>
      <c r="Z1489">
        <v>7.6923000000000005E-2</v>
      </c>
      <c r="AA1489">
        <v>2.4176E-2</v>
      </c>
      <c r="AB1489">
        <v>0.15379000000000001</v>
      </c>
      <c r="AC1489">
        <v>6.3924999999999996E-2</v>
      </c>
      <c r="AD1489">
        <v>38</v>
      </c>
      <c r="AE1489">
        <v>1</v>
      </c>
      <c r="AF1489">
        <v>0.57711000000000001</v>
      </c>
      <c r="AG1489">
        <v>0.57711000000000001</v>
      </c>
      <c r="AH1489">
        <v>0</v>
      </c>
      <c r="AI1489">
        <v>1</v>
      </c>
      <c r="AJ1489">
        <v>0</v>
      </c>
      <c r="AK1489">
        <v>0</v>
      </c>
      <c r="AL1489">
        <v>0</v>
      </c>
      <c r="AM1489">
        <v>0</v>
      </c>
      <c r="AP1489">
        <v>1</v>
      </c>
      <c r="AQ1489">
        <v>1</v>
      </c>
      <c r="AR1489" t="s">
        <v>95</v>
      </c>
      <c r="AS1489" t="s">
        <v>96</v>
      </c>
      <c r="AT1489" t="s">
        <v>94</v>
      </c>
      <c r="AU1489" t="s">
        <v>94</v>
      </c>
      <c r="AV1489" t="s">
        <v>94</v>
      </c>
      <c r="AW1489" t="s">
        <v>94</v>
      </c>
      <c r="AX1489" t="s">
        <v>94</v>
      </c>
      <c r="AY1489" t="s">
        <v>94</v>
      </c>
      <c r="AZ1489" t="s">
        <v>94</v>
      </c>
      <c r="BA1489" t="s">
        <v>96</v>
      </c>
      <c r="BB1489" t="s">
        <v>96</v>
      </c>
      <c r="BC1489" t="s">
        <v>96</v>
      </c>
      <c r="BD1489" t="s">
        <v>96</v>
      </c>
      <c r="BH1489" t="s">
        <v>341</v>
      </c>
      <c r="BI1489">
        <v>1</v>
      </c>
      <c r="BJ1489" t="s">
        <v>97</v>
      </c>
      <c r="BK1489" t="s">
        <v>138</v>
      </c>
      <c r="BL1489">
        <v>0</v>
      </c>
      <c r="BM1489">
        <v>0</v>
      </c>
      <c r="BN1489">
        <v>0</v>
      </c>
      <c r="BO1489">
        <v>0</v>
      </c>
      <c r="BP1489">
        <v>0</v>
      </c>
      <c r="BQ1489">
        <v>0</v>
      </c>
      <c r="BY1489">
        <v>1554</v>
      </c>
      <c r="CG1489" s="4">
        <v>0</v>
      </c>
      <c r="CH1489" s="4">
        <v>0</v>
      </c>
      <c r="CI1489" s="5">
        <v>0</v>
      </c>
      <c r="CJ1489" s="5">
        <v>0</v>
      </c>
      <c r="CK1489" s="5">
        <v>0</v>
      </c>
      <c r="CL1489" s="5">
        <v>0</v>
      </c>
    </row>
    <row r="1490" spans="1:91" x14ac:dyDescent="0.2">
      <c r="A1490" t="s">
        <v>2304</v>
      </c>
      <c r="B1490" t="s">
        <v>2275</v>
      </c>
      <c r="C1490" t="s">
        <v>1608</v>
      </c>
      <c r="D1490">
        <v>3.5</v>
      </c>
      <c r="E1490" t="s">
        <v>317</v>
      </c>
      <c r="F1490" t="s">
        <v>356</v>
      </c>
      <c r="G1490" t="s">
        <v>357</v>
      </c>
      <c r="H1490" t="s">
        <v>2278</v>
      </c>
      <c r="I1490">
        <v>6.5457000000000001</v>
      </c>
      <c r="J1490">
        <v>0.18679999999999999</v>
      </c>
      <c r="K1490">
        <v>2.7345999999999999E-2</v>
      </c>
      <c r="L1490">
        <v>2016.8</v>
      </c>
      <c r="M1490">
        <v>0.67135</v>
      </c>
      <c r="N1490">
        <v>1.4040999999999999</v>
      </c>
      <c r="O1490">
        <v>1.4067E-2</v>
      </c>
      <c r="P1490">
        <v>1997.2</v>
      </c>
      <c r="Q1490">
        <v>-54.500999999999998</v>
      </c>
      <c r="R1490">
        <v>0.96009</v>
      </c>
      <c r="S1490">
        <v>0.95716999999999997</v>
      </c>
      <c r="T1490">
        <v>0.10735</v>
      </c>
      <c r="U1490">
        <v>4.2146000000000003E-2</v>
      </c>
      <c r="V1490">
        <v>0.87105999999999995</v>
      </c>
      <c r="W1490">
        <v>0.86492000000000002</v>
      </c>
      <c r="X1490">
        <v>0.19295999999999999</v>
      </c>
      <c r="Y1490">
        <v>0.11236</v>
      </c>
      <c r="Z1490">
        <v>0.43676999999999999</v>
      </c>
      <c r="AA1490">
        <v>0.40994999999999998</v>
      </c>
      <c r="AB1490">
        <v>0.40328999999999998</v>
      </c>
      <c r="AC1490">
        <v>0.33365</v>
      </c>
      <c r="AD1490">
        <v>45</v>
      </c>
      <c r="AE1490">
        <v>8</v>
      </c>
      <c r="AF1490">
        <v>1.2237</v>
      </c>
      <c r="AG1490">
        <v>0.83198000000000005</v>
      </c>
      <c r="AH1490">
        <v>0.39174999999999999</v>
      </c>
      <c r="AI1490">
        <v>8</v>
      </c>
      <c r="AJ1490">
        <v>2</v>
      </c>
      <c r="AK1490">
        <v>7</v>
      </c>
      <c r="AL1490">
        <v>1</v>
      </c>
      <c r="AM1490">
        <v>0</v>
      </c>
      <c r="AN1490">
        <v>0</v>
      </c>
      <c r="AO1490">
        <v>0.85270000000000001</v>
      </c>
      <c r="AP1490">
        <v>0</v>
      </c>
      <c r="AQ1490">
        <v>1</v>
      </c>
      <c r="AR1490" t="s">
        <v>95</v>
      </c>
      <c r="AS1490" t="s">
        <v>95</v>
      </c>
      <c r="AT1490" t="s">
        <v>95</v>
      </c>
      <c r="AU1490" t="s">
        <v>95</v>
      </c>
      <c r="AV1490" t="s">
        <v>95</v>
      </c>
      <c r="AW1490" t="s">
        <v>95</v>
      </c>
      <c r="AX1490" t="s">
        <v>95</v>
      </c>
      <c r="AY1490" t="s">
        <v>95</v>
      </c>
      <c r="AZ1490" t="s">
        <v>95</v>
      </c>
      <c r="BA1490" t="s">
        <v>95</v>
      </c>
      <c r="BB1490" t="s">
        <v>95</v>
      </c>
      <c r="BC1490" t="s">
        <v>95</v>
      </c>
      <c r="BD1490" t="s">
        <v>95</v>
      </c>
      <c r="BH1490" t="s">
        <v>189</v>
      </c>
      <c r="BI1490">
        <v>0</v>
      </c>
      <c r="BJ1490" t="s">
        <v>137</v>
      </c>
      <c r="BK1490" t="s">
        <v>180</v>
      </c>
      <c r="BL1490">
        <v>0</v>
      </c>
      <c r="BM1490">
        <v>1</v>
      </c>
      <c r="BN1490">
        <v>0</v>
      </c>
      <c r="BO1490">
        <v>0</v>
      </c>
      <c r="BP1490">
        <v>0</v>
      </c>
      <c r="BQ1490">
        <v>0</v>
      </c>
      <c r="BY1490">
        <v>1555</v>
      </c>
      <c r="CG1490" s="4">
        <v>0</v>
      </c>
      <c r="CH1490" s="4">
        <v>1</v>
      </c>
      <c r="CI1490" s="5">
        <v>0</v>
      </c>
      <c r="CJ1490" s="5">
        <v>0</v>
      </c>
      <c r="CK1490" s="5">
        <v>0</v>
      </c>
      <c r="CL1490" s="5">
        <v>0</v>
      </c>
    </row>
    <row r="1491" spans="1:91" x14ac:dyDescent="0.2">
      <c r="A1491" t="s">
        <v>2305</v>
      </c>
      <c r="B1491" t="s">
        <v>2275</v>
      </c>
      <c r="C1491" t="s">
        <v>1608</v>
      </c>
      <c r="D1491">
        <v>3.5</v>
      </c>
      <c r="E1491" t="s">
        <v>317</v>
      </c>
      <c r="F1491" t="s">
        <v>359</v>
      </c>
      <c r="G1491" t="s">
        <v>360</v>
      </c>
      <c r="H1491" t="s">
        <v>2278</v>
      </c>
      <c r="I1491">
        <v>18.16</v>
      </c>
      <c r="K1491">
        <v>4.7296999999999999E-3</v>
      </c>
      <c r="L1491">
        <v>2017</v>
      </c>
      <c r="M1491">
        <v>0.24198</v>
      </c>
      <c r="N1491">
        <v>1.9615</v>
      </c>
      <c r="Q1491">
        <v>-9.4215</v>
      </c>
      <c r="R1491">
        <v>1</v>
      </c>
      <c r="S1491">
        <v>1</v>
      </c>
      <c r="T1491" s="1">
        <v>6.0816999999999998E-9</v>
      </c>
      <c r="U1491" s="1">
        <v>1.014E-9</v>
      </c>
      <c r="Z1491">
        <v>7.6923000000000005E-2</v>
      </c>
      <c r="AA1491">
        <v>2.4176E-2</v>
      </c>
      <c r="AB1491">
        <v>0.17967</v>
      </c>
      <c r="AC1491">
        <v>7.4678999999999995E-2</v>
      </c>
      <c r="AD1491">
        <v>38</v>
      </c>
      <c r="AE1491">
        <v>1</v>
      </c>
      <c r="AF1491">
        <v>0.59558999999999995</v>
      </c>
      <c r="AG1491">
        <v>0.59558999999999995</v>
      </c>
      <c r="AH1491">
        <v>0</v>
      </c>
      <c r="AI1491">
        <v>1</v>
      </c>
      <c r="AJ1491">
        <v>0</v>
      </c>
      <c r="AK1491">
        <v>0</v>
      </c>
      <c r="AL1491">
        <v>0</v>
      </c>
      <c r="AM1491">
        <v>0</v>
      </c>
      <c r="AP1491">
        <v>0</v>
      </c>
      <c r="AQ1491">
        <v>1</v>
      </c>
      <c r="AR1491" t="s">
        <v>95</v>
      </c>
      <c r="AS1491" t="s">
        <v>96</v>
      </c>
      <c r="AT1491" t="s">
        <v>94</v>
      </c>
      <c r="AU1491" t="s">
        <v>94</v>
      </c>
      <c r="AV1491" t="s">
        <v>94</v>
      </c>
      <c r="AW1491" t="s">
        <v>94</v>
      </c>
      <c r="AX1491" t="s">
        <v>94</v>
      </c>
      <c r="AY1491" t="s">
        <v>94</v>
      </c>
      <c r="AZ1491" t="s">
        <v>94</v>
      </c>
      <c r="BA1491" t="s">
        <v>96</v>
      </c>
      <c r="BB1491" t="s">
        <v>96</v>
      </c>
      <c r="BC1491" t="s">
        <v>96</v>
      </c>
      <c r="BD1491" t="s">
        <v>96</v>
      </c>
      <c r="BH1491" t="s">
        <v>341</v>
      </c>
      <c r="BI1491">
        <v>1</v>
      </c>
      <c r="BJ1491" t="s">
        <v>97</v>
      </c>
      <c r="BK1491" t="s">
        <v>138</v>
      </c>
      <c r="BL1491">
        <v>0</v>
      </c>
      <c r="BM1491">
        <v>0</v>
      </c>
      <c r="BN1491">
        <v>0</v>
      </c>
      <c r="BO1491">
        <v>0</v>
      </c>
      <c r="BP1491">
        <v>0</v>
      </c>
      <c r="BQ1491">
        <v>0</v>
      </c>
      <c r="BY1491">
        <v>1556</v>
      </c>
      <c r="CG1491" s="4">
        <v>0</v>
      </c>
      <c r="CH1491" s="4">
        <v>0</v>
      </c>
      <c r="CI1491" s="5">
        <v>0</v>
      </c>
      <c r="CJ1491" s="5">
        <v>0</v>
      </c>
      <c r="CK1491" s="5">
        <v>0</v>
      </c>
      <c r="CL1491" s="5">
        <v>0</v>
      </c>
    </row>
    <row r="1492" spans="1:91" x14ac:dyDescent="0.2">
      <c r="A1492" t="s">
        <v>2306</v>
      </c>
      <c r="B1492" t="s">
        <v>2275</v>
      </c>
      <c r="C1492" t="s">
        <v>1608</v>
      </c>
      <c r="D1492">
        <v>3.5</v>
      </c>
      <c r="E1492" t="s">
        <v>317</v>
      </c>
      <c r="F1492" t="s">
        <v>362</v>
      </c>
      <c r="G1492" t="s">
        <v>357</v>
      </c>
      <c r="H1492" t="s">
        <v>2278</v>
      </c>
      <c r="I1492">
        <v>6.5457000000000001</v>
      </c>
      <c r="J1492">
        <v>0.18679999999999999</v>
      </c>
      <c r="K1492">
        <v>2.7345999999999999E-2</v>
      </c>
      <c r="L1492">
        <v>2016.8</v>
      </c>
      <c r="M1492">
        <v>0.67135</v>
      </c>
      <c r="N1492">
        <v>1.4040999999999999</v>
      </c>
      <c r="O1492">
        <v>1.4067E-2</v>
      </c>
      <c r="P1492">
        <v>1997.2</v>
      </c>
      <c r="Q1492">
        <v>-54.500999999999998</v>
      </c>
      <c r="R1492">
        <v>0.96009</v>
      </c>
      <c r="S1492">
        <v>0.95716999999999997</v>
      </c>
      <c r="T1492">
        <v>0.10735</v>
      </c>
      <c r="U1492">
        <v>4.2146000000000003E-2</v>
      </c>
      <c r="V1492">
        <v>0.87105999999999995</v>
      </c>
      <c r="W1492">
        <v>0.86492000000000002</v>
      </c>
      <c r="X1492">
        <v>0.19295999999999999</v>
      </c>
      <c r="Y1492">
        <v>0.11236</v>
      </c>
      <c r="Z1492">
        <v>0.43676999999999999</v>
      </c>
      <c r="AA1492">
        <v>0.40994999999999998</v>
      </c>
      <c r="AB1492">
        <v>0.40328999999999998</v>
      </c>
      <c r="AC1492">
        <v>0.33365</v>
      </c>
      <c r="AD1492">
        <v>45</v>
      </c>
      <c r="AE1492">
        <v>8</v>
      </c>
      <c r="AF1492">
        <v>1.2237</v>
      </c>
      <c r="AG1492">
        <v>0.83198000000000005</v>
      </c>
      <c r="AH1492">
        <v>0.39174999999999999</v>
      </c>
      <c r="AI1492">
        <v>8</v>
      </c>
      <c r="AJ1492">
        <v>2</v>
      </c>
      <c r="AK1492">
        <v>7</v>
      </c>
      <c r="AL1492">
        <v>1</v>
      </c>
      <c r="AM1492">
        <v>0</v>
      </c>
      <c r="AN1492">
        <v>0</v>
      </c>
      <c r="AO1492">
        <v>0.85270000000000001</v>
      </c>
      <c r="AP1492">
        <v>0</v>
      </c>
      <c r="AQ1492">
        <v>1</v>
      </c>
      <c r="AR1492" t="s">
        <v>95</v>
      </c>
      <c r="AS1492" t="s">
        <v>95</v>
      </c>
      <c r="AT1492" t="s">
        <v>95</v>
      </c>
      <c r="AU1492" t="s">
        <v>95</v>
      </c>
      <c r="AV1492" t="s">
        <v>95</v>
      </c>
      <c r="AW1492" t="s">
        <v>95</v>
      </c>
      <c r="AX1492" t="s">
        <v>95</v>
      </c>
      <c r="AY1492" t="s">
        <v>95</v>
      </c>
      <c r="AZ1492" t="s">
        <v>95</v>
      </c>
      <c r="BA1492" t="s">
        <v>95</v>
      </c>
      <c r="BB1492" t="s">
        <v>95</v>
      </c>
      <c r="BC1492" t="s">
        <v>95</v>
      </c>
      <c r="BD1492" t="s">
        <v>95</v>
      </c>
      <c r="BH1492" t="s">
        <v>189</v>
      </c>
      <c r="BI1492">
        <v>0</v>
      </c>
      <c r="BJ1492" t="s">
        <v>137</v>
      </c>
      <c r="BK1492" t="s">
        <v>180</v>
      </c>
      <c r="BL1492">
        <v>0</v>
      </c>
      <c r="BM1492">
        <v>1</v>
      </c>
      <c r="BN1492">
        <v>0</v>
      </c>
      <c r="BO1492">
        <v>0</v>
      </c>
      <c r="BP1492">
        <v>0</v>
      </c>
      <c r="BQ1492">
        <v>0</v>
      </c>
      <c r="BY1492">
        <v>1557</v>
      </c>
      <c r="CG1492" s="4">
        <v>0</v>
      </c>
      <c r="CH1492" s="4">
        <v>1</v>
      </c>
      <c r="CI1492" s="5">
        <v>0</v>
      </c>
      <c r="CJ1492" s="5">
        <v>0</v>
      </c>
      <c r="CK1492" s="5">
        <v>0</v>
      </c>
      <c r="CL1492" s="5">
        <v>0</v>
      </c>
    </row>
    <row r="1493" spans="1:91" x14ac:dyDescent="0.2">
      <c r="A1493" t="s">
        <v>2307</v>
      </c>
      <c r="B1493" t="s">
        <v>2275</v>
      </c>
      <c r="C1493" t="s">
        <v>1608</v>
      </c>
      <c r="D1493">
        <v>3.5</v>
      </c>
      <c r="E1493" t="s">
        <v>317</v>
      </c>
      <c r="F1493" t="s">
        <v>364</v>
      </c>
      <c r="G1493" t="s">
        <v>360</v>
      </c>
      <c r="H1493" t="s">
        <v>2278</v>
      </c>
      <c r="I1493">
        <v>18.16</v>
      </c>
      <c r="K1493">
        <v>4.7296999999999999E-3</v>
      </c>
      <c r="L1493">
        <v>2017</v>
      </c>
      <c r="M1493">
        <v>0.24198</v>
      </c>
      <c r="N1493">
        <v>1.9615</v>
      </c>
      <c r="Q1493">
        <v>-9.4215</v>
      </c>
      <c r="R1493">
        <v>1</v>
      </c>
      <c r="S1493">
        <v>1</v>
      </c>
      <c r="T1493" s="1">
        <v>6.0816999999999998E-9</v>
      </c>
      <c r="U1493" s="1">
        <v>1.014E-9</v>
      </c>
      <c r="Z1493">
        <v>7.6923000000000005E-2</v>
      </c>
      <c r="AA1493">
        <v>2.4176E-2</v>
      </c>
      <c r="AB1493">
        <v>0.17967</v>
      </c>
      <c r="AC1493">
        <v>7.4678999999999995E-2</v>
      </c>
      <c r="AD1493">
        <v>38</v>
      </c>
      <c r="AE1493">
        <v>1</v>
      </c>
      <c r="AF1493">
        <v>0.59558999999999995</v>
      </c>
      <c r="AG1493">
        <v>0.59558999999999995</v>
      </c>
      <c r="AH1493">
        <v>0</v>
      </c>
      <c r="AI1493">
        <v>1</v>
      </c>
      <c r="AJ1493">
        <v>0</v>
      </c>
      <c r="AK1493">
        <v>0</v>
      </c>
      <c r="AL1493">
        <v>0</v>
      </c>
      <c r="AM1493">
        <v>0</v>
      </c>
      <c r="AP1493">
        <v>0</v>
      </c>
      <c r="AQ1493">
        <v>1</v>
      </c>
      <c r="AR1493" t="s">
        <v>95</v>
      </c>
      <c r="AS1493" t="s">
        <v>96</v>
      </c>
      <c r="AT1493" t="s">
        <v>94</v>
      </c>
      <c r="AU1493" t="s">
        <v>94</v>
      </c>
      <c r="AV1493" t="s">
        <v>94</v>
      </c>
      <c r="AW1493" t="s">
        <v>94</v>
      </c>
      <c r="AX1493" t="s">
        <v>94</v>
      </c>
      <c r="AY1493" t="s">
        <v>94</v>
      </c>
      <c r="AZ1493" t="s">
        <v>94</v>
      </c>
      <c r="BA1493" t="s">
        <v>96</v>
      </c>
      <c r="BB1493" t="s">
        <v>96</v>
      </c>
      <c r="BC1493" t="s">
        <v>96</v>
      </c>
      <c r="BD1493" t="s">
        <v>96</v>
      </c>
      <c r="BH1493" t="s">
        <v>341</v>
      </c>
      <c r="BI1493">
        <v>1</v>
      </c>
      <c r="BJ1493" t="s">
        <v>97</v>
      </c>
      <c r="BK1493" t="s">
        <v>138</v>
      </c>
      <c r="BL1493">
        <v>0</v>
      </c>
      <c r="BM1493">
        <v>0</v>
      </c>
      <c r="BN1493">
        <v>0</v>
      </c>
      <c r="BO1493">
        <v>0</v>
      </c>
      <c r="BP1493">
        <v>0</v>
      </c>
      <c r="BQ1493">
        <v>0</v>
      </c>
      <c r="BY1493">
        <v>1558</v>
      </c>
      <c r="CG1493" s="4">
        <v>0</v>
      </c>
      <c r="CH1493" s="4">
        <v>0</v>
      </c>
      <c r="CI1493" s="5">
        <v>0</v>
      </c>
      <c r="CJ1493" s="5">
        <v>0</v>
      </c>
      <c r="CK1493" s="5">
        <v>0</v>
      </c>
      <c r="CL1493" s="5">
        <v>0</v>
      </c>
    </row>
    <row r="1494" spans="1:91" x14ac:dyDescent="0.2">
      <c r="A1494" t="s">
        <v>2308</v>
      </c>
      <c r="B1494" t="s">
        <v>2275</v>
      </c>
      <c r="C1494" t="s">
        <v>1608</v>
      </c>
      <c r="D1494">
        <v>3.5</v>
      </c>
      <c r="E1494" t="s">
        <v>317</v>
      </c>
      <c r="F1494" t="s">
        <v>366</v>
      </c>
      <c r="G1494" t="s">
        <v>351</v>
      </c>
      <c r="H1494" t="s">
        <v>2278</v>
      </c>
      <c r="I1494">
        <v>0.45399</v>
      </c>
      <c r="J1494">
        <v>0.21667</v>
      </c>
      <c r="K1494">
        <v>2.7799999999999998E-2</v>
      </c>
      <c r="L1494">
        <v>2020</v>
      </c>
      <c r="M1494">
        <v>9.6796000000000006</v>
      </c>
      <c r="N1494">
        <v>2.3839000000000001</v>
      </c>
      <c r="O1494">
        <v>1.0109E-2</v>
      </c>
      <c r="P1494">
        <v>1998.9</v>
      </c>
      <c r="Q1494">
        <v>-55.411000000000001</v>
      </c>
      <c r="R1494">
        <v>0.93593000000000004</v>
      </c>
      <c r="S1494">
        <v>0.93123999999999996</v>
      </c>
      <c r="T1494">
        <v>0.14274999999999999</v>
      </c>
      <c r="U1494">
        <v>6.6128999999999993E-2</v>
      </c>
      <c r="V1494">
        <v>0.90856000000000003</v>
      </c>
      <c r="W1494">
        <v>0.9042</v>
      </c>
      <c r="X1494">
        <v>0.17052999999999999</v>
      </c>
      <c r="Y1494">
        <v>9.6726999999999994E-2</v>
      </c>
      <c r="Z1494">
        <v>0.40987000000000001</v>
      </c>
      <c r="AA1494">
        <v>0.38177</v>
      </c>
      <c r="AB1494">
        <v>0.43320999999999998</v>
      </c>
      <c r="AC1494">
        <v>0.33512999999999998</v>
      </c>
      <c r="AD1494">
        <v>45</v>
      </c>
      <c r="AE1494">
        <v>8</v>
      </c>
      <c r="AF1494">
        <v>0.83896000000000004</v>
      </c>
      <c r="AG1494">
        <v>0.41948000000000002</v>
      </c>
      <c r="AH1494">
        <v>0.41948000000000002</v>
      </c>
      <c r="AI1494">
        <v>8</v>
      </c>
      <c r="AJ1494">
        <v>2</v>
      </c>
      <c r="AK1494">
        <v>7</v>
      </c>
      <c r="AL1494">
        <v>1</v>
      </c>
      <c r="AM1494">
        <v>0</v>
      </c>
      <c r="AN1494">
        <v>0</v>
      </c>
      <c r="AO1494">
        <v>0.82352999999999998</v>
      </c>
      <c r="AP1494">
        <v>0</v>
      </c>
      <c r="AQ1494">
        <v>1</v>
      </c>
      <c r="AR1494" t="s">
        <v>95</v>
      </c>
      <c r="AS1494" t="s">
        <v>95</v>
      </c>
      <c r="AT1494" t="s">
        <v>95</v>
      </c>
      <c r="AU1494" t="s">
        <v>95</v>
      </c>
      <c r="AV1494" t="s">
        <v>95</v>
      </c>
      <c r="AW1494" t="s">
        <v>95</v>
      </c>
      <c r="AX1494" t="s">
        <v>95</v>
      </c>
      <c r="AY1494" t="s">
        <v>95</v>
      </c>
      <c r="AZ1494" t="s">
        <v>95</v>
      </c>
      <c r="BA1494" t="s">
        <v>95</v>
      </c>
      <c r="BB1494" t="s">
        <v>95</v>
      </c>
      <c r="BC1494" t="s">
        <v>95</v>
      </c>
      <c r="BD1494" t="s">
        <v>95</v>
      </c>
      <c r="BH1494" t="s">
        <v>189</v>
      </c>
      <c r="BI1494">
        <v>0</v>
      </c>
      <c r="BJ1494" t="s">
        <v>137</v>
      </c>
      <c r="BK1494" t="s">
        <v>180</v>
      </c>
      <c r="BL1494">
        <v>0</v>
      </c>
      <c r="BM1494">
        <v>1</v>
      </c>
      <c r="BN1494">
        <v>0</v>
      </c>
      <c r="BO1494">
        <v>0</v>
      </c>
      <c r="BP1494">
        <v>0</v>
      </c>
      <c r="BQ1494">
        <v>0</v>
      </c>
      <c r="BY1494">
        <v>1559</v>
      </c>
      <c r="CG1494" s="4">
        <v>0</v>
      </c>
      <c r="CH1494" s="4">
        <v>1</v>
      </c>
      <c r="CI1494" s="5">
        <v>0</v>
      </c>
      <c r="CJ1494" s="5">
        <v>0</v>
      </c>
      <c r="CK1494" s="5">
        <v>0</v>
      </c>
      <c r="CL1494" s="5">
        <v>0</v>
      </c>
    </row>
    <row r="1495" spans="1:91" x14ac:dyDescent="0.2">
      <c r="A1495" t="s">
        <v>2309</v>
      </c>
      <c r="B1495" t="s">
        <v>2275</v>
      </c>
      <c r="C1495" t="s">
        <v>1608</v>
      </c>
      <c r="D1495">
        <v>3.5</v>
      </c>
      <c r="E1495" t="s">
        <v>317</v>
      </c>
      <c r="F1495" t="s">
        <v>368</v>
      </c>
      <c r="G1495" t="s">
        <v>354</v>
      </c>
      <c r="H1495" t="s">
        <v>2278</v>
      </c>
      <c r="I1495">
        <v>18.106999999999999</v>
      </c>
      <c r="K1495">
        <v>4.0486000000000003E-3</v>
      </c>
      <c r="L1495">
        <v>2017</v>
      </c>
      <c r="M1495">
        <v>0.24268999999999999</v>
      </c>
      <c r="N1495">
        <v>1.7327999999999999</v>
      </c>
      <c r="Q1495">
        <v>-8.0648</v>
      </c>
      <c r="R1495">
        <v>1</v>
      </c>
      <c r="S1495">
        <v>1</v>
      </c>
      <c r="T1495" s="1">
        <v>5.2517999999999996E-9</v>
      </c>
      <c r="U1495" s="1">
        <v>8.7659999999999995E-10</v>
      </c>
      <c r="Z1495">
        <v>7.6923000000000005E-2</v>
      </c>
      <c r="AA1495">
        <v>2.4176E-2</v>
      </c>
      <c r="AB1495">
        <v>0.15379000000000001</v>
      </c>
      <c r="AC1495">
        <v>6.3924999999999996E-2</v>
      </c>
      <c r="AD1495">
        <v>38</v>
      </c>
      <c r="AE1495">
        <v>1</v>
      </c>
      <c r="AF1495">
        <v>0.57711000000000001</v>
      </c>
      <c r="AG1495">
        <v>0.57711000000000001</v>
      </c>
      <c r="AH1495">
        <v>0</v>
      </c>
      <c r="AI1495">
        <v>1</v>
      </c>
      <c r="AJ1495">
        <v>0</v>
      </c>
      <c r="AK1495">
        <v>0</v>
      </c>
      <c r="AL1495">
        <v>0</v>
      </c>
      <c r="AM1495">
        <v>0</v>
      </c>
      <c r="AP1495">
        <v>1</v>
      </c>
      <c r="AQ1495">
        <v>1</v>
      </c>
      <c r="AR1495" t="s">
        <v>95</v>
      </c>
      <c r="AS1495" t="s">
        <v>96</v>
      </c>
      <c r="AT1495" t="s">
        <v>94</v>
      </c>
      <c r="AU1495" t="s">
        <v>94</v>
      </c>
      <c r="AV1495" t="s">
        <v>94</v>
      </c>
      <c r="AW1495" t="s">
        <v>94</v>
      </c>
      <c r="AX1495" t="s">
        <v>94</v>
      </c>
      <c r="AY1495" t="s">
        <v>94</v>
      </c>
      <c r="AZ1495" t="s">
        <v>94</v>
      </c>
      <c r="BA1495" t="s">
        <v>96</v>
      </c>
      <c r="BB1495" t="s">
        <v>96</v>
      </c>
      <c r="BC1495" t="s">
        <v>96</v>
      </c>
      <c r="BD1495" t="s">
        <v>96</v>
      </c>
      <c r="BH1495" t="s">
        <v>341</v>
      </c>
      <c r="BI1495">
        <v>1</v>
      </c>
      <c r="BJ1495" t="s">
        <v>97</v>
      </c>
      <c r="BK1495" t="s">
        <v>138</v>
      </c>
      <c r="BL1495">
        <v>0</v>
      </c>
      <c r="BM1495">
        <v>0</v>
      </c>
      <c r="BN1495">
        <v>0</v>
      </c>
      <c r="BO1495">
        <v>0</v>
      </c>
      <c r="BP1495">
        <v>0</v>
      </c>
      <c r="BQ1495">
        <v>0</v>
      </c>
      <c r="BY1495">
        <v>1560</v>
      </c>
      <c r="CG1495" s="4">
        <v>0</v>
      </c>
      <c r="CH1495" s="4">
        <v>0</v>
      </c>
      <c r="CI1495" s="5">
        <v>0</v>
      </c>
      <c r="CJ1495" s="5">
        <v>0</v>
      </c>
      <c r="CK1495" s="5">
        <v>0</v>
      </c>
      <c r="CL1495" s="5">
        <v>0</v>
      </c>
    </row>
    <row r="1496" spans="1:91" x14ac:dyDescent="0.2">
      <c r="A1496" t="s">
        <v>2310</v>
      </c>
      <c r="B1496" t="s">
        <v>2275</v>
      </c>
      <c r="C1496" t="s">
        <v>881</v>
      </c>
      <c r="D1496">
        <v>1.1000000000000001</v>
      </c>
      <c r="E1496" t="s">
        <v>90</v>
      </c>
      <c r="F1496" t="s">
        <v>2311</v>
      </c>
      <c r="G1496" t="s">
        <v>2312</v>
      </c>
      <c r="H1496" t="s">
        <v>2278</v>
      </c>
      <c r="I1496">
        <v>0.29081000000000001</v>
      </c>
      <c r="J1496">
        <v>1.7570000000000001E-3</v>
      </c>
      <c r="K1496">
        <v>8.1817999999999995E-3</v>
      </c>
      <c r="L1496">
        <v>2017.6</v>
      </c>
      <c r="M1496">
        <v>15.111000000000001</v>
      </c>
      <c r="N1496">
        <v>0.13247</v>
      </c>
      <c r="O1496">
        <v>1555.1</v>
      </c>
      <c r="P1496" s="1">
        <v>157510</v>
      </c>
      <c r="Q1496">
        <v>-16.440999999999999</v>
      </c>
      <c r="R1496">
        <v>0.59311000000000003</v>
      </c>
      <c r="S1496">
        <v>0.38966000000000001</v>
      </c>
      <c r="T1496">
        <v>1.9820999999999998E-2</v>
      </c>
      <c r="U1496">
        <v>1.6733000000000001E-2</v>
      </c>
      <c r="V1496">
        <v>-5.702</v>
      </c>
      <c r="W1496">
        <v>-7.6169000000000002</v>
      </c>
      <c r="X1496">
        <v>8.0444000000000002E-2</v>
      </c>
      <c r="Y1496">
        <v>7.4200000000000002E-2</v>
      </c>
      <c r="Z1496">
        <v>0.57196999999999998</v>
      </c>
      <c r="AA1496">
        <v>0.44968000000000002</v>
      </c>
      <c r="AB1496">
        <v>2.0329E-2</v>
      </c>
      <c r="AC1496">
        <v>1.6785000000000001E-2</v>
      </c>
      <c r="AD1496">
        <v>10</v>
      </c>
      <c r="AE1496">
        <v>10</v>
      </c>
      <c r="AF1496">
        <v>0.9889</v>
      </c>
      <c r="AG1496">
        <v>0.36235000000000001</v>
      </c>
      <c r="AH1496">
        <v>0.62656000000000001</v>
      </c>
      <c r="AI1496">
        <v>10</v>
      </c>
      <c r="AJ1496">
        <v>2</v>
      </c>
      <c r="AK1496">
        <v>9</v>
      </c>
      <c r="AL1496">
        <v>1</v>
      </c>
      <c r="AM1496">
        <v>0</v>
      </c>
      <c r="AN1496">
        <v>1</v>
      </c>
      <c r="AO1496">
        <v>0.87792000000000003</v>
      </c>
      <c r="AP1496">
        <v>1</v>
      </c>
      <c r="AQ1496">
        <v>1</v>
      </c>
      <c r="AR1496" t="s">
        <v>94</v>
      </c>
      <c r="AS1496" t="s">
        <v>95</v>
      </c>
      <c r="AT1496" t="s">
        <v>95</v>
      </c>
      <c r="AU1496" t="s">
        <v>95</v>
      </c>
      <c r="AV1496" t="s">
        <v>95</v>
      </c>
      <c r="AW1496" t="s">
        <v>95</v>
      </c>
      <c r="AX1496" t="s">
        <v>95</v>
      </c>
      <c r="AY1496" t="s">
        <v>95</v>
      </c>
      <c r="AZ1496" t="s">
        <v>95</v>
      </c>
      <c r="BA1496" t="s">
        <v>94</v>
      </c>
      <c r="BB1496" t="s">
        <v>95</v>
      </c>
      <c r="BC1496" t="s">
        <v>94</v>
      </c>
      <c r="BD1496" t="s">
        <v>95</v>
      </c>
      <c r="BI1496">
        <v>0</v>
      </c>
      <c r="BJ1496" t="s">
        <v>133</v>
      </c>
      <c r="BK1496" t="s">
        <v>501</v>
      </c>
      <c r="BL1496">
        <v>1</v>
      </c>
      <c r="BM1496">
        <v>1</v>
      </c>
      <c r="BN1496">
        <v>0</v>
      </c>
      <c r="BO1496">
        <v>0</v>
      </c>
      <c r="BP1496">
        <v>0</v>
      </c>
      <c r="BQ1496">
        <v>0</v>
      </c>
      <c r="BY1496">
        <v>1561</v>
      </c>
      <c r="CG1496" s="4">
        <v>0</v>
      </c>
      <c r="CH1496" s="4">
        <v>1</v>
      </c>
      <c r="CI1496" s="5">
        <v>0</v>
      </c>
      <c r="CJ1496" s="5">
        <v>0</v>
      </c>
      <c r="CK1496" s="5">
        <v>0</v>
      </c>
      <c r="CL1496" s="5">
        <v>0</v>
      </c>
    </row>
    <row r="1497" spans="1:91" x14ac:dyDescent="0.2">
      <c r="A1497" t="s">
        <v>2313</v>
      </c>
      <c r="B1497" t="s">
        <v>2275</v>
      </c>
      <c r="C1497" t="s">
        <v>881</v>
      </c>
      <c r="D1497">
        <v>1.1000000000000001</v>
      </c>
      <c r="E1497" t="s">
        <v>90</v>
      </c>
      <c r="F1497" t="s">
        <v>2314</v>
      </c>
      <c r="G1497" t="s">
        <v>2315</v>
      </c>
      <c r="H1497" t="s">
        <v>2278</v>
      </c>
      <c r="I1497">
        <v>2.4076E-2</v>
      </c>
      <c r="J1497">
        <v>1.1076E-3</v>
      </c>
      <c r="K1497">
        <v>1.1999999999999999E-3</v>
      </c>
      <c r="L1497">
        <v>2371</v>
      </c>
      <c r="M1497">
        <v>182.52</v>
      </c>
      <c r="N1497">
        <v>255.92</v>
      </c>
      <c r="O1497">
        <v>1555.3</v>
      </c>
      <c r="P1497" s="1">
        <v>157480</v>
      </c>
      <c r="Q1497">
        <v>-2.3694999999999999</v>
      </c>
      <c r="R1497">
        <v>0.86734</v>
      </c>
      <c r="S1497">
        <v>0.66835999999999995</v>
      </c>
      <c r="T1497">
        <v>8.0531999999999999E-4</v>
      </c>
      <c r="U1497">
        <v>6.0981000000000002E-4</v>
      </c>
      <c r="V1497">
        <v>-518.20000000000005</v>
      </c>
      <c r="W1497">
        <v>-864.34</v>
      </c>
      <c r="X1497">
        <v>5.0382000000000003E-2</v>
      </c>
      <c r="Y1497">
        <v>5.0333000000000003E-2</v>
      </c>
      <c r="Z1497">
        <v>0.85909000000000002</v>
      </c>
      <c r="AA1497">
        <v>0.76515</v>
      </c>
      <c r="AB1497">
        <v>8.2998999999999996E-4</v>
      </c>
      <c r="AC1497">
        <v>6.2222000000000004E-4</v>
      </c>
      <c r="AD1497">
        <v>6</v>
      </c>
      <c r="AE1497">
        <v>6</v>
      </c>
      <c r="AF1497">
        <v>2.1100000000000001E-4</v>
      </c>
      <c r="AG1497">
        <v>1.8756E-4</v>
      </c>
      <c r="AH1497" s="1">
        <v>2.3445E-5</v>
      </c>
      <c r="AI1497">
        <v>6</v>
      </c>
      <c r="AJ1497">
        <v>0</v>
      </c>
      <c r="AK1497">
        <v>5</v>
      </c>
      <c r="AL1497">
        <v>0</v>
      </c>
      <c r="AM1497">
        <v>0</v>
      </c>
      <c r="AN1497">
        <v>0</v>
      </c>
      <c r="AO1497">
        <v>0.82809999999999995</v>
      </c>
      <c r="AP1497">
        <v>1</v>
      </c>
      <c r="AQ1497">
        <v>1</v>
      </c>
      <c r="AR1497" t="s">
        <v>95</v>
      </c>
      <c r="AS1497" t="s">
        <v>95</v>
      </c>
      <c r="AT1497" t="s">
        <v>95</v>
      </c>
      <c r="AU1497" t="s">
        <v>95</v>
      </c>
      <c r="AV1497" t="s">
        <v>95</v>
      </c>
      <c r="AW1497" t="s">
        <v>95</v>
      </c>
      <c r="AX1497" t="s">
        <v>95</v>
      </c>
      <c r="AY1497" t="s">
        <v>94</v>
      </c>
      <c r="AZ1497" t="s">
        <v>95</v>
      </c>
      <c r="BA1497" t="s">
        <v>94</v>
      </c>
      <c r="BB1497" t="s">
        <v>95</v>
      </c>
      <c r="BC1497" t="s">
        <v>94</v>
      </c>
      <c r="BD1497" t="s">
        <v>95</v>
      </c>
      <c r="BI1497">
        <v>0</v>
      </c>
      <c r="BJ1497" t="s">
        <v>108</v>
      </c>
      <c r="BK1497" t="s">
        <v>138</v>
      </c>
      <c r="BL1497">
        <v>1</v>
      </c>
      <c r="BM1497">
        <v>1</v>
      </c>
      <c r="BN1497">
        <v>0</v>
      </c>
      <c r="BO1497">
        <v>1</v>
      </c>
      <c r="BP1497">
        <v>0</v>
      </c>
      <c r="BQ1497">
        <v>0</v>
      </c>
      <c r="BY1497">
        <v>1562</v>
      </c>
      <c r="CG1497" s="4">
        <v>1</v>
      </c>
      <c r="CH1497" s="4">
        <v>1</v>
      </c>
      <c r="CI1497" s="5">
        <v>0</v>
      </c>
      <c r="CJ1497" s="5">
        <v>1</v>
      </c>
      <c r="CK1497" s="5">
        <v>0</v>
      </c>
      <c r="CL1497" s="5">
        <v>0</v>
      </c>
      <c r="CM1497" s="12" t="s">
        <v>3471</v>
      </c>
    </row>
    <row r="1498" spans="1:91" x14ac:dyDescent="0.2">
      <c r="A1498" t="s">
        <v>2316</v>
      </c>
      <c r="B1498" t="s">
        <v>2275</v>
      </c>
      <c r="C1498" t="s">
        <v>881</v>
      </c>
      <c r="D1498">
        <v>1.1000000000000001</v>
      </c>
      <c r="E1498" t="s">
        <v>90</v>
      </c>
      <c r="F1498" t="s">
        <v>2283</v>
      </c>
      <c r="G1498" t="s">
        <v>107</v>
      </c>
      <c r="H1498" t="s">
        <v>2278</v>
      </c>
      <c r="I1498">
        <v>0.29081000000000001</v>
      </c>
      <c r="J1498">
        <v>1.7570000000000001E-3</v>
      </c>
      <c r="K1498">
        <v>8.1817999999999995E-3</v>
      </c>
      <c r="L1498">
        <v>2017.6</v>
      </c>
      <c r="M1498">
        <v>15.111000000000001</v>
      </c>
      <c r="N1498">
        <v>0.13247</v>
      </c>
      <c r="O1498">
        <v>1555.1</v>
      </c>
      <c r="P1498" s="1">
        <v>157510</v>
      </c>
      <c r="Q1498">
        <v>-16.440999999999999</v>
      </c>
      <c r="R1498">
        <v>0.59311000000000003</v>
      </c>
      <c r="S1498">
        <v>0.38966000000000001</v>
      </c>
      <c r="T1498">
        <v>1.9820999999999998E-2</v>
      </c>
      <c r="U1498">
        <v>1.6733000000000001E-2</v>
      </c>
      <c r="V1498">
        <v>-5.702</v>
      </c>
      <c r="W1498">
        <v>-7.6169000000000002</v>
      </c>
      <c r="X1498">
        <v>8.0444000000000002E-2</v>
      </c>
      <c r="Y1498">
        <v>7.4200000000000002E-2</v>
      </c>
      <c r="Z1498">
        <v>0.57196999999999998</v>
      </c>
      <c r="AA1498">
        <v>0.44968000000000002</v>
      </c>
      <c r="AB1498">
        <v>2.0329E-2</v>
      </c>
      <c r="AC1498">
        <v>1.6785000000000001E-2</v>
      </c>
      <c r="AD1498">
        <v>10</v>
      </c>
      <c r="AE1498">
        <v>10</v>
      </c>
      <c r="AF1498">
        <v>0.9889</v>
      </c>
      <c r="AG1498">
        <v>0.36235000000000001</v>
      </c>
      <c r="AH1498">
        <v>0.62656000000000001</v>
      </c>
      <c r="AI1498">
        <v>10</v>
      </c>
      <c r="AJ1498">
        <v>2</v>
      </c>
      <c r="AK1498">
        <v>9</v>
      </c>
      <c r="AL1498">
        <v>1</v>
      </c>
      <c r="AM1498">
        <v>0</v>
      </c>
      <c r="AN1498">
        <v>1</v>
      </c>
      <c r="AO1498">
        <v>0.87792000000000003</v>
      </c>
      <c r="AP1498">
        <v>1</v>
      </c>
      <c r="AQ1498">
        <v>1</v>
      </c>
      <c r="AR1498" t="s">
        <v>94</v>
      </c>
      <c r="AS1498" t="s">
        <v>95</v>
      </c>
      <c r="AT1498" t="s">
        <v>95</v>
      </c>
      <c r="AU1498" t="s">
        <v>95</v>
      </c>
      <c r="AV1498" t="s">
        <v>95</v>
      </c>
      <c r="AW1498" t="s">
        <v>95</v>
      </c>
      <c r="AX1498" t="s">
        <v>95</v>
      </c>
      <c r="AY1498" t="s">
        <v>95</v>
      </c>
      <c r="AZ1498" t="s">
        <v>95</v>
      </c>
      <c r="BA1498" t="s">
        <v>94</v>
      </c>
      <c r="BB1498" t="s">
        <v>95</v>
      </c>
      <c r="BC1498" t="s">
        <v>94</v>
      </c>
      <c r="BD1498" t="s">
        <v>95</v>
      </c>
      <c r="BH1498" t="s">
        <v>2284</v>
      </c>
      <c r="BI1498">
        <v>0</v>
      </c>
      <c r="BK1498" t="s">
        <v>109</v>
      </c>
      <c r="BL1498">
        <v>1</v>
      </c>
      <c r="BM1498">
        <v>1</v>
      </c>
      <c r="BN1498">
        <v>0</v>
      </c>
      <c r="BO1498">
        <v>0</v>
      </c>
      <c r="BP1498">
        <v>0</v>
      </c>
      <c r="BQ1498">
        <v>0</v>
      </c>
      <c r="BY1498">
        <v>1563</v>
      </c>
      <c r="CG1498" s="4">
        <v>0</v>
      </c>
      <c r="CH1498" s="4">
        <v>1</v>
      </c>
      <c r="CI1498" s="5">
        <v>0</v>
      </c>
      <c r="CJ1498" s="5">
        <v>0</v>
      </c>
      <c r="CK1498" s="5">
        <v>0</v>
      </c>
      <c r="CL1498" s="5">
        <v>0</v>
      </c>
      <c r="CM1498" s="12" t="s">
        <v>3472</v>
      </c>
    </row>
    <row r="1499" spans="1:91" x14ac:dyDescent="0.2">
      <c r="A1499" t="s">
        <v>2317</v>
      </c>
      <c r="B1499" t="s">
        <v>2275</v>
      </c>
      <c r="C1499" t="s">
        <v>881</v>
      </c>
      <c r="D1499">
        <v>3.2</v>
      </c>
      <c r="E1499" t="s">
        <v>120</v>
      </c>
      <c r="F1499" t="s">
        <v>2318</v>
      </c>
      <c r="G1499" t="s">
        <v>2319</v>
      </c>
      <c r="H1499" t="s">
        <v>2278</v>
      </c>
      <c r="I1499">
        <v>0.56215000000000004</v>
      </c>
      <c r="J1499">
        <v>1.5011E-3</v>
      </c>
      <c r="K1499">
        <v>5.4000000000000003E-3</v>
      </c>
      <c r="L1499">
        <v>2017.1</v>
      </c>
      <c r="M1499">
        <v>7.8171999999999997</v>
      </c>
      <c r="N1499">
        <v>5.8172000000000001E-2</v>
      </c>
      <c r="O1499">
        <v>1555.2</v>
      </c>
      <c r="P1499" s="1">
        <v>157500</v>
      </c>
      <c r="Q1499">
        <v>-10.863</v>
      </c>
      <c r="R1499">
        <v>0.61499999999999999</v>
      </c>
      <c r="S1499">
        <v>0.38400000000000001</v>
      </c>
      <c r="T1499">
        <v>1.1579000000000001E-2</v>
      </c>
      <c r="U1499">
        <v>1.0050999999999999E-2</v>
      </c>
      <c r="V1499">
        <v>-3.4287999999999998</v>
      </c>
      <c r="W1499">
        <v>-4.9051</v>
      </c>
      <c r="X1499">
        <v>3.9273000000000002E-2</v>
      </c>
      <c r="Y1499">
        <v>3.4556000000000003E-2</v>
      </c>
      <c r="Z1499">
        <v>0.55822000000000005</v>
      </c>
      <c r="AA1499">
        <v>0.41097</v>
      </c>
      <c r="AB1499">
        <v>1.2404E-2</v>
      </c>
      <c r="AC1499">
        <v>1.0137999999999999E-2</v>
      </c>
      <c r="AD1499">
        <v>9</v>
      </c>
      <c r="AE1499">
        <v>9</v>
      </c>
      <c r="AF1499">
        <v>1.1860999999999999</v>
      </c>
      <c r="AG1499">
        <v>0.29224</v>
      </c>
      <c r="AH1499">
        <v>0.89390000000000003</v>
      </c>
      <c r="AI1499">
        <v>9</v>
      </c>
      <c r="AJ1499">
        <v>2</v>
      </c>
      <c r="AK1499">
        <v>6</v>
      </c>
      <c r="AL1499">
        <v>1</v>
      </c>
      <c r="AM1499">
        <v>1</v>
      </c>
      <c r="AN1499">
        <v>1</v>
      </c>
      <c r="AO1499">
        <v>0.86204000000000003</v>
      </c>
      <c r="AP1499">
        <v>1</v>
      </c>
      <c r="AQ1499">
        <v>1</v>
      </c>
      <c r="AR1499" t="s">
        <v>94</v>
      </c>
      <c r="AS1499" t="s">
        <v>95</v>
      </c>
      <c r="AT1499" t="s">
        <v>95</v>
      </c>
      <c r="AU1499" t="s">
        <v>95</v>
      </c>
      <c r="AV1499" t="s">
        <v>95</v>
      </c>
      <c r="AW1499" t="s">
        <v>95</v>
      </c>
      <c r="AX1499" t="s">
        <v>95</v>
      </c>
      <c r="AY1499" t="s">
        <v>95</v>
      </c>
      <c r="AZ1499" t="s">
        <v>95</v>
      </c>
      <c r="BA1499" t="s">
        <v>94</v>
      </c>
      <c r="BB1499" t="s">
        <v>95</v>
      </c>
      <c r="BC1499" t="s">
        <v>94</v>
      </c>
      <c r="BD1499" t="s">
        <v>95</v>
      </c>
      <c r="BH1499" t="s">
        <v>2288</v>
      </c>
      <c r="BI1499">
        <v>0</v>
      </c>
      <c r="BL1499">
        <v>0</v>
      </c>
      <c r="BM1499">
        <v>1</v>
      </c>
      <c r="BN1499">
        <v>0</v>
      </c>
      <c r="BO1499">
        <v>0</v>
      </c>
      <c r="BP1499">
        <v>0</v>
      </c>
      <c r="BQ1499">
        <v>0</v>
      </c>
      <c r="BY1499">
        <v>1564</v>
      </c>
      <c r="CG1499" s="4">
        <v>0</v>
      </c>
      <c r="CH1499" s="4">
        <v>1</v>
      </c>
      <c r="CI1499" s="5">
        <v>0</v>
      </c>
      <c r="CJ1499" s="5">
        <v>0</v>
      </c>
      <c r="CK1499" s="5">
        <v>0</v>
      </c>
      <c r="CL1499" s="5">
        <v>0</v>
      </c>
    </row>
    <row r="1500" spans="1:91" x14ac:dyDescent="0.2">
      <c r="A1500" t="s">
        <v>2320</v>
      </c>
      <c r="B1500" t="s">
        <v>2275</v>
      </c>
      <c r="C1500" t="s">
        <v>881</v>
      </c>
      <c r="D1500">
        <v>3.2</v>
      </c>
      <c r="E1500" t="s">
        <v>120</v>
      </c>
      <c r="F1500" t="s">
        <v>2321</v>
      </c>
      <c r="G1500" t="s">
        <v>2319</v>
      </c>
      <c r="H1500" t="s">
        <v>2278</v>
      </c>
      <c r="I1500">
        <v>0.32617000000000002</v>
      </c>
      <c r="K1500">
        <v>9.0060999999999995E-3</v>
      </c>
      <c r="L1500">
        <v>2018.1</v>
      </c>
      <c r="M1500">
        <v>13.473000000000001</v>
      </c>
      <c r="N1500">
        <v>0.13317000000000001</v>
      </c>
      <c r="Q1500">
        <v>-18.108000000000001</v>
      </c>
      <c r="R1500">
        <v>0.63212000000000002</v>
      </c>
      <c r="S1500">
        <v>0.44817000000000001</v>
      </c>
      <c r="T1500">
        <v>2.0157000000000001E-2</v>
      </c>
      <c r="U1500">
        <v>1.6905E-2</v>
      </c>
      <c r="Z1500">
        <v>0.60589000000000004</v>
      </c>
      <c r="AA1500">
        <v>0.49329000000000001</v>
      </c>
      <c r="AB1500">
        <v>2.0863E-2</v>
      </c>
      <c r="AC1500">
        <v>1.7205000000000002E-2</v>
      </c>
      <c r="AD1500">
        <v>10</v>
      </c>
      <c r="AE1500">
        <v>10</v>
      </c>
      <c r="AF1500">
        <v>0.99124000000000001</v>
      </c>
      <c r="AG1500">
        <v>0.32290999999999997</v>
      </c>
      <c r="AH1500">
        <v>0.66834000000000005</v>
      </c>
      <c r="AI1500">
        <v>10</v>
      </c>
      <c r="AJ1500">
        <v>2</v>
      </c>
      <c r="AK1500">
        <v>9</v>
      </c>
      <c r="AL1500">
        <v>1</v>
      </c>
      <c r="AM1500">
        <v>0</v>
      </c>
      <c r="AN1500">
        <v>1</v>
      </c>
      <c r="AO1500">
        <v>0.87153000000000003</v>
      </c>
      <c r="AP1500">
        <v>1</v>
      </c>
      <c r="AQ1500">
        <v>1</v>
      </c>
      <c r="AR1500" t="s">
        <v>94</v>
      </c>
      <c r="AS1500" t="s">
        <v>95</v>
      </c>
      <c r="AT1500" t="s">
        <v>95</v>
      </c>
      <c r="AU1500" t="s">
        <v>95</v>
      </c>
      <c r="AV1500" t="s">
        <v>95</v>
      </c>
      <c r="AW1500" t="s">
        <v>95</v>
      </c>
      <c r="AX1500" t="s">
        <v>95</v>
      </c>
      <c r="AY1500" t="s">
        <v>95</v>
      </c>
      <c r="AZ1500" t="s">
        <v>95</v>
      </c>
      <c r="BA1500" t="s">
        <v>94</v>
      </c>
      <c r="BB1500" t="s">
        <v>95</v>
      </c>
      <c r="BC1500" t="s">
        <v>94</v>
      </c>
      <c r="BD1500" t="s">
        <v>95</v>
      </c>
      <c r="BH1500" t="s">
        <v>2288</v>
      </c>
      <c r="BI1500">
        <v>0</v>
      </c>
      <c r="BL1500">
        <v>0</v>
      </c>
      <c r="BM1500">
        <v>1</v>
      </c>
      <c r="BN1500">
        <v>0</v>
      </c>
      <c r="BO1500">
        <v>0</v>
      </c>
      <c r="BP1500">
        <v>0</v>
      </c>
      <c r="BQ1500">
        <v>0</v>
      </c>
      <c r="BY1500">
        <v>1565</v>
      </c>
      <c r="CG1500" s="4">
        <v>0</v>
      </c>
      <c r="CH1500" s="4">
        <v>1</v>
      </c>
      <c r="CI1500" s="5">
        <v>0</v>
      </c>
      <c r="CJ1500" s="5">
        <v>0</v>
      </c>
      <c r="CK1500" s="5">
        <v>0</v>
      </c>
      <c r="CL1500" s="5">
        <v>0</v>
      </c>
    </row>
    <row r="1501" spans="1:91" x14ac:dyDescent="0.2">
      <c r="A1501" t="s">
        <v>2322</v>
      </c>
      <c r="B1501" t="s">
        <v>2275</v>
      </c>
      <c r="C1501" t="s">
        <v>881</v>
      </c>
      <c r="D1501">
        <v>3.2</v>
      </c>
      <c r="E1501" t="s">
        <v>120</v>
      </c>
      <c r="F1501" t="s">
        <v>2323</v>
      </c>
      <c r="G1501" t="s">
        <v>2319</v>
      </c>
      <c r="H1501" t="s">
        <v>2278</v>
      </c>
      <c r="I1501">
        <v>0.20476</v>
      </c>
      <c r="J1501">
        <v>1.5374E-3</v>
      </c>
      <c r="K1501">
        <v>5.8424000000000002E-3</v>
      </c>
      <c r="L1501">
        <v>2015.4</v>
      </c>
      <c r="M1501">
        <v>21.460999999999999</v>
      </c>
      <c r="N1501">
        <v>0.13420000000000001</v>
      </c>
      <c r="O1501">
        <v>1555.2</v>
      </c>
      <c r="P1501" s="1">
        <v>157500</v>
      </c>
      <c r="Q1501">
        <v>-11.707000000000001</v>
      </c>
      <c r="R1501">
        <v>0.51571999999999996</v>
      </c>
      <c r="S1501">
        <v>0.27357999999999999</v>
      </c>
      <c r="T1501">
        <v>1.6462000000000001E-2</v>
      </c>
      <c r="U1501">
        <v>1.3950000000000001E-2</v>
      </c>
      <c r="V1501">
        <v>-13.279</v>
      </c>
      <c r="W1501">
        <v>-17.359000000000002</v>
      </c>
      <c r="X1501">
        <v>8.9386999999999994E-2</v>
      </c>
      <c r="Y1501">
        <v>8.6199999999999999E-2</v>
      </c>
      <c r="Z1501">
        <v>0.50326000000000004</v>
      </c>
      <c r="AA1501">
        <v>0.36133999999999999</v>
      </c>
      <c r="AB1501">
        <v>1.6671999999999999E-2</v>
      </c>
      <c r="AC1501">
        <v>1.3714E-2</v>
      </c>
      <c r="AD1501">
        <v>10</v>
      </c>
      <c r="AE1501">
        <v>10</v>
      </c>
      <c r="AF1501">
        <v>0.96874000000000005</v>
      </c>
      <c r="AG1501">
        <v>0.48437000000000002</v>
      </c>
      <c r="AH1501">
        <v>0.48437000000000002</v>
      </c>
      <c r="AI1501">
        <v>10</v>
      </c>
      <c r="AJ1501">
        <v>2</v>
      </c>
      <c r="AK1501">
        <v>7</v>
      </c>
      <c r="AL1501">
        <v>1</v>
      </c>
      <c r="AM1501">
        <v>1</v>
      </c>
      <c r="AN1501">
        <v>0</v>
      </c>
      <c r="AO1501">
        <v>0.89439000000000002</v>
      </c>
      <c r="AP1501">
        <v>1</v>
      </c>
      <c r="AQ1501">
        <v>1</v>
      </c>
      <c r="AR1501" t="s">
        <v>94</v>
      </c>
      <c r="AS1501" t="s">
        <v>95</v>
      </c>
      <c r="AT1501" t="s">
        <v>95</v>
      </c>
      <c r="AU1501" t="s">
        <v>95</v>
      </c>
      <c r="AV1501" t="s">
        <v>95</v>
      </c>
      <c r="AW1501" t="s">
        <v>95</v>
      </c>
      <c r="AX1501" t="s">
        <v>95</v>
      </c>
      <c r="AY1501" t="s">
        <v>95</v>
      </c>
      <c r="AZ1501" t="s">
        <v>95</v>
      </c>
      <c r="BA1501" t="s">
        <v>94</v>
      </c>
      <c r="BB1501" t="s">
        <v>95</v>
      </c>
      <c r="BC1501" t="s">
        <v>96</v>
      </c>
      <c r="BD1501" t="s">
        <v>95</v>
      </c>
      <c r="BH1501" t="s">
        <v>2288</v>
      </c>
      <c r="BI1501">
        <v>0</v>
      </c>
      <c r="BL1501">
        <v>0</v>
      </c>
      <c r="BM1501">
        <v>1</v>
      </c>
      <c r="BN1501">
        <v>0</v>
      </c>
      <c r="BO1501">
        <v>0</v>
      </c>
      <c r="BP1501">
        <v>0</v>
      </c>
      <c r="BQ1501">
        <v>0</v>
      </c>
      <c r="BY1501">
        <v>1566</v>
      </c>
      <c r="CG1501" s="4">
        <v>0</v>
      </c>
      <c r="CH1501" s="4">
        <v>1</v>
      </c>
      <c r="CI1501" s="5">
        <v>0</v>
      </c>
      <c r="CJ1501" s="5">
        <v>0</v>
      </c>
      <c r="CK1501" s="5">
        <v>0</v>
      </c>
      <c r="CL1501" s="5">
        <v>0</v>
      </c>
    </row>
    <row r="1502" spans="1:91" x14ac:dyDescent="0.2">
      <c r="A1502" t="s">
        <v>2324</v>
      </c>
      <c r="B1502" t="s">
        <v>2275</v>
      </c>
      <c r="C1502" t="s">
        <v>881</v>
      </c>
      <c r="D1502">
        <v>3.2</v>
      </c>
      <c r="E1502" t="s">
        <v>120</v>
      </c>
      <c r="F1502" t="s">
        <v>2286</v>
      </c>
      <c r="G1502" t="s">
        <v>2287</v>
      </c>
      <c r="H1502" t="s">
        <v>2278</v>
      </c>
      <c r="I1502">
        <v>0.29718</v>
      </c>
      <c r="J1502">
        <v>1.8227E-3</v>
      </c>
      <c r="K1502">
        <v>8.8909000000000002E-3</v>
      </c>
      <c r="L1502">
        <v>2017.6</v>
      </c>
      <c r="M1502">
        <v>14.787000000000001</v>
      </c>
      <c r="N1502">
        <v>0.14207</v>
      </c>
      <c r="O1502">
        <v>1555.1</v>
      </c>
      <c r="P1502" s="1">
        <v>157510</v>
      </c>
      <c r="Q1502">
        <v>-17.867000000000001</v>
      </c>
      <c r="R1502">
        <v>0.57525000000000004</v>
      </c>
      <c r="S1502">
        <v>0.36287999999999998</v>
      </c>
      <c r="T1502">
        <v>2.2376E-2</v>
      </c>
      <c r="U1502">
        <v>1.8904000000000001E-2</v>
      </c>
      <c r="V1502">
        <v>-5.3886000000000003</v>
      </c>
      <c r="W1502">
        <v>-7.2138999999999998</v>
      </c>
      <c r="X1502">
        <v>8.6780999999999997E-2</v>
      </c>
      <c r="Y1502">
        <v>7.9699999999999993E-2</v>
      </c>
      <c r="Z1502">
        <v>0.55323</v>
      </c>
      <c r="AA1502">
        <v>0.42558000000000001</v>
      </c>
      <c r="AB1502">
        <v>2.2949000000000001E-2</v>
      </c>
      <c r="AC1502">
        <v>1.8953000000000001E-2</v>
      </c>
      <c r="AD1502">
        <v>10</v>
      </c>
      <c r="AE1502">
        <v>10</v>
      </c>
      <c r="AF1502">
        <v>1.0136000000000001</v>
      </c>
      <c r="AG1502">
        <v>0.35897000000000001</v>
      </c>
      <c r="AH1502">
        <v>0.65459000000000001</v>
      </c>
      <c r="AI1502">
        <v>10</v>
      </c>
      <c r="AJ1502">
        <v>2</v>
      </c>
      <c r="AK1502">
        <v>7</v>
      </c>
      <c r="AL1502">
        <v>1</v>
      </c>
      <c r="AM1502">
        <v>1</v>
      </c>
      <c r="AN1502">
        <v>1</v>
      </c>
      <c r="AO1502">
        <v>0.87529999999999997</v>
      </c>
      <c r="AP1502">
        <v>1</v>
      </c>
      <c r="AQ1502">
        <v>1</v>
      </c>
      <c r="AR1502" t="s">
        <v>94</v>
      </c>
      <c r="AS1502" t="s">
        <v>95</v>
      </c>
      <c r="AT1502" t="s">
        <v>95</v>
      </c>
      <c r="AU1502" t="s">
        <v>95</v>
      </c>
      <c r="AV1502" t="s">
        <v>95</v>
      </c>
      <c r="AW1502" t="s">
        <v>95</v>
      </c>
      <c r="AX1502" t="s">
        <v>95</v>
      </c>
      <c r="AY1502" t="s">
        <v>95</v>
      </c>
      <c r="AZ1502" t="s">
        <v>95</v>
      </c>
      <c r="BA1502" t="s">
        <v>94</v>
      </c>
      <c r="BB1502" t="s">
        <v>95</v>
      </c>
      <c r="BC1502" t="s">
        <v>94</v>
      </c>
      <c r="BD1502" t="s">
        <v>95</v>
      </c>
      <c r="BH1502" t="s">
        <v>2288</v>
      </c>
      <c r="BI1502">
        <v>0</v>
      </c>
      <c r="BL1502">
        <v>0</v>
      </c>
      <c r="BM1502">
        <v>1</v>
      </c>
      <c r="BN1502">
        <v>0</v>
      </c>
      <c r="BO1502">
        <v>0</v>
      </c>
      <c r="BP1502">
        <v>0</v>
      </c>
      <c r="BQ1502">
        <v>1</v>
      </c>
      <c r="BY1502">
        <v>1567</v>
      </c>
      <c r="CG1502" s="4">
        <v>0</v>
      </c>
      <c r="CH1502" s="4">
        <v>1</v>
      </c>
      <c r="CI1502" s="5">
        <v>0</v>
      </c>
      <c r="CJ1502" s="5">
        <v>0</v>
      </c>
      <c r="CK1502" s="5">
        <v>0</v>
      </c>
      <c r="CL1502" s="5">
        <v>1</v>
      </c>
    </row>
    <row r="1503" spans="1:91" x14ac:dyDescent="0.2">
      <c r="A1503" t="s">
        <v>2325</v>
      </c>
      <c r="B1503" t="s">
        <v>2275</v>
      </c>
      <c r="C1503" t="s">
        <v>881</v>
      </c>
      <c r="D1503">
        <v>3.2</v>
      </c>
      <c r="E1503" t="s">
        <v>120</v>
      </c>
      <c r="F1503" t="s">
        <v>2290</v>
      </c>
      <c r="G1503" t="s">
        <v>2291</v>
      </c>
      <c r="H1503" t="s">
        <v>2278</v>
      </c>
      <c r="I1503">
        <v>0.28994999999999999</v>
      </c>
      <c r="J1503">
        <v>0.10526000000000001</v>
      </c>
      <c r="K1503">
        <v>7.7029999999999998E-3</v>
      </c>
      <c r="L1503">
        <v>2017.5</v>
      </c>
      <c r="M1503">
        <v>15.156000000000001</v>
      </c>
      <c r="N1503">
        <v>0.12508</v>
      </c>
      <c r="O1503">
        <v>2.1322000000000001</v>
      </c>
      <c r="P1503">
        <v>2051.3000000000002</v>
      </c>
      <c r="Q1503">
        <v>-15.478</v>
      </c>
      <c r="R1503">
        <v>0.60118000000000005</v>
      </c>
      <c r="S1503">
        <v>0.40176000000000001</v>
      </c>
      <c r="T1503">
        <v>1.8349000000000001E-2</v>
      </c>
      <c r="U1503">
        <v>1.5483E-2</v>
      </c>
      <c r="V1503">
        <v>0.56186999999999998</v>
      </c>
      <c r="W1503">
        <v>0.43669000000000002</v>
      </c>
      <c r="X1503">
        <v>1.9231999999999999E-2</v>
      </c>
      <c r="Y1503">
        <v>1.4897000000000001E-2</v>
      </c>
      <c r="Z1503">
        <v>0.57986000000000004</v>
      </c>
      <c r="AA1503">
        <v>0.45983000000000002</v>
      </c>
      <c r="AB1503">
        <v>1.8832999999999999E-2</v>
      </c>
      <c r="AC1503">
        <v>1.5521999999999999E-2</v>
      </c>
      <c r="AD1503">
        <v>10</v>
      </c>
      <c r="AE1503">
        <v>10</v>
      </c>
      <c r="AF1503">
        <v>0.99136000000000002</v>
      </c>
      <c r="AG1503">
        <v>0.35976999999999998</v>
      </c>
      <c r="AH1503">
        <v>0.63158999999999998</v>
      </c>
      <c r="AI1503">
        <v>10</v>
      </c>
      <c r="AJ1503">
        <v>2</v>
      </c>
      <c r="AK1503">
        <v>7</v>
      </c>
      <c r="AL1503">
        <v>1</v>
      </c>
      <c r="AM1503">
        <v>1</v>
      </c>
      <c r="AN1503">
        <v>1</v>
      </c>
      <c r="AO1503">
        <v>0.87988999999999995</v>
      </c>
      <c r="AP1503">
        <v>1</v>
      </c>
      <c r="AQ1503">
        <v>1</v>
      </c>
      <c r="AR1503" t="s">
        <v>94</v>
      </c>
      <c r="AS1503" t="s">
        <v>95</v>
      </c>
      <c r="AT1503" t="s">
        <v>95</v>
      </c>
      <c r="AU1503" t="s">
        <v>95</v>
      </c>
      <c r="AV1503" t="s">
        <v>95</v>
      </c>
      <c r="AW1503" t="s">
        <v>95</v>
      </c>
      <c r="AX1503" t="s">
        <v>95</v>
      </c>
      <c r="AY1503" t="s">
        <v>95</v>
      </c>
      <c r="AZ1503" t="s">
        <v>95</v>
      </c>
      <c r="BA1503" t="s">
        <v>94</v>
      </c>
      <c r="BB1503" t="s">
        <v>95</v>
      </c>
      <c r="BC1503" t="s">
        <v>94</v>
      </c>
      <c r="BD1503" t="s">
        <v>95</v>
      </c>
      <c r="BH1503" t="s">
        <v>2288</v>
      </c>
      <c r="BI1503">
        <v>0</v>
      </c>
      <c r="BL1503">
        <v>0</v>
      </c>
      <c r="BM1503">
        <v>1</v>
      </c>
      <c r="BN1503">
        <v>0</v>
      </c>
      <c r="BO1503">
        <v>0</v>
      </c>
      <c r="BP1503">
        <v>0</v>
      </c>
      <c r="BQ1503">
        <v>0</v>
      </c>
      <c r="BY1503">
        <v>1568</v>
      </c>
      <c r="CG1503" s="4">
        <v>0</v>
      </c>
      <c r="CH1503" s="4">
        <v>1</v>
      </c>
      <c r="CI1503" s="5">
        <v>0</v>
      </c>
      <c r="CJ1503" s="5">
        <v>0</v>
      </c>
      <c r="CK1503" s="5">
        <v>0</v>
      </c>
      <c r="CL1503" s="5">
        <v>0</v>
      </c>
    </row>
    <row r="1504" spans="1:91" x14ac:dyDescent="0.2">
      <c r="A1504" t="s">
        <v>2326</v>
      </c>
      <c r="B1504" t="s">
        <v>2275</v>
      </c>
      <c r="C1504" t="s">
        <v>881</v>
      </c>
      <c r="D1504">
        <v>3.5</v>
      </c>
      <c r="E1504" t="s">
        <v>317</v>
      </c>
      <c r="F1504" t="s">
        <v>318</v>
      </c>
      <c r="G1504" t="s">
        <v>319</v>
      </c>
      <c r="H1504" t="s">
        <v>2278</v>
      </c>
      <c r="I1504">
        <v>0.18457999999999999</v>
      </c>
      <c r="J1504">
        <v>0.13413</v>
      </c>
      <c r="K1504">
        <v>1.4140999999999999</v>
      </c>
      <c r="L1504">
        <v>2024</v>
      </c>
      <c r="M1504">
        <v>23.808</v>
      </c>
      <c r="N1504">
        <v>168.54</v>
      </c>
      <c r="O1504">
        <v>1.4135</v>
      </c>
      <c r="P1504">
        <v>1993.2</v>
      </c>
      <c r="Q1504">
        <v>-2815.7</v>
      </c>
      <c r="R1504">
        <v>0.98373999999999995</v>
      </c>
      <c r="S1504">
        <v>0.98255000000000003</v>
      </c>
      <c r="T1504">
        <v>2.8873000000000002</v>
      </c>
      <c r="U1504">
        <v>1.8396999999999999</v>
      </c>
      <c r="V1504">
        <v>0.97926999999999997</v>
      </c>
      <c r="W1504">
        <v>0.97828000000000004</v>
      </c>
      <c r="X1504">
        <v>3.26</v>
      </c>
      <c r="Y1504">
        <v>1.8355999999999999</v>
      </c>
      <c r="Z1504">
        <v>0.65788999999999997</v>
      </c>
      <c r="AA1504">
        <v>0.64159999999999995</v>
      </c>
      <c r="AB1504">
        <v>13.243</v>
      </c>
      <c r="AC1504">
        <v>10.557</v>
      </c>
      <c r="AD1504">
        <v>45</v>
      </c>
      <c r="AE1504">
        <v>32</v>
      </c>
      <c r="AF1504">
        <v>0.45684999999999998</v>
      </c>
      <c r="AG1504">
        <v>5.9331000000000002E-3</v>
      </c>
      <c r="AH1504">
        <v>0.45091999999999999</v>
      </c>
      <c r="AI1504">
        <v>32</v>
      </c>
      <c r="AJ1504">
        <v>1</v>
      </c>
      <c r="AK1504">
        <v>31</v>
      </c>
      <c r="AL1504">
        <v>0</v>
      </c>
      <c r="AM1504">
        <v>0</v>
      </c>
      <c r="AN1504">
        <v>0</v>
      </c>
      <c r="AO1504">
        <v>0.90190000000000003</v>
      </c>
      <c r="AP1504">
        <v>0</v>
      </c>
      <c r="AQ1504">
        <v>1</v>
      </c>
      <c r="AR1504" t="s">
        <v>95</v>
      </c>
      <c r="AS1504" t="s">
        <v>95</v>
      </c>
      <c r="AT1504" t="s">
        <v>95</v>
      </c>
      <c r="AU1504" t="s">
        <v>95</v>
      </c>
      <c r="AV1504" t="s">
        <v>95</v>
      </c>
      <c r="AW1504" t="s">
        <v>95</v>
      </c>
      <c r="AX1504" t="s">
        <v>95</v>
      </c>
      <c r="AY1504" t="s">
        <v>95</v>
      </c>
      <c r="AZ1504" t="s">
        <v>95</v>
      </c>
      <c r="BA1504" t="s">
        <v>95</v>
      </c>
      <c r="BB1504" t="s">
        <v>95</v>
      </c>
      <c r="BC1504" t="s">
        <v>95</v>
      </c>
      <c r="BD1504" t="s">
        <v>95</v>
      </c>
      <c r="BI1504">
        <v>0</v>
      </c>
      <c r="BJ1504" t="s">
        <v>137</v>
      </c>
      <c r="BK1504" t="s">
        <v>133</v>
      </c>
      <c r="BL1504">
        <v>1</v>
      </c>
      <c r="BM1504">
        <v>1</v>
      </c>
      <c r="BN1504">
        <v>0</v>
      </c>
      <c r="BO1504">
        <v>0</v>
      </c>
      <c r="BP1504">
        <v>0</v>
      </c>
      <c r="BQ1504">
        <v>1</v>
      </c>
      <c r="BY1504">
        <v>1569</v>
      </c>
      <c r="CG1504" s="4">
        <v>1</v>
      </c>
      <c r="CH1504" s="4">
        <v>1</v>
      </c>
      <c r="CI1504" s="5">
        <v>0</v>
      </c>
      <c r="CJ1504" s="5">
        <v>0</v>
      </c>
      <c r="CK1504" s="5">
        <v>0</v>
      </c>
      <c r="CL1504" s="5">
        <v>1</v>
      </c>
    </row>
    <row r="1505" spans="1:90" x14ac:dyDescent="0.2">
      <c r="A1505" t="s">
        <v>2327</v>
      </c>
      <c r="B1505" t="s">
        <v>2275</v>
      </c>
      <c r="C1505" t="s">
        <v>881</v>
      </c>
      <c r="D1505">
        <v>3.5</v>
      </c>
      <c r="E1505" t="s">
        <v>317</v>
      </c>
      <c r="F1505" t="s">
        <v>321</v>
      </c>
      <c r="G1505" t="s">
        <v>322</v>
      </c>
      <c r="H1505" t="s">
        <v>2278</v>
      </c>
      <c r="I1505">
        <v>0.39566000000000001</v>
      </c>
      <c r="J1505">
        <v>1.4427000000000001E-2</v>
      </c>
      <c r="K1505">
        <v>0.14241999999999999</v>
      </c>
      <c r="L1505">
        <v>2012.9</v>
      </c>
      <c r="M1505">
        <v>11.106999999999999</v>
      </c>
      <c r="N1505">
        <v>6.1287000000000003</v>
      </c>
      <c r="O1505">
        <v>1552.4</v>
      </c>
      <c r="P1505" s="1">
        <v>157730</v>
      </c>
      <c r="Q1505">
        <v>-283.42</v>
      </c>
      <c r="R1505">
        <v>0.38807999999999998</v>
      </c>
      <c r="S1505">
        <v>0.34329999999999999</v>
      </c>
      <c r="T1505">
        <v>2.7128999999999999</v>
      </c>
      <c r="U1505">
        <v>1.4742999999999999</v>
      </c>
      <c r="V1505">
        <v>-0.24343000000000001</v>
      </c>
      <c r="W1505">
        <v>-0.30264000000000002</v>
      </c>
      <c r="X1505">
        <v>3.8672</v>
      </c>
      <c r="Y1505">
        <v>1.7111000000000001</v>
      </c>
      <c r="Z1505">
        <v>0.28445999999999999</v>
      </c>
      <c r="AA1505">
        <v>0.25037999999999999</v>
      </c>
      <c r="AB1505">
        <v>2.9337</v>
      </c>
      <c r="AC1505">
        <v>1.8165</v>
      </c>
      <c r="AD1505">
        <v>45</v>
      </c>
      <c r="AE1505">
        <v>19</v>
      </c>
      <c r="AF1505">
        <v>2.6107</v>
      </c>
      <c r="AG1505">
        <v>0.16317000000000001</v>
      </c>
      <c r="AH1505">
        <v>2.4474999999999998</v>
      </c>
      <c r="AI1505">
        <v>31</v>
      </c>
      <c r="AJ1505">
        <v>3</v>
      </c>
      <c r="AK1505">
        <v>30</v>
      </c>
      <c r="AL1505">
        <v>0</v>
      </c>
      <c r="AM1505">
        <v>0</v>
      </c>
      <c r="AN1505">
        <v>1</v>
      </c>
      <c r="AO1505">
        <v>0.62556</v>
      </c>
      <c r="AP1505">
        <v>0</v>
      </c>
      <c r="AQ1505">
        <v>1</v>
      </c>
      <c r="AR1505" t="s">
        <v>94</v>
      </c>
      <c r="AS1505" t="s">
        <v>95</v>
      </c>
      <c r="AT1505" t="s">
        <v>95</v>
      </c>
      <c r="AU1505" t="s">
        <v>94</v>
      </c>
      <c r="AV1505" t="s">
        <v>94</v>
      </c>
      <c r="AW1505" t="s">
        <v>94</v>
      </c>
      <c r="AX1505" t="s">
        <v>94</v>
      </c>
      <c r="AY1505" t="s">
        <v>95</v>
      </c>
      <c r="AZ1505" t="s">
        <v>94</v>
      </c>
      <c r="BA1505" t="s">
        <v>94</v>
      </c>
      <c r="BB1505" t="s">
        <v>94</v>
      </c>
      <c r="BC1505" t="s">
        <v>94</v>
      </c>
      <c r="BD1505" t="s">
        <v>94</v>
      </c>
      <c r="BI1505">
        <v>0</v>
      </c>
      <c r="BJ1505" t="s">
        <v>132</v>
      </c>
      <c r="BK1505" t="s">
        <v>133</v>
      </c>
      <c r="BL1505">
        <v>1</v>
      </c>
      <c r="BM1505">
        <v>1</v>
      </c>
      <c r="BN1505">
        <v>0</v>
      </c>
      <c r="BO1505">
        <v>0</v>
      </c>
      <c r="BP1505">
        <v>0</v>
      </c>
      <c r="BQ1505">
        <v>0</v>
      </c>
      <c r="BY1505">
        <v>1570</v>
      </c>
      <c r="CG1505" s="4">
        <v>1</v>
      </c>
      <c r="CH1505" s="4">
        <v>1</v>
      </c>
      <c r="CI1505" s="5">
        <v>0</v>
      </c>
      <c r="CJ1505" s="5">
        <v>0</v>
      </c>
      <c r="CK1505" s="5">
        <v>0</v>
      </c>
      <c r="CL1505" s="5">
        <v>0</v>
      </c>
    </row>
    <row r="1506" spans="1:90" x14ac:dyDescent="0.2">
      <c r="A1506" t="s">
        <v>2328</v>
      </c>
      <c r="B1506" t="s">
        <v>2275</v>
      </c>
      <c r="C1506" t="s">
        <v>881</v>
      </c>
      <c r="D1506">
        <v>3.5</v>
      </c>
      <c r="E1506" t="s">
        <v>317</v>
      </c>
      <c r="F1506" t="s">
        <v>325</v>
      </c>
      <c r="G1506" t="s">
        <v>326</v>
      </c>
      <c r="H1506" t="s">
        <v>2278</v>
      </c>
      <c r="I1506">
        <v>0.68755999999999995</v>
      </c>
      <c r="J1506">
        <v>1.5088000000000001E-2</v>
      </c>
      <c r="K1506">
        <v>0.14848</v>
      </c>
      <c r="L1506">
        <v>2017.6</v>
      </c>
      <c r="M1506">
        <v>6.3914</v>
      </c>
      <c r="N1506">
        <v>8.7543000000000006</v>
      </c>
      <c r="O1506">
        <v>1552.1</v>
      </c>
      <c r="P1506" s="1">
        <v>157760</v>
      </c>
      <c r="Q1506">
        <v>-295.83999999999997</v>
      </c>
      <c r="R1506">
        <v>0.66810000000000003</v>
      </c>
      <c r="S1506">
        <v>0.64380999999999999</v>
      </c>
      <c r="T1506">
        <v>1.8952</v>
      </c>
      <c r="U1506">
        <v>0.79481999999999997</v>
      </c>
      <c r="V1506">
        <v>-0.18690999999999999</v>
      </c>
      <c r="W1506">
        <v>-0.24343000000000001</v>
      </c>
      <c r="X1506">
        <v>3.5838999999999999</v>
      </c>
      <c r="Y1506">
        <v>1.4221999999999999</v>
      </c>
      <c r="Z1506">
        <v>0.34362999999999999</v>
      </c>
      <c r="AA1506">
        <v>0.31237999999999999</v>
      </c>
      <c r="AB1506">
        <v>2.6650999999999998</v>
      </c>
      <c r="AC1506">
        <v>1.7309000000000001</v>
      </c>
      <c r="AD1506">
        <v>45</v>
      </c>
      <c r="AE1506">
        <v>13</v>
      </c>
      <c r="AF1506">
        <v>1.9419</v>
      </c>
      <c r="AG1506">
        <v>0.11423</v>
      </c>
      <c r="AH1506">
        <v>1.8277000000000001</v>
      </c>
      <c r="AI1506">
        <v>29</v>
      </c>
      <c r="AJ1506">
        <v>2</v>
      </c>
      <c r="AK1506">
        <v>28</v>
      </c>
      <c r="AL1506">
        <v>0</v>
      </c>
      <c r="AM1506">
        <v>0</v>
      </c>
      <c r="AN1506">
        <v>1</v>
      </c>
      <c r="AO1506">
        <v>0.70069000000000004</v>
      </c>
      <c r="AP1506">
        <v>0</v>
      </c>
      <c r="AQ1506">
        <v>1</v>
      </c>
      <c r="AR1506" t="s">
        <v>94</v>
      </c>
      <c r="AS1506" t="s">
        <v>95</v>
      </c>
      <c r="AT1506" t="s">
        <v>95</v>
      </c>
      <c r="AU1506" t="s">
        <v>94</v>
      </c>
      <c r="AV1506" t="s">
        <v>94</v>
      </c>
      <c r="AW1506" t="s">
        <v>94</v>
      </c>
      <c r="AX1506" t="s">
        <v>95</v>
      </c>
      <c r="AY1506" t="s">
        <v>95</v>
      </c>
      <c r="AZ1506" t="s">
        <v>95</v>
      </c>
      <c r="BA1506" t="s">
        <v>94</v>
      </c>
      <c r="BB1506" t="s">
        <v>94</v>
      </c>
      <c r="BC1506" t="s">
        <v>94</v>
      </c>
      <c r="BD1506" t="s">
        <v>94</v>
      </c>
      <c r="BI1506">
        <v>0</v>
      </c>
      <c r="BJ1506" t="s">
        <v>132</v>
      </c>
      <c r="BK1506" t="s">
        <v>133</v>
      </c>
      <c r="BL1506">
        <v>1</v>
      </c>
      <c r="BM1506">
        <v>1</v>
      </c>
      <c r="BN1506">
        <v>0</v>
      </c>
      <c r="BO1506">
        <v>0</v>
      </c>
      <c r="BP1506">
        <v>0</v>
      </c>
      <c r="BQ1506">
        <v>0</v>
      </c>
      <c r="BY1506">
        <v>1571</v>
      </c>
      <c r="CG1506" s="4">
        <v>1</v>
      </c>
      <c r="CH1506" s="4">
        <v>1</v>
      </c>
      <c r="CI1506" s="5">
        <v>0</v>
      </c>
      <c r="CJ1506" s="5">
        <v>0</v>
      </c>
      <c r="CK1506" s="5">
        <v>0</v>
      </c>
      <c r="CL1506" s="5">
        <v>0</v>
      </c>
    </row>
    <row r="1507" spans="1:90" x14ac:dyDescent="0.2">
      <c r="A1507" t="s">
        <v>2329</v>
      </c>
      <c r="B1507" t="s">
        <v>2275</v>
      </c>
      <c r="C1507" t="s">
        <v>881</v>
      </c>
      <c r="D1507">
        <v>3.5</v>
      </c>
      <c r="E1507" t="s">
        <v>317</v>
      </c>
      <c r="F1507" t="s">
        <v>328</v>
      </c>
      <c r="G1507" t="s">
        <v>329</v>
      </c>
      <c r="H1507" t="s">
        <v>2278</v>
      </c>
      <c r="I1507">
        <v>3.5708000000000002</v>
      </c>
      <c r="J1507">
        <v>4.3994999999999999E-2</v>
      </c>
      <c r="K1507">
        <v>0.2135</v>
      </c>
      <c r="L1507">
        <v>2020.2</v>
      </c>
      <c r="M1507">
        <v>1.2306999999999999</v>
      </c>
      <c r="N1507">
        <v>17.419</v>
      </c>
      <c r="O1507">
        <v>-1.9258999999999999</v>
      </c>
      <c r="P1507">
        <v>2522.1999999999998</v>
      </c>
      <c r="Q1507">
        <v>-425.52</v>
      </c>
      <c r="R1507">
        <v>0.58155000000000001</v>
      </c>
      <c r="S1507">
        <v>0.55093999999999999</v>
      </c>
      <c r="T1507">
        <v>4.0888999999999998</v>
      </c>
      <c r="U1507">
        <v>1.2496</v>
      </c>
      <c r="V1507">
        <v>-9.1983999999999996E-2</v>
      </c>
      <c r="W1507">
        <v>-0.14398</v>
      </c>
      <c r="X1507">
        <v>6.6052999999999997</v>
      </c>
      <c r="Y1507">
        <v>1.9171</v>
      </c>
      <c r="Z1507">
        <v>0.19242999999999999</v>
      </c>
      <c r="AA1507">
        <v>0.15398000000000001</v>
      </c>
      <c r="AB1507">
        <v>5.6802999999999999</v>
      </c>
      <c r="AC1507">
        <v>2.8774999999999999</v>
      </c>
      <c r="AD1507">
        <v>45</v>
      </c>
      <c r="AE1507">
        <v>11</v>
      </c>
      <c r="AF1507">
        <v>2.2704</v>
      </c>
      <c r="AG1507">
        <v>1.1519E-2</v>
      </c>
      <c r="AH1507">
        <v>2.2587999999999999</v>
      </c>
      <c r="AI1507">
        <v>18</v>
      </c>
      <c r="AJ1507">
        <v>2</v>
      </c>
      <c r="AK1507">
        <v>10</v>
      </c>
      <c r="AL1507">
        <v>1</v>
      </c>
      <c r="AM1507">
        <v>1</v>
      </c>
      <c r="AN1507">
        <v>1</v>
      </c>
      <c r="AO1507">
        <v>0.54473000000000005</v>
      </c>
      <c r="AP1507">
        <v>0</v>
      </c>
      <c r="AQ1507">
        <v>1</v>
      </c>
      <c r="AR1507" t="s">
        <v>94</v>
      </c>
      <c r="AS1507" t="s">
        <v>95</v>
      </c>
      <c r="AT1507" t="s">
        <v>95</v>
      </c>
      <c r="AU1507" t="s">
        <v>94</v>
      </c>
      <c r="AV1507" t="s">
        <v>94</v>
      </c>
      <c r="AW1507" t="s">
        <v>94</v>
      </c>
      <c r="AX1507" t="s">
        <v>94</v>
      </c>
      <c r="AY1507" t="s">
        <v>95</v>
      </c>
      <c r="AZ1507" t="s">
        <v>94</v>
      </c>
      <c r="BA1507" t="s">
        <v>94</v>
      </c>
      <c r="BB1507" t="s">
        <v>94</v>
      </c>
      <c r="BC1507" t="s">
        <v>94</v>
      </c>
      <c r="BD1507" t="s">
        <v>94</v>
      </c>
      <c r="BI1507">
        <v>0</v>
      </c>
      <c r="BJ1507" t="s">
        <v>132</v>
      </c>
      <c r="BK1507" t="s">
        <v>133</v>
      </c>
      <c r="BL1507">
        <v>1</v>
      </c>
      <c r="BM1507">
        <v>1</v>
      </c>
      <c r="BN1507">
        <v>0</v>
      </c>
      <c r="BO1507">
        <v>0</v>
      </c>
      <c r="BP1507">
        <v>0</v>
      </c>
      <c r="BQ1507">
        <v>0</v>
      </c>
      <c r="BY1507">
        <v>1572</v>
      </c>
      <c r="CG1507" s="4">
        <v>1</v>
      </c>
      <c r="CH1507" s="4">
        <v>1</v>
      </c>
      <c r="CI1507" s="5">
        <v>0</v>
      </c>
      <c r="CJ1507" s="5">
        <v>0</v>
      </c>
      <c r="CK1507" s="5">
        <v>0</v>
      </c>
      <c r="CL1507" s="5">
        <v>0</v>
      </c>
    </row>
    <row r="1508" spans="1:90" x14ac:dyDescent="0.2">
      <c r="A1508" t="s">
        <v>2330</v>
      </c>
      <c r="B1508" t="s">
        <v>2275</v>
      </c>
      <c r="C1508" t="s">
        <v>881</v>
      </c>
      <c r="D1508">
        <v>3.5</v>
      </c>
      <c r="E1508" t="s">
        <v>317</v>
      </c>
      <c r="F1508" t="s">
        <v>331</v>
      </c>
      <c r="G1508" t="s">
        <v>329</v>
      </c>
      <c r="H1508" t="s">
        <v>2278</v>
      </c>
      <c r="I1508">
        <v>17.010000000000002</v>
      </c>
      <c r="J1508">
        <v>2.3351E-2</v>
      </c>
      <c r="K1508">
        <v>0.26889000000000002</v>
      </c>
      <c r="L1508">
        <v>2019.1</v>
      </c>
      <c r="M1508">
        <v>0.25834000000000001</v>
      </c>
      <c r="N1508">
        <v>18.992000000000001</v>
      </c>
      <c r="O1508">
        <v>0.34018999999999999</v>
      </c>
      <c r="P1508">
        <v>2916</v>
      </c>
      <c r="Q1508">
        <v>-535.91</v>
      </c>
      <c r="R1508">
        <v>0.70130999999999999</v>
      </c>
      <c r="S1508">
        <v>0.67945</v>
      </c>
      <c r="T1508">
        <v>3.8254999999999999</v>
      </c>
      <c r="U1508">
        <v>1.2346999999999999</v>
      </c>
      <c r="V1508">
        <v>-0.11882</v>
      </c>
      <c r="W1508">
        <v>-0.1721</v>
      </c>
      <c r="X1508">
        <v>7.4038000000000004</v>
      </c>
      <c r="Y1508">
        <v>2.4127999999999998</v>
      </c>
      <c r="Z1508">
        <v>0.24890999999999999</v>
      </c>
      <c r="AA1508">
        <v>0.21314</v>
      </c>
      <c r="AB1508">
        <v>6.0663</v>
      </c>
      <c r="AC1508">
        <v>3.5937000000000001</v>
      </c>
      <c r="AD1508">
        <v>45</v>
      </c>
      <c r="AE1508">
        <v>11</v>
      </c>
      <c r="AF1508">
        <v>2.0823</v>
      </c>
      <c r="AG1508">
        <v>1.0565E-2</v>
      </c>
      <c r="AH1508">
        <v>2.0718000000000001</v>
      </c>
      <c r="AI1508">
        <v>18</v>
      </c>
      <c r="AJ1508">
        <v>2</v>
      </c>
      <c r="AK1508">
        <v>10</v>
      </c>
      <c r="AL1508">
        <v>1</v>
      </c>
      <c r="AM1508">
        <v>1</v>
      </c>
      <c r="AN1508">
        <v>1</v>
      </c>
      <c r="AO1508">
        <v>0.58296000000000003</v>
      </c>
      <c r="AP1508">
        <v>0</v>
      </c>
      <c r="AQ1508">
        <v>1</v>
      </c>
      <c r="AR1508" t="s">
        <v>95</v>
      </c>
      <c r="AS1508" t="s">
        <v>95</v>
      </c>
      <c r="AT1508" t="s">
        <v>95</v>
      </c>
      <c r="AU1508" t="s">
        <v>94</v>
      </c>
      <c r="AV1508" t="s">
        <v>95</v>
      </c>
      <c r="AW1508" t="s">
        <v>94</v>
      </c>
      <c r="AX1508" t="s">
        <v>94</v>
      </c>
      <c r="AY1508" t="s">
        <v>95</v>
      </c>
      <c r="AZ1508" t="s">
        <v>94</v>
      </c>
      <c r="BA1508" t="s">
        <v>94</v>
      </c>
      <c r="BB1508" t="s">
        <v>94</v>
      </c>
      <c r="BC1508" t="s">
        <v>94</v>
      </c>
      <c r="BD1508" t="s">
        <v>94</v>
      </c>
      <c r="BI1508">
        <v>0</v>
      </c>
      <c r="BJ1508" t="s">
        <v>132</v>
      </c>
      <c r="BK1508" t="s">
        <v>133</v>
      </c>
      <c r="BL1508">
        <v>0</v>
      </c>
      <c r="BM1508">
        <v>1</v>
      </c>
      <c r="BN1508">
        <v>0</v>
      </c>
      <c r="BO1508">
        <v>0</v>
      </c>
      <c r="BP1508">
        <v>0</v>
      </c>
      <c r="BQ1508">
        <v>0</v>
      </c>
      <c r="BY1508">
        <v>1573</v>
      </c>
      <c r="CG1508" s="4">
        <v>0</v>
      </c>
      <c r="CH1508" s="4">
        <v>1</v>
      </c>
      <c r="CI1508" s="5">
        <v>0</v>
      </c>
      <c r="CJ1508" s="5">
        <v>0</v>
      </c>
      <c r="CK1508" s="5">
        <v>0</v>
      </c>
      <c r="CL1508" s="5">
        <v>0</v>
      </c>
    </row>
    <row r="1509" spans="1:90" x14ac:dyDescent="0.2">
      <c r="A1509" t="s">
        <v>2331</v>
      </c>
      <c r="B1509" t="s">
        <v>2275</v>
      </c>
      <c r="C1509" t="s">
        <v>881</v>
      </c>
      <c r="D1509">
        <v>3.5</v>
      </c>
      <c r="E1509" t="s">
        <v>317</v>
      </c>
      <c r="F1509" t="s">
        <v>333</v>
      </c>
      <c r="G1509" t="s">
        <v>326</v>
      </c>
      <c r="H1509" t="s">
        <v>2278</v>
      </c>
      <c r="I1509">
        <v>1.0647</v>
      </c>
      <c r="J1509">
        <v>2.2109E-2</v>
      </c>
      <c r="K1509">
        <v>0.22239999999999999</v>
      </c>
      <c r="L1509">
        <v>2018.7</v>
      </c>
      <c r="M1509">
        <v>4.1273</v>
      </c>
      <c r="N1509">
        <v>14.103</v>
      </c>
      <c r="O1509">
        <v>1550.6</v>
      </c>
      <c r="P1509" s="1">
        <v>157910</v>
      </c>
      <c r="Q1509">
        <v>-443.13</v>
      </c>
      <c r="R1509">
        <v>0.79044999999999999</v>
      </c>
      <c r="S1509">
        <v>0.77512000000000003</v>
      </c>
      <c r="T1509">
        <v>2.1389</v>
      </c>
      <c r="U1509">
        <v>0.96208000000000005</v>
      </c>
      <c r="V1509">
        <v>-0.20413999999999999</v>
      </c>
      <c r="W1509">
        <v>-0.26147999999999999</v>
      </c>
      <c r="X1509">
        <v>5.1273</v>
      </c>
      <c r="Y1509">
        <v>2.1111</v>
      </c>
      <c r="Z1509">
        <v>0.38212000000000002</v>
      </c>
      <c r="AA1509">
        <v>0.35269</v>
      </c>
      <c r="AB1509">
        <v>3.6728000000000001</v>
      </c>
      <c r="AC1509">
        <v>2.4998</v>
      </c>
      <c r="AD1509">
        <v>45</v>
      </c>
      <c r="AE1509">
        <v>16</v>
      </c>
      <c r="AF1509">
        <v>1.5599000000000001</v>
      </c>
      <c r="AG1509">
        <v>7.0906999999999998E-2</v>
      </c>
      <c r="AH1509">
        <v>1.4890000000000001</v>
      </c>
      <c r="AI1509">
        <v>29</v>
      </c>
      <c r="AJ1509">
        <v>2</v>
      </c>
      <c r="AK1509">
        <v>28</v>
      </c>
      <c r="AL1509">
        <v>0</v>
      </c>
      <c r="AM1509">
        <v>0</v>
      </c>
      <c r="AN1509">
        <v>1</v>
      </c>
      <c r="AO1509">
        <v>0.79966000000000004</v>
      </c>
      <c r="AP1509">
        <v>0</v>
      </c>
      <c r="AQ1509">
        <v>1</v>
      </c>
      <c r="AR1509" t="s">
        <v>95</v>
      </c>
      <c r="AS1509" t="s">
        <v>95</v>
      </c>
      <c r="AT1509" t="s">
        <v>95</v>
      </c>
      <c r="AU1509" t="s">
        <v>94</v>
      </c>
      <c r="AV1509" t="s">
        <v>94</v>
      </c>
      <c r="AW1509" t="s">
        <v>94</v>
      </c>
      <c r="AX1509" t="s">
        <v>95</v>
      </c>
      <c r="AY1509" t="s">
        <v>95</v>
      </c>
      <c r="AZ1509" t="s">
        <v>95</v>
      </c>
      <c r="BA1509" t="s">
        <v>94</v>
      </c>
      <c r="BB1509" t="s">
        <v>94</v>
      </c>
      <c r="BC1509" t="s">
        <v>94</v>
      </c>
      <c r="BD1509" t="s">
        <v>94</v>
      </c>
      <c r="BI1509">
        <v>0</v>
      </c>
      <c r="BJ1509" t="s">
        <v>132</v>
      </c>
      <c r="BK1509" t="s">
        <v>133</v>
      </c>
      <c r="BL1509">
        <v>1</v>
      </c>
      <c r="BM1509">
        <v>1</v>
      </c>
      <c r="BN1509">
        <v>0</v>
      </c>
      <c r="BO1509">
        <v>0</v>
      </c>
      <c r="BP1509">
        <v>0</v>
      </c>
      <c r="BQ1509">
        <v>0</v>
      </c>
      <c r="BY1509">
        <v>1574</v>
      </c>
      <c r="CG1509" s="4">
        <v>1</v>
      </c>
      <c r="CH1509" s="4">
        <v>1</v>
      </c>
      <c r="CI1509" s="5">
        <v>0</v>
      </c>
      <c r="CJ1509" s="5">
        <v>0</v>
      </c>
      <c r="CK1509" s="5">
        <v>0</v>
      </c>
      <c r="CL1509" s="5">
        <v>0</v>
      </c>
    </row>
    <row r="1510" spans="1:90" x14ac:dyDescent="0.2">
      <c r="A1510" t="s">
        <v>2332</v>
      </c>
      <c r="B1510" t="s">
        <v>2275</v>
      </c>
      <c r="C1510" t="s">
        <v>881</v>
      </c>
      <c r="D1510">
        <v>3.5</v>
      </c>
      <c r="E1510" t="s">
        <v>317</v>
      </c>
      <c r="F1510" t="s">
        <v>335</v>
      </c>
      <c r="G1510" t="s">
        <v>336</v>
      </c>
      <c r="H1510" t="s">
        <v>2278</v>
      </c>
      <c r="I1510">
        <v>0.14791000000000001</v>
      </c>
      <c r="J1510">
        <v>0.14466999999999999</v>
      </c>
      <c r="K1510">
        <v>10.831</v>
      </c>
      <c r="L1510">
        <v>2044.5</v>
      </c>
      <c r="M1510">
        <v>29.710999999999999</v>
      </c>
      <c r="N1510">
        <v>15215</v>
      </c>
      <c r="O1510">
        <v>5.2448000000000002E-4</v>
      </c>
      <c r="P1510">
        <v>1926.5</v>
      </c>
      <c r="Q1510">
        <v>-21570</v>
      </c>
      <c r="R1510">
        <v>0.99924999999999997</v>
      </c>
      <c r="S1510">
        <v>0.99919000000000002</v>
      </c>
      <c r="T1510">
        <v>4.7838000000000003</v>
      </c>
      <c r="U1510">
        <v>3.9458000000000002</v>
      </c>
      <c r="V1510">
        <v>0.99922999999999995</v>
      </c>
      <c r="W1510">
        <v>0.99919000000000002</v>
      </c>
      <c r="X1510">
        <v>4.8559000000000001</v>
      </c>
      <c r="Y1510">
        <v>3.9681999999999999</v>
      </c>
      <c r="Z1510">
        <v>0.64966000000000002</v>
      </c>
      <c r="AA1510">
        <v>0.63297999999999999</v>
      </c>
      <c r="AB1510">
        <v>103.3</v>
      </c>
      <c r="AC1510">
        <v>82.093000000000004</v>
      </c>
      <c r="AD1510">
        <v>45</v>
      </c>
      <c r="AE1510">
        <v>32</v>
      </c>
      <c r="AF1510">
        <v>4.5349E-2</v>
      </c>
      <c r="AG1510" s="1">
        <v>6.5723999999999996E-5</v>
      </c>
      <c r="AH1510">
        <v>4.5282999999999997E-2</v>
      </c>
      <c r="AI1510">
        <v>32</v>
      </c>
      <c r="AJ1510">
        <v>0</v>
      </c>
      <c r="AK1510">
        <v>31</v>
      </c>
      <c r="AL1510">
        <v>0</v>
      </c>
      <c r="AM1510">
        <v>0</v>
      </c>
      <c r="AN1510">
        <v>0</v>
      </c>
      <c r="AO1510">
        <v>0.86977000000000004</v>
      </c>
      <c r="AP1510">
        <v>0</v>
      </c>
      <c r="AQ1510">
        <v>0</v>
      </c>
      <c r="AR1510" t="s">
        <v>95</v>
      </c>
      <c r="AS1510" t="s">
        <v>95</v>
      </c>
      <c r="AT1510" t="s">
        <v>95</v>
      </c>
      <c r="AU1510" t="s">
        <v>95</v>
      </c>
      <c r="AV1510" t="s">
        <v>95</v>
      </c>
      <c r="AW1510" t="s">
        <v>95</v>
      </c>
      <c r="AX1510" t="s">
        <v>95</v>
      </c>
      <c r="AY1510" t="s">
        <v>94</v>
      </c>
      <c r="AZ1510" t="s">
        <v>95</v>
      </c>
      <c r="BA1510" t="s">
        <v>94</v>
      </c>
      <c r="BB1510" t="s">
        <v>95</v>
      </c>
      <c r="BC1510" t="s">
        <v>94</v>
      </c>
      <c r="BD1510" t="s">
        <v>95</v>
      </c>
      <c r="BH1510" t="s">
        <v>389</v>
      </c>
      <c r="BI1510">
        <v>1</v>
      </c>
      <c r="BJ1510" t="s">
        <v>97</v>
      </c>
      <c r="BK1510" t="s">
        <v>337</v>
      </c>
      <c r="BL1510">
        <v>0</v>
      </c>
      <c r="BM1510">
        <v>0</v>
      </c>
      <c r="BN1510">
        <v>0</v>
      </c>
      <c r="BO1510">
        <v>0</v>
      </c>
      <c r="BP1510">
        <v>0</v>
      </c>
      <c r="BQ1510">
        <v>0</v>
      </c>
      <c r="BY1510">
        <v>1575</v>
      </c>
      <c r="CG1510" s="4">
        <v>0</v>
      </c>
      <c r="CH1510" s="4">
        <v>0</v>
      </c>
      <c r="CI1510" s="5">
        <v>0</v>
      </c>
      <c r="CJ1510" s="5">
        <v>0</v>
      </c>
      <c r="CK1510" s="5">
        <v>0</v>
      </c>
      <c r="CL1510" s="5">
        <v>0</v>
      </c>
    </row>
    <row r="1511" spans="1:90" x14ac:dyDescent="0.2">
      <c r="A1511" t="s">
        <v>2333</v>
      </c>
      <c r="B1511" t="s">
        <v>2275</v>
      </c>
      <c r="C1511" t="s">
        <v>881</v>
      </c>
      <c r="D1511">
        <v>3.5</v>
      </c>
      <c r="E1511" t="s">
        <v>317</v>
      </c>
      <c r="F1511" t="s">
        <v>339</v>
      </c>
      <c r="G1511" t="s">
        <v>340</v>
      </c>
      <c r="H1511" t="s">
        <v>2278</v>
      </c>
      <c r="I1511">
        <v>0.15612000000000001</v>
      </c>
      <c r="J1511">
        <v>0.14638999999999999</v>
      </c>
      <c r="K1511">
        <v>1.3171999999999999</v>
      </c>
      <c r="L1511">
        <v>2035.5</v>
      </c>
      <c r="M1511">
        <v>28.148</v>
      </c>
      <c r="N1511">
        <v>665.61</v>
      </c>
      <c r="O1511">
        <v>3.6873</v>
      </c>
      <c r="P1511">
        <v>2001.7</v>
      </c>
      <c r="Q1511">
        <v>-2622.4</v>
      </c>
      <c r="R1511">
        <v>0.98673999999999995</v>
      </c>
      <c r="S1511">
        <v>0.98573999999999995</v>
      </c>
      <c r="T1511">
        <v>2.4045999999999998</v>
      </c>
      <c r="U1511">
        <v>1.5624</v>
      </c>
      <c r="V1511">
        <v>0.98655999999999999</v>
      </c>
      <c r="W1511">
        <v>0.9859</v>
      </c>
      <c r="X1511">
        <v>2.4207000000000001</v>
      </c>
      <c r="Y1511">
        <v>1.5446</v>
      </c>
      <c r="Z1511">
        <v>0.64178000000000002</v>
      </c>
      <c r="AA1511">
        <v>0.62431000000000003</v>
      </c>
      <c r="AB1511">
        <v>12.496</v>
      </c>
      <c r="AC1511">
        <v>9.5940999999999992</v>
      </c>
      <c r="AD1511">
        <v>44</v>
      </c>
      <c r="AE1511">
        <v>31</v>
      </c>
      <c r="AF1511">
        <v>0.11568000000000001</v>
      </c>
      <c r="AG1511">
        <v>1.5024000000000001E-3</v>
      </c>
      <c r="AH1511">
        <v>0.11418</v>
      </c>
      <c r="AI1511">
        <v>31</v>
      </c>
      <c r="AJ1511">
        <v>0</v>
      </c>
      <c r="AK1511">
        <v>30</v>
      </c>
      <c r="AL1511">
        <v>0</v>
      </c>
      <c r="AM1511">
        <v>0</v>
      </c>
      <c r="AN1511">
        <v>0</v>
      </c>
      <c r="AO1511">
        <v>0.88092000000000004</v>
      </c>
      <c r="AP1511">
        <v>0</v>
      </c>
      <c r="AQ1511">
        <v>1</v>
      </c>
      <c r="AR1511" t="s">
        <v>95</v>
      </c>
      <c r="AS1511" t="s">
        <v>95</v>
      </c>
      <c r="AT1511" t="s">
        <v>95</v>
      </c>
      <c r="AU1511" t="s">
        <v>95</v>
      </c>
      <c r="AV1511" t="s">
        <v>95</v>
      </c>
      <c r="AW1511" t="s">
        <v>95</v>
      </c>
      <c r="AX1511" t="s">
        <v>95</v>
      </c>
      <c r="AY1511" t="s">
        <v>94</v>
      </c>
      <c r="AZ1511" t="s">
        <v>95</v>
      </c>
      <c r="BA1511" t="s">
        <v>94</v>
      </c>
      <c r="BB1511" t="s">
        <v>95</v>
      </c>
      <c r="BC1511" t="s">
        <v>95</v>
      </c>
      <c r="BD1511" t="s">
        <v>95</v>
      </c>
      <c r="BH1511" t="s">
        <v>341</v>
      </c>
      <c r="BI1511">
        <v>1</v>
      </c>
      <c r="BJ1511" t="s">
        <v>97</v>
      </c>
      <c r="BK1511" t="s">
        <v>138</v>
      </c>
      <c r="BL1511">
        <v>0</v>
      </c>
      <c r="BM1511">
        <v>0</v>
      </c>
      <c r="BN1511">
        <v>0</v>
      </c>
      <c r="BO1511">
        <v>0</v>
      </c>
      <c r="BP1511">
        <v>0</v>
      </c>
      <c r="BQ1511">
        <v>0</v>
      </c>
      <c r="BY1511">
        <v>1576</v>
      </c>
      <c r="CG1511" s="4">
        <v>0</v>
      </c>
      <c r="CH1511" s="4">
        <v>0</v>
      </c>
      <c r="CI1511" s="5">
        <v>0</v>
      </c>
      <c r="CJ1511" s="5">
        <v>0</v>
      </c>
      <c r="CK1511" s="5">
        <v>0</v>
      </c>
      <c r="CL1511" s="5">
        <v>0</v>
      </c>
    </row>
    <row r="1512" spans="1:90" x14ac:dyDescent="0.2">
      <c r="A1512" t="s">
        <v>2334</v>
      </c>
      <c r="B1512" t="s">
        <v>2275</v>
      </c>
      <c r="C1512" t="s">
        <v>881</v>
      </c>
      <c r="D1512">
        <v>3.5</v>
      </c>
      <c r="E1512" t="s">
        <v>317</v>
      </c>
      <c r="F1512" t="s">
        <v>343</v>
      </c>
      <c r="G1512" t="s">
        <v>344</v>
      </c>
      <c r="H1512" t="s">
        <v>2278</v>
      </c>
      <c r="I1512">
        <v>0.18457999999999999</v>
      </c>
      <c r="J1512">
        <v>0.13413</v>
      </c>
      <c r="K1512">
        <v>1.4140999999999999</v>
      </c>
      <c r="L1512">
        <v>2024</v>
      </c>
      <c r="M1512">
        <v>23.808</v>
      </c>
      <c r="N1512">
        <v>168.54</v>
      </c>
      <c r="O1512">
        <v>1.4135</v>
      </c>
      <c r="P1512">
        <v>1993.2</v>
      </c>
      <c r="Q1512">
        <v>-2815.7</v>
      </c>
      <c r="R1512">
        <v>0.98373999999999995</v>
      </c>
      <c r="S1512">
        <v>0.98255000000000003</v>
      </c>
      <c r="T1512">
        <v>2.8873000000000002</v>
      </c>
      <c r="U1512">
        <v>1.8396999999999999</v>
      </c>
      <c r="V1512">
        <v>0.97926999999999997</v>
      </c>
      <c r="W1512">
        <v>0.97828000000000004</v>
      </c>
      <c r="X1512">
        <v>3.26</v>
      </c>
      <c r="Y1512">
        <v>1.8355999999999999</v>
      </c>
      <c r="Z1512">
        <v>0.65788999999999997</v>
      </c>
      <c r="AA1512">
        <v>0.64159999999999995</v>
      </c>
      <c r="AB1512">
        <v>13.243</v>
      </c>
      <c r="AC1512">
        <v>10.557</v>
      </c>
      <c r="AD1512">
        <v>45</v>
      </c>
      <c r="AE1512">
        <v>32</v>
      </c>
      <c r="AF1512">
        <v>0.45684999999999998</v>
      </c>
      <c r="AG1512">
        <v>5.9331000000000002E-3</v>
      </c>
      <c r="AH1512">
        <v>0.45091999999999999</v>
      </c>
      <c r="AI1512">
        <v>32</v>
      </c>
      <c r="AJ1512">
        <v>1</v>
      </c>
      <c r="AK1512">
        <v>31</v>
      </c>
      <c r="AL1512">
        <v>0</v>
      </c>
      <c r="AM1512">
        <v>0</v>
      </c>
      <c r="AN1512">
        <v>0</v>
      </c>
      <c r="AO1512">
        <v>0.90190000000000003</v>
      </c>
      <c r="AP1512">
        <v>0</v>
      </c>
      <c r="AQ1512">
        <v>1</v>
      </c>
      <c r="AR1512" t="s">
        <v>95</v>
      </c>
      <c r="AS1512" t="s">
        <v>95</v>
      </c>
      <c r="AT1512" t="s">
        <v>95</v>
      </c>
      <c r="AU1512" t="s">
        <v>95</v>
      </c>
      <c r="AV1512" t="s">
        <v>95</v>
      </c>
      <c r="AW1512" t="s">
        <v>95</v>
      </c>
      <c r="AX1512" t="s">
        <v>95</v>
      </c>
      <c r="AY1512" t="s">
        <v>95</v>
      </c>
      <c r="AZ1512" t="s">
        <v>95</v>
      </c>
      <c r="BA1512" t="s">
        <v>95</v>
      </c>
      <c r="BB1512" t="s">
        <v>95</v>
      </c>
      <c r="BC1512" t="s">
        <v>95</v>
      </c>
      <c r="BD1512" t="s">
        <v>95</v>
      </c>
      <c r="BH1512" t="s">
        <v>345</v>
      </c>
      <c r="BI1512">
        <v>1</v>
      </c>
      <c r="BJ1512" t="s">
        <v>97</v>
      </c>
      <c r="BK1512" t="s">
        <v>180</v>
      </c>
      <c r="BL1512">
        <v>0</v>
      </c>
      <c r="BM1512">
        <v>0</v>
      </c>
      <c r="BN1512">
        <v>0</v>
      </c>
      <c r="BO1512">
        <v>0</v>
      </c>
      <c r="BP1512">
        <v>0</v>
      </c>
      <c r="BQ1512">
        <v>0</v>
      </c>
      <c r="BY1512">
        <v>1577</v>
      </c>
      <c r="CG1512" s="4">
        <v>0</v>
      </c>
      <c r="CH1512" s="4">
        <v>0</v>
      </c>
      <c r="CI1512" s="5">
        <v>0</v>
      </c>
      <c r="CJ1512" s="5">
        <v>0</v>
      </c>
      <c r="CK1512" s="5">
        <v>0</v>
      </c>
      <c r="CL1512" s="5">
        <v>0</v>
      </c>
    </row>
    <row r="1513" spans="1:90" x14ac:dyDescent="0.2">
      <c r="A1513" t="s">
        <v>2335</v>
      </c>
      <c r="B1513" t="s">
        <v>2275</v>
      </c>
      <c r="C1513" t="s">
        <v>881</v>
      </c>
      <c r="D1513">
        <v>3.5</v>
      </c>
      <c r="E1513" t="s">
        <v>317</v>
      </c>
      <c r="F1513" t="s">
        <v>347</v>
      </c>
      <c r="G1513" t="s">
        <v>348</v>
      </c>
      <c r="H1513" t="s">
        <v>2278</v>
      </c>
      <c r="I1513">
        <v>0.31362000000000001</v>
      </c>
      <c r="J1513">
        <v>1.4357999999999999E-2</v>
      </c>
      <c r="K1513">
        <v>0.14077000000000001</v>
      </c>
      <c r="L1513">
        <v>2056.5</v>
      </c>
      <c r="M1513">
        <v>14.012</v>
      </c>
      <c r="N1513" s="1">
        <v>1094000</v>
      </c>
      <c r="O1513">
        <v>1552.3</v>
      </c>
      <c r="P1513" s="1">
        <v>157720</v>
      </c>
      <c r="Q1513">
        <v>-280.14</v>
      </c>
      <c r="R1513">
        <v>0.62029999999999996</v>
      </c>
      <c r="S1513">
        <v>0.58950999999999998</v>
      </c>
      <c r="T1513">
        <v>1.8150999999999999</v>
      </c>
      <c r="U1513">
        <v>0.93642999999999998</v>
      </c>
      <c r="V1513">
        <v>-0.22275</v>
      </c>
      <c r="W1513">
        <v>-0.28710000000000002</v>
      </c>
      <c r="X1513">
        <v>3.2572999999999999</v>
      </c>
      <c r="Y1513">
        <v>1.3902000000000001</v>
      </c>
      <c r="Z1513">
        <v>0.31970999999999999</v>
      </c>
      <c r="AA1513">
        <v>0.28391</v>
      </c>
      <c r="AB1513">
        <v>2.4296000000000002</v>
      </c>
      <c r="AC1513">
        <v>1.5041</v>
      </c>
      <c r="AD1513">
        <v>41</v>
      </c>
      <c r="AE1513">
        <v>16</v>
      </c>
      <c r="AF1513" s="1">
        <v>1.4625E-5</v>
      </c>
      <c r="AG1513" s="1">
        <v>9.1404999999999996E-7</v>
      </c>
      <c r="AH1513" s="1">
        <v>1.3711E-5</v>
      </c>
      <c r="AI1513">
        <v>28</v>
      </c>
      <c r="AJ1513">
        <v>0</v>
      </c>
      <c r="AK1513">
        <v>27</v>
      </c>
      <c r="AL1513">
        <v>0</v>
      </c>
      <c r="AM1513">
        <v>0</v>
      </c>
      <c r="AN1513">
        <v>1</v>
      </c>
      <c r="AO1513">
        <v>0.29885</v>
      </c>
      <c r="AP1513">
        <v>0</v>
      </c>
      <c r="AQ1513">
        <v>1</v>
      </c>
      <c r="AR1513" t="s">
        <v>94</v>
      </c>
      <c r="AS1513" t="s">
        <v>95</v>
      </c>
      <c r="AT1513" t="s">
        <v>95</v>
      </c>
      <c r="AU1513" t="s">
        <v>94</v>
      </c>
      <c r="AV1513" t="s">
        <v>94</v>
      </c>
      <c r="AW1513" t="s">
        <v>94</v>
      </c>
      <c r="AX1513" t="s">
        <v>94</v>
      </c>
      <c r="AY1513" t="s">
        <v>94</v>
      </c>
      <c r="AZ1513" t="s">
        <v>95</v>
      </c>
      <c r="BA1513" t="s">
        <v>94</v>
      </c>
      <c r="BB1513" t="s">
        <v>94</v>
      </c>
      <c r="BC1513" t="s">
        <v>94</v>
      </c>
      <c r="BD1513" t="s">
        <v>94</v>
      </c>
      <c r="BH1513" t="s">
        <v>341</v>
      </c>
      <c r="BI1513">
        <v>1</v>
      </c>
      <c r="BJ1513" t="s">
        <v>97</v>
      </c>
      <c r="BK1513" t="s">
        <v>138</v>
      </c>
      <c r="BL1513">
        <v>0</v>
      </c>
      <c r="BM1513">
        <v>0</v>
      </c>
      <c r="BN1513">
        <v>0</v>
      </c>
      <c r="BO1513">
        <v>0</v>
      </c>
      <c r="BP1513">
        <v>0</v>
      </c>
      <c r="BQ1513">
        <v>0</v>
      </c>
      <c r="BY1513">
        <v>1578</v>
      </c>
      <c r="CG1513" s="4">
        <v>0</v>
      </c>
      <c r="CH1513" s="4">
        <v>0</v>
      </c>
      <c r="CI1513" s="5">
        <v>0</v>
      </c>
      <c r="CJ1513" s="5">
        <v>0</v>
      </c>
      <c r="CK1513" s="5">
        <v>0</v>
      </c>
      <c r="CL1513" s="5">
        <v>0</v>
      </c>
    </row>
    <row r="1514" spans="1:90" x14ac:dyDescent="0.2">
      <c r="A1514" t="s">
        <v>2336</v>
      </c>
      <c r="B1514" t="s">
        <v>2275</v>
      </c>
      <c r="C1514" t="s">
        <v>881</v>
      </c>
      <c r="D1514">
        <v>3.5</v>
      </c>
      <c r="E1514" t="s">
        <v>317</v>
      </c>
      <c r="F1514" t="s">
        <v>350</v>
      </c>
      <c r="G1514" t="s">
        <v>351</v>
      </c>
      <c r="H1514" t="s">
        <v>2278</v>
      </c>
      <c r="I1514">
        <v>0.40615000000000001</v>
      </c>
      <c r="J1514">
        <v>0.23058999999999999</v>
      </c>
      <c r="K1514">
        <v>0.82265999999999995</v>
      </c>
      <c r="L1514">
        <v>2021.7</v>
      </c>
      <c r="M1514">
        <v>10.82</v>
      </c>
      <c r="N1514">
        <v>93.465999999999994</v>
      </c>
      <c r="O1514">
        <v>4.3769999999999998</v>
      </c>
      <c r="P1514">
        <v>2011.9</v>
      </c>
      <c r="Q1514">
        <v>-1639.3</v>
      </c>
      <c r="R1514">
        <v>0.99153000000000002</v>
      </c>
      <c r="S1514">
        <v>0.99092000000000002</v>
      </c>
      <c r="T1514">
        <v>1.4762</v>
      </c>
      <c r="U1514">
        <v>0.91820000000000002</v>
      </c>
      <c r="V1514">
        <v>0.98018000000000005</v>
      </c>
      <c r="W1514">
        <v>0.97923000000000004</v>
      </c>
      <c r="X1514">
        <v>2.2589000000000001</v>
      </c>
      <c r="Y1514">
        <v>1.1509</v>
      </c>
      <c r="Z1514">
        <v>0.44342999999999999</v>
      </c>
      <c r="AA1514">
        <v>0.41693000000000002</v>
      </c>
      <c r="AB1514">
        <v>11.97</v>
      </c>
      <c r="AC1514">
        <v>8.8376999999999999</v>
      </c>
      <c r="AD1514">
        <v>45</v>
      </c>
      <c r="AE1514">
        <v>29</v>
      </c>
      <c r="AF1514">
        <v>0.68474000000000002</v>
      </c>
      <c r="AG1514">
        <v>1.0699E-2</v>
      </c>
      <c r="AH1514">
        <v>0.67403999999999997</v>
      </c>
      <c r="AI1514">
        <v>29</v>
      </c>
      <c r="AJ1514">
        <v>0</v>
      </c>
      <c r="AK1514">
        <v>28</v>
      </c>
      <c r="AL1514">
        <v>0</v>
      </c>
      <c r="AM1514">
        <v>0</v>
      </c>
      <c r="AN1514">
        <v>0</v>
      </c>
      <c r="AO1514">
        <v>0.83575999999999995</v>
      </c>
      <c r="AP1514">
        <v>0</v>
      </c>
      <c r="AQ1514">
        <v>1</v>
      </c>
      <c r="AR1514" t="s">
        <v>95</v>
      </c>
      <c r="AS1514" t="s">
        <v>95</v>
      </c>
      <c r="AT1514" t="s">
        <v>95</v>
      </c>
      <c r="AU1514" t="s">
        <v>95</v>
      </c>
      <c r="AV1514" t="s">
        <v>95</v>
      </c>
      <c r="AW1514" t="s">
        <v>95</v>
      </c>
      <c r="AX1514" t="s">
        <v>95</v>
      </c>
      <c r="AY1514" t="s">
        <v>95</v>
      </c>
      <c r="AZ1514" t="s">
        <v>95</v>
      </c>
      <c r="BA1514" t="s">
        <v>95</v>
      </c>
      <c r="BB1514" t="s">
        <v>95</v>
      </c>
      <c r="BC1514" t="s">
        <v>95</v>
      </c>
      <c r="BD1514" t="s">
        <v>95</v>
      </c>
      <c r="BI1514">
        <v>0</v>
      </c>
      <c r="BJ1514" t="s">
        <v>137</v>
      </c>
      <c r="BK1514" t="s">
        <v>180</v>
      </c>
      <c r="BL1514">
        <v>1</v>
      </c>
      <c r="BM1514">
        <v>1</v>
      </c>
      <c r="BN1514">
        <v>0</v>
      </c>
      <c r="BO1514">
        <v>0</v>
      </c>
      <c r="BP1514">
        <v>0</v>
      </c>
      <c r="BQ1514">
        <v>0</v>
      </c>
      <c r="BY1514">
        <v>1579</v>
      </c>
      <c r="CG1514" s="4">
        <v>1</v>
      </c>
      <c r="CH1514" s="4">
        <v>1</v>
      </c>
      <c r="CI1514" s="5">
        <v>0</v>
      </c>
      <c r="CJ1514" s="5">
        <v>0</v>
      </c>
      <c r="CK1514" s="5">
        <v>0</v>
      </c>
      <c r="CL1514" s="5">
        <v>0</v>
      </c>
    </row>
    <row r="1515" spans="1:90" x14ac:dyDescent="0.2">
      <c r="A1515" t="s">
        <v>2337</v>
      </c>
      <c r="B1515" t="s">
        <v>2275</v>
      </c>
      <c r="C1515" t="s">
        <v>881</v>
      </c>
      <c r="D1515">
        <v>3.5</v>
      </c>
      <c r="E1515" t="s">
        <v>317</v>
      </c>
      <c r="F1515" t="s">
        <v>353</v>
      </c>
      <c r="G1515" t="s">
        <v>354</v>
      </c>
      <c r="H1515" t="s">
        <v>2278</v>
      </c>
      <c r="I1515">
        <v>0.35951</v>
      </c>
      <c r="J1515">
        <v>1.5233E-2</v>
      </c>
      <c r="K1515">
        <v>0.14949999999999999</v>
      </c>
      <c r="L1515">
        <v>2052.4</v>
      </c>
      <c r="M1515">
        <v>12.223000000000001</v>
      </c>
      <c r="N1515" s="1">
        <v>891450</v>
      </c>
      <c r="O1515">
        <v>1552</v>
      </c>
      <c r="P1515" s="1">
        <v>157760</v>
      </c>
      <c r="Q1515">
        <v>-297.87</v>
      </c>
      <c r="R1515">
        <v>0.89420999999999995</v>
      </c>
      <c r="S1515">
        <v>0.88607000000000002</v>
      </c>
      <c r="T1515">
        <v>1.0669</v>
      </c>
      <c r="U1515">
        <v>0.51819000000000004</v>
      </c>
      <c r="V1515">
        <v>-0.15206</v>
      </c>
      <c r="W1515">
        <v>-0.20966000000000001</v>
      </c>
      <c r="X1515">
        <v>3.5207000000000002</v>
      </c>
      <c r="Y1515">
        <v>1.2790999999999999</v>
      </c>
      <c r="Z1515">
        <v>0.31991000000000003</v>
      </c>
      <c r="AA1515">
        <v>0.28591</v>
      </c>
      <c r="AB1515">
        <v>2.7050999999999998</v>
      </c>
      <c r="AC1515">
        <v>1.7448999999999999</v>
      </c>
      <c r="AD1515">
        <v>43</v>
      </c>
      <c r="AE1515">
        <v>11</v>
      </c>
      <c r="AF1515" s="1">
        <v>1.9069999999999999E-5</v>
      </c>
      <c r="AG1515" s="1">
        <v>1.1218E-6</v>
      </c>
      <c r="AH1515" s="1">
        <v>1.7948000000000002E-5</v>
      </c>
      <c r="AI1515">
        <v>27</v>
      </c>
      <c r="AJ1515">
        <v>0</v>
      </c>
      <c r="AK1515">
        <v>26</v>
      </c>
      <c r="AL1515">
        <v>0</v>
      </c>
      <c r="AM1515">
        <v>0</v>
      </c>
      <c r="AN1515">
        <v>1</v>
      </c>
      <c r="AO1515">
        <v>0.53471000000000002</v>
      </c>
      <c r="AP1515">
        <v>0</v>
      </c>
      <c r="AQ1515">
        <v>1</v>
      </c>
      <c r="AR1515" t="s">
        <v>95</v>
      </c>
      <c r="AS1515" t="s">
        <v>95</v>
      </c>
      <c r="AT1515" t="s">
        <v>95</v>
      </c>
      <c r="AU1515" t="s">
        <v>94</v>
      </c>
      <c r="AV1515" t="s">
        <v>94</v>
      </c>
      <c r="AW1515" t="s">
        <v>94</v>
      </c>
      <c r="AX1515" t="s">
        <v>94</v>
      </c>
      <c r="AY1515" t="s">
        <v>94</v>
      </c>
      <c r="AZ1515" t="s">
        <v>95</v>
      </c>
      <c r="BA1515" t="s">
        <v>94</v>
      </c>
      <c r="BB1515" t="s">
        <v>94</v>
      </c>
      <c r="BC1515" t="s">
        <v>94</v>
      </c>
      <c r="BD1515" t="s">
        <v>94</v>
      </c>
      <c r="BH1515" t="s">
        <v>341</v>
      </c>
      <c r="BI1515">
        <v>1</v>
      </c>
      <c r="BJ1515" t="s">
        <v>97</v>
      </c>
      <c r="BK1515" t="s">
        <v>138</v>
      </c>
      <c r="BL1515">
        <v>0</v>
      </c>
      <c r="BM1515">
        <v>0</v>
      </c>
      <c r="BN1515">
        <v>0</v>
      </c>
      <c r="BO1515">
        <v>0</v>
      </c>
      <c r="BP1515">
        <v>0</v>
      </c>
      <c r="BQ1515">
        <v>0</v>
      </c>
      <c r="BY1515">
        <v>1580</v>
      </c>
      <c r="CG1515" s="4">
        <v>0</v>
      </c>
      <c r="CH1515" s="4">
        <v>0</v>
      </c>
      <c r="CI1515" s="5">
        <v>0</v>
      </c>
      <c r="CJ1515" s="5">
        <v>0</v>
      </c>
      <c r="CK1515" s="5">
        <v>0</v>
      </c>
      <c r="CL1515" s="5">
        <v>0</v>
      </c>
    </row>
    <row r="1516" spans="1:90" x14ac:dyDescent="0.2">
      <c r="A1516" t="s">
        <v>2338</v>
      </c>
      <c r="B1516" t="s">
        <v>2275</v>
      </c>
      <c r="C1516" t="s">
        <v>881</v>
      </c>
      <c r="D1516">
        <v>3.5</v>
      </c>
      <c r="E1516" t="s">
        <v>317</v>
      </c>
      <c r="F1516" t="s">
        <v>356</v>
      </c>
      <c r="G1516" t="s">
        <v>357</v>
      </c>
      <c r="H1516" t="s">
        <v>2278</v>
      </c>
      <c r="I1516">
        <v>0.99238999999999999</v>
      </c>
      <c r="J1516">
        <v>0.31551000000000001</v>
      </c>
      <c r="K1516">
        <v>0.90908</v>
      </c>
      <c r="L1516">
        <v>2021.3</v>
      </c>
      <c r="M1516">
        <v>4.4280999999999997</v>
      </c>
      <c r="N1516">
        <v>95.052999999999997</v>
      </c>
      <c r="O1516">
        <v>5.0099</v>
      </c>
      <c r="P1516">
        <v>2014.6</v>
      </c>
      <c r="Q1516">
        <v>-1811.9</v>
      </c>
      <c r="R1516">
        <v>0.97501000000000004</v>
      </c>
      <c r="S1516">
        <v>0.97319</v>
      </c>
      <c r="T1516">
        <v>3.1734</v>
      </c>
      <c r="U1516">
        <v>1.8231999999999999</v>
      </c>
      <c r="V1516">
        <v>0.95035000000000003</v>
      </c>
      <c r="W1516">
        <v>0.94798000000000004</v>
      </c>
      <c r="X1516">
        <v>4.4734999999999996</v>
      </c>
      <c r="Y1516">
        <v>2.0583</v>
      </c>
      <c r="Z1516">
        <v>0.34583999999999998</v>
      </c>
      <c r="AA1516">
        <v>0.31469000000000003</v>
      </c>
      <c r="AB1516">
        <v>16.238</v>
      </c>
      <c r="AC1516">
        <v>11.077</v>
      </c>
      <c r="AD1516">
        <v>45</v>
      </c>
      <c r="AE1516">
        <v>18</v>
      </c>
      <c r="AF1516">
        <v>0.90758000000000005</v>
      </c>
      <c r="AG1516">
        <v>4.2340999999999997E-2</v>
      </c>
      <c r="AH1516">
        <v>0.86524000000000001</v>
      </c>
      <c r="AI1516">
        <v>18</v>
      </c>
      <c r="AJ1516">
        <v>0</v>
      </c>
      <c r="AK1516">
        <v>17</v>
      </c>
      <c r="AL1516">
        <v>0</v>
      </c>
      <c r="AM1516">
        <v>0</v>
      </c>
      <c r="AN1516">
        <v>1</v>
      </c>
      <c r="AO1516">
        <v>0.77686999999999995</v>
      </c>
      <c r="AP1516">
        <v>0</v>
      </c>
      <c r="AQ1516">
        <v>1</v>
      </c>
      <c r="AR1516" t="s">
        <v>95</v>
      </c>
      <c r="AS1516" t="s">
        <v>95</v>
      </c>
      <c r="AT1516" t="s">
        <v>95</v>
      </c>
      <c r="AU1516" t="s">
        <v>95</v>
      </c>
      <c r="AV1516" t="s">
        <v>95</v>
      </c>
      <c r="AW1516" t="s">
        <v>95</v>
      </c>
      <c r="AX1516" t="s">
        <v>95</v>
      </c>
      <c r="AY1516" t="s">
        <v>95</v>
      </c>
      <c r="AZ1516" t="s">
        <v>95</v>
      </c>
      <c r="BA1516" t="s">
        <v>95</v>
      </c>
      <c r="BB1516" t="s">
        <v>95</v>
      </c>
      <c r="BC1516" t="s">
        <v>95</v>
      </c>
      <c r="BD1516" t="s">
        <v>95</v>
      </c>
      <c r="BI1516">
        <v>0</v>
      </c>
      <c r="BJ1516" t="s">
        <v>137</v>
      </c>
      <c r="BK1516" t="s">
        <v>180</v>
      </c>
      <c r="BL1516">
        <v>1</v>
      </c>
      <c r="BM1516">
        <v>1</v>
      </c>
      <c r="BN1516">
        <v>0</v>
      </c>
      <c r="BO1516">
        <v>0</v>
      </c>
      <c r="BP1516">
        <v>0</v>
      </c>
      <c r="BQ1516">
        <v>0</v>
      </c>
      <c r="BY1516">
        <v>1581</v>
      </c>
      <c r="CG1516" s="4">
        <v>1</v>
      </c>
      <c r="CH1516" s="4">
        <v>1</v>
      </c>
      <c r="CI1516" s="5">
        <v>0</v>
      </c>
      <c r="CJ1516" s="5">
        <v>0</v>
      </c>
      <c r="CK1516" s="5">
        <v>0</v>
      </c>
      <c r="CL1516" s="5">
        <v>0</v>
      </c>
    </row>
    <row r="1517" spans="1:90" x14ac:dyDescent="0.2">
      <c r="A1517" t="s">
        <v>2339</v>
      </c>
      <c r="B1517" t="s">
        <v>2275</v>
      </c>
      <c r="C1517" t="s">
        <v>881</v>
      </c>
      <c r="D1517">
        <v>3.5</v>
      </c>
      <c r="E1517" t="s">
        <v>317</v>
      </c>
      <c r="F1517" t="s">
        <v>359</v>
      </c>
      <c r="G1517" t="s">
        <v>360</v>
      </c>
      <c r="H1517" t="s">
        <v>2278</v>
      </c>
      <c r="I1517">
        <v>0.95853999999999995</v>
      </c>
      <c r="J1517">
        <v>0.95850999999999997</v>
      </c>
      <c r="K1517">
        <v>0.21079999999999999</v>
      </c>
      <c r="L1517">
        <v>2032.2</v>
      </c>
      <c r="M1517">
        <v>4.5845000000000002</v>
      </c>
      <c r="N1517" s="1">
        <v>675760</v>
      </c>
      <c r="O1517">
        <v>8.2235999999999994</v>
      </c>
      <c r="P1517">
        <v>2020.4</v>
      </c>
      <c r="Q1517">
        <v>-420.13</v>
      </c>
      <c r="R1517">
        <v>0.98048000000000002</v>
      </c>
      <c r="S1517">
        <v>0.97897999999999996</v>
      </c>
      <c r="T1517">
        <v>0.88941000000000003</v>
      </c>
      <c r="U1517">
        <v>0.28009000000000001</v>
      </c>
      <c r="V1517">
        <v>0.98048000000000002</v>
      </c>
      <c r="W1517">
        <v>0.97950999999999999</v>
      </c>
      <c r="X1517">
        <v>0.88939999999999997</v>
      </c>
      <c r="Y1517">
        <v>0.28009000000000001</v>
      </c>
      <c r="Z1517">
        <v>0.16883999999999999</v>
      </c>
      <c r="AA1517">
        <v>0.12728999999999999</v>
      </c>
      <c r="AB1517">
        <v>5.8041</v>
      </c>
      <c r="AC1517">
        <v>2.9321000000000002</v>
      </c>
      <c r="AD1517">
        <v>43</v>
      </c>
      <c r="AE1517">
        <v>9</v>
      </c>
      <c r="AF1517" s="1">
        <v>5.8523000000000002E-5</v>
      </c>
      <c r="AG1517" s="1">
        <v>2.9693E-7</v>
      </c>
      <c r="AH1517" s="1">
        <v>5.8226000000000001E-5</v>
      </c>
      <c r="AI1517">
        <v>16</v>
      </c>
      <c r="AJ1517">
        <v>0</v>
      </c>
      <c r="AK1517">
        <v>8</v>
      </c>
      <c r="AL1517">
        <v>0</v>
      </c>
      <c r="AM1517">
        <v>1</v>
      </c>
      <c r="AN1517">
        <v>1</v>
      </c>
      <c r="AO1517">
        <v>0.37779000000000001</v>
      </c>
      <c r="AP1517">
        <v>0</v>
      </c>
      <c r="AQ1517">
        <v>1</v>
      </c>
      <c r="AR1517" t="s">
        <v>95</v>
      </c>
      <c r="AS1517" t="s">
        <v>95</v>
      </c>
      <c r="AT1517" t="s">
        <v>95</v>
      </c>
      <c r="AU1517" t="s">
        <v>94</v>
      </c>
      <c r="AV1517" t="s">
        <v>94</v>
      </c>
      <c r="AW1517" t="s">
        <v>94</v>
      </c>
      <c r="AX1517" t="s">
        <v>94</v>
      </c>
      <c r="AY1517" t="s">
        <v>94</v>
      </c>
      <c r="AZ1517" t="s">
        <v>94</v>
      </c>
      <c r="BA1517" t="s">
        <v>94</v>
      </c>
      <c r="BB1517" t="s">
        <v>94</v>
      </c>
      <c r="BC1517" t="s">
        <v>94</v>
      </c>
      <c r="BD1517" t="s">
        <v>94</v>
      </c>
      <c r="BH1517" t="s">
        <v>341</v>
      </c>
      <c r="BI1517">
        <v>1</v>
      </c>
      <c r="BJ1517" t="s">
        <v>97</v>
      </c>
      <c r="BK1517" t="s">
        <v>138</v>
      </c>
      <c r="BL1517">
        <v>0</v>
      </c>
      <c r="BM1517">
        <v>0</v>
      </c>
      <c r="BN1517">
        <v>0</v>
      </c>
      <c r="BO1517">
        <v>0</v>
      </c>
      <c r="BP1517">
        <v>0</v>
      </c>
      <c r="BQ1517">
        <v>0</v>
      </c>
      <c r="BY1517">
        <v>1582</v>
      </c>
      <c r="CG1517" s="4">
        <v>0</v>
      </c>
      <c r="CH1517" s="4">
        <v>0</v>
      </c>
      <c r="CI1517" s="5">
        <v>0</v>
      </c>
      <c r="CJ1517" s="5">
        <v>0</v>
      </c>
      <c r="CK1517" s="5">
        <v>0</v>
      </c>
      <c r="CL1517" s="5">
        <v>0</v>
      </c>
    </row>
    <row r="1518" spans="1:90" x14ac:dyDescent="0.2">
      <c r="A1518" t="s">
        <v>2340</v>
      </c>
      <c r="B1518" t="s">
        <v>2275</v>
      </c>
      <c r="C1518" t="s">
        <v>881</v>
      </c>
      <c r="D1518">
        <v>3.5</v>
      </c>
      <c r="E1518" t="s">
        <v>317</v>
      </c>
      <c r="F1518" t="s">
        <v>362</v>
      </c>
      <c r="G1518" t="s">
        <v>357</v>
      </c>
      <c r="H1518" t="s">
        <v>2278</v>
      </c>
      <c r="I1518">
        <v>0.85336999999999996</v>
      </c>
      <c r="J1518">
        <v>0.30496000000000001</v>
      </c>
      <c r="K1518">
        <v>1.1540999999999999</v>
      </c>
      <c r="L1518">
        <v>2021.1</v>
      </c>
      <c r="M1518">
        <v>5.1494999999999997</v>
      </c>
      <c r="N1518">
        <v>119.33</v>
      </c>
      <c r="O1518">
        <v>2.1920000000000002</v>
      </c>
      <c r="P1518">
        <v>2010.8</v>
      </c>
      <c r="Q1518">
        <v>-2300.4</v>
      </c>
      <c r="R1518">
        <v>0.98873</v>
      </c>
      <c r="S1518">
        <v>0.98790999999999995</v>
      </c>
      <c r="T1518">
        <v>2.6974999999999998</v>
      </c>
      <c r="U1518">
        <v>1.5636000000000001</v>
      </c>
      <c r="V1518">
        <v>0.96040999999999999</v>
      </c>
      <c r="W1518">
        <v>0.95852000000000004</v>
      </c>
      <c r="X1518">
        <v>5.0570000000000004</v>
      </c>
      <c r="Y1518">
        <v>2.2614000000000001</v>
      </c>
      <c r="Z1518">
        <v>0.34778999999999999</v>
      </c>
      <c r="AA1518">
        <v>0.31674000000000002</v>
      </c>
      <c r="AB1518">
        <v>20.524999999999999</v>
      </c>
      <c r="AC1518">
        <v>14.356</v>
      </c>
      <c r="AD1518">
        <v>45</v>
      </c>
      <c r="AE1518">
        <v>18</v>
      </c>
      <c r="AF1518">
        <v>0.90991</v>
      </c>
      <c r="AG1518">
        <v>3.3728000000000001E-2</v>
      </c>
      <c r="AH1518">
        <v>0.87617999999999996</v>
      </c>
      <c r="AI1518">
        <v>18</v>
      </c>
      <c r="AJ1518">
        <v>0</v>
      </c>
      <c r="AK1518">
        <v>17</v>
      </c>
      <c r="AL1518">
        <v>0</v>
      </c>
      <c r="AM1518">
        <v>0</v>
      </c>
      <c r="AN1518">
        <v>1</v>
      </c>
      <c r="AO1518">
        <v>0.78847</v>
      </c>
      <c r="AP1518">
        <v>0</v>
      </c>
      <c r="AQ1518">
        <v>0</v>
      </c>
      <c r="AR1518" t="s">
        <v>95</v>
      </c>
      <c r="AS1518" t="s">
        <v>95</v>
      </c>
      <c r="AT1518" t="s">
        <v>95</v>
      </c>
      <c r="AU1518" t="s">
        <v>95</v>
      </c>
      <c r="AV1518" t="s">
        <v>95</v>
      </c>
      <c r="AW1518" t="s">
        <v>95</v>
      </c>
      <c r="AX1518" t="s">
        <v>95</v>
      </c>
      <c r="AY1518" t="s">
        <v>95</v>
      </c>
      <c r="AZ1518" t="s">
        <v>95</v>
      </c>
      <c r="BA1518" t="s">
        <v>95</v>
      </c>
      <c r="BB1518" t="s">
        <v>95</v>
      </c>
      <c r="BC1518" t="s">
        <v>95</v>
      </c>
      <c r="BD1518" t="s">
        <v>95</v>
      </c>
      <c r="BI1518">
        <v>0</v>
      </c>
      <c r="BJ1518" t="s">
        <v>137</v>
      </c>
      <c r="BK1518" t="s">
        <v>180</v>
      </c>
      <c r="BL1518">
        <v>1</v>
      </c>
      <c r="BM1518">
        <v>1</v>
      </c>
      <c r="BN1518">
        <v>0</v>
      </c>
      <c r="BO1518">
        <v>0</v>
      </c>
      <c r="BP1518">
        <v>0</v>
      </c>
      <c r="BQ1518">
        <v>0</v>
      </c>
      <c r="BY1518">
        <v>1583</v>
      </c>
      <c r="CG1518" s="4">
        <v>1</v>
      </c>
      <c r="CH1518" s="4">
        <v>1</v>
      </c>
      <c r="CI1518" s="5">
        <v>0</v>
      </c>
      <c r="CJ1518" s="5">
        <v>0</v>
      </c>
      <c r="CK1518" s="5">
        <v>0</v>
      </c>
      <c r="CL1518" s="5">
        <v>0</v>
      </c>
    </row>
    <row r="1519" spans="1:90" x14ac:dyDescent="0.2">
      <c r="A1519" t="s">
        <v>2341</v>
      </c>
      <c r="B1519" t="s">
        <v>2275</v>
      </c>
      <c r="C1519" t="s">
        <v>881</v>
      </c>
      <c r="D1519">
        <v>3.5</v>
      </c>
      <c r="E1519" t="s">
        <v>317</v>
      </c>
      <c r="F1519" t="s">
        <v>364</v>
      </c>
      <c r="G1519" t="s">
        <v>360</v>
      </c>
      <c r="H1519" t="s">
        <v>2278</v>
      </c>
      <c r="I1519">
        <v>0.58670999999999995</v>
      </c>
      <c r="J1519">
        <v>3.1913999999999998E-2</v>
      </c>
      <c r="K1519">
        <v>0.26067000000000001</v>
      </c>
      <c r="L1519">
        <v>2039.1</v>
      </c>
      <c r="M1519">
        <v>7.4898999999999996</v>
      </c>
      <c r="N1519" s="1">
        <v>881220</v>
      </c>
      <c r="O1519">
        <v>-1.2755000000000001</v>
      </c>
      <c r="P1519">
        <v>6826.6</v>
      </c>
      <c r="Q1519">
        <v>-519.52</v>
      </c>
      <c r="R1519">
        <v>0.93210000000000004</v>
      </c>
      <c r="S1519">
        <v>0.92688000000000004</v>
      </c>
      <c r="T1519">
        <v>1.8209</v>
      </c>
      <c r="U1519">
        <v>0.63802000000000003</v>
      </c>
      <c r="V1519">
        <v>-8.9356000000000005E-2</v>
      </c>
      <c r="W1519">
        <v>-0.14382</v>
      </c>
      <c r="X1519">
        <v>7.2934000000000001</v>
      </c>
      <c r="Y1519">
        <v>2.0888</v>
      </c>
      <c r="Z1519">
        <v>0.21429999999999999</v>
      </c>
      <c r="AA1519">
        <v>0.17501</v>
      </c>
      <c r="AB1519">
        <v>6.194</v>
      </c>
      <c r="AC1519">
        <v>3.6440000000000001</v>
      </c>
      <c r="AD1519">
        <v>43</v>
      </c>
      <c r="AE1519">
        <v>9</v>
      </c>
      <c r="AF1519" s="1">
        <v>4.4878E-5</v>
      </c>
      <c r="AG1519" s="1">
        <v>2.2769E-7</v>
      </c>
      <c r="AH1519" s="1">
        <v>4.4650000000000001E-5</v>
      </c>
      <c r="AI1519">
        <v>16</v>
      </c>
      <c r="AJ1519">
        <v>0</v>
      </c>
      <c r="AK1519">
        <v>8</v>
      </c>
      <c r="AL1519">
        <v>0</v>
      </c>
      <c r="AM1519">
        <v>1</v>
      </c>
      <c r="AN1519">
        <v>1</v>
      </c>
      <c r="AO1519">
        <v>0.45190000000000002</v>
      </c>
      <c r="AP1519">
        <v>0</v>
      </c>
      <c r="AQ1519">
        <v>1</v>
      </c>
      <c r="AR1519" t="s">
        <v>95</v>
      </c>
      <c r="AS1519" t="s">
        <v>95</v>
      </c>
      <c r="AT1519" t="s">
        <v>95</v>
      </c>
      <c r="AU1519" t="s">
        <v>94</v>
      </c>
      <c r="AV1519" t="s">
        <v>94</v>
      </c>
      <c r="AW1519" t="s">
        <v>94</v>
      </c>
      <c r="AX1519" t="s">
        <v>94</v>
      </c>
      <c r="AY1519" t="s">
        <v>94</v>
      </c>
      <c r="AZ1519" t="s">
        <v>94</v>
      </c>
      <c r="BA1519" t="s">
        <v>94</v>
      </c>
      <c r="BB1519" t="s">
        <v>94</v>
      </c>
      <c r="BC1519" t="s">
        <v>94</v>
      </c>
      <c r="BD1519" t="s">
        <v>94</v>
      </c>
      <c r="BH1519" t="s">
        <v>341</v>
      </c>
      <c r="BI1519">
        <v>1</v>
      </c>
      <c r="BJ1519" t="s">
        <v>97</v>
      </c>
      <c r="BK1519" t="s">
        <v>138</v>
      </c>
      <c r="BL1519">
        <v>0</v>
      </c>
      <c r="BM1519">
        <v>0</v>
      </c>
      <c r="BN1519">
        <v>0</v>
      </c>
      <c r="BO1519">
        <v>0</v>
      </c>
      <c r="BP1519">
        <v>0</v>
      </c>
      <c r="BQ1519">
        <v>0</v>
      </c>
      <c r="BY1519">
        <v>1584</v>
      </c>
      <c r="CG1519" s="4">
        <v>0</v>
      </c>
      <c r="CH1519" s="4">
        <v>0</v>
      </c>
      <c r="CI1519" s="5">
        <v>0</v>
      </c>
      <c r="CJ1519" s="5">
        <v>0</v>
      </c>
      <c r="CK1519" s="5">
        <v>0</v>
      </c>
      <c r="CL1519" s="5">
        <v>0</v>
      </c>
    </row>
    <row r="1520" spans="1:90" x14ac:dyDescent="0.2">
      <c r="A1520" t="s">
        <v>2342</v>
      </c>
      <c r="B1520" t="s">
        <v>2275</v>
      </c>
      <c r="C1520" t="s">
        <v>881</v>
      </c>
      <c r="D1520">
        <v>3.5</v>
      </c>
      <c r="E1520" t="s">
        <v>317</v>
      </c>
      <c r="F1520" t="s">
        <v>366</v>
      </c>
      <c r="G1520" t="s">
        <v>351</v>
      </c>
      <c r="H1520" t="s">
        <v>2278</v>
      </c>
      <c r="I1520">
        <v>0.36660999999999999</v>
      </c>
      <c r="J1520">
        <v>0.23708000000000001</v>
      </c>
      <c r="K1520">
        <v>1.1782999999999999</v>
      </c>
      <c r="L1520">
        <v>2022.9</v>
      </c>
      <c r="M1520">
        <v>11.987</v>
      </c>
      <c r="N1520">
        <v>165.24</v>
      </c>
      <c r="O1520">
        <v>1.5499000000000001</v>
      </c>
      <c r="P1520">
        <v>2006.3</v>
      </c>
      <c r="Q1520">
        <v>-2347.8000000000002</v>
      </c>
      <c r="R1520">
        <v>0.99087000000000003</v>
      </c>
      <c r="S1520">
        <v>0.99021000000000003</v>
      </c>
      <c r="T1520">
        <v>2.1875</v>
      </c>
      <c r="U1520">
        <v>1.4162999999999999</v>
      </c>
      <c r="V1520">
        <v>0.98528000000000004</v>
      </c>
      <c r="W1520">
        <v>0.98456999999999995</v>
      </c>
      <c r="X1520">
        <v>2.7784</v>
      </c>
      <c r="Y1520">
        <v>1.4493</v>
      </c>
      <c r="Z1520">
        <v>0.44663999999999998</v>
      </c>
      <c r="AA1520">
        <v>0.42029</v>
      </c>
      <c r="AB1520">
        <v>17.032</v>
      </c>
      <c r="AC1520">
        <v>12.553000000000001</v>
      </c>
      <c r="AD1520">
        <v>45</v>
      </c>
      <c r="AE1520">
        <v>29</v>
      </c>
      <c r="AF1520">
        <v>0.57491000000000003</v>
      </c>
      <c r="AG1520">
        <v>6.0517000000000001E-3</v>
      </c>
      <c r="AH1520">
        <v>0.56886000000000003</v>
      </c>
      <c r="AI1520">
        <v>29</v>
      </c>
      <c r="AJ1520">
        <v>0</v>
      </c>
      <c r="AK1520">
        <v>28</v>
      </c>
      <c r="AL1520">
        <v>0</v>
      </c>
      <c r="AM1520">
        <v>0</v>
      </c>
      <c r="AN1520">
        <v>0</v>
      </c>
      <c r="AO1520">
        <v>0.82448999999999995</v>
      </c>
      <c r="AP1520">
        <v>0</v>
      </c>
      <c r="AQ1520">
        <v>1</v>
      </c>
      <c r="AR1520" t="s">
        <v>95</v>
      </c>
      <c r="AS1520" t="s">
        <v>95</v>
      </c>
      <c r="AT1520" t="s">
        <v>95</v>
      </c>
      <c r="AU1520" t="s">
        <v>95</v>
      </c>
      <c r="AV1520" t="s">
        <v>95</v>
      </c>
      <c r="AW1520" t="s">
        <v>95</v>
      </c>
      <c r="AX1520" t="s">
        <v>95</v>
      </c>
      <c r="AY1520" t="s">
        <v>95</v>
      </c>
      <c r="AZ1520" t="s">
        <v>95</v>
      </c>
      <c r="BA1520" t="s">
        <v>95</v>
      </c>
      <c r="BB1520" t="s">
        <v>95</v>
      </c>
      <c r="BC1520" t="s">
        <v>95</v>
      </c>
      <c r="BD1520" t="s">
        <v>95</v>
      </c>
      <c r="BI1520">
        <v>0</v>
      </c>
      <c r="BJ1520" t="s">
        <v>137</v>
      </c>
      <c r="BK1520" t="s">
        <v>180</v>
      </c>
      <c r="BL1520">
        <v>1</v>
      </c>
      <c r="BM1520">
        <v>1</v>
      </c>
      <c r="BN1520">
        <v>0</v>
      </c>
      <c r="BO1520">
        <v>0</v>
      </c>
      <c r="BP1520">
        <v>0</v>
      </c>
      <c r="BQ1520">
        <v>0</v>
      </c>
      <c r="BY1520">
        <v>1585</v>
      </c>
      <c r="CG1520" s="4">
        <v>1</v>
      </c>
      <c r="CH1520" s="4">
        <v>1</v>
      </c>
      <c r="CI1520" s="5">
        <v>0</v>
      </c>
      <c r="CJ1520" s="5">
        <v>0</v>
      </c>
      <c r="CK1520" s="5">
        <v>0</v>
      </c>
      <c r="CL1520" s="5">
        <v>0</v>
      </c>
    </row>
    <row r="1521" spans="1:91" x14ac:dyDescent="0.2">
      <c r="A1521" t="s">
        <v>2343</v>
      </c>
      <c r="B1521" t="s">
        <v>2275</v>
      </c>
      <c r="C1521" t="s">
        <v>881</v>
      </c>
      <c r="D1521">
        <v>3.5</v>
      </c>
      <c r="E1521" t="s">
        <v>317</v>
      </c>
      <c r="F1521" t="s">
        <v>368</v>
      </c>
      <c r="G1521" t="s">
        <v>354</v>
      </c>
      <c r="H1521" t="s">
        <v>2278</v>
      </c>
      <c r="I1521">
        <v>0.35641</v>
      </c>
      <c r="J1521">
        <v>2.0521000000000001E-2</v>
      </c>
      <c r="K1521">
        <v>0.20507</v>
      </c>
      <c r="L1521">
        <v>2047</v>
      </c>
      <c r="M1521">
        <v>12.33</v>
      </c>
      <c r="N1521" s="1">
        <v>159130</v>
      </c>
      <c r="O1521">
        <v>1550.9</v>
      </c>
      <c r="P1521" s="1">
        <v>157870</v>
      </c>
      <c r="Q1521">
        <v>-408.59</v>
      </c>
      <c r="R1521">
        <v>0.91857999999999995</v>
      </c>
      <c r="S1521">
        <v>0.91232000000000002</v>
      </c>
      <c r="T1521">
        <v>1.2728999999999999</v>
      </c>
      <c r="U1521">
        <v>0.60189000000000004</v>
      </c>
      <c r="V1521">
        <v>-0.15698000000000001</v>
      </c>
      <c r="W1521">
        <v>-0.21482999999999999</v>
      </c>
      <c r="X1521">
        <v>4.7983000000000002</v>
      </c>
      <c r="Y1521">
        <v>1.7674000000000001</v>
      </c>
      <c r="Z1521">
        <v>0.32546000000000003</v>
      </c>
      <c r="AA1521">
        <v>0.29174</v>
      </c>
      <c r="AB1521">
        <v>3.6637</v>
      </c>
      <c r="AC1521">
        <v>2.3565</v>
      </c>
      <c r="AD1521">
        <v>43</v>
      </c>
      <c r="AE1521">
        <v>14</v>
      </c>
      <c r="AF1521">
        <v>1.3825E-4</v>
      </c>
      <c r="AG1521" s="1">
        <v>6.2840000000000003E-6</v>
      </c>
      <c r="AH1521">
        <v>1.3196E-4</v>
      </c>
      <c r="AI1521">
        <v>27</v>
      </c>
      <c r="AJ1521">
        <v>0</v>
      </c>
      <c r="AK1521">
        <v>26</v>
      </c>
      <c r="AL1521">
        <v>0</v>
      </c>
      <c r="AM1521">
        <v>0</v>
      </c>
      <c r="AN1521">
        <v>1</v>
      </c>
      <c r="AO1521">
        <v>0.60404000000000002</v>
      </c>
      <c r="AP1521">
        <v>0</v>
      </c>
      <c r="AQ1521">
        <v>1</v>
      </c>
      <c r="AR1521" t="s">
        <v>95</v>
      </c>
      <c r="AS1521" t="s">
        <v>95</v>
      </c>
      <c r="AT1521" t="s">
        <v>95</v>
      </c>
      <c r="AU1521" t="s">
        <v>94</v>
      </c>
      <c r="AV1521" t="s">
        <v>94</v>
      </c>
      <c r="AW1521" t="s">
        <v>94</v>
      </c>
      <c r="AX1521" t="s">
        <v>94</v>
      </c>
      <c r="AY1521" t="s">
        <v>94</v>
      </c>
      <c r="AZ1521" t="s">
        <v>95</v>
      </c>
      <c r="BA1521" t="s">
        <v>94</v>
      </c>
      <c r="BB1521" t="s">
        <v>94</v>
      </c>
      <c r="BC1521" t="s">
        <v>94</v>
      </c>
      <c r="BD1521" t="s">
        <v>94</v>
      </c>
      <c r="BH1521" t="s">
        <v>341</v>
      </c>
      <c r="BI1521">
        <v>1</v>
      </c>
      <c r="BJ1521" t="s">
        <v>97</v>
      </c>
      <c r="BK1521" t="s">
        <v>138</v>
      </c>
      <c r="BL1521">
        <v>0</v>
      </c>
      <c r="BM1521">
        <v>0</v>
      </c>
      <c r="BN1521">
        <v>0</v>
      </c>
      <c r="BO1521">
        <v>0</v>
      </c>
      <c r="BP1521">
        <v>0</v>
      </c>
      <c r="BQ1521">
        <v>0</v>
      </c>
      <c r="BY1521">
        <v>1586</v>
      </c>
      <c r="CG1521" s="4">
        <v>0</v>
      </c>
      <c r="CH1521" s="4">
        <v>0</v>
      </c>
      <c r="CI1521" s="5">
        <v>0</v>
      </c>
      <c r="CJ1521" s="5">
        <v>0</v>
      </c>
      <c r="CK1521" s="5">
        <v>0</v>
      </c>
      <c r="CL1521" s="5">
        <v>0</v>
      </c>
    </row>
    <row r="1522" spans="1:91" x14ac:dyDescent="0.2">
      <c r="A1522" t="s">
        <v>2344</v>
      </c>
      <c r="B1522" t="s">
        <v>2275</v>
      </c>
      <c r="C1522" t="s">
        <v>403</v>
      </c>
      <c r="D1522">
        <v>1.1000000000000001</v>
      </c>
      <c r="E1522" t="s">
        <v>90</v>
      </c>
      <c r="F1522" t="s">
        <v>2276</v>
      </c>
      <c r="G1522" t="s">
        <v>2277</v>
      </c>
      <c r="H1522" t="s">
        <v>2278</v>
      </c>
      <c r="I1522">
        <v>0.25401000000000001</v>
      </c>
      <c r="J1522">
        <v>1.8494E-3</v>
      </c>
      <c r="K1522">
        <v>9.1938999999999996E-3</v>
      </c>
      <c r="L1522">
        <v>2017.1</v>
      </c>
      <c r="M1522">
        <v>17.3</v>
      </c>
      <c r="N1522">
        <v>0.16768</v>
      </c>
      <c r="O1522">
        <v>1555.1</v>
      </c>
      <c r="P1522" s="1">
        <v>157510</v>
      </c>
      <c r="Q1522">
        <v>-18.460999999999999</v>
      </c>
      <c r="R1522">
        <v>0.48986000000000002</v>
      </c>
      <c r="S1522">
        <v>0.23479</v>
      </c>
      <c r="T1522">
        <v>2.7406E-2</v>
      </c>
      <c r="U1522">
        <v>2.2957999999999999E-2</v>
      </c>
      <c r="V1522">
        <v>-6.3776000000000002</v>
      </c>
      <c r="W1522">
        <v>-8.4854000000000003</v>
      </c>
      <c r="X1522">
        <v>0.10421999999999999</v>
      </c>
      <c r="Y1522">
        <v>9.69E-2</v>
      </c>
      <c r="Z1522">
        <v>0.47366000000000003</v>
      </c>
      <c r="AA1522">
        <v>0.32327</v>
      </c>
      <c r="AB1522">
        <v>2.7838000000000002E-2</v>
      </c>
      <c r="AC1522">
        <v>2.2835000000000001E-2</v>
      </c>
      <c r="AD1522">
        <v>10</v>
      </c>
      <c r="AE1522">
        <v>10</v>
      </c>
      <c r="AF1522">
        <v>1.0138</v>
      </c>
      <c r="AG1522">
        <v>0.39360000000000001</v>
      </c>
      <c r="AH1522">
        <v>0.62021999999999999</v>
      </c>
      <c r="AI1522">
        <v>10</v>
      </c>
      <c r="AJ1522">
        <v>2</v>
      </c>
      <c r="AK1522">
        <v>5</v>
      </c>
      <c r="AL1522">
        <v>1</v>
      </c>
      <c r="AM1522">
        <v>1</v>
      </c>
      <c r="AN1522">
        <v>1</v>
      </c>
      <c r="AO1522">
        <v>0.87836000000000003</v>
      </c>
      <c r="AP1522">
        <v>1</v>
      </c>
      <c r="AQ1522">
        <v>1</v>
      </c>
      <c r="AR1522" t="s">
        <v>94</v>
      </c>
      <c r="AS1522" t="s">
        <v>95</v>
      </c>
      <c r="AT1522" t="s">
        <v>95</v>
      </c>
      <c r="AU1522" t="s">
        <v>95</v>
      </c>
      <c r="AV1522" t="s">
        <v>95</v>
      </c>
      <c r="AW1522" t="s">
        <v>95</v>
      </c>
      <c r="AX1522" t="s">
        <v>95</v>
      </c>
      <c r="AY1522" t="s">
        <v>95</v>
      </c>
      <c r="AZ1522" t="s">
        <v>95</v>
      </c>
      <c r="BA1522" t="s">
        <v>94</v>
      </c>
      <c r="BB1522" t="s">
        <v>95</v>
      </c>
      <c r="BC1522" t="s">
        <v>94</v>
      </c>
      <c r="BD1522" t="s">
        <v>95</v>
      </c>
      <c r="BI1522">
        <v>0</v>
      </c>
      <c r="BJ1522" t="s">
        <v>133</v>
      </c>
      <c r="BK1522" t="s">
        <v>501</v>
      </c>
      <c r="BL1522">
        <v>1</v>
      </c>
      <c r="BM1522">
        <v>1</v>
      </c>
      <c r="BN1522">
        <v>0</v>
      </c>
      <c r="BO1522">
        <v>0</v>
      </c>
      <c r="BP1522">
        <v>0</v>
      </c>
      <c r="BQ1522">
        <v>0</v>
      </c>
      <c r="BY1522">
        <v>1587</v>
      </c>
      <c r="CG1522" s="4">
        <v>0</v>
      </c>
      <c r="CH1522" s="4">
        <v>1</v>
      </c>
      <c r="CI1522" s="5">
        <v>0</v>
      </c>
      <c r="CJ1522" s="5">
        <v>0</v>
      </c>
      <c r="CK1522" s="5">
        <v>0</v>
      </c>
      <c r="CL1522" s="5">
        <v>0</v>
      </c>
    </row>
    <row r="1523" spans="1:91" x14ac:dyDescent="0.2">
      <c r="A1523" t="s">
        <v>2345</v>
      </c>
      <c r="B1523" t="s">
        <v>2275</v>
      </c>
      <c r="C1523" t="s">
        <v>403</v>
      </c>
      <c r="D1523">
        <v>1.1000000000000001</v>
      </c>
      <c r="E1523" t="s">
        <v>90</v>
      </c>
      <c r="F1523" t="s">
        <v>2280</v>
      </c>
      <c r="G1523" t="s">
        <v>2281</v>
      </c>
      <c r="H1523" t="s">
        <v>2278</v>
      </c>
      <c r="I1523">
        <v>-1.8388E-3</v>
      </c>
      <c r="J1523">
        <v>9.8292999999999991E-4</v>
      </c>
      <c r="K1523">
        <v>-1.1429000000000001E-4</v>
      </c>
      <c r="L1523">
        <v>726.92</v>
      </c>
      <c r="M1523">
        <v>-2389.8000000000002</v>
      </c>
      <c r="N1523">
        <v>0.80027999999999999</v>
      </c>
      <c r="O1523">
        <v>1555.3</v>
      </c>
      <c r="P1523" s="1">
        <v>157480</v>
      </c>
      <c r="Q1523">
        <v>0.29879</v>
      </c>
      <c r="R1523">
        <v>1.7229999999999999E-2</v>
      </c>
      <c r="S1523">
        <v>-1.4569000000000001</v>
      </c>
      <c r="T1523">
        <v>1.4778E-3</v>
      </c>
      <c r="U1523">
        <v>1.3525E-3</v>
      </c>
      <c r="V1523">
        <v>-2101.1999999999998</v>
      </c>
      <c r="W1523">
        <v>-3502.7</v>
      </c>
      <c r="X1523">
        <v>6.8349999999999994E-2</v>
      </c>
      <c r="Y1523">
        <v>6.8333000000000005E-2</v>
      </c>
      <c r="Z1523">
        <v>1.7142999999999999E-2</v>
      </c>
      <c r="AA1523">
        <v>-0.6381</v>
      </c>
      <c r="AB1523">
        <v>1.4779000000000001E-3</v>
      </c>
      <c r="AC1523">
        <v>1.3523999999999999E-3</v>
      </c>
      <c r="AD1523">
        <v>6</v>
      </c>
      <c r="AE1523">
        <v>6</v>
      </c>
      <c r="AF1523">
        <v>8.7469000000000005E-2</v>
      </c>
      <c r="AG1523">
        <v>8.2471000000000003E-2</v>
      </c>
      <c r="AH1523">
        <v>4.9982000000000004E-3</v>
      </c>
      <c r="AI1523">
        <v>6</v>
      </c>
      <c r="AJ1523">
        <v>4</v>
      </c>
      <c r="AK1523">
        <v>1</v>
      </c>
      <c r="AL1523">
        <v>1</v>
      </c>
      <c r="AM1523">
        <v>1</v>
      </c>
      <c r="AN1523">
        <v>0</v>
      </c>
      <c r="AO1523">
        <v>0.82965</v>
      </c>
      <c r="AP1523">
        <v>1</v>
      </c>
      <c r="AQ1523">
        <v>1</v>
      </c>
      <c r="AR1523" t="s">
        <v>96</v>
      </c>
      <c r="AS1523" t="s">
        <v>95</v>
      </c>
      <c r="AT1523" t="s">
        <v>95</v>
      </c>
      <c r="AU1523" t="s">
        <v>95</v>
      </c>
      <c r="AV1523" t="s">
        <v>95</v>
      </c>
      <c r="AW1523" t="s">
        <v>95</v>
      </c>
      <c r="AX1523" t="s">
        <v>95</v>
      </c>
      <c r="AY1523" t="s">
        <v>94</v>
      </c>
      <c r="AZ1523" t="s">
        <v>94</v>
      </c>
      <c r="BA1523" t="s">
        <v>96</v>
      </c>
      <c r="BB1523" t="s">
        <v>94</v>
      </c>
      <c r="BC1523" t="s">
        <v>96</v>
      </c>
      <c r="BD1523" t="s">
        <v>94</v>
      </c>
      <c r="BI1523">
        <v>0</v>
      </c>
      <c r="BJ1523" t="s">
        <v>108</v>
      </c>
      <c r="BK1523" t="s">
        <v>138</v>
      </c>
      <c r="BL1523">
        <v>1</v>
      </c>
      <c r="BM1523">
        <v>1</v>
      </c>
      <c r="BN1523">
        <v>0</v>
      </c>
      <c r="BO1523">
        <v>1</v>
      </c>
      <c r="BP1523">
        <v>0</v>
      </c>
      <c r="BQ1523">
        <v>0</v>
      </c>
      <c r="BY1523">
        <v>1588</v>
      </c>
      <c r="CG1523" s="4">
        <v>1</v>
      </c>
      <c r="CH1523" s="4">
        <v>1</v>
      </c>
      <c r="CI1523" s="5">
        <v>0</v>
      </c>
      <c r="CJ1523" s="5">
        <v>1</v>
      </c>
      <c r="CK1523" s="5">
        <v>0</v>
      </c>
      <c r="CL1523" s="5">
        <v>0</v>
      </c>
      <c r="CM1523" s="12" t="s">
        <v>3470</v>
      </c>
    </row>
    <row r="1524" spans="1:91" x14ac:dyDescent="0.2">
      <c r="A1524" t="s">
        <v>2346</v>
      </c>
      <c r="B1524" t="s">
        <v>2275</v>
      </c>
      <c r="C1524" t="s">
        <v>403</v>
      </c>
      <c r="D1524">
        <v>1.1000000000000001</v>
      </c>
      <c r="E1524" t="s">
        <v>90</v>
      </c>
      <c r="F1524" t="s">
        <v>2283</v>
      </c>
      <c r="G1524" t="s">
        <v>107</v>
      </c>
      <c r="H1524" t="s">
        <v>2278</v>
      </c>
      <c r="I1524">
        <v>0.25401000000000001</v>
      </c>
      <c r="J1524">
        <v>1.8494E-3</v>
      </c>
      <c r="K1524">
        <v>9.1938999999999996E-3</v>
      </c>
      <c r="L1524">
        <v>2017.1</v>
      </c>
      <c r="M1524">
        <v>17.3</v>
      </c>
      <c r="N1524">
        <v>0.16768</v>
      </c>
      <c r="O1524">
        <v>1555.1</v>
      </c>
      <c r="P1524" s="1">
        <v>157510</v>
      </c>
      <c r="Q1524">
        <v>-18.460999999999999</v>
      </c>
      <c r="R1524">
        <v>0.48986000000000002</v>
      </c>
      <c r="S1524">
        <v>0.23479</v>
      </c>
      <c r="T1524">
        <v>2.7406E-2</v>
      </c>
      <c r="U1524">
        <v>2.2957999999999999E-2</v>
      </c>
      <c r="V1524">
        <v>-6.3776000000000002</v>
      </c>
      <c r="W1524">
        <v>-8.4854000000000003</v>
      </c>
      <c r="X1524">
        <v>0.10421999999999999</v>
      </c>
      <c r="Y1524">
        <v>9.69E-2</v>
      </c>
      <c r="Z1524">
        <v>0.47366000000000003</v>
      </c>
      <c r="AA1524">
        <v>0.32327</v>
      </c>
      <c r="AB1524">
        <v>2.7838000000000002E-2</v>
      </c>
      <c r="AC1524">
        <v>2.2835000000000001E-2</v>
      </c>
      <c r="AD1524">
        <v>10</v>
      </c>
      <c r="AE1524">
        <v>10</v>
      </c>
      <c r="AF1524">
        <v>1.0138</v>
      </c>
      <c r="AG1524">
        <v>0.39360000000000001</v>
      </c>
      <c r="AH1524">
        <v>0.62021999999999999</v>
      </c>
      <c r="AI1524">
        <v>10</v>
      </c>
      <c r="AJ1524">
        <v>2</v>
      </c>
      <c r="AK1524">
        <v>5</v>
      </c>
      <c r="AL1524">
        <v>1</v>
      </c>
      <c r="AM1524">
        <v>1</v>
      </c>
      <c r="AN1524">
        <v>1</v>
      </c>
      <c r="AO1524">
        <v>0.87836000000000003</v>
      </c>
      <c r="AP1524">
        <v>1</v>
      </c>
      <c r="AQ1524">
        <v>1</v>
      </c>
      <c r="AR1524" t="s">
        <v>94</v>
      </c>
      <c r="AS1524" t="s">
        <v>95</v>
      </c>
      <c r="AT1524" t="s">
        <v>95</v>
      </c>
      <c r="AU1524" t="s">
        <v>95</v>
      </c>
      <c r="AV1524" t="s">
        <v>95</v>
      </c>
      <c r="AW1524" t="s">
        <v>95</v>
      </c>
      <c r="AX1524" t="s">
        <v>95</v>
      </c>
      <c r="AY1524" t="s">
        <v>95</v>
      </c>
      <c r="AZ1524" t="s">
        <v>95</v>
      </c>
      <c r="BA1524" t="s">
        <v>94</v>
      </c>
      <c r="BB1524" t="s">
        <v>95</v>
      </c>
      <c r="BC1524" t="s">
        <v>94</v>
      </c>
      <c r="BD1524" t="s">
        <v>95</v>
      </c>
      <c r="BH1524" t="s">
        <v>2284</v>
      </c>
      <c r="BI1524">
        <v>0</v>
      </c>
      <c r="BK1524" t="s">
        <v>109</v>
      </c>
      <c r="BL1524">
        <v>1</v>
      </c>
      <c r="BM1524">
        <v>1</v>
      </c>
      <c r="BN1524">
        <v>0</v>
      </c>
      <c r="BO1524">
        <v>0</v>
      </c>
      <c r="BP1524">
        <v>0</v>
      </c>
      <c r="BQ1524">
        <v>0</v>
      </c>
      <c r="BY1524">
        <v>1589</v>
      </c>
      <c r="CG1524" s="4">
        <v>0</v>
      </c>
      <c r="CH1524" s="4">
        <v>1</v>
      </c>
      <c r="CI1524" s="5">
        <v>0</v>
      </c>
      <c r="CJ1524" s="5">
        <v>0</v>
      </c>
      <c r="CK1524" s="5">
        <v>0</v>
      </c>
      <c r="CL1524" s="5">
        <v>0</v>
      </c>
      <c r="CM1524" s="12" t="s">
        <v>3472</v>
      </c>
    </row>
    <row r="1525" spans="1:91" x14ac:dyDescent="0.2">
      <c r="A1525" t="s">
        <v>2347</v>
      </c>
      <c r="B1525" t="s">
        <v>2275</v>
      </c>
      <c r="C1525" t="s">
        <v>403</v>
      </c>
      <c r="D1525">
        <v>3.2</v>
      </c>
      <c r="E1525" t="s">
        <v>120</v>
      </c>
      <c r="F1525" t="s">
        <v>2286</v>
      </c>
      <c r="G1525" t="s">
        <v>2287</v>
      </c>
      <c r="H1525" t="s">
        <v>2278</v>
      </c>
      <c r="I1525">
        <v>0.20504</v>
      </c>
      <c r="J1525">
        <v>1.8457E-3</v>
      </c>
      <c r="K1525">
        <v>9.1696999999999994E-3</v>
      </c>
      <c r="L1525">
        <v>2017</v>
      </c>
      <c r="M1525">
        <v>21.431999999999999</v>
      </c>
      <c r="N1525">
        <v>0.1986</v>
      </c>
      <c r="O1525">
        <v>1555.1</v>
      </c>
      <c r="P1525" s="1">
        <v>157510</v>
      </c>
      <c r="Q1525">
        <v>-18.396000000000001</v>
      </c>
      <c r="R1525">
        <v>0.46215000000000001</v>
      </c>
      <c r="S1525">
        <v>0.19323000000000001</v>
      </c>
      <c r="T1525">
        <v>2.8756E-2</v>
      </c>
      <c r="U1525">
        <v>2.4174999999999999E-2</v>
      </c>
      <c r="V1525">
        <v>-8.3198000000000008</v>
      </c>
      <c r="W1525">
        <v>-10.983000000000001</v>
      </c>
      <c r="X1525">
        <v>0.1197</v>
      </c>
      <c r="Y1525">
        <v>0.11310000000000001</v>
      </c>
      <c r="Z1525">
        <v>0.45118000000000003</v>
      </c>
      <c r="AA1525">
        <v>0.29437999999999998</v>
      </c>
      <c r="AB1525">
        <v>2.9048000000000001E-2</v>
      </c>
      <c r="AC1525">
        <v>2.4056000000000001E-2</v>
      </c>
      <c r="AD1525">
        <v>10</v>
      </c>
      <c r="AE1525">
        <v>10</v>
      </c>
      <c r="AF1525">
        <v>0.94159000000000004</v>
      </c>
      <c r="AG1525">
        <v>0.40282000000000001</v>
      </c>
      <c r="AH1525">
        <v>0.53876999999999997</v>
      </c>
      <c r="AI1525">
        <v>10</v>
      </c>
      <c r="AJ1525">
        <v>2</v>
      </c>
      <c r="AK1525">
        <v>6</v>
      </c>
      <c r="AL1525">
        <v>1</v>
      </c>
      <c r="AM1525">
        <v>1</v>
      </c>
      <c r="AN1525">
        <v>1</v>
      </c>
      <c r="AO1525">
        <v>0.88185000000000002</v>
      </c>
      <c r="AP1525">
        <v>1</v>
      </c>
      <c r="AQ1525">
        <v>1</v>
      </c>
      <c r="AR1525" t="s">
        <v>94</v>
      </c>
      <c r="AS1525" t="s">
        <v>95</v>
      </c>
      <c r="AT1525" t="s">
        <v>95</v>
      </c>
      <c r="AU1525" t="s">
        <v>95</v>
      </c>
      <c r="AV1525" t="s">
        <v>95</v>
      </c>
      <c r="AW1525" t="s">
        <v>95</v>
      </c>
      <c r="AX1525" t="s">
        <v>95</v>
      </c>
      <c r="AY1525" t="s">
        <v>95</v>
      </c>
      <c r="AZ1525" t="s">
        <v>95</v>
      </c>
      <c r="BA1525" t="s">
        <v>94</v>
      </c>
      <c r="BB1525" t="s">
        <v>95</v>
      </c>
      <c r="BC1525" t="s">
        <v>94</v>
      </c>
      <c r="BD1525" t="s">
        <v>95</v>
      </c>
      <c r="BH1525" t="s">
        <v>2288</v>
      </c>
      <c r="BI1525">
        <v>0</v>
      </c>
      <c r="BL1525">
        <v>0</v>
      </c>
      <c r="BM1525">
        <v>1</v>
      </c>
      <c r="BN1525">
        <v>0</v>
      </c>
      <c r="BO1525">
        <v>0</v>
      </c>
      <c r="BP1525">
        <v>0</v>
      </c>
      <c r="BQ1525">
        <v>1</v>
      </c>
      <c r="BY1525">
        <v>1590</v>
      </c>
      <c r="CG1525" s="4">
        <v>0</v>
      </c>
      <c r="CH1525" s="4">
        <v>1</v>
      </c>
      <c r="CI1525" s="5">
        <v>0</v>
      </c>
      <c r="CJ1525" s="5">
        <v>0</v>
      </c>
      <c r="CK1525" s="5">
        <v>0</v>
      </c>
      <c r="CL1525" s="5">
        <v>1</v>
      </c>
    </row>
    <row r="1526" spans="1:91" x14ac:dyDescent="0.2">
      <c r="A1526" t="s">
        <v>2348</v>
      </c>
      <c r="B1526" t="s">
        <v>2275</v>
      </c>
      <c r="C1526" t="s">
        <v>403</v>
      </c>
      <c r="D1526">
        <v>3.2</v>
      </c>
      <c r="E1526" t="s">
        <v>120</v>
      </c>
      <c r="F1526" t="s">
        <v>2290</v>
      </c>
      <c r="G1526" t="s">
        <v>2291</v>
      </c>
      <c r="H1526" t="s">
        <v>2278</v>
      </c>
      <c r="I1526">
        <v>0.32972000000000001</v>
      </c>
      <c r="J1526">
        <v>1.8513E-3</v>
      </c>
      <c r="K1526">
        <v>9.1999999999999998E-3</v>
      </c>
      <c r="L1526">
        <v>2017.3</v>
      </c>
      <c r="M1526">
        <v>13.327999999999999</v>
      </c>
      <c r="N1526">
        <v>0.13896</v>
      </c>
      <c r="O1526">
        <v>1555.1</v>
      </c>
      <c r="P1526" s="1">
        <v>157510</v>
      </c>
      <c r="Q1526">
        <v>-18.489000000000001</v>
      </c>
      <c r="R1526">
        <v>0.52198</v>
      </c>
      <c r="S1526">
        <v>0.28297</v>
      </c>
      <c r="T1526">
        <v>2.5940000000000001E-2</v>
      </c>
      <c r="U1526">
        <v>2.1575E-2</v>
      </c>
      <c r="V1526">
        <v>-4.7302999999999997</v>
      </c>
      <c r="W1526">
        <v>-6.3674999999999997</v>
      </c>
      <c r="X1526">
        <v>8.9812000000000003E-2</v>
      </c>
      <c r="Y1526">
        <v>8.1600000000000006E-2</v>
      </c>
      <c r="Z1526">
        <v>0.49606</v>
      </c>
      <c r="AA1526">
        <v>0.35208</v>
      </c>
      <c r="AB1526">
        <v>2.6634000000000001E-2</v>
      </c>
      <c r="AC1526">
        <v>2.1479999999999999E-2</v>
      </c>
      <c r="AD1526">
        <v>10</v>
      </c>
      <c r="AE1526">
        <v>10</v>
      </c>
      <c r="AF1526">
        <v>1.1011</v>
      </c>
      <c r="AG1526">
        <v>0.36702000000000001</v>
      </c>
      <c r="AH1526">
        <v>0.73404000000000003</v>
      </c>
      <c r="AI1526">
        <v>10</v>
      </c>
      <c r="AJ1526">
        <v>2</v>
      </c>
      <c r="AK1526">
        <v>9</v>
      </c>
      <c r="AL1526">
        <v>1</v>
      </c>
      <c r="AM1526">
        <v>0</v>
      </c>
      <c r="AN1526">
        <v>1</v>
      </c>
      <c r="AO1526">
        <v>0.87353000000000003</v>
      </c>
      <c r="AP1526">
        <v>1</v>
      </c>
      <c r="AQ1526">
        <v>1</v>
      </c>
      <c r="AR1526" t="s">
        <v>94</v>
      </c>
      <c r="AS1526" t="s">
        <v>95</v>
      </c>
      <c r="AT1526" t="s">
        <v>95</v>
      </c>
      <c r="AU1526" t="s">
        <v>95</v>
      </c>
      <c r="AV1526" t="s">
        <v>95</v>
      </c>
      <c r="AW1526" t="s">
        <v>95</v>
      </c>
      <c r="AX1526" t="s">
        <v>95</v>
      </c>
      <c r="AY1526" t="s">
        <v>95</v>
      </c>
      <c r="AZ1526" t="s">
        <v>95</v>
      </c>
      <c r="BA1526" t="s">
        <v>94</v>
      </c>
      <c r="BB1526" t="s">
        <v>95</v>
      </c>
      <c r="BC1526" t="s">
        <v>94</v>
      </c>
      <c r="BD1526" t="s">
        <v>95</v>
      </c>
      <c r="BH1526" t="s">
        <v>2288</v>
      </c>
      <c r="BI1526">
        <v>0</v>
      </c>
      <c r="BL1526">
        <v>0</v>
      </c>
      <c r="BM1526">
        <v>1</v>
      </c>
      <c r="BN1526">
        <v>0</v>
      </c>
      <c r="BO1526">
        <v>0</v>
      </c>
      <c r="BP1526">
        <v>0</v>
      </c>
      <c r="BQ1526">
        <v>0</v>
      </c>
      <c r="BY1526">
        <v>1591</v>
      </c>
      <c r="CG1526" s="4">
        <v>0</v>
      </c>
      <c r="CH1526" s="4">
        <v>1</v>
      </c>
      <c r="CI1526" s="5">
        <v>0</v>
      </c>
      <c r="CJ1526" s="5">
        <v>0</v>
      </c>
      <c r="CK1526" s="5">
        <v>0</v>
      </c>
      <c r="CL1526" s="5">
        <v>0</v>
      </c>
    </row>
    <row r="1527" spans="1:91" x14ac:dyDescent="0.2">
      <c r="A1527" t="s">
        <v>2349</v>
      </c>
      <c r="B1527" t="s">
        <v>2275</v>
      </c>
      <c r="C1527" t="s">
        <v>403</v>
      </c>
      <c r="D1527">
        <v>3.5</v>
      </c>
      <c r="E1527" t="s">
        <v>317</v>
      </c>
      <c r="F1527" t="s">
        <v>318</v>
      </c>
      <c r="G1527" t="s">
        <v>319</v>
      </c>
      <c r="H1527" t="s">
        <v>2278</v>
      </c>
      <c r="I1527">
        <v>0.27729999999999999</v>
      </c>
      <c r="J1527">
        <v>2.7854E-2</v>
      </c>
      <c r="K1527">
        <v>0.28432000000000002</v>
      </c>
      <c r="L1527">
        <v>2013.9</v>
      </c>
      <c r="M1527">
        <v>15.847</v>
      </c>
      <c r="N1527">
        <v>13.003</v>
      </c>
      <c r="O1527">
        <v>1549.6</v>
      </c>
      <c r="P1527" s="1">
        <v>158010</v>
      </c>
      <c r="Q1527">
        <v>-566.05999999999995</v>
      </c>
      <c r="R1527">
        <v>0.98514000000000002</v>
      </c>
      <c r="S1527">
        <v>0.98404999999999998</v>
      </c>
      <c r="T1527">
        <v>0.51905999999999997</v>
      </c>
      <c r="U1527">
        <v>0.31590000000000001</v>
      </c>
      <c r="V1527">
        <v>-0.54918999999999996</v>
      </c>
      <c r="W1527">
        <v>-0.62295999999999996</v>
      </c>
      <c r="X1527">
        <v>5.2999000000000001</v>
      </c>
      <c r="Y1527">
        <v>3.1556000000000002</v>
      </c>
      <c r="Z1527">
        <v>0.752</v>
      </c>
      <c r="AA1527">
        <v>0.74019000000000001</v>
      </c>
      <c r="AB1527">
        <v>2.1204999999999998</v>
      </c>
      <c r="AC1527">
        <v>1.8287</v>
      </c>
      <c r="AD1527">
        <v>45</v>
      </c>
      <c r="AE1527">
        <v>26</v>
      </c>
      <c r="AF1527">
        <v>0.92288999999999999</v>
      </c>
      <c r="AG1527">
        <v>7.6908000000000004E-2</v>
      </c>
      <c r="AH1527">
        <v>0.84599000000000002</v>
      </c>
      <c r="AI1527">
        <v>26</v>
      </c>
      <c r="AJ1527">
        <v>3</v>
      </c>
      <c r="AK1527">
        <v>25</v>
      </c>
      <c r="AL1527">
        <v>1</v>
      </c>
      <c r="AM1527">
        <v>0</v>
      </c>
      <c r="AN1527">
        <v>1</v>
      </c>
      <c r="AO1527">
        <v>0.93274999999999997</v>
      </c>
      <c r="AP1527">
        <v>0</v>
      </c>
      <c r="AQ1527">
        <v>1</v>
      </c>
      <c r="AR1527" t="s">
        <v>95</v>
      </c>
      <c r="AS1527" t="s">
        <v>95</v>
      </c>
      <c r="AT1527" t="s">
        <v>95</v>
      </c>
      <c r="AU1527" t="s">
        <v>95</v>
      </c>
      <c r="AV1527" t="s">
        <v>95</v>
      </c>
      <c r="AW1527" t="s">
        <v>95</v>
      </c>
      <c r="AX1527" t="s">
        <v>95</v>
      </c>
      <c r="AY1527" t="s">
        <v>95</v>
      </c>
      <c r="AZ1527" t="s">
        <v>95</v>
      </c>
      <c r="BA1527" t="s">
        <v>95</v>
      </c>
      <c r="BB1527" t="s">
        <v>95</v>
      </c>
      <c r="BC1527" t="s">
        <v>95</v>
      </c>
      <c r="BD1527" t="s">
        <v>95</v>
      </c>
      <c r="BI1527">
        <v>0</v>
      </c>
      <c r="BJ1527" t="s">
        <v>137</v>
      </c>
      <c r="BK1527" t="s">
        <v>133</v>
      </c>
      <c r="BL1527">
        <v>1</v>
      </c>
      <c r="BM1527">
        <v>1</v>
      </c>
      <c r="BN1527">
        <v>0</v>
      </c>
      <c r="BO1527">
        <v>0</v>
      </c>
      <c r="BP1527">
        <v>0</v>
      </c>
      <c r="BQ1527">
        <v>1</v>
      </c>
      <c r="BY1527">
        <v>1592</v>
      </c>
      <c r="CG1527" s="4">
        <v>1</v>
      </c>
      <c r="CH1527" s="4">
        <v>1</v>
      </c>
      <c r="CI1527" s="5">
        <v>0</v>
      </c>
      <c r="CJ1527" s="5">
        <v>0</v>
      </c>
      <c r="CK1527" s="5">
        <v>0</v>
      </c>
      <c r="CL1527" s="5">
        <v>1</v>
      </c>
    </row>
    <row r="1528" spans="1:91" x14ac:dyDescent="0.2">
      <c r="A1528" t="s">
        <v>2350</v>
      </c>
      <c r="B1528" t="s">
        <v>2275</v>
      </c>
      <c r="C1528" t="s">
        <v>403</v>
      </c>
      <c r="D1528">
        <v>3.5</v>
      </c>
      <c r="E1528" t="s">
        <v>317</v>
      </c>
      <c r="F1528" t="s">
        <v>321</v>
      </c>
      <c r="G1528" t="s">
        <v>322</v>
      </c>
      <c r="H1528" t="s">
        <v>2278</v>
      </c>
      <c r="I1528">
        <v>48.341999999999999</v>
      </c>
      <c r="J1528">
        <v>4.7149999999999997E-2</v>
      </c>
      <c r="K1528">
        <v>1.7655000000000001E-2</v>
      </c>
      <c r="L1528">
        <v>2009.2</v>
      </c>
      <c r="M1528">
        <v>9.0902999999999998E-2</v>
      </c>
      <c r="N1528">
        <v>0.73333000000000004</v>
      </c>
      <c r="O1528">
        <v>4.3721000000000003E-2</v>
      </c>
      <c r="P1528">
        <v>1965.8</v>
      </c>
      <c r="Q1528">
        <v>-35.078000000000003</v>
      </c>
      <c r="R1528">
        <v>0.21345</v>
      </c>
      <c r="S1528">
        <v>0.15590000000000001</v>
      </c>
      <c r="T1528">
        <v>0.63127999999999995</v>
      </c>
      <c r="U1528">
        <v>0.28297</v>
      </c>
      <c r="V1528">
        <v>8.1742999999999996E-2</v>
      </c>
      <c r="W1528">
        <v>3.8016000000000001E-2</v>
      </c>
      <c r="X1528">
        <v>0.68208999999999997</v>
      </c>
      <c r="Y1528">
        <v>0.39700000000000002</v>
      </c>
      <c r="Z1528">
        <v>0.10376000000000001</v>
      </c>
      <c r="AA1528">
        <v>6.1082999999999998E-2</v>
      </c>
      <c r="AB1528">
        <v>0.67386999999999997</v>
      </c>
      <c r="AC1528">
        <v>0.38379999999999997</v>
      </c>
      <c r="AD1528">
        <v>45</v>
      </c>
      <c r="AE1528">
        <v>8</v>
      </c>
      <c r="AF1528">
        <v>5.4545000000000003</v>
      </c>
      <c r="AG1528">
        <v>1.3635999999999999</v>
      </c>
      <c r="AH1528">
        <v>4.0909000000000004</v>
      </c>
      <c r="AI1528">
        <v>23</v>
      </c>
      <c r="AJ1528">
        <v>11</v>
      </c>
      <c r="AK1528">
        <v>22</v>
      </c>
      <c r="AL1528">
        <v>1</v>
      </c>
      <c r="AM1528">
        <v>0</v>
      </c>
      <c r="AN1528">
        <v>1</v>
      </c>
      <c r="AO1528">
        <v>7.6923000000000005E-2</v>
      </c>
      <c r="AP1528">
        <v>0</v>
      </c>
      <c r="AQ1528">
        <v>1</v>
      </c>
      <c r="AR1528" t="s">
        <v>96</v>
      </c>
      <c r="AS1528" t="s">
        <v>95</v>
      </c>
      <c r="AT1528" t="s">
        <v>95</v>
      </c>
      <c r="AU1528" t="s">
        <v>94</v>
      </c>
      <c r="AV1528" t="s">
        <v>94</v>
      </c>
      <c r="AW1528" t="s">
        <v>94</v>
      </c>
      <c r="AX1528" t="s">
        <v>94</v>
      </c>
      <c r="AY1528" t="s">
        <v>95</v>
      </c>
      <c r="AZ1528" t="s">
        <v>94</v>
      </c>
      <c r="BA1528" t="s">
        <v>96</v>
      </c>
      <c r="BB1528" t="s">
        <v>94</v>
      </c>
      <c r="BC1528" t="s">
        <v>96</v>
      </c>
      <c r="BD1528" t="s">
        <v>94</v>
      </c>
      <c r="BI1528">
        <v>0</v>
      </c>
      <c r="BJ1528" t="s">
        <v>132</v>
      </c>
      <c r="BK1528" t="s">
        <v>133</v>
      </c>
      <c r="BL1528">
        <v>0</v>
      </c>
      <c r="BM1528">
        <v>1</v>
      </c>
      <c r="BN1528">
        <v>0</v>
      </c>
      <c r="BO1528">
        <v>0</v>
      </c>
      <c r="BP1528">
        <v>0</v>
      </c>
      <c r="BQ1528">
        <v>0</v>
      </c>
      <c r="BY1528">
        <v>1593</v>
      </c>
      <c r="CG1528" s="4">
        <v>0</v>
      </c>
      <c r="CH1528" s="4">
        <v>1</v>
      </c>
      <c r="CI1528" s="5">
        <v>0</v>
      </c>
      <c r="CJ1528" s="5">
        <v>0</v>
      </c>
      <c r="CK1528" s="5">
        <v>0</v>
      </c>
      <c r="CL1528" s="5">
        <v>0</v>
      </c>
    </row>
    <row r="1529" spans="1:91" x14ac:dyDescent="0.2">
      <c r="A1529" t="s">
        <v>2351</v>
      </c>
      <c r="B1529" t="s">
        <v>2275</v>
      </c>
      <c r="C1529" t="s">
        <v>403</v>
      </c>
      <c r="D1529">
        <v>3.5</v>
      </c>
      <c r="E1529" t="s">
        <v>317</v>
      </c>
      <c r="F1529" t="s">
        <v>325</v>
      </c>
      <c r="G1529" t="s">
        <v>326</v>
      </c>
      <c r="H1529" t="s">
        <v>2278</v>
      </c>
      <c r="I1529">
        <v>0.44613000000000003</v>
      </c>
      <c r="J1529">
        <v>0.11040999999999999</v>
      </c>
      <c r="K1529">
        <v>2.1343999999999998E-2</v>
      </c>
      <c r="L1529">
        <v>2015.4</v>
      </c>
      <c r="M1529">
        <v>9.8501999999999992</v>
      </c>
      <c r="N1529">
        <v>1.0294000000000001</v>
      </c>
      <c r="O1529">
        <v>0.85262000000000004</v>
      </c>
      <c r="P1529">
        <v>2021.2</v>
      </c>
      <c r="Q1529">
        <v>-42.508000000000003</v>
      </c>
      <c r="R1529">
        <v>0.43867</v>
      </c>
      <c r="S1529">
        <v>0.39759</v>
      </c>
      <c r="T1529">
        <v>0.38329999999999997</v>
      </c>
      <c r="U1529">
        <v>0.18959999999999999</v>
      </c>
      <c r="V1529">
        <v>0.39116000000000001</v>
      </c>
      <c r="W1529">
        <v>0.36216999999999999</v>
      </c>
      <c r="X1529">
        <v>0.39918999999999999</v>
      </c>
      <c r="Y1529">
        <v>0.24471000000000001</v>
      </c>
      <c r="Z1529">
        <v>0.29358000000000001</v>
      </c>
      <c r="AA1529">
        <v>0.25994</v>
      </c>
      <c r="AB1529">
        <v>0.42998999999999998</v>
      </c>
      <c r="AC1529">
        <v>0.31806000000000001</v>
      </c>
      <c r="AD1529">
        <v>45</v>
      </c>
      <c r="AE1529">
        <v>8</v>
      </c>
      <c r="AF1529">
        <v>1.9429000000000001</v>
      </c>
      <c r="AG1529">
        <v>0.97145999999999999</v>
      </c>
      <c r="AH1529">
        <v>0.97145999999999999</v>
      </c>
      <c r="AI1529">
        <v>17</v>
      </c>
      <c r="AJ1529">
        <v>2</v>
      </c>
      <c r="AK1529">
        <v>16</v>
      </c>
      <c r="AL1529">
        <v>1</v>
      </c>
      <c r="AM1529">
        <v>0</v>
      </c>
      <c r="AN1529">
        <v>1</v>
      </c>
      <c r="AO1529">
        <v>0.5</v>
      </c>
      <c r="AP1529">
        <v>0</v>
      </c>
      <c r="AQ1529">
        <v>1</v>
      </c>
      <c r="AR1529" t="s">
        <v>94</v>
      </c>
      <c r="AS1529" t="s">
        <v>95</v>
      </c>
      <c r="AT1529" t="s">
        <v>95</v>
      </c>
      <c r="AU1529" t="s">
        <v>94</v>
      </c>
      <c r="AV1529" t="s">
        <v>94</v>
      </c>
      <c r="AW1529" t="s">
        <v>94</v>
      </c>
      <c r="AX1529" t="s">
        <v>94</v>
      </c>
      <c r="AY1529" t="s">
        <v>95</v>
      </c>
      <c r="AZ1529" t="s">
        <v>94</v>
      </c>
      <c r="BA1529" t="s">
        <v>94</v>
      </c>
      <c r="BB1529" t="s">
        <v>94</v>
      </c>
      <c r="BC1529" t="s">
        <v>94</v>
      </c>
      <c r="BD1529" t="s">
        <v>94</v>
      </c>
      <c r="BI1529">
        <v>0</v>
      </c>
      <c r="BJ1529" t="s">
        <v>132</v>
      </c>
      <c r="BK1529" t="s">
        <v>133</v>
      </c>
      <c r="BL1529">
        <v>0</v>
      </c>
      <c r="BM1529">
        <v>1</v>
      </c>
      <c r="BN1529">
        <v>0</v>
      </c>
      <c r="BO1529">
        <v>0</v>
      </c>
      <c r="BP1529">
        <v>0</v>
      </c>
      <c r="BQ1529">
        <v>0</v>
      </c>
      <c r="BY1529">
        <v>1594</v>
      </c>
      <c r="CG1529" s="4">
        <v>0</v>
      </c>
      <c r="CH1529" s="4">
        <v>1</v>
      </c>
      <c r="CI1529" s="5">
        <v>0</v>
      </c>
      <c r="CJ1529" s="5">
        <v>0</v>
      </c>
      <c r="CK1529" s="5">
        <v>0</v>
      </c>
      <c r="CL1529" s="5">
        <v>0</v>
      </c>
    </row>
    <row r="1530" spans="1:91" x14ac:dyDescent="0.2">
      <c r="A1530" t="s">
        <v>2352</v>
      </c>
      <c r="B1530" t="s">
        <v>2275</v>
      </c>
      <c r="C1530" t="s">
        <v>403</v>
      </c>
      <c r="D1530">
        <v>3.5</v>
      </c>
      <c r="E1530" t="s">
        <v>317</v>
      </c>
      <c r="F1530" t="s">
        <v>328</v>
      </c>
      <c r="G1530" t="s">
        <v>329</v>
      </c>
      <c r="H1530" t="s">
        <v>2278</v>
      </c>
      <c r="I1530">
        <v>33.820999999999998</v>
      </c>
      <c r="J1530">
        <v>5.7661999999999998E-2</v>
      </c>
      <c r="K1530">
        <v>1.3487000000000001E-2</v>
      </c>
      <c r="L1530">
        <v>2006.3</v>
      </c>
      <c r="M1530">
        <v>0.12992999999999999</v>
      </c>
      <c r="N1530">
        <v>0.48668</v>
      </c>
      <c r="O1530">
        <v>1.7725000000000001E-2</v>
      </c>
      <c r="P1530">
        <v>1963.9</v>
      </c>
      <c r="Q1530">
        <v>-26.806999999999999</v>
      </c>
      <c r="R1530">
        <v>0.13028999999999999</v>
      </c>
      <c r="S1530">
        <v>6.6647999999999999E-2</v>
      </c>
      <c r="T1530">
        <v>0.61600999999999995</v>
      </c>
      <c r="U1530">
        <v>0.26177</v>
      </c>
      <c r="V1530">
        <v>6.2921000000000005E-2</v>
      </c>
      <c r="W1530">
        <v>1.8297999999999998E-2</v>
      </c>
      <c r="X1530">
        <v>0.63941999999999999</v>
      </c>
      <c r="Y1530">
        <v>0.29629</v>
      </c>
      <c r="Z1530">
        <v>7.0319999999999994E-2</v>
      </c>
      <c r="AA1530">
        <v>2.6048999999999999E-2</v>
      </c>
      <c r="AB1530">
        <v>0.63688999999999996</v>
      </c>
      <c r="AC1530">
        <v>0.30180000000000001</v>
      </c>
      <c r="AD1530">
        <v>45</v>
      </c>
      <c r="AE1530">
        <v>8</v>
      </c>
      <c r="AF1530">
        <v>8.2693999999999992</v>
      </c>
      <c r="AG1530">
        <v>2.2602000000000001E-2</v>
      </c>
      <c r="AH1530">
        <v>8.2468000000000004</v>
      </c>
      <c r="AI1530">
        <v>17</v>
      </c>
      <c r="AJ1530">
        <v>16</v>
      </c>
      <c r="AK1530">
        <v>1</v>
      </c>
      <c r="AL1530">
        <v>0</v>
      </c>
      <c r="AM1530">
        <v>0</v>
      </c>
      <c r="AN1530">
        <v>1</v>
      </c>
      <c r="AO1530">
        <v>3.6701999999999999E-2</v>
      </c>
      <c r="AP1530">
        <v>0</v>
      </c>
      <c r="AQ1530">
        <v>1</v>
      </c>
      <c r="AR1530" t="s">
        <v>96</v>
      </c>
      <c r="AS1530" t="s">
        <v>95</v>
      </c>
      <c r="AT1530" t="s">
        <v>95</v>
      </c>
      <c r="AU1530" t="s">
        <v>94</v>
      </c>
      <c r="AV1530" t="s">
        <v>94</v>
      </c>
      <c r="AW1530" t="s">
        <v>94</v>
      </c>
      <c r="AX1530" t="s">
        <v>94</v>
      </c>
      <c r="AY1530" t="s">
        <v>95</v>
      </c>
      <c r="AZ1530" t="s">
        <v>94</v>
      </c>
      <c r="BA1530" t="s">
        <v>96</v>
      </c>
      <c r="BB1530" t="s">
        <v>94</v>
      </c>
      <c r="BC1530" t="s">
        <v>96</v>
      </c>
      <c r="BD1530" t="s">
        <v>94</v>
      </c>
      <c r="BI1530">
        <v>0</v>
      </c>
      <c r="BJ1530" t="s">
        <v>132</v>
      </c>
      <c r="BK1530" t="s">
        <v>133</v>
      </c>
      <c r="BL1530">
        <v>0</v>
      </c>
      <c r="BM1530">
        <v>1</v>
      </c>
      <c r="BN1530">
        <v>0</v>
      </c>
      <c r="BO1530">
        <v>0</v>
      </c>
      <c r="BP1530">
        <v>0</v>
      </c>
      <c r="BQ1530">
        <v>0</v>
      </c>
      <c r="BY1530">
        <v>1595</v>
      </c>
      <c r="CG1530" s="4">
        <v>0</v>
      </c>
      <c r="CH1530" s="4">
        <v>1</v>
      </c>
      <c r="CI1530" s="5">
        <v>0</v>
      </c>
      <c r="CJ1530" s="5">
        <v>0</v>
      </c>
      <c r="CK1530" s="5">
        <v>0</v>
      </c>
      <c r="CL1530" s="5">
        <v>0</v>
      </c>
    </row>
    <row r="1531" spans="1:91" x14ac:dyDescent="0.2">
      <c r="A1531" t="s">
        <v>2353</v>
      </c>
      <c r="B1531" t="s">
        <v>2275</v>
      </c>
      <c r="C1531" t="s">
        <v>403</v>
      </c>
      <c r="D1531">
        <v>3.5</v>
      </c>
      <c r="E1531" t="s">
        <v>317</v>
      </c>
      <c r="F1531" t="s">
        <v>331</v>
      </c>
      <c r="G1531" t="s">
        <v>329</v>
      </c>
      <c r="H1531" t="s">
        <v>2278</v>
      </c>
      <c r="I1531">
        <v>27.443000000000001</v>
      </c>
      <c r="J1531">
        <v>6.4366000000000007E-2</v>
      </c>
      <c r="K1531">
        <v>1.5433000000000001E-2</v>
      </c>
      <c r="L1531">
        <v>2006.3</v>
      </c>
      <c r="M1531">
        <v>0.16012999999999999</v>
      </c>
      <c r="N1531">
        <v>0.53003</v>
      </c>
      <c r="O1531">
        <v>1.9435999999999998E-2</v>
      </c>
      <c r="P1531">
        <v>1968.9</v>
      </c>
      <c r="Q1531">
        <v>-30.686</v>
      </c>
      <c r="R1531">
        <v>0.13969999999999999</v>
      </c>
      <c r="S1531">
        <v>7.6745999999999995E-2</v>
      </c>
      <c r="T1531">
        <v>0.64437999999999995</v>
      </c>
      <c r="U1531">
        <v>0.28439999999999999</v>
      </c>
      <c r="V1531">
        <v>7.9200000000000007E-2</v>
      </c>
      <c r="W1531">
        <v>3.5353000000000002E-2</v>
      </c>
      <c r="X1531">
        <v>0.66664999999999996</v>
      </c>
      <c r="Y1531">
        <v>0.31724999999999998</v>
      </c>
      <c r="Z1531">
        <v>8.3238000000000006E-2</v>
      </c>
      <c r="AA1531">
        <v>3.9583E-2</v>
      </c>
      <c r="AB1531">
        <v>0.66518999999999995</v>
      </c>
      <c r="AC1531">
        <v>0.33062000000000002</v>
      </c>
      <c r="AD1531">
        <v>45</v>
      </c>
      <c r="AE1531">
        <v>9</v>
      </c>
      <c r="AF1531">
        <v>7.5930999999999997</v>
      </c>
      <c r="AG1531">
        <v>2.0753000000000001E-2</v>
      </c>
      <c r="AH1531">
        <v>7.5723000000000003</v>
      </c>
      <c r="AI1531">
        <v>17</v>
      </c>
      <c r="AJ1531">
        <v>16</v>
      </c>
      <c r="AK1531">
        <v>1</v>
      </c>
      <c r="AL1531">
        <v>0</v>
      </c>
      <c r="AM1531">
        <v>0</v>
      </c>
      <c r="AN1531">
        <v>1</v>
      </c>
      <c r="AO1531">
        <v>3.8591E-2</v>
      </c>
      <c r="AP1531">
        <v>0</v>
      </c>
      <c r="AQ1531">
        <v>1</v>
      </c>
      <c r="AR1531" t="s">
        <v>96</v>
      </c>
      <c r="AS1531" t="s">
        <v>95</v>
      </c>
      <c r="AT1531" t="s">
        <v>95</v>
      </c>
      <c r="AU1531" t="s">
        <v>94</v>
      </c>
      <c r="AV1531" t="s">
        <v>94</v>
      </c>
      <c r="AW1531" t="s">
        <v>94</v>
      </c>
      <c r="AX1531" t="s">
        <v>94</v>
      </c>
      <c r="AY1531" t="s">
        <v>95</v>
      </c>
      <c r="AZ1531" t="s">
        <v>94</v>
      </c>
      <c r="BA1531" t="s">
        <v>96</v>
      </c>
      <c r="BB1531" t="s">
        <v>94</v>
      </c>
      <c r="BC1531" t="s">
        <v>96</v>
      </c>
      <c r="BD1531" t="s">
        <v>94</v>
      </c>
      <c r="BI1531">
        <v>0</v>
      </c>
      <c r="BJ1531" t="s">
        <v>132</v>
      </c>
      <c r="BK1531" t="s">
        <v>133</v>
      </c>
      <c r="BL1531">
        <v>0</v>
      </c>
      <c r="BM1531">
        <v>1</v>
      </c>
      <c r="BN1531">
        <v>0</v>
      </c>
      <c r="BO1531">
        <v>0</v>
      </c>
      <c r="BP1531">
        <v>0</v>
      </c>
      <c r="BQ1531">
        <v>0</v>
      </c>
      <c r="BY1531">
        <v>1596</v>
      </c>
      <c r="CG1531" s="4">
        <v>0</v>
      </c>
      <c r="CH1531" s="4">
        <v>1</v>
      </c>
      <c r="CI1531" s="5">
        <v>0</v>
      </c>
      <c r="CJ1531" s="5">
        <v>0</v>
      </c>
      <c r="CK1531" s="5">
        <v>0</v>
      </c>
      <c r="CL1531" s="5">
        <v>0</v>
      </c>
    </row>
    <row r="1532" spans="1:91" x14ac:dyDescent="0.2">
      <c r="A1532" t="s">
        <v>2354</v>
      </c>
      <c r="B1532" t="s">
        <v>2275</v>
      </c>
      <c r="C1532" t="s">
        <v>403</v>
      </c>
      <c r="D1532">
        <v>3.5</v>
      </c>
      <c r="E1532" t="s">
        <v>317</v>
      </c>
      <c r="F1532" t="s">
        <v>333</v>
      </c>
      <c r="G1532" t="s">
        <v>326</v>
      </c>
      <c r="H1532" t="s">
        <v>2278</v>
      </c>
      <c r="I1532">
        <v>2.5194000000000001</v>
      </c>
      <c r="J1532">
        <v>0.16425999999999999</v>
      </c>
      <c r="K1532">
        <v>4.4796000000000002E-2</v>
      </c>
      <c r="L1532">
        <v>2019.3</v>
      </c>
      <c r="M1532">
        <v>1.7443</v>
      </c>
      <c r="N1532">
        <v>2.9201999999999999</v>
      </c>
      <c r="O1532">
        <v>6.2117000000000004</v>
      </c>
      <c r="P1532">
        <v>2028.1</v>
      </c>
      <c r="Q1532">
        <v>-89.259</v>
      </c>
      <c r="R1532">
        <v>0.75741999999999998</v>
      </c>
      <c r="S1532">
        <v>0.73967000000000005</v>
      </c>
      <c r="T1532">
        <v>0.48132999999999998</v>
      </c>
      <c r="U1532">
        <v>0.19383</v>
      </c>
      <c r="V1532">
        <v>0.63476999999999995</v>
      </c>
      <c r="W1532">
        <v>0.61738000000000004</v>
      </c>
      <c r="X1532">
        <v>0.59060999999999997</v>
      </c>
      <c r="Y1532">
        <v>0.28514</v>
      </c>
      <c r="Z1532">
        <v>0.35437999999999997</v>
      </c>
      <c r="AA1532">
        <v>0.32363999999999998</v>
      </c>
      <c r="AB1532">
        <v>0.78524000000000005</v>
      </c>
      <c r="AC1532">
        <v>0.51698</v>
      </c>
      <c r="AD1532">
        <v>45</v>
      </c>
      <c r="AE1532">
        <v>10</v>
      </c>
      <c r="AF1532">
        <v>1.7121999999999999</v>
      </c>
      <c r="AG1532">
        <v>0.34244999999999998</v>
      </c>
      <c r="AH1532">
        <v>1.3697999999999999</v>
      </c>
      <c r="AI1532">
        <v>18</v>
      </c>
      <c r="AJ1532">
        <v>3</v>
      </c>
      <c r="AK1532">
        <v>17</v>
      </c>
      <c r="AL1532">
        <v>1</v>
      </c>
      <c r="AM1532">
        <v>0</v>
      </c>
      <c r="AN1532">
        <v>1</v>
      </c>
      <c r="AO1532">
        <v>0.74509999999999998</v>
      </c>
      <c r="AP1532">
        <v>0</v>
      </c>
      <c r="AQ1532">
        <v>1</v>
      </c>
      <c r="AR1532" t="s">
        <v>95</v>
      </c>
      <c r="AS1532" t="s">
        <v>95</v>
      </c>
      <c r="AT1532" t="s">
        <v>95</v>
      </c>
      <c r="AU1532" t="s">
        <v>94</v>
      </c>
      <c r="AV1532" t="s">
        <v>94</v>
      </c>
      <c r="AW1532" t="s">
        <v>94</v>
      </c>
      <c r="AX1532" t="s">
        <v>95</v>
      </c>
      <c r="AY1532" t="s">
        <v>95</v>
      </c>
      <c r="AZ1532" t="s">
        <v>95</v>
      </c>
      <c r="BA1532" t="s">
        <v>94</v>
      </c>
      <c r="BB1532" t="s">
        <v>94</v>
      </c>
      <c r="BC1532" t="s">
        <v>94</v>
      </c>
      <c r="BD1532" t="s">
        <v>94</v>
      </c>
      <c r="BI1532">
        <v>0</v>
      </c>
      <c r="BJ1532" t="s">
        <v>132</v>
      </c>
      <c r="BK1532" t="s">
        <v>133</v>
      </c>
      <c r="BL1532">
        <v>1</v>
      </c>
      <c r="BM1532">
        <v>1</v>
      </c>
      <c r="BN1532">
        <v>0</v>
      </c>
      <c r="BO1532">
        <v>0</v>
      </c>
      <c r="BP1532">
        <v>0</v>
      </c>
      <c r="BQ1532">
        <v>0</v>
      </c>
      <c r="BY1532">
        <v>1597</v>
      </c>
      <c r="CG1532" s="4">
        <v>1</v>
      </c>
      <c r="CH1532" s="4">
        <v>1</v>
      </c>
      <c r="CI1532" s="5">
        <v>0</v>
      </c>
      <c r="CJ1532" s="5">
        <v>0</v>
      </c>
      <c r="CK1532" s="5">
        <v>0</v>
      </c>
      <c r="CL1532" s="5">
        <v>0</v>
      </c>
    </row>
    <row r="1533" spans="1:91" x14ac:dyDescent="0.2">
      <c r="A1533" t="s">
        <v>2355</v>
      </c>
      <c r="B1533" t="s">
        <v>2275</v>
      </c>
      <c r="C1533" t="s">
        <v>403</v>
      </c>
      <c r="D1533">
        <v>3.5</v>
      </c>
      <c r="E1533" t="s">
        <v>317</v>
      </c>
      <c r="F1533" t="s">
        <v>335</v>
      </c>
      <c r="G1533" t="s">
        <v>336</v>
      </c>
      <c r="H1533" t="s">
        <v>2278</v>
      </c>
      <c r="I1533">
        <v>0.22078999999999999</v>
      </c>
      <c r="J1533">
        <v>0.14086000000000001</v>
      </c>
      <c r="K1533">
        <v>2.4275000000000002</v>
      </c>
      <c r="L1533">
        <v>2021</v>
      </c>
      <c r="M1533">
        <v>19.902999999999999</v>
      </c>
      <c r="N1533">
        <v>213.99</v>
      </c>
      <c r="O1533">
        <v>0.43006</v>
      </c>
      <c r="P1533">
        <v>1982.3</v>
      </c>
      <c r="Q1533">
        <v>-4835.3</v>
      </c>
      <c r="R1533">
        <v>0.99956999999999996</v>
      </c>
      <c r="S1533">
        <v>0.99953999999999998</v>
      </c>
      <c r="T1533">
        <v>0.81681999999999999</v>
      </c>
      <c r="U1533">
        <v>0.60041</v>
      </c>
      <c r="V1533">
        <v>0.98990999999999996</v>
      </c>
      <c r="W1533">
        <v>0.98943000000000003</v>
      </c>
      <c r="X1533">
        <v>3.944</v>
      </c>
      <c r="Y1533">
        <v>3.1454</v>
      </c>
      <c r="Z1533">
        <v>0.64500000000000002</v>
      </c>
      <c r="AA1533">
        <v>0.62809999999999999</v>
      </c>
      <c r="AB1533">
        <v>23.388999999999999</v>
      </c>
      <c r="AC1533">
        <v>19.463999999999999</v>
      </c>
      <c r="AD1533">
        <v>45</v>
      </c>
      <c r="AE1533">
        <v>26</v>
      </c>
      <c r="AF1533">
        <v>0.66356999999999999</v>
      </c>
      <c r="AG1533">
        <v>4.6730000000000001E-3</v>
      </c>
      <c r="AH1533">
        <v>0.65890000000000004</v>
      </c>
      <c r="AI1533">
        <v>26</v>
      </c>
      <c r="AJ1533">
        <v>0</v>
      </c>
      <c r="AK1533">
        <v>25</v>
      </c>
      <c r="AL1533">
        <v>0</v>
      </c>
      <c r="AM1533">
        <v>0</v>
      </c>
      <c r="AN1533">
        <v>0</v>
      </c>
      <c r="AO1533">
        <v>0.88912000000000002</v>
      </c>
      <c r="AP1533">
        <v>0</v>
      </c>
      <c r="AQ1533">
        <v>0</v>
      </c>
      <c r="AR1533" t="s">
        <v>95</v>
      </c>
      <c r="AS1533" t="s">
        <v>95</v>
      </c>
      <c r="AT1533" t="s">
        <v>95</v>
      </c>
      <c r="AU1533" t="s">
        <v>95</v>
      </c>
      <c r="AV1533" t="s">
        <v>95</v>
      </c>
      <c r="AW1533" t="s">
        <v>95</v>
      </c>
      <c r="AX1533" t="s">
        <v>95</v>
      </c>
      <c r="AY1533" t="s">
        <v>95</v>
      </c>
      <c r="AZ1533" t="s">
        <v>95</v>
      </c>
      <c r="BA1533" t="s">
        <v>95</v>
      </c>
      <c r="BB1533" t="s">
        <v>95</v>
      </c>
      <c r="BC1533" t="s">
        <v>95</v>
      </c>
      <c r="BD1533" t="s">
        <v>95</v>
      </c>
      <c r="BH1533" t="s">
        <v>389</v>
      </c>
      <c r="BI1533">
        <v>1</v>
      </c>
      <c r="BJ1533" t="s">
        <v>97</v>
      </c>
      <c r="BK1533" t="s">
        <v>337</v>
      </c>
      <c r="BL1533">
        <v>0</v>
      </c>
      <c r="BM1533">
        <v>0</v>
      </c>
      <c r="BN1533">
        <v>0</v>
      </c>
      <c r="BO1533">
        <v>0</v>
      </c>
      <c r="BP1533">
        <v>0</v>
      </c>
      <c r="BQ1533">
        <v>0</v>
      </c>
      <c r="BY1533">
        <v>1598</v>
      </c>
      <c r="CG1533" s="4">
        <v>0</v>
      </c>
      <c r="CH1533" s="4">
        <v>0</v>
      </c>
      <c r="CI1533" s="5">
        <v>0</v>
      </c>
      <c r="CJ1533" s="5">
        <v>0</v>
      </c>
      <c r="CK1533" s="5">
        <v>0</v>
      </c>
      <c r="CL1533" s="5">
        <v>0</v>
      </c>
    </row>
    <row r="1534" spans="1:91" x14ac:dyDescent="0.2">
      <c r="A1534" t="s">
        <v>2356</v>
      </c>
      <c r="B1534" t="s">
        <v>2275</v>
      </c>
      <c r="C1534" t="s">
        <v>403</v>
      </c>
      <c r="D1534">
        <v>3.5</v>
      </c>
      <c r="E1534" t="s">
        <v>317</v>
      </c>
      <c r="F1534" t="s">
        <v>339</v>
      </c>
      <c r="G1534" t="s">
        <v>340</v>
      </c>
      <c r="H1534" t="s">
        <v>2278</v>
      </c>
      <c r="I1534">
        <v>0.2697</v>
      </c>
      <c r="J1534">
        <v>2.4965999999999999E-2</v>
      </c>
      <c r="K1534">
        <v>0.25297999999999998</v>
      </c>
      <c r="L1534">
        <v>2014.1</v>
      </c>
      <c r="M1534">
        <v>16.294</v>
      </c>
      <c r="N1534">
        <v>13.308999999999999</v>
      </c>
      <c r="O1534">
        <v>1550.2</v>
      </c>
      <c r="P1534" s="1">
        <v>157940</v>
      </c>
      <c r="Q1534">
        <v>-503.56</v>
      </c>
      <c r="R1534">
        <v>0.97879000000000005</v>
      </c>
      <c r="S1534">
        <v>0.97711999999999999</v>
      </c>
      <c r="T1534">
        <v>0.53390000000000004</v>
      </c>
      <c r="U1534">
        <v>0.32738</v>
      </c>
      <c r="V1534">
        <v>-0.47393000000000002</v>
      </c>
      <c r="W1534">
        <v>-0.54952000000000001</v>
      </c>
      <c r="X1534">
        <v>4.4508000000000001</v>
      </c>
      <c r="Y1534">
        <v>2.5238</v>
      </c>
      <c r="Z1534">
        <v>0.69957999999999998</v>
      </c>
      <c r="AA1534">
        <v>0.68418000000000001</v>
      </c>
      <c r="AB1534">
        <v>2.0093999999999999</v>
      </c>
      <c r="AC1534">
        <v>1.6744000000000001</v>
      </c>
      <c r="AD1534">
        <v>42</v>
      </c>
      <c r="AE1534">
        <v>23</v>
      </c>
      <c r="AF1534">
        <v>0.90163000000000004</v>
      </c>
      <c r="AG1534">
        <v>7.5135999999999994E-2</v>
      </c>
      <c r="AH1534">
        <v>0.82648999999999995</v>
      </c>
      <c r="AI1534">
        <v>23</v>
      </c>
      <c r="AJ1534">
        <v>0</v>
      </c>
      <c r="AK1534">
        <v>22</v>
      </c>
      <c r="AL1534">
        <v>0</v>
      </c>
      <c r="AM1534">
        <v>0</v>
      </c>
      <c r="AN1534">
        <v>1</v>
      </c>
      <c r="AO1534">
        <v>0.89783999999999997</v>
      </c>
      <c r="AP1534">
        <v>0</v>
      </c>
      <c r="AQ1534">
        <v>1</v>
      </c>
      <c r="AR1534" t="s">
        <v>95</v>
      </c>
      <c r="AS1534" t="s">
        <v>95</v>
      </c>
      <c r="AT1534" t="s">
        <v>95</v>
      </c>
      <c r="AU1534" t="s">
        <v>95</v>
      </c>
      <c r="AV1534" t="s">
        <v>95</v>
      </c>
      <c r="AW1534" t="s">
        <v>95</v>
      </c>
      <c r="AX1534" t="s">
        <v>95</v>
      </c>
      <c r="AY1534" t="s">
        <v>95</v>
      </c>
      <c r="AZ1534" t="s">
        <v>95</v>
      </c>
      <c r="BA1534" t="s">
        <v>95</v>
      </c>
      <c r="BB1534" t="s">
        <v>95</v>
      </c>
      <c r="BC1534" t="s">
        <v>95</v>
      </c>
      <c r="BD1534" t="s">
        <v>95</v>
      </c>
      <c r="BH1534" t="s">
        <v>341</v>
      </c>
      <c r="BI1534">
        <v>1</v>
      </c>
      <c r="BJ1534" t="s">
        <v>97</v>
      </c>
      <c r="BK1534" t="s">
        <v>138</v>
      </c>
      <c r="BL1534">
        <v>0</v>
      </c>
      <c r="BM1534">
        <v>0</v>
      </c>
      <c r="BN1534">
        <v>0</v>
      </c>
      <c r="BO1534">
        <v>0</v>
      </c>
      <c r="BP1534">
        <v>0</v>
      </c>
      <c r="BQ1534">
        <v>0</v>
      </c>
      <c r="BY1534">
        <v>1599</v>
      </c>
      <c r="CG1534" s="4">
        <v>0</v>
      </c>
      <c r="CH1534" s="4">
        <v>0</v>
      </c>
      <c r="CI1534" s="5">
        <v>0</v>
      </c>
      <c r="CJ1534" s="5">
        <v>0</v>
      </c>
      <c r="CK1534" s="5">
        <v>0</v>
      </c>
      <c r="CL1534" s="5">
        <v>0</v>
      </c>
    </row>
    <row r="1535" spans="1:91" x14ac:dyDescent="0.2">
      <c r="A1535" t="s">
        <v>2357</v>
      </c>
      <c r="B1535" t="s">
        <v>2275</v>
      </c>
      <c r="C1535" t="s">
        <v>403</v>
      </c>
      <c r="D1535">
        <v>3.5</v>
      </c>
      <c r="E1535" t="s">
        <v>317</v>
      </c>
      <c r="F1535" t="s">
        <v>343</v>
      </c>
      <c r="G1535" t="s">
        <v>344</v>
      </c>
      <c r="H1535" t="s">
        <v>2278</v>
      </c>
      <c r="I1535">
        <v>0.27729999999999999</v>
      </c>
      <c r="J1535">
        <v>2.7854E-2</v>
      </c>
      <c r="K1535">
        <v>0.28432000000000002</v>
      </c>
      <c r="L1535">
        <v>2013.9</v>
      </c>
      <c r="M1535">
        <v>15.847</v>
      </c>
      <c r="N1535">
        <v>13.003</v>
      </c>
      <c r="O1535">
        <v>1549.6</v>
      </c>
      <c r="P1535" s="1">
        <v>158010</v>
      </c>
      <c r="Q1535">
        <v>-566.05999999999995</v>
      </c>
      <c r="R1535">
        <v>0.98514000000000002</v>
      </c>
      <c r="S1535">
        <v>0.98404999999999998</v>
      </c>
      <c r="T1535">
        <v>0.51905999999999997</v>
      </c>
      <c r="U1535">
        <v>0.31590000000000001</v>
      </c>
      <c r="V1535">
        <v>-0.54918999999999996</v>
      </c>
      <c r="W1535">
        <v>-0.62295999999999996</v>
      </c>
      <c r="X1535">
        <v>5.2999000000000001</v>
      </c>
      <c r="Y1535">
        <v>3.1556000000000002</v>
      </c>
      <c r="Z1535">
        <v>0.752</v>
      </c>
      <c r="AA1535">
        <v>0.74019000000000001</v>
      </c>
      <c r="AB1535">
        <v>2.1204999999999998</v>
      </c>
      <c r="AC1535">
        <v>1.8287</v>
      </c>
      <c r="AD1535">
        <v>45</v>
      </c>
      <c r="AE1535">
        <v>26</v>
      </c>
      <c r="AF1535">
        <v>0.92288999999999999</v>
      </c>
      <c r="AG1535">
        <v>7.6908000000000004E-2</v>
      </c>
      <c r="AH1535">
        <v>0.84599000000000002</v>
      </c>
      <c r="AI1535">
        <v>26</v>
      </c>
      <c r="AJ1535">
        <v>3</v>
      </c>
      <c r="AK1535">
        <v>25</v>
      </c>
      <c r="AL1535">
        <v>1</v>
      </c>
      <c r="AM1535">
        <v>0</v>
      </c>
      <c r="AN1535">
        <v>1</v>
      </c>
      <c r="AO1535">
        <v>0.93274999999999997</v>
      </c>
      <c r="AP1535">
        <v>0</v>
      </c>
      <c r="AQ1535">
        <v>1</v>
      </c>
      <c r="AR1535" t="s">
        <v>95</v>
      </c>
      <c r="AS1535" t="s">
        <v>95</v>
      </c>
      <c r="AT1535" t="s">
        <v>95</v>
      </c>
      <c r="AU1535" t="s">
        <v>95</v>
      </c>
      <c r="AV1535" t="s">
        <v>95</v>
      </c>
      <c r="AW1535" t="s">
        <v>95</v>
      </c>
      <c r="AX1535" t="s">
        <v>95</v>
      </c>
      <c r="AY1535" t="s">
        <v>95</v>
      </c>
      <c r="AZ1535" t="s">
        <v>95</v>
      </c>
      <c r="BA1535" t="s">
        <v>95</v>
      </c>
      <c r="BB1535" t="s">
        <v>95</v>
      </c>
      <c r="BC1535" t="s">
        <v>95</v>
      </c>
      <c r="BD1535" t="s">
        <v>95</v>
      </c>
      <c r="BH1535" t="s">
        <v>345</v>
      </c>
      <c r="BI1535">
        <v>1</v>
      </c>
      <c r="BJ1535" t="s">
        <v>97</v>
      </c>
      <c r="BK1535" t="s">
        <v>180</v>
      </c>
      <c r="BL1535">
        <v>0</v>
      </c>
      <c r="BM1535">
        <v>0</v>
      </c>
      <c r="BN1535">
        <v>0</v>
      </c>
      <c r="BO1535">
        <v>0</v>
      </c>
      <c r="BP1535">
        <v>0</v>
      </c>
      <c r="BQ1535">
        <v>0</v>
      </c>
      <c r="BY1535">
        <v>1600</v>
      </c>
      <c r="CG1535" s="4">
        <v>0</v>
      </c>
      <c r="CH1535" s="4">
        <v>0</v>
      </c>
      <c r="CI1535" s="5">
        <v>0</v>
      </c>
      <c r="CJ1535" s="5">
        <v>0</v>
      </c>
      <c r="CK1535" s="5">
        <v>0</v>
      </c>
      <c r="CL1535" s="5">
        <v>0</v>
      </c>
    </row>
    <row r="1536" spans="1:91" x14ac:dyDescent="0.2">
      <c r="A1536" t="s">
        <v>2358</v>
      </c>
      <c r="B1536" t="s">
        <v>2275</v>
      </c>
      <c r="C1536" t="s">
        <v>403</v>
      </c>
      <c r="D1536">
        <v>3.5</v>
      </c>
      <c r="E1536" t="s">
        <v>317</v>
      </c>
      <c r="F1536" t="s">
        <v>347</v>
      </c>
      <c r="G1536" t="s">
        <v>348</v>
      </c>
      <c r="H1536" t="s">
        <v>2278</v>
      </c>
      <c r="I1536">
        <v>10.521000000000001</v>
      </c>
      <c r="J1536">
        <v>9.4039999999999999</v>
      </c>
      <c r="K1536">
        <v>2.5805999999999999E-2</v>
      </c>
      <c r="L1536">
        <v>2010</v>
      </c>
      <c r="M1536">
        <v>0.41769000000000001</v>
      </c>
      <c r="N1536">
        <v>8.1906999999999996</v>
      </c>
      <c r="O1536">
        <v>2.8292000000000002</v>
      </c>
      <c r="P1536">
        <v>2010</v>
      </c>
      <c r="Q1536">
        <v>-51.323</v>
      </c>
      <c r="R1536">
        <v>0.93825000000000003</v>
      </c>
      <c r="S1536">
        <v>0.93139000000000005</v>
      </c>
      <c r="T1536">
        <v>0.17960999999999999</v>
      </c>
      <c r="U1536">
        <v>3.2265000000000002E-2</v>
      </c>
      <c r="V1536">
        <v>0.93825000000000003</v>
      </c>
      <c r="W1536">
        <v>0.93384</v>
      </c>
      <c r="X1536">
        <v>0.17960999999999999</v>
      </c>
      <c r="Y1536">
        <v>3.227E-2</v>
      </c>
      <c r="Z1536">
        <v>0.10199</v>
      </c>
      <c r="AA1536">
        <v>3.7849000000000001E-2</v>
      </c>
      <c r="AB1536">
        <v>0.68489999999999995</v>
      </c>
      <c r="AC1536">
        <v>0.34131</v>
      </c>
      <c r="AD1536">
        <v>31</v>
      </c>
      <c r="AE1536">
        <v>2</v>
      </c>
      <c r="AF1536">
        <v>0.48836000000000002</v>
      </c>
      <c r="AG1536">
        <v>0.12209</v>
      </c>
      <c r="AH1536">
        <v>0.36626999999999998</v>
      </c>
      <c r="AI1536">
        <v>12</v>
      </c>
      <c r="AJ1536">
        <v>0</v>
      </c>
      <c r="AK1536">
        <v>11</v>
      </c>
      <c r="AL1536">
        <v>0</v>
      </c>
      <c r="AM1536">
        <v>0</v>
      </c>
      <c r="AN1536">
        <v>1</v>
      </c>
      <c r="AO1536">
        <v>0</v>
      </c>
      <c r="AP1536">
        <v>0</v>
      </c>
      <c r="AQ1536">
        <v>1</v>
      </c>
      <c r="AR1536" t="s">
        <v>95</v>
      </c>
      <c r="AS1536" t="s">
        <v>94</v>
      </c>
      <c r="AT1536" t="s">
        <v>94</v>
      </c>
      <c r="AU1536" t="s">
        <v>94</v>
      </c>
      <c r="AV1536" t="s">
        <v>94</v>
      </c>
      <c r="AW1536" t="s">
        <v>94</v>
      </c>
      <c r="AX1536" t="s">
        <v>94</v>
      </c>
      <c r="AY1536" t="s">
        <v>95</v>
      </c>
      <c r="AZ1536" t="s">
        <v>94</v>
      </c>
      <c r="BA1536" t="s">
        <v>94</v>
      </c>
      <c r="BB1536" t="s">
        <v>94</v>
      </c>
      <c r="BC1536" t="s">
        <v>94</v>
      </c>
      <c r="BD1536" t="s">
        <v>94</v>
      </c>
      <c r="BH1536" t="s">
        <v>341</v>
      </c>
      <c r="BI1536">
        <v>1</v>
      </c>
      <c r="BJ1536" t="s">
        <v>97</v>
      </c>
      <c r="BK1536" t="s">
        <v>138</v>
      </c>
      <c r="BL1536">
        <v>0</v>
      </c>
      <c r="BM1536">
        <v>0</v>
      </c>
      <c r="BN1536">
        <v>0</v>
      </c>
      <c r="BO1536">
        <v>0</v>
      </c>
      <c r="BP1536">
        <v>0</v>
      </c>
      <c r="BQ1536">
        <v>0</v>
      </c>
      <c r="BY1536">
        <v>1601</v>
      </c>
      <c r="CG1536" s="4">
        <v>0</v>
      </c>
      <c r="CH1536" s="4">
        <v>0</v>
      </c>
      <c r="CI1536" s="5">
        <v>0</v>
      </c>
      <c r="CJ1536" s="5">
        <v>0</v>
      </c>
      <c r="CK1536" s="5">
        <v>0</v>
      </c>
      <c r="CL1536" s="5">
        <v>0</v>
      </c>
    </row>
    <row r="1537" spans="1:91" x14ac:dyDescent="0.2">
      <c r="A1537" t="s">
        <v>2359</v>
      </c>
      <c r="B1537" t="s">
        <v>2275</v>
      </c>
      <c r="C1537" t="s">
        <v>403</v>
      </c>
      <c r="D1537">
        <v>3.5</v>
      </c>
      <c r="E1537" t="s">
        <v>317</v>
      </c>
      <c r="F1537" t="s">
        <v>350</v>
      </c>
      <c r="G1537" t="s">
        <v>351</v>
      </c>
      <c r="H1537" t="s">
        <v>2278</v>
      </c>
      <c r="I1537">
        <v>0.23783000000000001</v>
      </c>
      <c r="J1537">
        <v>0.17188000000000001</v>
      </c>
      <c r="K1537">
        <v>0.15679000000000001</v>
      </c>
      <c r="L1537">
        <v>2023.7</v>
      </c>
      <c r="M1537">
        <v>18.477</v>
      </c>
      <c r="N1537">
        <v>20.591999999999999</v>
      </c>
      <c r="O1537">
        <v>2.9418000000000002</v>
      </c>
      <c r="P1537">
        <v>2016.2</v>
      </c>
      <c r="Q1537">
        <v>-312.37</v>
      </c>
      <c r="R1537">
        <v>0.98721000000000003</v>
      </c>
      <c r="S1537">
        <v>0.98628000000000005</v>
      </c>
      <c r="T1537">
        <v>0.30771999999999999</v>
      </c>
      <c r="U1537">
        <v>0.18698999999999999</v>
      </c>
      <c r="V1537">
        <v>0.98238000000000003</v>
      </c>
      <c r="W1537">
        <v>0.98153999999999997</v>
      </c>
      <c r="X1537">
        <v>0.36120000000000002</v>
      </c>
      <c r="Y1537">
        <v>0.23522999999999999</v>
      </c>
      <c r="Z1537">
        <v>0.55986999999999998</v>
      </c>
      <c r="AA1537">
        <v>0.53891</v>
      </c>
      <c r="AB1537">
        <v>1.8053999999999999</v>
      </c>
      <c r="AC1537">
        <v>1.4086000000000001</v>
      </c>
      <c r="AD1537">
        <v>45</v>
      </c>
      <c r="AE1537">
        <v>18</v>
      </c>
      <c r="AF1537">
        <v>0.48560999999999999</v>
      </c>
      <c r="AG1537">
        <v>4.8561E-2</v>
      </c>
      <c r="AH1537">
        <v>0.43704999999999999</v>
      </c>
      <c r="AI1537">
        <v>18</v>
      </c>
      <c r="AJ1537">
        <v>1</v>
      </c>
      <c r="AK1537">
        <v>17</v>
      </c>
      <c r="AL1537">
        <v>0</v>
      </c>
      <c r="AM1537">
        <v>0</v>
      </c>
      <c r="AN1537">
        <v>0</v>
      </c>
      <c r="AO1537">
        <v>0.86926999999999999</v>
      </c>
      <c r="AP1537">
        <v>0</v>
      </c>
      <c r="AQ1537">
        <v>1</v>
      </c>
      <c r="AR1537" t="s">
        <v>95</v>
      </c>
      <c r="AS1537" t="s">
        <v>95</v>
      </c>
      <c r="AT1537" t="s">
        <v>95</v>
      </c>
      <c r="AU1537" t="s">
        <v>95</v>
      </c>
      <c r="AV1537" t="s">
        <v>95</v>
      </c>
      <c r="AW1537" t="s">
        <v>95</v>
      </c>
      <c r="AX1537" t="s">
        <v>95</v>
      </c>
      <c r="AY1537" t="s">
        <v>95</v>
      </c>
      <c r="AZ1537" t="s">
        <v>95</v>
      </c>
      <c r="BA1537" t="s">
        <v>95</v>
      </c>
      <c r="BB1537" t="s">
        <v>95</v>
      </c>
      <c r="BC1537" t="s">
        <v>95</v>
      </c>
      <c r="BD1537" t="s">
        <v>95</v>
      </c>
      <c r="BI1537">
        <v>0</v>
      </c>
      <c r="BJ1537" t="s">
        <v>137</v>
      </c>
      <c r="BK1537" t="s">
        <v>180</v>
      </c>
      <c r="BL1537">
        <v>1</v>
      </c>
      <c r="BM1537">
        <v>1</v>
      </c>
      <c r="BN1537">
        <v>0</v>
      </c>
      <c r="BO1537">
        <v>0</v>
      </c>
      <c r="BP1537">
        <v>0</v>
      </c>
      <c r="BQ1537">
        <v>0</v>
      </c>
      <c r="BY1537">
        <v>1602</v>
      </c>
      <c r="CG1537" s="4">
        <v>1</v>
      </c>
      <c r="CH1537" s="4">
        <v>1</v>
      </c>
      <c r="CI1537" s="5">
        <v>0</v>
      </c>
      <c r="CJ1537" s="5">
        <v>0</v>
      </c>
      <c r="CK1537" s="5">
        <v>0</v>
      </c>
      <c r="CL1537" s="5">
        <v>0</v>
      </c>
    </row>
    <row r="1538" spans="1:91" x14ac:dyDescent="0.2">
      <c r="A1538" t="s">
        <v>2360</v>
      </c>
      <c r="B1538" t="s">
        <v>2275</v>
      </c>
      <c r="C1538" t="s">
        <v>403</v>
      </c>
      <c r="D1538">
        <v>3.5</v>
      </c>
      <c r="E1538" t="s">
        <v>317</v>
      </c>
      <c r="F1538" t="s">
        <v>353</v>
      </c>
      <c r="G1538" t="s">
        <v>354</v>
      </c>
      <c r="H1538" t="s">
        <v>2278</v>
      </c>
      <c r="I1538">
        <v>0.20932999999999999</v>
      </c>
      <c r="J1538">
        <v>0.20932000000000001</v>
      </c>
      <c r="K1538">
        <v>1.8069999999999999E-2</v>
      </c>
      <c r="L1538">
        <v>2069.9</v>
      </c>
      <c r="M1538">
        <v>20.992999999999999</v>
      </c>
      <c r="N1538">
        <v>35520</v>
      </c>
      <c r="O1538">
        <v>4.6900000000000004</v>
      </c>
      <c r="P1538">
        <v>2027.2</v>
      </c>
      <c r="Q1538">
        <v>-35.981999999999999</v>
      </c>
      <c r="R1538">
        <v>0.45740999999999998</v>
      </c>
      <c r="S1538">
        <v>0.41458</v>
      </c>
      <c r="T1538">
        <v>0.31812000000000001</v>
      </c>
      <c r="U1538">
        <v>0.16184999999999999</v>
      </c>
      <c r="V1538">
        <v>0.45740999999999998</v>
      </c>
      <c r="W1538">
        <v>0.42959000000000003</v>
      </c>
      <c r="X1538">
        <v>0.31811</v>
      </c>
      <c r="Y1538">
        <v>0.16184999999999999</v>
      </c>
      <c r="Z1538">
        <v>0.25720999999999999</v>
      </c>
      <c r="AA1538">
        <v>0.21912000000000001</v>
      </c>
      <c r="AB1538">
        <v>0.37220999999999999</v>
      </c>
      <c r="AC1538">
        <v>0.26706000000000002</v>
      </c>
      <c r="AD1538">
        <v>42</v>
      </c>
      <c r="AE1538">
        <v>6</v>
      </c>
      <c r="AF1538" s="1">
        <v>5.6305999999999999E-5</v>
      </c>
      <c r="AG1538" s="1">
        <v>2.8153E-5</v>
      </c>
      <c r="AH1538" s="1">
        <v>2.8153E-5</v>
      </c>
      <c r="AI1538">
        <v>15</v>
      </c>
      <c r="AJ1538">
        <v>0</v>
      </c>
      <c r="AK1538">
        <v>14</v>
      </c>
      <c r="AL1538">
        <v>0</v>
      </c>
      <c r="AM1538">
        <v>0</v>
      </c>
      <c r="AN1538">
        <v>1</v>
      </c>
      <c r="AO1538">
        <v>0.11111</v>
      </c>
      <c r="AP1538">
        <v>0</v>
      </c>
      <c r="AQ1538">
        <v>1</v>
      </c>
      <c r="AR1538" t="s">
        <v>94</v>
      </c>
      <c r="AS1538" t="s">
        <v>95</v>
      </c>
      <c r="AT1538" t="s">
        <v>95</v>
      </c>
      <c r="AU1538" t="s">
        <v>94</v>
      </c>
      <c r="AV1538" t="s">
        <v>94</v>
      </c>
      <c r="AW1538" t="s">
        <v>94</v>
      </c>
      <c r="AX1538" t="s">
        <v>94</v>
      </c>
      <c r="AY1538" t="s">
        <v>94</v>
      </c>
      <c r="AZ1538" t="s">
        <v>94</v>
      </c>
      <c r="BA1538" t="s">
        <v>94</v>
      </c>
      <c r="BB1538" t="s">
        <v>94</v>
      </c>
      <c r="BC1538" t="s">
        <v>94</v>
      </c>
      <c r="BD1538" t="s">
        <v>94</v>
      </c>
      <c r="BH1538" t="s">
        <v>341</v>
      </c>
      <c r="BI1538">
        <v>1</v>
      </c>
      <c r="BJ1538" t="s">
        <v>97</v>
      </c>
      <c r="BK1538" t="s">
        <v>138</v>
      </c>
      <c r="BL1538">
        <v>0</v>
      </c>
      <c r="BM1538">
        <v>0</v>
      </c>
      <c r="BN1538">
        <v>0</v>
      </c>
      <c r="BO1538">
        <v>0</v>
      </c>
      <c r="BP1538">
        <v>0</v>
      </c>
      <c r="BQ1538">
        <v>0</v>
      </c>
      <c r="BY1538">
        <v>1603</v>
      </c>
      <c r="CG1538" s="4">
        <v>0</v>
      </c>
      <c r="CH1538" s="4">
        <v>0</v>
      </c>
      <c r="CI1538" s="5">
        <v>0</v>
      </c>
      <c r="CJ1538" s="5">
        <v>0</v>
      </c>
      <c r="CK1538" s="5">
        <v>0</v>
      </c>
      <c r="CL1538" s="5">
        <v>0</v>
      </c>
    </row>
    <row r="1539" spans="1:91" x14ac:dyDescent="0.2">
      <c r="A1539" t="s">
        <v>2361</v>
      </c>
      <c r="B1539" t="s">
        <v>2275</v>
      </c>
      <c r="C1539" t="s">
        <v>403</v>
      </c>
      <c r="D1539">
        <v>3.5</v>
      </c>
      <c r="E1539" t="s">
        <v>317</v>
      </c>
      <c r="F1539" t="s">
        <v>356</v>
      </c>
      <c r="G1539" t="s">
        <v>357</v>
      </c>
      <c r="H1539" t="s">
        <v>2278</v>
      </c>
      <c r="I1539">
        <v>0.20074</v>
      </c>
      <c r="J1539">
        <v>1.9465E-2</v>
      </c>
      <c r="K1539">
        <v>0.19564999999999999</v>
      </c>
      <c r="L1539">
        <v>2014</v>
      </c>
      <c r="M1539">
        <v>21.890999999999998</v>
      </c>
      <c r="N1539">
        <v>9.2835000000000001</v>
      </c>
      <c r="O1539">
        <v>1551.3</v>
      </c>
      <c r="P1539" s="1">
        <v>157830</v>
      </c>
      <c r="Q1539">
        <v>-389.49</v>
      </c>
      <c r="R1539">
        <v>0.93584999999999996</v>
      </c>
      <c r="S1539">
        <v>0.93115000000000003</v>
      </c>
      <c r="T1539">
        <v>0.73590999999999995</v>
      </c>
      <c r="U1539">
        <v>0.50373999999999997</v>
      </c>
      <c r="V1539">
        <v>-0.57469000000000003</v>
      </c>
      <c r="W1539">
        <v>-0.64966999999999997</v>
      </c>
      <c r="X1539">
        <v>3.6459999999999999</v>
      </c>
      <c r="Y1539">
        <v>2.2025999999999999</v>
      </c>
      <c r="Z1539">
        <v>0.76480000000000004</v>
      </c>
      <c r="AA1539">
        <v>0.75360000000000005</v>
      </c>
      <c r="AB1539">
        <v>1.4091</v>
      </c>
      <c r="AC1539">
        <v>1.1516</v>
      </c>
      <c r="AD1539">
        <v>45</v>
      </c>
      <c r="AE1539">
        <v>18</v>
      </c>
      <c r="AF1539">
        <v>0.94364000000000003</v>
      </c>
      <c r="AG1539">
        <v>0.43352000000000002</v>
      </c>
      <c r="AH1539">
        <v>0.51012000000000002</v>
      </c>
      <c r="AI1539">
        <v>18</v>
      </c>
      <c r="AJ1539">
        <v>1</v>
      </c>
      <c r="AK1539">
        <v>17</v>
      </c>
      <c r="AL1539">
        <v>0</v>
      </c>
      <c r="AM1539">
        <v>0</v>
      </c>
      <c r="AN1539">
        <v>0</v>
      </c>
      <c r="AO1539">
        <v>0.91801999999999995</v>
      </c>
      <c r="AP1539">
        <v>0</v>
      </c>
      <c r="AQ1539">
        <v>1</v>
      </c>
      <c r="AR1539" t="s">
        <v>95</v>
      </c>
      <c r="AS1539" t="s">
        <v>95</v>
      </c>
      <c r="AT1539" t="s">
        <v>95</v>
      </c>
      <c r="AU1539" t="s">
        <v>95</v>
      </c>
      <c r="AV1539" t="s">
        <v>95</v>
      </c>
      <c r="AW1539" t="s">
        <v>95</v>
      </c>
      <c r="AX1539" t="s">
        <v>95</v>
      </c>
      <c r="AY1539" t="s">
        <v>95</v>
      </c>
      <c r="AZ1539" t="s">
        <v>95</v>
      </c>
      <c r="BA1539" t="s">
        <v>95</v>
      </c>
      <c r="BB1539" t="s">
        <v>95</v>
      </c>
      <c r="BC1539" t="s">
        <v>95</v>
      </c>
      <c r="BD1539" t="s">
        <v>95</v>
      </c>
      <c r="BI1539">
        <v>0</v>
      </c>
      <c r="BJ1539" t="s">
        <v>137</v>
      </c>
      <c r="BK1539" t="s">
        <v>180</v>
      </c>
      <c r="BL1539">
        <v>1</v>
      </c>
      <c r="BM1539">
        <v>1</v>
      </c>
      <c r="BN1539">
        <v>0</v>
      </c>
      <c r="BO1539">
        <v>0</v>
      </c>
      <c r="BP1539">
        <v>0</v>
      </c>
      <c r="BQ1539">
        <v>0</v>
      </c>
      <c r="BY1539">
        <v>1604</v>
      </c>
      <c r="CG1539" s="4">
        <v>1</v>
      </c>
      <c r="CH1539" s="4">
        <v>1</v>
      </c>
      <c r="CI1539" s="5">
        <v>0</v>
      </c>
      <c r="CJ1539" s="5">
        <v>0</v>
      </c>
      <c r="CK1539" s="5">
        <v>0</v>
      </c>
      <c r="CL1539" s="5">
        <v>0</v>
      </c>
    </row>
    <row r="1540" spans="1:91" x14ac:dyDescent="0.2">
      <c r="A1540" t="s">
        <v>2362</v>
      </c>
      <c r="B1540" t="s">
        <v>2275</v>
      </c>
      <c r="C1540" t="s">
        <v>403</v>
      </c>
      <c r="D1540">
        <v>3.5</v>
      </c>
      <c r="E1540" t="s">
        <v>317</v>
      </c>
      <c r="F1540" t="s">
        <v>359</v>
      </c>
      <c r="G1540" t="s">
        <v>360</v>
      </c>
      <c r="H1540" t="s">
        <v>2278</v>
      </c>
      <c r="I1540">
        <v>17.678999999999998</v>
      </c>
      <c r="J1540">
        <v>3.8582E-3</v>
      </c>
      <c r="K1540">
        <v>2.9738000000000001E-2</v>
      </c>
      <c r="L1540">
        <v>2007</v>
      </c>
      <c r="M1540">
        <v>0.24857000000000001</v>
      </c>
      <c r="N1540">
        <v>6.2850999999999999</v>
      </c>
      <c r="O1540">
        <v>1554.4</v>
      </c>
      <c r="P1540" s="1">
        <v>157500</v>
      </c>
      <c r="Q1540">
        <v>-59.14</v>
      </c>
      <c r="R1540">
        <v>1</v>
      </c>
      <c r="S1540">
        <v>1</v>
      </c>
      <c r="T1540" s="1">
        <v>4.4419999999999997E-8</v>
      </c>
      <c r="U1540" s="1">
        <v>8.6886999999999996E-9</v>
      </c>
      <c r="V1540">
        <v>-3.7037E-2</v>
      </c>
      <c r="W1540">
        <v>-0.12</v>
      </c>
      <c r="X1540">
        <v>0.76056999999999997</v>
      </c>
      <c r="Y1540">
        <v>0.14374000000000001</v>
      </c>
      <c r="Z1540">
        <v>0.10345</v>
      </c>
      <c r="AA1540">
        <v>3.1724000000000002E-2</v>
      </c>
      <c r="AB1540">
        <v>0.70718000000000003</v>
      </c>
      <c r="AC1540">
        <v>0.33773999999999998</v>
      </c>
      <c r="AD1540">
        <v>28</v>
      </c>
      <c r="AE1540">
        <v>1</v>
      </c>
      <c r="AF1540">
        <v>0.64034000000000002</v>
      </c>
      <c r="AG1540">
        <v>0.64034000000000002</v>
      </c>
      <c r="AH1540">
        <v>0</v>
      </c>
      <c r="AI1540">
        <v>1</v>
      </c>
      <c r="AJ1540">
        <v>0</v>
      </c>
      <c r="AK1540">
        <v>0</v>
      </c>
      <c r="AL1540">
        <v>0</v>
      </c>
      <c r="AM1540">
        <v>0</v>
      </c>
      <c r="AP1540">
        <v>0</v>
      </c>
      <c r="AQ1540">
        <v>1</v>
      </c>
      <c r="AR1540" t="s">
        <v>95</v>
      </c>
      <c r="AS1540" t="s">
        <v>96</v>
      </c>
      <c r="AT1540" t="s">
        <v>94</v>
      </c>
      <c r="AU1540" t="s">
        <v>94</v>
      </c>
      <c r="AV1540" t="s">
        <v>94</v>
      </c>
      <c r="AW1540" t="s">
        <v>94</v>
      </c>
      <c r="AX1540" t="s">
        <v>94</v>
      </c>
      <c r="AY1540" t="s">
        <v>94</v>
      </c>
      <c r="AZ1540" t="s">
        <v>94</v>
      </c>
      <c r="BA1540" t="s">
        <v>96</v>
      </c>
      <c r="BB1540" t="s">
        <v>96</v>
      </c>
      <c r="BC1540" t="s">
        <v>96</v>
      </c>
      <c r="BD1540" t="s">
        <v>96</v>
      </c>
      <c r="BH1540" t="s">
        <v>341</v>
      </c>
      <c r="BI1540">
        <v>1</v>
      </c>
      <c r="BJ1540" t="s">
        <v>97</v>
      </c>
      <c r="BK1540" t="s">
        <v>138</v>
      </c>
      <c r="BL1540">
        <v>0</v>
      </c>
      <c r="BM1540">
        <v>0</v>
      </c>
      <c r="BN1540">
        <v>0</v>
      </c>
      <c r="BO1540">
        <v>0</v>
      </c>
      <c r="BP1540">
        <v>0</v>
      </c>
      <c r="BQ1540">
        <v>0</v>
      </c>
      <c r="BY1540">
        <v>1605</v>
      </c>
      <c r="CG1540" s="4">
        <v>0</v>
      </c>
      <c r="CH1540" s="4">
        <v>0</v>
      </c>
      <c r="CI1540" s="5">
        <v>0</v>
      </c>
      <c r="CJ1540" s="5">
        <v>0</v>
      </c>
      <c r="CK1540" s="5">
        <v>0</v>
      </c>
      <c r="CL1540" s="5">
        <v>0</v>
      </c>
    </row>
    <row r="1541" spans="1:91" x14ac:dyDescent="0.2">
      <c r="A1541" t="s">
        <v>2363</v>
      </c>
      <c r="B1541" t="s">
        <v>2275</v>
      </c>
      <c r="C1541" t="s">
        <v>403</v>
      </c>
      <c r="D1541">
        <v>3.5</v>
      </c>
      <c r="E1541" t="s">
        <v>317</v>
      </c>
      <c r="F1541" t="s">
        <v>362</v>
      </c>
      <c r="G1541" t="s">
        <v>357</v>
      </c>
      <c r="H1541" t="s">
        <v>2278</v>
      </c>
      <c r="I1541">
        <v>0.17555999999999999</v>
      </c>
      <c r="J1541">
        <v>2.0281E-2</v>
      </c>
      <c r="K1541">
        <v>0.20421</v>
      </c>
      <c r="L1541">
        <v>2016.7</v>
      </c>
      <c r="M1541">
        <v>25.030999999999999</v>
      </c>
      <c r="N1541">
        <v>11.742000000000001</v>
      </c>
      <c r="O1541">
        <v>1551.1</v>
      </c>
      <c r="P1541" s="1">
        <v>157850</v>
      </c>
      <c r="Q1541">
        <v>-406.56</v>
      </c>
      <c r="R1541">
        <v>0.9365</v>
      </c>
      <c r="S1541">
        <v>0.93184999999999996</v>
      </c>
      <c r="T1541">
        <v>0.76998</v>
      </c>
      <c r="U1541">
        <v>0.5403</v>
      </c>
      <c r="V1541">
        <v>-0.55347999999999997</v>
      </c>
      <c r="W1541">
        <v>-0.62746000000000002</v>
      </c>
      <c r="X1541">
        <v>3.8083</v>
      </c>
      <c r="Y1541">
        <v>2.2732000000000001</v>
      </c>
      <c r="Z1541">
        <v>0.75339</v>
      </c>
      <c r="AA1541">
        <v>0.74165000000000003</v>
      </c>
      <c r="AB1541">
        <v>1.5174000000000001</v>
      </c>
      <c r="AC1541">
        <v>1.2229000000000001</v>
      </c>
      <c r="AD1541">
        <v>45</v>
      </c>
      <c r="AE1541">
        <v>18</v>
      </c>
      <c r="AF1541">
        <v>0.81250999999999995</v>
      </c>
      <c r="AG1541">
        <v>0.34275</v>
      </c>
      <c r="AH1541">
        <v>0.46976000000000001</v>
      </c>
      <c r="AI1541">
        <v>18</v>
      </c>
      <c r="AJ1541">
        <v>1</v>
      </c>
      <c r="AK1541">
        <v>17</v>
      </c>
      <c r="AL1541">
        <v>0</v>
      </c>
      <c r="AM1541">
        <v>0</v>
      </c>
      <c r="AN1541">
        <v>0</v>
      </c>
      <c r="AO1541">
        <v>0.91208</v>
      </c>
      <c r="AP1541">
        <v>0</v>
      </c>
      <c r="AQ1541">
        <v>1</v>
      </c>
      <c r="AR1541" t="s">
        <v>95</v>
      </c>
      <c r="AS1541" t="s">
        <v>95</v>
      </c>
      <c r="AT1541" t="s">
        <v>95</v>
      </c>
      <c r="AU1541" t="s">
        <v>95</v>
      </c>
      <c r="AV1541" t="s">
        <v>95</v>
      </c>
      <c r="AW1541" t="s">
        <v>95</v>
      </c>
      <c r="AX1541" t="s">
        <v>95</v>
      </c>
      <c r="AY1541" t="s">
        <v>95</v>
      </c>
      <c r="AZ1541" t="s">
        <v>95</v>
      </c>
      <c r="BA1541" t="s">
        <v>95</v>
      </c>
      <c r="BB1541" t="s">
        <v>95</v>
      </c>
      <c r="BC1541" t="s">
        <v>95</v>
      </c>
      <c r="BD1541" t="s">
        <v>95</v>
      </c>
      <c r="BI1541">
        <v>0</v>
      </c>
      <c r="BJ1541" t="s">
        <v>137</v>
      </c>
      <c r="BK1541" t="s">
        <v>180</v>
      </c>
      <c r="BL1541">
        <v>1</v>
      </c>
      <c r="BM1541">
        <v>1</v>
      </c>
      <c r="BN1541">
        <v>0</v>
      </c>
      <c r="BO1541">
        <v>0</v>
      </c>
      <c r="BP1541">
        <v>0</v>
      </c>
      <c r="BQ1541">
        <v>0</v>
      </c>
      <c r="BY1541">
        <v>1606</v>
      </c>
      <c r="CG1541" s="4">
        <v>1</v>
      </c>
      <c r="CH1541" s="4">
        <v>1</v>
      </c>
      <c r="CI1541" s="5">
        <v>0</v>
      </c>
      <c r="CJ1541" s="5">
        <v>0</v>
      </c>
      <c r="CK1541" s="5">
        <v>0</v>
      </c>
      <c r="CL1541" s="5">
        <v>0</v>
      </c>
    </row>
    <row r="1542" spans="1:91" x14ac:dyDescent="0.2">
      <c r="A1542" t="s">
        <v>2364</v>
      </c>
      <c r="B1542" t="s">
        <v>2275</v>
      </c>
      <c r="C1542" t="s">
        <v>403</v>
      </c>
      <c r="D1542">
        <v>3.5</v>
      </c>
      <c r="E1542" t="s">
        <v>317</v>
      </c>
      <c r="F1542" t="s">
        <v>364</v>
      </c>
      <c r="G1542" t="s">
        <v>360</v>
      </c>
      <c r="H1542" t="s">
        <v>2278</v>
      </c>
      <c r="I1542">
        <v>17.678999999999998</v>
      </c>
      <c r="J1542">
        <v>3.8582E-3</v>
      </c>
      <c r="K1542">
        <v>2.9738000000000001E-2</v>
      </c>
      <c r="L1542">
        <v>2007</v>
      </c>
      <c r="M1542">
        <v>0.24857000000000001</v>
      </c>
      <c r="N1542">
        <v>6.2850999999999999</v>
      </c>
      <c r="O1542">
        <v>1554.4</v>
      </c>
      <c r="P1542" s="1">
        <v>157500</v>
      </c>
      <c r="Q1542">
        <v>-59.14</v>
      </c>
      <c r="R1542">
        <v>1</v>
      </c>
      <c r="S1542">
        <v>1</v>
      </c>
      <c r="T1542" s="1">
        <v>4.4419999999999997E-8</v>
      </c>
      <c r="U1542" s="1">
        <v>8.6886999999999996E-9</v>
      </c>
      <c r="V1542">
        <v>-3.7037E-2</v>
      </c>
      <c r="W1542">
        <v>-0.12</v>
      </c>
      <c r="X1542">
        <v>0.76056999999999997</v>
      </c>
      <c r="Y1542">
        <v>0.14374000000000001</v>
      </c>
      <c r="Z1542">
        <v>0.10345</v>
      </c>
      <c r="AA1542">
        <v>3.1724000000000002E-2</v>
      </c>
      <c r="AB1542">
        <v>0.70718000000000003</v>
      </c>
      <c r="AC1542">
        <v>0.33773999999999998</v>
      </c>
      <c r="AD1542">
        <v>28</v>
      </c>
      <c r="AE1542">
        <v>1</v>
      </c>
      <c r="AF1542">
        <v>0.64034000000000002</v>
      </c>
      <c r="AG1542">
        <v>0.64034000000000002</v>
      </c>
      <c r="AH1542">
        <v>0</v>
      </c>
      <c r="AI1542">
        <v>1</v>
      </c>
      <c r="AJ1542">
        <v>0</v>
      </c>
      <c r="AK1542">
        <v>0</v>
      </c>
      <c r="AL1542">
        <v>0</v>
      </c>
      <c r="AM1542">
        <v>0</v>
      </c>
      <c r="AP1542">
        <v>0</v>
      </c>
      <c r="AQ1542">
        <v>1</v>
      </c>
      <c r="AR1542" t="s">
        <v>95</v>
      </c>
      <c r="AS1542" t="s">
        <v>96</v>
      </c>
      <c r="AT1542" t="s">
        <v>94</v>
      </c>
      <c r="AU1542" t="s">
        <v>94</v>
      </c>
      <c r="AV1542" t="s">
        <v>94</v>
      </c>
      <c r="AW1542" t="s">
        <v>94</v>
      </c>
      <c r="AX1542" t="s">
        <v>94</v>
      </c>
      <c r="AY1542" t="s">
        <v>94</v>
      </c>
      <c r="AZ1542" t="s">
        <v>94</v>
      </c>
      <c r="BA1542" t="s">
        <v>96</v>
      </c>
      <c r="BB1542" t="s">
        <v>96</v>
      </c>
      <c r="BC1542" t="s">
        <v>96</v>
      </c>
      <c r="BD1542" t="s">
        <v>96</v>
      </c>
      <c r="BH1542" t="s">
        <v>341</v>
      </c>
      <c r="BI1542">
        <v>1</v>
      </c>
      <c r="BJ1542" t="s">
        <v>97</v>
      </c>
      <c r="BK1542" t="s">
        <v>138</v>
      </c>
      <c r="BL1542">
        <v>0</v>
      </c>
      <c r="BM1542">
        <v>0</v>
      </c>
      <c r="BN1542">
        <v>0</v>
      </c>
      <c r="BO1542">
        <v>0</v>
      </c>
      <c r="BP1542">
        <v>0</v>
      </c>
      <c r="BQ1542">
        <v>0</v>
      </c>
      <c r="BY1542">
        <v>1607</v>
      </c>
      <c r="CG1542" s="4">
        <v>0</v>
      </c>
      <c r="CH1542" s="4">
        <v>0</v>
      </c>
      <c r="CI1542" s="5">
        <v>0</v>
      </c>
      <c r="CJ1542" s="5">
        <v>0</v>
      </c>
      <c r="CK1542" s="5">
        <v>0</v>
      </c>
      <c r="CL1542" s="5">
        <v>0</v>
      </c>
    </row>
    <row r="1543" spans="1:91" x14ac:dyDescent="0.2">
      <c r="A1543" t="s">
        <v>2365</v>
      </c>
      <c r="B1543" t="s">
        <v>2275</v>
      </c>
      <c r="C1543" t="s">
        <v>403</v>
      </c>
      <c r="D1543">
        <v>3.5</v>
      </c>
      <c r="E1543" t="s">
        <v>317</v>
      </c>
      <c r="F1543" t="s">
        <v>366</v>
      </c>
      <c r="G1543" t="s">
        <v>351</v>
      </c>
      <c r="H1543" t="s">
        <v>2278</v>
      </c>
      <c r="I1543">
        <v>0.34954000000000002</v>
      </c>
      <c r="J1543">
        <v>0.23554</v>
      </c>
      <c r="K1543">
        <v>0.23530999999999999</v>
      </c>
      <c r="L1543">
        <v>2023.3</v>
      </c>
      <c r="M1543">
        <v>12.571999999999999</v>
      </c>
      <c r="N1543">
        <v>35.033999999999999</v>
      </c>
      <c r="O1543">
        <v>5.7154999999999996</v>
      </c>
      <c r="P1543">
        <v>2018.6</v>
      </c>
      <c r="Q1543">
        <v>-468.93</v>
      </c>
      <c r="R1543">
        <v>0.98704000000000003</v>
      </c>
      <c r="S1543">
        <v>0.98609000000000002</v>
      </c>
      <c r="T1543">
        <v>0.52037</v>
      </c>
      <c r="U1543">
        <v>0.29414000000000001</v>
      </c>
      <c r="V1543">
        <v>0.98229999999999995</v>
      </c>
      <c r="W1543">
        <v>0.98146</v>
      </c>
      <c r="X1543">
        <v>0.60794999999999999</v>
      </c>
      <c r="Y1543">
        <v>0.31941999999999998</v>
      </c>
      <c r="Z1543">
        <v>0.44713000000000003</v>
      </c>
      <c r="AA1543">
        <v>0.42080000000000001</v>
      </c>
      <c r="AB1543">
        <v>3.3982000000000001</v>
      </c>
      <c r="AC1543">
        <v>2.5162</v>
      </c>
      <c r="AD1543">
        <v>45</v>
      </c>
      <c r="AE1543">
        <v>18</v>
      </c>
      <c r="AF1543">
        <v>0.54234000000000004</v>
      </c>
      <c r="AG1543">
        <v>2.8544E-2</v>
      </c>
      <c r="AH1543">
        <v>0.51378999999999997</v>
      </c>
      <c r="AI1543">
        <v>18</v>
      </c>
      <c r="AJ1543">
        <v>0</v>
      </c>
      <c r="AK1543">
        <v>17</v>
      </c>
      <c r="AL1543">
        <v>0</v>
      </c>
      <c r="AM1543">
        <v>0</v>
      </c>
      <c r="AN1543">
        <v>0</v>
      </c>
      <c r="AO1543">
        <v>0.82071000000000005</v>
      </c>
      <c r="AP1543">
        <v>0</v>
      </c>
      <c r="AQ1543">
        <v>1</v>
      </c>
      <c r="AR1543" t="s">
        <v>95</v>
      </c>
      <c r="AS1543" t="s">
        <v>95</v>
      </c>
      <c r="AT1543" t="s">
        <v>95</v>
      </c>
      <c r="AU1543" t="s">
        <v>95</v>
      </c>
      <c r="AV1543" t="s">
        <v>95</v>
      </c>
      <c r="AW1543" t="s">
        <v>95</v>
      </c>
      <c r="AX1543" t="s">
        <v>95</v>
      </c>
      <c r="AY1543" t="s">
        <v>95</v>
      </c>
      <c r="AZ1543" t="s">
        <v>95</v>
      </c>
      <c r="BA1543" t="s">
        <v>95</v>
      </c>
      <c r="BB1543" t="s">
        <v>95</v>
      </c>
      <c r="BC1543" t="s">
        <v>95</v>
      </c>
      <c r="BD1543" t="s">
        <v>95</v>
      </c>
      <c r="BI1543">
        <v>0</v>
      </c>
      <c r="BJ1543" t="s">
        <v>137</v>
      </c>
      <c r="BK1543" t="s">
        <v>180</v>
      </c>
      <c r="BL1543">
        <v>1</v>
      </c>
      <c r="BM1543">
        <v>1</v>
      </c>
      <c r="BN1543">
        <v>0</v>
      </c>
      <c r="BO1543">
        <v>0</v>
      </c>
      <c r="BP1543">
        <v>0</v>
      </c>
      <c r="BQ1543">
        <v>0</v>
      </c>
      <c r="BY1543">
        <v>1608</v>
      </c>
      <c r="CG1543" s="4">
        <v>1</v>
      </c>
      <c r="CH1543" s="4">
        <v>1</v>
      </c>
      <c r="CI1543" s="5">
        <v>0</v>
      </c>
      <c r="CJ1543" s="5">
        <v>0</v>
      </c>
      <c r="CK1543" s="5">
        <v>0</v>
      </c>
      <c r="CL1543" s="5">
        <v>0</v>
      </c>
    </row>
    <row r="1544" spans="1:91" x14ac:dyDescent="0.2">
      <c r="A1544" t="s">
        <v>2366</v>
      </c>
      <c r="B1544" t="s">
        <v>2275</v>
      </c>
      <c r="C1544" t="s">
        <v>403</v>
      </c>
      <c r="D1544">
        <v>3.5</v>
      </c>
      <c r="E1544" t="s">
        <v>317</v>
      </c>
      <c r="F1544" t="s">
        <v>368</v>
      </c>
      <c r="G1544" t="s">
        <v>354</v>
      </c>
      <c r="H1544" t="s">
        <v>2278</v>
      </c>
      <c r="I1544">
        <v>0.78236000000000006</v>
      </c>
      <c r="J1544">
        <v>0.78219000000000005</v>
      </c>
      <c r="K1544">
        <v>3.4356999999999999E-2</v>
      </c>
      <c r="L1544">
        <v>2034.9</v>
      </c>
      <c r="M1544">
        <v>5.6169000000000002</v>
      </c>
      <c r="N1544" s="1">
        <v>263180</v>
      </c>
      <c r="O1544">
        <v>4.2979000000000003E-3</v>
      </c>
      <c r="P1544">
        <v>2012</v>
      </c>
      <c r="Q1544">
        <v>-68.445999999999998</v>
      </c>
      <c r="R1544">
        <v>0.87961</v>
      </c>
      <c r="S1544">
        <v>0.87011000000000005</v>
      </c>
      <c r="T1544">
        <v>0.29603000000000002</v>
      </c>
      <c r="U1544">
        <v>0.10868</v>
      </c>
      <c r="V1544">
        <v>0.87961</v>
      </c>
      <c r="W1544">
        <v>0.87343999999999999</v>
      </c>
      <c r="X1544">
        <v>0.29602000000000001</v>
      </c>
      <c r="Y1544">
        <v>0.1087</v>
      </c>
      <c r="Z1544">
        <v>0.23824999999999999</v>
      </c>
      <c r="AA1544">
        <v>0.19919000000000001</v>
      </c>
      <c r="AB1544">
        <v>0.74463000000000001</v>
      </c>
      <c r="AC1544">
        <v>0.42692999999999998</v>
      </c>
      <c r="AD1544">
        <v>42</v>
      </c>
      <c r="AE1544">
        <v>7</v>
      </c>
      <c r="AF1544" s="1">
        <v>1.8998E-5</v>
      </c>
      <c r="AG1544" s="1">
        <v>3.7996E-6</v>
      </c>
      <c r="AH1544" s="1">
        <v>1.5199E-5</v>
      </c>
      <c r="AI1544">
        <v>15</v>
      </c>
      <c r="AJ1544">
        <v>0</v>
      </c>
      <c r="AK1544">
        <v>14</v>
      </c>
      <c r="AL1544">
        <v>0</v>
      </c>
      <c r="AM1544">
        <v>0</v>
      </c>
      <c r="AN1544">
        <v>1</v>
      </c>
      <c r="AO1544">
        <v>0.38235000000000002</v>
      </c>
      <c r="AP1544">
        <v>0</v>
      </c>
      <c r="AQ1544">
        <v>1</v>
      </c>
      <c r="AR1544" t="s">
        <v>95</v>
      </c>
      <c r="AS1544" t="s">
        <v>95</v>
      </c>
      <c r="AT1544" t="s">
        <v>95</v>
      </c>
      <c r="AU1544" t="s">
        <v>94</v>
      </c>
      <c r="AV1544" t="s">
        <v>94</v>
      </c>
      <c r="AW1544" t="s">
        <v>94</v>
      </c>
      <c r="AX1544" t="s">
        <v>94</v>
      </c>
      <c r="AY1544" t="s">
        <v>94</v>
      </c>
      <c r="AZ1544" t="s">
        <v>94</v>
      </c>
      <c r="BA1544" t="s">
        <v>94</v>
      </c>
      <c r="BB1544" t="s">
        <v>94</v>
      </c>
      <c r="BC1544" t="s">
        <v>94</v>
      </c>
      <c r="BD1544" t="s">
        <v>94</v>
      </c>
      <c r="BH1544" t="s">
        <v>341</v>
      </c>
      <c r="BI1544">
        <v>1</v>
      </c>
      <c r="BJ1544" t="s">
        <v>97</v>
      </c>
      <c r="BK1544" t="s">
        <v>138</v>
      </c>
      <c r="BL1544">
        <v>0</v>
      </c>
      <c r="BM1544">
        <v>0</v>
      </c>
      <c r="BN1544">
        <v>0</v>
      </c>
      <c r="BO1544">
        <v>0</v>
      </c>
      <c r="BP1544">
        <v>0</v>
      </c>
      <c r="BQ1544">
        <v>0</v>
      </c>
      <c r="BY1544">
        <v>1609</v>
      </c>
      <c r="CG1544" s="4">
        <v>0</v>
      </c>
      <c r="CH1544" s="4">
        <v>0</v>
      </c>
      <c r="CI1544" s="5">
        <v>0</v>
      </c>
      <c r="CJ1544" s="5">
        <v>0</v>
      </c>
      <c r="CK1544" s="5">
        <v>0</v>
      </c>
      <c r="CL1544" s="5">
        <v>0</v>
      </c>
    </row>
    <row r="1545" spans="1:91" x14ac:dyDescent="0.2">
      <c r="A1545" t="s">
        <v>2367</v>
      </c>
      <c r="B1545" t="s">
        <v>2275</v>
      </c>
      <c r="C1545" t="s">
        <v>192</v>
      </c>
      <c r="D1545">
        <v>1.1000000000000001</v>
      </c>
      <c r="E1545" t="s">
        <v>90</v>
      </c>
      <c r="F1545" t="s">
        <v>2276</v>
      </c>
      <c r="G1545" t="s">
        <v>2277</v>
      </c>
      <c r="H1545" t="s">
        <v>2278</v>
      </c>
      <c r="I1545">
        <v>0.58098000000000005</v>
      </c>
      <c r="J1545">
        <v>0.17996000000000001</v>
      </c>
      <c r="K1545">
        <v>1.5855000000000001E-2</v>
      </c>
      <c r="L1545">
        <v>2018.7</v>
      </c>
      <c r="M1545">
        <v>7.5639000000000003</v>
      </c>
      <c r="N1545">
        <v>0.16672999999999999</v>
      </c>
      <c r="O1545">
        <v>0.32451999999999998</v>
      </c>
      <c r="P1545">
        <v>2026.7</v>
      </c>
      <c r="Q1545">
        <v>-31.92</v>
      </c>
      <c r="R1545">
        <v>0.80971000000000004</v>
      </c>
      <c r="S1545">
        <v>0.71457000000000004</v>
      </c>
      <c r="T1545">
        <v>2.2894000000000001E-2</v>
      </c>
      <c r="U1545">
        <v>1.8780999999999999E-2</v>
      </c>
      <c r="V1545">
        <v>0.72516999999999998</v>
      </c>
      <c r="W1545">
        <v>0.64663999999999999</v>
      </c>
      <c r="X1545">
        <v>2.7512999999999999E-2</v>
      </c>
      <c r="Y1545">
        <v>2.1465999999999999E-2</v>
      </c>
      <c r="Z1545">
        <v>0.75290999999999997</v>
      </c>
      <c r="AA1545">
        <v>0.68230999999999997</v>
      </c>
      <c r="AB1545">
        <v>2.6088E-2</v>
      </c>
      <c r="AC1545">
        <v>2.2185E-2</v>
      </c>
      <c r="AD1545">
        <v>10</v>
      </c>
      <c r="AE1545">
        <v>10</v>
      </c>
      <c r="AF1545">
        <v>1.0316000000000001</v>
      </c>
      <c r="AG1545">
        <v>0.19192000000000001</v>
      </c>
      <c r="AH1545">
        <v>0.83965999999999996</v>
      </c>
      <c r="AI1545">
        <v>10</v>
      </c>
      <c r="AJ1545">
        <v>2</v>
      </c>
      <c r="AK1545">
        <v>9</v>
      </c>
      <c r="AL1545">
        <v>1</v>
      </c>
      <c r="AM1545">
        <v>0</v>
      </c>
      <c r="AN1545">
        <v>1</v>
      </c>
      <c r="AO1545">
        <v>0.85801000000000005</v>
      </c>
      <c r="AP1545">
        <v>1</v>
      </c>
      <c r="AQ1545">
        <v>1</v>
      </c>
      <c r="AR1545" t="s">
        <v>95</v>
      </c>
      <c r="AS1545" t="s">
        <v>95</v>
      </c>
      <c r="AT1545" t="s">
        <v>95</v>
      </c>
      <c r="AU1545" t="s">
        <v>95</v>
      </c>
      <c r="AV1545" t="s">
        <v>95</v>
      </c>
      <c r="AW1545" t="s">
        <v>95</v>
      </c>
      <c r="AX1545" t="s">
        <v>95</v>
      </c>
      <c r="AY1545" t="s">
        <v>95</v>
      </c>
      <c r="AZ1545" t="s">
        <v>95</v>
      </c>
      <c r="BA1545" t="s">
        <v>95</v>
      </c>
      <c r="BB1545" t="s">
        <v>95</v>
      </c>
      <c r="BC1545" t="s">
        <v>95</v>
      </c>
      <c r="BD1545" t="s">
        <v>95</v>
      </c>
      <c r="BI1545">
        <v>0</v>
      </c>
      <c r="BJ1545" t="s">
        <v>133</v>
      </c>
      <c r="BK1545" t="s">
        <v>501</v>
      </c>
      <c r="BL1545">
        <v>1</v>
      </c>
      <c r="BM1545">
        <v>1</v>
      </c>
      <c r="BN1545">
        <v>0</v>
      </c>
      <c r="BO1545">
        <v>0</v>
      </c>
      <c r="BP1545">
        <v>0</v>
      </c>
      <c r="BQ1545">
        <v>0</v>
      </c>
      <c r="BY1545">
        <v>1610</v>
      </c>
      <c r="CG1545" s="4">
        <v>1</v>
      </c>
      <c r="CH1545" s="4">
        <v>1</v>
      </c>
      <c r="CI1545" s="5">
        <v>0</v>
      </c>
      <c r="CJ1545" s="5">
        <v>0</v>
      </c>
      <c r="CK1545" s="5">
        <v>0</v>
      </c>
      <c r="CL1545" s="5">
        <v>0</v>
      </c>
    </row>
    <row r="1546" spans="1:91" x14ac:dyDescent="0.2">
      <c r="A1546" t="s">
        <v>2368</v>
      </c>
      <c r="B1546" t="s">
        <v>2275</v>
      </c>
      <c r="C1546" t="s">
        <v>192</v>
      </c>
      <c r="D1546">
        <v>1.1000000000000001</v>
      </c>
      <c r="E1546" t="s">
        <v>90</v>
      </c>
      <c r="F1546" t="s">
        <v>2280</v>
      </c>
      <c r="G1546" t="s">
        <v>2281</v>
      </c>
      <c r="H1546" t="s">
        <v>2278</v>
      </c>
      <c r="I1546">
        <v>0.17660000000000001</v>
      </c>
      <c r="J1546">
        <v>0.11655</v>
      </c>
      <c r="K1546">
        <v>4.7714000000000003E-3</v>
      </c>
      <c r="L1546">
        <v>2020.6</v>
      </c>
      <c r="M1546">
        <v>24.882999999999999</v>
      </c>
      <c r="N1546">
        <v>0.12485</v>
      </c>
      <c r="O1546">
        <v>2.5051999999999999</v>
      </c>
      <c r="P1546">
        <v>2051.9</v>
      </c>
      <c r="Q1546">
        <v>-9.5803999999999991</v>
      </c>
      <c r="R1546">
        <v>0.84240999999999999</v>
      </c>
      <c r="S1546">
        <v>0.60602</v>
      </c>
      <c r="T1546">
        <v>3.5389000000000002E-3</v>
      </c>
      <c r="U1546">
        <v>2.9421999999999999E-3</v>
      </c>
      <c r="V1546">
        <v>0.84043000000000001</v>
      </c>
      <c r="W1546">
        <v>0.73404999999999998</v>
      </c>
      <c r="X1546">
        <v>3.5611000000000002E-3</v>
      </c>
      <c r="Y1546">
        <v>2.9940000000000001E-3</v>
      </c>
      <c r="Z1546">
        <v>0.83553999999999995</v>
      </c>
      <c r="AA1546">
        <v>0.72589999999999999</v>
      </c>
      <c r="AB1546">
        <v>3.6151999999999998E-3</v>
      </c>
      <c r="AC1546">
        <v>2.9618999999999999E-3</v>
      </c>
      <c r="AD1546">
        <v>6</v>
      </c>
      <c r="AE1546">
        <v>6</v>
      </c>
      <c r="AF1546">
        <v>0.41649999999999998</v>
      </c>
      <c r="AG1546">
        <v>0.25630999999999998</v>
      </c>
      <c r="AH1546">
        <v>0.16019</v>
      </c>
      <c r="AI1546">
        <v>6</v>
      </c>
      <c r="AJ1546">
        <v>0</v>
      </c>
      <c r="AK1546">
        <v>5</v>
      </c>
      <c r="AL1546">
        <v>0</v>
      </c>
      <c r="AM1546">
        <v>0</v>
      </c>
      <c r="AN1546">
        <v>0</v>
      </c>
      <c r="AO1546">
        <v>0.81240000000000001</v>
      </c>
      <c r="AP1546">
        <v>1</v>
      </c>
      <c r="AQ1546">
        <v>1</v>
      </c>
      <c r="AR1546" t="s">
        <v>95</v>
      </c>
      <c r="AS1546" t="s">
        <v>95</v>
      </c>
      <c r="AT1546" t="s">
        <v>95</v>
      </c>
      <c r="AU1546" t="s">
        <v>95</v>
      </c>
      <c r="AV1546" t="s">
        <v>95</v>
      </c>
      <c r="AW1546" t="s">
        <v>95</v>
      </c>
      <c r="AX1546" t="s">
        <v>95</v>
      </c>
      <c r="AY1546" t="s">
        <v>94</v>
      </c>
      <c r="AZ1546" t="s">
        <v>95</v>
      </c>
      <c r="BA1546" t="s">
        <v>94</v>
      </c>
      <c r="BB1546" t="s">
        <v>95</v>
      </c>
      <c r="BC1546" t="s">
        <v>94</v>
      </c>
      <c r="BD1546" t="s">
        <v>95</v>
      </c>
      <c r="BI1546">
        <v>0</v>
      </c>
      <c r="BJ1546" t="s">
        <v>108</v>
      </c>
      <c r="BK1546" t="s">
        <v>138</v>
      </c>
      <c r="BL1546">
        <v>1</v>
      </c>
      <c r="BM1546">
        <v>1</v>
      </c>
      <c r="BN1546">
        <v>0</v>
      </c>
      <c r="BO1546">
        <v>1</v>
      </c>
      <c r="BP1546">
        <v>0</v>
      </c>
      <c r="BQ1546">
        <v>0</v>
      </c>
      <c r="BY1546">
        <v>1611</v>
      </c>
      <c r="CG1546" s="4">
        <v>1</v>
      </c>
      <c r="CH1546" s="4">
        <v>1</v>
      </c>
      <c r="CI1546" s="5">
        <v>0</v>
      </c>
      <c r="CJ1546" s="5">
        <v>1</v>
      </c>
      <c r="CK1546" s="5">
        <v>0</v>
      </c>
      <c r="CL1546" s="5">
        <v>0</v>
      </c>
      <c r="CM1546" s="12" t="s">
        <v>3471</v>
      </c>
    </row>
    <row r="1547" spans="1:91" x14ac:dyDescent="0.2">
      <c r="A1547" t="s">
        <v>2369</v>
      </c>
      <c r="B1547" t="s">
        <v>2275</v>
      </c>
      <c r="C1547" t="s">
        <v>192</v>
      </c>
      <c r="D1547">
        <v>1.1000000000000001</v>
      </c>
      <c r="E1547" t="s">
        <v>90</v>
      </c>
      <c r="F1547" t="s">
        <v>2283</v>
      </c>
      <c r="G1547" t="s">
        <v>107</v>
      </c>
      <c r="H1547" t="s">
        <v>2278</v>
      </c>
      <c r="I1547">
        <v>0.58098000000000005</v>
      </c>
      <c r="J1547">
        <v>0.17996000000000001</v>
      </c>
      <c r="K1547">
        <v>1.5855000000000001E-2</v>
      </c>
      <c r="L1547">
        <v>2018.7</v>
      </c>
      <c r="M1547">
        <v>7.5639000000000003</v>
      </c>
      <c r="N1547">
        <v>0.16672999999999999</v>
      </c>
      <c r="O1547">
        <v>0.32451999999999998</v>
      </c>
      <c r="P1547">
        <v>2026.7</v>
      </c>
      <c r="Q1547">
        <v>-31.92</v>
      </c>
      <c r="R1547">
        <v>0.80971000000000004</v>
      </c>
      <c r="S1547">
        <v>0.71457000000000004</v>
      </c>
      <c r="T1547">
        <v>2.2894000000000001E-2</v>
      </c>
      <c r="U1547">
        <v>1.8780999999999999E-2</v>
      </c>
      <c r="V1547">
        <v>0.72516999999999998</v>
      </c>
      <c r="W1547">
        <v>0.64663999999999999</v>
      </c>
      <c r="X1547">
        <v>2.7512999999999999E-2</v>
      </c>
      <c r="Y1547">
        <v>2.1465999999999999E-2</v>
      </c>
      <c r="Z1547">
        <v>0.75290999999999997</v>
      </c>
      <c r="AA1547">
        <v>0.68230999999999997</v>
      </c>
      <c r="AB1547">
        <v>2.6088E-2</v>
      </c>
      <c r="AC1547">
        <v>2.2185E-2</v>
      </c>
      <c r="AD1547">
        <v>10</v>
      </c>
      <c r="AE1547">
        <v>10</v>
      </c>
      <c r="AF1547">
        <v>1.0316000000000001</v>
      </c>
      <c r="AG1547">
        <v>0.19192000000000001</v>
      </c>
      <c r="AH1547">
        <v>0.83965999999999996</v>
      </c>
      <c r="AI1547">
        <v>10</v>
      </c>
      <c r="AJ1547">
        <v>2</v>
      </c>
      <c r="AK1547">
        <v>9</v>
      </c>
      <c r="AL1547">
        <v>1</v>
      </c>
      <c r="AM1547">
        <v>0</v>
      </c>
      <c r="AN1547">
        <v>1</v>
      </c>
      <c r="AO1547">
        <v>0.85801000000000005</v>
      </c>
      <c r="AP1547">
        <v>1</v>
      </c>
      <c r="AQ1547">
        <v>1</v>
      </c>
      <c r="AR1547" t="s">
        <v>95</v>
      </c>
      <c r="AS1547" t="s">
        <v>95</v>
      </c>
      <c r="AT1547" t="s">
        <v>95</v>
      </c>
      <c r="AU1547" t="s">
        <v>95</v>
      </c>
      <c r="AV1547" t="s">
        <v>95</v>
      </c>
      <c r="AW1547" t="s">
        <v>95</v>
      </c>
      <c r="AX1547" t="s">
        <v>95</v>
      </c>
      <c r="AY1547" t="s">
        <v>95</v>
      </c>
      <c r="AZ1547" t="s">
        <v>95</v>
      </c>
      <c r="BA1547" t="s">
        <v>95</v>
      </c>
      <c r="BB1547" t="s">
        <v>95</v>
      </c>
      <c r="BC1547" t="s">
        <v>95</v>
      </c>
      <c r="BD1547" t="s">
        <v>95</v>
      </c>
      <c r="BH1547" t="s">
        <v>2284</v>
      </c>
      <c r="BI1547">
        <v>0</v>
      </c>
      <c r="BK1547" t="s">
        <v>109</v>
      </c>
      <c r="BL1547">
        <v>1</v>
      </c>
      <c r="BM1547">
        <v>1</v>
      </c>
      <c r="BN1547">
        <v>0</v>
      </c>
      <c r="BO1547">
        <v>0</v>
      </c>
      <c r="BP1547">
        <v>0</v>
      </c>
      <c r="BQ1547">
        <v>0</v>
      </c>
      <c r="BY1547">
        <v>1612</v>
      </c>
      <c r="CG1547" s="4">
        <v>1</v>
      </c>
      <c r="CH1547" s="4">
        <v>1</v>
      </c>
      <c r="CI1547" s="5">
        <v>0</v>
      </c>
      <c r="CJ1547" s="5">
        <v>0</v>
      </c>
      <c r="CK1547" s="5">
        <v>0</v>
      </c>
      <c r="CL1547" s="5">
        <v>0</v>
      </c>
      <c r="CM1547" s="12" t="s">
        <v>3472</v>
      </c>
    </row>
    <row r="1548" spans="1:91" x14ac:dyDescent="0.2">
      <c r="A1548" t="s">
        <v>2370</v>
      </c>
      <c r="B1548" t="s">
        <v>2275</v>
      </c>
      <c r="C1548" t="s">
        <v>192</v>
      </c>
      <c r="D1548">
        <v>3.2</v>
      </c>
      <c r="E1548" t="s">
        <v>120</v>
      </c>
      <c r="F1548" t="s">
        <v>2286</v>
      </c>
      <c r="G1548" t="s">
        <v>2287</v>
      </c>
      <c r="H1548" t="s">
        <v>2278</v>
      </c>
      <c r="I1548">
        <v>0.51604000000000005</v>
      </c>
      <c r="J1548">
        <v>0.17843000000000001</v>
      </c>
      <c r="K1548">
        <v>1.5539000000000001E-2</v>
      </c>
      <c r="L1548">
        <v>2018.8</v>
      </c>
      <c r="M1548">
        <v>8.5157000000000007</v>
      </c>
      <c r="N1548">
        <v>0.1724</v>
      </c>
      <c r="O1548">
        <v>0.19208</v>
      </c>
      <c r="P1548">
        <v>2023.8</v>
      </c>
      <c r="Q1548">
        <v>-31.283000000000001</v>
      </c>
      <c r="R1548">
        <v>0.81759000000000004</v>
      </c>
      <c r="S1548">
        <v>0.72638000000000003</v>
      </c>
      <c r="T1548">
        <v>2.1770999999999999E-2</v>
      </c>
      <c r="U1548">
        <v>1.7458999999999999E-2</v>
      </c>
      <c r="V1548">
        <v>0.74843999999999999</v>
      </c>
      <c r="W1548">
        <v>0.67656000000000005</v>
      </c>
      <c r="X1548">
        <v>2.5565999999999998E-2</v>
      </c>
      <c r="Y1548">
        <v>1.9788E-2</v>
      </c>
      <c r="Z1548">
        <v>0.76670000000000005</v>
      </c>
      <c r="AA1548">
        <v>0.70004</v>
      </c>
      <c r="AB1548">
        <v>2.4621000000000001E-2</v>
      </c>
      <c r="AC1548">
        <v>2.0954E-2</v>
      </c>
      <c r="AD1548">
        <v>10</v>
      </c>
      <c r="AE1548">
        <v>10</v>
      </c>
      <c r="AF1548">
        <v>0.98024999999999995</v>
      </c>
      <c r="AG1548">
        <v>0.19721</v>
      </c>
      <c r="AH1548">
        <v>0.78303999999999996</v>
      </c>
      <c r="AI1548">
        <v>10</v>
      </c>
      <c r="AJ1548">
        <v>2</v>
      </c>
      <c r="AK1548">
        <v>9</v>
      </c>
      <c r="AL1548">
        <v>1</v>
      </c>
      <c r="AM1548">
        <v>0</v>
      </c>
      <c r="AN1548">
        <v>1</v>
      </c>
      <c r="AO1548">
        <v>0.85704000000000002</v>
      </c>
      <c r="AP1548">
        <v>1</v>
      </c>
      <c r="AQ1548">
        <v>1</v>
      </c>
      <c r="AR1548" t="s">
        <v>95</v>
      </c>
      <c r="AS1548" t="s">
        <v>95</v>
      </c>
      <c r="AT1548" t="s">
        <v>95</v>
      </c>
      <c r="AU1548" t="s">
        <v>95</v>
      </c>
      <c r="AV1548" t="s">
        <v>95</v>
      </c>
      <c r="AW1548" t="s">
        <v>95</v>
      </c>
      <c r="AX1548" t="s">
        <v>95</v>
      </c>
      <c r="AY1548" t="s">
        <v>95</v>
      </c>
      <c r="AZ1548" t="s">
        <v>95</v>
      </c>
      <c r="BA1548" t="s">
        <v>95</v>
      </c>
      <c r="BB1548" t="s">
        <v>95</v>
      </c>
      <c r="BC1548" t="s">
        <v>95</v>
      </c>
      <c r="BD1548" t="s">
        <v>95</v>
      </c>
      <c r="BH1548" t="s">
        <v>2288</v>
      </c>
      <c r="BI1548">
        <v>0</v>
      </c>
      <c r="BL1548">
        <v>1</v>
      </c>
      <c r="BM1548">
        <v>1</v>
      </c>
      <c r="BN1548">
        <v>0</v>
      </c>
      <c r="BO1548">
        <v>0</v>
      </c>
      <c r="BP1548">
        <v>0</v>
      </c>
      <c r="BQ1548">
        <v>1</v>
      </c>
      <c r="BY1548">
        <v>1613</v>
      </c>
      <c r="CG1548" s="4">
        <v>1</v>
      </c>
      <c r="CH1548" s="4">
        <v>1</v>
      </c>
      <c r="CI1548" s="5">
        <v>0</v>
      </c>
      <c r="CJ1548" s="5">
        <v>0</v>
      </c>
      <c r="CK1548" s="5">
        <v>0</v>
      </c>
      <c r="CL1548" s="5">
        <v>1</v>
      </c>
    </row>
    <row r="1549" spans="1:91" x14ac:dyDescent="0.2">
      <c r="A1549" t="s">
        <v>2371</v>
      </c>
      <c r="B1549" t="s">
        <v>2275</v>
      </c>
      <c r="C1549" t="s">
        <v>192</v>
      </c>
      <c r="D1549">
        <v>3.2</v>
      </c>
      <c r="E1549" t="s">
        <v>120</v>
      </c>
      <c r="F1549" t="s">
        <v>2290</v>
      </c>
      <c r="G1549" t="s">
        <v>2291</v>
      </c>
      <c r="H1549" t="s">
        <v>2278</v>
      </c>
      <c r="I1549">
        <v>0.64649000000000001</v>
      </c>
      <c r="J1549">
        <v>0.18226999999999999</v>
      </c>
      <c r="K1549">
        <v>1.6126999999999999E-2</v>
      </c>
      <c r="L1549">
        <v>2018.7</v>
      </c>
      <c r="M1549">
        <v>6.7973999999999997</v>
      </c>
      <c r="N1549">
        <v>0.16339000000000001</v>
      </c>
      <c r="O1549">
        <v>0.32229000000000002</v>
      </c>
      <c r="P1549">
        <v>2026.6</v>
      </c>
      <c r="Q1549">
        <v>-32.470999999999997</v>
      </c>
      <c r="R1549">
        <v>0.80481000000000003</v>
      </c>
      <c r="S1549">
        <v>0.70721999999999996</v>
      </c>
      <c r="T1549">
        <v>2.3772999999999999E-2</v>
      </c>
      <c r="U1549">
        <v>1.9990000000000001E-2</v>
      </c>
      <c r="V1549">
        <v>0.70813999999999999</v>
      </c>
      <c r="W1549">
        <v>0.62475000000000003</v>
      </c>
      <c r="X1549">
        <v>2.9069999999999999E-2</v>
      </c>
      <c r="Y1549">
        <v>2.2915999999999999E-2</v>
      </c>
      <c r="Z1549">
        <v>0.74107999999999996</v>
      </c>
      <c r="AA1549">
        <v>0.66710000000000003</v>
      </c>
      <c r="AB1549">
        <v>2.7380000000000002E-2</v>
      </c>
      <c r="AC1549">
        <v>2.3313E-2</v>
      </c>
      <c r="AD1549">
        <v>10</v>
      </c>
      <c r="AE1549">
        <v>10</v>
      </c>
      <c r="AF1549">
        <v>1.0649</v>
      </c>
      <c r="AG1549">
        <v>0.18361</v>
      </c>
      <c r="AH1549">
        <v>0.88131999999999999</v>
      </c>
      <c r="AI1549">
        <v>10</v>
      </c>
      <c r="AJ1549">
        <v>2</v>
      </c>
      <c r="AK1549">
        <v>7</v>
      </c>
      <c r="AL1549">
        <v>1</v>
      </c>
      <c r="AM1549">
        <v>1</v>
      </c>
      <c r="AN1549">
        <v>1</v>
      </c>
      <c r="AO1549">
        <v>0.85765999999999998</v>
      </c>
      <c r="AP1549">
        <v>1</v>
      </c>
      <c r="AQ1549">
        <v>1</v>
      </c>
      <c r="AR1549" t="s">
        <v>95</v>
      </c>
      <c r="AS1549" t="s">
        <v>95</v>
      </c>
      <c r="AT1549" t="s">
        <v>95</v>
      </c>
      <c r="AU1549" t="s">
        <v>95</v>
      </c>
      <c r="AV1549" t="s">
        <v>95</v>
      </c>
      <c r="AW1549" t="s">
        <v>95</v>
      </c>
      <c r="AX1549" t="s">
        <v>95</v>
      </c>
      <c r="AY1549" t="s">
        <v>95</v>
      </c>
      <c r="AZ1549" t="s">
        <v>95</v>
      </c>
      <c r="BA1549" t="s">
        <v>95</v>
      </c>
      <c r="BB1549" t="s">
        <v>95</v>
      </c>
      <c r="BC1549" t="s">
        <v>95</v>
      </c>
      <c r="BD1549" t="s">
        <v>95</v>
      </c>
      <c r="BH1549" t="s">
        <v>2288</v>
      </c>
      <c r="BI1549">
        <v>0</v>
      </c>
      <c r="BL1549">
        <v>1</v>
      </c>
      <c r="BM1549">
        <v>1</v>
      </c>
      <c r="BN1549">
        <v>0</v>
      </c>
      <c r="BO1549">
        <v>0</v>
      </c>
      <c r="BP1549">
        <v>0</v>
      </c>
      <c r="BQ1549">
        <v>0</v>
      </c>
      <c r="BY1549">
        <v>1614</v>
      </c>
      <c r="CG1549" s="4">
        <v>1</v>
      </c>
      <c r="CH1549" s="4">
        <v>1</v>
      </c>
      <c r="CI1549" s="5">
        <v>0</v>
      </c>
      <c r="CJ1549" s="5">
        <v>0</v>
      </c>
      <c r="CK1549" s="5">
        <v>0</v>
      </c>
      <c r="CL1549" s="5">
        <v>0</v>
      </c>
    </row>
    <row r="1550" spans="1:91" x14ac:dyDescent="0.2">
      <c r="A1550" t="s">
        <v>2372</v>
      </c>
      <c r="B1550" t="s">
        <v>2275</v>
      </c>
      <c r="C1550" t="s">
        <v>192</v>
      </c>
      <c r="D1550">
        <v>3.5</v>
      </c>
      <c r="E1550" t="s">
        <v>317</v>
      </c>
      <c r="F1550" t="s">
        <v>318</v>
      </c>
      <c r="G1550" t="s">
        <v>319</v>
      </c>
      <c r="H1550" t="s">
        <v>2278</v>
      </c>
      <c r="I1550">
        <v>1.0159</v>
      </c>
      <c r="J1550">
        <v>0.24378</v>
      </c>
      <c r="K1550">
        <v>9.3017000000000002E-2</v>
      </c>
      <c r="L1550">
        <v>2019.8</v>
      </c>
      <c r="M1550">
        <v>4.3257000000000003</v>
      </c>
      <c r="N1550">
        <v>7.3605</v>
      </c>
      <c r="O1550">
        <v>6.3937999999999997</v>
      </c>
      <c r="P1550">
        <v>2022.8</v>
      </c>
      <c r="Q1550">
        <v>-185.42</v>
      </c>
      <c r="R1550">
        <v>0.99194000000000004</v>
      </c>
      <c r="S1550">
        <v>0.99134999999999995</v>
      </c>
      <c r="T1550">
        <v>0.1782</v>
      </c>
      <c r="U1550">
        <v>6.6297999999999996E-2</v>
      </c>
      <c r="V1550">
        <v>0.92301999999999995</v>
      </c>
      <c r="W1550">
        <v>0.91935999999999996</v>
      </c>
      <c r="X1550">
        <v>0.55056000000000005</v>
      </c>
      <c r="Y1550">
        <v>0.28771000000000002</v>
      </c>
      <c r="Z1550">
        <v>0.37059999999999998</v>
      </c>
      <c r="AA1550">
        <v>0.34062999999999999</v>
      </c>
      <c r="AB1550">
        <v>1.5743</v>
      </c>
      <c r="AC1550">
        <v>1.1859</v>
      </c>
      <c r="AD1550">
        <v>45</v>
      </c>
      <c r="AE1550">
        <v>9</v>
      </c>
      <c r="AF1550">
        <v>0.95101999999999998</v>
      </c>
      <c r="AG1550">
        <v>0.13586000000000001</v>
      </c>
      <c r="AH1550">
        <v>0.81516</v>
      </c>
      <c r="AI1550">
        <v>9</v>
      </c>
      <c r="AJ1550">
        <v>2</v>
      </c>
      <c r="AK1550">
        <v>8</v>
      </c>
      <c r="AL1550">
        <v>1</v>
      </c>
      <c r="AM1550">
        <v>0</v>
      </c>
      <c r="AN1550">
        <v>0</v>
      </c>
      <c r="AO1550">
        <v>0.85436999999999996</v>
      </c>
      <c r="AP1550">
        <v>0</v>
      </c>
      <c r="AQ1550">
        <v>1</v>
      </c>
      <c r="AR1550" t="s">
        <v>95</v>
      </c>
      <c r="AS1550" t="s">
        <v>95</v>
      </c>
      <c r="AT1550" t="s">
        <v>95</v>
      </c>
      <c r="AU1550" t="s">
        <v>95</v>
      </c>
      <c r="AV1550" t="s">
        <v>95</v>
      </c>
      <c r="AW1550" t="s">
        <v>95</v>
      </c>
      <c r="AX1550" t="s">
        <v>95</v>
      </c>
      <c r="AY1550" t="s">
        <v>95</v>
      </c>
      <c r="AZ1550" t="s">
        <v>95</v>
      </c>
      <c r="BA1550" t="s">
        <v>95</v>
      </c>
      <c r="BB1550" t="s">
        <v>95</v>
      </c>
      <c r="BC1550" t="s">
        <v>95</v>
      </c>
      <c r="BD1550" t="s">
        <v>95</v>
      </c>
      <c r="BI1550">
        <v>0</v>
      </c>
      <c r="BJ1550" t="s">
        <v>137</v>
      </c>
      <c r="BK1550" t="s">
        <v>133</v>
      </c>
      <c r="BL1550">
        <v>1</v>
      </c>
      <c r="BM1550">
        <v>1</v>
      </c>
      <c r="BN1550">
        <v>0</v>
      </c>
      <c r="BO1550">
        <v>0</v>
      </c>
      <c r="BP1550">
        <v>0</v>
      </c>
      <c r="BQ1550">
        <v>1</v>
      </c>
      <c r="BY1550">
        <v>1615</v>
      </c>
      <c r="CG1550" s="4">
        <v>1</v>
      </c>
      <c r="CH1550" s="4">
        <v>1</v>
      </c>
      <c r="CI1550" s="5">
        <v>0</v>
      </c>
      <c r="CJ1550" s="5">
        <v>0</v>
      </c>
      <c r="CK1550" s="5">
        <v>0</v>
      </c>
      <c r="CL1550" s="5">
        <v>1</v>
      </c>
    </row>
    <row r="1551" spans="1:91" x14ac:dyDescent="0.2">
      <c r="A1551" t="s">
        <v>2373</v>
      </c>
      <c r="B1551" t="s">
        <v>2275</v>
      </c>
      <c r="C1551" t="s">
        <v>192</v>
      </c>
      <c r="D1551">
        <v>3.5</v>
      </c>
      <c r="E1551" t="s">
        <v>317</v>
      </c>
      <c r="F1551" t="s">
        <v>321</v>
      </c>
      <c r="G1551" t="s">
        <v>322</v>
      </c>
      <c r="H1551" t="s">
        <v>2278</v>
      </c>
      <c r="I1551">
        <v>19.951000000000001</v>
      </c>
      <c r="J1551">
        <v>2.562E-3</v>
      </c>
      <c r="K1551">
        <v>1.6469000000000001E-2</v>
      </c>
      <c r="L1551">
        <v>2018.5</v>
      </c>
      <c r="M1551">
        <v>0.22026999999999999</v>
      </c>
      <c r="N1551">
        <v>1</v>
      </c>
      <c r="O1551">
        <v>1554.7</v>
      </c>
      <c r="P1551" s="1">
        <v>157490</v>
      </c>
      <c r="Q1551">
        <v>-32.814999999999998</v>
      </c>
      <c r="R1551">
        <v>0.49552000000000002</v>
      </c>
      <c r="S1551">
        <v>0.45860000000000001</v>
      </c>
      <c r="T1551">
        <v>0.33333000000000002</v>
      </c>
      <c r="U1551">
        <v>0.11111</v>
      </c>
      <c r="V1551">
        <v>-0.10987</v>
      </c>
      <c r="W1551">
        <v>-0.16272</v>
      </c>
      <c r="X1551">
        <v>0.49441000000000002</v>
      </c>
      <c r="Y1551">
        <v>0.15556</v>
      </c>
      <c r="Z1551">
        <v>0.20771000000000001</v>
      </c>
      <c r="AA1551">
        <v>0.16997999999999999</v>
      </c>
      <c r="AB1551">
        <v>0.41772999999999999</v>
      </c>
      <c r="AC1551">
        <v>0.27450000000000002</v>
      </c>
      <c r="AD1551">
        <v>45</v>
      </c>
      <c r="AE1551">
        <v>5</v>
      </c>
      <c r="AF1551">
        <v>2</v>
      </c>
      <c r="AG1551">
        <v>1</v>
      </c>
      <c r="AH1551">
        <v>1</v>
      </c>
      <c r="AI1551">
        <v>7</v>
      </c>
      <c r="AJ1551">
        <v>2</v>
      </c>
      <c r="AK1551">
        <v>6</v>
      </c>
      <c r="AL1551">
        <v>1</v>
      </c>
      <c r="AM1551">
        <v>0</v>
      </c>
      <c r="AN1551">
        <v>1</v>
      </c>
      <c r="AO1551">
        <v>0.72726999999999997</v>
      </c>
      <c r="AP1551">
        <v>0</v>
      </c>
      <c r="AQ1551">
        <v>1</v>
      </c>
      <c r="AR1551" t="s">
        <v>94</v>
      </c>
      <c r="AS1551" t="s">
        <v>96</v>
      </c>
      <c r="AT1551" t="s">
        <v>95</v>
      </c>
      <c r="AU1551" t="s">
        <v>95</v>
      </c>
      <c r="AV1551" t="s">
        <v>95</v>
      </c>
      <c r="AW1551" t="s">
        <v>95</v>
      </c>
      <c r="AX1551" t="s">
        <v>95</v>
      </c>
      <c r="AY1551" t="s">
        <v>95</v>
      </c>
      <c r="AZ1551" t="s">
        <v>94</v>
      </c>
      <c r="BA1551" t="s">
        <v>96</v>
      </c>
      <c r="BB1551" t="s">
        <v>96</v>
      </c>
      <c r="BC1551" t="s">
        <v>96</v>
      </c>
      <c r="BD1551" t="s">
        <v>96</v>
      </c>
      <c r="BI1551">
        <v>0</v>
      </c>
      <c r="BJ1551" t="s">
        <v>132</v>
      </c>
      <c r="BK1551" t="s">
        <v>133</v>
      </c>
      <c r="BL1551">
        <v>0</v>
      </c>
      <c r="BM1551">
        <v>1</v>
      </c>
      <c r="BN1551">
        <v>0</v>
      </c>
      <c r="BO1551">
        <v>0</v>
      </c>
      <c r="BP1551">
        <v>0</v>
      </c>
      <c r="BQ1551">
        <v>0</v>
      </c>
      <c r="BY1551">
        <v>1616</v>
      </c>
      <c r="CG1551" s="4">
        <v>0</v>
      </c>
      <c r="CH1551" s="4">
        <v>1</v>
      </c>
      <c r="CI1551" s="5">
        <v>0</v>
      </c>
      <c r="CJ1551" s="5">
        <v>0</v>
      </c>
      <c r="CK1551" s="5">
        <v>0</v>
      </c>
      <c r="CL1551" s="5">
        <v>0</v>
      </c>
    </row>
    <row r="1552" spans="1:91" x14ac:dyDescent="0.2">
      <c r="A1552" t="s">
        <v>2374</v>
      </c>
      <c r="B1552" t="s">
        <v>2275</v>
      </c>
      <c r="C1552" t="s">
        <v>192</v>
      </c>
      <c r="D1552">
        <v>3.5</v>
      </c>
      <c r="E1552" t="s">
        <v>317</v>
      </c>
      <c r="F1552" t="s">
        <v>325</v>
      </c>
      <c r="G1552" t="s">
        <v>326</v>
      </c>
      <c r="H1552" t="s">
        <v>2278</v>
      </c>
      <c r="I1552">
        <v>63.523000000000003</v>
      </c>
      <c r="J1552">
        <v>2.7434999999999998E-3</v>
      </c>
      <c r="K1552">
        <v>1.8314E-2</v>
      </c>
      <c r="L1552">
        <v>2021.1</v>
      </c>
      <c r="M1552">
        <v>6.9178000000000003E-2</v>
      </c>
      <c r="N1552">
        <v>2</v>
      </c>
      <c r="O1552">
        <v>1554.7</v>
      </c>
      <c r="P1552" s="1">
        <v>157490</v>
      </c>
      <c r="Q1552">
        <v>-36.508000000000003</v>
      </c>
      <c r="R1552">
        <v>0.42109999999999997</v>
      </c>
      <c r="S1552">
        <v>0.37874000000000002</v>
      </c>
      <c r="T1552">
        <v>0.57735000000000003</v>
      </c>
      <c r="U1552">
        <v>0.15556</v>
      </c>
      <c r="V1552">
        <v>-4.2023999999999999E-2</v>
      </c>
      <c r="W1552">
        <v>-9.1644000000000003E-2</v>
      </c>
      <c r="X1552">
        <v>0.77459999999999996</v>
      </c>
      <c r="Y1552">
        <v>0.15556</v>
      </c>
      <c r="Z1552">
        <v>9.8242999999999997E-2</v>
      </c>
      <c r="AA1552">
        <v>5.5301999999999997E-2</v>
      </c>
      <c r="AB1552">
        <v>0.72058</v>
      </c>
      <c r="AC1552">
        <v>0.32218000000000002</v>
      </c>
      <c r="AD1552">
        <v>45</v>
      </c>
      <c r="AE1552">
        <v>3</v>
      </c>
      <c r="AF1552">
        <v>2.5</v>
      </c>
      <c r="AG1552">
        <v>0.5</v>
      </c>
      <c r="AH1552">
        <v>2</v>
      </c>
      <c r="AI1552">
        <v>4</v>
      </c>
      <c r="AJ1552">
        <v>1</v>
      </c>
      <c r="AK1552">
        <v>3</v>
      </c>
      <c r="AL1552">
        <v>1</v>
      </c>
      <c r="AM1552">
        <v>0</v>
      </c>
      <c r="AN1552">
        <v>1</v>
      </c>
      <c r="AO1552">
        <v>0.18518999999999999</v>
      </c>
      <c r="AP1552">
        <v>0</v>
      </c>
      <c r="AQ1552">
        <v>1</v>
      </c>
      <c r="AR1552" t="s">
        <v>94</v>
      </c>
      <c r="AS1552" t="s">
        <v>96</v>
      </c>
      <c r="AT1552" t="s">
        <v>94</v>
      </c>
      <c r="AU1552" t="s">
        <v>94</v>
      </c>
      <c r="AV1552" t="s">
        <v>94</v>
      </c>
      <c r="AW1552" t="s">
        <v>94</v>
      </c>
      <c r="AX1552" t="s">
        <v>94</v>
      </c>
      <c r="AY1552" t="s">
        <v>95</v>
      </c>
      <c r="AZ1552" t="s">
        <v>94</v>
      </c>
      <c r="BA1552" t="s">
        <v>96</v>
      </c>
      <c r="BB1552" t="s">
        <v>96</v>
      </c>
      <c r="BC1552" t="s">
        <v>96</v>
      </c>
      <c r="BD1552" t="s">
        <v>96</v>
      </c>
      <c r="BI1552">
        <v>0</v>
      </c>
      <c r="BJ1552" t="s">
        <v>132</v>
      </c>
      <c r="BK1552" t="s">
        <v>133</v>
      </c>
      <c r="BL1552">
        <v>0</v>
      </c>
      <c r="BM1552">
        <v>1</v>
      </c>
      <c r="BN1552">
        <v>0</v>
      </c>
      <c r="BO1552">
        <v>0</v>
      </c>
      <c r="BP1552">
        <v>0</v>
      </c>
      <c r="BQ1552">
        <v>0</v>
      </c>
      <c r="BY1552">
        <v>1617</v>
      </c>
      <c r="CG1552" s="4">
        <v>0</v>
      </c>
      <c r="CH1552" s="4">
        <v>1</v>
      </c>
      <c r="CI1552" s="5">
        <v>0</v>
      </c>
      <c r="CJ1552" s="5">
        <v>0</v>
      </c>
      <c r="CK1552" s="5">
        <v>0</v>
      </c>
      <c r="CL1552" s="5">
        <v>0</v>
      </c>
    </row>
    <row r="1553" spans="1:90" x14ac:dyDescent="0.2">
      <c r="A1553" t="s">
        <v>2375</v>
      </c>
      <c r="B1553" t="s">
        <v>2275</v>
      </c>
      <c r="C1553" t="s">
        <v>192</v>
      </c>
      <c r="D1553">
        <v>3.5</v>
      </c>
      <c r="E1553" t="s">
        <v>317</v>
      </c>
      <c r="F1553" t="s">
        <v>328</v>
      </c>
      <c r="G1553" t="s">
        <v>329</v>
      </c>
      <c r="H1553" t="s">
        <v>2278</v>
      </c>
      <c r="I1553">
        <v>40.238999999999997</v>
      </c>
      <c r="J1553">
        <v>0.20580999999999999</v>
      </c>
      <c r="K1553">
        <v>9.5339999999999994E-2</v>
      </c>
      <c r="L1553">
        <v>2021.2</v>
      </c>
      <c r="M1553">
        <v>0.10921</v>
      </c>
      <c r="N1553">
        <v>12.042</v>
      </c>
      <c r="O1553">
        <v>6.8623000000000003</v>
      </c>
      <c r="P1553">
        <v>2023.2</v>
      </c>
      <c r="Q1553">
        <v>-190.07</v>
      </c>
      <c r="R1553">
        <v>0.33840999999999999</v>
      </c>
      <c r="S1553">
        <v>0.28999999999999998</v>
      </c>
      <c r="T1553">
        <v>4.2000999999999999</v>
      </c>
      <c r="U1553">
        <v>1.0221</v>
      </c>
      <c r="V1553">
        <v>0.13918</v>
      </c>
      <c r="W1553">
        <v>9.8191000000000001E-2</v>
      </c>
      <c r="X1553">
        <v>4.7910000000000004</v>
      </c>
      <c r="Y1553">
        <v>1.4863999999999999</v>
      </c>
      <c r="Z1553">
        <v>5.7498E-2</v>
      </c>
      <c r="AA1553">
        <v>1.2617E-2</v>
      </c>
      <c r="AB1553">
        <v>5.0130999999999997</v>
      </c>
      <c r="AC1553">
        <v>1.8568</v>
      </c>
      <c r="AD1553">
        <v>45</v>
      </c>
      <c r="AE1553">
        <v>2</v>
      </c>
      <c r="AF1553">
        <v>2.9096000000000002</v>
      </c>
      <c r="AG1553">
        <v>9.0380000000000002E-2</v>
      </c>
      <c r="AH1553">
        <v>2.8191999999999999</v>
      </c>
      <c r="AI1553">
        <v>2</v>
      </c>
      <c r="AJ1553">
        <v>1</v>
      </c>
      <c r="AK1553">
        <v>0</v>
      </c>
      <c r="AL1553">
        <v>0</v>
      </c>
      <c r="AM1553">
        <v>0</v>
      </c>
      <c r="AN1553">
        <v>1</v>
      </c>
      <c r="AO1553">
        <v>3.1032000000000001E-2</v>
      </c>
      <c r="AP1553">
        <v>0</v>
      </c>
      <c r="AQ1553">
        <v>1</v>
      </c>
      <c r="AR1553" t="s">
        <v>94</v>
      </c>
      <c r="AS1553" t="s">
        <v>96</v>
      </c>
      <c r="AT1553" t="s">
        <v>94</v>
      </c>
      <c r="AU1553" t="s">
        <v>95</v>
      </c>
      <c r="AV1553" t="s">
        <v>94</v>
      </c>
      <c r="AW1553" t="s">
        <v>94</v>
      </c>
      <c r="AX1553" t="s">
        <v>94</v>
      </c>
      <c r="AY1553" t="s">
        <v>95</v>
      </c>
      <c r="AZ1553" t="s">
        <v>94</v>
      </c>
      <c r="BA1553" t="s">
        <v>96</v>
      </c>
      <c r="BB1553" t="s">
        <v>96</v>
      </c>
      <c r="BC1553" t="s">
        <v>96</v>
      </c>
      <c r="BD1553" t="s">
        <v>96</v>
      </c>
      <c r="BI1553">
        <v>0</v>
      </c>
      <c r="BJ1553" t="s">
        <v>132</v>
      </c>
      <c r="BK1553" t="s">
        <v>133</v>
      </c>
      <c r="BL1553">
        <v>0</v>
      </c>
      <c r="BM1553">
        <v>1</v>
      </c>
      <c r="BN1553">
        <v>0</v>
      </c>
      <c r="BO1553">
        <v>0</v>
      </c>
      <c r="BP1553">
        <v>0</v>
      </c>
      <c r="BQ1553">
        <v>0</v>
      </c>
      <c r="BY1553">
        <v>1618</v>
      </c>
      <c r="CG1553" s="4">
        <v>0</v>
      </c>
      <c r="CH1553" s="4">
        <v>1</v>
      </c>
      <c r="CI1553" s="5">
        <v>0</v>
      </c>
      <c r="CJ1553" s="5">
        <v>0</v>
      </c>
      <c r="CK1553" s="5">
        <v>0</v>
      </c>
      <c r="CL1553" s="5">
        <v>0</v>
      </c>
    </row>
    <row r="1554" spans="1:90" x14ac:dyDescent="0.2">
      <c r="A1554" t="s">
        <v>2376</v>
      </c>
      <c r="B1554" t="s">
        <v>2275</v>
      </c>
      <c r="C1554" t="s">
        <v>192</v>
      </c>
      <c r="D1554">
        <v>3.5</v>
      </c>
      <c r="E1554" t="s">
        <v>317</v>
      </c>
      <c r="F1554" t="s">
        <v>331</v>
      </c>
      <c r="G1554" t="s">
        <v>329</v>
      </c>
      <c r="H1554" t="s">
        <v>2278</v>
      </c>
      <c r="I1554">
        <v>49.502000000000002</v>
      </c>
      <c r="J1554">
        <v>0.20397000000000001</v>
      </c>
      <c r="K1554">
        <v>9.6738000000000005E-2</v>
      </c>
      <c r="L1554">
        <v>2021.2</v>
      </c>
      <c r="M1554">
        <v>8.8774000000000006E-2</v>
      </c>
      <c r="N1554">
        <v>12.042</v>
      </c>
      <c r="O1554">
        <v>6.9057000000000004</v>
      </c>
      <c r="P1554">
        <v>2023.2</v>
      </c>
      <c r="Q1554">
        <v>-192.85</v>
      </c>
      <c r="R1554">
        <v>0.33778000000000002</v>
      </c>
      <c r="S1554">
        <v>0.28932999999999998</v>
      </c>
      <c r="T1554">
        <v>4.2009999999999996</v>
      </c>
      <c r="U1554">
        <v>1.0351999999999999</v>
      </c>
      <c r="V1554">
        <v>0.14199000000000001</v>
      </c>
      <c r="W1554">
        <v>0.10113</v>
      </c>
      <c r="X1554">
        <v>4.7819000000000003</v>
      </c>
      <c r="Y1554">
        <v>1.4856</v>
      </c>
      <c r="Z1554">
        <v>5.9225E-2</v>
      </c>
      <c r="AA1554">
        <v>1.4427000000000001E-2</v>
      </c>
      <c r="AB1554">
        <v>5.0072999999999999</v>
      </c>
      <c r="AC1554">
        <v>1.8603000000000001</v>
      </c>
      <c r="AD1554">
        <v>45</v>
      </c>
      <c r="AE1554">
        <v>3</v>
      </c>
      <c r="AF1554">
        <v>2.9096000000000002</v>
      </c>
      <c r="AG1554">
        <v>4.8930000000000001E-2</v>
      </c>
      <c r="AH1554">
        <v>2.8607</v>
      </c>
      <c r="AI1554">
        <v>4</v>
      </c>
      <c r="AJ1554">
        <v>1</v>
      </c>
      <c r="AK1554">
        <v>3</v>
      </c>
      <c r="AL1554">
        <v>1</v>
      </c>
      <c r="AM1554">
        <v>0</v>
      </c>
      <c r="AN1554">
        <v>1</v>
      </c>
      <c r="AO1554">
        <v>3.1023999999999999E-2</v>
      </c>
      <c r="AP1554">
        <v>0</v>
      </c>
      <c r="AQ1554">
        <v>1</v>
      </c>
      <c r="AR1554" t="s">
        <v>94</v>
      </c>
      <c r="AS1554" t="s">
        <v>96</v>
      </c>
      <c r="AT1554" t="s">
        <v>94</v>
      </c>
      <c r="AU1554" t="s">
        <v>94</v>
      </c>
      <c r="AV1554" t="s">
        <v>94</v>
      </c>
      <c r="AW1554" t="s">
        <v>94</v>
      </c>
      <c r="AX1554" t="s">
        <v>94</v>
      </c>
      <c r="AY1554" t="s">
        <v>95</v>
      </c>
      <c r="AZ1554" t="s">
        <v>94</v>
      </c>
      <c r="BA1554" t="s">
        <v>96</v>
      </c>
      <c r="BB1554" t="s">
        <v>96</v>
      </c>
      <c r="BC1554" t="s">
        <v>96</v>
      </c>
      <c r="BD1554" t="s">
        <v>96</v>
      </c>
      <c r="BI1554">
        <v>0</v>
      </c>
      <c r="BJ1554" t="s">
        <v>132</v>
      </c>
      <c r="BK1554" t="s">
        <v>133</v>
      </c>
      <c r="BL1554">
        <v>0</v>
      </c>
      <c r="BM1554">
        <v>1</v>
      </c>
      <c r="BN1554">
        <v>0</v>
      </c>
      <c r="BO1554">
        <v>0</v>
      </c>
      <c r="BP1554">
        <v>0</v>
      </c>
      <c r="BQ1554">
        <v>0</v>
      </c>
      <c r="BY1554">
        <v>1619</v>
      </c>
      <c r="CG1554" s="4">
        <v>0</v>
      </c>
      <c r="CH1554" s="4">
        <v>1</v>
      </c>
      <c r="CI1554" s="5">
        <v>0</v>
      </c>
      <c r="CJ1554" s="5">
        <v>0</v>
      </c>
      <c r="CK1554" s="5">
        <v>0</v>
      </c>
      <c r="CL1554" s="5">
        <v>0</v>
      </c>
    </row>
    <row r="1555" spans="1:90" x14ac:dyDescent="0.2">
      <c r="A1555" t="s">
        <v>2377</v>
      </c>
      <c r="B1555" t="s">
        <v>2275</v>
      </c>
      <c r="C1555" t="s">
        <v>192</v>
      </c>
      <c r="D1555">
        <v>3.5</v>
      </c>
      <c r="E1555" t="s">
        <v>317</v>
      </c>
      <c r="F1555" t="s">
        <v>333</v>
      </c>
      <c r="G1555" t="s">
        <v>326</v>
      </c>
      <c r="H1555" t="s">
        <v>2278</v>
      </c>
      <c r="I1555">
        <v>48.929000000000002</v>
      </c>
      <c r="J1555">
        <v>3.2453999999999998E-3</v>
      </c>
      <c r="K1555">
        <v>2.3584000000000001E-2</v>
      </c>
      <c r="L1555">
        <v>2019.2</v>
      </c>
      <c r="M1555">
        <v>8.9812000000000003E-2</v>
      </c>
      <c r="N1555">
        <v>1.8</v>
      </c>
      <c r="O1555">
        <v>1554.6</v>
      </c>
      <c r="P1555" s="1">
        <v>157510</v>
      </c>
      <c r="Q1555">
        <v>-47.014000000000003</v>
      </c>
      <c r="R1555">
        <v>0.49314999999999998</v>
      </c>
      <c r="S1555">
        <v>0.45606000000000002</v>
      </c>
      <c r="T1555">
        <v>0.57349000000000006</v>
      </c>
      <c r="U1555">
        <v>0.15112</v>
      </c>
      <c r="V1555">
        <v>-6.1643999999999997E-2</v>
      </c>
      <c r="W1555">
        <v>-0.11219999999999999</v>
      </c>
      <c r="X1555">
        <v>0.82999000000000001</v>
      </c>
      <c r="Y1555">
        <v>0.2</v>
      </c>
      <c r="Z1555">
        <v>0.14457</v>
      </c>
      <c r="AA1555">
        <v>0.10384</v>
      </c>
      <c r="AB1555">
        <v>0.74504000000000004</v>
      </c>
      <c r="AC1555">
        <v>0.38255</v>
      </c>
      <c r="AD1555">
        <v>45</v>
      </c>
      <c r="AE1555">
        <v>4</v>
      </c>
      <c r="AF1555">
        <v>2.7778</v>
      </c>
      <c r="AG1555">
        <v>0.55556000000000005</v>
      </c>
      <c r="AH1555">
        <v>2.2222</v>
      </c>
      <c r="AI1555">
        <v>5</v>
      </c>
      <c r="AJ1555">
        <v>2</v>
      </c>
      <c r="AK1555">
        <v>1</v>
      </c>
      <c r="AL1555">
        <v>1</v>
      </c>
      <c r="AM1555">
        <v>1</v>
      </c>
      <c r="AN1555">
        <v>1</v>
      </c>
      <c r="AO1555">
        <v>0.19355</v>
      </c>
      <c r="AP1555">
        <v>0</v>
      </c>
      <c r="AQ1555">
        <v>1</v>
      </c>
      <c r="AR1555" t="s">
        <v>94</v>
      </c>
      <c r="AS1555" t="s">
        <v>96</v>
      </c>
      <c r="AT1555" t="s">
        <v>94</v>
      </c>
      <c r="AU1555" t="s">
        <v>95</v>
      </c>
      <c r="AV1555" t="s">
        <v>94</v>
      </c>
      <c r="AW1555" t="s">
        <v>94</v>
      </c>
      <c r="AX1555" t="s">
        <v>94</v>
      </c>
      <c r="AY1555" t="s">
        <v>95</v>
      </c>
      <c r="AZ1555" t="s">
        <v>94</v>
      </c>
      <c r="BA1555" t="s">
        <v>96</v>
      </c>
      <c r="BB1555" t="s">
        <v>96</v>
      </c>
      <c r="BC1555" t="s">
        <v>96</v>
      </c>
      <c r="BD1555" t="s">
        <v>96</v>
      </c>
      <c r="BI1555">
        <v>0</v>
      </c>
      <c r="BJ1555" t="s">
        <v>132</v>
      </c>
      <c r="BK1555" t="s">
        <v>133</v>
      </c>
      <c r="BL1555">
        <v>0</v>
      </c>
      <c r="BM1555">
        <v>1</v>
      </c>
      <c r="BN1555">
        <v>0</v>
      </c>
      <c r="BO1555">
        <v>0</v>
      </c>
      <c r="BP1555">
        <v>0</v>
      </c>
      <c r="BQ1555">
        <v>0</v>
      </c>
      <c r="BY1555">
        <v>1620</v>
      </c>
      <c r="CG1555" s="4">
        <v>0</v>
      </c>
      <c r="CH1555" s="4">
        <v>1</v>
      </c>
      <c r="CI1555" s="5">
        <v>0</v>
      </c>
      <c r="CJ1555" s="5">
        <v>0</v>
      </c>
      <c r="CK1555" s="5">
        <v>0</v>
      </c>
      <c r="CL1555" s="5">
        <v>0</v>
      </c>
    </row>
    <row r="1556" spans="1:90" x14ac:dyDescent="0.2">
      <c r="A1556" t="s">
        <v>2378</v>
      </c>
      <c r="B1556" t="s">
        <v>2275</v>
      </c>
      <c r="C1556" t="s">
        <v>192</v>
      </c>
      <c r="D1556">
        <v>3.5</v>
      </c>
      <c r="E1556" t="s">
        <v>317</v>
      </c>
      <c r="F1556" t="s">
        <v>335</v>
      </c>
      <c r="G1556" t="s">
        <v>336</v>
      </c>
      <c r="H1556" t="s">
        <v>2278</v>
      </c>
      <c r="I1556">
        <v>0.63749</v>
      </c>
      <c r="J1556">
        <v>0.35061999999999999</v>
      </c>
      <c r="K1556">
        <v>0.32477</v>
      </c>
      <c r="L1556">
        <v>2022.3</v>
      </c>
      <c r="M1556">
        <v>6.8933999999999997</v>
      </c>
      <c r="N1556">
        <v>47.686999999999998</v>
      </c>
      <c r="O1556">
        <v>1.865</v>
      </c>
      <c r="P1556">
        <v>2015.4</v>
      </c>
      <c r="Q1556">
        <v>-647.48</v>
      </c>
      <c r="R1556">
        <v>0.99968999999999997</v>
      </c>
      <c r="S1556">
        <v>0.99966999999999995</v>
      </c>
      <c r="T1556">
        <v>0.13392000000000001</v>
      </c>
      <c r="U1556">
        <v>6.3923999999999995E-2</v>
      </c>
      <c r="V1556">
        <v>0.98658000000000001</v>
      </c>
      <c r="W1556">
        <v>0.98594000000000004</v>
      </c>
      <c r="X1556">
        <v>0.88639999999999997</v>
      </c>
      <c r="Y1556">
        <v>0.46327000000000002</v>
      </c>
      <c r="Z1556">
        <v>0.30379</v>
      </c>
      <c r="AA1556">
        <v>0.27063999999999999</v>
      </c>
      <c r="AB1556">
        <v>6.3852000000000002</v>
      </c>
      <c r="AC1556">
        <v>4.3327999999999998</v>
      </c>
      <c r="AD1556">
        <v>45</v>
      </c>
      <c r="AE1556">
        <v>9</v>
      </c>
      <c r="AF1556">
        <v>0.75492999999999999</v>
      </c>
      <c r="AG1556">
        <v>2.0969999999999999E-2</v>
      </c>
      <c r="AH1556">
        <v>0.73395999999999995</v>
      </c>
      <c r="AI1556">
        <v>9</v>
      </c>
      <c r="AJ1556">
        <v>0</v>
      </c>
      <c r="AK1556">
        <v>8</v>
      </c>
      <c r="AL1556">
        <v>0</v>
      </c>
      <c r="AM1556">
        <v>0</v>
      </c>
      <c r="AN1556">
        <v>0</v>
      </c>
      <c r="AO1556">
        <v>0.74680000000000002</v>
      </c>
      <c r="AP1556">
        <v>0</v>
      </c>
      <c r="AQ1556">
        <v>1</v>
      </c>
      <c r="AR1556" t="s">
        <v>95</v>
      </c>
      <c r="AS1556" t="s">
        <v>95</v>
      </c>
      <c r="AT1556" t="s">
        <v>95</v>
      </c>
      <c r="AU1556" t="s">
        <v>95</v>
      </c>
      <c r="AV1556" t="s">
        <v>95</v>
      </c>
      <c r="AW1556" t="s">
        <v>95</v>
      </c>
      <c r="AX1556" t="s">
        <v>95</v>
      </c>
      <c r="AY1556" t="s">
        <v>95</v>
      </c>
      <c r="AZ1556" t="s">
        <v>95</v>
      </c>
      <c r="BA1556" t="s">
        <v>95</v>
      </c>
      <c r="BB1556" t="s">
        <v>95</v>
      </c>
      <c r="BC1556" t="s">
        <v>95</v>
      </c>
      <c r="BD1556" t="s">
        <v>95</v>
      </c>
      <c r="BH1556" t="s">
        <v>389</v>
      </c>
      <c r="BI1556">
        <v>1</v>
      </c>
      <c r="BJ1556" t="s">
        <v>97</v>
      </c>
      <c r="BK1556" t="s">
        <v>337</v>
      </c>
      <c r="BL1556">
        <v>0</v>
      </c>
      <c r="BM1556">
        <v>0</v>
      </c>
      <c r="BN1556">
        <v>0</v>
      </c>
      <c r="BO1556">
        <v>0</v>
      </c>
      <c r="BP1556">
        <v>0</v>
      </c>
      <c r="BQ1556">
        <v>0</v>
      </c>
      <c r="BY1556">
        <v>1621</v>
      </c>
      <c r="CG1556" s="4">
        <v>0</v>
      </c>
      <c r="CH1556" s="4">
        <v>0</v>
      </c>
      <c r="CI1556" s="5">
        <v>0</v>
      </c>
      <c r="CJ1556" s="5">
        <v>0</v>
      </c>
      <c r="CK1556" s="5">
        <v>0</v>
      </c>
      <c r="CL1556" s="5">
        <v>0</v>
      </c>
    </row>
    <row r="1557" spans="1:90" x14ac:dyDescent="0.2">
      <c r="A1557" t="s">
        <v>2379</v>
      </c>
      <c r="B1557" t="s">
        <v>2275</v>
      </c>
      <c r="C1557" t="s">
        <v>192</v>
      </c>
      <c r="D1557">
        <v>3.5</v>
      </c>
      <c r="E1557" t="s">
        <v>317</v>
      </c>
      <c r="F1557" t="s">
        <v>339</v>
      </c>
      <c r="G1557" t="s">
        <v>340</v>
      </c>
      <c r="H1557" t="s">
        <v>2278</v>
      </c>
      <c r="I1557">
        <v>0.77686999999999995</v>
      </c>
      <c r="J1557">
        <v>7.1498000000000004E-3</v>
      </c>
      <c r="K1557">
        <v>6.4481999999999998E-2</v>
      </c>
      <c r="L1557">
        <v>2020.4</v>
      </c>
      <c r="M1557">
        <v>5.6566000000000001</v>
      </c>
      <c r="N1557">
        <v>9.1753999999999998</v>
      </c>
      <c r="O1557">
        <v>1553.7</v>
      </c>
      <c r="P1557" s="1">
        <v>157590</v>
      </c>
      <c r="Q1557">
        <v>-128.52000000000001</v>
      </c>
      <c r="R1557">
        <v>0.98990999999999996</v>
      </c>
      <c r="S1557">
        <v>0.98914000000000002</v>
      </c>
      <c r="T1557">
        <v>0.15065999999999999</v>
      </c>
      <c r="U1557">
        <v>5.7697999999999999E-2</v>
      </c>
      <c r="V1557">
        <v>-0.11635</v>
      </c>
      <c r="W1557">
        <v>-0.17216000000000001</v>
      </c>
      <c r="X1557">
        <v>1.5848</v>
      </c>
      <c r="Y1557">
        <v>0.51163000000000003</v>
      </c>
      <c r="Z1557">
        <v>0.28460000000000002</v>
      </c>
      <c r="AA1557">
        <v>0.24883</v>
      </c>
      <c r="AB1557">
        <v>1.2686999999999999</v>
      </c>
      <c r="AC1557">
        <v>0.83028000000000002</v>
      </c>
      <c r="AD1557">
        <v>43</v>
      </c>
      <c r="AE1557">
        <v>7</v>
      </c>
      <c r="AF1557">
        <v>0.76290999999999998</v>
      </c>
      <c r="AG1557">
        <v>0.10899</v>
      </c>
      <c r="AH1557">
        <v>0.65391999999999995</v>
      </c>
      <c r="AI1557">
        <v>7</v>
      </c>
      <c r="AJ1557">
        <v>0</v>
      </c>
      <c r="AK1557">
        <v>6</v>
      </c>
      <c r="AL1557">
        <v>0</v>
      </c>
      <c r="AM1557">
        <v>0</v>
      </c>
      <c r="AN1557">
        <v>0</v>
      </c>
      <c r="AO1557">
        <v>0.72221999999999997</v>
      </c>
      <c r="AP1557">
        <v>0</v>
      </c>
      <c r="AQ1557">
        <v>1</v>
      </c>
      <c r="AR1557" t="s">
        <v>95</v>
      </c>
      <c r="AS1557" t="s">
        <v>95</v>
      </c>
      <c r="AT1557" t="s">
        <v>95</v>
      </c>
      <c r="AU1557" t="s">
        <v>95</v>
      </c>
      <c r="AV1557" t="s">
        <v>95</v>
      </c>
      <c r="AW1557" t="s">
        <v>95</v>
      </c>
      <c r="AX1557" t="s">
        <v>95</v>
      </c>
      <c r="AY1557" t="s">
        <v>95</v>
      </c>
      <c r="AZ1557" t="s">
        <v>94</v>
      </c>
      <c r="BA1557" t="s">
        <v>95</v>
      </c>
      <c r="BB1557" t="s">
        <v>94</v>
      </c>
      <c r="BC1557" t="s">
        <v>95</v>
      </c>
      <c r="BD1557" t="s">
        <v>95</v>
      </c>
      <c r="BH1557" t="s">
        <v>341</v>
      </c>
      <c r="BI1557">
        <v>1</v>
      </c>
      <c r="BJ1557" t="s">
        <v>97</v>
      </c>
      <c r="BK1557" t="s">
        <v>138</v>
      </c>
      <c r="BL1557">
        <v>0</v>
      </c>
      <c r="BM1557">
        <v>0</v>
      </c>
      <c r="BN1557">
        <v>0</v>
      </c>
      <c r="BO1557">
        <v>0</v>
      </c>
      <c r="BP1557">
        <v>0</v>
      </c>
      <c r="BQ1557">
        <v>0</v>
      </c>
      <c r="BY1557">
        <v>1622</v>
      </c>
      <c r="CG1557" s="4">
        <v>0</v>
      </c>
      <c r="CH1557" s="4">
        <v>0</v>
      </c>
      <c r="CI1557" s="5">
        <v>0</v>
      </c>
      <c r="CJ1557" s="5">
        <v>0</v>
      </c>
      <c r="CK1557" s="5">
        <v>0</v>
      </c>
      <c r="CL1557" s="5">
        <v>0</v>
      </c>
    </row>
    <row r="1558" spans="1:90" x14ac:dyDescent="0.2">
      <c r="A1558" t="s">
        <v>2380</v>
      </c>
      <c r="B1558" t="s">
        <v>2275</v>
      </c>
      <c r="C1558" t="s">
        <v>192</v>
      </c>
      <c r="D1558">
        <v>3.5</v>
      </c>
      <c r="E1558" t="s">
        <v>317</v>
      </c>
      <c r="F1558" t="s">
        <v>343</v>
      </c>
      <c r="G1558" t="s">
        <v>344</v>
      </c>
      <c r="H1558" t="s">
        <v>2278</v>
      </c>
      <c r="I1558">
        <v>1.0159</v>
      </c>
      <c r="J1558">
        <v>0.24378</v>
      </c>
      <c r="K1558">
        <v>9.3017000000000002E-2</v>
      </c>
      <c r="L1558">
        <v>2019.8</v>
      </c>
      <c r="M1558">
        <v>4.3257000000000003</v>
      </c>
      <c r="N1558">
        <v>7.3605</v>
      </c>
      <c r="O1558">
        <v>6.3937999999999997</v>
      </c>
      <c r="P1558">
        <v>2022.8</v>
      </c>
      <c r="Q1558">
        <v>-185.42</v>
      </c>
      <c r="R1558">
        <v>0.99194000000000004</v>
      </c>
      <c r="S1558">
        <v>0.99134999999999995</v>
      </c>
      <c r="T1558">
        <v>0.1782</v>
      </c>
      <c r="U1558">
        <v>6.6297999999999996E-2</v>
      </c>
      <c r="V1558">
        <v>0.92301999999999995</v>
      </c>
      <c r="W1558">
        <v>0.91935999999999996</v>
      </c>
      <c r="X1558">
        <v>0.55056000000000005</v>
      </c>
      <c r="Y1558">
        <v>0.28771000000000002</v>
      </c>
      <c r="Z1558">
        <v>0.37059999999999998</v>
      </c>
      <c r="AA1558">
        <v>0.34062999999999999</v>
      </c>
      <c r="AB1558">
        <v>1.5743</v>
      </c>
      <c r="AC1558">
        <v>1.1859</v>
      </c>
      <c r="AD1558">
        <v>45</v>
      </c>
      <c r="AE1558">
        <v>9</v>
      </c>
      <c r="AF1558">
        <v>0.95101999999999998</v>
      </c>
      <c r="AG1558">
        <v>0.13586000000000001</v>
      </c>
      <c r="AH1558">
        <v>0.81516</v>
      </c>
      <c r="AI1558">
        <v>9</v>
      </c>
      <c r="AJ1558">
        <v>2</v>
      </c>
      <c r="AK1558">
        <v>8</v>
      </c>
      <c r="AL1558">
        <v>1</v>
      </c>
      <c r="AM1558">
        <v>0</v>
      </c>
      <c r="AN1558">
        <v>0</v>
      </c>
      <c r="AO1558">
        <v>0.85436999999999996</v>
      </c>
      <c r="AP1558">
        <v>0</v>
      </c>
      <c r="AQ1558">
        <v>1</v>
      </c>
      <c r="AR1558" t="s">
        <v>95</v>
      </c>
      <c r="AS1558" t="s">
        <v>95</v>
      </c>
      <c r="AT1558" t="s">
        <v>95</v>
      </c>
      <c r="AU1558" t="s">
        <v>95</v>
      </c>
      <c r="AV1558" t="s">
        <v>95</v>
      </c>
      <c r="AW1558" t="s">
        <v>95</v>
      </c>
      <c r="AX1558" t="s">
        <v>95</v>
      </c>
      <c r="AY1558" t="s">
        <v>95</v>
      </c>
      <c r="AZ1558" t="s">
        <v>95</v>
      </c>
      <c r="BA1558" t="s">
        <v>95</v>
      </c>
      <c r="BB1558" t="s">
        <v>95</v>
      </c>
      <c r="BC1558" t="s">
        <v>95</v>
      </c>
      <c r="BD1558" t="s">
        <v>95</v>
      </c>
      <c r="BH1558" t="s">
        <v>345</v>
      </c>
      <c r="BI1558">
        <v>1</v>
      </c>
      <c r="BJ1558" t="s">
        <v>97</v>
      </c>
      <c r="BK1558" t="s">
        <v>180</v>
      </c>
      <c r="BL1558">
        <v>0</v>
      </c>
      <c r="BM1558">
        <v>0</v>
      </c>
      <c r="BN1558">
        <v>0</v>
      </c>
      <c r="BO1558">
        <v>0</v>
      </c>
      <c r="BP1558">
        <v>0</v>
      </c>
      <c r="BQ1558">
        <v>0</v>
      </c>
      <c r="BY1558">
        <v>1623</v>
      </c>
      <c r="CG1558" s="4">
        <v>0</v>
      </c>
      <c r="CH1558" s="4">
        <v>0</v>
      </c>
      <c r="CI1558" s="5">
        <v>0</v>
      </c>
      <c r="CJ1558" s="5">
        <v>0</v>
      </c>
      <c r="CK1558" s="5">
        <v>0</v>
      </c>
      <c r="CL1558" s="5">
        <v>0</v>
      </c>
    </row>
    <row r="1559" spans="1:90" x14ac:dyDescent="0.2">
      <c r="A1559" t="s">
        <v>2381</v>
      </c>
      <c r="B1559" t="s">
        <v>2275</v>
      </c>
      <c r="C1559" t="s">
        <v>192</v>
      </c>
      <c r="D1559">
        <v>3.5</v>
      </c>
      <c r="E1559" t="s">
        <v>317</v>
      </c>
      <c r="F1559" t="s">
        <v>347</v>
      </c>
      <c r="G1559" t="s">
        <v>348</v>
      </c>
      <c r="H1559" t="s">
        <v>2278</v>
      </c>
      <c r="I1559">
        <v>0.82960999999999996</v>
      </c>
      <c r="J1559">
        <v>2.2477999999999999E-3</v>
      </c>
      <c r="K1559">
        <v>1.3065999999999999E-2</v>
      </c>
      <c r="L1559">
        <v>2031.6</v>
      </c>
      <c r="M1559">
        <v>5.2969999999999997</v>
      </c>
      <c r="N1559">
        <v>30566</v>
      </c>
      <c r="O1559">
        <v>1554.8</v>
      </c>
      <c r="P1559" s="1">
        <v>157480</v>
      </c>
      <c r="Q1559">
        <v>-26.035</v>
      </c>
      <c r="R1559">
        <v>0.81276999999999999</v>
      </c>
      <c r="S1559">
        <v>0.79759000000000002</v>
      </c>
      <c r="T1559">
        <v>0.16005</v>
      </c>
      <c r="U1559">
        <v>4.0472000000000001E-2</v>
      </c>
      <c r="V1559">
        <v>-6.9565000000000002E-2</v>
      </c>
      <c r="W1559">
        <v>-0.12586</v>
      </c>
      <c r="X1559">
        <v>0.38255</v>
      </c>
      <c r="Y1559">
        <v>9.7560999999999995E-2</v>
      </c>
      <c r="Z1559">
        <v>0.17469000000000001</v>
      </c>
      <c r="AA1559">
        <v>0.13125000000000001</v>
      </c>
      <c r="AB1559">
        <v>0.33604000000000001</v>
      </c>
      <c r="AC1559">
        <v>0.19991999999999999</v>
      </c>
      <c r="AD1559">
        <v>41</v>
      </c>
      <c r="AE1559">
        <v>3</v>
      </c>
      <c r="AF1559" s="1">
        <v>6.5432000000000006E-5</v>
      </c>
      <c r="AG1559" s="1">
        <v>3.2716000000000003E-5</v>
      </c>
      <c r="AH1559" s="1">
        <v>3.2716000000000003E-5</v>
      </c>
      <c r="AI1559">
        <v>5</v>
      </c>
      <c r="AJ1559">
        <v>0</v>
      </c>
      <c r="AK1559">
        <v>4</v>
      </c>
      <c r="AL1559">
        <v>0</v>
      </c>
      <c r="AM1559">
        <v>0</v>
      </c>
      <c r="AN1559">
        <v>1</v>
      </c>
      <c r="AO1559">
        <v>0.33333000000000002</v>
      </c>
      <c r="AP1559">
        <v>0</v>
      </c>
      <c r="AQ1559">
        <v>1</v>
      </c>
      <c r="AR1559" t="s">
        <v>95</v>
      </c>
      <c r="AS1559" t="s">
        <v>96</v>
      </c>
      <c r="AT1559" t="s">
        <v>94</v>
      </c>
      <c r="AU1559" t="s">
        <v>94</v>
      </c>
      <c r="AV1559" t="s">
        <v>95</v>
      </c>
      <c r="AW1559" t="s">
        <v>94</v>
      </c>
      <c r="AX1559" t="s">
        <v>94</v>
      </c>
      <c r="AY1559" t="s">
        <v>94</v>
      </c>
      <c r="AZ1559" t="s">
        <v>94</v>
      </c>
      <c r="BA1559" t="s">
        <v>96</v>
      </c>
      <c r="BB1559" t="s">
        <v>96</v>
      </c>
      <c r="BC1559" t="s">
        <v>96</v>
      </c>
      <c r="BD1559" t="s">
        <v>96</v>
      </c>
      <c r="BH1559" t="s">
        <v>341</v>
      </c>
      <c r="BI1559">
        <v>1</v>
      </c>
      <c r="BJ1559" t="s">
        <v>97</v>
      </c>
      <c r="BK1559" t="s">
        <v>138</v>
      </c>
      <c r="BL1559">
        <v>0</v>
      </c>
      <c r="BM1559">
        <v>0</v>
      </c>
      <c r="BN1559">
        <v>0</v>
      </c>
      <c r="BO1559">
        <v>0</v>
      </c>
      <c r="BP1559">
        <v>0</v>
      </c>
      <c r="BQ1559">
        <v>0</v>
      </c>
      <c r="BY1559">
        <v>1624</v>
      </c>
      <c r="CG1559" s="4">
        <v>0</v>
      </c>
      <c r="CH1559" s="4">
        <v>0</v>
      </c>
      <c r="CI1559" s="5">
        <v>0</v>
      </c>
      <c r="CJ1559" s="5">
        <v>0</v>
      </c>
      <c r="CK1559" s="5">
        <v>0</v>
      </c>
      <c r="CL1559" s="5">
        <v>0</v>
      </c>
    </row>
    <row r="1560" spans="1:90" x14ac:dyDescent="0.2">
      <c r="A1560" t="s">
        <v>2382</v>
      </c>
      <c r="B1560" t="s">
        <v>2275</v>
      </c>
      <c r="C1560" t="s">
        <v>192</v>
      </c>
      <c r="D1560">
        <v>3.5</v>
      </c>
      <c r="E1560" t="s">
        <v>317</v>
      </c>
      <c r="F1560" t="s">
        <v>350</v>
      </c>
      <c r="G1560" t="s">
        <v>351</v>
      </c>
      <c r="H1560" t="s">
        <v>2278</v>
      </c>
      <c r="I1560">
        <v>3.4064999999999999</v>
      </c>
      <c r="J1560">
        <v>0.41153000000000001</v>
      </c>
      <c r="K1560">
        <v>6.0343000000000001E-2</v>
      </c>
      <c r="L1560">
        <v>2021.5</v>
      </c>
      <c r="M1560">
        <v>1.29</v>
      </c>
      <c r="N1560">
        <v>7.0364000000000004</v>
      </c>
      <c r="O1560">
        <v>6.3841000000000001</v>
      </c>
      <c r="P1560">
        <v>2023.4</v>
      </c>
      <c r="Q1560">
        <v>-120.32</v>
      </c>
      <c r="R1560">
        <v>0.99258999999999997</v>
      </c>
      <c r="S1560">
        <v>0.99204999999999999</v>
      </c>
      <c r="T1560">
        <v>0.14359</v>
      </c>
      <c r="U1560">
        <v>2.5135999999999999E-2</v>
      </c>
      <c r="V1560">
        <v>0.88937999999999995</v>
      </c>
      <c r="W1560">
        <v>0.88410999999999995</v>
      </c>
      <c r="X1560">
        <v>0.55488000000000004</v>
      </c>
      <c r="Y1560">
        <v>0.22881000000000001</v>
      </c>
      <c r="Z1560">
        <v>0.22066</v>
      </c>
      <c r="AA1560">
        <v>0.18354999999999999</v>
      </c>
      <c r="AB1560">
        <v>1.4728000000000001</v>
      </c>
      <c r="AC1560">
        <v>0.93252000000000002</v>
      </c>
      <c r="AD1560">
        <v>45</v>
      </c>
      <c r="AE1560">
        <v>5</v>
      </c>
      <c r="AF1560">
        <v>0.99482999999999999</v>
      </c>
      <c r="AG1560">
        <v>0.14212</v>
      </c>
      <c r="AH1560">
        <v>0.85270999999999997</v>
      </c>
      <c r="AI1560">
        <v>5</v>
      </c>
      <c r="AJ1560">
        <v>1</v>
      </c>
      <c r="AK1560">
        <v>4</v>
      </c>
      <c r="AL1560">
        <v>1</v>
      </c>
      <c r="AM1560">
        <v>0</v>
      </c>
      <c r="AN1560">
        <v>1</v>
      </c>
      <c r="AO1560">
        <v>0.72058999999999995</v>
      </c>
      <c r="AP1560">
        <v>0</v>
      </c>
      <c r="AQ1560">
        <v>1</v>
      </c>
      <c r="AR1560" t="s">
        <v>95</v>
      </c>
      <c r="AS1560" t="s">
        <v>96</v>
      </c>
      <c r="AT1560" t="s">
        <v>95</v>
      </c>
      <c r="AU1560" t="s">
        <v>95</v>
      </c>
      <c r="AV1560" t="s">
        <v>95</v>
      </c>
      <c r="AW1560" t="s">
        <v>95</v>
      </c>
      <c r="AX1560" t="s">
        <v>95</v>
      </c>
      <c r="AY1560" t="s">
        <v>95</v>
      </c>
      <c r="AZ1560" t="s">
        <v>94</v>
      </c>
      <c r="BA1560" t="s">
        <v>96</v>
      </c>
      <c r="BB1560" t="s">
        <v>96</v>
      </c>
      <c r="BC1560" t="s">
        <v>96</v>
      </c>
      <c r="BD1560" t="s">
        <v>96</v>
      </c>
      <c r="BH1560" t="s">
        <v>189</v>
      </c>
      <c r="BI1560">
        <v>0</v>
      </c>
      <c r="BJ1560" t="s">
        <v>137</v>
      </c>
      <c r="BK1560" t="s">
        <v>180</v>
      </c>
      <c r="BL1560">
        <v>0</v>
      </c>
      <c r="BM1560">
        <v>1</v>
      </c>
      <c r="BN1560">
        <v>0</v>
      </c>
      <c r="BO1560">
        <v>0</v>
      </c>
      <c r="BP1560">
        <v>0</v>
      </c>
      <c r="BQ1560">
        <v>0</v>
      </c>
      <c r="BY1560">
        <v>1625</v>
      </c>
      <c r="CG1560" s="4">
        <v>0</v>
      </c>
      <c r="CH1560" s="4">
        <v>1</v>
      </c>
      <c r="CI1560" s="5">
        <v>0</v>
      </c>
      <c r="CJ1560" s="5">
        <v>0</v>
      </c>
      <c r="CK1560" s="5">
        <v>0</v>
      </c>
      <c r="CL1560" s="5">
        <v>0</v>
      </c>
    </row>
    <row r="1561" spans="1:90" x14ac:dyDescent="0.2">
      <c r="A1561" t="s">
        <v>2383</v>
      </c>
      <c r="B1561" t="s">
        <v>2275</v>
      </c>
      <c r="C1561" t="s">
        <v>192</v>
      </c>
      <c r="D1561">
        <v>3.5</v>
      </c>
      <c r="E1561" t="s">
        <v>317</v>
      </c>
      <c r="F1561" t="s">
        <v>353</v>
      </c>
      <c r="G1561" t="s">
        <v>354</v>
      </c>
      <c r="H1561" t="s">
        <v>2278</v>
      </c>
      <c r="I1561">
        <v>11.161</v>
      </c>
      <c r="J1561">
        <v>2.7897E-3</v>
      </c>
      <c r="K1561">
        <v>1.8724999999999999E-2</v>
      </c>
      <c r="L1561">
        <v>2022</v>
      </c>
      <c r="M1561">
        <v>0.39373000000000002</v>
      </c>
      <c r="N1561">
        <v>8.4177999999999997</v>
      </c>
      <c r="O1561">
        <v>1554.7</v>
      </c>
      <c r="P1561" s="1">
        <v>157490</v>
      </c>
      <c r="Q1561">
        <v>-37.33</v>
      </c>
      <c r="R1561">
        <v>0.96026</v>
      </c>
      <c r="S1561">
        <v>0.95720000000000005</v>
      </c>
      <c r="T1561">
        <v>0.1525</v>
      </c>
      <c r="U1561">
        <v>2.3259999999999999E-2</v>
      </c>
      <c r="V1561">
        <v>-3.3272000000000003E-2</v>
      </c>
      <c r="W1561">
        <v>-8.4934999999999997E-2</v>
      </c>
      <c r="X1561">
        <v>0.77759</v>
      </c>
      <c r="Y1561">
        <v>0.13952999999999999</v>
      </c>
      <c r="Z1561">
        <v>9.2276999999999998E-2</v>
      </c>
      <c r="AA1561">
        <v>4.6891000000000002E-2</v>
      </c>
      <c r="AB1561">
        <v>0.72882000000000002</v>
      </c>
      <c r="AC1561">
        <v>0.31719000000000003</v>
      </c>
      <c r="AD1561">
        <v>43</v>
      </c>
      <c r="AE1561">
        <v>2</v>
      </c>
      <c r="AF1561">
        <v>0.59397999999999995</v>
      </c>
      <c r="AG1561">
        <v>0.1188</v>
      </c>
      <c r="AH1561">
        <v>0.47517999999999999</v>
      </c>
      <c r="AI1561">
        <v>3</v>
      </c>
      <c r="AJ1561">
        <v>0</v>
      </c>
      <c r="AK1561">
        <v>2</v>
      </c>
      <c r="AL1561">
        <v>0</v>
      </c>
      <c r="AM1561">
        <v>0</v>
      </c>
      <c r="AN1561">
        <v>1</v>
      </c>
      <c r="AO1561">
        <v>0</v>
      </c>
      <c r="AP1561">
        <v>0</v>
      </c>
      <c r="AQ1561">
        <v>1</v>
      </c>
      <c r="AR1561" t="s">
        <v>95</v>
      </c>
      <c r="AS1561" t="s">
        <v>96</v>
      </c>
      <c r="AT1561" t="s">
        <v>94</v>
      </c>
      <c r="AU1561" t="s">
        <v>94</v>
      </c>
      <c r="AV1561" t="s">
        <v>95</v>
      </c>
      <c r="AW1561" t="s">
        <v>94</v>
      </c>
      <c r="AX1561" t="s">
        <v>94</v>
      </c>
      <c r="AY1561" t="s">
        <v>95</v>
      </c>
      <c r="AZ1561" t="s">
        <v>94</v>
      </c>
      <c r="BA1561" t="s">
        <v>96</v>
      </c>
      <c r="BB1561" t="s">
        <v>96</v>
      </c>
      <c r="BC1561" t="s">
        <v>96</v>
      </c>
      <c r="BD1561" t="s">
        <v>96</v>
      </c>
      <c r="BH1561" t="s">
        <v>341</v>
      </c>
      <c r="BI1561">
        <v>1</v>
      </c>
      <c r="BJ1561" t="s">
        <v>97</v>
      </c>
      <c r="BK1561" t="s">
        <v>138</v>
      </c>
      <c r="BL1561">
        <v>0</v>
      </c>
      <c r="BM1561">
        <v>0</v>
      </c>
      <c r="BN1561">
        <v>0</v>
      </c>
      <c r="BO1561">
        <v>0</v>
      </c>
      <c r="BP1561">
        <v>0</v>
      </c>
      <c r="BQ1561">
        <v>0</v>
      </c>
      <c r="BY1561">
        <v>1626</v>
      </c>
      <c r="CG1561" s="4">
        <v>0</v>
      </c>
      <c r="CH1561" s="4">
        <v>0</v>
      </c>
      <c r="CI1561" s="5">
        <v>0</v>
      </c>
      <c r="CJ1561" s="5">
        <v>0</v>
      </c>
      <c r="CK1561" s="5">
        <v>0</v>
      </c>
      <c r="CL1561" s="5">
        <v>0</v>
      </c>
    </row>
    <row r="1562" spans="1:90" x14ac:dyDescent="0.2">
      <c r="A1562" t="s">
        <v>2384</v>
      </c>
      <c r="B1562" t="s">
        <v>2275</v>
      </c>
      <c r="C1562" t="s">
        <v>192</v>
      </c>
      <c r="D1562">
        <v>3.5</v>
      </c>
      <c r="E1562" t="s">
        <v>317</v>
      </c>
      <c r="F1562" t="s">
        <v>356</v>
      </c>
      <c r="G1562" t="s">
        <v>357</v>
      </c>
      <c r="H1562" t="s">
        <v>2278</v>
      </c>
      <c r="J1562">
        <v>0.44046000000000002</v>
      </c>
      <c r="K1562">
        <v>0.29699999999999999</v>
      </c>
      <c r="O1562">
        <v>1.2608999999999999</v>
      </c>
      <c r="P1562">
        <v>2016</v>
      </c>
      <c r="Q1562">
        <v>-592.21</v>
      </c>
      <c r="V1562">
        <v>0.82143999999999995</v>
      </c>
      <c r="W1562">
        <v>0.81293000000000004</v>
      </c>
      <c r="X1562">
        <v>3.7702</v>
      </c>
      <c r="Y1562">
        <v>1.4429000000000001</v>
      </c>
      <c r="Z1562">
        <v>0.18690000000000001</v>
      </c>
      <c r="AA1562">
        <v>0.14818000000000001</v>
      </c>
      <c r="AB1562">
        <v>8.0452999999999992</v>
      </c>
      <c r="AC1562">
        <v>4.9999000000000002</v>
      </c>
      <c r="AD1562">
        <v>45</v>
      </c>
      <c r="AE1562">
        <v>3</v>
      </c>
      <c r="AI1562">
        <v>3</v>
      </c>
      <c r="AJ1562">
        <v>1</v>
      </c>
      <c r="AK1562">
        <v>2</v>
      </c>
      <c r="AL1562">
        <v>1</v>
      </c>
      <c r="AM1562">
        <v>0</v>
      </c>
      <c r="AN1562">
        <v>0</v>
      </c>
      <c r="AO1562">
        <v>0.66988000000000003</v>
      </c>
      <c r="AP1562">
        <v>0</v>
      </c>
      <c r="AQ1562">
        <v>1</v>
      </c>
      <c r="AR1562" t="s">
        <v>96</v>
      </c>
      <c r="AS1562" t="s">
        <v>96</v>
      </c>
      <c r="AT1562" t="s">
        <v>94</v>
      </c>
      <c r="AU1562" t="s">
        <v>95</v>
      </c>
      <c r="AV1562" t="s">
        <v>95</v>
      </c>
      <c r="AW1562" t="s">
        <v>95</v>
      </c>
      <c r="AX1562" t="s">
        <v>94</v>
      </c>
      <c r="AY1562" t="s">
        <v>94</v>
      </c>
      <c r="AZ1562" t="s">
        <v>94</v>
      </c>
      <c r="BA1562" t="s">
        <v>96</v>
      </c>
      <c r="BB1562" t="s">
        <v>96</v>
      </c>
      <c r="BC1562" t="s">
        <v>96</v>
      </c>
      <c r="BD1562" t="s">
        <v>96</v>
      </c>
      <c r="BH1562" t="s">
        <v>189</v>
      </c>
      <c r="BI1562">
        <v>0</v>
      </c>
      <c r="BJ1562" t="s">
        <v>137</v>
      </c>
      <c r="BK1562" t="s">
        <v>180</v>
      </c>
      <c r="BL1562">
        <v>0</v>
      </c>
      <c r="BM1562">
        <v>1</v>
      </c>
      <c r="BN1562">
        <v>0</v>
      </c>
      <c r="BO1562">
        <v>0</v>
      </c>
      <c r="BP1562">
        <v>0</v>
      </c>
      <c r="BQ1562">
        <v>0</v>
      </c>
      <c r="BY1562">
        <v>1627</v>
      </c>
      <c r="CG1562" s="4">
        <v>0</v>
      </c>
      <c r="CH1562" s="4">
        <v>1</v>
      </c>
      <c r="CI1562" s="5">
        <v>0</v>
      </c>
      <c r="CJ1562" s="5">
        <v>0</v>
      </c>
      <c r="CK1562" s="5">
        <v>0</v>
      </c>
      <c r="CL1562" s="5">
        <v>0</v>
      </c>
    </row>
    <row r="1563" spans="1:90" x14ac:dyDescent="0.2">
      <c r="A1563" t="s">
        <v>2385</v>
      </c>
      <c r="B1563" t="s">
        <v>2275</v>
      </c>
      <c r="C1563" t="s">
        <v>192</v>
      </c>
      <c r="D1563">
        <v>3.5</v>
      </c>
      <c r="E1563" t="s">
        <v>317</v>
      </c>
      <c r="F1563" t="s">
        <v>359</v>
      </c>
      <c r="G1563" t="s">
        <v>360</v>
      </c>
      <c r="H1563" t="s">
        <v>2278</v>
      </c>
      <c r="I1563">
        <v>17.969000000000001</v>
      </c>
      <c r="K1563">
        <v>0.11112</v>
      </c>
      <c r="L1563">
        <v>2022</v>
      </c>
      <c r="M1563">
        <v>0.24454999999999999</v>
      </c>
      <c r="N1563">
        <v>61.189</v>
      </c>
      <c r="Q1563">
        <v>-221.53</v>
      </c>
      <c r="R1563">
        <v>1</v>
      </c>
      <c r="S1563">
        <v>1</v>
      </c>
      <c r="T1563" s="1">
        <v>1.9646E-7</v>
      </c>
      <c r="U1563" s="1">
        <v>3.0817999999999998E-8</v>
      </c>
      <c r="Z1563">
        <v>6.8182000000000006E-2</v>
      </c>
      <c r="AA1563">
        <v>2.1590999999999999E-2</v>
      </c>
      <c r="AB1563">
        <v>5.0976999999999997</v>
      </c>
      <c r="AC1563">
        <v>2.0017999999999998</v>
      </c>
      <c r="AD1563">
        <v>43</v>
      </c>
      <c r="AE1563">
        <v>1</v>
      </c>
      <c r="AF1563">
        <v>0.57264000000000004</v>
      </c>
      <c r="AG1563">
        <v>0.57264000000000004</v>
      </c>
      <c r="AH1563">
        <v>0</v>
      </c>
      <c r="AI1563">
        <v>1</v>
      </c>
      <c r="AJ1563">
        <v>0</v>
      </c>
      <c r="AK1563">
        <v>0</v>
      </c>
      <c r="AL1563">
        <v>0</v>
      </c>
      <c r="AM1563">
        <v>0</v>
      </c>
      <c r="AP1563">
        <v>0</v>
      </c>
      <c r="AQ1563">
        <v>1</v>
      </c>
      <c r="AR1563" t="s">
        <v>95</v>
      </c>
      <c r="AS1563" t="s">
        <v>96</v>
      </c>
      <c r="AT1563" t="s">
        <v>94</v>
      </c>
      <c r="AU1563" t="s">
        <v>94</v>
      </c>
      <c r="AV1563" t="s">
        <v>94</v>
      </c>
      <c r="AW1563" t="s">
        <v>94</v>
      </c>
      <c r="AX1563" t="s">
        <v>94</v>
      </c>
      <c r="AY1563" t="s">
        <v>94</v>
      </c>
      <c r="AZ1563" t="s">
        <v>94</v>
      </c>
      <c r="BA1563" t="s">
        <v>96</v>
      </c>
      <c r="BB1563" t="s">
        <v>96</v>
      </c>
      <c r="BC1563" t="s">
        <v>96</v>
      </c>
      <c r="BD1563" t="s">
        <v>96</v>
      </c>
      <c r="BH1563" t="s">
        <v>341</v>
      </c>
      <c r="BI1563">
        <v>1</v>
      </c>
      <c r="BJ1563" t="s">
        <v>97</v>
      </c>
      <c r="BK1563" t="s">
        <v>138</v>
      </c>
      <c r="BL1563">
        <v>0</v>
      </c>
      <c r="BM1563">
        <v>0</v>
      </c>
      <c r="BN1563">
        <v>0</v>
      </c>
      <c r="BO1563">
        <v>0</v>
      </c>
      <c r="BP1563">
        <v>0</v>
      </c>
      <c r="BQ1563">
        <v>0</v>
      </c>
      <c r="BY1563">
        <v>1628</v>
      </c>
      <c r="CG1563" s="4">
        <v>0</v>
      </c>
      <c r="CH1563" s="4">
        <v>0</v>
      </c>
      <c r="CI1563" s="5">
        <v>0</v>
      </c>
      <c r="CJ1563" s="5">
        <v>0</v>
      </c>
      <c r="CK1563" s="5">
        <v>0</v>
      </c>
      <c r="CL1563" s="5">
        <v>0</v>
      </c>
    </row>
    <row r="1564" spans="1:90" x14ac:dyDescent="0.2">
      <c r="A1564" t="s">
        <v>2386</v>
      </c>
      <c r="B1564" t="s">
        <v>2275</v>
      </c>
      <c r="C1564" t="s">
        <v>192</v>
      </c>
      <c r="D1564">
        <v>3.5</v>
      </c>
      <c r="E1564" t="s">
        <v>317</v>
      </c>
      <c r="F1564" t="s">
        <v>362</v>
      </c>
      <c r="G1564" t="s">
        <v>357</v>
      </c>
      <c r="H1564" t="s">
        <v>2278</v>
      </c>
      <c r="I1564">
        <v>7.6029</v>
      </c>
      <c r="J1564">
        <v>0.43536000000000002</v>
      </c>
      <c r="K1564">
        <v>0.30476999999999999</v>
      </c>
      <c r="L1564">
        <v>2021.5</v>
      </c>
      <c r="M1564">
        <v>0.57799999999999996</v>
      </c>
      <c r="N1564">
        <v>36.716999999999999</v>
      </c>
      <c r="O1564">
        <v>1.5495000000000001</v>
      </c>
      <c r="P1564">
        <v>2016.3</v>
      </c>
      <c r="Q1564">
        <v>-607.69000000000005</v>
      </c>
      <c r="R1564">
        <v>0.99990999999999997</v>
      </c>
      <c r="S1564">
        <v>0.99990000000000001</v>
      </c>
      <c r="T1564">
        <v>8.7792999999999996E-2</v>
      </c>
      <c r="U1564">
        <v>1.3117E-2</v>
      </c>
      <c r="V1564">
        <v>0.82709999999999995</v>
      </c>
      <c r="W1564">
        <v>0.81886999999999999</v>
      </c>
      <c r="X1564">
        <v>3.7685</v>
      </c>
      <c r="Y1564">
        <v>1.4514</v>
      </c>
      <c r="Z1564">
        <v>0.19073000000000001</v>
      </c>
      <c r="AA1564">
        <v>0.15218999999999999</v>
      </c>
      <c r="AB1564">
        <v>8.1530000000000005</v>
      </c>
      <c r="AC1564">
        <v>5.0822000000000003</v>
      </c>
      <c r="AD1564">
        <v>45</v>
      </c>
      <c r="AE1564">
        <v>5</v>
      </c>
      <c r="AF1564">
        <v>0.99999000000000005</v>
      </c>
      <c r="AG1564">
        <v>1.6048E-2</v>
      </c>
      <c r="AH1564">
        <v>0.98394000000000004</v>
      </c>
      <c r="AI1564">
        <v>5</v>
      </c>
      <c r="AJ1564">
        <v>1</v>
      </c>
      <c r="AK1564">
        <v>4</v>
      </c>
      <c r="AL1564">
        <v>1</v>
      </c>
      <c r="AM1564">
        <v>0</v>
      </c>
      <c r="AN1564">
        <v>1</v>
      </c>
      <c r="AO1564">
        <v>0.67508999999999997</v>
      </c>
      <c r="AP1564">
        <v>0</v>
      </c>
      <c r="AQ1564">
        <v>1</v>
      </c>
      <c r="AR1564" t="s">
        <v>95</v>
      </c>
      <c r="AS1564" t="s">
        <v>96</v>
      </c>
      <c r="AT1564" t="s">
        <v>95</v>
      </c>
      <c r="AU1564" t="s">
        <v>95</v>
      </c>
      <c r="AV1564" t="s">
        <v>95</v>
      </c>
      <c r="AW1564" t="s">
        <v>95</v>
      </c>
      <c r="AX1564" t="s">
        <v>94</v>
      </c>
      <c r="AY1564" t="s">
        <v>95</v>
      </c>
      <c r="AZ1564" t="s">
        <v>94</v>
      </c>
      <c r="BA1564" t="s">
        <v>96</v>
      </c>
      <c r="BB1564" t="s">
        <v>96</v>
      </c>
      <c r="BC1564" t="s">
        <v>96</v>
      </c>
      <c r="BD1564" t="s">
        <v>96</v>
      </c>
      <c r="BH1564" t="s">
        <v>189</v>
      </c>
      <c r="BI1564">
        <v>0</v>
      </c>
      <c r="BJ1564" t="s">
        <v>137</v>
      </c>
      <c r="BK1564" t="s">
        <v>180</v>
      </c>
      <c r="BL1564">
        <v>0</v>
      </c>
      <c r="BM1564">
        <v>1</v>
      </c>
      <c r="BN1564">
        <v>0</v>
      </c>
      <c r="BO1564">
        <v>0</v>
      </c>
      <c r="BP1564">
        <v>0</v>
      </c>
      <c r="BQ1564">
        <v>0</v>
      </c>
      <c r="BY1564">
        <v>1629</v>
      </c>
      <c r="CG1564" s="4">
        <v>0</v>
      </c>
      <c r="CH1564" s="4">
        <v>1</v>
      </c>
      <c r="CI1564" s="5">
        <v>0</v>
      </c>
      <c r="CJ1564" s="5">
        <v>0</v>
      </c>
      <c r="CK1564" s="5">
        <v>0</v>
      </c>
      <c r="CL1564" s="5">
        <v>0</v>
      </c>
    </row>
    <row r="1565" spans="1:90" x14ac:dyDescent="0.2">
      <c r="A1565" t="s">
        <v>2387</v>
      </c>
      <c r="B1565" t="s">
        <v>2275</v>
      </c>
      <c r="C1565" t="s">
        <v>192</v>
      </c>
      <c r="D1565">
        <v>3.5</v>
      </c>
      <c r="E1565" t="s">
        <v>317</v>
      </c>
      <c r="F1565" t="s">
        <v>364</v>
      </c>
      <c r="G1565" t="s">
        <v>360</v>
      </c>
      <c r="H1565" t="s">
        <v>2278</v>
      </c>
      <c r="I1565">
        <v>12.699</v>
      </c>
      <c r="J1565">
        <v>9.3023000000000007</v>
      </c>
      <c r="K1565">
        <v>0.11280999999999999</v>
      </c>
      <c r="L1565">
        <v>2022</v>
      </c>
      <c r="M1565">
        <v>0.34603</v>
      </c>
      <c r="N1565">
        <v>57.959000000000003</v>
      </c>
      <c r="O1565">
        <v>0.33379999999999999</v>
      </c>
      <c r="P1565">
        <v>2021.5</v>
      </c>
      <c r="Q1565">
        <v>-224.9</v>
      </c>
      <c r="R1565">
        <v>0.99970999999999999</v>
      </c>
      <c r="S1565">
        <v>0.99968999999999997</v>
      </c>
      <c r="T1565">
        <v>8.9857000000000006E-2</v>
      </c>
      <c r="U1565">
        <v>1.371E-2</v>
      </c>
      <c r="V1565">
        <v>0.99970999999999999</v>
      </c>
      <c r="W1565">
        <v>0.99970000000000003</v>
      </c>
      <c r="X1565">
        <v>8.9857999999999993E-2</v>
      </c>
      <c r="Y1565">
        <v>1.3778E-2</v>
      </c>
      <c r="Z1565">
        <v>7.0308999999999996E-2</v>
      </c>
      <c r="AA1565">
        <v>2.3824000000000001E-2</v>
      </c>
      <c r="AB1565">
        <v>5.0904999999999996</v>
      </c>
      <c r="AC1565">
        <v>2.0066000000000002</v>
      </c>
      <c r="AD1565">
        <v>43</v>
      </c>
      <c r="AE1565">
        <v>2</v>
      </c>
      <c r="AF1565">
        <v>0.60455000000000003</v>
      </c>
      <c r="AG1565">
        <v>1.0166E-2</v>
      </c>
      <c r="AH1565">
        <v>0.59438000000000002</v>
      </c>
      <c r="AI1565">
        <v>3</v>
      </c>
      <c r="AJ1565">
        <v>0</v>
      </c>
      <c r="AK1565">
        <v>2</v>
      </c>
      <c r="AL1565">
        <v>0</v>
      </c>
      <c r="AM1565">
        <v>0</v>
      </c>
      <c r="AN1565">
        <v>1</v>
      </c>
      <c r="AO1565">
        <v>0</v>
      </c>
      <c r="AP1565">
        <v>0</v>
      </c>
      <c r="AQ1565">
        <v>1</v>
      </c>
      <c r="AR1565" t="s">
        <v>95</v>
      </c>
      <c r="AS1565" t="s">
        <v>96</v>
      </c>
      <c r="AT1565" t="s">
        <v>94</v>
      </c>
      <c r="AU1565" t="s">
        <v>94</v>
      </c>
      <c r="AV1565" t="s">
        <v>95</v>
      </c>
      <c r="AW1565" t="s">
        <v>94</v>
      </c>
      <c r="AX1565" t="s">
        <v>94</v>
      </c>
      <c r="AY1565" t="s">
        <v>95</v>
      </c>
      <c r="AZ1565" t="s">
        <v>94</v>
      </c>
      <c r="BA1565" t="s">
        <v>96</v>
      </c>
      <c r="BB1565" t="s">
        <v>96</v>
      </c>
      <c r="BC1565" t="s">
        <v>96</v>
      </c>
      <c r="BD1565" t="s">
        <v>96</v>
      </c>
      <c r="BH1565" t="s">
        <v>341</v>
      </c>
      <c r="BI1565">
        <v>1</v>
      </c>
      <c r="BJ1565" t="s">
        <v>97</v>
      </c>
      <c r="BK1565" t="s">
        <v>138</v>
      </c>
      <c r="BL1565">
        <v>0</v>
      </c>
      <c r="BM1565">
        <v>0</v>
      </c>
      <c r="BN1565">
        <v>0</v>
      </c>
      <c r="BO1565">
        <v>0</v>
      </c>
      <c r="BP1565">
        <v>0</v>
      </c>
      <c r="BQ1565">
        <v>0</v>
      </c>
      <c r="BY1565">
        <v>1630</v>
      </c>
      <c r="CG1565" s="4">
        <v>0</v>
      </c>
      <c r="CH1565" s="4">
        <v>0</v>
      </c>
      <c r="CI1565" s="5">
        <v>0</v>
      </c>
      <c r="CJ1565" s="5">
        <v>0</v>
      </c>
      <c r="CK1565" s="5">
        <v>0</v>
      </c>
      <c r="CL1565" s="5">
        <v>0</v>
      </c>
    </row>
    <row r="1566" spans="1:90" x14ac:dyDescent="0.2">
      <c r="A1566" t="s">
        <v>2388</v>
      </c>
      <c r="B1566" t="s">
        <v>2275</v>
      </c>
      <c r="C1566" t="s">
        <v>192</v>
      </c>
      <c r="D1566">
        <v>3.5</v>
      </c>
      <c r="E1566" t="s">
        <v>317</v>
      </c>
      <c r="F1566" t="s">
        <v>366</v>
      </c>
      <c r="G1566" t="s">
        <v>351</v>
      </c>
      <c r="H1566" t="s">
        <v>2278</v>
      </c>
      <c r="I1566">
        <v>1.5729</v>
      </c>
      <c r="J1566">
        <v>0.40084999999999998</v>
      </c>
      <c r="K1566">
        <v>7.6415999999999998E-2</v>
      </c>
      <c r="L1566">
        <v>2021.5</v>
      </c>
      <c r="M1566">
        <v>2.7938999999999998</v>
      </c>
      <c r="N1566">
        <v>9.1007999999999996</v>
      </c>
      <c r="O1566">
        <v>6.0008999999999997</v>
      </c>
      <c r="P1566">
        <v>2022.7</v>
      </c>
      <c r="Q1566">
        <v>-152.36000000000001</v>
      </c>
      <c r="R1566">
        <v>0.98446</v>
      </c>
      <c r="S1566">
        <v>0.98331999999999997</v>
      </c>
      <c r="T1566">
        <v>0.25247000000000003</v>
      </c>
      <c r="U1566">
        <v>7.6071E-2</v>
      </c>
      <c r="V1566">
        <v>0.92823</v>
      </c>
      <c r="W1566">
        <v>0.92481999999999998</v>
      </c>
      <c r="X1566">
        <v>0.54254999999999998</v>
      </c>
      <c r="Y1566">
        <v>0.22387000000000001</v>
      </c>
      <c r="Z1566">
        <v>0.24012</v>
      </c>
      <c r="AA1566">
        <v>0.20394000000000001</v>
      </c>
      <c r="AB1566">
        <v>1.7654000000000001</v>
      </c>
      <c r="AC1566">
        <v>1.1196999999999999</v>
      </c>
      <c r="AD1566">
        <v>45</v>
      </c>
      <c r="AE1566">
        <v>5</v>
      </c>
      <c r="AF1566">
        <v>0.98892999999999998</v>
      </c>
      <c r="AG1566">
        <v>0.21976000000000001</v>
      </c>
      <c r="AH1566">
        <v>0.76917000000000002</v>
      </c>
      <c r="AI1566">
        <v>5</v>
      </c>
      <c r="AJ1566">
        <v>0</v>
      </c>
      <c r="AK1566">
        <v>4</v>
      </c>
      <c r="AL1566">
        <v>0</v>
      </c>
      <c r="AM1566">
        <v>0</v>
      </c>
      <c r="AN1566">
        <v>1</v>
      </c>
      <c r="AO1566">
        <v>0.72277000000000002</v>
      </c>
      <c r="AP1566">
        <v>0</v>
      </c>
      <c r="AQ1566">
        <v>1</v>
      </c>
      <c r="AR1566" t="s">
        <v>95</v>
      </c>
      <c r="AS1566" t="s">
        <v>96</v>
      </c>
      <c r="AT1566" t="s">
        <v>95</v>
      </c>
      <c r="AU1566" t="s">
        <v>95</v>
      </c>
      <c r="AV1566" t="s">
        <v>95</v>
      </c>
      <c r="AW1566" t="s">
        <v>95</v>
      </c>
      <c r="AX1566" t="s">
        <v>95</v>
      </c>
      <c r="AY1566" t="s">
        <v>95</v>
      </c>
      <c r="AZ1566" t="s">
        <v>94</v>
      </c>
      <c r="BA1566" t="s">
        <v>96</v>
      </c>
      <c r="BB1566" t="s">
        <v>96</v>
      </c>
      <c r="BC1566" t="s">
        <v>96</v>
      </c>
      <c r="BD1566" t="s">
        <v>96</v>
      </c>
      <c r="BI1566">
        <v>0</v>
      </c>
      <c r="BJ1566" t="s">
        <v>137</v>
      </c>
      <c r="BK1566" t="s">
        <v>180</v>
      </c>
      <c r="BL1566">
        <v>1</v>
      </c>
      <c r="BM1566">
        <v>1</v>
      </c>
      <c r="BN1566">
        <v>0</v>
      </c>
      <c r="BO1566">
        <v>0</v>
      </c>
      <c r="BP1566">
        <v>0</v>
      </c>
      <c r="BQ1566">
        <v>0</v>
      </c>
      <c r="BY1566">
        <v>1631</v>
      </c>
      <c r="CG1566" s="4">
        <v>1</v>
      </c>
      <c r="CH1566" s="4">
        <v>1</v>
      </c>
      <c r="CI1566" s="5">
        <v>0</v>
      </c>
      <c r="CJ1566" s="5">
        <v>0</v>
      </c>
      <c r="CK1566" s="5">
        <v>0</v>
      </c>
      <c r="CL1566" s="5">
        <v>0</v>
      </c>
    </row>
    <row r="1567" spans="1:90" x14ac:dyDescent="0.2">
      <c r="A1567" t="s">
        <v>2389</v>
      </c>
      <c r="B1567" t="s">
        <v>2275</v>
      </c>
      <c r="C1567" t="s">
        <v>192</v>
      </c>
      <c r="D1567">
        <v>3.5</v>
      </c>
      <c r="E1567" t="s">
        <v>317</v>
      </c>
      <c r="F1567" t="s">
        <v>368</v>
      </c>
      <c r="G1567" t="s">
        <v>354</v>
      </c>
      <c r="H1567" t="s">
        <v>2278</v>
      </c>
      <c r="I1567">
        <v>8.6552000000000007</v>
      </c>
      <c r="J1567">
        <v>3.0631E-3</v>
      </c>
      <c r="K1567">
        <v>2.1595E-2</v>
      </c>
      <c r="L1567">
        <v>2022.2</v>
      </c>
      <c r="M1567">
        <v>0.50771999999999995</v>
      </c>
      <c r="N1567">
        <v>39.563000000000002</v>
      </c>
      <c r="O1567">
        <v>1554.6</v>
      </c>
      <c r="P1567" s="1">
        <v>157500</v>
      </c>
      <c r="Q1567">
        <v>-43.048000000000002</v>
      </c>
      <c r="R1567">
        <v>0.85643000000000002</v>
      </c>
      <c r="S1567">
        <v>0.84538000000000002</v>
      </c>
      <c r="T1567">
        <v>0.30499999999999999</v>
      </c>
      <c r="U1567">
        <v>4.6536000000000001E-2</v>
      </c>
      <c r="V1567">
        <v>-4.0902000000000001E-2</v>
      </c>
      <c r="W1567">
        <v>-9.2947000000000002E-2</v>
      </c>
      <c r="X1567">
        <v>0.82123000000000002</v>
      </c>
      <c r="Y1567">
        <v>0.16278999999999999</v>
      </c>
      <c r="Z1567">
        <v>0.11083999999999999</v>
      </c>
      <c r="AA1567">
        <v>6.6380999999999996E-2</v>
      </c>
      <c r="AB1567">
        <v>0.75900999999999996</v>
      </c>
      <c r="AC1567">
        <v>0.36814999999999998</v>
      </c>
      <c r="AD1567">
        <v>43</v>
      </c>
      <c r="AE1567">
        <v>2</v>
      </c>
      <c r="AF1567">
        <v>0.12637999999999999</v>
      </c>
      <c r="AG1567">
        <v>5.0552E-2</v>
      </c>
      <c r="AH1567">
        <v>7.5828000000000007E-2</v>
      </c>
      <c r="AI1567">
        <v>3</v>
      </c>
      <c r="AJ1567">
        <v>0</v>
      </c>
      <c r="AK1567">
        <v>2</v>
      </c>
      <c r="AL1567">
        <v>0</v>
      </c>
      <c r="AM1567">
        <v>0</v>
      </c>
      <c r="AN1567">
        <v>1</v>
      </c>
      <c r="AO1567">
        <v>0</v>
      </c>
      <c r="AP1567">
        <v>0</v>
      </c>
      <c r="AQ1567">
        <v>1</v>
      </c>
      <c r="AR1567" t="s">
        <v>95</v>
      </c>
      <c r="AS1567" t="s">
        <v>96</v>
      </c>
      <c r="AT1567" t="s">
        <v>94</v>
      </c>
      <c r="AU1567" t="s">
        <v>94</v>
      </c>
      <c r="AV1567" t="s">
        <v>95</v>
      </c>
      <c r="AW1567" t="s">
        <v>94</v>
      </c>
      <c r="AX1567" t="s">
        <v>94</v>
      </c>
      <c r="AY1567" t="s">
        <v>94</v>
      </c>
      <c r="AZ1567" t="s">
        <v>94</v>
      </c>
      <c r="BA1567" t="s">
        <v>96</v>
      </c>
      <c r="BB1567" t="s">
        <v>96</v>
      </c>
      <c r="BC1567" t="s">
        <v>96</v>
      </c>
      <c r="BD1567" t="s">
        <v>96</v>
      </c>
      <c r="BH1567" t="s">
        <v>341</v>
      </c>
      <c r="BI1567">
        <v>1</v>
      </c>
      <c r="BJ1567" t="s">
        <v>97</v>
      </c>
      <c r="BK1567" t="s">
        <v>138</v>
      </c>
      <c r="BL1567">
        <v>0</v>
      </c>
      <c r="BM1567">
        <v>0</v>
      </c>
      <c r="BN1567">
        <v>0</v>
      </c>
      <c r="BO1567">
        <v>0</v>
      </c>
      <c r="BP1567">
        <v>0</v>
      </c>
      <c r="BQ1567">
        <v>0</v>
      </c>
      <c r="BY1567">
        <v>1632</v>
      </c>
      <c r="CG1567" s="4">
        <v>0</v>
      </c>
      <c r="CH1567" s="4">
        <v>0</v>
      </c>
      <c r="CI1567" s="5">
        <v>0</v>
      </c>
      <c r="CJ1567" s="5">
        <v>0</v>
      </c>
      <c r="CK1567" s="5">
        <v>0</v>
      </c>
      <c r="CL1567" s="5">
        <v>0</v>
      </c>
    </row>
    <row r="1568" spans="1:90" x14ac:dyDescent="0.2">
      <c r="A1568" t="s">
        <v>2390</v>
      </c>
      <c r="B1568" t="s">
        <v>2275</v>
      </c>
      <c r="C1568" t="s">
        <v>147</v>
      </c>
      <c r="D1568">
        <v>3.3</v>
      </c>
      <c r="E1568" t="s">
        <v>148</v>
      </c>
      <c r="F1568" t="s">
        <v>149</v>
      </c>
      <c r="G1568" t="s">
        <v>150</v>
      </c>
      <c r="H1568" t="s">
        <v>2278</v>
      </c>
      <c r="I1568">
        <v>2.8654000000000002</v>
      </c>
      <c r="J1568">
        <v>0.23028000000000001</v>
      </c>
      <c r="K1568">
        <v>14.478</v>
      </c>
      <c r="L1568">
        <v>2020.1</v>
      </c>
      <c r="M1568">
        <v>1.5336000000000001</v>
      </c>
      <c r="N1568">
        <v>1619.4</v>
      </c>
      <c r="O1568" s="1">
        <v>8.9252999999999994E-5</v>
      </c>
      <c r="P1568">
        <v>1950.9</v>
      </c>
      <c r="Q1568">
        <v>-28749</v>
      </c>
      <c r="R1568">
        <v>0.95626999999999995</v>
      </c>
      <c r="S1568">
        <v>0.95369000000000004</v>
      </c>
      <c r="T1568">
        <v>86.804000000000002</v>
      </c>
      <c r="U1568">
        <v>50.725000000000001</v>
      </c>
      <c r="V1568">
        <v>0.81379999999999997</v>
      </c>
      <c r="W1568">
        <v>0.80664000000000002</v>
      </c>
      <c r="X1568">
        <v>179.11</v>
      </c>
      <c r="Y1568">
        <v>80.123000000000005</v>
      </c>
      <c r="Z1568">
        <v>0.30658999999999997</v>
      </c>
      <c r="AA1568">
        <v>0.27992</v>
      </c>
      <c r="AB1568">
        <v>345.64</v>
      </c>
      <c r="AC1568">
        <v>228.5</v>
      </c>
      <c r="AD1568">
        <v>55</v>
      </c>
      <c r="AE1568">
        <v>48</v>
      </c>
      <c r="AF1568">
        <v>1.1577999999999999</v>
      </c>
      <c r="AG1568">
        <v>6.1751000000000004E-4</v>
      </c>
      <c r="AH1568">
        <v>1.1572</v>
      </c>
      <c r="AI1568">
        <v>49</v>
      </c>
      <c r="AJ1568">
        <v>2</v>
      </c>
      <c r="AK1568">
        <v>47</v>
      </c>
      <c r="AL1568">
        <v>0</v>
      </c>
      <c r="AM1568">
        <v>0</v>
      </c>
      <c r="AN1568">
        <v>1</v>
      </c>
      <c r="AO1568">
        <v>0.86709000000000003</v>
      </c>
      <c r="AP1568">
        <v>0</v>
      </c>
      <c r="AQ1568">
        <v>0</v>
      </c>
      <c r="AR1568" t="s">
        <v>95</v>
      </c>
      <c r="AS1568" t="s">
        <v>95</v>
      </c>
      <c r="AT1568" t="s">
        <v>95</v>
      </c>
      <c r="AU1568" t="s">
        <v>95</v>
      </c>
      <c r="AV1568" t="s">
        <v>95</v>
      </c>
      <c r="AW1568" t="s">
        <v>95</v>
      </c>
      <c r="AX1568" t="s">
        <v>95</v>
      </c>
      <c r="AY1568" t="s">
        <v>95</v>
      </c>
      <c r="AZ1568" t="s">
        <v>95</v>
      </c>
      <c r="BA1568" t="s">
        <v>95</v>
      </c>
      <c r="BB1568" t="s">
        <v>95</v>
      </c>
      <c r="BC1568" t="s">
        <v>95</v>
      </c>
      <c r="BD1568" t="s">
        <v>95</v>
      </c>
      <c r="BH1568" t="s">
        <v>151</v>
      </c>
      <c r="BI1568">
        <v>0</v>
      </c>
      <c r="BL1568">
        <v>1</v>
      </c>
      <c r="BM1568">
        <v>1</v>
      </c>
      <c r="BN1568">
        <v>0</v>
      </c>
      <c r="BO1568">
        <v>0</v>
      </c>
      <c r="BP1568">
        <v>1</v>
      </c>
      <c r="BQ1568">
        <v>1</v>
      </c>
      <c r="BY1568">
        <v>1633</v>
      </c>
      <c r="CG1568" s="4">
        <v>1</v>
      </c>
      <c r="CH1568" s="4">
        <v>1</v>
      </c>
      <c r="CI1568" s="5">
        <v>0</v>
      </c>
      <c r="CJ1568" s="5">
        <v>0</v>
      </c>
      <c r="CK1568" s="5">
        <v>1</v>
      </c>
      <c r="CL1568" s="5">
        <v>1</v>
      </c>
    </row>
    <row r="1569" spans="1:90" x14ac:dyDescent="0.2">
      <c r="A1569" t="s">
        <v>2391</v>
      </c>
      <c r="B1569" t="s">
        <v>2275</v>
      </c>
      <c r="C1569" t="s">
        <v>147</v>
      </c>
      <c r="D1569">
        <v>3.5</v>
      </c>
      <c r="E1569" t="s">
        <v>317</v>
      </c>
      <c r="F1569" t="s">
        <v>318</v>
      </c>
      <c r="G1569" t="s">
        <v>319</v>
      </c>
      <c r="H1569" t="s">
        <v>2278</v>
      </c>
      <c r="I1569">
        <v>0.13322000000000001</v>
      </c>
      <c r="J1569">
        <v>0.10725999999999999</v>
      </c>
      <c r="K1569">
        <v>7.3579999999999997</v>
      </c>
      <c r="L1569">
        <v>2027.9</v>
      </c>
      <c r="M1569">
        <v>32.985999999999997</v>
      </c>
      <c r="N1569">
        <v>1077.4000000000001</v>
      </c>
      <c r="O1569">
        <v>1.4891E-2</v>
      </c>
      <c r="P1569">
        <v>1928.5</v>
      </c>
      <c r="Q1569">
        <v>-14641</v>
      </c>
      <c r="R1569">
        <v>0.98907999999999996</v>
      </c>
      <c r="S1569">
        <v>0.98828000000000005</v>
      </c>
      <c r="T1569">
        <v>11.548</v>
      </c>
      <c r="U1569">
        <v>7.9457000000000004</v>
      </c>
      <c r="V1569">
        <v>0.98663000000000001</v>
      </c>
      <c r="W1569">
        <v>0.98599999999999999</v>
      </c>
      <c r="X1569">
        <v>12.773</v>
      </c>
      <c r="Y1569">
        <v>8.2288999999999994</v>
      </c>
      <c r="Z1569">
        <v>0.74805999999999995</v>
      </c>
      <c r="AA1569">
        <v>0.73606000000000005</v>
      </c>
      <c r="AB1569">
        <v>55.457000000000001</v>
      </c>
      <c r="AC1569">
        <v>46.128</v>
      </c>
      <c r="AD1569">
        <v>45</v>
      </c>
      <c r="AE1569">
        <v>42</v>
      </c>
      <c r="AF1569">
        <v>0.34155000000000002</v>
      </c>
      <c r="AG1569">
        <v>1.8563E-3</v>
      </c>
      <c r="AH1569">
        <v>0.3397</v>
      </c>
      <c r="AI1569">
        <v>42</v>
      </c>
      <c r="AJ1569">
        <v>1</v>
      </c>
      <c r="AK1569">
        <v>41</v>
      </c>
      <c r="AL1569">
        <v>0</v>
      </c>
      <c r="AM1569">
        <v>0</v>
      </c>
      <c r="AN1569">
        <v>0</v>
      </c>
      <c r="AO1569">
        <v>0.92052999999999996</v>
      </c>
      <c r="AP1569">
        <v>0</v>
      </c>
      <c r="AQ1569">
        <v>0</v>
      </c>
      <c r="AR1569" t="s">
        <v>95</v>
      </c>
      <c r="AS1569" t="s">
        <v>95</v>
      </c>
      <c r="AT1569" t="s">
        <v>95</v>
      </c>
      <c r="AU1569" t="s">
        <v>95</v>
      </c>
      <c r="AV1569" t="s">
        <v>95</v>
      </c>
      <c r="AW1569" t="s">
        <v>95</v>
      </c>
      <c r="AX1569" t="s">
        <v>95</v>
      </c>
      <c r="AY1569" t="s">
        <v>95</v>
      </c>
      <c r="AZ1569" t="s">
        <v>95</v>
      </c>
      <c r="BA1569" t="s">
        <v>95</v>
      </c>
      <c r="BB1569" t="s">
        <v>95</v>
      </c>
      <c r="BC1569" t="s">
        <v>95</v>
      </c>
      <c r="BD1569" t="s">
        <v>95</v>
      </c>
      <c r="BI1569">
        <v>0</v>
      </c>
      <c r="BJ1569" t="s">
        <v>137</v>
      </c>
      <c r="BK1569" t="s">
        <v>133</v>
      </c>
      <c r="BL1569">
        <v>1</v>
      </c>
      <c r="BM1569">
        <v>1</v>
      </c>
      <c r="BN1569">
        <v>0</v>
      </c>
      <c r="BO1569">
        <v>0</v>
      </c>
      <c r="BP1569">
        <v>0</v>
      </c>
      <c r="BQ1569">
        <v>1</v>
      </c>
      <c r="BY1569">
        <v>1634</v>
      </c>
      <c r="CG1569" s="4">
        <v>1</v>
      </c>
      <c r="CH1569" s="4">
        <v>1</v>
      </c>
      <c r="CI1569" s="5">
        <v>0</v>
      </c>
      <c r="CJ1569" s="5">
        <v>0</v>
      </c>
      <c r="CK1569" s="5">
        <v>0</v>
      </c>
      <c r="CL1569" s="5">
        <v>1</v>
      </c>
    </row>
    <row r="1570" spans="1:90" x14ac:dyDescent="0.2">
      <c r="A1570" t="s">
        <v>2392</v>
      </c>
      <c r="B1570" t="s">
        <v>2275</v>
      </c>
      <c r="C1570" t="s">
        <v>147</v>
      </c>
      <c r="D1570">
        <v>3.5</v>
      </c>
      <c r="E1570" t="s">
        <v>317</v>
      </c>
      <c r="F1570" t="s">
        <v>321</v>
      </c>
      <c r="G1570" t="s">
        <v>322</v>
      </c>
      <c r="H1570" t="s">
        <v>2278</v>
      </c>
      <c r="I1570">
        <v>0.48283999999999999</v>
      </c>
      <c r="J1570">
        <v>6.7491999999999996E-2</v>
      </c>
      <c r="K1570">
        <v>0.58643000000000001</v>
      </c>
      <c r="L1570">
        <v>2011.5</v>
      </c>
      <c r="M1570">
        <v>9.1012000000000004</v>
      </c>
      <c r="N1570">
        <v>24.137</v>
      </c>
      <c r="O1570">
        <v>3.6818</v>
      </c>
      <c r="P1570">
        <v>1994.5</v>
      </c>
      <c r="Q1570">
        <v>-1165.9000000000001</v>
      </c>
      <c r="R1570">
        <v>0.58398000000000005</v>
      </c>
      <c r="S1570">
        <v>0.55354000000000003</v>
      </c>
      <c r="T1570">
        <v>7.29</v>
      </c>
      <c r="U1570">
        <v>4.1718999999999999</v>
      </c>
      <c r="V1570">
        <v>0.47001999999999999</v>
      </c>
      <c r="W1570">
        <v>0.44478000000000001</v>
      </c>
      <c r="X1570">
        <v>8.2281999999999993</v>
      </c>
      <c r="Y1570">
        <v>5.0438000000000001</v>
      </c>
      <c r="Z1570">
        <v>0.45406000000000002</v>
      </c>
      <c r="AA1570">
        <v>0.42806</v>
      </c>
      <c r="AB1570">
        <v>8.3512000000000004</v>
      </c>
      <c r="AC1570">
        <v>5.5033000000000003</v>
      </c>
      <c r="AD1570">
        <v>45</v>
      </c>
      <c r="AE1570">
        <v>37</v>
      </c>
      <c r="AF1570">
        <v>2.1543999999999999</v>
      </c>
      <c r="AG1570">
        <v>4.1431000000000003E-2</v>
      </c>
      <c r="AH1570">
        <v>2.113</v>
      </c>
      <c r="AI1570">
        <v>41</v>
      </c>
      <c r="AJ1570">
        <v>3</v>
      </c>
      <c r="AK1570">
        <v>37</v>
      </c>
      <c r="AL1570">
        <v>0</v>
      </c>
      <c r="AM1570">
        <v>0</v>
      </c>
      <c r="AN1570">
        <v>1</v>
      </c>
      <c r="AO1570">
        <v>0.85726999999999998</v>
      </c>
      <c r="AP1570">
        <v>0</v>
      </c>
      <c r="AQ1570">
        <v>1</v>
      </c>
      <c r="AR1570" t="s">
        <v>94</v>
      </c>
      <c r="AS1570" t="s">
        <v>95</v>
      </c>
      <c r="AT1570" t="s">
        <v>95</v>
      </c>
      <c r="AU1570" t="s">
        <v>94</v>
      </c>
      <c r="AV1570" t="s">
        <v>95</v>
      </c>
      <c r="AW1570" t="s">
        <v>94</v>
      </c>
      <c r="AX1570" t="s">
        <v>95</v>
      </c>
      <c r="AY1570" t="s">
        <v>95</v>
      </c>
      <c r="AZ1570" t="s">
        <v>95</v>
      </c>
      <c r="BA1570" t="s">
        <v>94</v>
      </c>
      <c r="BB1570" t="s">
        <v>94</v>
      </c>
      <c r="BC1570" t="s">
        <v>96</v>
      </c>
      <c r="BD1570" t="s">
        <v>94</v>
      </c>
      <c r="BI1570">
        <v>0</v>
      </c>
      <c r="BJ1570" t="s">
        <v>132</v>
      </c>
      <c r="BK1570" t="s">
        <v>133</v>
      </c>
      <c r="BL1570">
        <v>1</v>
      </c>
      <c r="BM1570">
        <v>1</v>
      </c>
      <c r="BN1570">
        <v>0</v>
      </c>
      <c r="BO1570">
        <v>0</v>
      </c>
      <c r="BP1570">
        <v>0</v>
      </c>
      <c r="BQ1570">
        <v>0</v>
      </c>
      <c r="BY1570">
        <v>1635</v>
      </c>
      <c r="CG1570" s="4">
        <v>1</v>
      </c>
      <c r="CH1570" s="4">
        <v>1</v>
      </c>
      <c r="CI1570" s="5">
        <v>0</v>
      </c>
      <c r="CJ1570" s="5">
        <v>0</v>
      </c>
      <c r="CK1570" s="5">
        <v>0</v>
      </c>
      <c r="CL1570" s="5">
        <v>0</v>
      </c>
    </row>
    <row r="1571" spans="1:90" x14ac:dyDescent="0.2">
      <c r="A1571" t="s">
        <v>2393</v>
      </c>
      <c r="B1571" t="s">
        <v>2275</v>
      </c>
      <c r="C1571" t="s">
        <v>147</v>
      </c>
      <c r="D1571">
        <v>3.5</v>
      </c>
      <c r="E1571" t="s">
        <v>317</v>
      </c>
      <c r="F1571" t="s">
        <v>325</v>
      </c>
      <c r="G1571" t="s">
        <v>326</v>
      </c>
      <c r="H1571" t="s">
        <v>2278</v>
      </c>
      <c r="I1571">
        <v>0.64263000000000003</v>
      </c>
      <c r="J1571">
        <v>0.13556000000000001</v>
      </c>
      <c r="K1571">
        <v>0.95335999999999999</v>
      </c>
      <c r="L1571">
        <v>2017.1</v>
      </c>
      <c r="M1571">
        <v>6.8381999999999996</v>
      </c>
      <c r="N1571">
        <v>52.828000000000003</v>
      </c>
      <c r="O1571">
        <v>6.4962999999999997</v>
      </c>
      <c r="P1571">
        <v>2007.7</v>
      </c>
      <c r="Q1571">
        <v>-1899.4</v>
      </c>
      <c r="R1571">
        <v>0.82655999999999996</v>
      </c>
      <c r="S1571">
        <v>0.81386999999999998</v>
      </c>
      <c r="T1571">
        <v>7.6512000000000002</v>
      </c>
      <c r="U1571">
        <v>3.1890999999999998</v>
      </c>
      <c r="V1571">
        <v>0.71231</v>
      </c>
      <c r="W1571">
        <v>0.69860999999999995</v>
      </c>
      <c r="X1571">
        <v>9.8542000000000005</v>
      </c>
      <c r="Y1571">
        <v>4.7552000000000003</v>
      </c>
      <c r="Z1571">
        <v>0.45417999999999997</v>
      </c>
      <c r="AA1571">
        <v>0.42819000000000002</v>
      </c>
      <c r="AB1571">
        <v>13.573</v>
      </c>
      <c r="AC1571">
        <v>9.7515000000000001</v>
      </c>
      <c r="AD1571">
        <v>45</v>
      </c>
      <c r="AE1571">
        <v>26</v>
      </c>
      <c r="AF1571">
        <v>1.5333000000000001</v>
      </c>
      <c r="AG1571">
        <v>1.8929999999999999E-2</v>
      </c>
      <c r="AH1571">
        <v>1.5144</v>
      </c>
      <c r="AI1571">
        <v>29</v>
      </c>
      <c r="AJ1571">
        <v>2</v>
      </c>
      <c r="AK1571">
        <v>28</v>
      </c>
      <c r="AL1571">
        <v>0</v>
      </c>
      <c r="AM1571">
        <v>0</v>
      </c>
      <c r="AN1571">
        <v>1</v>
      </c>
      <c r="AO1571">
        <v>0.90925</v>
      </c>
      <c r="AP1571">
        <v>0</v>
      </c>
      <c r="AQ1571">
        <v>1</v>
      </c>
      <c r="AR1571" t="s">
        <v>95</v>
      </c>
      <c r="AS1571" t="s">
        <v>95</v>
      </c>
      <c r="AT1571" t="s">
        <v>95</v>
      </c>
      <c r="AU1571" t="s">
        <v>94</v>
      </c>
      <c r="AV1571" t="s">
        <v>95</v>
      </c>
      <c r="AW1571" t="s">
        <v>94</v>
      </c>
      <c r="AX1571" t="s">
        <v>95</v>
      </c>
      <c r="AY1571" t="s">
        <v>95</v>
      </c>
      <c r="AZ1571" t="s">
        <v>95</v>
      </c>
      <c r="BA1571" t="s">
        <v>94</v>
      </c>
      <c r="BB1571" t="s">
        <v>94</v>
      </c>
      <c r="BC1571" t="s">
        <v>94</v>
      </c>
      <c r="BD1571" t="s">
        <v>94</v>
      </c>
      <c r="BI1571">
        <v>0</v>
      </c>
      <c r="BJ1571" t="s">
        <v>132</v>
      </c>
      <c r="BK1571" t="s">
        <v>133</v>
      </c>
      <c r="BL1571">
        <v>1</v>
      </c>
      <c r="BM1571">
        <v>1</v>
      </c>
      <c r="BN1571">
        <v>0</v>
      </c>
      <c r="BO1571">
        <v>0</v>
      </c>
      <c r="BP1571">
        <v>0</v>
      </c>
      <c r="BQ1571">
        <v>0</v>
      </c>
      <c r="BY1571">
        <v>1636</v>
      </c>
      <c r="CG1571" s="4">
        <v>1</v>
      </c>
      <c r="CH1571" s="4">
        <v>1</v>
      </c>
      <c r="CI1571" s="5">
        <v>0</v>
      </c>
      <c r="CJ1571" s="5">
        <v>0</v>
      </c>
      <c r="CK1571" s="5">
        <v>0</v>
      </c>
      <c r="CL1571" s="5">
        <v>0</v>
      </c>
    </row>
    <row r="1572" spans="1:90" x14ac:dyDescent="0.2">
      <c r="A1572" t="s">
        <v>2394</v>
      </c>
      <c r="B1572" t="s">
        <v>2275</v>
      </c>
      <c r="C1572" t="s">
        <v>147</v>
      </c>
      <c r="D1572">
        <v>3.5</v>
      </c>
      <c r="E1572" t="s">
        <v>317</v>
      </c>
      <c r="F1572" t="s">
        <v>328</v>
      </c>
      <c r="G1572" t="s">
        <v>329</v>
      </c>
      <c r="H1572" t="s">
        <v>2278</v>
      </c>
      <c r="I1572">
        <v>0.14104</v>
      </c>
      <c r="J1572">
        <v>9.6776000000000001E-2</v>
      </c>
      <c r="K1572">
        <v>3.5158</v>
      </c>
      <c r="L1572">
        <v>2022.6</v>
      </c>
      <c r="M1572">
        <v>31.158000000000001</v>
      </c>
      <c r="N1572">
        <v>319.17</v>
      </c>
      <c r="O1572">
        <v>0.23774000000000001</v>
      </c>
      <c r="P1572">
        <v>1955.2</v>
      </c>
      <c r="Q1572">
        <v>-6996.6</v>
      </c>
      <c r="R1572">
        <v>0.41415000000000002</v>
      </c>
      <c r="S1572">
        <v>0.37128</v>
      </c>
      <c r="T1572">
        <v>60.234999999999999</v>
      </c>
      <c r="U1572">
        <v>31.550999999999998</v>
      </c>
      <c r="V1572">
        <v>0.40901999999999999</v>
      </c>
      <c r="W1572">
        <v>0.38086999999999999</v>
      </c>
      <c r="X1572">
        <v>60.499000000000002</v>
      </c>
      <c r="Y1572">
        <v>33.637999999999998</v>
      </c>
      <c r="Z1572">
        <v>0.33663999999999999</v>
      </c>
      <c r="AA1572">
        <v>0.30504999999999999</v>
      </c>
      <c r="AB1572">
        <v>64.096999999999994</v>
      </c>
      <c r="AC1572">
        <v>44.781999999999996</v>
      </c>
      <c r="AD1572">
        <v>45</v>
      </c>
      <c r="AE1572">
        <v>25</v>
      </c>
      <c r="AF1572">
        <v>0.97763</v>
      </c>
      <c r="AG1572">
        <v>5.0707E-3</v>
      </c>
      <c r="AH1572">
        <v>0.97255999999999998</v>
      </c>
      <c r="AI1572">
        <v>27</v>
      </c>
      <c r="AJ1572">
        <v>2</v>
      </c>
      <c r="AK1572">
        <v>16</v>
      </c>
      <c r="AL1572">
        <v>0</v>
      </c>
      <c r="AM1572">
        <v>1</v>
      </c>
      <c r="AN1572">
        <v>1</v>
      </c>
      <c r="AO1572">
        <v>0.54551000000000005</v>
      </c>
      <c r="AP1572">
        <v>0</v>
      </c>
      <c r="AQ1572">
        <v>0</v>
      </c>
      <c r="AR1572" t="s">
        <v>94</v>
      </c>
      <c r="AS1572" t="s">
        <v>95</v>
      </c>
      <c r="AT1572" t="s">
        <v>95</v>
      </c>
      <c r="AU1572" t="s">
        <v>94</v>
      </c>
      <c r="AV1572" t="s">
        <v>94</v>
      </c>
      <c r="AW1572" t="s">
        <v>94</v>
      </c>
      <c r="AX1572" t="s">
        <v>94</v>
      </c>
      <c r="AY1572" t="s">
        <v>95</v>
      </c>
      <c r="AZ1572" t="s">
        <v>95</v>
      </c>
      <c r="BA1572" t="s">
        <v>94</v>
      </c>
      <c r="BB1572" t="s">
        <v>94</v>
      </c>
      <c r="BC1572" t="s">
        <v>94</v>
      </c>
      <c r="BD1572" t="s">
        <v>94</v>
      </c>
      <c r="BI1572">
        <v>0</v>
      </c>
      <c r="BJ1572" t="s">
        <v>132</v>
      </c>
      <c r="BK1572" t="s">
        <v>133</v>
      </c>
      <c r="BL1572">
        <v>1</v>
      </c>
      <c r="BM1572">
        <v>1</v>
      </c>
      <c r="BN1572">
        <v>0</v>
      </c>
      <c r="BO1572">
        <v>0</v>
      </c>
      <c r="BP1572">
        <v>0</v>
      </c>
      <c r="BQ1572">
        <v>0</v>
      </c>
      <c r="BY1572">
        <v>1637</v>
      </c>
      <c r="CG1572" s="4">
        <v>1</v>
      </c>
      <c r="CH1572" s="4">
        <v>1</v>
      </c>
      <c r="CI1572" s="5">
        <v>0</v>
      </c>
      <c r="CJ1572" s="5">
        <v>0</v>
      </c>
      <c r="CK1572" s="5">
        <v>0</v>
      </c>
      <c r="CL1572" s="5">
        <v>0</v>
      </c>
    </row>
    <row r="1573" spans="1:90" x14ac:dyDescent="0.2">
      <c r="A1573" t="s">
        <v>2395</v>
      </c>
      <c r="B1573" t="s">
        <v>2275</v>
      </c>
      <c r="C1573" t="s">
        <v>147</v>
      </c>
      <c r="D1573">
        <v>3.5</v>
      </c>
      <c r="E1573" t="s">
        <v>317</v>
      </c>
      <c r="F1573" t="s">
        <v>331</v>
      </c>
      <c r="G1573" t="s">
        <v>329</v>
      </c>
      <c r="H1573" t="s">
        <v>2278</v>
      </c>
      <c r="I1573">
        <v>0.72048999999999996</v>
      </c>
      <c r="J1573">
        <v>8.4562999999999999E-2</v>
      </c>
      <c r="K1573">
        <v>12.936</v>
      </c>
      <c r="L1573">
        <v>2014.6</v>
      </c>
      <c r="M1573">
        <v>6.0991999999999997</v>
      </c>
      <c r="N1573">
        <v>575.09</v>
      </c>
      <c r="O1573">
        <v>7.7317999999999998E-2</v>
      </c>
      <c r="P1573">
        <v>1917.7</v>
      </c>
      <c r="Q1573">
        <v>-25746</v>
      </c>
      <c r="R1573">
        <v>0.38077</v>
      </c>
      <c r="S1573">
        <v>0.33545999999999998</v>
      </c>
      <c r="T1573">
        <v>254.83</v>
      </c>
      <c r="U1573">
        <v>127.03</v>
      </c>
      <c r="V1573">
        <v>0.30375999999999997</v>
      </c>
      <c r="W1573">
        <v>0.27061000000000002</v>
      </c>
      <c r="X1573">
        <v>270.22000000000003</v>
      </c>
      <c r="Y1573">
        <v>145.4</v>
      </c>
      <c r="Z1573">
        <v>0.26912999999999998</v>
      </c>
      <c r="AA1573">
        <v>0.23432</v>
      </c>
      <c r="AB1573">
        <v>276.86</v>
      </c>
      <c r="AC1573">
        <v>163.02000000000001</v>
      </c>
      <c r="AD1573">
        <v>45</v>
      </c>
      <c r="AE1573">
        <v>29</v>
      </c>
      <c r="AF1573">
        <v>2.8715000000000002</v>
      </c>
      <c r="AG1573">
        <v>2.6083E-3</v>
      </c>
      <c r="AH1573">
        <v>2.8689</v>
      </c>
      <c r="AI1573">
        <v>33</v>
      </c>
      <c r="AJ1573">
        <v>5</v>
      </c>
      <c r="AK1573">
        <v>32</v>
      </c>
      <c r="AL1573">
        <v>1</v>
      </c>
      <c r="AM1573">
        <v>0</v>
      </c>
      <c r="AN1573">
        <v>1</v>
      </c>
      <c r="AO1573">
        <v>0.60335000000000005</v>
      </c>
      <c r="AP1573">
        <v>0</v>
      </c>
      <c r="AQ1573">
        <v>0</v>
      </c>
      <c r="AR1573" t="s">
        <v>94</v>
      </c>
      <c r="AS1573" t="s">
        <v>95</v>
      </c>
      <c r="AT1573" t="s">
        <v>95</v>
      </c>
      <c r="AU1573" t="s">
        <v>94</v>
      </c>
      <c r="AV1573" t="s">
        <v>94</v>
      </c>
      <c r="AW1573" t="s">
        <v>94</v>
      </c>
      <c r="AX1573" t="s">
        <v>94</v>
      </c>
      <c r="AY1573" t="s">
        <v>95</v>
      </c>
      <c r="AZ1573" t="s">
        <v>94</v>
      </c>
      <c r="BA1573" t="s">
        <v>94</v>
      </c>
      <c r="BB1573" t="s">
        <v>94</v>
      </c>
      <c r="BC1573" t="s">
        <v>94</v>
      </c>
      <c r="BD1573" t="s">
        <v>94</v>
      </c>
      <c r="BI1573">
        <v>0</v>
      </c>
      <c r="BJ1573" t="s">
        <v>132</v>
      </c>
      <c r="BK1573" t="s">
        <v>133</v>
      </c>
      <c r="BL1573">
        <v>1</v>
      </c>
      <c r="BM1573">
        <v>1</v>
      </c>
      <c r="BN1573">
        <v>0</v>
      </c>
      <c r="BO1573">
        <v>0</v>
      </c>
      <c r="BP1573">
        <v>0</v>
      </c>
      <c r="BQ1573">
        <v>0</v>
      </c>
      <c r="BY1573">
        <v>1638</v>
      </c>
      <c r="CG1573" s="4">
        <v>1</v>
      </c>
      <c r="CH1573" s="4">
        <v>1</v>
      </c>
      <c r="CI1573" s="5">
        <v>0</v>
      </c>
      <c r="CJ1573" s="5">
        <v>0</v>
      </c>
      <c r="CK1573" s="5">
        <v>0</v>
      </c>
      <c r="CL1573" s="5">
        <v>0</v>
      </c>
    </row>
    <row r="1574" spans="1:90" x14ac:dyDescent="0.2">
      <c r="A1574" t="s">
        <v>2396</v>
      </c>
      <c r="B1574" t="s">
        <v>2275</v>
      </c>
      <c r="C1574" t="s">
        <v>147</v>
      </c>
      <c r="D1574">
        <v>3.5</v>
      </c>
      <c r="E1574" t="s">
        <v>317</v>
      </c>
      <c r="F1574" t="s">
        <v>333</v>
      </c>
      <c r="G1574" t="s">
        <v>326</v>
      </c>
      <c r="H1574" t="s">
        <v>2278</v>
      </c>
      <c r="I1574">
        <v>0.60099000000000002</v>
      </c>
      <c r="J1574">
        <v>0.13419</v>
      </c>
      <c r="K1574">
        <v>1.28</v>
      </c>
      <c r="L1574">
        <v>2017.1</v>
      </c>
      <c r="M1574">
        <v>7.3120000000000003</v>
      </c>
      <c r="N1574">
        <v>70.881</v>
      </c>
      <c r="O1574">
        <v>2.6440000000000001</v>
      </c>
      <c r="P1574">
        <v>1998.7</v>
      </c>
      <c r="Q1574">
        <v>-2549.6999999999998</v>
      </c>
      <c r="R1574">
        <v>0.85801000000000005</v>
      </c>
      <c r="S1574">
        <v>0.84762000000000004</v>
      </c>
      <c r="T1574">
        <v>8.9511000000000003</v>
      </c>
      <c r="U1574">
        <v>4.0625</v>
      </c>
      <c r="V1574">
        <v>0.75841000000000003</v>
      </c>
      <c r="W1574">
        <v>0.74690999999999996</v>
      </c>
      <c r="X1574">
        <v>11.676</v>
      </c>
      <c r="Y1574">
        <v>5.5430000000000001</v>
      </c>
      <c r="Z1574">
        <v>0.48970999999999998</v>
      </c>
      <c r="AA1574">
        <v>0.46540999999999999</v>
      </c>
      <c r="AB1574">
        <v>16.969000000000001</v>
      </c>
      <c r="AC1574">
        <v>12.513</v>
      </c>
      <c r="AD1574">
        <v>45</v>
      </c>
      <c r="AE1574">
        <v>29</v>
      </c>
      <c r="AF1574">
        <v>1.3967000000000001</v>
      </c>
      <c r="AG1574">
        <v>1.4108000000000001E-2</v>
      </c>
      <c r="AH1574">
        <v>1.3826000000000001</v>
      </c>
      <c r="AI1574">
        <v>33</v>
      </c>
      <c r="AJ1574">
        <v>2</v>
      </c>
      <c r="AK1574">
        <v>32</v>
      </c>
      <c r="AL1574">
        <v>0</v>
      </c>
      <c r="AM1574">
        <v>0</v>
      </c>
      <c r="AN1574">
        <v>1</v>
      </c>
      <c r="AO1574">
        <v>0.92247999999999997</v>
      </c>
      <c r="AP1574">
        <v>0</v>
      </c>
      <c r="AQ1574">
        <v>1</v>
      </c>
      <c r="AR1574" t="s">
        <v>95</v>
      </c>
      <c r="AS1574" t="s">
        <v>95</v>
      </c>
      <c r="AT1574" t="s">
        <v>95</v>
      </c>
      <c r="AU1574" t="s">
        <v>95</v>
      </c>
      <c r="AV1574" t="s">
        <v>95</v>
      </c>
      <c r="AW1574" t="s">
        <v>95</v>
      </c>
      <c r="AX1574" t="s">
        <v>95</v>
      </c>
      <c r="AY1574" t="s">
        <v>95</v>
      </c>
      <c r="AZ1574" t="s">
        <v>95</v>
      </c>
      <c r="BA1574" t="s">
        <v>95</v>
      </c>
      <c r="BB1574" t="s">
        <v>95</v>
      </c>
      <c r="BC1574" t="s">
        <v>95</v>
      </c>
      <c r="BD1574" t="s">
        <v>95</v>
      </c>
      <c r="BI1574">
        <v>0</v>
      </c>
      <c r="BJ1574" t="s">
        <v>132</v>
      </c>
      <c r="BK1574" t="s">
        <v>133</v>
      </c>
      <c r="BL1574">
        <v>1</v>
      </c>
      <c r="BM1574">
        <v>1</v>
      </c>
      <c r="BN1574">
        <v>0</v>
      </c>
      <c r="BO1574">
        <v>0</v>
      </c>
      <c r="BP1574">
        <v>0</v>
      </c>
      <c r="BQ1574">
        <v>0</v>
      </c>
      <c r="BY1574">
        <v>1639</v>
      </c>
      <c r="CG1574" s="4">
        <v>1</v>
      </c>
      <c r="CH1574" s="4">
        <v>1</v>
      </c>
      <c r="CI1574" s="5">
        <v>0</v>
      </c>
      <c r="CJ1574" s="5">
        <v>0</v>
      </c>
      <c r="CK1574" s="5">
        <v>0</v>
      </c>
      <c r="CL1574" s="5">
        <v>0</v>
      </c>
    </row>
    <row r="1575" spans="1:90" x14ac:dyDescent="0.2">
      <c r="A1575" t="s">
        <v>2397</v>
      </c>
      <c r="B1575" t="s">
        <v>2275</v>
      </c>
      <c r="C1575" t="s">
        <v>147</v>
      </c>
      <c r="D1575">
        <v>3.5</v>
      </c>
      <c r="E1575" t="s">
        <v>317</v>
      </c>
      <c r="F1575" t="s">
        <v>335</v>
      </c>
      <c r="G1575" t="s">
        <v>336</v>
      </c>
      <c r="H1575" t="s">
        <v>2278</v>
      </c>
      <c r="I1575">
        <v>0.12189</v>
      </c>
      <c r="J1575">
        <v>0.11597</v>
      </c>
      <c r="K1575">
        <v>70.331000000000003</v>
      </c>
      <c r="L1575">
        <v>2041.8</v>
      </c>
      <c r="M1575">
        <v>36.054000000000002</v>
      </c>
      <c r="N1575">
        <v>39257</v>
      </c>
      <c r="O1575">
        <v>1.671E-3</v>
      </c>
      <c r="P1575">
        <v>1897.2</v>
      </c>
      <c r="Q1575" s="1">
        <v>-139990</v>
      </c>
      <c r="R1575">
        <v>0.99902999999999997</v>
      </c>
      <c r="S1575">
        <v>0.99895999999999996</v>
      </c>
      <c r="T1575">
        <v>33.161999999999999</v>
      </c>
      <c r="U1575">
        <v>30.632000000000001</v>
      </c>
      <c r="V1575">
        <v>0.99890000000000001</v>
      </c>
      <c r="W1575">
        <v>0.99883999999999995</v>
      </c>
      <c r="X1575">
        <v>35.357999999999997</v>
      </c>
      <c r="Y1575">
        <v>31.199000000000002</v>
      </c>
      <c r="Z1575">
        <v>0.73724999999999996</v>
      </c>
      <c r="AA1575">
        <v>0.72474000000000005</v>
      </c>
      <c r="AB1575">
        <v>545.28</v>
      </c>
      <c r="AC1575">
        <v>446.43</v>
      </c>
      <c r="AD1575">
        <v>45</v>
      </c>
      <c r="AE1575">
        <v>42</v>
      </c>
      <c r="AF1575">
        <v>0.10222000000000001</v>
      </c>
      <c r="AG1575" s="1">
        <v>5.0946999999999999E-5</v>
      </c>
      <c r="AH1575">
        <v>0.10217</v>
      </c>
      <c r="AI1575">
        <v>42</v>
      </c>
      <c r="AJ1575">
        <v>0</v>
      </c>
      <c r="AK1575">
        <v>41</v>
      </c>
      <c r="AL1575">
        <v>0</v>
      </c>
      <c r="AM1575">
        <v>0</v>
      </c>
      <c r="AN1575">
        <v>0</v>
      </c>
      <c r="AO1575">
        <v>0.89427999999999996</v>
      </c>
      <c r="AP1575">
        <v>0</v>
      </c>
      <c r="AQ1575">
        <v>0</v>
      </c>
      <c r="AR1575" t="s">
        <v>95</v>
      </c>
      <c r="AS1575" t="s">
        <v>95</v>
      </c>
      <c r="AT1575" t="s">
        <v>95</v>
      </c>
      <c r="AU1575" t="s">
        <v>95</v>
      </c>
      <c r="AV1575" t="s">
        <v>95</v>
      </c>
      <c r="AW1575" t="s">
        <v>95</v>
      </c>
      <c r="AX1575" t="s">
        <v>95</v>
      </c>
      <c r="AY1575" t="s">
        <v>94</v>
      </c>
      <c r="AZ1575" t="s">
        <v>95</v>
      </c>
      <c r="BA1575" t="s">
        <v>94</v>
      </c>
      <c r="BB1575" t="s">
        <v>95</v>
      </c>
      <c r="BC1575" t="s">
        <v>94</v>
      </c>
      <c r="BD1575" t="s">
        <v>95</v>
      </c>
      <c r="BH1575" t="s">
        <v>389</v>
      </c>
      <c r="BI1575">
        <v>1</v>
      </c>
      <c r="BJ1575" t="s">
        <v>97</v>
      </c>
      <c r="BK1575" t="s">
        <v>337</v>
      </c>
      <c r="BL1575">
        <v>0</v>
      </c>
      <c r="BM1575">
        <v>0</v>
      </c>
      <c r="BN1575">
        <v>0</v>
      </c>
      <c r="BO1575">
        <v>0</v>
      </c>
      <c r="BP1575">
        <v>0</v>
      </c>
      <c r="BQ1575">
        <v>0</v>
      </c>
      <c r="BY1575">
        <v>1640</v>
      </c>
      <c r="CG1575" s="4">
        <v>0</v>
      </c>
      <c r="CH1575" s="4">
        <v>0</v>
      </c>
      <c r="CI1575" s="5">
        <v>0</v>
      </c>
      <c r="CJ1575" s="5">
        <v>0</v>
      </c>
      <c r="CK1575" s="5">
        <v>0</v>
      </c>
      <c r="CL1575" s="5">
        <v>0</v>
      </c>
    </row>
    <row r="1576" spans="1:90" x14ac:dyDescent="0.2">
      <c r="A1576" t="s">
        <v>2398</v>
      </c>
      <c r="B1576" t="s">
        <v>2275</v>
      </c>
      <c r="C1576" t="s">
        <v>147</v>
      </c>
      <c r="D1576">
        <v>3.5</v>
      </c>
      <c r="E1576" t="s">
        <v>317</v>
      </c>
      <c r="F1576" t="s">
        <v>339</v>
      </c>
      <c r="G1576" t="s">
        <v>340</v>
      </c>
      <c r="H1576" t="s">
        <v>2278</v>
      </c>
      <c r="I1576">
        <v>0.11786000000000001</v>
      </c>
      <c r="J1576">
        <v>0.11405999999999999</v>
      </c>
      <c r="K1576">
        <v>6.9870999999999999</v>
      </c>
      <c r="L1576">
        <v>2045.5</v>
      </c>
      <c r="M1576">
        <v>37.286000000000001</v>
      </c>
      <c r="N1576">
        <v>5952.9</v>
      </c>
      <c r="O1576">
        <v>1.3698E-2</v>
      </c>
      <c r="P1576">
        <v>1932.9</v>
      </c>
      <c r="Q1576">
        <v>-13902</v>
      </c>
      <c r="R1576">
        <v>0.99224000000000001</v>
      </c>
      <c r="S1576">
        <v>0.99165999999999999</v>
      </c>
      <c r="T1576">
        <v>9.1038999999999994</v>
      </c>
      <c r="U1576">
        <v>6.3971999999999998</v>
      </c>
      <c r="V1576">
        <v>0.99217999999999995</v>
      </c>
      <c r="W1576">
        <v>0.99180000000000001</v>
      </c>
      <c r="X1576">
        <v>9.1363000000000003</v>
      </c>
      <c r="Y1576">
        <v>6.3449</v>
      </c>
      <c r="Z1576">
        <v>0.73726999999999998</v>
      </c>
      <c r="AA1576">
        <v>0.72445000000000004</v>
      </c>
      <c r="AB1576">
        <v>52.965000000000003</v>
      </c>
      <c r="AC1576">
        <v>43.1</v>
      </c>
      <c r="AD1576">
        <v>44</v>
      </c>
      <c r="AE1576">
        <v>41</v>
      </c>
      <c r="AF1576">
        <v>6.1818999999999999E-2</v>
      </c>
      <c r="AG1576">
        <v>3.3597E-4</v>
      </c>
      <c r="AH1576">
        <v>6.1483000000000003E-2</v>
      </c>
      <c r="AI1576">
        <v>41</v>
      </c>
      <c r="AJ1576">
        <v>0</v>
      </c>
      <c r="AK1576">
        <v>40</v>
      </c>
      <c r="AL1576">
        <v>0</v>
      </c>
      <c r="AM1576">
        <v>0</v>
      </c>
      <c r="AN1576">
        <v>0</v>
      </c>
      <c r="AO1576">
        <v>0.90659000000000001</v>
      </c>
      <c r="AP1576">
        <v>0</v>
      </c>
      <c r="AQ1576">
        <v>0</v>
      </c>
      <c r="AR1576" t="s">
        <v>95</v>
      </c>
      <c r="AS1576" t="s">
        <v>95</v>
      </c>
      <c r="AT1576" t="s">
        <v>95</v>
      </c>
      <c r="AU1576" t="s">
        <v>95</v>
      </c>
      <c r="AV1576" t="s">
        <v>95</v>
      </c>
      <c r="AW1576" t="s">
        <v>95</v>
      </c>
      <c r="AX1576" t="s">
        <v>95</v>
      </c>
      <c r="AY1576" t="s">
        <v>94</v>
      </c>
      <c r="AZ1576" t="s">
        <v>95</v>
      </c>
      <c r="BA1576" t="s">
        <v>94</v>
      </c>
      <c r="BB1576" t="s">
        <v>95</v>
      </c>
      <c r="BC1576" t="s">
        <v>95</v>
      </c>
      <c r="BD1576" t="s">
        <v>95</v>
      </c>
      <c r="BH1576" t="s">
        <v>341</v>
      </c>
      <c r="BI1576">
        <v>1</v>
      </c>
      <c r="BJ1576" t="s">
        <v>97</v>
      </c>
      <c r="BK1576" t="s">
        <v>138</v>
      </c>
      <c r="BL1576">
        <v>0</v>
      </c>
      <c r="BM1576">
        <v>0</v>
      </c>
      <c r="BN1576">
        <v>0</v>
      </c>
      <c r="BO1576">
        <v>0</v>
      </c>
      <c r="BP1576">
        <v>0</v>
      </c>
      <c r="BQ1576">
        <v>0</v>
      </c>
      <c r="BY1576">
        <v>1641</v>
      </c>
      <c r="CG1576" s="4">
        <v>0</v>
      </c>
      <c r="CH1576" s="4">
        <v>0</v>
      </c>
      <c r="CI1576" s="5">
        <v>0</v>
      </c>
      <c r="CJ1576" s="5">
        <v>0</v>
      </c>
      <c r="CK1576" s="5">
        <v>0</v>
      </c>
      <c r="CL1576" s="5">
        <v>0</v>
      </c>
    </row>
    <row r="1577" spans="1:90" x14ac:dyDescent="0.2">
      <c r="A1577" t="s">
        <v>2399</v>
      </c>
      <c r="B1577" t="s">
        <v>2275</v>
      </c>
      <c r="C1577" t="s">
        <v>147</v>
      </c>
      <c r="D1577">
        <v>3.5</v>
      </c>
      <c r="E1577" t="s">
        <v>317</v>
      </c>
      <c r="F1577" t="s">
        <v>343</v>
      </c>
      <c r="G1577" t="s">
        <v>344</v>
      </c>
      <c r="H1577" t="s">
        <v>2278</v>
      </c>
      <c r="I1577">
        <v>0.13322000000000001</v>
      </c>
      <c r="J1577">
        <v>0.10725999999999999</v>
      </c>
      <c r="K1577">
        <v>7.3579999999999997</v>
      </c>
      <c r="L1577">
        <v>2027.9</v>
      </c>
      <c r="M1577">
        <v>32.985999999999997</v>
      </c>
      <c r="N1577">
        <v>1077.4000000000001</v>
      </c>
      <c r="O1577">
        <v>1.4891E-2</v>
      </c>
      <c r="P1577">
        <v>1928.5</v>
      </c>
      <c r="Q1577">
        <v>-14641</v>
      </c>
      <c r="R1577">
        <v>0.98907999999999996</v>
      </c>
      <c r="S1577">
        <v>0.98828000000000005</v>
      </c>
      <c r="T1577">
        <v>11.548</v>
      </c>
      <c r="U1577">
        <v>7.9457000000000004</v>
      </c>
      <c r="V1577">
        <v>0.98663000000000001</v>
      </c>
      <c r="W1577">
        <v>0.98599999999999999</v>
      </c>
      <c r="X1577">
        <v>12.773</v>
      </c>
      <c r="Y1577">
        <v>8.2288999999999994</v>
      </c>
      <c r="Z1577">
        <v>0.74805999999999995</v>
      </c>
      <c r="AA1577">
        <v>0.73606000000000005</v>
      </c>
      <c r="AB1577">
        <v>55.457000000000001</v>
      </c>
      <c r="AC1577">
        <v>46.128</v>
      </c>
      <c r="AD1577">
        <v>45</v>
      </c>
      <c r="AE1577">
        <v>42</v>
      </c>
      <c r="AF1577">
        <v>0.34155000000000002</v>
      </c>
      <c r="AG1577">
        <v>1.8563E-3</v>
      </c>
      <c r="AH1577">
        <v>0.3397</v>
      </c>
      <c r="AI1577">
        <v>42</v>
      </c>
      <c r="AJ1577">
        <v>1</v>
      </c>
      <c r="AK1577">
        <v>41</v>
      </c>
      <c r="AL1577">
        <v>0</v>
      </c>
      <c r="AM1577">
        <v>0</v>
      </c>
      <c r="AN1577">
        <v>0</v>
      </c>
      <c r="AO1577">
        <v>0.92052999999999996</v>
      </c>
      <c r="AP1577">
        <v>0</v>
      </c>
      <c r="AQ1577">
        <v>0</v>
      </c>
      <c r="AR1577" t="s">
        <v>95</v>
      </c>
      <c r="AS1577" t="s">
        <v>95</v>
      </c>
      <c r="AT1577" t="s">
        <v>95</v>
      </c>
      <c r="AU1577" t="s">
        <v>95</v>
      </c>
      <c r="AV1577" t="s">
        <v>95</v>
      </c>
      <c r="AW1577" t="s">
        <v>95</v>
      </c>
      <c r="AX1577" t="s">
        <v>95</v>
      </c>
      <c r="AY1577" t="s">
        <v>95</v>
      </c>
      <c r="AZ1577" t="s">
        <v>95</v>
      </c>
      <c r="BA1577" t="s">
        <v>95</v>
      </c>
      <c r="BB1577" t="s">
        <v>95</v>
      </c>
      <c r="BC1577" t="s">
        <v>95</v>
      </c>
      <c r="BD1577" t="s">
        <v>95</v>
      </c>
      <c r="BH1577" t="s">
        <v>345</v>
      </c>
      <c r="BI1577">
        <v>1</v>
      </c>
      <c r="BJ1577" t="s">
        <v>97</v>
      </c>
      <c r="BK1577" t="s">
        <v>180</v>
      </c>
      <c r="BL1577">
        <v>0</v>
      </c>
      <c r="BM1577">
        <v>0</v>
      </c>
      <c r="BN1577">
        <v>0</v>
      </c>
      <c r="BO1577">
        <v>0</v>
      </c>
      <c r="BP1577">
        <v>0</v>
      </c>
      <c r="BQ1577">
        <v>0</v>
      </c>
      <c r="BY1577">
        <v>1642</v>
      </c>
      <c r="CG1577" s="4">
        <v>0</v>
      </c>
      <c r="CH1577" s="4">
        <v>0</v>
      </c>
      <c r="CI1577" s="5">
        <v>0</v>
      </c>
      <c r="CJ1577" s="5">
        <v>0</v>
      </c>
      <c r="CK1577" s="5">
        <v>0</v>
      </c>
      <c r="CL1577" s="5">
        <v>0</v>
      </c>
    </row>
    <row r="1578" spans="1:90" x14ac:dyDescent="0.2">
      <c r="A1578" t="s">
        <v>2400</v>
      </c>
      <c r="B1578" t="s">
        <v>2275</v>
      </c>
      <c r="C1578" t="s">
        <v>147</v>
      </c>
      <c r="D1578">
        <v>3.5</v>
      </c>
      <c r="E1578" t="s">
        <v>317</v>
      </c>
      <c r="F1578" t="s">
        <v>347</v>
      </c>
      <c r="G1578" t="s">
        <v>348</v>
      </c>
      <c r="H1578" t="s">
        <v>2278</v>
      </c>
      <c r="I1578">
        <v>0.16314000000000001</v>
      </c>
      <c r="J1578">
        <v>0.16314000000000001</v>
      </c>
      <c r="K1578">
        <v>0.65976000000000001</v>
      </c>
      <c r="L1578">
        <v>2089.6</v>
      </c>
      <c r="M1578">
        <v>26.937000000000001</v>
      </c>
      <c r="N1578" s="1">
        <v>3545500</v>
      </c>
      <c r="O1578">
        <v>7.5213000000000001</v>
      </c>
      <c r="P1578">
        <v>2009.5</v>
      </c>
      <c r="Q1578">
        <v>-1312.1</v>
      </c>
      <c r="R1578">
        <v>0.89346000000000003</v>
      </c>
      <c r="S1578">
        <v>0.88482000000000005</v>
      </c>
      <c r="T1578">
        <v>3.4156</v>
      </c>
      <c r="U1578">
        <v>2.4426000000000001</v>
      </c>
      <c r="V1578">
        <v>0.89346000000000003</v>
      </c>
      <c r="W1578">
        <v>0.88785000000000003</v>
      </c>
      <c r="X1578">
        <v>3.4156</v>
      </c>
      <c r="Y1578">
        <v>2.4426000000000001</v>
      </c>
      <c r="Z1578">
        <v>0.55649000000000004</v>
      </c>
      <c r="AA1578">
        <v>0.53315000000000001</v>
      </c>
      <c r="AB1578">
        <v>6.9690000000000003</v>
      </c>
      <c r="AC1578">
        <v>4.6471</v>
      </c>
      <c r="AD1578">
        <v>41</v>
      </c>
      <c r="AE1578">
        <v>34</v>
      </c>
      <c r="AF1578" s="1">
        <v>1.4666E-5</v>
      </c>
      <c r="AG1578" s="1">
        <v>2.8205000000000001E-7</v>
      </c>
      <c r="AH1578" s="1">
        <v>1.4384E-5</v>
      </c>
      <c r="AI1578">
        <v>38</v>
      </c>
      <c r="AJ1578">
        <v>0</v>
      </c>
      <c r="AK1578">
        <v>34</v>
      </c>
      <c r="AL1578">
        <v>0</v>
      </c>
      <c r="AM1578">
        <v>0</v>
      </c>
      <c r="AN1578">
        <v>1</v>
      </c>
      <c r="AO1578">
        <v>0.70293000000000005</v>
      </c>
      <c r="AP1578">
        <v>0</v>
      </c>
      <c r="AQ1578">
        <v>1</v>
      </c>
      <c r="AR1578" t="s">
        <v>95</v>
      </c>
      <c r="AS1578" t="s">
        <v>95</v>
      </c>
      <c r="AT1578" t="s">
        <v>95</v>
      </c>
      <c r="AU1578" t="s">
        <v>94</v>
      </c>
      <c r="AV1578" t="s">
        <v>95</v>
      </c>
      <c r="AW1578" t="s">
        <v>94</v>
      </c>
      <c r="AX1578" t="s">
        <v>95</v>
      </c>
      <c r="AY1578" t="s">
        <v>94</v>
      </c>
      <c r="AZ1578" t="s">
        <v>95</v>
      </c>
      <c r="BA1578" t="s">
        <v>94</v>
      </c>
      <c r="BB1578" t="s">
        <v>94</v>
      </c>
      <c r="BC1578" t="s">
        <v>94</v>
      </c>
      <c r="BD1578" t="s">
        <v>94</v>
      </c>
      <c r="BH1578" t="s">
        <v>341</v>
      </c>
      <c r="BI1578">
        <v>1</v>
      </c>
      <c r="BJ1578" t="s">
        <v>97</v>
      </c>
      <c r="BK1578" t="s">
        <v>138</v>
      </c>
      <c r="BL1578">
        <v>0</v>
      </c>
      <c r="BM1578">
        <v>0</v>
      </c>
      <c r="BN1578">
        <v>0</v>
      </c>
      <c r="BO1578">
        <v>0</v>
      </c>
      <c r="BP1578">
        <v>0</v>
      </c>
      <c r="BQ1578">
        <v>0</v>
      </c>
      <c r="BY1578">
        <v>1643</v>
      </c>
      <c r="CG1578" s="4">
        <v>0</v>
      </c>
      <c r="CH1578" s="4">
        <v>0</v>
      </c>
      <c r="CI1578" s="5">
        <v>0</v>
      </c>
      <c r="CJ1578" s="5">
        <v>0</v>
      </c>
      <c r="CK1578" s="5">
        <v>0</v>
      </c>
      <c r="CL1578" s="5">
        <v>0</v>
      </c>
    </row>
    <row r="1579" spans="1:90" x14ac:dyDescent="0.2">
      <c r="A1579" t="s">
        <v>2401</v>
      </c>
      <c r="B1579" t="s">
        <v>2275</v>
      </c>
      <c r="C1579" t="s">
        <v>147</v>
      </c>
      <c r="D1579">
        <v>3.5</v>
      </c>
      <c r="E1579" t="s">
        <v>317</v>
      </c>
      <c r="F1579" t="s">
        <v>350</v>
      </c>
      <c r="G1579" t="s">
        <v>351</v>
      </c>
      <c r="H1579" t="s">
        <v>2278</v>
      </c>
      <c r="I1579">
        <v>0.36352000000000001</v>
      </c>
      <c r="J1579">
        <v>0.21446999999999999</v>
      </c>
      <c r="K1579">
        <v>5.6265999999999998</v>
      </c>
      <c r="L1579">
        <v>2021.7</v>
      </c>
      <c r="M1579">
        <v>12.087999999999999</v>
      </c>
      <c r="N1579">
        <v>626.85</v>
      </c>
      <c r="O1579">
        <v>2.0633000000000001E-3</v>
      </c>
      <c r="P1579">
        <v>1966.5</v>
      </c>
      <c r="Q1579">
        <v>-11212</v>
      </c>
      <c r="R1579">
        <v>0.99578</v>
      </c>
      <c r="S1579">
        <v>0.99546999999999997</v>
      </c>
      <c r="T1579">
        <v>6.9058999999999999</v>
      </c>
      <c r="U1579">
        <v>4.3002000000000002</v>
      </c>
      <c r="V1579">
        <v>0.98551999999999995</v>
      </c>
      <c r="W1579">
        <v>0.98482999999999998</v>
      </c>
      <c r="X1579">
        <v>12.797000000000001</v>
      </c>
      <c r="Y1579">
        <v>6.4048999999999996</v>
      </c>
      <c r="Z1579">
        <v>0.47215000000000001</v>
      </c>
      <c r="AA1579">
        <v>0.44701999999999997</v>
      </c>
      <c r="AB1579">
        <v>77.263999999999996</v>
      </c>
      <c r="AC1579">
        <v>58.475000000000001</v>
      </c>
      <c r="AD1579">
        <v>45</v>
      </c>
      <c r="AE1579">
        <v>29</v>
      </c>
      <c r="AF1579">
        <v>0.66522999999999999</v>
      </c>
      <c r="AG1579">
        <v>1.5953E-3</v>
      </c>
      <c r="AH1579">
        <v>0.66364000000000001</v>
      </c>
      <c r="AI1579">
        <v>29</v>
      </c>
      <c r="AJ1579">
        <v>0</v>
      </c>
      <c r="AK1579">
        <v>28</v>
      </c>
      <c r="AL1579">
        <v>0</v>
      </c>
      <c r="AM1579">
        <v>0</v>
      </c>
      <c r="AN1579">
        <v>0</v>
      </c>
      <c r="AO1579">
        <v>0.84740000000000004</v>
      </c>
      <c r="AP1579">
        <v>0</v>
      </c>
      <c r="AQ1579">
        <v>0</v>
      </c>
      <c r="AR1579" t="s">
        <v>95</v>
      </c>
      <c r="AS1579" t="s">
        <v>95</v>
      </c>
      <c r="AT1579" t="s">
        <v>95</v>
      </c>
      <c r="AU1579" t="s">
        <v>95</v>
      </c>
      <c r="AV1579" t="s">
        <v>95</v>
      </c>
      <c r="AW1579" t="s">
        <v>95</v>
      </c>
      <c r="AX1579" t="s">
        <v>95</v>
      </c>
      <c r="AY1579" t="s">
        <v>95</v>
      </c>
      <c r="AZ1579" t="s">
        <v>95</v>
      </c>
      <c r="BA1579" t="s">
        <v>95</v>
      </c>
      <c r="BB1579" t="s">
        <v>95</v>
      </c>
      <c r="BC1579" t="s">
        <v>95</v>
      </c>
      <c r="BD1579" t="s">
        <v>95</v>
      </c>
      <c r="BI1579">
        <v>0</v>
      </c>
      <c r="BJ1579" t="s">
        <v>137</v>
      </c>
      <c r="BK1579" t="s">
        <v>180</v>
      </c>
      <c r="BL1579">
        <v>1</v>
      </c>
      <c r="BM1579">
        <v>1</v>
      </c>
      <c r="BN1579">
        <v>0</v>
      </c>
      <c r="BO1579">
        <v>0</v>
      </c>
      <c r="BP1579">
        <v>0</v>
      </c>
      <c r="BQ1579">
        <v>0</v>
      </c>
      <c r="BY1579">
        <v>1644</v>
      </c>
      <c r="CG1579" s="4">
        <v>1</v>
      </c>
      <c r="CH1579" s="4">
        <v>1</v>
      </c>
      <c r="CI1579" s="5">
        <v>0</v>
      </c>
      <c r="CJ1579" s="5">
        <v>0</v>
      </c>
      <c r="CK1579" s="5">
        <v>0</v>
      </c>
      <c r="CL1579" s="5">
        <v>0</v>
      </c>
    </row>
    <row r="1580" spans="1:90" x14ac:dyDescent="0.2">
      <c r="A1580" t="s">
        <v>2402</v>
      </c>
      <c r="B1580" t="s">
        <v>2275</v>
      </c>
      <c r="C1580" t="s">
        <v>147</v>
      </c>
      <c r="D1580">
        <v>3.5</v>
      </c>
      <c r="E1580" t="s">
        <v>317</v>
      </c>
      <c r="F1580" t="s">
        <v>353</v>
      </c>
      <c r="G1580" t="s">
        <v>354</v>
      </c>
      <c r="H1580" t="s">
        <v>2278</v>
      </c>
      <c r="I1580">
        <v>0.28916999999999998</v>
      </c>
      <c r="J1580">
        <v>0.26778999999999997</v>
      </c>
      <c r="K1580">
        <v>0.93688000000000005</v>
      </c>
      <c r="L1580">
        <v>2028.1</v>
      </c>
      <c r="M1580">
        <v>15.196999999999999</v>
      </c>
      <c r="N1580">
        <v>562.20000000000005</v>
      </c>
      <c r="O1580">
        <v>5.0514000000000001</v>
      </c>
      <c r="P1580">
        <v>2011.6</v>
      </c>
      <c r="Q1580">
        <v>-1866.5</v>
      </c>
      <c r="R1580">
        <v>0.98977000000000004</v>
      </c>
      <c r="S1580">
        <v>0.98897999999999997</v>
      </c>
      <c r="T1580">
        <v>1.8049999999999999</v>
      </c>
      <c r="U1580">
        <v>0.94116999999999995</v>
      </c>
      <c r="V1580">
        <v>0.98955000000000004</v>
      </c>
      <c r="W1580">
        <v>0.98902999999999996</v>
      </c>
      <c r="X1580">
        <v>1.8241000000000001</v>
      </c>
      <c r="Y1580">
        <v>1.0019</v>
      </c>
      <c r="Z1580">
        <v>0.42442999999999997</v>
      </c>
      <c r="AA1580">
        <v>0.39565</v>
      </c>
      <c r="AB1580">
        <v>13.539</v>
      </c>
      <c r="AC1580">
        <v>9.4575999999999993</v>
      </c>
      <c r="AD1580">
        <v>43</v>
      </c>
      <c r="AE1580">
        <v>24</v>
      </c>
      <c r="AF1580">
        <v>0.14408000000000001</v>
      </c>
      <c r="AG1580">
        <v>1.7787E-3</v>
      </c>
      <c r="AH1580">
        <v>0.14230000000000001</v>
      </c>
      <c r="AI1580">
        <v>27</v>
      </c>
      <c r="AJ1580">
        <v>0</v>
      </c>
      <c r="AK1580">
        <v>26</v>
      </c>
      <c r="AL1580">
        <v>0</v>
      </c>
      <c r="AM1580">
        <v>0</v>
      </c>
      <c r="AN1580">
        <v>1</v>
      </c>
      <c r="AO1580">
        <v>0.76761999999999997</v>
      </c>
      <c r="AP1580">
        <v>0</v>
      </c>
      <c r="AQ1580">
        <v>1</v>
      </c>
      <c r="AR1580" t="s">
        <v>95</v>
      </c>
      <c r="AS1580" t="s">
        <v>95</v>
      </c>
      <c r="AT1580" t="s">
        <v>95</v>
      </c>
      <c r="AU1580" t="s">
        <v>94</v>
      </c>
      <c r="AV1580" t="s">
        <v>95</v>
      </c>
      <c r="AW1580" t="s">
        <v>94</v>
      </c>
      <c r="AX1580" t="s">
        <v>95</v>
      </c>
      <c r="AY1580" t="s">
        <v>94</v>
      </c>
      <c r="AZ1580" t="s">
        <v>95</v>
      </c>
      <c r="BA1580" t="s">
        <v>94</v>
      </c>
      <c r="BB1580" t="s">
        <v>94</v>
      </c>
      <c r="BC1580" t="s">
        <v>94</v>
      </c>
      <c r="BD1580" t="s">
        <v>94</v>
      </c>
      <c r="BH1580" t="s">
        <v>341</v>
      </c>
      <c r="BI1580">
        <v>1</v>
      </c>
      <c r="BJ1580" t="s">
        <v>97</v>
      </c>
      <c r="BK1580" t="s">
        <v>138</v>
      </c>
      <c r="BL1580">
        <v>0</v>
      </c>
      <c r="BM1580">
        <v>0</v>
      </c>
      <c r="BN1580">
        <v>0</v>
      </c>
      <c r="BO1580">
        <v>0</v>
      </c>
      <c r="BP1580">
        <v>0</v>
      </c>
      <c r="BQ1580">
        <v>0</v>
      </c>
      <c r="BY1580">
        <v>1645</v>
      </c>
      <c r="CG1580" s="4">
        <v>0</v>
      </c>
      <c r="CH1580" s="4">
        <v>0</v>
      </c>
      <c r="CI1580" s="5">
        <v>0</v>
      </c>
      <c r="CJ1580" s="5">
        <v>0</v>
      </c>
      <c r="CK1580" s="5">
        <v>0</v>
      </c>
      <c r="CL1580" s="5">
        <v>0</v>
      </c>
    </row>
    <row r="1581" spans="1:90" x14ac:dyDescent="0.2">
      <c r="A1581" t="s">
        <v>2403</v>
      </c>
      <c r="B1581" t="s">
        <v>2275</v>
      </c>
      <c r="C1581" t="s">
        <v>147</v>
      </c>
      <c r="D1581">
        <v>3.5</v>
      </c>
      <c r="E1581" t="s">
        <v>317</v>
      </c>
      <c r="F1581" t="s">
        <v>356</v>
      </c>
      <c r="G1581" t="s">
        <v>357</v>
      </c>
      <c r="H1581" t="s">
        <v>2278</v>
      </c>
      <c r="I1581">
        <v>0.13134000000000001</v>
      </c>
      <c r="J1581">
        <v>0.11946</v>
      </c>
      <c r="K1581">
        <v>34.445</v>
      </c>
      <c r="L1581">
        <v>2034.8</v>
      </c>
      <c r="M1581">
        <v>33.457000000000001</v>
      </c>
      <c r="N1581">
        <v>9934.2999999999993</v>
      </c>
      <c r="O1581">
        <v>5.4905000000000004E-4</v>
      </c>
      <c r="P1581">
        <v>1897.6</v>
      </c>
      <c r="Q1581">
        <v>-68584</v>
      </c>
      <c r="R1581">
        <v>0.97835000000000005</v>
      </c>
      <c r="S1581">
        <v>0.97677000000000003</v>
      </c>
      <c r="T1581">
        <v>77.521000000000001</v>
      </c>
      <c r="U1581">
        <v>59.814999999999998</v>
      </c>
      <c r="V1581">
        <v>0.9778</v>
      </c>
      <c r="W1581">
        <v>0.97674000000000005</v>
      </c>
      <c r="X1581">
        <v>78.507999999999996</v>
      </c>
      <c r="Y1581">
        <v>62.201000000000001</v>
      </c>
      <c r="Z1581">
        <v>0.72092000000000001</v>
      </c>
      <c r="AA1581">
        <v>0.70762999999999998</v>
      </c>
      <c r="AB1581">
        <v>278.33</v>
      </c>
      <c r="AC1581">
        <v>222.37</v>
      </c>
      <c r="AD1581">
        <v>45</v>
      </c>
      <c r="AE1581">
        <v>27</v>
      </c>
      <c r="AF1581">
        <v>0.19053</v>
      </c>
      <c r="AG1581">
        <v>5.0330999999999998E-4</v>
      </c>
      <c r="AH1581">
        <v>0.19001999999999999</v>
      </c>
      <c r="AI1581">
        <v>27</v>
      </c>
      <c r="AJ1581">
        <v>0</v>
      </c>
      <c r="AK1581">
        <v>26</v>
      </c>
      <c r="AL1581">
        <v>0</v>
      </c>
      <c r="AM1581">
        <v>0</v>
      </c>
      <c r="AN1581">
        <v>1</v>
      </c>
      <c r="AO1581">
        <v>0.89519000000000004</v>
      </c>
      <c r="AP1581">
        <v>0</v>
      </c>
      <c r="AQ1581">
        <v>0</v>
      </c>
      <c r="AR1581" t="s">
        <v>95</v>
      </c>
      <c r="AS1581" t="s">
        <v>95</v>
      </c>
      <c r="AT1581" t="s">
        <v>95</v>
      </c>
      <c r="AU1581" t="s">
        <v>95</v>
      </c>
      <c r="AV1581" t="s">
        <v>95</v>
      </c>
      <c r="AW1581" t="s">
        <v>95</v>
      </c>
      <c r="AX1581" t="s">
        <v>95</v>
      </c>
      <c r="AY1581" t="s">
        <v>94</v>
      </c>
      <c r="AZ1581" t="s">
        <v>95</v>
      </c>
      <c r="BA1581" t="s">
        <v>94</v>
      </c>
      <c r="BB1581" t="s">
        <v>95</v>
      </c>
      <c r="BC1581" t="s">
        <v>94</v>
      </c>
      <c r="BD1581" t="s">
        <v>95</v>
      </c>
      <c r="BI1581">
        <v>0</v>
      </c>
      <c r="BJ1581" t="s">
        <v>137</v>
      </c>
      <c r="BK1581" t="s">
        <v>180</v>
      </c>
      <c r="BL1581">
        <v>1</v>
      </c>
      <c r="BM1581">
        <v>1</v>
      </c>
      <c r="BN1581">
        <v>0</v>
      </c>
      <c r="BO1581">
        <v>0</v>
      </c>
      <c r="BP1581">
        <v>0</v>
      </c>
      <c r="BQ1581">
        <v>0</v>
      </c>
      <c r="BY1581">
        <v>1646</v>
      </c>
      <c r="CG1581" s="4">
        <v>1</v>
      </c>
      <c r="CH1581" s="4">
        <v>1</v>
      </c>
      <c r="CI1581" s="5">
        <v>0</v>
      </c>
      <c r="CJ1581" s="5">
        <v>0</v>
      </c>
      <c r="CK1581" s="5">
        <v>0</v>
      </c>
      <c r="CL1581" s="5">
        <v>0</v>
      </c>
    </row>
    <row r="1582" spans="1:90" x14ac:dyDescent="0.2">
      <c r="A1582" t="s">
        <v>2404</v>
      </c>
      <c r="B1582" t="s">
        <v>2275</v>
      </c>
      <c r="C1582" t="s">
        <v>147</v>
      </c>
      <c r="D1582">
        <v>3.5</v>
      </c>
      <c r="E1582" t="s">
        <v>317</v>
      </c>
      <c r="F1582" t="s">
        <v>359</v>
      </c>
      <c r="G1582" t="s">
        <v>360</v>
      </c>
      <c r="H1582" t="s">
        <v>2278</v>
      </c>
      <c r="I1582">
        <v>0.19217999999999999</v>
      </c>
      <c r="J1582">
        <v>0.19216</v>
      </c>
      <c r="K1582">
        <v>3.5550999999999999</v>
      </c>
      <c r="L1582">
        <v>2077.6</v>
      </c>
      <c r="M1582">
        <v>22.866</v>
      </c>
      <c r="N1582" s="1">
        <v>10928000</v>
      </c>
      <c r="O1582">
        <v>4.2034000000000002E-2</v>
      </c>
      <c r="P1582">
        <v>1976.8</v>
      </c>
      <c r="Q1582">
        <v>-7075.1</v>
      </c>
      <c r="R1582">
        <v>0.50217000000000001</v>
      </c>
      <c r="S1582">
        <v>0.46387</v>
      </c>
      <c r="T1582">
        <v>54.677999999999997</v>
      </c>
      <c r="U1582">
        <v>22.722999999999999</v>
      </c>
      <c r="V1582">
        <v>0.50217000000000001</v>
      </c>
      <c r="W1582">
        <v>0.47727999999999998</v>
      </c>
      <c r="X1582">
        <v>54.677999999999997</v>
      </c>
      <c r="Y1582">
        <v>22.724</v>
      </c>
      <c r="Z1582">
        <v>0.32411000000000001</v>
      </c>
      <c r="AA1582">
        <v>0.29032000000000002</v>
      </c>
      <c r="AB1582">
        <v>63.71</v>
      </c>
      <c r="AC1582">
        <v>43.695</v>
      </c>
      <c r="AD1582">
        <v>43</v>
      </c>
      <c r="AE1582">
        <v>23</v>
      </c>
      <c r="AF1582" s="1">
        <v>2.8552E-5</v>
      </c>
      <c r="AG1582" s="1">
        <v>1.4809E-7</v>
      </c>
      <c r="AH1582" s="1">
        <v>2.8404000000000001E-5</v>
      </c>
      <c r="AI1582">
        <v>25</v>
      </c>
      <c r="AJ1582">
        <v>0</v>
      </c>
      <c r="AK1582">
        <v>14</v>
      </c>
      <c r="AL1582">
        <v>0</v>
      </c>
      <c r="AM1582">
        <v>1</v>
      </c>
      <c r="AN1582">
        <v>1</v>
      </c>
      <c r="AO1582">
        <v>0.40353</v>
      </c>
      <c r="AP1582">
        <v>0</v>
      </c>
      <c r="AQ1582">
        <v>0</v>
      </c>
      <c r="AR1582" t="s">
        <v>94</v>
      </c>
      <c r="AS1582" t="s">
        <v>95</v>
      </c>
      <c r="AT1582" t="s">
        <v>95</v>
      </c>
      <c r="AU1582" t="s">
        <v>94</v>
      </c>
      <c r="AV1582" t="s">
        <v>94</v>
      </c>
      <c r="AW1582" t="s">
        <v>94</v>
      </c>
      <c r="AX1582" t="s">
        <v>94</v>
      </c>
      <c r="AY1582" t="s">
        <v>94</v>
      </c>
      <c r="AZ1582" t="s">
        <v>95</v>
      </c>
      <c r="BA1582" t="s">
        <v>94</v>
      </c>
      <c r="BB1582" t="s">
        <v>94</v>
      </c>
      <c r="BC1582" t="s">
        <v>94</v>
      </c>
      <c r="BD1582" t="s">
        <v>94</v>
      </c>
      <c r="BH1582" t="s">
        <v>341</v>
      </c>
      <c r="BI1582">
        <v>1</v>
      </c>
      <c r="BJ1582" t="s">
        <v>97</v>
      </c>
      <c r="BK1582" t="s">
        <v>138</v>
      </c>
      <c r="BL1582">
        <v>0</v>
      </c>
      <c r="BM1582">
        <v>0</v>
      </c>
      <c r="BN1582">
        <v>0</v>
      </c>
      <c r="BO1582">
        <v>0</v>
      </c>
      <c r="BP1582">
        <v>0</v>
      </c>
      <c r="BQ1582">
        <v>0</v>
      </c>
      <c r="BY1582">
        <v>1647</v>
      </c>
      <c r="CG1582" s="4">
        <v>0</v>
      </c>
      <c r="CH1582" s="4">
        <v>0</v>
      </c>
      <c r="CI1582" s="5">
        <v>0</v>
      </c>
      <c r="CJ1582" s="5">
        <v>0</v>
      </c>
      <c r="CK1582" s="5">
        <v>0</v>
      </c>
      <c r="CL1582" s="5">
        <v>0</v>
      </c>
    </row>
    <row r="1583" spans="1:90" x14ac:dyDescent="0.2">
      <c r="A1583" t="s">
        <v>2405</v>
      </c>
      <c r="B1583" t="s">
        <v>2275</v>
      </c>
      <c r="C1583" t="s">
        <v>147</v>
      </c>
      <c r="D1583">
        <v>3.5</v>
      </c>
      <c r="E1583" t="s">
        <v>317</v>
      </c>
      <c r="F1583" t="s">
        <v>362</v>
      </c>
      <c r="G1583" t="s">
        <v>357</v>
      </c>
      <c r="H1583" t="s">
        <v>2278</v>
      </c>
      <c r="I1583">
        <v>0.19075</v>
      </c>
      <c r="J1583">
        <v>0.13797000000000001</v>
      </c>
      <c r="K1583">
        <v>123.91</v>
      </c>
      <c r="L1583">
        <v>2023.9</v>
      </c>
      <c r="M1583">
        <v>23.038</v>
      </c>
      <c r="N1583">
        <v>14660</v>
      </c>
      <c r="O1583">
        <v>1.7485999999999999E-4</v>
      </c>
      <c r="P1583">
        <v>1896.4</v>
      </c>
      <c r="Q1583" s="1">
        <v>-246770</v>
      </c>
      <c r="R1583">
        <v>0.97865999999999997</v>
      </c>
      <c r="S1583">
        <v>0.97709999999999997</v>
      </c>
      <c r="T1583">
        <v>292.08999999999997</v>
      </c>
      <c r="U1583">
        <v>178.46</v>
      </c>
      <c r="V1583">
        <v>0.97380999999999995</v>
      </c>
      <c r="W1583">
        <v>0.97255999999999998</v>
      </c>
      <c r="X1583">
        <v>323.63</v>
      </c>
      <c r="Y1583">
        <v>200.14</v>
      </c>
      <c r="Z1583">
        <v>0.64761999999999997</v>
      </c>
      <c r="AA1583">
        <v>0.63083999999999996</v>
      </c>
      <c r="AB1583">
        <v>1187.0999999999999</v>
      </c>
      <c r="AC1583">
        <v>995.81</v>
      </c>
      <c r="AD1583">
        <v>45</v>
      </c>
      <c r="AE1583">
        <v>33</v>
      </c>
      <c r="AF1583">
        <v>0.46483999999999998</v>
      </c>
      <c r="AG1583">
        <v>1.0232E-4</v>
      </c>
      <c r="AH1583">
        <v>0.46472999999999998</v>
      </c>
      <c r="AI1583">
        <v>33</v>
      </c>
      <c r="AJ1583">
        <v>0</v>
      </c>
      <c r="AK1583">
        <v>32</v>
      </c>
      <c r="AL1583">
        <v>0</v>
      </c>
      <c r="AM1583">
        <v>0</v>
      </c>
      <c r="AN1583">
        <v>1</v>
      </c>
      <c r="AO1583">
        <v>0.89812000000000003</v>
      </c>
      <c r="AP1583">
        <v>0</v>
      </c>
      <c r="AQ1583">
        <v>0</v>
      </c>
      <c r="AR1583" t="s">
        <v>95</v>
      </c>
      <c r="AS1583" t="s">
        <v>95</v>
      </c>
      <c r="AT1583" t="s">
        <v>95</v>
      </c>
      <c r="AU1583" t="s">
        <v>95</v>
      </c>
      <c r="AV1583" t="s">
        <v>95</v>
      </c>
      <c r="AW1583" t="s">
        <v>95</v>
      </c>
      <c r="AX1583" t="s">
        <v>95</v>
      </c>
      <c r="AY1583" t="s">
        <v>95</v>
      </c>
      <c r="AZ1583" t="s">
        <v>95</v>
      </c>
      <c r="BA1583" t="s">
        <v>95</v>
      </c>
      <c r="BB1583" t="s">
        <v>95</v>
      </c>
      <c r="BC1583" t="s">
        <v>95</v>
      </c>
      <c r="BD1583" t="s">
        <v>95</v>
      </c>
      <c r="BI1583">
        <v>0</v>
      </c>
      <c r="BJ1583" t="s">
        <v>137</v>
      </c>
      <c r="BK1583" t="s">
        <v>180</v>
      </c>
      <c r="BL1583">
        <v>1</v>
      </c>
      <c r="BM1583">
        <v>1</v>
      </c>
      <c r="BN1583">
        <v>0</v>
      </c>
      <c r="BO1583">
        <v>0</v>
      </c>
      <c r="BP1583">
        <v>0</v>
      </c>
      <c r="BQ1583">
        <v>0</v>
      </c>
      <c r="BY1583">
        <v>1648</v>
      </c>
      <c r="CG1583" s="4">
        <v>1</v>
      </c>
      <c r="CH1583" s="4">
        <v>1</v>
      </c>
      <c r="CI1583" s="5">
        <v>0</v>
      </c>
      <c r="CJ1583" s="5">
        <v>0</v>
      </c>
      <c r="CK1583" s="5">
        <v>0</v>
      </c>
      <c r="CL1583" s="5">
        <v>0</v>
      </c>
    </row>
    <row r="1584" spans="1:90" x14ac:dyDescent="0.2">
      <c r="A1584" t="s">
        <v>2406</v>
      </c>
      <c r="B1584" t="s">
        <v>2275</v>
      </c>
      <c r="C1584" t="s">
        <v>147</v>
      </c>
      <c r="D1584">
        <v>3.5</v>
      </c>
      <c r="E1584" t="s">
        <v>317</v>
      </c>
      <c r="F1584" t="s">
        <v>364</v>
      </c>
      <c r="G1584" t="s">
        <v>360</v>
      </c>
      <c r="H1584" t="s">
        <v>2278</v>
      </c>
      <c r="I1584">
        <v>2.7744</v>
      </c>
      <c r="J1584">
        <v>2.7726999999999999</v>
      </c>
      <c r="K1584">
        <v>11.444000000000001</v>
      </c>
      <c r="L1584">
        <v>2021.4</v>
      </c>
      <c r="M1584">
        <v>1.5840000000000001</v>
      </c>
      <c r="N1584" s="1">
        <v>1443700</v>
      </c>
      <c r="O1584" s="1">
        <v>9.8941999999999995E-21</v>
      </c>
      <c r="P1584">
        <v>1999.7</v>
      </c>
      <c r="Q1584">
        <v>-22775</v>
      </c>
      <c r="R1584">
        <v>0.70182</v>
      </c>
      <c r="S1584">
        <v>0.67696999999999996</v>
      </c>
      <c r="T1584">
        <v>155.44</v>
      </c>
      <c r="U1584">
        <v>64.158000000000001</v>
      </c>
      <c r="V1584">
        <v>0.70182</v>
      </c>
      <c r="W1584">
        <v>0.68571000000000004</v>
      </c>
      <c r="X1584">
        <v>155.44</v>
      </c>
      <c r="Y1584">
        <v>64.16</v>
      </c>
      <c r="Z1584">
        <v>0.21536</v>
      </c>
      <c r="AA1584">
        <v>0.17294999999999999</v>
      </c>
      <c r="AB1584">
        <v>252.15</v>
      </c>
      <c r="AC1584">
        <v>137.31</v>
      </c>
      <c r="AD1584">
        <v>40</v>
      </c>
      <c r="AE1584">
        <v>24</v>
      </c>
      <c r="AF1584">
        <v>1.1437999999999999E-3</v>
      </c>
      <c r="AG1584" s="1">
        <v>1.0389999999999999E-6</v>
      </c>
      <c r="AH1584">
        <v>1.1428E-3</v>
      </c>
      <c r="AI1584">
        <v>28</v>
      </c>
      <c r="AJ1584">
        <v>0</v>
      </c>
      <c r="AK1584">
        <v>27</v>
      </c>
      <c r="AL1584">
        <v>0</v>
      </c>
      <c r="AM1584">
        <v>0</v>
      </c>
      <c r="AN1584">
        <v>1</v>
      </c>
      <c r="AO1584">
        <v>0.13450999999999999</v>
      </c>
      <c r="AP1584">
        <v>0</v>
      </c>
      <c r="AQ1584">
        <v>0</v>
      </c>
      <c r="AR1584" t="s">
        <v>95</v>
      </c>
      <c r="AS1584" t="s">
        <v>95</v>
      </c>
      <c r="AT1584" t="s">
        <v>95</v>
      </c>
      <c r="AU1584" t="s">
        <v>94</v>
      </c>
      <c r="AV1584" t="s">
        <v>94</v>
      </c>
      <c r="AW1584" t="s">
        <v>94</v>
      </c>
      <c r="AX1584" t="s">
        <v>94</v>
      </c>
      <c r="AY1584" t="s">
        <v>94</v>
      </c>
      <c r="AZ1584" t="s">
        <v>94</v>
      </c>
      <c r="BA1584" t="s">
        <v>94</v>
      </c>
      <c r="BB1584" t="s">
        <v>94</v>
      </c>
      <c r="BC1584" t="s">
        <v>94</v>
      </c>
      <c r="BD1584" t="s">
        <v>94</v>
      </c>
      <c r="BH1584" t="s">
        <v>341</v>
      </c>
      <c r="BI1584">
        <v>1</v>
      </c>
      <c r="BJ1584" t="s">
        <v>97</v>
      </c>
      <c r="BK1584" t="s">
        <v>138</v>
      </c>
      <c r="BL1584">
        <v>0</v>
      </c>
      <c r="BM1584">
        <v>0</v>
      </c>
      <c r="BN1584">
        <v>0</v>
      </c>
      <c r="BO1584">
        <v>0</v>
      </c>
      <c r="BP1584">
        <v>0</v>
      </c>
      <c r="BQ1584">
        <v>0</v>
      </c>
      <c r="BY1584">
        <v>1649</v>
      </c>
      <c r="CG1584" s="4">
        <v>0</v>
      </c>
      <c r="CH1584" s="4">
        <v>0</v>
      </c>
      <c r="CI1584" s="5">
        <v>0</v>
      </c>
      <c r="CJ1584" s="5">
        <v>0</v>
      </c>
      <c r="CK1584" s="5">
        <v>0</v>
      </c>
      <c r="CL1584" s="5">
        <v>0</v>
      </c>
    </row>
    <row r="1585" spans="1:91" x14ac:dyDescent="0.2">
      <c r="A1585" t="s">
        <v>2407</v>
      </c>
      <c r="B1585" t="s">
        <v>2275</v>
      </c>
      <c r="C1585" t="s">
        <v>147</v>
      </c>
      <c r="D1585">
        <v>3.5</v>
      </c>
      <c r="E1585" t="s">
        <v>317</v>
      </c>
      <c r="F1585" t="s">
        <v>366</v>
      </c>
      <c r="G1585" t="s">
        <v>351</v>
      </c>
      <c r="H1585" t="s">
        <v>2278</v>
      </c>
      <c r="I1585">
        <v>0.27052999999999999</v>
      </c>
      <c r="J1585">
        <v>0.1953</v>
      </c>
      <c r="K1585">
        <v>8.1233000000000004</v>
      </c>
      <c r="L1585">
        <v>2024</v>
      </c>
      <c r="M1585">
        <v>16.244</v>
      </c>
      <c r="N1585">
        <v>1219.7</v>
      </c>
      <c r="O1585">
        <v>1.2306999999999999E-3</v>
      </c>
      <c r="P1585">
        <v>1956.7</v>
      </c>
      <c r="Q1585">
        <v>-16184</v>
      </c>
      <c r="R1585">
        <v>0.99409999999999998</v>
      </c>
      <c r="S1585">
        <v>0.99367000000000005</v>
      </c>
      <c r="T1585">
        <v>11.25</v>
      </c>
      <c r="U1585">
        <v>7.5542999999999996</v>
      </c>
      <c r="V1585">
        <v>0.99051999999999996</v>
      </c>
      <c r="W1585">
        <v>0.99007000000000001</v>
      </c>
      <c r="X1585">
        <v>14.26</v>
      </c>
      <c r="Y1585">
        <v>7.8017000000000003</v>
      </c>
      <c r="Z1585">
        <v>0.51895000000000002</v>
      </c>
      <c r="AA1585">
        <v>0.49603999999999998</v>
      </c>
      <c r="AB1585">
        <v>101.57</v>
      </c>
      <c r="AC1585">
        <v>77.635999999999996</v>
      </c>
      <c r="AD1585">
        <v>45</v>
      </c>
      <c r="AE1585">
        <v>33</v>
      </c>
      <c r="AF1585">
        <v>0.47308</v>
      </c>
      <c r="AG1585">
        <v>8.1988999999999999E-4</v>
      </c>
      <c r="AH1585">
        <v>0.47226000000000001</v>
      </c>
      <c r="AI1585">
        <v>33</v>
      </c>
      <c r="AJ1585">
        <v>0</v>
      </c>
      <c r="AK1585">
        <v>32</v>
      </c>
      <c r="AL1585">
        <v>0</v>
      </c>
      <c r="AM1585">
        <v>0</v>
      </c>
      <c r="AN1585">
        <v>1</v>
      </c>
      <c r="AO1585">
        <v>0.85326000000000002</v>
      </c>
      <c r="AP1585">
        <v>0</v>
      </c>
      <c r="AQ1585">
        <v>0</v>
      </c>
      <c r="AR1585" t="s">
        <v>95</v>
      </c>
      <c r="AS1585" t="s">
        <v>95</v>
      </c>
      <c r="AT1585" t="s">
        <v>95</v>
      </c>
      <c r="AU1585" t="s">
        <v>95</v>
      </c>
      <c r="AV1585" t="s">
        <v>95</v>
      </c>
      <c r="AW1585" t="s">
        <v>95</v>
      </c>
      <c r="AX1585" t="s">
        <v>95</v>
      </c>
      <c r="AY1585" t="s">
        <v>95</v>
      </c>
      <c r="AZ1585" t="s">
        <v>95</v>
      </c>
      <c r="BA1585" t="s">
        <v>95</v>
      </c>
      <c r="BB1585" t="s">
        <v>95</v>
      </c>
      <c r="BC1585" t="s">
        <v>95</v>
      </c>
      <c r="BD1585" t="s">
        <v>95</v>
      </c>
      <c r="BI1585">
        <v>0</v>
      </c>
      <c r="BJ1585" t="s">
        <v>137</v>
      </c>
      <c r="BK1585" t="s">
        <v>180</v>
      </c>
      <c r="BL1585">
        <v>1</v>
      </c>
      <c r="BM1585">
        <v>1</v>
      </c>
      <c r="BN1585">
        <v>0</v>
      </c>
      <c r="BO1585">
        <v>0</v>
      </c>
      <c r="BP1585">
        <v>0</v>
      </c>
      <c r="BQ1585">
        <v>0</v>
      </c>
      <c r="BY1585">
        <v>1650</v>
      </c>
      <c r="CG1585" s="4">
        <v>1</v>
      </c>
      <c r="CH1585" s="4">
        <v>1</v>
      </c>
      <c r="CI1585" s="5">
        <v>0</v>
      </c>
      <c r="CJ1585" s="5">
        <v>0</v>
      </c>
      <c r="CK1585" s="5">
        <v>0</v>
      </c>
      <c r="CL1585" s="5">
        <v>0</v>
      </c>
    </row>
    <row r="1586" spans="1:91" x14ac:dyDescent="0.2">
      <c r="A1586" t="s">
        <v>2408</v>
      </c>
      <c r="B1586" t="s">
        <v>2275</v>
      </c>
      <c r="C1586" t="s">
        <v>147</v>
      </c>
      <c r="D1586">
        <v>3.5</v>
      </c>
      <c r="E1586" t="s">
        <v>317</v>
      </c>
      <c r="F1586" t="s">
        <v>368</v>
      </c>
      <c r="G1586" t="s">
        <v>354</v>
      </c>
      <c r="H1586" t="s">
        <v>2278</v>
      </c>
      <c r="I1586">
        <v>0.27296999999999999</v>
      </c>
      <c r="J1586">
        <v>0.2465</v>
      </c>
      <c r="K1586">
        <v>1.2242999999999999</v>
      </c>
      <c r="L1586">
        <v>2027.4</v>
      </c>
      <c r="M1586">
        <v>16.099</v>
      </c>
      <c r="N1586">
        <v>541.82000000000005</v>
      </c>
      <c r="O1586">
        <v>2.3382000000000001</v>
      </c>
      <c r="P1586">
        <v>2006.7</v>
      </c>
      <c r="Q1586">
        <v>-2438.6</v>
      </c>
      <c r="R1586">
        <v>0.98685</v>
      </c>
      <c r="S1586">
        <v>0.98584000000000005</v>
      </c>
      <c r="T1586">
        <v>2.585</v>
      </c>
      <c r="U1586">
        <v>1.5441</v>
      </c>
      <c r="V1586">
        <v>0.98651</v>
      </c>
      <c r="W1586">
        <v>0.98582999999999998</v>
      </c>
      <c r="X1586">
        <v>2.6187999999999998</v>
      </c>
      <c r="Y1586">
        <v>1.6084000000000001</v>
      </c>
      <c r="Z1586">
        <v>0.45417000000000002</v>
      </c>
      <c r="AA1586">
        <v>0.42687999999999998</v>
      </c>
      <c r="AB1586">
        <v>16.655000000000001</v>
      </c>
      <c r="AC1586">
        <v>11.869</v>
      </c>
      <c r="AD1586">
        <v>43</v>
      </c>
      <c r="AE1586">
        <v>27</v>
      </c>
      <c r="AF1586">
        <v>0.18271999999999999</v>
      </c>
      <c r="AG1586">
        <v>1.8456E-3</v>
      </c>
      <c r="AH1586">
        <v>0.18087</v>
      </c>
      <c r="AI1586">
        <v>31</v>
      </c>
      <c r="AJ1586">
        <v>0</v>
      </c>
      <c r="AK1586">
        <v>30</v>
      </c>
      <c r="AL1586">
        <v>0</v>
      </c>
      <c r="AM1586">
        <v>0</v>
      </c>
      <c r="AN1586">
        <v>1</v>
      </c>
      <c r="AO1586">
        <v>0.78771000000000002</v>
      </c>
      <c r="AP1586">
        <v>0</v>
      </c>
      <c r="AQ1586">
        <v>1</v>
      </c>
      <c r="AR1586" t="s">
        <v>95</v>
      </c>
      <c r="AS1586" t="s">
        <v>95</v>
      </c>
      <c r="AT1586" t="s">
        <v>95</v>
      </c>
      <c r="AU1586" t="s">
        <v>95</v>
      </c>
      <c r="AV1586" t="s">
        <v>95</v>
      </c>
      <c r="AW1586" t="s">
        <v>95</v>
      </c>
      <c r="AX1586" t="s">
        <v>95</v>
      </c>
      <c r="AY1586" t="s">
        <v>94</v>
      </c>
      <c r="AZ1586" t="s">
        <v>95</v>
      </c>
      <c r="BA1586" t="s">
        <v>94</v>
      </c>
      <c r="BB1586" t="s">
        <v>95</v>
      </c>
      <c r="BC1586" t="s">
        <v>95</v>
      </c>
      <c r="BD1586" t="s">
        <v>95</v>
      </c>
      <c r="BH1586" t="s">
        <v>341</v>
      </c>
      <c r="BI1586">
        <v>1</v>
      </c>
      <c r="BJ1586" t="s">
        <v>97</v>
      </c>
      <c r="BK1586" t="s">
        <v>138</v>
      </c>
      <c r="BL1586">
        <v>0</v>
      </c>
      <c r="BM1586">
        <v>0</v>
      </c>
      <c r="BN1586">
        <v>0</v>
      </c>
      <c r="BO1586">
        <v>0</v>
      </c>
      <c r="BP1586">
        <v>0</v>
      </c>
      <c r="BQ1586">
        <v>0</v>
      </c>
      <c r="BY1586">
        <v>1651</v>
      </c>
      <c r="CG1586" s="4">
        <v>0</v>
      </c>
      <c r="CH1586" s="4">
        <v>0</v>
      </c>
      <c r="CI1586" s="5">
        <v>0</v>
      </c>
      <c r="CJ1586" s="5">
        <v>0</v>
      </c>
      <c r="CK1586" s="5">
        <v>0</v>
      </c>
      <c r="CL1586" s="5">
        <v>0</v>
      </c>
    </row>
    <row r="1587" spans="1:91" x14ac:dyDescent="0.2">
      <c r="A1587" t="s">
        <v>2409</v>
      </c>
      <c r="B1587" t="s">
        <v>2275</v>
      </c>
      <c r="C1587" t="s">
        <v>1896</v>
      </c>
      <c r="D1587">
        <v>1.1000000000000001</v>
      </c>
      <c r="E1587" t="s">
        <v>90</v>
      </c>
      <c r="F1587" t="s">
        <v>2276</v>
      </c>
      <c r="G1587" t="s">
        <v>2277</v>
      </c>
      <c r="H1587" t="s">
        <v>2278</v>
      </c>
      <c r="I1587">
        <v>1.9608000000000001</v>
      </c>
      <c r="J1587">
        <v>0.21457999999999999</v>
      </c>
      <c r="K1587">
        <v>3.0703000000000001E-2</v>
      </c>
      <c r="L1587">
        <v>2019.3</v>
      </c>
      <c r="M1587">
        <v>2.2412000000000001</v>
      </c>
      <c r="N1587">
        <v>0.26479999999999998</v>
      </c>
      <c r="O1587">
        <v>0.44127</v>
      </c>
      <c r="P1587">
        <v>2024.9</v>
      </c>
      <c r="Q1587">
        <v>-61.844000000000001</v>
      </c>
      <c r="R1587">
        <v>0.85414000000000001</v>
      </c>
      <c r="S1587">
        <v>0.78120000000000001</v>
      </c>
      <c r="T1587">
        <v>3.9623999999999999E-2</v>
      </c>
      <c r="U1587">
        <v>3.5283000000000002E-2</v>
      </c>
      <c r="V1587">
        <v>0.68450999999999995</v>
      </c>
      <c r="W1587">
        <v>0.59436</v>
      </c>
      <c r="X1587">
        <v>5.8275E-2</v>
      </c>
      <c r="Y1587">
        <v>4.6316000000000003E-2</v>
      </c>
      <c r="Z1587">
        <v>0.72252000000000005</v>
      </c>
      <c r="AA1587">
        <v>0.64324000000000003</v>
      </c>
      <c r="AB1587">
        <v>5.4650999999999998E-2</v>
      </c>
      <c r="AC1587">
        <v>4.6269999999999999E-2</v>
      </c>
      <c r="AD1587">
        <v>10</v>
      </c>
      <c r="AE1587">
        <v>10</v>
      </c>
      <c r="AF1587">
        <v>1.216</v>
      </c>
      <c r="AG1587">
        <v>0.12461999999999999</v>
      </c>
      <c r="AH1587">
        <v>1.0913999999999999</v>
      </c>
      <c r="AI1587">
        <v>10</v>
      </c>
      <c r="AJ1587">
        <v>2</v>
      </c>
      <c r="AK1587">
        <v>7</v>
      </c>
      <c r="AL1587">
        <v>1</v>
      </c>
      <c r="AM1587">
        <v>1</v>
      </c>
      <c r="AN1587">
        <v>1</v>
      </c>
      <c r="AO1587">
        <v>0.84335000000000004</v>
      </c>
      <c r="AP1587">
        <v>1</v>
      </c>
      <c r="AQ1587">
        <v>1</v>
      </c>
      <c r="AR1587" t="s">
        <v>95</v>
      </c>
      <c r="AS1587" t="s">
        <v>95</v>
      </c>
      <c r="AT1587" t="s">
        <v>95</v>
      </c>
      <c r="AU1587" t="s">
        <v>95</v>
      </c>
      <c r="AV1587" t="s">
        <v>95</v>
      </c>
      <c r="AW1587" t="s">
        <v>95</v>
      </c>
      <c r="AX1587" t="s">
        <v>95</v>
      </c>
      <c r="AY1587" t="s">
        <v>95</v>
      </c>
      <c r="AZ1587" t="s">
        <v>95</v>
      </c>
      <c r="BA1587" t="s">
        <v>95</v>
      </c>
      <c r="BB1587" t="s">
        <v>95</v>
      </c>
      <c r="BC1587" t="s">
        <v>95</v>
      </c>
      <c r="BD1587" t="s">
        <v>95</v>
      </c>
      <c r="BI1587">
        <v>0</v>
      </c>
      <c r="BJ1587" t="s">
        <v>133</v>
      </c>
      <c r="BK1587" t="s">
        <v>501</v>
      </c>
      <c r="BL1587">
        <v>1</v>
      </c>
      <c r="BM1587">
        <v>1</v>
      </c>
      <c r="BN1587">
        <v>0</v>
      </c>
      <c r="BO1587">
        <v>0</v>
      </c>
      <c r="BP1587">
        <v>0</v>
      </c>
      <c r="BQ1587">
        <v>0</v>
      </c>
      <c r="BY1587">
        <v>1652</v>
      </c>
      <c r="CG1587" s="4">
        <v>1</v>
      </c>
      <c r="CH1587" s="4">
        <v>1</v>
      </c>
      <c r="CI1587" s="5">
        <v>0</v>
      </c>
      <c r="CJ1587" s="5">
        <v>0</v>
      </c>
      <c r="CK1587" s="5">
        <v>0</v>
      </c>
      <c r="CL1587" s="5">
        <v>0</v>
      </c>
    </row>
    <row r="1588" spans="1:91" x14ac:dyDescent="0.2">
      <c r="A1588" t="s">
        <v>2410</v>
      </c>
      <c r="B1588" t="s">
        <v>2275</v>
      </c>
      <c r="C1588" t="s">
        <v>1896</v>
      </c>
      <c r="D1588">
        <v>1.1000000000000001</v>
      </c>
      <c r="E1588" t="s">
        <v>90</v>
      </c>
      <c r="F1588" t="s">
        <v>2280</v>
      </c>
      <c r="G1588" t="s">
        <v>2281</v>
      </c>
      <c r="H1588" t="s">
        <v>2278</v>
      </c>
      <c r="I1588">
        <v>0.16952</v>
      </c>
      <c r="J1588">
        <v>1.7202999999999999E-3</v>
      </c>
      <c r="K1588">
        <v>7.7428999999999996E-3</v>
      </c>
      <c r="L1588">
        <v>2079.6999999999998</v>
      </c>
      <c r="M1588">
        <v>25.922000000000001</v>
      </c>
      <c r="N1588">
        <v>2104.1999999999998</v>
      </c>
      <c r="O1588">
        <v>1555.1</v>
      </c>
      <c r="P1588" s="1">
        <v>157500</v>
      </c>
      <c r="Q1588">
        <v>-15.565</v>
      </c>
      <c r="R1588">
        <v>0.87897999999999998</v>
      </c>
      <c r="S1588">
        <v>0.69745999999999997</v>
      </c>
      <c r="T1588">
        <v>5.0521999999999997E-3</v>
      </c>
      <c r="U1588">
        <v>3.813E-3</v>
      </c>
      <c r="V1588">
        <v>-11.153</v>
      </c>
      <c r="W1588">
        <v>-19.254000000000001</v>
      </c>
      <c r="X1588">
        <v>5.0627999999999999E-2</v>
      </c>
      <c r="Y1588">
        <v>4.8500000000000001E-2</v>
      </c>
      <c r="Z1588">
        <v>0.82904999999999995</v>
      </c>
      <c r="AA1588">
        <v>0.71508000000000005</v>
      </c>
      <c r="AB1588">
        <v>6.0048000000000002E-3</v>
      </c>
      <c r="AC1588">
        <v>4.6667000000000002E-3</v>
      </c>
      <c r="AD1588">
        <v>6</v>
      </c>
      <c r="AE1588">
        <v>6</v>
      </c>
      <c r="AF1588" s="1">
        <v>3.3266000000000003E-5</v>
      </c>
      <c r="AG1588" s="1">
        <v>1.5682999999999999E-5</v>
      </c>
      <c r="AH1588" s="1">
        <v>1.7584E-5</v>
      </c>
      <c r="AI1588">
        <v>6</v>
      </c>
      <c r="AJ1588">
        <v>0</v>
      </c>
      <c r="AK1588">
        <v>3</v>
      </c>
      <c r="AL1588">
        <v>0</v>
      </c>
      <c r="AM1588">
        <v>1</v>
      </c>
      <c r="AN1588">
        <v>0</v>
      </c>
      <c r="AO1588">
        <v>0.78047999999999995</v>
      </c>
      <c r="AP1588">
        <v>1</v>
      </c>
      <c r="AQ1588">
        <v>1</v>
      </c>
      <c r="AR1588" t="s">
        <v>95</v>
      </c>
      <c r="AS1588" t="s">
        <v>95</v>
      </c>
      <c r="AT1588" t="s">
        <v>95</v>
      </c>
      <c r="AU1588" t="s">
        <v>95</v>
      </c>
      <c r="AV1588" t="s">
        <v>95</v>
      </c>
      <c r="AW1588" t="s">
        <v>95</v>
      </c>
      <c r="AX1588" t="s">
        <v>95</v>
      </c>
      <c r="AY1588" t="s">
        <v>94</v>
      </c>
      <c r="AZ1588" t="s">
        <v>95</v>
      </c>
      <c r="BA1588" t="s">
        <v>94</v>
      </c>
      <c r="BB1588" t="s">
        <v>95</v>
      </c>
      <c r="BC1588" t="s">
        <v>94</v>
      </c>
      <c r="BD1588" t="s">
        <v>95</v>
      </c>
      <c r="BI1588">
        <v>0</v>
      </c>
      <c r="BJ1588" t="s">
        <v>108</v>
      </c>
      <c r="BK1588" t="s">
        <v>138</v>
      </c>
      <c r="BL1588">
        <v>1</v>
      </c>
      <c r="BM1588">
        <v>1</v>
      </c>
      <c r="BN1588">
        <v>0</v>
      </c>
      <c r="BO1588">
        <v>1</v>
      </c>
      <c r="BP1588">
        <v>0</v>
      </c>
      <c r="BQ1588">
        <v>0</v>
      </c>
      <c r="BY1588">
        <v>1653</v>
      </c>
      <c r="CG1588" s="4">
        <v>1</v>
      </c>
      <c r="CH1588" s="4">
        <v>1</v>
      </c>
      <c r="CI1588" s="5">
        <v>0</v>
      </c>
      <c r="CJ1588" s="5">
        <v>1</v>
      </c>
      <c r="CK1588" s="5">
        <v>0</v>
      </c>
      <c r="CL1588" s="5">
        <v>0</v>
      </c>
      <c r="CM1588" s="12" t="s">
        <v>3471</v>
      </c>
    </row>
    <row r="1589" spans="1:91" x14ac:dyDescent="0.2">
      <c r="A1589" t="s">
        <v>2411</v>
      </c>
      <c r="B1589" t="s">
        <v>2275</v>
      </c>
      <c r="C1589" t="s">
        <v>1896</v>
      </c>
      <c r="D1589">
        <v>1.1000000000000001</v>
      </c>
      <c r="E1589" t="s">
        <v>90</v>
      </c>
      <c r="F1589" t="s">
        <v>2283</v>
      </c>
      <c r="G1589" t="s">
        <v>107</v>
      </c>
      <c r="H1589" t="s">
        <v>2278</v>
      </c>
      <c r="I1589">
        <v>1.9608000000000001</v>
      </c>
      <c r="J1589">
        <v>0.21457999999999999</v>
      </c>
      <c r="K1589">
        <v>3.0703000000000001E-2</v>
      </c>
      <c r="L1589">
        <v>2019.3</v>
      </c>
      <c r="M1589">
        <v>2.2412000000000001</v>
      </c>
      <c r="N1589">
        <v>0.26479999999999998</v>
      </c>
      <c r="O1589">
        <v>0.44127</v>
      </c>
      <c r="P1589">
        <v>2024.9</v>
      </c>
      <c r="Q1589">
        <v>-61.844000000000001</v>
      </c>
      <c r="R1589">
        <v>0.85414000000000001</v>
      </c>
      <c r="S1589">
        <v>0.78120000000000001</v>
      </c>
      <c r="T1589">
        <v>3.9623999999999999E-2</v>
      </c>
      <c r="U1589">
        <v>3.5283000000000002E-2</v>
      </c>
      <c r="V1589">
        <v>0.68450999999999995</v>
      </c>
      <c r="W1589">
        <v>0.59436</v>
      </c>
      <c r="X1589">
        <v>5.8275E-2</v>
      </c>
      <c r="Y1589">
        <v>4.6316000000000003E-2</v>
      </c>
      <c r="Z1589">
        <v>0.72252000000000005</v>
      </c>
      <c r="AA1589">
        <v>0.64324000000000003</v>
      </c>
      <c r="AB1589">
        <v>5.4650999999999998E-2</v>
      </c>
      <c r="AC1589">
        <v>4.6269999999999999E-2</v>
      </c>
      <c r="AD1589">
        <v>10</v>
      </c>
      <c r="AE1589">
        <v>10</v>
      </c>
      <c r="AF1589">
        <v>1.216</v>
      </c>
      <c r="AG1589">
        <v>0.12461999999999999</v>
      </c>
      <c r="AH1589">
        <v>1.0913999999999999</v>
      </c>
      <c r="AI1589">
        <v>10</v>
      </c>
      <c r="AJ1589">
        <v>2</v>
      </c>
      <c r="AK1589">
        <v>7</v>
      </c>
      <c r="AL1589">
        <v>1</v>
      </c>
      <c r="AM1589">
        <v>1</v>
      </c>
      <c r="AN1589">
        <v>1</v>
      </c>
      <c r="AO1589">
        <v>0.84335000000000004</v>
      </c>
      <c r="AP1589">
        <v>1</v>
      </c>
      <c r="AQ1589">
        <v>1</v>
      </c>
      <c r="AR1589" t="s">
        <v>95</v>
      </c>
      <c r="AS1589" t="s">
        <v>95</v>
      </c>
      <c r="AT1589" t="s">
        <v>95</v>
      </c>
      <c r="AU1589" t="s">
        <v>95</v>
      </c>
      <c r="AV1589" t="s">
        <v>95</v>
      </c>
      <c r="AW1589" t="s">
        <v>95</v>
      </c>
      <c r="AX1589" t="s">
        <v>95</v>
      </c>
      <c r="AY1589" t="s">
        <v>95</v>
      </c>
      <c r="AZ1589" t="s">
        <v>95</v>
      </c>
      <c r="BA1589" t="s">
        <v>95</v>
      </c>
      <c r="BB1589" t="s">
        <v>95</v>
      </c>
      <c r="BC1589" t="s">
        <v>95</v>
      </c>
      <c r="BD1589" t="s">
        <v>95</v>
      </c>
      <c r="BH1589" t="s">
        <v>2284</v>
      </c>
      <c r="BI1589">
        <v>0</v>
      </c>
      <c r="BK1589" t="s">
        <v>109</v>
      </c>
      <c r="BL1589">
        <v>1</v>
      </c>
      <c r="BM1589">
        <v>1</v>
      </c>
      <c r="BN1589">
        <v>0</v>
      </c>
      <c r="BO1589">
        <v>0</v>
      </c>
      <c r="BP1589">
        <v>0</v>
      </c>
      <c r="BQ1589">
        <v>0</v>
      </c>
      <c r="BY1589">
        <v>1654</v>
      </c>
      <c r="CG1589" s="4">
        <v>1</v>
      </c>
      <c r="CH1589" s="4">
        <v>1</v>
      </c>
      <c r="CI1589" s="5">
        <v>0</v>
      </c>
      <c r="CJ1589" s="5">
        <v>0</v>
      </c>
      <c r="CK1589" s="5">
        <v>0</v>
      </c>
      <c r="CL1589" s="5">
        <v>0</v>
      </c>
      <c r="CM1589" s="12" t="s">
        <v>3472</v>
      </c>
    </row>
    <row r="1590" spans="1:91" x14ac:dyDescent="0.2">
      <c r="A1590" t="s">
        <v>2412</v>
      </c>
      <c r="B1590" t="s">
        <v>2275</v>
      </c>
      <c r="C1590" t="s">
        <v>1896</v>
      </c>
      <c r="D1590">
        <v>3.2</v>
      </c>
      <c r="E1590" t="s">
        <v>120</v>
      </c>
      <c r="F1590" t="s">
        <v>2286</v>
      </c>
      <c r="G1590" t="s">
        <v>2287</v>
      </c>
      <c r="H1590" t="s">
        <v>2278</v>
      </c>
      <c r="I1590">
        <v>2.6791999999999998</v>
      </c>
      <c r="J1590">
        <v>0.21648000000000001</v>
      </c>
      <c r="K1590">
        <v>3.0685E-2</v>
      </c>
      <c r="L1590">
        <v>2019.4</v>
      </c>
      <c r="M1590">
        <v>1.6402000000000001</v>
      </c>
      <c r="N1590">
        <v>0.25816</v>
      </c>
      <c r="O1590">
        <v>0.43798999999999999</v>
      </c>
      <c r="P1590">
        <v>2025</v>
      </c>
      <c r="Q1590">
        <v>-61.813000000000002</v>
      </c>
      <c r="R1590">
        <v>0.85607</v>
      </c>
      <c r="S1590">
        <v>0.78410000000000002</v>
      </c>
      <c r="T1590">
        <v>4.0251000000000002E-2</v>
      </c>
      <c r="U1590">
        <v>3.356E-2</v>
      </c>
      <c r="V1590">
        <v>0.63866999999999996</v>
      </c>
      <c r="W1590">
        <v>0.53544000000000003</v>
      </c>
      <c r="X1590">
        <v>6.3773999999999997E-2</v>
      </c>
      <c r="Y1590">
        <v>5.1417999999999998E-2</v>
      </c>
      <c r="Z1590">
        <v>0.69008999999999998</v>
      </c>
      <c r="AA1590">
        <v>0.60155000000000003</v>
      </c>
      <c r="AB1590">
        <v>5.9062999999999997E-2</v>
      </c>
      <c r="AC1590">
        <v>4.9568000000000001E-2</v>
      </c>
      <c r="AD1590">
        <v>10</v>
      </c>
      <c r="AE1590">
        <v>10</v>
      </c>
      <c r="AF1590">
        <v>1.2666999999999999</v>
      </c>
      <c r="AG1590">
        <v>0.10846</v>
      </c>
      <c r="AH1590">
        <v>1.1581999999999999</v>
      </c>
      <c r="AI1590">
        <v>10</v>
      </c>
      <c r="AJ1590">
        <v>2</v>
      </c>
      <c r="AK1590">
        <v>9</v>
      </c>
      <c r="AL1590">
        <v>1</v>
      </c>
      <c r="AM1590">
        <v>0</v>
      </c>
      <c r="AN1590">
        <v>1</v>
      </c>
      <c r="AO1590">
        <v>0.84150000000000003</v>
      </c>
      <c r="AP1590">
        <v>1</v>
      </c>
      <c r="AQ1590">
        <v>1</v>
      </c>
      <c r="AR1590" t="s">
        <v>95</v>
      </c>
      <c r="AS1590" t="s">
        <v>95</v>
      </c>
      <c r="AT1590" t="s">
        <v>95</v>
      </c>
      <c r="AU1590" t="s">
        <v>94</v>
      </c>
      <c r="AV1590" t="s">
        <v>95</v>
      </c>
      <c r="AW1590" t="s">
        <v>94</v>
      </c>
      <c r="AX1590" t="s">
        <v>95</v>
      </c>
      <c r="AY1590" t="s">
        <v>95</v>
      </c>
      <c r="AZ1590" t="s">
        <v>95</v>
      </c>
      <c r="BA1590" t="s">
        <v>94</v>
      </c>
      <c r="BB1590" t="s">
        <v>94</v>
      </c>
      <c r="BC1590" t="s">
        <v>94</v>
      </c>
      <c r="BD1590" t="s">
        <v>94</v>
      </c>
      <c r="BH1590" t="s">
        <v>2288</v>
      </c>
      <c r="BI1590">
        <v>0</v>
      </c>
      <c r="BL1590">
        <v>1</v>
      </c>
      <c r="BM1590">
        <v>1</v>
      </c>
      <c r="BN1590">
        <v>0</v>
      </c>
      <c r="BO1590">
        <v>0</v>
      </c>
      <c r="BP1590">
        <v>0</v>
      </c>
      <c r="BQ1590">
        <v>1</v>
      </c>
      <c r="BY1590">
        <v>1655</v>
      </c>
      <c r="CG1590" s="4">
        <v>1</v>
      </c>
      <c r="CH1590" s="4">
        <v>1</v>
      </c>
      <c r="CI1590" s="5">
        <v>0</v>
      </c>
      <c r="CJ1590" s="5">
        <v>0</v>
      </c>
      <c r="CK1590" s="5">
        <v>0</v>
      </c>
      <c r="CL1590" s="5">
        <v>1</v>
      </c>
    </row>
    <row r="1591" spans="1:91" x14ac:dyDescent="0.2">
      <c r="A1591" t="s">
        <v>2413</v>
      </c>
      <c r="B1591" t="s">
        <v>2275</v>
      </c>
      <c r="C1591" t="s">
        <v>1896</v>
      </c>
      <c r="D1591">
        <v>3.2</v>
      </c>
      <c r="E1591" t="s">
        <v>120</v>
      </c>
      <c r="F1591" t="s">
        <v>2290</v>
      </c>
      <c r="G1591" t="s">
        <v>2291</v>
      </c>
      <c r="H1591" t="s">
        <v>2278</v>
      </c>
      <c r="I1591">
        <v>1.2414000000000001</v>
      </c>
      <c r="J1591">
        <v>0.21295</v>
      </c>
      <c r="K1591">
        <v>3.0667E-2</v>
      </c>
      <c r="L1591">
        <v>2019.1</v>
      </c>
      <c r="M1591">
        <v>3.54</v>
      </c>
      <c r="N1591">
        <v>0.27354000000000001</v>
      </c>
      <c r="O1591">
        <v>0.45018000000000002</v>
      </c>
      <c r="P1591">
        <v>2024.9</v>
      </c>
      <c r="Q1591">
        <v>-61.767000000000003</v>
      </c>
      <c r="R1591">
        <v>0.85450999999999999</v>
      </c>
      <c r="S1591">
        <v>0.78176000000000001</v>
      </c>
      <c r="T1591">
        <v>3.8830999999999997E-2</v>
      </c>
      <c r="U1591">
        <v>3.4563999999999998E-2</v>
      </c>
      <c r="V1591">
        <v>0.72313000000000005</v>
      </c>
      <c r="W1591">
        <v>0.64402000000000004</v>
      </c>
      <c r="X1591">
        <v>5.3567999999999998E-2</v>
      </c>
      <c r="Y1591">
        <v>4.1988999999999999E-2</v>
      </c>
      <c r="Z1591">
        <v>0.74861999999999995</v>
      </c>
      <c r="AA1591">
        <v>0.67679999999999996</v>
      </c>
      <c r="AB1591">
        <v>5.1041999999999997E-2</v>
      </c>
      <c r="AC1591">
        <v>4.3466999999999999E-2</v>
      </c>
      <c r="AD1591">
        <v>10</v>
      </c>
      <c r="AE1591">
        <v>10</v>
      </c>
      <c r="AF1591">
        <v>1.1589</v>
      </c>
      <c r="AG1591">
        <v>0.13525999999999999</v>
      </c>
      <c r="AH1591">
        <v>1.0236000000000001</v>
      </c>
      <c r="AI1591">
        <v>10</v>
      </c>
      <c r="AJ1591">
        <v>2</v>
      </c>
      <c r="AK1591">
        <v>7</v>
      </c>
      <c r="AL1591">
        <v>1</v>
      </c>
      <c r="AM1591">
        <v>1</v>
      </c>
      <c r="AN1591">
        <v>1</v>
      </c>
      <c r="AO1591">
        <v>0.84358</v>
      </c>
      <c r="AP1591">
        <v>1</v>
      </c>
      <c r="AQ1591">
        <v>1</v>
      </c>
      <c r="AR1591" t="s">
        <v>95</v>
      </c>
      <c r="AS1591" t="s">
        <v>95</v>
      </c>
      <c r="AT1591" t="s">
        <v>95</v>
      </c>
      <c r="AU1591" t="s">
        <v>95</v>
      </c>
      <c r="AV1591" t="s">
        <v>95</v>
      </c>
      <c r="AW1591" t="s">
        <v>95</v>
      </c>
      <c r="AX1591" t="s">
        <v>95</v>
      </c>
      <c r="AY1591" t="s">
        <v>95</v>
      </c>
      <c r="AZ1591" t="s">
        <v>95</v>
      </c>
      <c r="BA1591" t="s">
        <v>95</v>
      </c>
      <c r="BB1591" t="s">
        <v>95</v>
      </c>
      <c r="BC1591" t="s">
        <v>95</v>
      </c>
      <c r="BD1591" t="s">
        <v>95</v>
      </c>
      <c r="BH1591" t="s">
        <v>2288</v>
      </c>
      <c r="BI1591">
        <v>0</v>
      </c>
      <c r="BL1591">
        <v>1</v>
      </c>
      <c r="BM1591">
        <v>1</v>
      </c>
      <c r="BN1591">
        <v>0</v>
      </c>
      <c r="BO1591">
        <v>0</v>
      </c>
      <c r="BP1591">
        <v>0</v>
      </c>
      <c r="BQ1591">
        <v>0</v>
      </c>
      <c r="BY1591">
        <v>1656</v>
      </c>
      <c r="CG1591" s="4">
        <v>1</v>
      </c>
      <c r="CH1591" s="4">
        <v>1</v>
      </c>
      <c r="CI1591" s="5">
        <v>0</v>
      </c>
      <c r="CJ1591" s="5">
        <v>0</v>
      </c>
      <c r="CK1591" s="5">
        <v>0</v>
      </c>
      <c r="CL1591" s="5">
        <v>0</v>
      </c>
    </row>
    <row r="1592" spans="1:91" x14ac:dyDescent="0.2">
      <c r="A1592" t="s">
        <v>2414</v>
      </c>
      <c r="B1592" t="s">
        <v>2275</v>
      </c>
      <c r="C1592" t="s">
        <v>1896</v>
      </c>
      <c r="D1592">
        <v>3.5</v>
      </c>
      <c r="E1592" t="s">
        <v>317</v>
      </c>
      <c r="F1592" t="s">
        <v>318</v>
      </c>
      <c r="G1592" t="s">
        <v>319</v>
      </c>
      <c r="H1592" t="s">
        <v>2278</v>
      </c>
      <c r="I1592">
        <v>0.17385</v>
      </c>
      <c r="J1592">
        <v>1.3150999999999999E-2</v>
      </c>
      <c r="K1592">
        <v>0.12872</v>
      </c>
      <c r="L1592">
        <v>2019.6</v>
      </c>
      <c r="M1592">
        <v>25.277000000000001</v>
      </c>
      <c r="N1592">
        <v>9.5020000000000007</v>
      </c>
      <c r="O1592">
        <v>1552.6</v>
      </c>
      <c r="P1592" s="1">
        <v>157700</v>
      </c>
      <c r="Q1592">
        <v>-256.20999999999998</v>
      </c>
      <c r="R1592">
        <v>0.95584000000000002</v>
      </c>
      <c r="S1592">
        <v>0.95260999999999996</v>
      </c>
      <c r="T1592">
        <v>0.40993000000000002</v>
      </c>
      <c r="U1592">
        <v>0.29453000000000001</v>
      </c>
      <c r="V1592">
        <v>-0.58252999999999999</v>
      </c>
      <c r="W1592">
        <v>-0.65788999999999997</v>
      </c>
      <c r="X1592">
        <v>2.4540000000000002</v>
      </c>
      <c r="Y1592">
        <v>1.4888999999999999</v>
      </c>
      <c r="Z1592">
        <v>0.73440000000000005</v>
      </c>
      <c r="AA1592">
        <v>0.72175</v>
      </c>
      <c r="AB1592">
        <v>1.0054000000000001</v>
      </c>
      <c r="AC1592">
        <v>0.85680000000000001</v>
      </c>
      <c r="AD1592">
        <v>45</v>
      </c>
      <c r="AE1592">
        <v>26</v>
      </c>
      <c r="AF1592">
        <v>0.63144999999999996</v>
      </c>
      <c r="AG1592">
        <v>0.10524</v>
      </c>
      <c r="AH1592">
        <v>0.52620999999999996</v>
      </c>
      <c r="AI1592">
        <v>26</v>
      </c>
      <c r="AJ1592">
        <v>3</v>
      </c>
      <c r="AK1592">
        <v>25</v>
      </c>
      <c r="AL1592">
        <v>1</v>
      </c>
      <c r="AM1592">
        <v>0</v>
      </c>
      <c r="AN1592">
        <v>0</v>
      </c>
      <c r="AO1592">
        <v>0.91881999999999997</v>
      </c>
      <c r="AP1592">
        <v>0</v>
      </c>
      <c r="AQ1592">
        <v>1</v>
      </c>
      <c r="AR1592" t="s">
        <v>95</v>
      </c>
      <c r="AS1592" t="s">
        <v>95</v>
      </c>
      <c r="AT1592" t="s">
        <v>95</v>
      </c>
      <c r="AU1592" t="s">
        <v>95</v>
      </c>
      <c r="AV1592" t="s">
        <v>95</v>
      </c>
      <c r="AW1592" t="s">
        <v>95</v>
      </c>
      <c r="AX1592" t="s">
        <v>95</v>
      </c>
      <c r="AY1592" t="s">
        <v>95</v>
      </c>
      <c r="AZ1592" t="s">
        <v>95</v>
      </c>
      <c r="BA1592" t="s">
        <v>95</v>
      </c>
      <c r="BB1592" t="s">
        <v>95</v>
      </c>
      <c r="BC1592" t="s">
        <v>95</v>
      </c>
      <c r="BD1592" t="s">
        <v>95</v>
      </c>
      <c r="BI1592">
        <v>0</v>
      </c>
      <c r="BJ1592" t="s">
        <v>137</v>
      </c>
      <c r="BK1592" t="s">
        <v>133</v>
      </c>
      <c r="BL1592">
        <v>1</v>
      </c>
      <c r="BM1592">
        <v>1</v>
      </c>
      <c r="BN1592">
        <v>0</v>
      </c>
      <c r="BO1592">
        <v>0</v>
      </c>
      <c r="BP1592">
        <v>0</v>
      </c>
      <c r="BQ1592">
        <v>1</v>
      </c>
      <c r="BY1592">
        <v>1657</v>
      </c>
      <c r="CG1592" s="4">
        <v>1</v>
      </c>
      <c r="CH1592" s="4">
        <v>1</v>
      </c>
      <c r="CI1592" s="5">
        <v>0</v>
      </c>
      <c r="CJ1592" s="5">
        <v>0</v>
      </c>
      <c r="CK1592" s="5">
        <v>0</v>
      </c>
      <c r="CL1592" s="5">
        <v>1</v>
      </c>
    </row>
    <row r="1593" spans="1:91" x14ac:dyDescent="0.2">
      <c r="A1593" t="s">
        <v>2415</v>
      </c>
      <c r="B1593" t="s">
        <v>2275</v>
      </c>
      <c r="C1593" t="s">
        <v>1896</v>
      </c>
      <c r="D1593">
        <v>3.5</v>
      </c>
      <c r="E1593" t="s">
        <v>317</v>
      </c>
      <c r="F1593" t="s">
        <v>321</v>
      </c>
      <c r="G1593" t="s">
        <v>322</v>
      </c>
      <c r="H1593" t="s">
        <v>2278</v>
      </c>
      <c r="I1593">
        <v>51.768000000000001</v>
      </c>
      <c r="J1593">
        <v>1.877E-3</v>
      </c>
      <c r="K1593">
        <v>9.3544000000000006E-3</v>
      </c>
      <c r="L1593">
        <v>2012.2</v>
      </c>
      <c r="M1593">
        <v>8.4887000000000004E-2</v>
      </c>
      <c r="N1593">
        <v>0.41666999999999998</v>
      </c>
      <c r="O1593">
        <v>1554.9</v>
      </c>
      <c r="P1593" s="1">
        <v>157470</v>
      </c>
      <c r="Q1593">
        <v>-18.594000000000001</v>
      </c>
      <c r="R1593">
        <v>0.17824000000000001</v>
      </c>
      <c r="S1593">
        <v>0.11811000000000001</v>
      </c>
      <c r="T1593">
        <v>0.36259999999999998</v>
      </c>
      <c r="U1593">
        <v>0.17036999999999999</v>
      </c>
      <c r="V1593">
        <v>-0.11111</v>
      </c>
      <c r="W1593">
        <v>-0.16402</v>
      </c>
      <c r="X1593">
        <v>0.42164000000000001</v>
      </c>
      <c r="Y1593">
        <v>0.13333</v>
      </c>
      <c r="Z1593">
        <v>9.2244999999999994E-2</v>
      </c>
      <c r="AA1593">
        <v>4.9017999999999999E-2</v>
      </c>
      <c r="AB1593">
        <v>0.38109999999999999</v>
      </c>
      <c r="AC1593">
        <v>0.22705</v>
      </c>
      <c r="AD1593">
        <v>45</v>
      </c>
      <c r="AE1593">
        <v>5</v>
      </c>
      <c r="AF1593">
        <v>4.8</v>
      </c>
      <c r="AG1593">
        <v>2.4</v>
      </c>
      <c r="AH1593">
        <v>2.4</v>
      </c>
      <c r="AI1593">
        <v>23</v>
      </c>
      <c r="AJ1593">
        <v>6</v>
      </c>
      <c r="AK1593">
        <v>22</v>
      </c>
      <c r="AL1593">
        <v>1</v>
      </c>
      <c r="AM1593">
        <v>0</v>
      </c>
      <c r="AN1593">
        <v>1</v>
      </c>
      <c r="AO1593">
        <v>0.125</v>
      </c>
      <c r="AP1593">
        <v>0</v>
      </c>
      <c r="AQ1593">
        <v>1</v>
      </c>
      <c r="AR1593" t="s">
        <v>96</v>
      </c>
      <c r="AS1593" t="s">
        <v>94</v>
      </c>
      <c r="AT1593" t="s">
        <v>95</v>
      </c>
      <c r="AU1593" t="s">
        <v>94</v>
      </c>
      <c r="AV1593" t="s">
        <v>94</v>
      </c>
      <c r="AW1593" t="s">
        <v>94</v>
      </c>
      <c r="AX1593" t="s">
        <v>94</v>
      </c>
      <c r="AY1593" t="s">
        <v>95</v>
      </c>
      <c r="AZ1593" t="s">
        <v>94</v>
      </c>
      <c r="BA1593" t="s">
        <v>96</v>
      </c>
      <c r="BB1593" t="s">
        <v>94</v>
      </c>
      <c r="BC1593" t="s">
        <v>96</v>
      </c>
      <c r="BD1593" t="s">
        <v>94</v>
      </c>
      <c r="BI1593">
        <v>0</v>
      </c>
      <c r="BJ1593" t="s">
        <v>132</v>
      </c>
      <c r="BK1593" t="s">
        <v>133</v>
      </c>
      <c r="BL1593">
        <v>0</v>
      </c>
      <c r="BM1593">
        <v>1</v>
      </c>
      <c r="BN1593">
        <v>0</v>
      </c>
      <c r="BO1593">
        <v>0</v>
      </c>
      <c r="BP1593">
        <v>0</v>
      </c>
      <c r="BQ1593">
        <v>0</v>
      </c>
      <c r="BY1593">
        <v>1658</v>
      </c>
      <c r="CG1593" s="4">
        <v>0</v>
      </c>
      <c r="CH1593" s="4">
        <v>1</v>
      </c>
      <c r="CI1593" s="5">
        <v>0</v>
      </c>
      <c r="CJ1593" s="5">
        <v>0</v>
      </c>
      <c r="CK1593" s="5">
        <v>0</v>
      </c>
      <c r="CL1593" s="5">
        <v>0</v>
      </c>
    </row>
    <row r="1594" spans="1:91" x14ac:dyDescent="0.2">
      <c r="A1594" t="s">
        <v>2416</v>
      </c>
      <c r="B1594" t="s">
        <v>2275</v>
      </c>
      <c r="C1594" t="s">
        <v>1896</v>
      </c>
      <c r="D1594">
        <v>3.5</v>
      </c>
      <c r="E1594" t="s">
        <v>317</v>
      </c>
      <c r="F1594" t="s">
        <v>325</v>
      </c>
      <c r="G1594" t="s">
        <v>326</v>
      </c>
      <c r="H1594" t="s">
        <v>2278</v>
      </c>
      <c r="I1594">
        <v>20.282</v>
      </c>
      <c r="J1594">
        <v>3.0382999999999999E-3</v>
      </c>
      <c r="K1594">
        <v>2.1475999999999999E-2</v>
      </c>
      <c r="L1594">
        <v>2015.5</v>
      </c>
      <c r="M1594">
        <v>0.21667</v>
      </c>
      <c r="N1594">
        <v>1</v>
      </c>
      <c r="O1594">
        <v>1554.6</v>
      </c>
      <c r="P1594" s="1">
        <v>157500</v>
      </c>
      <c r="Q1594">
        <v>-42.793999999999997</v>
      </c>
      <c r="R1594">
        <v>0.78261000000000003</v>
      </c>
      <c r="S1594">
        <v>0.76670000000000005</v>
      </c>
      <c r="T1594">
        <v>0.21082000000000001</v>
      </c>
      <c r="U1594">
        <v>4.4445999999999999E-2</v>
      </c>
      <c r="V1594">
        <v>-0.19564999999999999</v>
      </c>
      <c r="W1594">
        <v>-0.25258999999999998</v>
      </c>
      <c r="X1594">
        <v>0.49441000000000002</v>
      </c>
      <c r="Y1594">
        <v>0.2</v>
      </c>
      <c r="Z1594">
        <v>0.38048999999999999</v>
      </c>
      <c r="AA1594">
        <v>0.35099000000000002</v>
      </c>
      <c r="AB1594">
        <v>0.35588999999999998</v>
      </c>
      <c r="AC1594">
        <v>0.27537</v>
      </c>
      <c r="AD1594">
        <v>45</v>
      </c>
      <c r="AE1594">
        <v>8</v>
      </c>
      <c r="AF1594">
        <v>2</v>
      </c>
      <c r="AG1594">
        <v>1</v>
      </c>
      <c r="AH1594">
        <v>1</v>
      </c>
      <c r="AI1594">
        <v>9</v>
      </c>
      <c r="AJ1594">
        <v>2</v>
      </c>
      <c r="AK1594">
        <v>8</v>
      </c>
      <c r="AL1594">
        <v>1</v>
      </c>
      <c r="AM1594">
        <v>0</v>
      </c>
      <c r="AN1594">
        <v>1</v>
      </c>
      <c r="AO1594">
        <v>0.63636000000000004</v>
      </c>
      <c r="AP1594">
        <v>0</v>
      </c>
      <c r="AQ1594">
        <v>1</v>
      </c>
      <c r="AR1594" t="s">
        <v>95</v>
      </c>
      <c r="AS1594" t="s">
        <v>95</v>
      </c>
      <c r="AT1594" t="s">
        <v>95</v>
      </c>
      <c r="AU1594" t="s">
        <v>94</v>
      </c>
      <c r="AV1594" t="s">
        <v>94</v>
      </c>
      <c r="AW1594" t="s">
        <v>94</v>
      </c>
      <c r="AX1594" t="s">
        <v>94</v>
      </c>
      <c r="AY1594" t="s">
        <v>95</v>
      </c>
      <c r="AZ1594" t="s">
        <v>95</v>
      </c>
      <c r="BA1594" t="s">
        <v>94</v>
      </c>
      <c r="BB1594" t="s">
        <v>94</v>
      </c>
      <c r="BC1594" t="s">
        <v>94</v>
      </c>
      <c r="BD1594" t="s">
        <v>94</v>
      </c>
      <c r="BI1594">
        <v>0</v>
      </c>
      <c r="BJ1594" t="s">
        <v>132</v>
      </c>
      <c r="BK1594" t="s">
        <v>133</v>
      </c>
      <c r="BL1594">
        <v>0</v>
      </c>
      <c r="BM1594">
        <v>1</v>
      </c>
      <c r="BN1594">
        <v>0</v>
      </c>
      <c r="BO1594">
        <v>0</v>
      </c>
      <c r="BP1594">
        <v>0</v>
      </c>
      <c r="BQ1594">
        <v>0</v>
      </c>
      <c r="BY1594">
        <v>1659</v>
      </c>
      <c r="CG1594" s="4">
        <v>0</v>
      </c>
      <c r="CH1594" s="4">
        <v>1</v>
      </c>
      <c r="CI1594" s="5">
        <v>0</v>
      </c>
      <c r="CJ1594" s="5">
        <v>0</v>
      </c>
      <c r="CK1594" s="5">
        <v>0</v>
      </c>
      <c r="CL1594" s="5">
        <v>0</v>
      </c>
    </row>
    <row r="1595" spans="1:91" x14ac:dyDescent="0.2">
      <c r="A1595" t="s">
        <v>2417</v>
      </c>
      <c r="B1595" t="s">
        <v>2275</v>
      </c>
      <c r="C1595" t="s">
        <v>1896</v>
      </c>
      <c r="D1595">
        <v>3.5</v>
      </c>
      <c r="E1595" t="s">
        <v>317</v>
      </c>
      <c r="F1595" t="s">
        <v>328</v>
      </c>
      <c r="G1595" t="s">
        <v>329</v>
      </c>
      <c r="H1595" t="s">
        <v>2278</v>
      </c>
      <c r="I1595">
        <v>74.066000000000003</v>
      </c>
      <c r="J1595">
        <v>0.31896999999999998</v>
      </c>
      <c r="K1595">
        <v>1.8474000000000001E-2</v>
      </c>
      <c r="L1595">
        <v>2021.2</v>
      </c>
      <c r="M1595">
        <v>5.9331000000000002E-2</v>
      </c>
      <c r="N1595">
        <v>1.9059999999999999</v>
      </c>
      <c r="O1595">
        <v>1.3381999999999999E-4</v>
      </c>
      <c r="P1595">
        <v>1993.8</v>
      </c>
      <c r="Q1595">
        <v>-36.828000000000003</v>
      </c>
      <c r="R1595">
        <v>0.93386999999999998</v>
      </c>
      <c r="S1595">
        <v>0.92903000000000002</v>
      </c>
      <c r="T1595">
        <v>0.12418</v>
      </c>
      <c r="U1595">
        <v>4.7368E-2</v>
      </c>
      <c r="V1595">
        <v>0.74278</v>
      </c>
      <c r="W1595">
        <v>0.73053999999999997</v>
      </c>
      <c r="X1595">
        <v>0.24489</v>
      </c>
      <c r="Y1595">
        <v>9.7652000000000003E-2</v>
      </c>
      <c r="Z1595">
        <v>0.24687999999999999</v>
      </c>
      <c r="AA1595">
        <v>0.21102000000000001</v>
      </c>
      <c r="AB1595">
        <v>0.41904000000000002</v>
      </c>
      <c r="AC1595">
        <v>0.26646999999999998</v>
      </c>
      <c r="AD1595">
        <v>45</v>
      </c>
      <c r="AE1595">
        <v>8</v>
      </c>
      <c r="AF1595">
        <v>1.1186</v>
      </c>
      <c r="AG1595">
        <v>6.3047000000000006E-2</v>
      </c>
      <c r="AH1595">
        <v>1.0556000000000001</v>
      </c>
      <c r="AI1595">
        <v>9</v>
      </c>
      <c r="AJ1595">
        <v>1</v>
      </c>
      <c r="AK1595">
        <v>4</v>
      </c>
      <c r="AL1595">
        <v>1</v>
      </c>
      <c r="AM1595">
        <v>1</v>
      </c>
      <c r="AN1595">
        <v>1</v>
      </c>
      <c r="AO1595">
        <v>0.68706</v>
      </c>
      <c r="AP1595">
        <v>0</v>
      </c>
      <c r="AQ1595">
        <v>1</v>
      </c>
      <c r="AR1595" t="s">
        <v>95</v>
      </c>
      <c r="AS1595" t="s">
        <v>95</v>
      </c>
      <c r="AT1595" t="s">
        <v>95</v>
      </c>
      <c r="AU1595" t="s">
        <v>94</v>
      </c>
      <c r="AV1595" t="s">
        <v>94</v>
      </c>
      <c r="AW1595" t="s">
        <v>94</v>
      </c>
      <c r="AX1595" t="s">
        <v>94</v>
      </c>
      <c r="AY1595" t="s">
        <v>95</v>
      </c>
      <c r="AZ1595" t="s">
        <v>94</v>
      </c>
      <c r="BA1595" t="s">
        <v>94</v>
      </c>
      <c r="BB1595" t="s">
        <v>94</v>
      </c>
      <c r="BC1595" t="s">
        <v>94</v>
      </c>
      <c r="BD1595" t="s">
        <v>94</v>
      </c>
      <c r="BI1595">
        <v>0</v>
      </c>
      <c r="BJ1595" t="s">
        <v>132</v>
      </c>
      <c r="BK1595" t="s">
        <v>133</v>
      </c>
      <c r="BL1595">
        <v>0</v>
      </c>
      <c r="BM1595">
        <v>1</v>
      </c>
      <c r="BN1595">
        <v>0</v>
      </c>
      <c r="BO1595">
        <v>0</v>
      </c>
      <c r="BP1595">
        <v>0</v>
      </c>
      <c r="BQ1595">
        <v>0</v>
      </c>
      <c r="BY1595">
        <v>1660</v>
      </c>
      <c r="CG1595" s="4">
        <v>0</v>
      </c>
      <c r="CH1595" s="4">
        <v>1</v>
      </c>
      <c r="CI1595" s="5">
        <v>0</v>
      </c>
      <c r="CJ1595" s="5">
        <v>0</v>
      </c>
      <c r="CK1595" s="5">
        <v>0</v>
      </c>
      <c r="CL1595" s="5">
        <v>0</v>
      </c>
    </row>
    <row r="1596" spans="1:91" x14ac:dyDescent="0.2">
      <c r="A1596" t="s">
        <v>2418</v>
      </c>
      <c r="B1596" t="s">
        <v>2275</v>
      </c>
      <c r="C1596" t="s">
        <v>1896</v>
      </c>
      <c r="D1596">
        <v>3.5</v>
      </c>
      <c r="E1596" t="s">
        <v>317</v>
      </c>
      <c r="F1596" t="s">
        <v>331</v>
      </c>
      <c r="G1596" t="s">
        <v>329</v>
      </c>
      <c r="H1596" t="s">
        <v>2278</v>
      </c>
      <c r="I1596">
        <v>0.41288000000000002</v>
      </c>
      <c r="J1596">
        <v>3.1105999999999998E-3</v>
      </c>
      <c r="K1596">
        <v>2.2183999999999999E-2</v>
      </c>
      <c r="L1596">
        <v>2021.8</v>
      </c>
      <c r="M1596">
        <v>10.643000000000001</v>
      </c>
      <c r="N1596">
        <v>2.6173000000000002</v>
      </c>
      <c r="O1596">
        <v>1554.6</v>
      </c>
      <c r="P1596" s="1">
        <v>157500</v>
      </c>
      <c r="Q1596">
        <v>-44.22</v>
      </c>
      <c r="R1596">
        <v>0.67513999999999996</v>
      </c>
      <c r="S1596">
        <v>0.65137</v>
      </c>
      <c r="T1596">
        <v>0.31168000000000001</v>
      </c>
      <c r="U1596">
        <v>0.12411</v>
      </c>
      <c r="V1596">
        <v>-0.12483</v>
      </c>
      <c r="W1596">
        <v>-0.1784</v>
      </c>
      <c r="X1596">
        <v>0.57996000000000003</v>
      </c>
      <c r="Y1596">
        <v>0.19320999999999999</v>
      </c>
      <c r="Z1596">
        <v>0.27760000000000001</v>
      </c>
      <c r="AA1596">
        <v>0.2432</v>
      </c>
      <c r="AB1596">
        <v>0.46478000000000003</v>
      </c>
      <c r="AC1596">
        <v>0.31899</v>
      </c>
      <c r="AD1596">
        <v>45</v>
      </c>
      <c r="AE1596">
        <v>8</v>
      </c>
      <c r="AF1596">
        <v>0.81462999999999997</v>
      </c>
      <c r="AG1596">
        <v>4.5913000000000002E-2</v>
      </c>
      <c r="AH1596">
        <v>0.76871</v>
      </c>
      <c r="AI1596">
        <v>9</v>
      </c>
      <c r="AJ1596">
        <v>1</v>
      </c>
      <c r="AK1596">
        <v>4</v>
      </c>
      <c r="AL1596">
        <v>1</v>
      </c>
      <c r="AM1596">
        <v>1</v>
      </c>
      <c r="AN1596">
        <v>1</v>
      </c>
      <c r="AO1596">
        <v>0.56781999999999999</v>
      </c>
      <c r="AP1596">
        <v>0</v>
      </c>
      <c r="AQ1596">
        <v>1</v>
      </c>
      <c r="AR1596" t="s">
        <v>94</v>
      </c>
      <c r="AS1596" t="s">
        <v>95</v>
      </c>
      <c r="AT1596" t="s">
        <v>95</v>
      </c>
      <c r="AU1596" t="s">
        <v>94</v>
      </c>
      <c r="AV1596" t="s">
        <v>94</v>
      </c>
      <c r="AW1596" t="s">
        <v>94</v>
      </c>
      <c r="AX1596" t="s">
        <v>94</v>
      </c>
      <c r="AY1596" t="s">
        <v>95</v>
      </c>
      <c r="AZ1596" t="s">
        <v>94</v>
      </c>
      <c r="BA1596" t="s">
        <v>94</v>
      </c>
      <c r="BB1596" t="s">
        <v>94</v>
      </c>
      <c r="BC1596" t="s">
        <v>94</v>
      </c>
      <c r="BD1596" t="s">
        <v>94</v>
      </c>
      <c r="BI1596">
        <v>0</v>
      </c>
      <c r="BJ1596" t="s">
        <v>132</v>
      </c>
      <c r="BK1596" t="s">
        <v>133</v>
      </c>
      <c r="BL1596">
        <v>1</v>
      </c>
      <c r="BM1596">
        <v>1</v>
      </c>
      <c r="BN1596">
        <v>0</v>
      </c>
      <c r="BO1596">
        <v>0</v>
      </c>
      <c r="BP1596">
        <v>0</v>
      </c>
      <c r="BQ1596">
        <v>0</v>
      </c>
      <c r="BY1596">
        <v>1661</v>
      </c>
      <c r="CG1596" s="4">
        <v>1</v>
      </c>
      <c r="CH1596" s="4">
        <v>1</v>
      </c>
      <c r="CI1596" s="5">
        <v>0</v>
      </c>
      <c r="CJ1596" s="5">
        <v>0</v>
      </c>
      <c r="CK1596" s="5">
        <v>0</v>
      </c>
      <c r="CL1596" s="5">
        <v>0</v>
      </c>
    </row>
    <row r="1597" spans="1:91" x14ac:dyDescent="0.2">
      <c r="A1597" t="s">
        <v>2419</v>
      </c>
      <c r="B1597" t="s">
        <v>2275</v>
      </c>
      <c r="C1597" t="s">
        <v>1896</v>
      </c>
      <c r="D1597">
        <v>3.5</v>
      </c>
      <c r="E1597" t="s">
        <v>317</v>
      </c>
      <c r="F1597" t="s">
        <v>333</v>
      </c>
      <c r="G1597" t="s">
        <v>326</v>
      </c>
      <c r="H1597" t="s">
        <v>2278</v>
      </c>
      <c r="I1597">
        <v>1.5337000000000001</v>
      </c>
      <c r="J1597">
        <v>4.4270999999999998E-3</v>
      </c>
      <c r="K1597">
        <v>3.61E-2</v>
      </c>
      <c r="L1597">
        <v>2016.3</v>
      </c>
      <c r="M1597">
        <v>2.8652000000000002</v>
      </c>
      <c r="N1597">
        <v>1.8532</v>
      </c>
      <c r="O1597">
        <v>1554.3</v>
      </c>
      <c r="P1597" s="1">
        <v>157530</v>
      </c>
      <c r="Q1597">
        <v>-71.938999999999993</v>
      </c>
      <c r="R1597">
        <v>0.86678999999999995</v>
      </c>
      <c r="S1597">
        <v>0.85704000000000002</v>
      </c>
      <c r="T1597">
        <v>0.26654</v>
      </c>
      <c r="U1597">
        <v>0.10122</v>
      </c>
      <c r="V1597">
        <v>-0.20832999999999999</v>
      </c>
      <c r="W1597">
        <v>-0.26587</v>
      </c>
      <c r="X1597">
        <v>0.80276999999999998</v>
      </c>
      <c r="Y1597">
        <v>0.33333000000000002</v>
      </c>
      <c r="Z1597">
        <v>0.41214000000000001</v>
      </c>
      <c r="AA1597">
        <v>0.38414999999999999</v>
      </c>
      <c r="AB1597">
        <v>0.55993000000000004</v>
      </c>
      <c r="AC1597">
        <v>0.42107</v>
      </c>
      <c r="AD1597">
        <v>45</v>
      </c>
      <c r="AE1597">
        <v>9</v>
      </c>
      <c r="AF1597">
        <v>1.6189</v>
      </c>
      <c r="AG1597">
        <v>0.53961999999999999</v>
      </c>
      <c r="AH1597">
        <v>1.0791999999999999</v>
      </c>
      <c r="AI1597">
        <v>9</v>
      </c>
      <c r="AJ1597">
        <v>2</v>
      </c>
      <c r="AK1597">
        <v>8</v>
      </c>
      <c r="AL1597">
        <v>1</v>
      </c>
      <c r="AM1597">
        <v>0</v>
      </c>
      <c r="AN1597">
        <v>1</v>
      </c>
      <c r="AO1597">
        <v>0.82759000000000005</v>
      </c>
      <c r="AP1597">
        <v>0</v>
      </c>
      <c r="AQ1597">
        <v>1</v>
      </c>
      <c r="AR1597" t="s">
        <v>95</v>
      </c>
      <c r="AS1597" t="s">
        <v>95</v>
      </c>
      <c r="AT1597" t="s">
        <v>95</v>
      </c>
      <c r="AU1597" t="s">
        <v>95</v>
      </c>
      <c r="AV1597" t="s">
        <v>95</v>
      </c>
      <c r="AW1597" t="s">
        <v>95</v>
      </c>
      <c r="AX1597" t="s">
        <v>95</v>
      </c>
      <c r="AY1597" t="s">
        <v>95</v>
      </c>
      <c r="AZ1597" t="s">
        <v>95</v>
      </c>
      <c r="BA1597" t="s">
        <v>95</v>
      </c>
      <c r="BB1597" t="s">
        <v>95</v>
      </c>
      <c r="BC1597" t="s">
        <v>95</v>
      </c>
      <c r="BD1597" t="s">
        <v>95</v>
      </c>
      <c r="BI1597">
        <v>0</v>
      </c>
      <c r="BJ1597" t="s">
        <v>132</v>
      </c>
      <c r="BK1597" t="s">
        <v>133</v>
      </c>
      <c r="BL1597">
        <v>1</v>
      </c>
      <c r="BM1597">
        <v>1</v>
      </c>
      <c r="BN1597">
        <v>0</v>
      </c>
      <c r="BO1597">
        <v>0</v>
      </c>
      <c r="BP1597">
        <v>0</v>
      </c>
      <c r="BQ1597">
        <v>0</v>
      </c>
      <c r="BY1597">
        <v>1662</v>
      </c>
      <c r="CG1597" s="4">
        <v>1</v>
      </c>
      <c r="CH1597" s="4">
        <v>1</v>
      </c>
      <c r="CI1597" s="5">
        <v>0</v>
      </c>
      <c r="CJ1597" s="5">
        <v>0</v>
      </c>
      <c r="CK1597" s="5">
        <v>0</v>
      </c>
      <c r="CL1597" s="5">
        <v>0</v>
      </c>
    </row>
    <row r="1598" spans="1:91" x14ac:dyDescent="0.2">
      <c r="A1598" t="s">
        <v>2420</v>
      </c>
      <c r="B1598" t="s">
        <v>2275</v>
      </c>
      <c r="C1598" t="s">
        <v>1896</v>
      </c>
      <c r="D1598">
        <v>3.5</v>
      </c>
      <c r="E1598" t="s">
        <v>317</v>
      </c>
      <c r="F1598" t="s">
        <v>335</v>
      </c>
      <c r="G1598" t="s">
        <v>336</v>
      </c>
      <c r="H1598" t="s">
        <v>2278</v>
      </c>
      <c r="I1598">
        <v>0.15098</v>
      </c>
      <c r="J1598">
        <v>0.12717000000000001</v>
      </c>
      <c r="K1598">
        <v>1.1642999999999999</v>
      </c>
      <c r="L1598">
        <v>2029</v>
      </c>
      <c r="M1598">
        <v>29.106000000000002</v>
      </c>
      <c r="N1598">
        <v>211.79</v>
      </c>
      <c r="O1598">
        <v>3.2690999999999999</v>
      </c>
      <c r="P1598">
        <v>1999.9</v>
      </c>
      <c r="Q1598">
        <v>-2318.4</v>
      </c>
      <c r="R1598">
        <v>0.99736000000000002</v>
      </c>
      <c r="S1598">
        <v>0.99716000000000005</v>
      </c>
      <c r="T1598">
        <v>0.92813999999999997</v>
      </c>
      <c r="U1598">
        <v>0.74634999999999996</v>
      </c>
      <c r="V1598">
        <v>0.99580999999999997</v>
      </c>
      <c r="W1598">
        <v>0.99560999999999999</v>
      </c>
      <c r="X1598">
        <v>1.1694</v>
      </c>
      <c r="Y1598">
        <v>0.98895999999999995</v>
      </c>
      <c r="Z1598">
        <v>0.70130000000000003</v>
      </c>
      <c r="AA1598">
        <v>0.68706999999999996</v>
      </c>
      <c r="AB1598">
        <v>9.8683999999999994</v>
      </c>
      <c r="AC1598">
        <v>8.2020999999999997</v>
      </c>
      <c r="AD1598">
        <v>45</v>
      </c>
      <c r="AE1598">
        <v>26</v>
      </c>
      <c r="AF1598">
        <v>0.31635000000000002</v>
      </c>
      <c r="AG1598">
        <v>4.7216000000000003E-3</v>
      </c>
      <c r="AH1598">
        <v>0.31163000000000002</v>
      </c>
      <c r="AI1598">
        <v>26</v>
      </c>
      <c r="AJ1598">
        <v>0</v>
      </c>
      <c r="AK1598">
        <v>25</v>
      </c>
      <c r="AL1598">
        <v>0</v>
      </c>
      <c r="AM1598">
        <v>0</v>
      </c>
      <c r="AN1598">
        <v>0</v>
      </c>
      <c r="AO1598">
        <v>0.89051999999999998</v>
      </c>
      <c r="AP1598">
        <v>0</v>
      </c>
      <c r="AQ1598">
        <v>1</v>
      </c>
      <c r="AR1598" t="s">
        <v>95</v>
      </c>
      <c r="AS1598" t="s">
        <v>95</v>
      </c>
      <c r="AT1598" t="s">
        <v>95</v>
      </c>
      <c r="AU1598" t="s">
        <v>95</v>
      </c>
      <c r="AV1598" t="s">
        <v>95</v>
      </c>
      <c r="AW1598" t="s">
        <v>95</v>
      </c>
      <c r="AX1598" t="s">
        <v>95</v>
      </c>
      <c r="AY1598" t="s">
        <v>95</v>
      </c>
      <c r="AZ1598" t="s">
        <v>95</v>
      </c>
      <c r="BA1598" t="s">
        <v>95</v>
      </c>
      <c r="BB1598" t="s">
        <v>95</v>
      </c>
      <c r="BC1598" t="s">
        <v>95</v>
      </c>
      <c r="BD1598" t="s">
        <v>95</v>
      </c>
      <c r="BH1598" t="s">
        <v>389</v>
      </c>
      <c r="BI1598">
        <v>1</v>
      </c>
      <c r="BJ1598" t="s">
        <v>97</v>
      </c>
      <c r="BK1598" t="s">
        <v>337</v>
      </c>
      <c r="BL1598">
        <v>0</v>
      </c>
      <c r="BM1598">
        <v>0</v>
      </c>
      <c r="BN1598">
        <v>0</v>
      </c>
      <c r="BO1598">
        <v>0</v>
      </c>
      <c r="BP1598">
        <v>0</v>
      </c>
      <c r="BQ1598">
        <v>0</v>
      </c>
      <c r="BY1598">
        <v>1663</v>
      </c>
      <c r="CG1598" s="4">
        <v>0</v>
      </c>
      <c r="CH1598" s="4">
        <v>0</v>
      </c>
      <c r="CI1598" s="5">
        <v>0</v>
      </c>
      <c r="CJ1598" s="5">
        <v>0</v>
      </c>
      <c r="CK1598" s="5">
        <v>0</v>
      </c>
      <c r="CL1598" s="5">
        <v>0</v>
      </c>
    </row>
    <row r="1599" spans="1:91" x14ac:dyDescent="0.2">
      <c r="A1599" t="s">
        <v>2421</v>
      </c>
      <c r="B1599" t="s">
        <v>2275</v>
      </c>
      <c r="C1599" t="s">
        <v>1896</v>
      </c>
      <c r="D1599">
        <v>3.5</v>
      </c>
      <c r="E1599" t="s">
        <v>317</v>
      </c>
      <c r="F1599" t="s">
        <v>339</v>
      </c>
      <c r="G1599" t="s">
        <v>340</v>
      </c>
      <c r="H1599" t="s">
        <v>2278</v>
      </c>
      <c r="I1599">
        <v>0.13242000000000001</v>
      </c>
      <c r="J1599">
        <v>1.1311E-2</v>
      </c>
      <c r="K1599">
        <v>0.10899</v>
      </c>
      <c r="L1599">
        <v>2037.1</v>
      </c>
      <c r="M1599">
        <v>33.185000000000002</v>
      </c>
      <c r="N1599">
        <v>54.893999999999998</v>
      </c>
      <c r="O1599">
        <v>1553</v>
      </c>
      <c r="P1599" s="1">
        <v>157660</v>
      </c>
      <c r="Q1599">
        <v>-216.86</v>
      </c>
      <c r="R1599">
        <v>0.93728999999999996</v>
      </c>
      <c r="S1599">
        <v>0.93233999999999995</v>
      </c>
      <c r="T1599">
        <v>0.39751999999999998</v>
      </c>
      <c r="U1599">
        <v>0.29137999999999997</v>
      </c>
      <c r="V1599">
        <v>-0.54015999999999997</v>
      </c>
      <c r="W1599">
        <v>-0.61914000000000002</v>
      </c>
      <c r="X1599">
        <v>1.97</v>
      </c>
      <c r="Y1599">
        <v>1.1667000000000001</v>
      </c>
      <c r="Z1599">
        <v>0.69254000000000004</v>
      </c>
      <c r="AA1599">
        <v>0.67676999999999998</v>
      </c>
      <c r="AB1599">
        <v>0.88021000000000005</v>
      </c>
      <c r="AC1599">
        <v>0.72636000000000001</v>
      </c>
      <c r="AD1599">
        <v>42</v>
      </c>
      <c r="AE1599">
        <v>23</v>
      </c>
      <c r="AF1599">
        <v>0.10929999999999999</v>
      </c>
      <c r="AG1599">
        <v>1.8217000000000001E-2</v>
      </c>
      <c r="AH1599">
        <v>9.1084999999999999E-2</v>
      </c>
      <c r="AI1599">
        <v>23</v>
      </c>
      <c r="AJ1599">
        <v>0</v>
      </c>
      <c r="AK1599">
        <v>22</v>
      </c>
      <c r="AL1599">
        <v>0</v>
      </c>
      <c r="AM1599">
        <v>0</v>
      </c>
      <c r="AN1599">
        <v>0</v>
      </c>
      <c r="AO1599">
        <v>0.86502999999999997</v>
      </c>
      <c r="AP1599">
        <v>0</v>
      </c>
      <c r="AQ1599">
        <v>1</v>
      </c>
      <c r="AR1599" t="s">
        <v>95</v>
      </c>
      <c r="AS1599" t="s">
        <v>95</v>
      </c>
      <c r="AT1599" t="s">
        <v>95</v>
      </c>
      <c r="AU1599" t="s">
        <v>95</v>
      </c>
      <c r="AV1599" t="s">
        <v>95</v>
      </c>
      <c r="AW1599" t="s">
        <v>95</v>
      </c>
      <c r="AX1599" t="s">
        <v>95</v>
      </c>
      <c r="AY1599" t="s">
        <v>94</v>
      </c>
      <c r="AZ1599" t="s">
        <v>95</v>
      </c>
      <c r="BA1599" t="s">
        <v>94</v>
      </c>
      <c r="BB1599" t="s">
        <v>95</v>
      </c>
      <c r="BC1599" t="s">
        <v>95</v>
      </c>
      <c r="BD1599" t="s">
        <v>95</v>
      </c>
      <c r="BH1599" t="s">
        <v>341</v>
      </c>
      <c r="BI1599">
        <v>1</v>
      </c>
      <c r="BJ1599" t="s">
        <v>97</v>
      </c>
      <c r="BK1599" t="s">
        <v>138</v>
      </c>
      <c r="BL1599">
        <v>0</v>
      </c>
      <c r="BM1599">
        <v>0</v>
      </c>
      <c r="BN1599">
        <v>0</v>
      </c>
      <c r="BO1599">
        <v>0</v>
      </c>
      <c r="BP1599">
        <v>0</v>
      </c>
      <c r="BQ1599">
        <v>0</v>
      </c>
      <c r="BY1599">
        <v>1664</v>
      </c>
      <c r="CG1599" s="4">
        <v>0</v>
      </c>
      <c r="CH1599" s="4">
        <v>0</v>
      </c>
      <c r="CI1599" s="5">
        <v>0</v>
      </c>
      <c r="CJ1599" s="5">
        <v>0</v>
      </c>
      <c r="CK1599" s="5">
        <v>0</v>
      </c>
      <c r="CL1599" s="5">
        <v>0</v>
      </c>
    </row>
    <row r="1600" spans="1:91" x14ac:dyDescent="0.2">
      <c r="A1600" t="s">
        <v>2422</v>
      </c>
      <c r="B1600" t="s">
        <v>2275</v>
      </c>
      <c r="C1600" t="s">
        <v>1896</v>
      </c>
      <c r="D1600">
        <v>3.5</v>
      </c>
      <c r="E1600" t="s">
        <v>317</v>
      </c>
      <c r="F1600" t="s">
        <v>343</v>
      </c>
      <c r="G1600" t="s">
        <v>344</v>
      </c>
      <c r="H1600" t="s">
        <v>2278</v>
      </c>
      <c r="I1600">
        <v>0.17385</v>
      </c>
      <c r="J1600">
        <v>1.3150999999999999E-2</v>
      </c>
      <c r="K1600">
        <v>0.12872</v>
      </c>
      <c r="L1600">
        <v>2019.6</v>
      </c>
      <c r="M1600">
        <v>25.277000000000001</v>
      </c>
      <c r="N1600">
        <v>9.5020000000000007</v>
      </c>
      <c r="O1600">
        <v>1552.6</v>
      </c>
      <c r="P1600" s="1">
        <v>157700</v>
      </c>
      <c r="Q1600">
        <v>-256.20999999999998</v>
      </c>
      <c r="R1600">
        <v>0.95584000000000002</v>
      </c>
      <c r="S1600">
        <v>0.95260999999999996</v>
      </c>
      <c r="T1600">
        <v>0.40993000000000002</v>
      </c>
      <c r="U1600">
        <v>0.29453000000000001</v>
      </c>
      <c r="V1600">
        <v>-0.58252999999999999</v>
      </c>
      <c r="W1600">
        <v>-0.65788999999999997</v>
      </c>
      <c r="X1600">
        <v>2.4540000000000002</v>
      </c>
      <c r="Y1600">
        <v>1.4888999999999999</v>
      </c>
      <c r="Z1600">
        <v>0.73440000000000005</v>
      </c>
      <c r="AA1600">
        <v>0.72175</v>
      </c>
      <c r="AB1600">
        <v>1.0054000000000001</v>
      </c>
      <c r="AC1600">
        <v>0.85680000000000001</v>
      </c>
      <c r="AD1600">
        <v>45</v>
      </c>
      <c r="AE1600">
        <v>26</v>
      </c>
      <c r="AF1600">
        <v>0.63144999999999996</v>
      </c>
      <c r="AG1600">
        <v>0.10524</v>
      </c>
      <c r="AH1600">
        <v>0.52620999999999996</v>
      </c>
      <c r="AI1600">
        <v>26</v>
      </c>
      <c r="AJ1600">
        <v>3</v>
      </c>
      <c r="AK1600">
        <v>25</v>
      </c>
      <c r="AL1600">
        <v>1</v>
      </c>
      <c r="AM1600">
        <v>0</v>
      </c>
      <c r="AN1600">
        <v>0</v>
      </c>
      <c r="AO1600">
        <v>0.91881999999999997</v>
      </c>
      <c r="AP1600">
        <v>0</v>
      </c>
      <c r="AQ1600">
        <v>1</v>
      </c>
      <c r="AR1600" t="s">
        <v>95</v>
      </c>
      <c r="AS1600" t="s">
        <v>95</v>
      </c>
      <c r="AT1600" t="s">
        <v>95</v>
      </c>
      <c r="AU1600" t="s">
        <v>95</v>
      </c>
      <c r="AV1600" t="s">
        <v>95</v>
      </c>
      <c r="AW1600" t="s">
        <v>95</v>
      </c>
      <c r="AX1600" t="s">
        <v>95</v>
      </c>
      <c r="AY1600" t="s">
        <v>95</v>
      </c>
      <c r="AZ1600" t="s">
        <v>95</v>
      </c>
      <c r="BA1600" t="s">
        <v>95</v>
      </c>
      <c r="BB1600" t="s">
        <v>95</v>
      </c>
      <c r="BC1600" t="s">
        <v>95</v>
      </c>
      <c r="BD1600" t="s">
        <v>95</v>
      </c>
      <c r="BH1600" t="s">
        <v>345</v>
      </c>
      <c r="BI1600">
        <v>1</v>
      </c>
      <c r="BJ1600" t="s">
        <v>97</v>
      </c>
      <c r="BK1600" t="s">
        <v>180</v>
      </c>
      <c r="BL1600">
        <v>0</v>
      </c>
      <c r="BM1600">
        <v>0</v>
      </c>
      <c r="BN1600">
        <v>0</v>
      </c>
      <c r="BO1600">
        <v>0</v>
      </c>
      <c r="BP1600">
        <v>0</v>
      </c>
      <c r="BQ1600">
        <v>0</v>
      </c>
      <c r="BY1600">
        <v>1665</v>
      </c>
      <c r="CG1600" s="4">
        <v>0</v>
      </c>
      <c r="CH1600" s="4">
        <v>0</v>
      </c>
      <c r="CI1600" s="5">
        <v>0</v>
      </c>
      <c r="CJ1600" s="5">
        <v>0</v>
      </c>
      <c r="CK1600" s="5">
        <v>0</v>
      </c>
      <c r="CL1600" s="5">
        <v>0</v>
      </c>
    </row>
    <row r="1601" spans="1:91" x14ac:dyDescent="0.2">
      <c r="A1601" t="s">
        <v>2423</v>
      </c>
      <c r="B1601" t="s">
        <v>2275</v>
      </c>
      <c r="C1601" t="s">
        <v>1896</v>
      </c>
      <c r="D1601">
        <v>3.5</v>
      </c>
      <c r="E1601" t="s">
        <v>317</v>
      </c>
      <c r="F1601" t="s">
        <v>347</v>
      </c>
      <c r="G1601" t="s">
        <v>348</v>
      </c>
      <c r="H1601" t="s">
        <v>2278</v>
      </c>
      <c r="I1601">
        <v>61.03</v>
      </c>
      <c r="J1601">
        <v>2.2761999999999999E-3</v>
      </c>
      <c r="K1601">
        <v>1.3384999999999999E-2</v>
      </c>
      <c r="L1601">
        <v>1998.1</v>
      </c>
      <c r="M1601">
        <v>7.2005E-2</v>
      </c>
      <c r="N1601">
        <v>0.23529</v>
      </c>
      <c r="O1601">
        <v>1554.7</v>
      </c>
      <c r="P1601" s="1">
        <v>157470</v>
      </c>
      <c r="Q1601">
        <v>-26.625</v>
      </c>
      <c r="R1601">
        <v>8.9412000000000005E-2</v>
      </c>
      <c r="S1601">
        <v>4.0441000000000001E-3</v>
      </c>
      <c r="T1601">
        <v>0.37486000000000003</v>
      </c>
      <c r="U1601">
        <v>0.18301000000000001</v>
      </c>
      <c r="V1601">
        <v>-0.08</v>
      </c>
      <c r="W1601">
        <v>-0.14545</v>
      </c>
      <c r="X1601">
        <v>0.40825</v>
      </c>
      <c r="Y1601">
        <v>0.11111</v>
      </c>
      <c r="Z1601">
        <v>0.12528</v>
      </c>
      <c r="AA1601">
        <v>7.2269E-2</v>
      </c>
      <c r="AB1601">
        <v>0.36741000000000001</v>
      </c>
      <c r="AC1601">
        <v>0.21299000000000001</v>
      </c>
      <c r="AD1601">
        <v>36</v>
      </c>
      <c r="AE1601">
        <v>3</v>
      </c>
      <c r="AF1601">
        <v>8.5</v>
      </c>
      <c r="AG1601">
        <v>4.25</v>
      </c>
      <c r="AH1601">
        <v>4.25</v>
      </c>
      <c r="AI1601">
        <v>17</v>
      </c>
      <c r="AJ1601">
        <v>0</v>
      </c>
      <c r="AK1601">
        <v>16</v>
      </c>
      <c r="AL1601">
        <v>0</v>
      </c>
      <c r="AM1601">
        <v>0</v>
      </c>
      <c r="AN1601">
        <v>1</v>
      </c>
      <c r="AO1601">
        <v>0</v>
      </c>
      <c r="AP1601">
        <v>0</v>
      </c>
      <c r="AQ1601">
        <v>1</v>
      </c>
      <c r="AR1601" t="s">
        <v>96</v>
      </c>
      <c r="AS1601" t="s">
        <v>94</v>
      </c>
      <c r="AT1601" t="s">
        <v>94</v>
      </c>
      <c r="AU1601" t="s">
        <v>94</v>
      </c>
      <c r="AV1601" t="s">
        <v>94</v>
      </c>
      <c r="AW1601" t="s">
        <v>94</v>
      </c>
      <c r="AX1601" t="s">
        <v>94</v>
      </c>
      <c r="AY1601" t="s">
        <v>95</v>
      </c>
      <c r="AZ1601" t="s">
        <v>94</v>
      </c>
      <c r="BA1601" t="s">
        <v>96</v>
      </c>
      <c r="BB1601" t="s">
        <v>94</v>
      </c>
      <c r="BC1601" t="s">
        <v>94</v>
      </c>
      <c r="BD1601" t="s">
        <v>94</v>
      </c>
      <c r="BH1601" t="s">
        <v>341</v>
      </c>
      <c r="BI1601">
        <v>1</v>
      </c>
      <c r="BJ1601" t="s">
        <v>97</v>
      </c>
      <c r="BK1601" t="s">
        <v>138</v>
      </c>
      <c r="BL1601">
        <v>0</v>
      </c>
      <c r="BM1601">
        <v>0</v>
      </c>
      <c r="BN1601">
        <v>0</v>
      </c>
      <c r="BO1601">
        <v>0</v>
      </c>
      <c r="BP1601">
        <v>0</v>
      </c>
      <c r="BQ1601">
        <v>0</v>
      </c>
      <c r="BY1601">
        <v>1666</v>
      </c>
      <c r="CG1601" s="4">
        <v>0</v>
      </c>
      <c r="CH1601" s="4">
        <v>0</v>
      </c>
      <c r="CI1601" s="5">
        <v>0</v>
      </c>
      <c r="CJ1601" s="5">
        <v>0</v>
      </c>
      <c r="CK1601" s="5">
        <v>0</v>
      </c>
      <c r="CL1601" s="5">
        <v>0</v>
      </c>
    </row>
    <row r="1602" spans="1:91" x14ac:dyDescent="0.2">
      <c r="A1602" t="s">
        <v>2424</v>
      </c>
      <c r="B1602" t="s">
        <v>2275</v>
      </c>
      <c r="C1602" t="s">
        <v>1896</v>
      </c>
      <c r="D1602">
        <v>3.5</v>
      </c>
      <c r="E1602" t="s">
        <v>317</v>
      </c>
      <c r="F1602" t="s">
        <v>350</v>
      </c>
      <c r="G1602" t="s">
        <v>351</v>
      </c>
      <c r="H1602" t="s">
        <v>2278</v>
      </c>
      <c r="I1602">
        <v>0.48209000000000002</v>
      </c>
      <c r="J1602">
        <v>0.23230000000000001</v>
      </c>
      <c r="K1602">
        <v>0.11212</v>
      </c>
      <c r="L1602">
        <v>2020.3</v>
      </c>
      <c r="M1602">
        <v>9.1153999999999993</v>
      </c>
      <c r="N1602">
        <v>10.191000000000001</v>
      </c>
      <c r="O1602">
        <v>6.9160000000000004</v>
      </c>
      <c r="P1602">
        <v>2022.4</v>
      </c>
      <c r="Q1602">
        <v>-223.49</v>
      </c>
      <c r="R1602">
        <v>0.98929999999999996</v>
      </c>
      <c r="S1602">
        <v>0.98851999999999995</v>
      </c>
      <c r="T1602">
        <v>0.23430999999999999</v>
      </c>
      <c r="U1602">
        <v>0.10874</v>
      </c>
      <c r="V1602">
        <v>0.96508000000000005</v>
      </c>
      <c r="W1602">
        <v>0.96342000000000005</v>
      </c>
      <c r="X1602">
        <v>0.42333999999999999</v>
      </c>
      <c r="Y1602">
        <v>0.24176</v>
      </c>
      <c r="Z1602">
        <v>0.41309000000000001</v>
      </c>
      <c r="AA1602">
        <v>0.38513999999999998</v>
      </c>
      <c r="AB1602">
        <v>1.7357</v>
      </c>
      <c r="AC1602">
        <v>1.3282</v>
      </c>
      <c r="AD1602">
        <v>45</v>
      </c>
      <c r="AE1602">
        <v>9</v>
      </c>
      <c r="AF1602">
        <v>0.88310999999999995</v>
      </c>
      <c r="AG1602">
        <v>9.8123000000000002E-2</v>
      </c>
      <c r="AH1602">
        <v>0.78498999999999997</v>
      </c>
      <c r="AI1602">
        <v>9</v>
      </c>
      <c r="AJ1602">
        <v>0</v>
      </c>
      <c r="AK1602">
        <v>8</v>
      </c>
      <c r="AL1602">
        <v>0</v>
      </c>
      <c r="AM1602">
        <v>0</v>
      </c>
      <c r="AN1602">
        <v>0</v>
      </c>
      <c r="AO1602">
        <v>0.83211999999999997</v>
      </c>
      <c r="AP1602">
        <v>0</v>
      </c>
      <c r="AQ1602">
        <v>1</v>
      </c>
      <c r="AR1602" t="s">
        <v>95</v>
      </c>
      <c r="AS1602" t="s">
        <v>95</v>
      </c>
      <c r="AT1602" t="s">
        <v>95</v>
      </c>
      <c r="AU1602" t="s">
        <v>95</v>
      </c>
      <c r="AV1602" t="s">
        <v>95</v>
      </c>
      <c r="AW1602" t="s">
        <v>95</v>
      </c>
      <c r="AX1602" t="s">
        <v>95</v>
      </c>
      <c r="AY1602" t="s">
        <v>95</v>
      </c>
      <c r="AZ1602" t="s">
        <v>95</v>
      </c>
      <c r="BA1602" t="s">
        <v>95</v>
      </c>
      <c r="BB1602" t="s">
        <v>95</v>
      </c>
      <c r="BC1602" t="s">
        <v>95</v>
      </c>
      <c r="BD1602" t="s">
        <v>95</v>
      </c>
      <c r="BI1602">
        <v>0</v>
      </c>
      <c r="BJ1602" t="s">
        <v>137</v>
      </c>
      <c r="BK1602" t="s">
        <v>180</v>
      </c>
      <c r="BL1602">
        <v>1</v>
      </c>
      <c r="BM1602">
        <v>1</v>
      </c>
      <c r="BN1602">
        <v>0</v>
      </c>
      <c r="BO1602">
        <v>0</v>
      </c>
      <c r="BP1602">
        <v>0</v>
      </c>
      <c r="BQ1602">
        <v>0</v>
      </c>
      <c r="BY1602">
        <v>1667</v>
      </c>
      <c r="CG1602" s="4">
        <v>1</v>
      </c>
      <c r="CH1602" s="4">
        <v>1</v>
      </c>
      <c r="CI1602" s="5">
        <v>0</v>
      </c>
      <c r="CJ1602" s="5">
        <v>0</v>
      </c>
      <c r="CK1602" s="5">
        <v>0</v>
      </c>
      <c r="CL1602" s="5">
        <v>0</v>
      </c>
    </row>
    <row r="1603" spans="1:91" x14ac:dyDescent="0.2">
      <c r="A1603" t="s">
        <v>2425</v>
      </c>
      <c r="B1603" t="s">
        <v>2275</v>
      </c>
      <c r="C1603" t="s">
        <v>1896</v>
      </c>
      <c r="D1603">
        <v>3.5</v>
      </c>
      <c r="E1603" t="s">
        <v>317</v>
      </c>
      <c r="F1603" t="s">
        <v>353</v>
      </c>
      <c r="G1603" t="s">
        <v>354</v>
      </c>
      <c r="H1603" t="s">
        <v>2278</v>
      </c>
      <c r="I1603">
        <v>21.978999999999999</v>
      </c>
      <c r="J1603">
        <v>2.8249999999999998E-3</v>
      </c>
      <c r="K1603">
        <v>1.9178000000000001E-2</v>
      </c>
      <c r="L1603">
        <v>2015.5</v>
      </c>
      <c r="M1603">
        <v>0.19994000000000001</v>
      </c>
      <c r="N1603">
        <v>1</v>
      </c>
      <c r="O1603">
        <v>1554.7</v>
      </c>
      <c r="P1603" s="1">
        <v>157490</v>
      </c>
      <c r="Q1603">
        <v>-38.213000000000001</v>
      </c>
      <c r="R1603">
        <v>0.74556</v>
      </c>
      <c r="S1603">
        <v>0.72599000000000002</v>
      </c>
      <c r="T1603">
        <v>0.21567</v>
      </c>
      <c r="U1603">
        <v>4.6511999999999998E-2</v>
      </c>
      <c r="V1603">
        <v>-0.14496999999999999</v>
      </c>
      <c r="W1603">
        <v>-0.20222000000000001</v>
      </c>
      <c r="X1603">
        <v>0.45750000000000002</v>
      </c>
      <c r="Y1603">
        <v>0.16278999999999999</v>
      </c>
      <c r="Z1603">
        <v>0.30986000000000002</v>
      </c>
      <c r="AA1603">
        <v>0.27535999999999999</v>
      </c>
      <c r="AB1603">
        <v>0.35519000000000001</v>
      </c>
      <c r="AC1603">
        <v>0.26111000000000001</v>
      </c>
      <c r="AD1603">
        <v>43</v>
      </c>
      <c r="AE1603">
        <v>6</v>
      </c>
      <c r="AF1603">
        <v>2</v>
      </c>
      <c r="AG1603">
        <v>1</v>
      </c>
      <c r="AH1603">
        <v>1</v>
      </c>
      <c r="AI1603">
        <v>7</v>
      </c>
      <c r="AJ1603">
        <v>0</v>
      </c>
      <c r="AK1603">
        <v>6</v>
      </c>
      <c r="AL1603">
        <v>0</v>
      </c>
      <c r="AM1603">
        <v>0</v>
      </c>
      <c r="AN1603">
        <v>1</v>
      </c>
      <c r="AO1603">
        <v>0.44444</v>
      </c>
      <c r="AP1603">
        <v>0</v>
      </c>
      <c r="AQ1603">
        <v>1</v>
      </c>
      <c r="AR1603" t="s">
        <v>95</v>
      </c>
      <c r="AS1603" t="s">
        <v>95</v>
      </c>
      <c r="AT1603" t="s">
        <v>95</v>
      </c>
      <c r="AU1603" t="s">
        <v>94</v>
      </c>
      <c r="AV1603" t="s">
        <v>94</v>
      </c>
      <c r="AW1603" t="s">
        <v>94</v>
      </c>
      <c r="AX1603" t="s">
        <v>94</v>
      </c>
      <c r="AY1603" t="s">
        <v>95</v>
      </c>
      <c r="AZ1603" t="s">
        <v>95</v>
      </c>
      <c r="BA1603" t="s">
        <v>94</v>
      </c>
      <c r="BB1603" t="s">
        <v>94</v>
      </c>
      <c r="BC1603" t="s">
        <v>94</v>
      </c>
      <c r="BD1603" t="s">
        <v>94</v>
      </c>
      <c r="BH1603" t="s">
        <v>341</v>
      </c>
      <c r="BI1603">
        <v>1</v>
      </c>
      <c r="BJ1603" t="s">
        <v>97</v>
      </c>
      <c r="BK1603" t="s">
        <v>138</v>
      </c>
      <c r="BL1603">
        <v>0</v>
      </c>
      <c r="BM1603">
        <v>0</v>
      </c>
      <c r="BN1603">
        <v>0</v>
      </c>
      <c r="BO1603">
        <v>0</v>
      </c>
      <c r="BP1603">
        <v>0</v>
      </c>
      <c r="BQ1603">
        <v>0</v>
      </c>
      <c r="BY1603">
        <v>1668</v>
      </c>
      <c r="CG1603" s="4">
        <v>0</v>
      </c>
      <c r="CH1603" s="4">
        <v>0</v>
      </c>
      <c r="CI1603" s="5">
        <v>0</v>
      </c>
      <c r="CJ1603" s="5">
        <v>0</v>
      </c>
      <c r="CK1603" s="5">
        <v>0</v>
      </c>
      <c r="CL1603" s="5">
        <v>0</v>
      </c>
    </row>
    <row r="1604" spans="1:91" x14ac:dyDescent="0.2">
      <c r="A1604" t="s">
        <v>2426</v>
      </c>
      <c r="B1604" t="s">
        <v>2275</v>
      </c>
      <c r="C1604" t="s">
        <v>1896</v>
      </c>
      <c r="D1604">
        <v>3.5</v>
      </c>
      <c r="E1604" t="s">
        <v>317</v>
      </c>
      <c r="F1604" t="s">
        <v>356</v>
      </c>
      <c r="G1604" t="s">
        <v>357</v>
      </c>
      <c r="H1604" t="s">
        <v>2278</v>
      </c>
      <c r="I1604">
        <v>0.49112</v>
      </c>
      <c r="J1604">
        <v>0.40436</v>
      </c>
      <c r="K1604">
        <v>5.7533000000000001E-2</v>
      </c>
      <c r="L1604">
        <v>2025.6</v>
      </c>
      <c r="M1604">
        <v>8.9479000000000006</v>
      </c>
      <c r="N1604">
        <v>22.966000000000001</v>
      </c>
      <c r="O1604">
        <v>6.3406000000000002</v>
      </c>
      <c r="P1604">
        <v>2023.6</v>
      </c>
      <c r="Q1604">
        <v>-114.7</v>
      </c>
      <c r="R1604">
        <v>0.98307</v>
      </c>
      <c r="S1604">
        <v>0.98182999999999998</v>
      </c>
      <c r="T1604">
        <v>0.18167</v>
      </c>
      <c r="U1604">
        <v>6.9554000000000005E-2</v>
      </c>
      <c r="V1604">
        <v>0.98201000000000005</v>
      </c>
      <c r="W1604">
        <v>0.98114999999999997</v>
      </c>
      <c r="X1604">
        <v>0.18728</v>
      </c>
      <c r="Y1604">
        <v>7.9314999999999997E-2</v>
      </c>
      <c r="Z1604">
        <v>0.28637000000000001</v>
      </c>
      <c r="AA1604">
        <v>0.25239</v>
      </c>
      <c r="AB1604">
        <v>1.1795</v>
      </c>
      <c r="AC1604">
        <v>0.74053000000000002</v>
      </c>
      <c r="AD1604">
        <v>45</v>
      </c>
      <c r="AE1604">
        <v>9</v>
      </c>
      <c r="AF1604">
        <v>0.30642999999999998</v>
      </c>
      <c r="AG1604">
        <v>7.5659999999999998E-3</v>
      </c>
      <c r="AH1604">
        <v>0.29887000000000002</v>
      </c>
      <c r="AI1604">
        <v>9</v>
      </c>
      <c r="AJ1604">
        <v>0</v>
      </c>
      <c r="AK1604">
        <v>8</v>
      </c>
      <c r="AL1604">
        <v>0</v>
      </c>
      <c r="AM1604">
        <v>0</v>
      </c>
      <c r="AN1604">
        <v>1</v>
      </c>
      <c r="AO1604">
        <v>0.68862999999999996</v>
      </c>
      <c r="AP1604">
        <v>0</v>
      </c>
      <c r="AQ1604">
        <v>1</v>
      </c>
      <c r="AR1604" t="s">
        <v>95</v>
      </c>
      <c r="AS1604" t="s">
        <v>95</v>
      </c>
      <c r="AT1604" t="s">
        <v>95</v>
      </c>
      <c r="AU1604" t="s">
        <v>95</v>
      </c>
      <c r="AV1604" t="s">
        <v>95</v>
      </c>
      <c r="AW1604" t="s">
        <v>95</v>
      </c>
      <c r="AX1604" t="s">
        <v>94</v>
      </c>
      <c r="AY1604" t="s">
        <v>95</v>
      </c>
      <c r="AZ1604" t="s">
        <v>94</v>
      </c>
      <c r="BA1604" t="s">
        <v>94</v>
      </c>
      <c r="BB1604" t="s">
        <v>94</v>
      </c>
      <c r="BC1604" t="s">
        <v>94</v>
      </c>
      <c r="BD1604" t="s">
        <v>94</v>
      </c>
      <c r="BI1604">
        <v>0</v>
      </c>
      <c r="BJ1604" t="s">
        <v>137</v>
      </c>
      <c r="BK1604" t="s">
        <v>180</v>
      </c>
      <c r="BL1604">
        <v>1</v>
      </c>
      <c r="BM1604">
        <v>1</v>
      </c>
      <c r="BN1604">
        <v>0</v>
      </c>
      <c r="BO1604">
        <v>0</v>
      </c>
      <c r="BP1604">
        <v>0</v>
      </c>
      <c r="BQ1604">
        <v>0</v>
      </c>
      <c r="BY1604">
        <v>1669</v>
      </c>
      <c r="CG1604" s="4">
        <v>1</v>
      </c>
      <c r="CH1604" s="4">
        <v>1</v>
      </c>
      <c r="CI1604" s="5">
        <v>0</v>
      </c>
      <c r="CJ1604" s="5">
        <v>0</v>
      </c>
      <c r="CK1604" s="5">
        <v>0</v>
      </c>
      <c r="CL1604" s="5">
        <v>0</v>
      </c>
    </row>
    <row r="1605" spans="1:91" x14ac:dyDescent="0.2">
      <c r="A1605" t="s">
        <v>2427</v>
      </c>
      <c r="B1605" t="s">
        <v>2275</v>
      </c>
      <c r="C1605" t="s">
        <v>1896</v>
      </c>
      <c r="D1605">
        <v>3.5</v>
      </c>
      <c r="E1605" t="s">
        <v>317</v>
      </c>
      <c r="F1605" t="s">
        <v>359</v>
      </c>
      <c r="G1605" t="s">
        <v>360</v>
      </c>
      <c r="H1605" t="s">
        <v>2278</v>
      </c>
      <c r="I1605">
        <v>17.879000000000001</v>
      </c>
      <c r="J1605">
        <v>2.4780000000000002E-3</v>
      </c>
      <c r="K1605">
        <v>1.5502E-2</v>
      </c>
      <c r="L1605">
        <v>2021.8</v>
      </c>
      <c r="M1605">
        <v>0.24579000000000001</v>
      </c>
      <c r="N1605">
        <v>2.1322000000000001</v>
      </c>
      <c r="O1605">
        <v>1554.7</v>
      </c>
      <c r="P1605" s="1">
        <v>157490</v>
      </c>
      <c r="Q1605">
        <v>-30.901</v>
      </c>
      <c r="R1605">
        <v>0.94847000000000004</v>
      </c>
      <c r="S1605">
        <v>0.94460999999999995</v>
      </c>
      <c r="T1605">
        <v>0.10063</v>
      </c>
      <c r="U1605">
        <v>2.9988999999999998E-2</v>
      </c>
      <c r="V1605">
        <v>-8.0609E-2</v>
      </c>
      <c r="W1605">
        <v>-0.13331999999999999</v>
      </c>
      <c r="X1605">
        <v>0.46079999999999999</v>
      </c>
      <c r="Y1605">
        <v>0.12584999999999999</v>
      </c>
      <c r="Z1605">
        <v>0.19719999999999999</v>
      </c>
      <c r="AA1605">
        <v>0.15804000000000001</v>
      </c>
      <c r="AB1605">
        <v>0.39717000000000002</v>
      </c>
      <c r="AC1605">
        <v>0.22578000000000001</v>
      </c>
      <c r="AD1605">
        <v>44</v>
      </c>
      <c r="AE1605">
        <v>7</v>
      </c>
      <c r="AF1605">
        <v>1</v>
      </c>
      <c r="AG1605">
        <v>5.6361000000000001E-2</v>
      </c>
      <c r="AH1605">
        <v>0.94364000000000003</v>
      </c>
      <c r="AI1605">
        <v>8</v>
      </c>
      <c r="AJ1605">
        <v>0</v>
      </c>
      <c r="AK1605">
        <v>3</v>
      </c>
      <c r="AL1605">
        <v>0</v>
      </c>
      <c r="AM1605">
        <v>1</v>
      </c>
      <c r="AN1605">
        <v>1</v>
      </c>
      <c r="AO1605">
        <v>0.51019999999999999</v>
      </c>
      <c r="AP1605">
        <v>0</v>
      </c>
      <c r="AQ1605">
        <v>1</v>
      </c>
      <c r="AR1605" t="s">
        <v>95</v>
      </c>
      <c r="AS1605" t="s">
        <v>95</v>
      </c>
      <c r="AT1605" t="s">
        <v>95</v>
      </c>
      <c r="AU1605" t="s">
        <v>94</v>
      </c>
      <c r="AV1605" t="s">
        <v>94</v>
      </c>
      <c r="AW1605" t="s">
        <v>94</v>
      </c>
      <c r="AX1605" t="s">
        <v>94</v>
      </c>
      <c r="AY1605" t="s">
        <v>95</v>
      </c>
      <c r="AZ1605" t="s">
        <v>94</v>
      </c>
      <c r="BA1605" t="s">
        <v>94</v>
      </c>
      <c r="BB1605" t="s">
        <v>94</v>
      </c>
      <c r="BC1605" t="s">
        <v>94</v>
      </c>
      <c r="BD1605" t="s">
        <v>94</v>
      </c>
      <c r="BH1605" t="s">
        <v>341</v>
      </c>
      <c r="BI1605">
        <v>1</v>
      </c>
      <c r="BJ1605" t="s">
        <v>97</v>
      </c>
      <c r="BK1605" t="s">
        <v>138</v>
      </c>
      <c r="BL1605">
        <v>0</v>
      </c>
      <c r="BM1605">
        <v>0</v>
      </c>
      <c r="BN1605">
        <v>0</v>
      </c>
      <c r="BO1605">
        <v>0</v>
      </c>
      <c r="BP1605">
        <v>0</v>
      </c>
      <c r="BQ1605">
        <v>0</v>
      </c>
      <c r="BY1605">
        <v>1670</v>
      </c>
      <c r="CG1605" s="4">
        <v>0</v>
      </c>
      <c r="CH1605" s="4">
        <v>0</v>
      </c>
      <c r="CI1605" s="5">
        <v>0</v>
      </c>
      <c r="CJ1605" s="5">
        <v>0</v>
      </c>
      <c r="CK1605" s="5">
        <v>0</v>
      </c>
      <c r="CL1605" s="5">
        <v>0</v>
      </c>
    </row>
    <row r="1606" spans="1:91" x14ac:dyDescent="0.2">
      <c r="A1606" t="s">
        <v>2428</v>
      </c>
      <c r="B1606" t="s">
        <v>2275</v>
      </c>
      <c r="C1606" t="s">
        <v>1896</v>
      </c>
      <c r="D1606">
        <v>3.5</v>
      </c>
      <c r="E1606" t="s">
        <v>317</v>
      </c>
      <c r="F1606" t="s">
        <v>362</v>
      </c>
      <c r="G1606" t="s">
        <v>357</v>
      </c>
      <c r="H1606" t="s">
        <v>2278</v>
      </c>
      <c r="I1606">
        <v>0.44352000000000003</v>
      </c>
      <c r="J1606">
        <v>0.31903999999999999</v>
      </c>
      <c r="K1606">
        <v>8.3071999999999993E-2</v>
      </c>
      <c r="L1606">
        <v>2023.8</v>
      </c>
      <c r="M1606">
        <v>9.9080999999999992</v>
      </c>
      <c r="N1606">
        <v>16.773</v>
      </c>
      <c r="O1606">
        <v>6.5766</v>
      </c>
      <c r="P1606">
        <v>2023</v>
      </c>
      <c r="Q1606">
        <v>-165.61</v>
      </c>
      <c r="R1606">
        <v>0.98511000000000004</v>
      </c>
      <c r="S1606">
        <v>0.98402000000000001</v>
      </c>
      <c r="T1606">
        <v>0.22875999999999999</v>
      </c>
      <c r="U1606">
        <v>9.4981999999999997E-2</v>
      </c>
      <c r="V1606">
        <v>0.98029999999999995</v>
      </c>
      <c r="W1606">
        <v>0.97936999999999996</v>
      </c>
      <c r="X1606">
        <v>0.26306000000000002</v>
      </c>
      <c r="Y1606">
        <v>0.13986999999999999</v>
      </c>
      <c r="Z1606">
        <v>0.33128000000000002</v>
      </c>
      <c r="AA1606">
        <v>0.29942999999999997</v>
      </c>
      <c r="AB1606">
        <v>1.5327999999999999</v>
      </c>
      <c r="AC1606">
        <v>1.0678000000000001</v>
      </c>
      <c r="AD1606">
        <v>45</v>
      </c>
      <c r="AE1606">
        <v>9</v>
      </c>
      <c r="AF1606">
        <v>0.51834999999999998</v>
      </c>
      <c r="AG1606">
        <v>1.0359999999999999E-2</v>
      </c>
      <c r="AH1606">
        <v>0.50799000000000005</v>
      </c>
      <c r="AI1606">
        <v>9</v>
      </c>
      <c r="AJ1606">
        <v>0</v>
      </c>
      <c r="AK1606">
        <v>8</v>
      </c>
      <c r="AL1606">
        <v>0</v>
      </c>
      <c r="AM1606">
        <v>0</v>
      </c>
      <c r="AN1606">
        <v>1</v>
      </c>
      <c r="AO1606">
        <v>0.74838000000000005</v>
      </c>
      <c r="AP1606">
        <v>0</v>
      </c>
      <c r="AQ1606">
        <v>1</v>
      </c>
      <c r="AR1606" t="s">
        <v>95</v>
      </c>
      <c r="AS1606" t="s">
        <v>95</v>
      </c>
      <c r="AT1606" t="s">
        <v>95</v>
      </c>
      <c r="AU1606" t="s">
        <v>95</v>
      </c>
      <c r="AV1606" t="s">
        <v>95</v>
      </c>
      <c r="AW1606" t="s">
        <v>95</v>
      </c>
      <c r="AX1606" t="s">
        <v>95</v>
      </c>
      <c r="AY1606" t="s">
        <v>95</v>
      </c>
      <c r="AZ1606" t="s">
        <v>95</v>
      </c>
      <c r="BA1606" t="s">
        <v>95</v>
      </c>
      <c r="BB1606" t="s">
        <v>95</v>
      </c>
      <c r="BC1606" t="s">
        <v>95</v>
      </c>
      <c r="BD1606" t="s">
        <v>95</v>
      </c>
      <c r="BI1606">
        <v>0</v>
      </c>
      <c r="BJ1606" t="s">
        <v>137</v>
      </c>
      <c r="BK1606" t="s">
        <v>180</v>
      </c>
      <c r="BL1606">
        <v>1</v>
      </c>
      <c r="BM1606">
        <v>1</v>
      </c>
      <c r="BN1606">
        <v>0</v>
      </c>
      <c r="BO1606">
        <v>0</v>
      </c>
      <c r="BP1606">
        <v>0</v>
      </c>
      <c r="BQ1606">
        <v>0</v>
      </c>
      <c r="BY1606">
        <v>1671</v>
      </c>
      <c r="CG1606" s="4">
        <v>1</v>
      </c>
      <c r="CH1606" s="4">
        <v>1</v>
      </c>
      <c r="CI1606" s="5">
        <v>0</v>
      </c>
      <c r="CJ1606" s="5">
        <v>0</v>
      </c>
      <c r="CK1606" s="5">
        <v>0</v>
      </c>
      <c r="CL1606" s="5">
        <v>0</v>
      </c>
    </row>
    <row r="1607" spans="1:91" x14ac:dyDescent="0.2">
      <c r="A1607" t="s">
        <v>2429</v>
      </c>
      <c r="B1607" t="s">
        <v>2275</v>
      </c>
      <c r="C1607" t="s">
        <v>1896</v>
      </c>
      <c r="D1607">
        <v>3.5</v>
      </c>
      <c r="E1607" t="s">
        <v>317</v>
      </c>
      <c r="F1607" t="s">
        <v>364</v>
      </c>
      <c r="G1607" t="s">
        <v>360</v>
      </c>
      <c r="H1607" t="s">
        <v>2278</v>
      </c>
      <c r="I1607">
        <v>0.34928999999999999</v>
      </c>
      <c r="J1607">
        <v>2.8657000000000001E-3</v>
      </c>
      <c r="K1607">
        <v>1.9588000000000001E-2</v>
      </c>
      <c r="L1607">
        <v>2051.6</v>
      </c>
      <c r="M1607">
        <v>12.581</v>
      </c>
      <c r="N1607">
        <v>47063</v>
      </c>
      <c r="O1607">
        <v>1554.7</v>
      </c>
      <c r="P1607" s="1">
        <v>157500</v>
      </c>
      <c r="Q1607">
        <v>-39.042000000000002</v>
      </c>
      <c r="R1607">
        <v>0.67115999999999998</v>
      </c>
      <c r="S1607">
        <v>0.64649000000000001</v>
      </c>
      <c r="T1607">
        <v>0.29582999999999998</v>
      </c>
      <c r="U1607">
        <v>0.10156999999999999</v>
      </c>
      <c r="V1607">
        <v>-0.10045999999999999</v>
      </c>
      <c r="W1607">
        <v>-0.15414</v>
      </c>
      <c r="X1607">
        <v>0.54117000000000004</v>
      </c>
      <c r="Y1607">
        <v>0.16350999999999999</v>
      </c>
      <c r="Z1607">
        <v>0.23247999999999999</v>
      </c>
      <c r="AA1607">
        <v>0.19503999999999999</v>
      </c>
      <c r="AB1607">
        <v>0.45195000000000002</v>
      </c>
      <c r="AC1607">
        <v>0.28826000000000002</v>
      </c>
      <c r="AD1607">
        <v>44</v>
      </c>
      <c r="AE1607">
        <v>7</v>
      </c>
      <c r="AF1607" s="1">
        <v>4.5305000000000001E-5</v>
      </c>
      <c r="AG1607" s="1">
        <v>2.5534E-6</v>
      </c>
      <c r="AH1607" s="1">
        <v>4.2750999999999998E-5</v>
      </c>
      <c r="AI1607">
        <v>8</v>
      </c>
      <c r="AJ1607">
        <v>0</v>
      </c>
      <c r="AK1607">
        <v>3</v>
      </c>
      <c r="AL1607">
        <v>0</v>
      </c>
      <c r="AM1607">
        <v>1</v>
      </c>
      <c r="AN1607">
        <v>1</v>
      </c>
      <c r="AO1607">
        <v>0.41877999999999999</v>
      </c>
      <c r="AP1607">
        <v>0</v>
      </c>
      <c r="AQ1607">
        <v>1</v>
      </c>
      <c r="AR1607" t="s">
        <v>94</v>
      </c>
      <c r="AS1607" t="s">
        <v>95</v>
      </c>
      <c r="AT1607" t="s">
        <v>95</v>
      </c>
      <c r="AU1607" t="s">
        <v>94</v>
      </c>
      <c r="AV1607" t="s">
        <v>94</v>
      </c>
      <c r="AW1607" t="s">
        <v>94</v>
      </c>
      <c r="AX1607" t="s">
        <v>94</v>
      </c>
      <c r="AY1607" t="s">
        <v>94</v>
      </c>
      <c r="AZ1607" t="s">
        <v>94</v>
      </c>
      <c r="BA1607" t="s">
        <v>94</v>
      </c>
      <c r="BB1607" t="s">
        <v>94</v>
      </c>
      <c r="BC1607" t="s">
        <v>94</v>
      </c>
      <c r="BD1607" t="s">
        <v>94</v>
      </c>
      <c r="BH1607" t="s">
        <v>341</v>
      </c>
      <c r="BI1607">
        <v>1</v>
      </c>
      <c r="BJ1607" t="s">
        <v>97</v>
      </c>
      <c r="BK1607" t="s">
        <v>138</v>
      </c>
      <c r="BL1607">
        <v>0</v>
      </c>
      <c r="BM1607">
        <v>0</v>
      </c>
      <c r="BN1607">
        <v>0</v>
      </c>
      <c r="BO1607">
        <v>0</v>
      </c>
      <c r="BP1607">
        <v>0</v>
      </c>
      <c r="BQ1607">
        <v>0</v>
      </c>
      <c r="BY1607">
        <v>1672</v>
      </c>
      <c r="CG1607" s="4">
        <v>0</v>
      </c>
      <c r="CH1607" s="4">
        <v>0</v>
      </c>
      <c r="CI1607" s="5">
        <v>0</v>
      </c>
      <c r="CJ1607" s="5">
        <v>0</v>
      </c>
      <c r="CK1607" s="5">
        <v>0</v>
      </c>
      <c r="CL1607" s="5">
        <v>0</v>
      </c>
    </row>
    <row r="1608" spans="1:91" x14ac:dyDescent="0.2">
      <c r="A1608" t="s">
        <v>2430</v>
      </c>
      <c r="B1608" t="s">
        <v>2275</v>
      </c>
      <c r="C1608" t="s">
        <v>1896</v>
      </c>
      <c r="D1608">
        <v>3.5</v>
      </c>
      <c r="E1608" t="s">
        <v>317</v>
      </c>
      <c r="F1608" t="s">
        <v>366</v>
      </c>
      <c r="G1608" t="s">
        <v>351</v>
      </c>
      <c r="H1608" t="s">
        <v>2278</v>
      </c>
      <c r="I1608">
        <v>0.57369000000000003</v>
      </c>
      <c r="J1608">
        <v>0.248</v>
      </c>
      <c r="K1608">
        <v>0.183</v>
      </c>
      <c r="L1608">
        <v>2020.3</v>
      </c>
      <c r="M1608">
        <v>7.6599000000000004</v>
      </c>
      <c r="N1608">
        <v>16.661999999999999</v>
      </c>
      <c r="O1608">
        <v>2.1913999999999998</v>
      </c>
      <c r="P1608">
        <v>2015.7</v>
      </c>
      <c r="Q1608">
        <v>-364.8</v>
      </c>
      <c r="R1608">
        <v>0.99568000000000001</v>
      </c>
      <c r="S1608">
        <v>0.99536000000000002</v>
      </c>
      <c r="T1608">
        <v>0.25080000000000002</v>
      </c>
      <c r="U1608">
        <v>0.11586</v>
      </c>
      <c r="V1608">
        <v>0.96418999999999999</v>
      </c>
      <c r="W1608">
        <v>0.96248</v>
      </c>
      <c r="X1608">
        <v>0.72199000000000002</v>
      </c>
      <c r="Y1608">
        <v>0.41843999999999998</v>
      </c>
      <c r="Z1608">
        <v>0.38808999999999999</v>
      </c>
      <c r="AA1608">
        <v>0.35894999999999999</v>
      </c>
      <c r="AB1608">
        <v>2.9843000000000002</v>
      </c>
      <c r="AC1608">
        <v>2.2553000000000001</v>
      </c>
      <c r="AD1608">
        <v>45</v>
      </c>
      <c r="AE1608">
        <v>9</v>
      </c>
      <c r="AF1608">
        <v>0.90024000000000004</v>
      </c>
      <c r="AG1608">
        <v>6.0016E-2</v>
      </c>
      <c r="AH1608">
        <v>0.84021999999999997</v>
      </c>
      <c r="AI1608">
        <v>9</v>
      </c>
      <c r="AJ1608">
        <v>0</v>
      </c>
      <c r="AK1608">
        <v>8</v>
      </c>
      <c r="AL1608">
        <v>0</v>
      </c>
      <c r="AM1608">
        <v>0</v>
      </c>
      <c r="AN1608">
        <v>0</v>
      </c>
      <c r="AO1608">
        <v>0.83442000000000005</v>
      </c>
      <c r="AP1608">
        <v>0</v>
      </c>
      <c r="AQ1608">
        <v>1</v>
      </c>
      <c r="AR1608" t="s">
        <v>95</v>
      </c>
      <c r="AS1608" t="s">
        <v>95</v>
      </c>
      <c r="AT1608" t="s">
        <v>95</v>
      </c>
      <c r="AU1608" t="s">
        <v>95</v>
      </c>
      <c r="AV1608" t="s">
        <v>95</v>
      </c>
      <c r="AW1608" t="s">
        <v>95</v>
      </c>
      <c r="AX1608" t="s">
        <v>95</v>
      </c>
      <c r="AY1608" t="s">
        <v>95</v>
      </c>
      <c r="AZ1608" t="s">
        <v>95</v>
      </c>
      <c r="BA1608" t="s">
        <v>95</v>
      </c>
      <c r="BB1608" t="s">
        <v>95</v>
      </c>
      <c r="BC1608" t="s">
        <v>95</v>
      </c>
      <c r="BD1608" t="s">
        <v>95</v>
      </c>
      <c r="BI1608">
        <v>0</v>
      </c>
      <c r="BJ1608" t="s">
        <v>137</v>
      </c>
      <c r="BK1608" t="s">
        <v>180</v>
      </c>
      <c r="BL1608">
        <v>1</v>
      </c>
      <c r="BM1608">
        <v>1</v>
      </c>
      <c r="BN1608">
        <v>0</v>
      </c>
      <c r="BO1608">
        <v>0</v>
      </c>
      <c r="BP1608">
        <v>0</v>
      </c>
      <c r="BQ1608">
        <v>0</v>
      </c>
      <c r="BY1608">
        <v>1673</v>
      </c>
      <c r="CG1608" s="4">
        <v>1</v>
      </c>
      <c r="CH1608" s="4">
        <v>1</v>
      </c>
      <c r="CI1608" s="5">
        <v>0</v>
      </c>
      <c r="CJ1608" s="5">
        <v>0</v>
      </c>
      <c r="CK1608" s="5">
        <v>0</v>
      </c>
      <c r="CL1608" s="5">
        <v>0</v>
      </c>
    </row>
    <row r="1609" spans="1:91" x14ac:dyDescent="0.2">
      <c r="A1609" t="s">
        <v>2431</v>
      </c>
      <c r="B1609" t="s">
        <v>2275</v>
      </c>
      <c r="C1609" t="s">
        <v>1896</v>
      </c>
      <c r="D1609">
        <v>3.5</v>
      </c>
      <c r="E1609" t="s">
        <v>317</v>
      </c>
      <c r="F1609" t="s">
        <v>368</v>
      </c>
      <c r="G1609" t="s">
        <v>354</v>
      </c>
      <c r="H1609" t="s">
        <v>2278</v>
      </c>
      <c r="I1609">
        <v>1.3119000000000001</v>
      </c>
      <c r="J1609">
        <v>4.1920999999999998E-3</v>
      </c>
      <c r="K1609">
        <v>3.3524999999999999E-2</v>
      </c>
      <c r="L1609">
        <v>2016.6</v>
      </c>
      <c r="M1609">
        <v>3.3496999999999999</v>
      </c>
      <c r="N1609">
        <v>2.0461999999999998</v>
      </c>
      <c r="O1609">
        <v>1554.4</v>
      </c>
      <c r="P1609" s="1">
        <v>157520</v>
      </c>
      <c r="Q1609">
        <v>-66.804000000000002</v>
      </c>
      <c r="R1609">
        <v>0.88787000000000005</v>
      </c>
      <c r="S1609">
        <v>0.87924000000000002</v>
      </c>
      <c r="T1609">
        <v>0.23205999999999999</v>
      </c>
      <c r="U1609">
        <v>7.5631000000000004E-2</v>
      </c>
      <c r="V1609">
        <v>-0.16216</v>
      </c>
      <c r="W1609">
        <v>-0.22026999999999999</v>
      </c>
      <c r="X1609">
        <v>0.74709000000000003</v>
      </c>
      <c r="Y1609">
        <v>0.27906999999999998</v>
      </c>
      <c r="Z1609">
        <v>0.36038999999999999</v>
      </c>
      <c r="AA1609">
        <v>0.32840999999999998</v>
      </c>
      <c r="AB1609">
        <v>0.55423999999999995</v>
      </c>
      <c r="AC1609">
        <v>0.40612999999999999</v>
      </c>
      <c r="AD1609">
        <v>43</v>
      </c>
      <c r="AE1609">
        <v>7</v>
      </c>
      <c r="AF1609">
        <v>1.4661</v>
      </c>
      <c r="AG1609">
        <v>0.48870999999999998</v>
      </c>
      <c r="AH1609">
        <v>0.97743000000000002</v>
      </c>
      <c r="AI1609">
        <v>7</v>
      </c>
      <c r="AJ1609">
        <v>0</v>
      </c>
      <c r="AK1609">
        <v>6</v>
      </c>
      <c r="AL1609">
        <v>0</v>
      </c>
      <c r="AM1609">
        <v>0</v>
      </c>
      <c r="AN1609">
        <v>1</v>
      </c>
      <c r="AO1609">
        <v>0.66666999999999998</v>
      </c>
      <c r="AP1609">
        <v>0</v>
      </c>
      <c r="AQ1609">
        <v>1</v>
      </c>
      <c r="AR1609" t="s">
        <v>95</v>
      </c>
      <c r="AS1609" t="s">
        <v>95</v>
      </c>
      <c r="AT1609" t="s">
        <v>95</v>
      </c>
      <c r="AU1609" t="s">
        <v>95</v>
      </c>
      <c r="AV1609" t="s">
        <v>95</v>
      </c>
      <c r="AW1609" t="s">
        <v>95</v>
      </c>
      <c r="AX1609" t="s">
        <v>94</v>
      </c>
      <c r="AY1609" t="s">
        <v>95</v>
      </c>
      <c r="AZ1609" t="s">
        <v>95</v>
      </c>
      <c r="BA1609" t="s">
        <v>94</v>
      </c>
      <c r="BB1609" t="s">
        <v>94</v>
      </c>
      <c r="BC1609" t="s">
        <v>95</v>
      </c>
      <c r="BD1609" t="s">
        <v>95</v>
      </c>
      <c r="BH1609" t="s">
        <v>341</v>
      </c>
      <c r="BI1609">
        <v>1</v>
      </c>
      <c r="BJ1609" t="s">
        <v>97</v>
      </c>
      <c r="BK1609" t="s">
        <v>138</v>
      </c>
      <c r="BL1609">
        <v>0</v>
      </c>
      <c r="BM1609">
        <v>0</v>
      </c>
      <c r="BN1609">
        <v>0</v>
      </c>
      <c r="BO1609">
        <v>0</v>
      </c>
      <c r="BP1609">
        <v>0</v>
      </c>
      <c r="BQ1609">
        <v>0</v>
      </c>
      <c r="BY1609">
        <v>1674</v>
      </c>
      <c r="CG1609" s="4">
        <v>0</v>
      </c>
      <c r="CH1609" s="4">
        <v>0</v>
      </c>
      <c r="CI1609" s="5">
        <v>0</v>
      </c>
      <c r="CJ1609" s="5">
        <v>0</v>
      </c>
      <c r="CK1609" s="5">
        <v>0</v>
      </c>
      <c r="CL1609" s="5">
        <v>0</v>
      </c>
    </row>
    <row r="1610" spans="1:91" x14ac:dyDescent="0.2">
      <c r="A1610" t="s">
        <v>2432</v>
      </c>
      <c r="B1610" t="s">
        <v>2275</v>
      </c>
      <c r="C1610" t="s">
        <v>441</v>
      </c>
      <c r="D1610">
        <v>1.1000000000000001</v>
      </c>
      <c r="E1610" t="s">
        <v>90</v>
      </c>
      <c r="F1610" t="s">
        <v>2276</v>
      </c>
      <c r="G1610" t="s">
        <v>2277</v>
      </c>
      <c r="H1610" t="s">
        <v>2278</v>
      </c>
      <c r="I1610">
        <v>0.45149</v>
      </c>
      <c r="J1610">
        <v>1.4162999999999999E-3</v>
      </c>
      <c r="K1610">
        <v>4.5151999999999996E-3</v>
      </c>
      <c r="L1610">
        <v>2015.7</v>
      </c>
      <c r="M1610">
        <v>9.7332000000000001</v>
      </c>
      <c r="N1610">
        <v>7.0462999999999998E-2</v>
      </c>
      <c r="O1610">
        <v>1555.2</v>
      </c>
      <c r="P1610" s="1">
        <v>157500</v>
      </c>
      <c r="Q1610">
        <v>-9.0631000000000004</v>
      </c>
      <c r="R1610">
        <v>0.26480999999999999</v>
      </c>
      <c r="S1610">
        <v>-0.10278</v>
      </c>
      <c r="T1610">
        <v>2.3938000000000001E-2</v>
      </c>
      <c r="U1610">
        <v>1.8353000000000001E-2</v>
      </c>
      <c r="V1610">
        <v>-3.298</v>
      </c>
      <c r="W1610">
        <v>-4.5259999999999998</v>
      </c>
      <c r="X1610">
        <v>5.7877999999999999E-2</v>
      </c>
      <c r="Y1610">
        <v>5.0700000000000002E-2</v>
      </c>
      <c r="Z1610">
        <v>0.21579000000000001</v>
      </c>
      <c r="AA1610">
        <v>-8.2692000000000009E-3</v>
      </c>
      <c r="AB1610">
        <v>2.4722999999999998E-2</v>
      </c>
      <c r="AC1610">
        <v>1.7432E-2</v>
      </c>
      <c r="AD1610">
        <v>10</v>
      </c>
      <c r="AE1610">
        <v>10</v>
      </c>
      <c r="AF1610">
        <v>1.7314000000000001</v>
      </c>
      <c r="AG1610">
        <v>0.45413999999999999</v>
      </c>
      <c r="AH1610">
        <v>1.2773000000000001</v>
      </c>
      <c r="AI1610">
        <v>10</v>
      </c>
      <c r="AJ1610">
        <v>3</v>
      </c>
      <c r="AK1610">
        <v>9</v>
      </c>
      <c r="AL1610">
        <v>1</v>
      </c>
      <c r="AM1610">
        <v>0</v>
      </c>
      <c r="AN1610">
        <v>1</v>
      </c>
      <c r="AO1610">
        <v>0.80728</v>
      </c>
      <c r="AP1610">
        <v>1</v>
      </c>
      <c r="AQ1610">
        <v>1</v>
      </c>
      <c r="AR1610" t="s">
        <v>96</v>
      </c>
      <c r="AS1610" t="s">
        <v>95</v>
      </c>
      <c r="AT1610" t="s">
        <v>95</v>
      </c>
      <c r="AU1610" t="s">
        <v>95</v>
      </c>
      <c r="AV1610" t="s">
        <v>95</v>
      </c>
      <c r="AW1610" t="s">
        <v>95</v>
      </c>
      <c r="AX1610" t="s">
        <v>95</v>
      </c>
      <c r="AY1610" t="s">
        <v>95</v>
      </c>
      <c r="AZ1610" t="s">
        <v>94</v>
      </c>
      <c r="BA1610" t="s">
        <v>96</v>
      </c>
      <c r="BB1610" t="s">
        <v>94</v>
      </c>
      <c r="BC1610" t="s">
        <v>96</v>
      </c>
      <c r="BD1610" t="s">
        <v>94</v>
      </c>
      <c r="BI1610">
        <v>0</v>
      </c>
      <c r="BJ1610" t="s">
        <v>133</v>
      </c>
      <c r="BK1610" t="s">
        <v>501</v>
      </c>
      <c r="BL1610">
        <v>1</v>
      </c>
      <c r="BM1610">
        <v>1</v>
      </c>
      <c r="BN1610">
        <v>0</v>
      </c>
      <c r="BO1610">
        <v>0</v>
      </c>
      <c r="BP1610">
        <v>0</v>
      </c>
      <c r="BQ1610">
        <v>0</v>
      </c>
      <c r="BY1610">
        <v>1675</v>
      </c>
      <c r="CG1610" s="4">
        <v>0</v>
      </c>
      <c r="CH1610" s="4">
        <v>1</v>
      </c>
      <c r="CI1610" s="5">
        <v>0</v>
      </c>
      <c r="CJ1610" s="5">
        <v>0</v>
      </c>
      <c r="CK1610" s="5">
        <v>0</v>
      </c>
      <c r="CL1610" s="5">
        <v>0</v>
      </c>
    </row>
    <row r="1611" spans="1:91" x14ac:dyDescent="0.2">
      <c r="A1611" t="s">
        <v>2433</v>
      </c>
      <c r="B1611" t="s">
        <v>2275</v>
      </c>
      <c r="C1611" t="s">
        <v>441</v>
      </c>
      <c r="D1611">
        <v>1.1000000000000001</v>
      </c>
      <c r="E1611" t="s">
        <v>90</v>
      </c>
      <c r="F1611" t="s">
        <v>2280</v>
      </c>
      <c r="G1611" t="s">
        <v>2281</v>
      </c>
      <c r="H1611" t="s">
        <v>2278</v>
      </c>
      <c r="I1611">
        <v>0.13217999999999999</v>
      </c>
      <c r="K1611">
        <v>8.0000000000000004E-4</v>
      </c>
      <c r="L1611">
        <v>2004.8</v>
      </c>
      <c r="M1611">
        <v>33.247</v>
      </c>
      <c r="N1611">
        <v>4.1761E-2</v>
      </c>
      <c r="Q1611">
        <v>-1.5789</v>
      </c>
      <c r="R1611">
        <v>0.84345000000000003</v>
      </c>
      <c r="S1611">
        <v>0.60863</v>
      </c>
      <c r="T1611">
        <v>5.8982000000000001E-4</v>
      </c>
      <c r="U1611">
        <v>4.8828999999999995E-4</v>
      </c>
      <c r="Z1611">
        <v>0.84</v>
      </c>
      <c r="AA1611">
        <v>0.73333000000000004</v>
      </c>
      <c r="AB1611">
        <v>5.9628000000000003E-4</v>
      </c>
      <c r="AC1611">
        <v>5.3333000000000005E-4</v>
      </c>
      <c r="AD1611">
        <v>6</v>
      </c>
      <c r="AE1611">
        <v>6</v>
      </c>
      <c r="AF1611">
        <v>0.86206000000000005</v>
      </c>
      <c r="AG1611">
        <v>0.76627000000000001</v>
      </c>
      <c r="AH1611">
        <v>9.5783999999999994E-2</v>
      </c>
      <c r="AI1611">
        <v>6</v>
      </c>
      <c r="AJ1611">
        <v>1</v>
      </c>
      <c r="AK1611">
        <v>5</v>
      </c>
      <c r="AL1611">
        <v>1</v>
      </c>
      <c r="AM1611">
        <v>0</v>
      </c>
      <c r="AN1611">
        <v>0</v>
      </c>
      <c r="AO1611">
        <v>0.83559000000000005</v>
      </c>
      <c r="AP1611">
        <v>1</v>
      </c>
      <c r="AQ1611">
        <v>1</v>
      </c>
      <c r="AR1611" t="s">
        <v>95</v>
      </c>
      <c r="AS1611" t="s">
        <v>95</v>
      </c>
      <c r="AT1611" t="s">
        <v>95</v>
      </c>
      <c r="AU1611" t="s">
        <v>95</v>
      </c>
      <c r="AV1611" t="s">
        <v>95</v>
      </c>
      <c r="AW1611" t="s">
        <v>95</v>
      </c>
      <c r="AX1611" t="s">
        <v>95</v>
      </c>
      <c r="AY1611" t="s">
        <v>94</v>
      </c>
      <c r="AZ1611" t="s">
        <v>95</v>
      </c>
      <c r="BA1611" t="s">
        <v>94</v>
      </c>
      <c r="BB1611" t="s">
        <v>95</v>
      </c>
      <c r="BC1611" t="s">
        <v>96</v>
      </c>
      <c r="BD1611" t="s">
        <v>95</v>
      </c>
      <c r="BH1611" t="s">
        <v>1279</v>
      </c>
      <c r="BI1611">
        <v>0</v>
      </c>
      <c r="BJ1611" t="s">
        <v>108</v>
      </c>
      <c r="BK1611" t="s">
        <v>138</v>
      </c>
      <c r="BL1611">
        <v>0</v>
      </c>
      <c r="BM1611">
        <v>1</v>
      </c>
      <c r="BN1611">
        <v>0</v>
      </c>
      <c r="BO1611">
        <v>1</v>
      </c>
      <c r="BP1611">
        <v>0</v>
      </c>
      <c r="BQ1611">
        <v>0</v>
      </c>
      <c r="BY1611">
        <v>1676</v>
      </c>
      <c r="CG1611" s="4">
        <v>0</v>
      </c>
      <c r="CH1611" s="4">
        <v>1</v>
      </c>
      <c r="CI1611" s="5">
        <v>0</v>
      </c>
      <c r="CJ1611" s="5">
        <v>1</v>
      </c>
      <c r="CK1611" s="5">
        <v>0</v>
      </c>
      <c r="CL1611" s="5">
        <v>0</v>
      </c>
      <c r="CM1611" s="12" t="s">
        <v>3471</v>
      </c>
    </row>
    <row r="1612" spans="1:91" x14ac:dyDescent="0.2">
      <c r="A1612" t="s">
        <v>2434</v>
      </c>
      <c r="B1612" t="s">
        <v>2275</v>
      </c>
      <c r="C1612" t="s">
        <v>441</v>
      </c>
      <c r="D1612">
        <v>1.1000000000000001</v>
      </c>
      <c r="E1612" t="s">
        <v>90</v>
      </c>
      <c r="F1612" t="s">
        <v>2283</v>
      </c>
      <c r="G1612" t="s">
        <v>107</v>
      </c>
      <c r="H1612" t="s">
        <v>2278</v>
      </c>
      <c r="I1612">
        <v>0.45149</v>
      </c>
      <c r="J1612">
        <v>1.4162999999999999E-3</v>
      </c>
      <c r="K1612">
        <v>4.5151999999999996E-3</v>
      </c>
      <c r="L1612">
        <v>2015.7</v>
      </c>
      <c r="M1612">
        <v>9.7332000000000001</v>
      </c>
      <c r="N1612">
        <v>7.0462999999999998E-2</v>
      </c>
      <c r="O1612">
        <v>1555.2</v>
      </c>
      <c r="P1612" s="1">
        <v>157500</v>
      </c>
      <c r="Q1612">
        <v>-9.0631000000000004</v>
      </c>
      <c r="R1612">
        <v>0.26480999999999999</v>
      </c>
      <c r="S1612">
        <v>-0.10278</v>
      </c>
      <c r="T1612">
        <v>2.3938000000000001E-2</v>
      </c>
      <c r="U1612">
        <v>1.8353000000000001E-2</v>
      </c>
      <c r="V1612">
        <v>-3.298</v>
      </c>
      <c r="W1612">
        <v>-4.5259999999999998</v>
      </c>
      <c r="X1612">
        <v>5.7877999999999999E-2</v>
      </c>
      <c r="Y1612">
        <v>5.0700000000000002E-2</v>
      </c>
      <c r="Z1612">
        <v>0.21579000000000001</v>
      </c>
      <c r="AA1612">
        <v>-8.2692000000000009E-3</v>
      </c>
      <c r="AB1612">
        <v>2.4722999999999998E-2</v>
      </c>
      <c r="AC1612">
        <v>1.7432E-2</v>
      </c>
      <c r="AD1612">
        <v>10</v>
      </c>
      <c r="AE1612">
        <v>10</v>
      </c>
      <c r="AF1612">
        <v>1.7314000000000001</v>
      </c>
      <c r="AG1612">
        <v>0.45413999999999999</v>
      </c>
      <c r="AH1612">
        <v>1.2773000000000001</v>
      </c>
      <c r="AI1612">
        <v>10</v>
      </c>
      <c r="AJ1612">
        <v>3</v>
      </c>
      <c r="AK1612">
        <v>9</v>
      </c>
      <c r="AL1612">
        <v>1</v>
      </c>
      <c r="AM1612">
        <v>0</v>
      </c>
      <c r="AN1612">
        <v>1</v>
      </c>
      <c r="AO1612">
        <v>0.80728</v>
      </c>
      <c r="AP1612">
        <v>1</v>
      </c>
      <c r="AQ1612">
        <v>1</v>
      </c>
      <c r="AR1612" t="s">
        <v>96</v>
      </c>
      <c r="AS1612" t="s">
        <v>95</v>
      </c>
      <c r="AT1612" t="s">
        <v>95</v>
      </c>
      <c r="AU1612" t="s">
        <v>95</v>
      </c>
      <c r="AV1612" t="s">
        <v>95</v>
      </c>
      <c r="AW1612" t="s">
        <v>95</v>
      </c>
      <c r="AX1612" t="s">
        <v>95</v>
      </c>
      <c r="AY1612" t="s">
        <v>95</v>
      </c>
      <c r="AZ1612" t="s">
        <v>94</v>
      </c>
      <c r="BA1612" t="s">
        <v>96</v>
      </c>
      <c r="BB1612" t="s">
        <v>94</v>
      </c>
      <c r="BC1612" t="s">
        <v>96</v>
      </c>
      <c r="BD1612" t="s">
        <v>94</v>
      </c>
      <c r="BH1612" t="s">
        <v>2284</v>
      </c>
      <c r="BI1612">
        <v>0</v>
      </c>
      <c r="BK1612" t="s">
        <v>109</v>
      </c>
      <c r="BL1612">
        <v>0</v>
      </c>
      <c r="BM1612">
        <v>1</v>
      </c>
      <c r="BN1612">
        <v>0</v>
      </c>
      <c r="BO1612">
        <v>0</v>
      </c>
      <c r="BP1612">
        <v>0</v>
      </c>
      <c r="BQ1612">
        <v>0</v>
      </c>
      <c r="BY1612">
        <v>1677</v>
      </c>
      <c r="CG1612" s="4">
        <v>0</v>
      </c>
      <c r="CH1612" s="4">
        <v>1</v>
      </c>
      <c r="CI1612" s="5">
        <v>0</v>
      </c>
      <c r="CJ1612" s="5">
        <v>0</v>
      </c>
      <c r="CK1612" s="5">
        <v>0</v>
      </c>
      <c r="CL1612" s="5">
        <v>0</v>
      </c>
      <c r="CM1612" s="12" t="s">
        <v>3472</v>
      </c>
    </row>
    <row r="1613" spans="1:91" x14ac:dyDescent="0.2">
      <c r="A1613" t="s">
        <v>2435</v>
      </c>
      <c r="B1613" t="s">
        <v>2275</v>
      </c>
      <c r="C1613" t="s">
        <v>441</v>
      </c>
      <c r="D1613">
        <v>3.2</v>
      </c>
      <c r="E1613" t="s">
        <v>120</v>
      </c>
      <c r="F1613" t="s">
        <v>2286</v>
      </c>
      <c r="G1613" t="s">
        <v>2287</v>
      </c>
      <c r="H1613" t="s">
        <v>2278</v>
      </c>
      <c r="I1613">
        <v>0.55647000000000002</v>
      </c>
      <c r="J1613">
        <v>1.5721000000000001E-3</v>
      </c>
      <c r="K1613">
        <v>6.1878999999999997E-3</v>
      </c>
      <c r="L1613">
        <v>2016.7</v>
      </c>
      <c r="M1613">
        <v>7.8970000000000002</v>
      </c>
      <c r="N1613">
        <v>8.0379999999999993E-2</v>
      </c>
      <c r="O1613">
        <v>1555.2</v>
      </c>
      <c r="P1613" s="1">
        <v>157500</v>
      </c>
      <c r="Q1613">
        <v>-12.436999999999999</v>
      </c>
      <c r="R1613">
        <v>0.30064000000000002</v>
      </c>
      <c r="S1613">
        <v>-4.9041000000000001E-2</v>
      </c>
      <c r="T1613">
        <v>3.0171E-2</v>
      </c>
      <c r="U1613">
        <v>2.3446000000000002E-2</v>
      </c>
      <c r="V1613">
        <v>-2.2155</v>
      </c>
      <c r="W1613">
        <v>-3.1341999999999999</v>
      </c>
      <c r="X1613">
        <v>6.4694000000000002E-2</v>
      </c>
      <c r="Y1613">
        <v>5.3699999999999998E-2</v>
      </c>
      <c r="Z1613">
        <v>0.24268999999999999</v>
      </c>
      <c r="AA1613">
        <v>2.6318999999999999E-2</v>
      </c>
      <c r="AB1613">
        <v>3.1396E-2</v>
      </c>
      <c r="AC1613">
        <v>2.2599000000000001E-2</v>
      </c>
      <c r="AD1613">
        <v>10</v>
      </c>
      <c r="AE1613">
        <v>10</v>
      </c>
      <c r="AF1613">
        <v>1.7789999999999999</v>
      </c>
      <c r="AG1613">
        <v>0.36079</v>
      </c>
      <c r="AH1613">
        <v>1.4182999999999999</v>
      </c>
      <c r="AI1613">
        <v>10</v>
      </c>
      <c r="AJ1613">
        <v>3</v>
      </c>
      <c r="AK1613">
        <v>9</v>
      </c>
      <c r="AL1613">
        <v>1</v>
      </c>
      <c r="AM1613">
        <v>0</v>
      </c>
      <c r="AN1613">
        <v>1</v>
      </c>
      <c r="AO1613">
        <v>0.77425999999999995</v>
      </c>
      <c r="AP1613">
        <v>1</v>
      </c>
      <c r="AQ1613">
        <v>1</v>
      </c>
      <c r="AR1613" t="s">
        <v>94</v>
      </c>
      <c r="AS1613" t="s">
        <v>95</v>
      </c>
      <c r="AT1613" t="s">
        <v>95</v>
      </c>
      <c r="AU1613" t="s">
        <v>94</v>
      </c>
      <c r="AV1613" t="s">
        <v>95</v>
      </c>
      <c r="AW1613" t="s">
        <v>94</v>
      </c>
      <c r="AX1613" t="s">
        <v>95</v>
      </c>
      <c r="AY1613" t="s">
        <v>95</v>
      </c>
      <c r="AZ1613" t="s">
        <v>94</v>
      </c>
      <c r="BA1613" t="s">
        <v>94</v>
      </c>
      <c r="BB1613" t="s">
        <v>94</v>
      </c>
      <c r="BC1613" t="s">
        <v>94</v>
      </c>
      <c r="BD1613" t="s">
        <v>94</v>
      </c>
      <c r="BH1613" t="s">
        <v>2288</v>
      </c>
      <c r="BI1613">
        <v>0</v>
      </c>
      <c r="BL1613">
        <v>0</v>
      </c>
      <c r="BM1613">
        <v>1</v>
      </c>
      <c r="BN1613">
        <v>0</v>
      </c>
      <c r="BO1613">
        <v>0</v>
      </c>
      <c r="BP1613">
        <v>0</v>
      </c>
      <c r="BQ1613">
        <v>1</v>
      </c>
      <c r="BY1613">
        <v>1678</v>
      </c>
      <c r="CG1613" s="4">
        <v>0</v>
      </c>
      <c r="CH1613" s="4">
        <v>1</v>
      </c>
      <c r="CI1613" s="5">
        <v>0</v>
      </c>
      <c r="CJ1613" s="5">
        <v>0</v>
      </c>
      <c r="CK1613" s="5">
        <v>0</v>
      </c>
      <c r="CL1613" s="5">
        <v>1</v>
      </c>
    </row>
    <row r="1614" spans="1:91" x14ac:dyDescent="0.2">
      <c r="A1614" t="s">
        <v>2436</v>
      </c>
      <c r="B1614" t="s">
        <v>2275</v>
      </c>
      <c r="C1614" t="s">
        <v>441</v>
      </c>
      <c r="D1614">
        <v>3.2</v>
      </c>
      <c r="E1614" t="s">
        <v>120</v>
      </c>
      <c r="F1614" t="s">
        <v>2290</v>
      </c>
      <c r="G1614" t="s">
        <v>2291</v>
      </c>
      <c r="H1614" t="s">
        <v>2278</v>
      </c>
      <c r="I1614">
        <v>0.40576000000000001</v>
      </c>
      <c r="J1614">
        <v>1.2966E-3</v>
      </c>
      <c r="K1614">
        <v>3.2303000000000002E-3</v>
      </c>
      <c r="L1614">
        <v>2014.6</v>
      </c>
      <c r="M1614">
        <v>10.83</v>
      </c>
      <c r="N1614">
        <v>6.2362000000000001E-2</v>
      </c>
      <c r="O1614">
        <v>1555.3</v>
      </c>
      <c r="P1614" s="1">
        <v>157490</v>
      </c>
      <c r="Q1614">
        <v>-6.4721000000000002</v>
      </c>
      <c r="R1614">
        <v>0.22166</v>
      </c>
      <c r="S1614">
        <v>-0.16750999999999999</v>
      </c>
      <c r="T1614">
        <v>1.9553000000000001E-2</v>
      </c>
      <c r="U1614">
        <v>1.4569E-2</v>
      </c>
      <c r="V1614">
        <v>-4.7492999999999999</v>
      </c>
      <c r="W1614">
        <v>-6.3918999999999997</v>
      </c>
      <c r="X1614">
        <v>5.3142000000000002E-2</v>
      </c>
      <c r="Y1614">
        <v>4.8300000000000003E-2</v>
      </c>
      <c r="Z1614">
        <v>0.17526</v>
      </c>
      <c r="AA1614">
        <v>-6.0385000000000001E-2</v>
      </c>
      <c r="AB1614">
        <v>2.0128E-2</v>
      </c>
      <c r="AC1614">
        <v>1.3743E-2</v>
      </c>
      <c r="AD1614">
        <v>10</v>
      </c>
      <c r="AE1614">
        <v>10</v>
      </c>
      <c r="AF1614">
        <v>1.7158</v>
      </c>
      <c r="AG1614">
        <v>0.54520999999999997</v>
      </c>
      <c r="AH1614">
        <v>1.1706000000000001</v>
      </c>
      <c r="AI1614">
        <v>10</v>
      </c>
      <c r="AJ1614">
        <v>3</v>
      </c>
      <c r="AK1614">
        <v>9</v>
      </c>
      <c r="AL1614">
        <v>1</v>
      </c>
      <c r="AM1614">
        <v>0</v>
      </c>
      <c r="AN1614">
        <v>1</v>
      </c>
      <c r="AO1614">
        <v>0.83152000000000004</v>
      </c>
      <c r="AP1614">
        <v>1</v>
      </c>
      <c r="AQ1614">
        <v>1</v>
      </c>
      <c r="AR1614" t="s">
        <v>96</v>
      </c>
      <c r="AS1614" t="s">
        <v>95</v>
      </c>
      <c r="AT1614" t="s">
        <v>95</v>
      </c>
      <c r="AU1614" t="s">
        <v>95</v>
      </c>
      <c r="AV1614" t="s">
        <v>95</v>
      </c>
      <c r="AW1614" t="s">
        <v>95</v>
      </c>
      <c r="AX1614" t="s">
        <v>95</v>
      </c>
      <c r="AY1614" t="s">
        <v>95</v>
      </c>
      <c r="AZ1614" t="s">
        <v>94</v>
      </c>
      <c r="BA1614" t="s">
        <v>96</v>
      </c>
      <c r="BB1614" t="s">
        <v>94</v>
      </c>
      <c r="BC1614" t="s">
        <v>96</v>
      </c>
      <c r="BD1614" t="s">
        <v>94</v>
      </c>
      <c r="BH1614" t="s">
        <v>2288</v>
      </c>
      <c r="BI1614">
        <v>0</v>
      </c>
      <c r="BL1614">
        <v>0</v>
      </c>
      <c r="BM1614">
        <v>1</v>
      </c>
      <c r="BN1614">
        <v>0</v>
      </c>
      <c r="BO1614">
        <v>0</v>
      </c>
      <c r="BP1614">
        <v>0</v>
      </c>
      <c r="BQ1614">
        <v>0</v>
      </c>
      <c r="BY1614">
        <v>1679</v>
      </c>
      <c r="CG1614" s="4">
        <v>0</v>
      </c>
      <c r="CH1614" s="4">
        <v>1</v>
      </c>
      <c r="CI1614" s="5">
        <v>0</v>
      </c>
      <c r="CJ1614" s="5">
        <v>0</v>
      </c>
      <c r="CK1614" s="5">
        <v>0</v>
      </c>
      <c r="CL1614" s="5">
        <v>0</v>
      </c>
    </row>
    <row r="1615" spans="1:91" x14ac:dyDescent="0.2">
      <c r="A1615" t="s">
        <v>2437</v>
      </c>
      <c r="B1615" t="s">
        <v>2275</v>
      </c>
      <c r="C1615" t="s">
        <v>441</v>
      </c>
      <c r="D1615">
        <v>3.5</v>
      </c>
      <c r="E1615" t="s">
        <v>317</v>
      </c>
      <c r="F1615" t="s">
        <v>318</v>
      </c>
      <c r="G1615" t="s">
        <v>319</v>
      </c>
      <c r="H1615" t="s">
        <v>2278</v>
      </c>
      <c r="I1615">
        <v>0.32876</v>
      </c>
      <c r="J1615">
        <v>9.7006999999999996E-3</v>
      </c>
      <c r="K1615">
        <v>9.1700000000000004E-2</v>
      </c>
      <c r="L1615">
        <v>2018.6</v>
      </c>
      <c r="M1615">
        <v>13.367000000000001</v>
      </c>
      <c r="N1615">
        <v>6.2828999999999997</v>
      </c>
      <c r="O1615">
        <v>1553.2</v>
      </c>
      <c r="P1615" s="1">
        <v>157640</v>
      </c>
      <c r="Q1615">
        <v>-182.72</v>
      </c>
      <c r="R1615">
        <v>0.93405000000000005</v>
      </c>
      <c r="S1615">
        <v>0.92923</v>
      </c>
      <c r="T1615">
        <v>0.41794999999999999</v>
      </c>
      <c r="U1615">
        <v>0.22519</v>
      </c>
      <c r="V1615">
        <v>-0.28355999999999998</v>
      </c>
      <c r="W1615">
        <v>-0.34467999999999999</v>
      </c>
      <c r="X1615">
        <v>1.8439000000000001</v>
      </c>
      <c r="Y1615">
        <v>0.86667000000000005</v>
      </c>
      <c r="Z1615">
        <v>0.53542999999999996</v>
      </c>
      <c r="AA1615">
        <v>0.51329999999999998</v>
      </c>
      <c r="AB1615">
        <v>1.1093</v>
      </c>
      <c r="AC1615">
        <v>0.86494000000000004</v>
      </c>
      <c r="AD1615">
        <v>45</v>
      </c>
      <c r="AE1615">
        <v>12</v>
      </c>
      <c r="AF1615">
        <v>0.79579999999999995</v>
      </c>
      <c r="AG1615">
        <v>0.31831999999999999</v>
      </c>
      <c r="AH1615">
        <v>0.47748000000000002</v>
      </c>
      <c r="AI1615">
        <v>12</v>
      </c>
      <c r="AJ1615">
        <v>4</v>
      </c>
      <c r="AK1615">
        <v>11</v>
      </c>
      <c r="AL1615">
        <v>1</v>
      </c>
      <c r="AM1615">
        <v>0</v>
      </c>
      <c r="AN1615">
        <v>1</v>
      </c>
      <c r="AO1615">
        <v>0.87582000000000004</v>
      </c>
      <c r="AP1615">
        <v>0</v>
      </c>
      <c r="AQ1615">
        <v>1</v>
      </c>
      <c r="AR1615" t="s">
        <v>95</v>
      </c>
      <c r="AS1615" t="s">
        <v>95</v>
      </c>
      <c r="AT1615" t="s">
        <v>95</v>
      </c>
      <c r="AU1615" t="s">
        <v>95</v>
      </c>
      <c r="AV1615" t="s">
        <v>95</v>
      </c>
      <c r="AW1615" t="s">
        <v>95</v>
      </c>
      <c r="AX1615" t="s">
        <v>95</v>
      </c>
      <c r="AY1615" t="s">
        <v>95</v>
      </c>
      <c r="AZ1615" t="s">
        <v>95</v>
      </c>
      <c r="BA1615" t="s">
        <v>95</v>
      </c>
      <c r="BB1615" t="s">
        <v>95</v>
      </c>
      <c r="BC1615" t="s">
        <v>95</v>
      </c>
      <c r="BD1615" t="s">
        <v>95</v>
      </c>
      <c r="BI1615">
        <v>0</v>
      </c>
      <c r="BJ1615" t="s">
        <v>137</v>
      </c>
      <c r="BK1615" t="s">
        <v>133</v>
      </c>
      <c r="BL1615">
        <v>1</v>
      </c>
      <c r="BM1615">
        <v>1</v>
      </c>
      <c r="BN1615">
        <v>0</v>
      </c>
      <c r="BO1615">
        <v>0</v>
      </c>
      <c r="BP1615">
        <v>0</v>
      </c>
      <c r="BQ1615">
        <v>1</v>
      </c>
      <c r="BY1615">
        <v>1680</v>
      </c>
      <c r="CG1615" s="4">
        <v>1</v>
      </c>
      <c r="CH1615" s="4">
        <v>1</v>
      </c>
      <c r="CI1615" s="5">
        <v>0</v>
      </c>
      <c r="CJ1615" s="5">
        <v>0</v>
      </c>
      <c r="CK1615" s="5">
        <v>0</v>
      </c>
      <c r="CL1615" s="5">
        <v>1</v>
      </c>
    </row>
    <row r="1616" spans="1:91" x14ac:dyDescent="0.2">
      <c r="A1616" t="s">
        <v>2438</v>
      </c>
      <c r="B1616" t="s">
        <v>2275</v>
      </c>
      <c r="C1616" t="s">
        <v>441</v>
      </c>
      <c r="D1616">
        <v>3.5</v>
      </c>
      <c r="E1616" t="s">
        <v>317</v>
      </c>
      <c r="F1616" t="s">
        <v>321</v>
      </c>
      <c r="G1616" t="s">
        <v>322</v>
      </c>
      <c r="H1616" t="s">
        <v>2278</v>
      </c>
      <c r="I1616">
        <v>61.009</v>
      </c>
      <c r="J1616">
        <v>1.9446000000000001E-3</v>
      </c>
      <c r="K1616">
        <v>1.0012999999999999E-2</v>
      </c>
      <c r="L1616">
        <v>2012.1</v>
      </c>
      <c r="M1616">
        <v>7.2028999999999996E-2</v>
      </c>
      <c r="N1616">
        <v>0.41666999999999998</v>
      </c>
      <c r="O1616">
        <v>1554.9</v>
      </c>
      <c r="P1616" s="1">
        <v>157480</v>
      </c>
      <c r="Q1616">
        <v>-19.934999999999999</v>
      </c>
      <c r="R1616">
        <v>0.12277</v>
      </c>
      <c r="S1616">
        <v>5.858E-2</v>
      </c>
      <c r="T1616">
        <v>0.49253999999999998</v>
      </c>
      <c r="U1616">
        <v>0.18518999999999999</v>
      </c>
      <c r="V1616">
        <v>-4.4643000000000002E-2</v>
      </c>
      <c r="W1616">
        <v>-9.4388E-2</v>
      </c>
      <c r="X1616">
        <v>0.53747999999999996</v>
      </c>
      <c r="Y1616">
        <v>0.11111</v>
      </c>
      <c r="Z1616">
        <v>6.1151999999999998E-2</v>
      </c>
      <c r="AA1616">
        <v>1.6445000000000001E-2</v>
      </c>
      <c r="AB1616">
        <v>0.50953999999999999</v>
      </c>
      <c r="AC1616">
        <v>0.22833999999999999</v>
      </c>
      <c r="AD1616">
        <v>45</v>
      </c>
      <c r="AE1616">
        <v>2</v>
      </c>
      <c r="AF1616">
        <v>7.2</v>
      </c>
      <c r="AG1616">
        <v>4.8</v>
      </c>
      <c r="AH1616">
        <v>2.4</v>
      </c>
      <c r="AI1616">
        <v>8</v>
      </c>
      <c r="AJ1616">
        <v>0</v>
      </c>
      <c r="AK1616">
        <v>7</v>
      </c>
      <c r="AL1616">
        <v>0</v>
      </c>
      <c r="AM1616">
        <v>0</v>
      </c>
      <c r="AN1616">
        <v>1</v>
      </c>
      <c r="AO1616">
        <v>0</v>
      </c>
      <c r="AP1616">
        <v>0</v>
      </c>
      <c r="AQ1616">
        <v>1</v>
      </c>
      <c r="AR1616" t="s">
        <v>96</v>
      </c>
      <c r="AS1616" t="s">
        <v>96</v>
      </c>
      <c r="AT1616" t="s">
        <v>94</v>
      </c>
      <c r="AU1616" t="s">
        <v>94</v>
      </c>
      <c r="AV1616" t="s">
        <v>94</v>
      </c>
      <c r="AW1616" t="s">
        <v>94</v>
      </c>
      <c r="AX1616" t="s">
        <v>94</v>
      </c>
      <c r="AY1616" t="s">
        <v>95</v>
      </c>
      <c r="AZ1616" t="s">
        <v>94</v>
      </c>
      <c r="BA1616" t="s">
        <v>96</v>
      </c>
      <c r="BB1616" t="s">
        <v>96</v>
      </c>
      <c r="BC1616" t="s">
        <v>96</v>
      </c>
      <c r="BD1616" t="s">
        <v>96</v>
      </c>
      <c r="BI1616">
        <v>0</v>
      </c>
      <c r="BJ1616" t="s">
        <v>132</v>
      </c>
      <c r="BK1616" t="s">
        <v>133</v>
      </c>
      <c r="BL1616">
        <v>0</v>
      </c>
      <c r="BM1616">
        <v>1</v>
      </c>
      <c r="BN1616">
        <v>0</v>
      </c>
      <c r="BO1616">
        <v>0</v>
      </c>
      <c r="BP1616">
        <v>0</v>
      </c>
      <c r="BQ1616">
        <v>0</v>
      </c>
      <c r="BY1616">
        <v>1681</v>
      </c>
      <c r="CG1616" s="4">
        <v>0</v>
      </c>
      <c r="CH1616" s="4">
        <v>1</v>
      </c>
      <c r="CI1616" s="5">
        <v>0</v>
      </c>
      <c r="CJ1616" s="5">
        <v>0</v>
      </c>
      <c r="CK1616" s="5">
        <v>0</v>
      </c>
      <c r="CL1616" s="5">
        <v>0</v>
      </c>
    </row>
    <row r="1617" spans="1:90" x14ac:dyDescent="0.2">
      <c r="A1617" t="s">
        <v>2439</v>
      </c>
      <c r="B1617" t="s">
        <v>2275</v>
      </c>
      <c r="C1617" t="s">
        <v>441</v>
      </c>
      <c r="D1617">
        <v>3.5</v>
      </c>
      <c r="E1617" t="s">
        <v>317</v>
      </c>
      <c r="F1617" t="s">
        <v>325</v>
      </c>
      <c r="G1617" t="s">
        <v>326</v>
      </c>
      <c r="H1617" t="s">
        <v>2278</v>
      </c>
      <c r="I1617">
        <v>0.56618999999999997</v>
      </c>
      <c r="J1617">
        <v>2.1645000000000002E-3</v>
      </c>
      <c r="K1617">
        <v>1.2253E-2</v>
      </c>
      <c r="L1617">
        <v>2021.6</v>
      </c>
      <c r="M1617">
        <v>7.7614000000000001</v>
      </c>
      <c r="N1617">
        <v>1.3552</v>
      </c>
      <c r="O1617">
        <v>1554.8</v>
      </c>
      <c r="P1617" s="1">
        <v>157480</v>
      </c>
      <c r="Q1617">
        <v>-24.419</v>
      </c>
      <c r="R1617">
        <v>0.58911999999999998</v>
      </c>
      <c r="S1617">
        <v>0.55906</v>
      </c>
      <c r="T1617">
        <v>0.20144999999999999</v>
      </c>
      <c r="U1617">
        <v>7.0205000000000004E-2</v>
      </c>
      <c r="V1617">
        <v>-0.125</v>
      </c>
      <c r="W1617">
        <v>-0.17857000000000001</v>
      </c>
      <c r="X1617">
        <v>0.33333000000000002</v>
      </c>
      <c r="Y1617">
        <v>0.11111</v>
      </c>
      <c r="Z1617">
        <v>0.25639000000000001</v>
      </c>
      <c r="AA1617">
        <v>0.22098000000000001</v>
      </c>
      <c r="AB1617">
        <v>0.27100000000000002</v>
      </c>
      <c r="AC1617">
        <v>0.19596</v>
      </c>
      <c r="AD1617">
        <v>45</v>
      </c>
      <c r="AE1617">
        <v>5</v>
      </c>
      <c r="AF1617">
        <v>0.73789000000000005</v>
      </c>
      <c r="AG1617">
        <v>0.73789000000000005</v>
      </c>
      <c r="AH1617">
        <v>0</v>
      </c>
      <c r="AI1617">
        <v>11</v>
      </c>
      <c r="AJ1617">
        <v>10</v>
      </c>
      <c r="AK1617">
        <v>10</v>
      </c>
      <c r="AL1617">
        <v>0</v>
      </c>
      <c r="AM1617">
        <v>0</v>
      </c>
      <c r="AN1617">
        <v>1</v>
      </c>
      <c r="AO1617">
        <v>0.4</v>
      </c>
      <c r="AP1617">
        <v>1</v>
      </c>
      <c r="AQ1617">
        <v>1</v>
      </c>
      <c r="AR1617" t="s">
        <v>94</v>
      </c>
      <c r="AS1617" t="s">
        <v>94</v>
      </c>
      <c r="AT1617" t="s">
        <v>95</v>
      </c>
      <c r="AU1617" t="s">
        <v>94</v>
      </c>
      <c r="AV1617" t="s">
        <v>94</v>
      </c>
      <c r="AW1617" t="s">
        <v>94</v>
      </c>
      <c r="AX1617" t="s">
        <v>94</v>
      </c>
      <c r="AY1617" t="s">
        <v>94</v>
      </c>
      <c r="AZ1617" t="s">
        <v>94</v>
      </c>
      <c r="BA1617" t="s">
        <v>94</v>
      </c>
      <c r="BB1617" t="s">
        <v>94</v>
      </c>
      <c r="BC1617" t="s">
        <v>94</v>
      </c>
      <c r="BD1617" t="s">
        <v>94</v>
      </c>
      <c r="BI1617">
        <v>0</v>
      </c>
      <c r="BJ1617" t="s">
        <v>132</v>
      </c>
      <c r="BK1617" t="s">
        <v>133</v>
      </c>
      <c r="BL1617">
        <v>0</v>
      </c>
      <c r="BM1617">
        <v>1</v>
      </c>
      <c r="BN1617">
        <v>0</v>
      </c>
      <c r="BO1617">
        <v>0</v>
      </c>
      <c r="BP1617">
        <v>0</v>
      </c>
      <c r="BQ1617">
        <v>0</v>
      </c>
      <c r="BY1617">
        <v>1682</v>
      </c>
      <c r="CG1617" s="4">
        <v>0</v>
      </c>
      <c r="CH1617" s="4">
        <v>1</v>
      </c>
      <c r="CI1617" s="5">
        <v>0</v>
      </c>
      <c r="CJ1617" s="5">
        <v>0</v>
      </c>
      <c r="CK1617" s="5">
        <v>0</v>
      </c>
      <c r="CL1617" s="5">
        <v>0</v>
      </c>
    </row>
    <row r="1618" spans="1:90" x14ac:dyDescent="0.2">
      <c r="A1618" t="s">
        <v>2440</v>
      </c>
      <c r="B1618" t="s">
        <v>2275</v>
      </c>
      <c r="C1618" t="s">
        <v>441</v>
      </c>
      <c r="D1618">
        <v>3.5</v>
      </c>
      <c r="E1618" t="s">
        <v>317</v>
      </c>
      <c r="F1618" t="s">
        <v>328</v>
      </c>
      <c r="G1618" t="s">
        <v>329</v>
      </c>
      <c r="H1618" t="s">
        <v>2278</v>
      </c>
      <c r="I1618">
        <v>2.1141000000000001</v>
      </c>
      <c r="J1618">
        <v>0.97497999999999996</v>
      </c>
      <c r="K1618">
        <v>1.8943000000000002E-2</v>
      </c>
      <c r="L1618">
        <v>2023.2</v>
      </c>
      <c r="M1618">
        <v>2.0785999999999998</v>
      </c>
      <c r="N1618">
        <v>5.1626000000000003</v>
      </c>
      <c r="O1618" s="1">
        <v>5.8689999999999998E-8</v>
      </c>
      <c r="P1618">
        <v>2005.4</v>
      </c>
      <c r="Q1618">
        <v>-37.776000000000003</v>
      </c>
      <c r="R1618">
        <v>0.99988999999999995</v>
      </c>
      <c r="S1618">
        <v>0.99987999999999999</v>
      </c>
      <c r="T1618">
        <v>7.2179000000000002E-3</v>
      </c>
      <c r="U1618">
        <v>1.5263E-3</v>
      </c>
      <c r="V1618">
        <v>0.98933000000000004</v>
      </c>
      <c r="W1618">
        <v>0.98882000000000003</v>
      </c>
      <c r="X1618">
        <v>7.1704000000000004E-2</v>
      </c>
      <c r="Y1618">
        <v>2.2487E-2</v>
      </c>
      <c r="Z1618">
        <v>0.12565000000000001</v>
      </c>
      <c r="AA1618">
        <v>8.4011000000000002E-2</v>
      </c>
      <c r="AB1618">
        <v>0.64898</v>
      </c>
      <c r="AC1618">
        <v>0.32084000000000001</v>
      </c>
      <c r="AD1618">
        <v>45</v>
      </c>
      <c r="AE1618">
        <v>3</v>
      </c>
      <c r="AF1618">
        <v>0.83648999999999996</v>
      </c>
      <c r="AG1618">
        <v>7.2017999999999999E-2</v>
      </c>
      <c r="AH1618">
        <v>0.76446999999999998</v>
      </c>
      <c r="AI1618">
        <v>3</v>
      </c>
      <c r="AJ1618">
        <v>0</v>
      </c>
      <c r="AK1618">
        <v>2</v>
      </c>
      <c r="AL1618">
        <v>0</v>
      </c>
      <c r="AM1618">
        <v>0</v>
      </c>
      <c r="AN1618">
        <v>1</v>
      </c>
      <c r="AO1618">
        <v>0.40738999999999997</v>
      </c>
      <c r="AP1618">
        <v>0</v>
      </c>
      <c r="AQ1618">
        <v>1</v>
      </c>
      <c r="AR1618" t="s">
        <v>95</v>
      </c>
      <c r="AS1618" t="s">
        <v>96</v>
      </c>
      <c r="AT1618" t="s">
        <v>94</v>
      </c>
      <c r="AU1618" t="s">
        <v>95</v>
      </c>
      <c r="AV1618" t="s">
        <v>95</v>
      </c>
      <c r="AW1618" t="s">
        <v>95</v>
      </c>
      <c r="AX1618" t="s">
        <v>94</v>
      </c>
      <c r="AY1618" t="s">
        <v>95</v>
      </c>
      <c r="AZ1618" t="s">
        <v>94</v>
      </c>
      <c r="BA1618" t="s">
        <v>96</v>
      </c>
      <c r="BB1618" t="s">
        <v>96</v>
      </c>
      <c r="BC1618" t="s">
        <v>96</v>
      </c>
      <c r="BD1618" t="s">
        <v>96</v>
      </c>
      <c r="BI1618">
        <v>0</v>
      </c>
      <c r="BJ1618" t="s">
        <v>132</v>
      </c>
      <c r="BK1618" t="s">
        <v>133</v>
      </c>
      <c r="BL1618">
        <v>0</v>
      </c>
      <c r="BM1618">
        <v>1</v>
      </c>
      <c r="BN1618">
        <v>0</v>
      </c>
      <c r="BO1618">
        <v>0</v>
      </c>
      <c r="BP1618">
        <v>0</v>
      </c>
      <c r="BQ1618">
        <v>0</v>
      </c>
      <c r="BY1618">
        <v>1683</v>
      </c>
      <c r="CG1618" s="4">
        <v>0</v>
      </c>
      <c r="CH1618" s="4">
        <v>1</v>
      </c>
      <c r="CI1618" s="5">
        <v>0</v>
      </c>
      <c r="CJ1618" s="5">
        <v>0</v>
      </c>
      <c r="CK1618" s="5">
        <v>0</v>
      </c>
      <c r="CL1618" s="5">
        <v>0</v>
      </c>
    </row>
    <row r="1619" spans="1:90" x14ac:dyDescent="0.2">
      <c r="A1619" t="s">
        <v>2441</v>
      </c>
      <c r="B1619" t="s">
        <v>2275</v>
      </c>
      <c r="C1619" t="s">
        <v>441</v>
      </c>
      <c r="D1619">
        <v>3.5</v>
      </c>
      <c r="E1619" t="s">
        <v>317</v>
      </c>
      <c r="F1619" t="s">
        <v>331</v>
      </c>
      <c r="G1619" t="s">
        <v>329</v>
      </c>
      <c r="H1619" t="s">
        <v>2278</v>
      </c>
      <c r="I1619">
        <v>85.325000000000003</v>
      </c>
      <c r="J1619">
        <v>5.9886999999999996E-3</v>
      </c>
      <c r="K1619">
        <v>5.2464999999999998E-2</v>
      </c>
      <c r="L1619">
        <v>2019.1</v>
      </c>
      <c r="M1619">
        <v>5.1501999999999999E-2</v>
      </c>
      <c r="N1619">
        <v>4.1588000000000003</v>
      </c>
      <c r="O1619">
        <v>1554</v>
      </c>
      <c r="P1619" s="1">
        <v>157560</v>
      </c>
      <c r="Q1619">
        <v>-104.57</v>
      </c>
      <c r="R1619">
        <v>0.36113000000000001</v>
      </c>
      <c r="S1619">
        <v>0.31437999999999999</v>
      </c>
      <c r="T1619">
        <v>1.7383999999999999</v>
      </c>
      <c r="U1619">
        <v>0.45051999999999998</v>
      </c>
      <c r="V1619">
        <v>-4.5141000000000001E-2</v>
      </c>
      <c r="W1619">
        <v>-9.4908999999999993E-2</v>
      </c>
      <c r="X1619">
        <v>2.2233999999999998</v>
      </c>
      <c r="Y1619">
        <v>0.46207999999999999</v>
      </c>
      <c r="Z1619">
        <v>9.8152000000000003E-2</v>
      </c>
      <c r="AA1619">
        <v>5.5206999999999999E-2</v>
      </c>
      <c r="AB1619">
        <v>2.0653999999999999</v>
      </c>
      <c r="AC1619">
        <v>0.92227000000000003</v>
      </c>
      <c r="AD1619">
        <v>45</v>
      </c>
      <c r="AE1619">
        <v>4</v>
      </c>
      <c r="AF1619">
        <v>3.3988999999999998</v>
      </c>
      <c r="AG1619">
        <v>8.9401999999999995E-2</v>
      </c>
      <c r="AH1619">
        <v>3.3094999999999999</v>
      </c>
      <c r="AI1619">
        <v>5</v>
      </c>
      <c r="AJ1619">
        <v>4</v>
      </c>
      <c r="AK1619">
        <v>2</v>
      </c>
      <c r="AL1619">
        <v>0</v>
      </c>
      <c r="AM1619">
        <v>1</v>
      </c>
      <c r="AN1619">
        <v>1</v>
      </c>
      <c r="AO1619">
        <v>4.1500000000000002E-2</v>
      </c>
      <c r="AP1619">
        <v>0</v>
      </c>
      <c r="AQ1619">
        <v>1</v>
      </c>
      <c r="AR1619" t="s">
        <v>94</v>
      </c>
      <c r="AS1619" t="s">
        <v>96</v>
      </c>
      <c r="AT1619" t="s">
        <v>94</v>
      </c>
      <c r="AU1619" t="s">
        <v>94</v>
      </c>
      <c r="AV1619" t="s">
        <v>95</v>
      </c>
      <c r="AW1619" t="s">
        <v>94</v>
      </c>
      <c r="AX1619" t="s">
        <v>94</v>
      </c>
      <c r="AY1619" t="s">
        <v>95</v>
      </c>
      <c r="AZ1619" t="s">
        <v>94</v>
      </c>
      <c r="BA1619" t="s">
        <v>96</v>
      </c>
      <c r="BB1619" t="s">
        <v>96</v>
      </c>
      <c r="BC1619" t="s">
        <v>96</v>
      </c>
      <c r="BD1619" t="s">
        <v>96</v>
      </c>
      <c r="BI1619">
        <v>0</v>
      </c>
      <c r="BJ1619" t="s">
        <v>132</v>
      </c>
      <c r="BK1619" t="s">
        <v>133</v>
      </c>
      <c r="BL1619">
        <v>0</v>
      </c>
      <c r="BM1619">
        <v>1</v>
      </c>
      <c r="BN1619">
        <v>0</v>
      </c>
      <c r="BO1619">
        <v>0</v>
      </c>
      <c r="BP1619">
        <v>0</v>
      </c>
      <c r="BQ1619">
        <v>0</v>
      </c>
      <c r="BY1619">
        <v>1684</v>
      </c>
      <c r="CG1619" s="4">
        <v>0</v>
      </c>
      <c r="CH1619" s="4">
        <v>1</v>
      </c>
      <c r="CI1619" s="5">
        <v>0</v>
      </c>
      <c r="CJ1619" s="5">
        <v>0</v>
      </c>
      <c r="CK1619" s="5">
        <v>0</v>
      </c>
      <c r="CL1619" s="5">
        <v>0</v>
      </c>
    </row>
    <row r="1620" spans="1:90" x14ac:dyDescent="0.2">
      <c r="A1620" t="s">
        <v>2442</v>
      </c>
      <c r="B1620" t="s">
        <v>2275</v>
      </c>
      <c r="C1620" t="s">
        <v>441</v>
      </c>
      <c r="D1620">
        <v>3.5</v>
      </c>
      <c r="E1620" t="s">
        <v>317</v>
      </c>
      <c r="F1620" t="s">
        <v>333</v>
      </c>
      <c r="G1620" t="s">
        <v>326</v>
      </c>
      <c r="H1620" t="s">
        <v>2278</v>
      </c>
      <c r="I1620">
        <v>43.982999999999997</v>
      </c>
      <c r="J1620">
        <v>2.3893999999999999E-3</v>
      </c>
      <c r="K1620">
        <v>1.4625000000000001E-2</v>
      </c>
      <c r="L1620">
        <v>2019.2</v>
      </c>
      <c r="M1620">
        <v>9.9913000000000002E-2</v>
      </c>
      <c r="N1620">
        <v>1</v>
      </c>
      <c r="O1620">
        <v>1554.8</v>
      </c>
      <c r="P1620" s="1">
        <v>157490</v>
      </c>
      <c r="Q1620">
        <v>-29.145</v>
      </c>
      <c r="R1620">
        <v>0.58333000000000002</v>
      </c>
      <c r="S1620">
        <v>0.55284999999999995</v>
      </c>
      <c r="T1620">
        <v>0.25819999999999999</v>
      </c>
      <c r="U1620">
        <v>6.6668000000000005E-2</v>
      </c>
      <c r="V1620">
        <v>-0.11111</v>
      </c>
      <c r="W1620">
        <v>-0.16402</v>
      </c>
      <c r="X1620">
        <v>0.42164000000000001</v>
      </c>
      <c r="Y1620">
        <v>0.13333</v>
      </c>
      <c r="Z1620">
        <v>0.22545999999999999</v>
      </c>
      <c r="AA1620">
        <v>0.18858</v>
      </c>
      <c r="AB1620">
        <v>0.35203000000000001</v>
      </c>
      <c r="AC1620">
        <v>0.23474999999999999</v>
      </c>
      <c r="AD1620">
        <v>45</v>
      </c>
      <c r="AE1620">
        <v>5</v>
      </c>
      <c r="AF1620">
        <v>2</v>
      </c>
      <c r="AG1620">
        <v>1</v>
      </c>
      <c r="AH1620">
        <v>1</v>
      </c>
      <c r="AI1620">
        <v>11</v>
      </c>
      <c r="AJ1620">
        <v>4</v>
      </c>
      <c r="AK1620">
        <v>10</v>
      </c>
      <c r="AL1620">
        <v>1</v>
      </c>
      <c r="AM1620">
        <v>0</v>
      </c>
      <c r="AN1620">
        <v>1</v>
      </c>
      <c r="AO1620">
        <v>0.25</v>
      </c>
      <c r="AP1620">
        <v>0</v>
      </c>
      <c r="AQ1620">
        <v>1</v>
      </c>
      <c r="AR1620" t="s">
        <v>94</v>
      </c>
      <c r="AS1620" t="s">
        <v>94</v>
      </c>
      <c r="AT1620" t="s">
        <v>95</v>
      </c>
      <c r="AU1620" t="s">
        <v>94</v>
      </c>
      <c r="AV1620" t="s">
        <v>94</v>
      </c>
      <c r="AW1620" t="s">
        <v>94</v>
      </c>
      <c r="AX1620" t="s">
        <v>94</v>
      </c>
      <c r="AY1620" t="s">
        <v>95</v>
      </c>
      <c r="AZ1620" t="s">
        <v>94</v>
      </c>
      <c r="BA1620" t="s">
        <v>94</v>
      </c>
      <c r="BB1620" t="s">
        <v>94</v>
      </c>
      <c r="BC1620" t="s">
        <v>94</v>
      </c>
      <c r="BD1620" t="s">
        <v>94</v>
      </c>
      <c r="BI1620">
        <v>0</v>
      </c>
      <c r="BJ1620" t="s">
        <v>132</v>
      </c>
      <c r="BK1620" t="s">
        <v>133</v>
      </c>
      <c r="BL1620">
        <v>0</v>
      </c>
      <c r="BM1620">
        <v>1</v>
      </c>
      <c r="BN1620">
        <v>0</v>
      </c>
      <c r="BO1620">
        <v>0</v>
      </c>
      <c r="BP1620">
        <v>0</v>
      </c>
      <c r="BQ1620">
        <v>0</v>
      </c>
      <c r="BY1620">
        <v>1685</v>
      </c>
      <c r="CG1620" s="4">
        <v>0</v>
      </c>
      <c r="CH1620" s="4">
        <v>1</v>
      </c>
      <c r="CI1620" s="5">
        <v>0</v>
      </c>
      <c r="CJ1620" s="5">
        <v>0</v>
      </c>
      <c r="CK1620" s="5">
        <v>0</v>
      </c>
      <c r="CL1620" s="5">
        <v>0</v>
      </c>
    </row>
    <row r="1621" spans="1:90" x14ac:dyDescent="0.2">
      <c r="A1621" t="s">
        <v>2443</v>
      </c>
      <c r="B1621" t="s">
        <v>2275</v>
      </c>
      <c r="C1621" t="s">
        <v>441</v>
      </c>
      <c r="D1621">
        <v>3.5</v>
      </c>
      <c r="E1621" t="s">
        <v>317</v>
      </c>
      <c r="F1621" t="s">
        <v>335</v>
      </c>
      <c r="G1621" t="s">
        <v>336</v>
      </c>
      <c r="H1621" t="s">
        <v>2278</v>
      </c>
      <c r="I1621">
        <v>0.33660000000000001</v>
      </c>
      <c r="J1621">
        <v>0.21701000000000001</v>
      </c>
      <c r="K1621">
        <v>0.49934000000000001</v>
      </c>
      <c r="L1621">
        <v>2022.2</v>
      </c>
      <c r="M1621">
        <v>13.055999999999999</v>
      </c>
      <c r="N1621">
        <v>60.064999999999998</v>
      </c>
      <c r="O1621">
        <v>4.7313000000000001E-2</v>
      </c>
      <c r="P1621">
        <v>1992.7</v>
      </c>
      <c r="Q1621">
        <v>-995.21</v>
      </c>
      <c r="R1621">
        <v>0.99660000000000004</v>
      </c>
      <c r="S1621">
        <v>0.99634999999999996</v>
      </c>
      <c r="T1621">
        <v>0.55798999999999999</v>
      </c>
      <c r="U1621">
        <v>0.29743999999999998</v>
      </c>
      <c r="V1621">
        <v>0.98753999999999997</v>
      </c>
      <c r="W1621">
        <v>0.98694999999999999</v>
      </c>
      <c r="X1621">
        <v>1.0674999999999999</v>
      </c>
      <c r="Y1621">
        <v>0.65510000000000002</v>
      </c>
      <c r="Z1621">
        <v>0.45966000000000001</v>
      </c>
      <c r="AA1621">
        <v>0.43392999999999998</v>
      </c>
      <c r="AB1621">
        <v>7.0312000000000001</v>
      </c>
      <c r="AC1621">
        <v>5.3155999999999999</v>
      </c>
      <c r="AD1621">
        <v>45</v>
      </c>
      <c r="AE1621">
        <v>12</v>
      </c>
      <c r="AF1621">
        <v>0.64929999999999999</v>
      </c>
      <c r="AG1621">
        <v>3.3297E-2</v>
      </c>
      <c r="AH1621">
        <v>0.61599999999999999</v>
      </c>
      <c r="AI1621">
        <v>12</v>
      </c>
      <c r="AJ1621">
        <v>0</v>
      </c>
      <c r="AK1621">
        <v>11</v>
      </c>
      <c r="AL1621">
        <v>0</v>
      </c>
      <c r="AM1621">
        <v>0</v>
      </c>
      <c r="AN1621">
        <v>0</v>
      </c>
      <c r="AO1621">
        <v>0.83309999999999995</v>
      </c>
      <c r="AP1621">
        <v>0</v>
      </c>
      <c r="AQ1621">
        <v>1</v>
      </c>
      <c r="AR1621" t="s">
        <v>95</v>
      </c>
      <c r="AS1621" t="s">
        <v>95</v>
      </c>
      <c r="AT1621" t="s">
        <v>95</v>
      </c>
      <c r="AU1621" t="s">
        <v>95</v>
      </c>
      <c r="AV1621" t="s">
        <v>95</v>
      </c>
      <c r="AW1621" t="s">
        <v>95</v>
      </c>
      <c r="AX1621" t="s">
        <v>95</v>
      </c>
      <c r="AY1621" t="s">
        <v>95</v>
      </c>
      <c r="AZ1621" t="s">
        <v>95</v>
      </c>
      <c r="BA1621" t="s">
        <v>95</v>
      </c>
      <c r="BB1621" t="s">
        <v>95</v>
      </c>
      <c r="BC1621" t="s">
        <v>95</v>
      </c>
      <c r="BD1621" t="s">
        <v>95</v>
      </c>
      <c r="BH1621" t="s">
        <v>389</v>
      </c>
      <c r="BI1621">
        <v>1</v>
      </c>
      <c r="BJ1621" t="s">
        <v>97</v>
      </c>
      <c r="BK1621" t="s">
        <v>337</v>
      </c>
      <c r="BL1621">
        <v>0</v>
      </c>
      <c r="BM1621">
        <v>0</v>
      </c>
      <c r="BN1621">
        <v>0</v>
      </c>
      <c r="BO1621">
        <v>0</v>
      </c>
      <c r="BP1621">
        <v>0</v>
      </c>
      <c r="BQ1621">
        <v>0</v>
      </c>
      <c r="BY1621">
        <v>1686</v>
      </c>
      <c r="CG1621" s="4">
        <v>0</v>
      </c>
      <c r="CH1621" s="4">
        <v>0</v>
      </c>
      <c r="CI1621" s="5">
        <v>0</v>
      </c>
      <c r="CJ1621" s="5">
        <v>0</v>
      </c>
      <c r="CK1621" s="5">
        <v>0</v>
      </c>
      <c r="CL1621" s="5">
        <v>0</v>
      </c>
    </row>
    <row r="1622" spans="1:90" x14ac:dyDescent="0.2">
      <c r="A1622" t="s">
        <v>2444</v>
      </c>
      <c r="B1622" t="s">
        <v>2275</v>
      </c>
      <c r="C1622" t="s">
        <v>441</v>
      </c>
      <c r="D1622">
        <v>3.5</v>
      </c>
      <c r="E1622" t="s">
        <v>317</v>
      </c>
      <c r="F1622" t="s">
        <v>339</v>
      </c>
      <c r="G1622" t="s">
        <v>340</v>
      </c>
      <c r="H1622" t="s">
        <v>2278</v>
      </c>
      <c r="I1622">
        <v>0.22750999999999999</v>
      </c>
      <c r="J1622">
        <v>6.3742E-3</v>
      </c>
      <c r="K1622">
        <v>5.6446000000000003E-2</v>
      </c>
      <c r="L1622">
        <v>2061.3000000000002</v>
      </c>
      <c r="M1622">
        <v>19.315000000000001</v>
      </c>
      <c r="N1622">
        <v>49975</v>
      </c>
      <c r="O1622">
        <v>1553.9</v>
      </c>
      <c r="P1622" s="1">
        <v>157570</v>
      </c>
      <c r="Q1622">
        <v>-112.43</v>
      </c>
      <c r="R1622">
        <v>0.84511000000000003</v>
      </c>
      <c r="S1622">
        <v>0.83255000000000001</v>
      </c>
      <c r="T1622">
        <v>0.40860999999999997</v>
      </c>
      <c r="U1622">
        <v>0.22585</v>
      </c>
      <c r="V1622">
        <v>-0.19922999999999999</v>
      </c>
      <c r="W1622">
        <v>-0.26234000000000002</v>
      </c>
      <c r="X1622">
        <v>1.137</v>
      </c>
      <c r="Y1622">
        <v>0.46340999999999999</v>
      </c>
      <c r="Z1622">
        <v>0.41381000000000001</v>
      </c>
      <c r="AA1622">
        <v>0.38296000000000002</v>
      </c>
      <c r="AB1622">
        <v>0.79490000000000005</v>
      </c>
      <c r="AC1622">
        <v>0.59036</v>
      </c>
      <c r="AD1622">
        <v>41</v>
      </c>
      <c r="AE1622">
        <v>8</v>
      </c>
      <c r="AF1622">
        <v>1.0005000000000001E-4</v>
      </c>
      <c r="AG1622" s="1">
        <v>4.002E-5</v>
      </c>
      <c r="AH1622" s="1">
        <v>6.003E-5</v>
      </c>
      <c r="AI1622">
        <v>8</v>
      </c>
      <c r="AJ1622">
        <v>0</v>
      </c>
      <c r="AK1622">
        <v>7</v>
      </c>
      <c r="AL1622">
        <v>0</v>
      </c>
      <c r="AM1622">
        <v>0</v>
      </c>
      <c r="AN1622">
        <v>1</v>
      </c>
      <c r="AO1622">
        <v>0.64151000000000002</v>
      </c>
      <c r="AP1622">
        <v>0</v>
      </c>
      <c r="AQ1622">
        <v>1</v>
      </c>
      <c r="AR1622" t="s">
        <v>95</v>
      </c>
      <c r="AS1622" t="s">
        <v>95</v>
      </c>
      <c r="AT1622" t="s">
        <v>95</v>
      </c>
      <c r="AU1622" t="s">
        <v>95</v>
      </c>
      <c r="AV1622" t="s">
        <v>95</v>
      </c>
      <c r="AW1622" t="s">
        <v>95</v>
      </c>
      <c r="AX1622" t="s">
        <v>94</v>
      </c>
      <c r="AY1622" t="s">
        <v>94</v>
      </c>
      <c r="AZ1622" t="s">
        <v>95</v>
      </c>
      <c r="BA1622" t="s">
        <v>94</v>
      </c>
      <c r="BB1622" t="s">
        <v>94</v>
      </c>
      <c r="BC1622" t="s">
        <v>94</v>
      </c>
      <c r="BD1622" t="s">
        <v>95</v>
      </c>
      <c r="BH1622" t="s">
        <v>341</v>
      </c>
      <c r="BI1622">
        <v>1</v>
      </c>
      <c r="BJ1622" t="s">
        <v>97</v>
      </c>
      <c r="BK1622" t="s">
        <v>138</v>
      </c>
      <c r="BL1622">
        <v>0</v>
      </c>
      <c r="BM1622">
        <v>0</v>
      </c>
      <c r="BN1622">
        <v>0</v>
      </c>
      <c r="BO1622">
        <v>0</v>
      </c>
      <c r="BP1622">
        <v>0</v>
      </c>
      <c r="BQ1622">
        <v>0</v>
      </c>
      <c r="BY1622">
        <v>1687</v>
      </c>
      <c r="CG1622" s="4">
        <v>0</v>
      </c>
      <c r="CH1622" s="4">
        <v>0</v>
      </c>
      <c r="CI1622" s="5">
        <v>0</v>
      </c>
      <c r="CJ1622" s="5">
        <v>0</v>
      </c>
      <c r="CK1622" s="5">
        <v>0</v>
      </c>
      <c r="CL1622" s="5">
        <v>0</v>
      </c>
    </row>
    <row r="1623" spans="1:90" x14ac:dyDescent="0.2">
      <c r="A1623" t="s">
        <v>2445</v>
      </c>
      <c r="B1623" t="s">
        <v>2275</v>
      </c>
      <c r="C1623" t="s">
        <v>441</v>
      </c>
      <c r="D1623">
        <v>3.5</v>
      </c>
      <c r="E1623" t="s">
        <v>317</v>
      </c>
      <c r="F1623" t="s">
        <v>343</v>
      </c>
      <c r="G1623" t="s">
        <v>344</v>
      </c>
      <c r="H1623" t="s">
        <v>2278</v>
      </c>
      <c r="I1623">
        <v>0.32876</v>
      </c>
      <c r="J1623">
        <v>9.7006999999999996E-3</v>
      </c>
      <c r="K1623">
        <v>9.1700000000000004E-2</v>
      </c>
      <c r="L1623">
        <v>2018.6</v>
      </c>
      <c r="M1623">
        <v>13.367000000000001</v>
      </c>
      <c r="N1623">
        <v>6.2828999999999997</v>
      </c>
      <c r="O1623">
        <v>1553.2</v>
      </c>
      <c r="P1623" s="1">
        <v>157640</v>
      </c>
      <c r="Q1623">
        <v>-182.72</v>
      </c>
      <c r="R1623">
        <v>0.93405000000000005</v>
      </c>
      <c r="S1623">
        <v>0.92923</v>
      </c>
      <c r="T1623">
        <v>0.41794999999999999</v>
      </c>
      <c r="U1623">
        <v>0.22519</v>
      </c>
      <c r="V1623">
        <v>-0.28355999999999998</v>
      </c>
      <c r="W1623">
        <v>-0.34467999999999999</v>
      </c>
      <c r="X1623">
        <v>1.8439000000000001</v>
      </c>
      <c r="Y1623">
        <v>0.86667000000000005</v>
      </c>
      <c r="Z1623">
        <v>0.53542999999999996</v>
      </c>
      <c r="AA1623">
        <v>0.51329999999999998</v>
      </c>
      <c r="AB1623">
        <v>1.1093</v>
      </c>
      <c r="AC1623">
        <v>0.86494000000000004</v>
      </c>
      <c r="AD1623">
        <v>45</v>
      </c>
      <c r="AE1623">
        <v>12</v>
      </c>
      <c r="AF1623">
        <v>0.79579999999999995</v>
      </c>
      <c r="AG1623">
        <v>0.31831999999999999</v>
      </c>
      <c r="AH1623">
        <v>0.47748000000000002</v>
      </c>
      <c r="AI1623">
        <v>12</v>
      </c>
      <c r="AJ1623">
        <v>4</v>
      </c>
      <c r="AK1623">
        <v>11</v>
      </c>
      <c r="AL1623">
        <v>1</v>
      </c>
      <c r="AM1623">
        <v>0</v>
      </c>
      <c r="AN1623">
        <v>1</v>
      </c>
      <c r="AO1623">
        <v>0.87582000000000004</v>
      </c>
      <c r="AP1623">
        <v>0</v>
      </c>
      <c r="AQ1623">
        <v>1</v>
      </c>
      <c r="AR1623" t="s">
        <v>95</v>
      </c>
      <c r="AS1623" t="s">
        <v>95</v>
      </c>
      <c r="AT1623" t="s">
        <v>95</v>
      </c>
      <c r="AU1623" t="s">
        <v>95</v>
      </c>
      <c r="AV1623" t="s">
        <v>95</v>
      </c>
      <c r="AW1623" t="s">
        <v>95</v>
      </c>
      <c r="AX1623" t="s">
        <v>95</v>
      </c>
      <c r="AY1623" t="s">
        <v>95</v>
      </c>
      <c r="AZ1623" t="s">
        <v>95</v>
      </c>
      <c r="BA1623" t="s">
        <v>95</v>
      </c>
      <c r="BB1623" t="s">
        <v>95</v>
      </c>
      <c r="BC1623" t="s">
        <v>95</v>
      </c>
      <c r="BD1623" t="s">
        <v>95</v>
      </c>
      <c r="BH1623" t="s">
        <v>345</v>
      </c>
      <c r="BI1623">
        <v>1</v>
      </c>
      <c r="BJ1623" t="s">
        <v>97</v>
      </c>
      <c r="BK1623" t="s">
        <v>180</v>
      </c>
      <c r="BL1623">
        <v>0</v>
      </c>
      <c r="BM1623">
        <v>0</v>
      </c>
      <c r="BN1623">
        <v>0</v>
      </c>
      <c r="BO1623">
        <v>0</v>
      </c>
      <c r="BP1623">
        <v>0</v>
      </c>
      <c r="BQ1623">
        <v>0</v>
      </c>
      <c r="BY1623">
        <v>1688</v>
      </c>
      <c r="CG1623" s="4">
        <v>0</v>
      </c>
      <c r="CH1623" s="4">
        <v>0</v>
      </c>
      <c r="CI1623" s="5">
        <v>0</v>
      </c>
      <c r="CJ1623" s="5">
        <v>0</v>
      </c>
      <c r="CK1623" s="5">
        <v>0</v>
      </c>
      <c r="CL1623" s="5">
        <v>0</v>
      </c>
    </row>
    <row r="1624" spans="1:90" x14ac:dyDescent="0.2">
      <c r="A1624" t="s">
        <v>2446</v>
      </c>
      <c r="B1624" t="s">
        <v>2275</v>
      </c>
      <c r="C1624" t="s">
        <v>441</v>
      </c>
      <c r="D1624">
        <v>3.5</v>
      </c>
      <c r="E1624" t="s">
        <v>317</v>
      </c>
      <c r="F1624" t="s">
        <v>347</v>
      </c>
      <c r="G1624" t="s">
        <v>348</v>
      </c>
      <c r="H1624" t="s">
        <v>2278</v>
      </c>
      <c r="I1624">
        <v>9.1790000000000003</v>
      </c>
      <c r="J1624">
        <v>2.4274000000000001E-3</v>
      </c>
      <c r="K1624">
        <v>1.4983E-2</v>
      </c>
      <c r="L1624">
        <v>2020.1</v>
      </c>
      <c r="M1624">
        <v>0.47875000000000001</v>
      </c>
      <c r="N1624">
        <v>9.0708000000000002</v>
      </c>
      <c r="O1624">
        <v>1554.7</v>
      </c>
      <c r="P1624" s="1">
        <v>157480</v>
      </c>
      <c r="Q1624">
        <v>-29.843</v>
      </c>
      <c r="R1624">
        <v>0.67717000000000005</v>
      </c>
      <c r="S1624">
        <v>0.65098999999999996</v>
      </c>
      <c r="T1624">
        <v>0.31235000000000002</v>
      </c>
      <c r="U1624">
        <v>4.8793000000000003E-2</v>
      </c>
      <c r="V1624">
        <v>-4.9213E-2</v>
      </c>
      <c r="W1624">
        <v>-0.10443</v>
      </c>
      <c r="X1624">
        <v>0.56308999999999998</v>
      </c>
      <c r="Y1624">
        <v>0.12195</v>
      </c>
      <c r="Z1624">
        <v>0.10399</v>
      </c>
      <c r="AA1624">
        <v>5.6834999999999997E-2</v>
      </c>
      <c r="AB1624">
        <v>0.52036000000000004</v>
      </c>
      <c r="AC1624">
        <v>0.26367000000000002</v>
      </c>
      <c r="AD1624">
        <v>41</v>
      </c>
      <c r="AE1624">
        <v>2</v>
      </c>
      <c r="AF1624">
        <v>0.33073000000000002</v>
      </c>
      <c r="AG1624">
        <v>0.22048999999999999</v>
      </c>
      <c r="AH1624">
        <v>0.11024</v>
      </c>
      <c r="AI1624">
        <v>8</v>
      </c>
      <c r="AJ1624">
        <v>0</v>
      </c>
      <c r="AK1624">
        <v>7</v>
      </c>
      <c r="AL1624">
        <v>0</v>
      </c>
      <c r="AM1624">
        <v>0</v>
      </c>
      <c r="AN1624">
        <v>1</v>
      </c>
      <c r="AO1624">
        <v>0</v>
      </c>
      <c r="AP1624">
        <v>0</v>
      </c>
      <c r="AQ1624">
        <v>1</v>
      </c>
      <c r="AR1624" t="s">
        <v>94</v>
      </c>
      <c r="AS1624" t="s">
        <v>96</v>
      </c>
      <c r="AT1624" t="s">
        <v>94</v>
      </c>
      <c r="AU1624" t="s">
        <v>94</v>
      </c>
      <c r="AV1624" t="s">
        <v>94</v>
      </c>
      <c r="AW1624" t="s">
        <v>94</v>
      </c>
      <c r="AX1624" t="s">
        <v>94</v>
      </c>
      <c r="AY1624" t="s">
        <v>94</v>
      </c>
      <c r="AZ1624" t="s">
        <v>94</v>
      </c>
      <c r="BA1624" t="s">
        <v>96</v>
      </c>
      <c r="BB1624" t="s">
        <v>96</v>
      </c>
      <c r="BC1624" t="s">
        <v>96</v>
      </c>
      <c r="BD1624" t="s">
        <v>96</v>
      </c>
      <c r="BH1624" t="s">
        <v>341</v>
      </c>
      <c r="BI1624">
        <v>1</v>
      </c>
      <c r="BJ1624" t="s">
        <v>97</v>
      </c>
      <c r="BK1624" t="s">
        <v>138</v>
      </c>
      <c r="BL1624">
        <v>0</v>
      </c>
      <c r="BM1624">
        <v>0</v>
      </c>
      <c r="BN1624">
        <v>0</v>
      </c>
      <c r="BO1624">
        <v>0</v>
      </c>
      <c r="BP1624">
        <v>0</v>
      </c>
      <c r="BQ1624">
        <v>0</v>
      </c>
      <c r="BY1624">
        <v>1689</v>
      </c>
      <c r="CG1624" s="4">
        <v>0</v>
      </c>
      <c r="CH1624" s="4">
        <v>0</v>
      </c>
      <c r="CI1624" s="5">
        <v>0</v>
      </c>
      <c r="CJ1624" s="5">
        <v>0</v>
      </c>
      <c r="CK1624" s="5">
        <v>0</v>
      </c>
      <c r="CL1624" s="5">
        <v>0</v>
      </c>
    </row>
    <row r="1625" spans="1:90" x14ac:dyDescent="0.2">
      <c r="A1625" t="s">
        <v>2447</v>
      </c>
      <c r="B1625" t="s">
        <v>2275</v>
      </c>
      <c r="C1625" t="s">
        <v>441</v>
      </c>
      <c r="D1625">
        <v>3.5</v>
      </c>
      <c r="E1625" t="s">
        <v>317</v>
      </c>
      <c r="F1625" t="s">
        <v>350</v>
      </c>
      <c r="G1625" t="s">
        <v>351</v>
      </c>
      <c r="H1625" t="s">
        <v>2278</v>
      </c>
      <c r="I1625">
        <v>0.25174999999999997</v>
      </c>
      <c r="J1625">
        <v>0.25174999999999997</v>
      </c>
      <c r="K1625">
        <v>5.4677000000000003E-2</v>
      </c>
      <c r="L1625">
        <v>2066.4</v>
      </c>
      <c r="M1625">
        <v>17.454999999999998</v>
      </c>
      <c r="N1625" s="1">
        <v>217720</v>
      </c>
      <c r="O1625">
        <v>6.3151999999999999</v>
      </c>
      <c r="P1625">
        <v>2024.9</v>
      </c>
      <c r="Q1625">
        <v>-108.97</v>
      </c>
      <c r="R1625">
        <v>0.97524</v>
      </c>
      <c r="S1625">
        <v>0.97341999999999995</v>
      </c>
      <c r="T1625">
        <v>0.17118</v>
      </c>
      <c r="U1625">
        <v>9.2410999999999993E-2</v>
      </c>
      <c r="V1625">
        <v>0.97524</v>
      </c>
      <c r="W1625">
        <v>0.97406000000000004</v>
      </c>
      <c r="X1625">
        <v>0.17118</v>
      </c>
      <c r="Y1625">
        <v>9.2410999999999993E-2</v>
      </c>
      <c r="Z1625">
        <v>0.42616999999999999</v>
      </c>
      <c r="AA1625">
        <v>0.39883999999999997</v>
      </c>
      <c r="AB1625">
        <v>0.82399</v>
      </c>
      <c r="AC1625">
        <v>0.58259000000000005</v>
      </c>
      <c r="AD1625">
        <v>45</v>
      </c>
      <c r="AE1625">
        <v>11</v>
      </c>
      <c r="AF1625" s="1">
        <v>2.2965000000000001E-5</v>
      </c>
      <c r="AG1625" s="1">
        <v>4.5929999999999999E-6</v>
      </c>
      <c r="AH1625" s="1">
        <v>1.8372E-5</v>
      </c>
      <c r="AI1625">
        <v>11</v>
      </c>
      <c r="AJ1625">
        <v>0</v>
      </c>
      <c r="AK1625">
        <v>10</v>
      </c>
      <c r="AL1625">
        <v>0</v>
      </c>
      <c r="AM1625">
        <v>0</v>
      </c>
      <c r="AN1625">
        <v>0</v>
      </c>
      <c r="AO1625">
        <v>0.76561999999999997</v>
      </c>
      <c r="AP1625">
        <v>0</v>
      </c>
      <c r="AQ1625">
        <v>1</v>
      </c>
      <c r="AR1625" t="s">
        <v>95</v>
      </c>
      <c r="AS1625" t="s">
        <v>95</v>
      </c>
      <c r="AT1625" t="s">
        <v>95</v>
      </c>
      <c r="AU1625" t="s">
        <v>95</v>
      </c>
      <c r="AV1625" t="s">
        <v>95</v>
      </c>
      <c r="AW1625" t="s">
        <v>95</v>
      </c>
      <c r="AX1625" t="s">
        <v>95</v>
      </c>
      <c r="AY1625" t="s">
        <v>94</v>
      </c>
      <c r="AZ1625" t="s">
        <v>95</v>
      </c>
      <c r="BA1625" t="s">
        <v>94</v>
      </c>
      <c r="BB1625" t="s">
        <v>95</v>
      </c>
      <c r="BC1625" t="s">
        <v>94</v>
      </c>
      <c r="BD1625" t="s">
        <v>95</v>
      </c>
      <c r="BI1625">
        <v>0</v>
      </c>
      <c r="BJ1625" t="s">
        <v>137</v>
      </c>
      <c r="BK1625" t="s">
        <v>180</v>
      </c>
      <c r="BL1625">
        <v>1</v>
      </c>
      <c r="BM1625">
        <v>1</v>
      </c>
      <c r="BN1625">
        <v>0</v>
      </c>
      <c r="BO1625">
        <v>0</v>
      </c>
      <c r="BP1625">
        <v>0</v>
      </c>
      <c r="BQ1625">
        <v>0</v>
      </c>
      <c r="BY1625">
        <v>1690</v>
      </c>
      <c r="CG1625" s="4">
        <v>1</v>
      </c>
      <c r="CH1625" s="4">
        <v>1</v>
      </c>
      <c r="CI1625" s="5">
        <v>0</v>
      </c>
      <c r="CJ1625" s="5">
        <v>0</v>
      </c>
      <c r="CK1625" s="5">
        <v>0</v>
      </c>
      <c r="CL1625" s="5">
        <v>0</v>
      </c>
    </row>
    <row r="1626" spans="1:90" x14ac:dyDescent="0.2">
      <c r="A1626" t="s">
        <v>2448</v>
      </c>
      <c r="B1626" t="s">
        <v>2275</v>
      </c>
      <c r="C1626" t="s">
        <v>441</v>
      </c>
      <c r="D1626">
        <v>3.5</v>
      </c>
      <c r="E1626" t="s">
        <v>317</v>
      </c>
      <c r="F1626" t="s">
        <v>353</v>
      </c>
      <c r="G1626" t="s">
        <v>354</v>
      </c>
      <c r="H1626" t="s">
        <v>2278</v>
      </c>
      <c r="I1626">
        <v>18.126000000000001</v>
      </c>
      <c r="J1626">
        <v>1.4566E-3</v>
      </c>
      <c r="K1626">
        <v>4.7619000000000003E-3</v>
      </c>
      <c r="L1626">
        <v>2014</v>
      </c>
      <c r="M1626">
        <v>0.24243999999999999</v>
      </c>
      <c r="N1626">
        <v>1.6657</v>
      </c>
      <c r="O1626">
        <v>1554.9</v>
      </c>
      <c r="P1626" s="1">
        <v>157460</v>
      </c>
      <c r="Q1626">
        <v>-9.4809999999999999</v>
      </c>
      <c r="R1626">
        <v>1</v>
      </c>
      <c r="S1626">
        <v>1</v>
      </c>
      <c r="T1626" s="1">
        <v>5.6822000000000001E-9</v>
      </c>
      <c r="U1626" s="1">
        <v>9.863600000000001E-10</v>
      </c>
      <c r="V1626">
        <v>-2.9412000000000001E-2</v>
      </c>
      <c r="W1626">
        <v>-9.375E-2</v>
      </c>
      <c r="X1626">
        <v>0.16903000000000001</v>
      </c>
      <c r="Y1626">
        <v>2.8570999999999999E-2</v>
      </c>
      <c r="Z1626">
        <v>8.3333000000000004E-2</v>
      </c>
      <c r="AA1626">
        <v>2.6041999999999999E-2</v>
      </c>
      <c r="AB1626">
        <v>0.15951000000000001</v>
      </c>
      <c r="AC1626">
        <v>6.8844000000000002E-2</v>
      </c>
      <c r="AD1626">
        <v>35</v>
      </c>
      <c r="AE1626">
        <v>1</v>
      </c>
      <c r="AF1626">
        <v>0.60033000000000003</v>
      </c>
      <c r="AG1626">
        <v>0.60033000000000003</v>
      </c>
      <c r="AH1626">
        <v>0</v>
      </c>
      <c r="AI1626">
        <v>1</v>
      </c>
      <c r="AJ1626">
        <v>0</v>
      </c>
      <c r="AK1626">
        <v>0</v>
      </c>
      <c r="AL1626">
        <v>0</v>
      </c>
      <c r="AM1626">
        <v>0</v>
      </c>
      <c r="AP1626">
        <v>1</v>
      </c>
      <c r="AQ1626">
        <v>1</v>
      </c>
      <c r="AR1626" t="s">
        <v>95</v>
      </c>
      <c r="AS1626" t="s">
        <v>96</v>
      </c>
      <c r="AT1626" t="s">
        <v>94</v>
      </c>
      <c r="AU1626" t="s">
        <v>94</v>
      </c>
      <c r="AV1626" t="s">
        <v>94</v>
      </c>
      <c r="AW1626" t="s">
        <v>94</v>
      </c>
      <c r="AX1626" t="s">
        <v>94</v>
      </c>
      <c r="AY1626" t="s">
        <v>94</v>
      </c>
      <c r="AZ1626" t="s">
        <v>94</v>
      </c>
      <c r="BA1626" t="s">
        <v>96</v>
      </c>
      <c r="BB1626" t="s">
        <v>96</v>
      </c>
      <c r="BC1626" t="s">
        <v>96</v>
      </c>
      <c r="BD1626" t="s">
        <v>96</v>
      </c>
      <c r="BH1626" t="s">
        <v>341</v>
      </c>
      <c r="BI1626">
        <v>1</v>
      </c>
      <c r="BJ1626" t="s">
        <v>97</v>
      </c>
      <c r="BK1626" t="s">
        <v>138</v>
      </c>
      <c r="BL1626">
        <v>0</v>
      </c>
      <c r="BM1626">
        <v>0</v>
      </c>
      <c r="BN1626">
        <v>0</v>
      </c>
      <c r="BO1626">
        <v>0</v>
      </c>
      <c r="BP1626">
        <v>0</v>
      </c>
      <c r="BQ1626">
        <v>0</v>
      </c>
      <c r="BY1626">
        <v>1691</v>
      </c>
      <c r="CG1626" s="4">
        <v>0</v>
      </c>
      <c r="CH1626" s="4">
        <v>0</v>
      </c>
      <c r="CI1626" s="5">
        <v>0</v>
      </c>
      <c r="CJ1626" s="5">
        <v>0</v>
      </c>
      <c r="CK1626" s="5">
        <v>0</v>
      </c>
      <c r="CL1626" s="5">
        <v>0</v>
      </c>
    </row>
    <row r="1627" spans="1:90" x14ac:dyDescent="0.2">
      <c r="A1627" t="s">
        <v>2449</v>
      </c>
      <c r="B1627" t="s">
        <v>2275</v>
      </c>
      <c r="C1627" t="s">
        <v>441</v>
      </c>
      <c r="D1627">
        <v>3.5</v>
      </c>
      <c r="E1627" t="s">
        <v>317</v>
      </c>
      <c r="F1627" t="s">
        <v>356</v>
      </c>
      <c r="G1627" t="s">
        <v>357</v>
      </c>
      <c r="H1627" t="s">
        <v>2278</v>
      </c>
      <c r="I1627">
        <v>2.1396999999999999</v>
      </c>
      <c r="J1627">
        <v>1.1629</v>
      </c>
      <c r="K1627">
        <v>2.6755000000000001E-2</v>
      </c>
      <c r="L1627">
        <v>2023.5</v>
      </c>
      <c r="M1627">
        <v>2.0537999999999998</v>
      </c>
      <c r="N1627">
        <v>8.8299000000000003</v>
      </c>
      <c r="O1627" s="1">
        <v>1.7926E-6</v>
      </c>
      <c r="P1627">
        <v>2011</v>
      </c>
      <c r="Q1627">
        <v>-53.354999999999997</v>
      </c>
      <c r="R1627">
        <v>0.99995999999999996</v>
      </c>
      <c r="S1627">
        <v>0.99995000000000001</v>
      </c>
      <c r="T1627">
        <v>6.8364999999999997E-3</v>
      </c>
      <c r="U1627">
        <v>1.4089E-3</v>
      </c>
      <c r="V1627">
        <v>0.99607000000000001</v>
      </c>
      <c r="W1627">
        <v>0.99587999999999999</v>
      </c>
      <c r="X1627">
        <v>6.4734E-2</v>
      </c>
      <c r="Y1627">
        <v>1.9299E-2</v>
      </c>
      <c r="Z1627">
        <v>0.11319</v>
      </c>
      <c r="AA1627">
        <v>7.0958999999999994E-2</v>
      </c>
      <c r="AB1627">
        <v>0.97260000000000002</v>
      </c>
      <c r="AC1627">
        <v>0.45902999999999999</v>
      </c>
      <c r="AD1627">
        <v>45</v>
      </c>
      <c r="AE1627">
        <v>3</v>
      </c>
      <c r="AF1627">
        <v>0.75409999999999999</v>
      </c>
      <c r="AG1627">
        <v>4.2106999999999999E-2</v>
      </c>
      <c r="AH1627">
        <v>0.71199000000000001</v>
      </c>
      <c r="AI1627">
        <v>3</v>
      </c>
      <c r="AJ1627">
        <v>0</v>
      </c>
      <c r="AK1627">
        <v>2</v>
      </c>
      <c r="AL1627">
        <v>0</v>
      </c>
      <c r="AM1627">
        <v>0</v>
      </c>
      <c r="AN1627">
        <v>1</v>
      </c>
      <c r="AO1627">
        <v>0.32937</v>
      </c>
      <c r="AP1627">
        <v>0</v>
      </c>
      <c r="AQ1627">
        <v>1</v>
      </c>
      <c r="AR1627" t="s">
        <v>95</v>
      </c>
      <c r="AS1627" t="s">
        <v>96</v>
      </c>
      <c r="AT1627" t="s">
        <v>94</v>
      </c>
      <c r="AU1627" t="s">
        <v>95</v>
      </c>
      <c r="AV1627" t="s">
        <v>95</v>
      </c>
      <c r="AW1627" t="s">
        <v>95</v>
      </c>
      <c r="AX1627" t="s">
        <v>94</v>
      </c>
      <c r="AY1627" t="s">
        <v>95</v>
      </c>
      <c r="AZ1627" t="s">
        <v>94</v>
      </c>
      <c r="BA1627" t="s">
        <v>96</v>
      </c>
      <c r="BB1627" t="s">
        <v>96</v>
      </c>
      <c r="BC1627" t="s">
        <v>96</v>
      </c>
      <c r="BD1627" t="s">
        <v>96</v>
      </c>
      <c r="BI1627">
        <v>0</v>
      </c>
      <c r="BJ1627" t="s">
        <v>137</v>
      </c>
      <c r="BK1627" t="s">
        <v>180</v>
      </c>
      <c r="BL1627">
        <v>1</v>
      </c>
      <c r="BM1627">
        <v>1</v>
      </c>
      <c r="BN1627">
        <v>0</v>
      </c>
      <c r="BO1627">
        <v>0</v>
      </c>
      <c r="BP1627">
        <v>0</v>
      </c>
      <c r="BQ1627">
        <v>0</v>
      </c>
      <c r="BY1627">
        <v>1692</v>
      </c>
      <c r="CG1627" s="4">
        <v>1</v>
      </c>
      <c r="CH1627" s="4">
        <v>1</v>
      </c>
      <c r="CI1627" s="5">
        <v>0</v>
      </c>
      <c r="CJ1627" s="5">
        <v>0</v>
      </c>
      <c r="CK1627" s="5">
        <v>0</v>
      </c>
      <c r="CL1627" s="5">
        <v>0</v>
      </c>
    </row>
    <row r="1628" spans="1:90" x14ac:dyDescent="0.2">
      <c r="A1628" t="s">
        <v>2450</v>
      </c>
      <c r="B1628" t="s">
        <v>2275</v>
      </c>
      <c r="C1628" t="s">
        <v>441</v>
      </c>
      <c r="D1628">
        <v>3.5</v>
      </c>
      <c r="E1628" t="s">
        <v>317</v>
      </c>
      <c r="F1628" t="s">
        <v>359</v>
      </c>
      <c r="G1628" t="s">
        <v>360</v>
      </c>
      <c r="H1628" t="s">
        <v>2278</v>
      </c>
      <c r="I1628">
        <v>2.1141000000000001</v>
      </c>
      <c r="J1628">
        <v>0.97497999999999996</v>
      </c>
      <c r="K1628">
        <v>1.8943000000000002E-2</v>
      </c>
      <c r="L1628">
        <v>2023.2</v>
      </c>
      <c r="M1628">
        <v>2.0785999999999998</v>
      </c>
      <c r="N1628">
        <v>5.1626000000000003</v>
      </c>
      <c r="O1628" s="1">
        <v>5.8689999999999998E-8</v>
      </c>
      <c r="P1628">
        <v>2005.4</v>
      </c>
      <c r="Q1628">
        <v>-37.776000000000003</v>
      </c>
      <c r="R1628">
        <v>0.99988999999999995</v>
      </c>
      <c r="S1628">
        <v>0.99987999999999999</v>
      </c>
      <c r="T1628">
        <v>7.2179000000000002E-3</v>
      </c>
      <c r="U1628">
        <v>1.5263E-3</v>
      </c>
      <c r="V1628">
        <v>0.98933000000000004</v>
      </c>
      <c r="W1628">
        <v>0.98882000000000003</v>
      </c>
      <c r="X1628">
        <v>7.1704000000000004E-2</v>
      </c>
      <c r="Y1628">
        <v>2.2487E-2</v>
      </c>
      <c r="Z1628">
        <v>0.12565000000000001</v>
      </c>
      <c r="AA1628">
        <v>8.4011000000000002E-2</v>
      </c>
      <c r="AB1628">
        <v>0.64898</v>
      </c>
      <c r="AC1628">
        <v>0.32084000000000001</v>
      </c>
      <c r="AD1628">
        <v>45</v>
      </c>
      <c r="AE1628">
        <v>3</v>
      </c>
      <c r="AF1628">
        <v>0.83648999999999996</v>
      </c>
      <c r="AG1628">
        <v>7.2017999999999999E-2</v>
      </c>
      <c r="AH1628">
        <v>0.76446999999999998</v>
      </c>
      <c r="AI1628">
        <v>3</v>
      </c>
      <c r="AJ1628">
        <v>0</v>
      </c>
      <c r="AK1628">
        <v>2</v>
      </c>
      <c r="AL1628">
        <v>0</v>
      </c>
      <c r="AM1628">
        <v>0</v>
      </c>
      <c r="AN1628">
        <v>1</v>
      </c>
      <c r="AO1628">
        <v>0.40738999999999997</v>
      </c>
      <c r="AP1628">
        <v>0</v>
      </c>
      <c r="AQ1628">
        <v>1</v>
      </c>
      <c r="AR1628" t="s">
        <v>95</v>
      </c>
      <c r="AS1628" t="s">
        <v>96</v>
      </c>
      <c r="AT1628" t="s">
        <v>94</v>
      </c>
      <c r="AU1628" t="s">
        <v>95</v>
      </c>
      <c r="AV1628" t="s">
        <v>95</v>
      </c>
      <c r="AW1628" t="s">
        <v>95</v>
      </c>
      <c r="AX1628" t="s">
        <v>94</v>
      </c>
      <c r="AY1628" t="s">
        <v>95</v>
      </c>
      <c r="AZ1628" t="s">
        <v>94</v>
      </c>
      <c r="BA1628" t="s">
        <v>96</v>
      </c>
      <c r="BB1628" t="s">
        <v>96</v>
      </c>
      <c r="BC1628" t="s">
        <v>96</v>
      </c>
      <c r="BD1628" t="s">
        <v>96</v>
      </c>
      <c r="BH1628" t="s">
        <v>341</v>
      </c>
      <c r="BI1628">
        <v>1</v>
      </c>
      <c r="BJ1628" t="s">
        <v>97</v>
      </c>
      <c r="BK1628" t="s">
        <v>138</v>
      </c>
      <c r="BL1628">
        <v>0</v>
      </c>
      <c r="BM1628">
        <v>0</v>
      </c>
      <c r="BN1628">
        <v>0</v>
      </c>
      <c r="BO1628">
        <v>0</v>
      </c>
      <c r="BP1628">
        <v>0</v>
      </c>
      <c r="BQ1628">
        <v>0</v>
      </c>
      <c r="BY1628">
        <v>1693</v>
      </c>
      <c r="CG1628" s="4">
        <v>0</v>
      </c>
      <c r="CH1628" s="4">
        <v>0</v>
      </c>
      <c r="CI1628" s="5">
        <v>0</v>
      </c>
      <c r="CJ1628" s="5">
        <v>0</v>
      </c>
      <c r="CK1628" s="5">
        <v>0</v>
      </c>
      <c r="CL1628" s="5">
        <v>0</v>
      </c>
    </row>
    <row r="1629" spans="1:90" x14ac:dyDescent="0.2">
      <c r="A1629" t="s">
        <v>2451</v>
      </c>
      <c r="B1629" t="s">
        <v>2275</v>
      </c>
      <c r="C1629" t="s">
        <v>441</v>
      </c>
      <c r="D1629">
        <v>3.5</v>
      </c>
      <c r="E1629" t="s">
        <v>317</v>
      </c>
      <c r="F1629" t="s">
        <v>362</v>
      </c>
      <c r="G1629" t="s">
        <v>357</v>
      </c>
      <c r="H1629" t="s">
        <v>2278</v>
      </c>
      <c r="I1629">
        <v>7.3221999999999996</v>
      </c>
      <c r="J1629">
        <v>0.29785</v>
      </c>
      <c r="K1629">
        <v>0.21299000000000001</v>
      </c>
      <c r="L1629">
        <v>2019.8</v>
      </c>
      <c r="M1629">
        <v>0.60014999999999996</v>
      </c>
      <c r="N1629">
        <v>16.478999999999999</v>
      </c>
      <c r="O1629">
        <v>5.6665999999999999</v>
      </c>
      <c r="P1629">
        <v>2019.3</v>
      </c>
      <c r="Q1629">
        <v>-424.62</v>
      </c>
      <c r="R1629">
        <v>0.97609999999999997</v>
      </c>
      <c r="S1629">
        <v>0.97435000000000005</v>
      </c>
      <c r="T1629">
        <v>0.78874999999999995</v>
      </c>
      <c r="U1629">
        <v>0.19339000000000001</v>
      </c>
      <c r="V1629">
        <v>0.87885000000000002</v>
      </c>
      <c r="W1629">
        <v>0.87307999999999997</v>
      </c>
      <c r="X1629">
        <v>1.7759</v>
      </c>
      <c r="Y1629">
        <v>0.81238999999999995</v>
      </c>
      <c r="Z1629">
        <v>0.29391</v>
      </c>
      <c r="AA1629">
        <v>0.26029000000000002</v>
      </c>
      <c r="AB1629">
        <v>4.2873999999999999</v>
      </c>
      <c r="AC1629">
        <v>3.1631</v>
      </c>
      <c r="AD1629">
        <v>45</v>
      </c>
      <c r="AE1629">
        <v>5</v>
      </c>
      <c r="AF1629">
        <v>1.2618</v>
      </c>
      <c r="AG1629">
        <v>0.85775999999999997</v>
      </c>
      <c r="AH1629">
        <v>0.40405999999999997</v>
      </c>
      <c r="AI1629">
        <v>5</v>
      </c>
      <c r="AJ1629">
        <v>0</v>
      </c>
      <c r="AK1629">
        <v>4</v>
      </c>
      <c r="AL1629">
        <v>0</v>
      </c>
      <c r="AM1629">
        <v>0</v>
      </c>
      <c r="AN1629">
        <v>0</v>
      </c>
      <c r="AO1629">
        <v>0.75080000000000002</v>
      </c>
      <c r="AP1629">
        <v>0</v>
      </c>
      <c r="AQ1629">
        <v>1</v>
      </c>
      <c r="AR1629" t="s">
        <v>95</v>
      </c>
      <c r="AS1629" t="s">
        <v>96</v>
      </c>
      <c r="AT1629" t="s">
        <v>95</v>
      </c>
      <c r="AU1629" t="s">
        <v>95</v>
      </c>
      <c r="AV1629" t="s">
        <v>95</v>
      </c>
      <c r="AW1629" t="s">
        <v>95</v>
      </c>
      <c r="AX1629" t="s">
        <v>95</v>
      </c>
      <c r="AY1629" t="s">
        <v>95</v>
      </c>
      <c r="AZ1629" t="s">
        <v>94</v>
      </c>
      <c r="BA1629" t="s">
        <v>96</v>
      </c>
      <c r="BB1629" t="s">
        <v>96</v>
      </c>
      <c r="BC1629" t="s">
        <v>96</v>
      </c>
      <c r="BD1629" t="s">
        <v>96</v>
      </c>
      <c r="BI1629">
        <v>0</v>
      </c>
      <c r="BJ1629" t="s">
        <v>137</v>
      </c>
      <c r="BK1629" t="s">
        <v>180</v>
      </c>
      <c r="BL1629">
        <v>1</v>
      </c>
      <c r="BM1629">
        <v>1</v>
      </c>
      <c r="BN1629">
        <v>0</v>
      </c>
      <c r="BO1629">
        <v>0</v>
      </c>
      <c r="BP1629">
        <v>0</v>
      </c>
      <c r="BQ1629">
        <v>0</v>
      </c>
      <c r="BY1629">
        <v>1694</v>
      </c>
      <c r="CG1629" s="4">
        <v>1</v>
      </c>
      <c r="CH1629" s="4">
        <v>1</v>
      </c>
      <c r="CI1629" s="5">
        <v>0</v>
      </c>
      <c r="CJ1629" s="5">
        <v>0</v>
      </c>
      <c r="CK1629" s="5">
        <v>0</v>
      </c>
      <c r="CL1629" s="5">
        <v>0</v>
      </c>
    </row>
    <row r="1630" spans="1:90" x14ac:dyDescent="0.2">
      <c r="A1630" t="s">
        <v>2452</v>
      </c>
      <c r="B1630" t="s">
        <v>2275</v>
      </c>
      <c r="C1630" t="s">
        <v>441</v>
      </c>
      <c r="D1630">
        <v>3.5</v>
      </c>
      <c r="E1630" t="s">
        <v>317</v>
      </c>
      <c r="F1630" t="s">
        <v>364</v>
      </c>
      <c r="G1630" t="s">
        <v>360</v>
      </c>
      <c r="H1630" t="s">
        <v>2278</v>
      </c>
      <c r="I1630">
        <v>17.925999999999998</v>
      </c>
      <c r="J1630">
        <v>5.7128999999999999E-3</v>
      </c>
      <c r="K1630">
        <v>4.9251000000000003E-2</v>
      </c>
      <c r="L1630">
        <v>2020</v>
      </c>
      <c r="M1630">
        <v>0.24514</v>
      </c>
      <c r="N1630">
        <v>23.091999999999999</v>
      </c>
      <c r="O1630">
        <v>1554</v>
      </c>
      <c r="P1630" s="1">
        <v>157550</v>
      </c>
      <c r="Q1630">
        <v>-98.158000000000001</v>
      </c>
      <c r="R1630">
        <v>1</v>
      </c>
      <c r="S1630">
        <v>1</v>
      </c>
      <c r="T1630" s="1">
        <v>9.3360999999999998E-8</v>
      </c>
      <c r="U1630" s="1">
        <v>1.5046000000000001E-8</v>
      </c>
      <c r="V1630">
        <v>-2.5000000000000001E-2</v>
      </c>
      <c r="W1630">
        <v>-7.8947000000000003E-2</v>
      </c>
      <c r="X1630">
        <v>2.2075</v>
      </c>
      <c r="Y1630">
        <v>0.34476000000000001</v>
      </c>
      <c r="Z1630">
        <v>7.1429000000000006E-2</v>
      </c>
      <c r="AA1630">
        <v>2.2556E-2</v>
      </c>
      <c r="AB1630">
        <v>2.1011000000000002</v>
      </c>
      <c r="AC1630">
        <v>0.84328000000000003</v>
      </c>
      <c r="AD1630">
        <v>41</v>
      </c>
      <c r="AE1630">
        <v>1</v>
      </c>
      <c r="AF1630">
        <v>0.61211000000000004</v>
      </c>
      <c r="AG1630">
        <v>0.61211000000000004</v>
      </c>
      <c r="AH1630">
        <v>0</v>
      </c>
      <c r="AI1630">
        <v>1</v>
      </c>
      <c r="AJ1630">
        <v>0</v>
      </c>
      <c r="AK1630">
        <v>0</v>
      </c>
      <c r="AL1630">
        <v>0</v>
      </c>
      <c r="AM1630">
        <v>0</v>
      </c>
      <c r="AP1630">
        <v>0</v>
      </c>
      <c r="AQ1630">
        <v>1</v>
      </c>
      <c r="AR1630" t="s">
        <v>95</v>
      </c>
      <c r="AS1630" t="s">
        <v>96</v>
      </c>
      <c r="AT1630" t="s">
        <v>94</v>
      </c>
      <c r="AU1630" t="s">
        <v>94</v>
      </c>
      <c r="AV1630" t="s">
        <v>94</v>
      </c>
      <c r="AW1630" t="s">
        <v>94</v>
      </c>
      <c r="AX1630" t="s">
        <v>94</v>
      </c>
      <c r="AY1630" t="s">
        <v>94</v>
      </c>
      <c r="AZ1630" t="s">
        <v>94</v>
      </c>
      <c r="BA1630" t="s">
        <v>96</v>
      </c>
      <c r="BB1630" t="s">
        <v>96</v>
      </c>
      <c r="BC1630" t="s">
        <v>96</v>
      </c>
      <c r="BD1630" t="s">
        <v>96</v>
      </c>
      <c r="BH1630" t="s">
        <v>341</v>
      </c>
      <c r="BI1630">
        <v>1</v>
      </c>
      <c r="BJ1630" t="s">
        <v>97</v>
      </c>
      <c r="BK1630" t="s">
        <v>138</v>
      </c>
      <c r="BL1630">
        <v>0</v>
      </c>
      <c r="BM1630">
        <v>0</v>
      </c>
      <c r="BN1630">
        <v>0</v>
      </c>
      <c r="BO1630">
        <v>0</v>
      </c>
      <c r="BP1630">
        <v>0</v>
      </c>
      <c r="BQ1630">
        <v>0</v>
      </c>
      <c r="BY1630">
        <v>1695</v>
      </c>
      <c r="CG1630" s="4">
        <v>0</v>
      </c>
      <c r="CH1630" s="4">
        <v>0</v>
      </c>
      <c r="CI1630" s="5">
        <v>0</v>
      </c>
      <c r="CJ1630" s="5">
        <v>0</v>
      </c>
      <c r="CK1630" s="5">
        <v>0</v>
      </c>
      <c r="CL1630" s="5">
        <v>0</v>
      </c>
    </row>
    <row r="1631" spans="1:90" x14ac:dyDescent="0.2">
      <c r="A1631" t="s">
        <v>2453</v>
      </c>
      <c r="B1631" t="s">
        <v>2275</v>
      </c>
      <c r="C1631" t="s">
        <v>441</v>
      </c>
      <c r="D1631">
        <v>3.5</v>
      </c>
      <c r="E1631" t="s">
        <v>317</v>
      </c>
      <c r="F1631" t="s">
        <v>366</v>
      </c>
      <c r="G1631" t="s">
        <v>351</v>
      </c>
      <c r="H1631" t="s">
        <v>2278</v>
      </c>
      <c r="I1631">
        <v>0.32312999999999997</v>
      </c>
      <c r="J1631">
        <v>0.25263000000000002</v>
      </c>
      <c r="K1631">
        <v>6.7851999999999996E-2</v>
      </c>
      <c r="L1631">
        <v>2025.1</v>
      </c>
      <c r="M1631">
        <v>13.599</v>
      </c>
      <c r="N1631">
        <v>14.753</v>
      </c>
      <c r="O1631">
        <v>6.5625999999999998</v>
      </c>
      <c r="P1631">
        <v>2024.2</v>
      </c>
      <c r="Q1631">
        <v>-135.24</v>
      </c>
      <c r="R1631">
        <v>0.97657000000000005</v>
      </c>
      <c r="S1631">
        <v>0.97485999999999995</v>
      </c>
      <c r="T1631">
        <v>0.21010999999999999</v>
      </c>
      <c r="U1631">
        <v>9.7831000000000001E-2</v>
      </c>
      <c r="V1631">
        <v>0.97423000000000004</v>
      </c>
      <c r="W1631">
        <v>0.97301000000000004</v>
      </c>
      <c r="X1631">
        <v>0.22034999999999999</v>
      </c>
      <c r="Y1631">
        <v>0.11971999999999999</v>
      </c>
      <c r="Z1631">
        <v>0.41208</v>
      </c>
      <c r="AA1631">
        <v>0.38407999999999998</v>
      </c>
      <c r="AB1631">
        <v>1.0526</v>
      </c>
      <c r="AC1631">
        <v>0.77949999999999997</v>
      </c>
      <c r="AD1631">
        <v>45</v>
      </c>
      <c r="AE1631">
        <v>11</v>
      </c>
      <c r="AF1631">
        <v>0.40669</v>
      </c>
      <c r="AG1631">
        <v>6.7780999999999994E-2</v>
      </c>
      <c r="AH1631">
        <v>0.33890999999999999</v>
      </c>
      <c r="AI1631">
        <v>11</v>
      </c>
      <c r="AJ1631">
        <v>0</v>
      </c>
      <c r="AK1631">
        <v>10</v>
      </c>
      <c r="AL1631">
        <v>0</v>
      </c>
      <c r="AM1631">
        <v>0</v>
      </c>
      <c r="AN1631">
        <v>1</v>
      </c>
      <c r="AO1631">
        <v>0.78217999999999999</v>
      </c>
      <c r="AP1631">
        <v>0</v>
      </c>
      <c r="AQ1631">
        <v>1</v>
      </c>
      <c r="AR1631" t="s">
        <v>95</v>
      </c>
      <c r="AS1631" t="s">
        <v>95</v>
      </c>
      <c r="AT1631" t="s">
        <v>95</v>
      </c>
      <c r="AU1631" t="s">
        <v>95</v>
      </c>
      <c r="AV1631" t="s">
        <v>95</v>
      </c>
      <c r="AW1631" t="s">
        <v>95</v>
      </c>
      <c r="AX1631" t="s">
        <v>95</v>
      </c>
      <c r="AY1631" t="s">
        <v>95</v>
      </c>
      <c r="AZ1631" t="s">
        <v>95</v>
      </c>
      <c r="BA1631" t="s">
        <v>95</v>
      </c>
      <c r="BB1631" t="s">
        <v>95</v>
      </c>
      <c r="BC1631" t="s">
        <v>95</v>
      </c>
      <c r="BD1631" t="s">
        <v>95</v>
      </c>
      <c r="BI1631">
        <v>0</v>
      </c>
      <c r="BJ1631" t="s">
        <v>137</v>
      </c>
      <c r="BK1631" t="s">
        <v>180</v>
      </c>
      <c r="BL1631">
        <v>1</v>
      </c>
      <c r="BM1631">
        <v>1</v>
      </c>
      <c r="BN1631">
        <v>0</v>
      </c>
      <c r="BO1631">
        <v>0</v>
      </c>
      <c r="BP1631">
        <v>0</v>
      </c>
      <c r="BQ1631">
        <v>0</v>
      </c>
      <c r="BY1631">
        <v>1696</v>
      </c>
      <c r="CG1631" s="4">
        <v>1</v>
      </c>
      <c r="CH1631" s="4">
        <v>1</v>
      </c>
      <c r="CI1631" s="5">
        <v>0</v>
      </c>
      <c r="CJ1631" s="5">
        <v>0</v>
      </c>
      <c r="CK1631" s="5">
        <v>0</v>
      </c>
      <c r="CL1631" s="5">
        <v>0</v>
      </c>
    </row>
    <row r="1632" spans="1:90" x14ac:dyDescent="0.2">
      <c r="A1632" t="s">
        <v>2454</v>
      </c>
      <c r="B1632" t="s">
        <v>2275</v>
      </c>
      <c r="C1632" t="s">
        <v>441</v>
      </c>
      <c r="D1632">
        <v>3.5</v>
      </c>
      <c r="E1632" t="s">
        <v>317</v>
      </c>
      <c r="F1632" t="s">
        <v>368</v>
      </c>
      <c r="G1632" t="s">
        <v>354</v>
      </c>
      <c r="H1632" t="s">
        <v>2278</v>
      </c>
      <c r="I1632">
        <v>10.83</v>
      </c>
      <c r="J1632">
        <v>1.8974E-3</v>
      </c>
      <c r="K1632">
        <v>9.4076999999999997E-3</v>
      </c>
      <c r="L1632">
        <v>2020</v>
      </c>
      <c r="M1632">
        <v>0.40577000000000002</v>
      </c>
      <c r="N1632">
        <v>3.4822000000000002</v>
      </c>
      <c r="O1632">
        <v>1554.8</v>
      </c>
      <c r="P1632" s="1">
        <v>157470</v>
      </c>
      <c r="Q1632">
        <v>-18.742000000000001</v>
      </c>
      <c r="R1632">
        <v>0.79081999999999997</v>
      </c>
      <c r="S1632">
        <v>0.77385999999999999</v>
      </c>
      <c r="T1632">
        <v>0.15617</v>
      </c>
      <c r="U1632">
        <v>2.4393000000000001E-2</v>
      </c>
      <c r="V1632">
        <v>-4.5918E-2</v>
      </c>
      <c r="W1632">
        <v>-0.10097</v>
      </c>
      <c r="X1632">
        <v>0.34921999999999997</v>
      </c>
      <c r="Y1632">
        <v>7.3171E-2</v>
      </c>
      <c r="Z1632">
        <v>0.10627</v>
      </c>
      <c r="AA1632">
        <v>5.9229999999999998E-2</v>
      </c>
      <c r="AB1632">
        <v>0.32280999999999999</v>
      </c>
      <c r="AC1632">
        <v>0.16072</v>
      </c>
      <c r="AD1632">
        <v>41</v>
      </c>
      <c r="AE1632">
        <v>2</v>
      </c>
      <c r="AF1632">
        <v>0.57435000000000003</v>
      </c>
      <c r="AG1632">
        <v>0.28716999999999998</v>
      </c>
      <c r="AH1632">
        <v>0.28716999999999998</v>
      </c>
      <c r="AI1632">
        <v>7</v>
      </c>
      <c r="AJ1632">
        <v>0</v>
      </c>
      <c r="AK1632">
        <v>6</v>
      </c>
      <c r="AL1632">
        <v>0</v>
      </c>
      <c r="AM1632">
        <v>0</v>
      </c>
      <c r="AN1632">
        <v>1</v>
      </c>
      <c r="AO1632">
        <v>0</v>
      </c>
      <c r="AP1632">
        <v>0</v>
      </c>
      <c r="AQ1632">
        <v>1</v>
      </c>
      <c r="AR1632" t="s">
        <v>95</v>
      </c>
      <c r="AS1632" t="s">
        <v>96</v>
      </c>
      <c r="AT1632" t="s">
        <v>94</v>
      </c>
      <c r="AU1632" t="s">
        <v>94</v>
      </c>
      <c r="AV1632" t="s">
        <v>94</v>
      </c>
      <c r="AW1632" t="s">
        <v>94</v>
      </c>
      <c r="AX1632" t="s">
        <v>94</v>
      </c>
      <c r="AY1632" t="s">
        <v>95</v>
      </c>
      <c r="AZ1632" t="s">
        <v>94</v>
      </c>
      <c r="BA1632" t="s">
        <v>96</v>
      </c>
      <c r="BB1632" t="s">
        <v>96</v>
      </c>
      <c r="BC1632" t="s">
        <v>96</v>
      </c>
      <c r="BD1632" t="s">
        <v>96</v>
      </c>
      <c r="BH1632" t="s">
        <v>341</v>
      </c>
      <c r="BI1632">
        <v>1</v>
      </c>
      <c r="BJ1632" t="s">
        <v>97</v>
      </c>
      <c r="BK1632" t="s">
        <v>138</v>
      </c>
      <c r="BL1632">
        <v>0</v>
      </c>
      <c r="BM1632">
        <v>0</v>
      </c>
      <c r="BN1632">
        <v>0</v>
      </c>
      <c r="BO1632">
        <v>0</v>
      </c>
      <c r="BP1632">
        <v>0</v>
      </c>
      <c r="BQ1632">
        <v>0</v>
      </c>
      <c r="BY1632">
        <v>1697</v>
      </c>
      <c r="CG1632" s="4">
        <v>0</v>
      </c>
      <c r="CH1632" s="4">
        <v>0</v>
      </c>
      <c r="CI1632" s="5">
        <v>0</v>
      </c>
      <c r="CJ1632" s="5">
        <v>0</v>
      </c>
      <c r="CK1632" s="5">
        <v>0</v>
      </c>
      <c r="CL1632" s="5">
        <v>0</v>
      </c>
    </row>
    <row r="1633" spans="1:91" x14ac:dyDescent="0.2">
      <c r="A1633" t="s">
        <v>2455</v>
      </c>
      <c r="B1633" t="s">
        <v>2275</v>
      </c>
      <c r="C1633" t="s">
        <v>153</v>
      </c>
      <c r="D1633">
        <v>1.1000000000000001</v>
      </c>
      <c r="E1633" t="s">
        <v>90</v>
      </c>
      <c r="F1633" t="s">
        <v>2276</v>
      </c>
      <c r="G1633" t="s">
        <v>2277</v>
      </c>
      <c r="H1633" t="s">
        <v>2278</v>
      </c>
      <c r="I1633">
        <v>0.28410999999999997</v>
      </c>
      <c r="J1633">
        <v>2.2520999999999999E-2</v>
      </c>
      <c r="K1633">
        <v>3.503E-3</v>
      </c>
      <c r="L1633">
        <v>2009.9</v>
      </c>
      <c r="M1633">
        <v>15.467000000000001</v>
      </c>
      <c r="N1633">
        <v>0.16497999999999999</v>
      </c>
      <c r="O1633">
        <v>4.6253E-4</v>
      </c>
      <c r="P1633">
        <v>1762.3</v>
      </c>
      <c r="Q1633">
        <v>-6.9225000000000003</v>
      </c>
      <c r="R1633">
        <v>0.23186000000000001</v>
      </c>
      <c r="S1633">
        <v>-0.15221000000000001</v>
      </c>
      <c r="T1633">
        <v>2.0371E-2</v>
      </c>
      <c r="U1633">
        <v>1.5041000000000001E-2</v>
      </c>
      <c r="V1633">
        <v>0.17893000000000001</v>
      </c>
      <c r="W1633">
        <v>-5.5662999999999997E-2</v>
      </c>
      <c r="X1633">
        <v>2.1061E-2</v>
      </c>
      <c r="Y1633">
        <v>1.444E-2</v>
      </c>
      <c r="Z1633">
        <v>0.18739</v>
      </c>
      <c r="AA1633">
        <v>-4.478E-2</v>
      </c>
      <c r="AB1633">
        <v>2.0951999999999998E-2</v>
      </c>
      <c r="AC1633">
        <v>1.4238000000000001E-2</v>
      </c>
      <c r="AD1633">
        <v>10</v>
      </c>
      <c r="AE1633">
        <v>10</v>
      </c>
      <c r="AF1633">
        <v>1.2364999999999999</v>
      </c>
      <c r="AG1633">
        <v>0.76980000000000004</v>
      </c>
      <c r="AH1633">
        <v>0.46672999999999998</v>
      </c>
      <c r="AI1633">
        <v>10</v>
      </c>
      <c r="AJ1633">
        <v>2</v>
      </c>
      <c r="AK1633">
        <v>0</v>
      </c>
      <c r="AL1633">
        <v>1</v>
      </c>
      <c r="AM1633">
        <v>0</v>
      </c>
      <c r="AN1633">
        <v>0</v>
      </c>
      <c r="AO1633">
        <v>0.91461999999999999</v>
      </c>
      <c r="AP1633">
        <v>1</v>
      </c>
      <c r="AQ1633">
        <v>1</v>
      </c>
      <c r="AR1633" t="s">
        <v>96</v>
      </c>
      <c r="AS1633" t="s">
        <v>95</v>
      </c>
      <c r="AT1633" t="s">
        <v>95</v>
      </c>
      <c r="AU1633" t="s">
        <v>95</v>
      </c>
      <c r="AV1633" t="s">
        <v>95</v>
      </c>
      <c r="AW1633" t="s">
        <v>95</v>
      </c>
      <c r="AX1633" t="s">
        <v>95</v>
      </c>
      <c r="AY1633" t="s">
        <v>95</v>
      </c>
      <c r="AZ1633" t="s">
        <v>94</v>
      </c>
      <c r="BA1633" t="s">
        <v>96</v>
      </c>
      <c r="BB1633" t="s">
        <v>94</v>
      </c>
      <c r="BC1633" t="s">
        <v>96</v>
      </c>
      <c r="BD1633" t="s">
        <v>94</v>
      </c>
      <c r="BI1633">
        <v>0</v>
      </c>
      <c r="BJ1633" t="s">
        <v>133</v>
      </c>
      <c r="BK1633" t="s">
        <v>501</v>
      </c>
      <c r="BL1633">
        <v>1</v>
      </c>
      <c r="BM1633">
        <v>1</v>
      </c>
      <c r="BN1633">
        <v>0</v>
      </c>
      <c r="BO1633">
        <v>0</v>
      </c>
      <c r="BP1633">
        <v>0</v>
      </c>
      <c r="BQ1633">
        <v>0</v>
      </c>
      <c r="BY1633">
        <v>1698</v>
      </c>
      <c r="CG1633" s="4">
        <v>1</v>
      </c>
      <c r="CH1633" s="4">
        <v>1</v>
      </c>
      <c r="CI1633" s="5">
        <v>0</v>
      </c>
      <c r="CJ1633" s="5">
        <v>0</v>
      </c>
      <c r="CK1633" s="5">
        <v>0</v>
      </c>
      <c r="CL1633" s="5">
        <v>0</v>
      </c>
    </row>
    <row r="1634" spans="1:91" x14ac:dyDescent="0.2">
      <c r="A1634" t="s">
        <v>2456</v>
      </c>
      <c r="B1634" t="s">
        <v>2275</v>
      </c>
      <c r="C1634" t="s">
        <v>153</v>
      </c>
      <c r="D1634">
        <v>1.1000000000000001</v>
      </c>
      <c r="E1634" t="s">
        <v>90</v>
      </c>
      <c r="F1634" t="s">
        <v>2280</v>
      </c>
      <c r="G1634" t="s">
        <v>2281</v>
      </c>
      <c r="H1634" t="s">
        <v>2278</v>
      </c>
      <c r="I1634">
        <v>2.537E-2</v>
      </c>
      <c r="J1634">
        <v>1.1609999999999999E-3</v>
      </c>
      <c r="K1634">
        <v>1.8571E-3</v>
      </c>
      <c r="L1634">
        <v>2022.3</v>
      </c>
      <c r="M1634">
        <v>173.22</v>
      </c>
      <c r="N1634">
        <v>0.29443999999999998</v>
      </c>
      <c r="O1634">
        <v>1555.3</v>
      </c>
      <c r="P1634" s="1">
        <v>157480</v>
      </c>
      <c r="Q1634">
        <v>-3.6084000000000001</v>
      </c>
      <c r="R1634">
        <v>0.86843000000000004</v>
      </c>
      <c r="S1634">
        <v>0.67107000000000006</v>
      </c>
      <c r="T1634">
        <v>1.2344999999999999E-3</v>
      </c>
      <c r="U1634">
        <v>1.0008E-3</v>
      </c>
      <c r="V1634">
        <v>-1608.5</v>
      </c>
      <c r="W1634">
        <v>-2681.6</v>
      </c>
      <c r="X1634">
        <v>0.13653999999999999</v>
      </c>
      <c r="Y1634">
        <v>0.13650000000000001</v>
      </c>
      <c r="Z1634">
        <v>0.86845000000000006</v>
      </c>
      <c r="AA1634">
        <v>0.78075000000000006</v>
      </c>
      <c r="AB1634">
        <v>1.2344000000000001E-3</v>
      </c>
      <c r="AC1634">
        <v>1E-3</v>
      </c>
      <c r="AD1634">
        <v>6</v>
      </c>
      <c r="AE1634">
        <v>6</v>
      </c>
      <c r="AF1634">
        <v>0.47887000000000002</v>
      </c>
      <c r="AG1634">
        <v>0.44491000000000003</v>
      </c>
      <c r="AH1634">
        <v>3.3961999999999999E-2</v>
      </c>
      <c r="AI1634">
        <v>6</v>
      </c>
      <c r="AJ1634">
        <v>0</v>
      </c>
      <c r="AK1634">
        <v>5</v>
      </c>
      <c r="AL1634">
        <v>0</v>
      </c>
      <c r="AM1634">
        <v>0</v>
      </c>
      <c r="AN1634">
        <v>0</v>
      </c>
      <c r="AO1634">
        <v>0.83421999999999996</v>
      </c>
      <c r="AP1634">
        <v>1</v>
      </c>
      <c r="AQ1634">
        <v>1</v>
      </c>
      <c r="AR1634" t="s">
        <v>95</v>
      </c>
      <c r="AS1634" t="s">
        <v>95</v>
      </c>
      <c r="AT1634" t="s">
        <v>95</v>
      </c>
      <c r="AU1634" t="s">
        <v>95</v>
      </c>
      <c r="AV1634" t="s">
        <v>95</v>
      </c>
      <c r="AW1634" t="s">
        <v>95</v>
      </c>
      <c r="AX1634" t="s">
        <v>95</v>
      </c>
      <c r="AY1634" t="s">
        <v>94</v>
      </c>
      <c r="AZ1634" t="s">
        <v>95</v>
      </c>
      <c r="BA1634" t="s">
        <v>94</v>
      </c>
      <c r="BB1634" t="s">
        <v>95</v>
      </c>
      <c r="BC1634" t="s">
        <v>96</v>
      </c>
      <c r="BD1634" t="s">
        <v>95</v>
      </c>
      <c r="BH1634" t="s">
        <v>1279</v>
      </c>
      <c r="BI1634">
        <v>0</v>
      </c>
      <c r="BJ1634" t="s">
        <v>108</v>
      </c>
      <c r="BK1634" t="s">
        <v>138</v>
      </c>
      <c r="BL1634">
        <v>0</v>
      </c>
      <c r="BM1634">
        <v>1</v>
      </c>
      <c r="BN1634">
        <v>1</v>
      </c>
      <c r="BO1634">
        <v>1</v>
      </c>
      <c r="BP1634">
        <v>0</v>
      </c>
      <c r="BQ1634">
        <v>0</v>
      </c>
      <c r="BY1634">
        <v>1699</v>
      </c>
      <c r="CG1634" s="4">
        <v>1</v>
      </c>
      <c r="CH1634" s="4">
        <v>1</v>
      </c>
      <c r="CI1634" s="5">
        <v>1</v>
      </c>
      <c r="CJ1634" s="5">
        <v>1</v>
      </c>
      <c r="CK1634" s="5">
        <v>0</v>
      </c>
      <c r="CL1634" s="5">
        <v>0</v>
      </c>
      <c r="CM1634" s="12" t="s">
        <v>3471</v>
      </c>
    </row>
    <row r="1635" spans="1:91" x14ac:dyDescent="0.2">
      <c r="A1635" t="s">
        <v>2457</v>
      </c>
      <c r="B1635" t="s">
        <v>2275</v>
      </c>
      <c r="C1635" t="s">
        <v>153</v>
      </c>
      <c r="D1635">
        <v>1.1000000000000001</v>
      </c>
      <c r="E1635" t="s">
        <v>90</v>
      </c>
      <c r="F1635" t="s">
        <v>2283</v>
      </c>
      <c r="G1635" t="s">
        <v>107</v>
      </c>
      <c r="H1635" t="s">
        <v>2278</v>
      </c>
      <c r="I1635">
        <v>0.28410999999999997</v>
      </c>
      <c r="J1635">
        <v>2.2520999999999999E-2</v>
      </c>
      <c r="K1635">
        <v>3.503E-3</v>
      </c>
      <c r="L1635">
        <v>2009.9</v>
      </c>
      <c r="M1635">
        <v>15.467000000000001</v>
      </c>
      <c r="N1635">
        <v>0.16497999999999999</v>
      </c>
      <c r="O1635">
        <v>4.6253E-4</v>
      </c>
      <c r="P1635">
        <v>1762.3</v>
      </c>
      <c r="Q1635">
        <v>-6.9225000000000003</v>
      </c>
      <c r="R1635">
        <v>0.23186000000000001</v>
      </c>
      <c r="S1635">
        <v>-0.15221000000000001</v>
      </c>
      <c r="T1635">
        <v>2.0371E-2</v>
      </c>
      <c r="U1635">
        <v>1.5041000000000001E-2</v>
      </c>
      <c r="V1635">
        <v>0.17893000000000001</v>
      </c>
      <c r="W1635">
        <v>-5.5662999999999997E-2</v>
      </c>
      <c r="X1635">
        <v>2.1061E-2</v>
      </c>
      <c r="Y1635">
        <v>1.444E-2</v>
      </c>
      <c r="Z1635">
        <v>0.18739</v>
      </c>
      <c r="AA1635">
        <v>-4.478E-2</v>
      </c>
      <c r="AB1635">
        <v>2.0951999999999998E-2</v>
      </c>
      <c r="AC1635">
        <v>1.4238000000000001E-2</v>
      </c>
      <c r="AD1635">
        <v>10</v>
      </c>
      <c r="AE1635">
        <v>10</v>
      </c>
      <c r="AF1635">
        <v>1.2364999999999999</v>
      </c>
      <c r="AG1635">
        <v>0.76980000000000004</v>
      </c>
      <c r="AH1635">
        <v>0.46672999999999998</v>
      </c>
      <c r="AI1635">
        <v>10</v>
      </c>
      <c r="AJ1635">
        <v>2</v>
      </c>
      <c r="AK1635">
        <v>0</v>
      </c>
      <c r="AL1635">
        <v>1</v>
      </c>
      <c r="AM1635">
        <v>0</v>
      </c>
      <c r="AN1635">
        <v>0</v>
      </c>
      <c r="AO1635">
        <v>0.91461999999999999</v>
      </c>
      <c r="AP1635">
        <v>1</v>
      </c>
      <c r="AQ1635">
        <v>1</v>
      </c>
      <c r="AR1635" t="s">
        <v>96</v>
      </c>
      <c r="AS1635" t="s">
        <v>95</v>
      </c>
      <c r="AT1635" t="s">
        <v>95</v>
      </c>
      <c r="AU1635" t="s">
        <v>95</v>
      </c>
      <c r="AV1635" t="s">
        <v>95</v>
      </c>
      <c r="AW1635" t="s">
        <v>95</v>
      </c>
      <c r="AX1635" t="s">
        <v>95</v>
      </c>
      <c r="AY1635" t="s">
        <v>95</v>
      </c>
      <c r="AZ1635" t="s">
        <v>94</v>
      </c>
      <c r="BA1635" t="s">
        <v>96</v>
      </c>
      <c r="BB1635" t="s">
        <v>94</v>
      </c>
      <c r="BC1635" t="s">
        <v>96</v>
      </c>
      <c r="BD1635" t="s">
        <v>94</v>
      </c>
      <c r="BH1635" t="s">
        <v>2284</v>
      </c>
      <c r="BI1635">
        <v>0</v>
      </c>
      <c r="BK1635" t="s">
        <v>109</v>
      </c>
      <c r="BL1635">
        <v>0</v>
      </c>
      <c r="BM1635">
        <v>1</v>
      </c>
      <c r="BN1635">
        <v>0</v>
      </c>
      <c r="BO1635">
        <v>0</v>
      </c>
      <c r="BP1635">
        <v>0</v>
      </c>
      <c r="BQ1635">
        <v>0</v>
      </c>
      <c r="BY1635">
        <v>1700</v>
      </c>
      <c r="CG1635" s="4">
        <v>1</v>
      </c>
      <c r="CH1635" s="4">
        <v>1</v>
      </c>
      <c r="CI1635" s="5">
        <v>0</v>
      </c>
      <c r="CJ1635" s="5">
        <v>0</v>
      </c>
      <c r="CK1635" s="5">
        <v>0</v>
      </c>
      <c r="CL1635" s="5">
        <v>0</v>
      </c>
      <c r="CM1635" s="12" t="s">
        <v>3472</v>
      </c>
    </row>
    <row r="1636" spans="1:91" x14ac:dyDescent="0.2">
      <c r="A1636" t="s">
        <v>2458</v>
      </c>
      <c r="B1636" t="s">
        <v>2275</v>
      </c>
      <c r="C1636" t="s">
        <v>153</v>
      </c>
      <c r="D1636">
        <v>3.2</v>
      </c>
      <c r="E1636" t="s">
        <v>120</v>
      </c>
      <c r="F1636" t="s">
        <v>2286</v>
      </c>
      <c r="G1636" t="s">
        <v>2287</v>
      </c>
      <c r="H1636" t="s">
        <v>2278</v>
      </c>
      <c r="I1636">
        <v>0.23759</v>
      </c>
      <c r="J1636">
        <v>4.0286000000000002E-2</v>
      </c>
      <c r="K1636">
        <v>5.7939000000000003E-3</v>
      </c>
      <c r="L1636">
        <v>2012</v>
      </c>
      <c r="M1636">
        <v>18.495999999999999</v>
      </c>
      <c r="N1636">
        <v>0.17152999999999999</v>
      </c>
      <c r="O1636" s="1">
        <v>1.4124999999999999E-5</v>
      </c>
      <c r="P1636">
        <v>1790.7</v>
      </c>
      <c r="Q1636">
        <v>-11.557</v>
      </c>
      <c r="R1636">
        <v>0.37113000000000002</v>
      </c>
      <c r="S1636">
        <v>5.6696000000000003E-2</v>
      </c>
      <c r="T1636">
        <v>2.2530999999999999E-2</v>
      </c>
      <c r="U1636">
        <v>1.6265000000000002E-2</v>
      </c>
      <c r="V1636">
        <v>0.32879999999999998</v>
      </c>
      <c r="W1636">
        <v>0.13703000000000001</v>
      </c>
      <c r="X1636">
        <v>2.3276999999999999E-2</v>
      </c>
      <c r="Y1636">
        <v>1.5553000000000001E-2</v>
      </c>
      <c r="Z1636">
        <v>0.34308</v>
      </c>
      <c r="AA1636">
        <v>0.15539</v>
      </c>
      <c r="AB1636">
        <v>2.3028E-2</v>
      </c>
      <c r="AC1636">
        <v>1.5618999999999999E-2</v>
      </c>
      <c r="AD1636">
        <v>10</v>
      </c>
      <c r="AE1636">
        <v>10</v>
      </c>
      <c r="AF1636">
        <v>1.2068000000000001</v>
      </c>
      <c r="AG1636">
        <v>0.66461000000000003</v>
      </c>
      <c r="AH1636">
        <v>0.54218</v>
      </c>
      <c r="AI1636">
        <v>10</v>
      </c>
      <c r="AJ1636">
        <v>2</v>
      </c>
      <c r="AK1636">
        <v>9</v>
      </c>
      <c r="AL1636">
        <v>1</v>
      </c>
      <c r="AM1636">
        <v>0</v>
      </c>
      <c r="AN1636">
        <v>0</v>
      </c>
      <c r="AO1636">
        <v>0.90912000000000004</v>
      </c>
      <c r="AP1636">
        <v>1</v>
      </c>
      <c r="AQ1636">
        <v>1</v>
      </c>
      <c r="AR1636" t="s">
        <v>94</v>
      </c>
      <c r="AS1636" t="s">
        <v>95</v>
      </c>
      <c r="AT1636" t="s">
        <v>95</v>
      </c>
      <c r="AU1636" t="s">
        <v>95</v>
      </c>
      <c r="AV1636" t="s">
        <v>95</v>
      </c>
      <c r="AW1636" t="s">
        <v>95</v>
      </c>
      <c r="AX1636" t="s">
        <v>95</v>
      </c>
      <c r="AY1636" t="s">
        <v>95</v>
      </c>
      <c r="AZ1636" t="s">
        <v>95</v>
      </c>
      <c r="BA1636" t="s">
        <v>94</v>
      </c>
      <c r="BB1636" t="s">
        <v>95</v>
      </c>
      <c r="BC1636" t="s">
        <v>94</v>
      </c>
      <c r="BD1636" t="s">
        <v>95</v>
      </c>
      <c r="BH1636" t="s">
        <v>2288</v>
      </c>
      <c r="BI1636">
        <v>0</v>
      </c>
      <c r="BL1636">
        <v>1</v>
      </c>
      <c r="BM1636">
        <v>1</v>
      </c>
      <c r="BN1636">
        <v>0</v>
      </c>
      <c r="BO1636">
        <v>0</v>
      </c>
      <c r="BP1636">
        <v>1</v>
      </c>
      <c r="BQ1636">
        <v>1</v>
      </c>
      <c r="BY1636">
        <v>1701</v>
      </c>
      <c r="CG1636" s="4">
        <v>1</v>
      </c>
      <c r="CH1636" s="4">
        <v>1</v>
      </c>
      <c r="CI1636" s="5">
        <v>0</v>
      </c>
      <c r="CJ1636" s="5">
        <v>0</v>
      </c>
      <c r="CK1636" s="5">
        <v>1</v>
      </c>
      <c r="CL1636" s="5">
        <v>1</v>
      </c>
    </row>
    <row r="1637" spans="1:91" x14ac:dyDescent="0.2">
      <c r="A1637" t="s">
        <v>2459</v>
      </c>
      <c r="B1637" t="s">
        <v>2275</v>
      </c>
      <c r="C1637" t="s">
        <v>153</v>
      </c>
      <c r="D1637">
        <v>3.2</v>
      </c>
      <c r="E1637" t="s">
        <v>120</v>
      </c>
      <c r="F1637" t="s">
        <v>2290</v>
      </c>
      <c r="G1637" t="s">
        <v>2291</v>
      </c>
      <c r="H1637" t="s">
        <v>2278</v>
      </c>
      <c r="I1637">
        <v>0.40353</v>
      </c>
      <c r="J1637">
        <v>8.6192999999999999E-3</v>
      </c>
      <c r="K1637">
        <v>1.4303E-3</v>
      </c>
      <c r="L1637">
        <v>2009.1</v>
      </c>
      <c r="M1637">
        <v>10.89</v>
      </c>
      <c r="N1637">
        <v>0.16402</v>
      </c>
      <c r="O1637">
        <v>1.5631999999999999</v>
      </c>
      <c r="P1637">
        <v>2284.6</v>
      </c>
      <c r="Q1637">
        <v>-2.7292999999999998</v>
      </c>
      <c r="R1637">
        <v>9.1703000000000007E-2</v>
      </c>
      <c r="S1637">
        <v>-0.36244999999999999</v>
      </c>
      <c r="T1637">
        <v>1.9136E-2</v>
      </c>
      <c r="U1637">
        <v>1.3832000000000001E-2</v>
      </c>
      <c r="V1637">
        <v>3.9819E-2</v>
      </c>
      <c r="W1637">
        <v>-0.23452000000000001</v>
      </c>
      <c r="X1637">
        <v>1.9675000000000002E-2</v>
      </c>
      <c r="Y1637">
        <v>1.3603000000000001E-2</v>
      </c>
      <c r="Z1637">
        <v>4.1862999999999997E-2</v>
      </c>
      <c r="AA1637">
        <v>-0.23189000000000001</v>
      </c>
      <c r="AB1637">
        <v>1.9654000000000001E-2</v>
      </c>
      <c r="AC1637">
        <v>1.3577000000000001E-2</v>
      </c>
      <c r="AD1637">
        <v>10</v>
      </c>
      <c r="AE1637">
        <v>10</v>
      </c>
      <c r="AF1637">
        <v>1.2255</v>
      </c>
      <c r="AG1637">
        <v>0.78039999999999998</v>
      </c>
      <c r="AH1637">
        <v>0.44507000000000002</v>
      </c>
      <c r="AI1637">
        <v>10</v>
      </c>
      <c r="AJ1637">
        <v>2</v>
      </c>
      <c r="AK1637">
        <v>0</v>
      </c>
      <c r="AL1637">
        <v>1</v>
      </c>
      <c r="AM1637">
        <v>0</v>
      </c>
      <c r="AN1637">
        <v>0</v>
      </c>
      <c r="AO1637">
        <v>0.91708000000000001</v>
      </c>
      <c r="AP1637">
        <v>1</v>
      </c>
      <c r="AQ1637">
        <v>1</v>
      </c>
      <c r="AR1637" t="s">
        <v>96</v>
      </c>
      <c r="AS1637" t="s">
        <v>95</v>
      </c>
      <c r="AT1637" t="s">
        <v>95</v>
      </c>
      <c r="AU1637" t="s">
        <v>95</v>
      </c>
      <c r="AV1637" t="s">
        <v>95</v>
      </c>
      <c r="AW1637" t="s">
        <v>95</v>
      </c>
      <c r="AX1637" t="s">
        <v>95</v>
      </c>
      <c r="AY1637" t="s">
        <v>95</v>
      </c>
      <c r="AZ1637" t="s">
        <v>94</v>
      </c>
      <c r="BA1637" t="s">
        <v>96</v>
      </c>
      <c r="BB1637" t="s">
        <v>94</v>
      </c>
      <c r="BC1637" t="s">
        <v>96</v>
      </c>
      <c r="BD1637" t="s">
        <v>94</v>
      </c>
      <c r="BH1637" t="s">
        <v>2288</v>
      </c>
      <c r="BI1637">
        <v>0</v>
      </c>
      <c r="BL1637">
        <v>1</v>
      </c>
      <c r="BM1637">
        <v>1</v>
      </c>
      <c r="BN1637">
        <v>0</v>
      </c>
      <c r="BO1637">
        <v>0</v>
      </c>
      <c r="BP1637">
        <v>0</v>
      </c>
      <c r="BQ1637">
        <v>0</v>
      </c>
      <c r="BY1637">
        <v>1702</v>
      </c>
      <c r="CG1637" s="4">
        <v>1</v>
      </c>
      <c r="CH1637" s="4">
        <v>1</v>
      </c>
      <c r="CI1637" s="5">
        <v>0</v>
      </c>
      <c r="CJ1637" s="5">
        <v>0</v>
      </c>
      <c r="CK1637" s="5">
        <v>0</v>
      </c>
      <c r="CL1637" s="5">
        <v>0</v>
      </c>
    </row>
    <row r="1638" spans="1:91" x14ac:dyDescent="0.2">
      <c r="A1638" t="s">
        <v>2460</v>
      </c>
      <c r="B1638" t="s">
        <v>2275</v>
      </c>
      <c r="C1638" t="s">
        <v>153</v>
      </c>
      <c r="D1638">
        <v>3.5</v>
      </c>
      <c r="E1638" t="s">
        <v>317</v>
      </c>
      <c r="F1638" t="s">
        <v>318</v>
      </c>
      <c r="G1638" t="s">
        <v>319</v>
      </c>
      <c r="H1638" t="s">
        <v>2278</v>
      </c>
      <c r="I1638">
        <v>0.17385</v>
      </c>
      <c r="J1638">
        <v>1.3150999999999999E-2</v>
      </c>
      <c r="K1638">
        <v>0.12872</v>
      </c>
      <c r="L1638">
        <v>2019.6</v>
      </c>
      <c r="M1638">
        <v>25.277000000000001</v>
      </c>
      <c r="N1638">
        <v>9.5020000000000007</v>
      </c>
      <c r="O1638">
        <v>1552.6</v>
      </c>
      <c r="P1638" s="1">
        <v>157700</v>
      </c>
      <c r="Q1638">
        <v>-256.20999999999998</v>
      </c>
      <c r="R1638">
        <v>0.95584000000000002</v>
      </c>
      <c r="S1638">
        <v>0.95260999999999996</v>
      </c>
      <c r="T1638">
        <v>0.40993000000000002</v>
      </c>
      <c r="U1638">
        <v>0.29453000000000001</v>
      </c>
      <c r="V1638">
        <v>-0.58252999999999999</v>
      </c>
      <c r="W1638">
        <v>-0.65788999999999997</v>
      </c>
      <c r="X1638">
        <v>2.4540000000000002</v>
      </c>
      <c r="Y1638">
        <v>1.4888999999999999</v>
      </c>
      <c r="Z1638">
        <v>0.73440000000000005</v>
      </c>
      <c r="AA1638">
        <v>0.72175</v>
      </c>
      <c r="AB1638">
        <v>1.0054000000000001</v>
      </c>
      <c r="AC1638">
        <v>0.85680000000000001</v>
      </c>
      <c r="AD1638">
        <v>45</v>
      </c>
      <c r="AE1638">
        <v>26</v>
      </c>
      <c r="AF1638">
        <v>0.63144999999999996</v>
      </c>
      <c r="AG1638">
        <v>0.10524</v>
      </c>
      <c r="AH1638">
        <v>0.52620999999999996</v>
      </c>
      <c r="AI1638">
        <v>26</v>
      </c>
      <c r="AJ1638">
        <v>3</v>
      </c>
      <c r="AK1638">
        <v>25</v>
      </c>
      <c r="AL1638">
        <v>1</v>
      </c>
      <c r="AM1638">
        <v>0</v>
      </c>
      <c r="AN1638">
        <v>0</v>
      </c>
      <c r="AO1638">
        <v>0.91881999999999997</v>
      </c>
      <c r="AP1638">
        <v>0</v>
      </c>
      <c r="AQ1638">
        <v>1</v>
      </c>
      <c r="AR1638" t="s">
        <v>95</v>
      </c>
      <c r="AS1638" t="s">
        <v>95</v>
      </c>
      <c r="AT1638" t="s">
        <v>95</v>
      </c>
      <c r="AU1638" t="s">
        <v>95</v>
      </c>
      <c r="AV1638" t="s">
        <v>95</v>
      </c>
      <c r="AW1638" t="s">
        <v>95</v>
      </c>
      <c r="AX1638" t="s">
        <v>95</v>
      </c>
      <c r="AY1638" t="s">
        <v>95</v>
      </c>
      <c r="AZ1638" t="s">
        <v>95</v>
      </c>
      <c r="BA1638" t="s">
        <v>95</v>
      </c>
      <c r="BB1638" t="s">
        <v>95</v>
      </c>
      <c r="BC1638" t="s">
        <v>95</v>
      </c>
      <c r="BD1638" t="s">
        <v>95</v>
      </c>
      <c r="BI1638">
        <v>0</v>
      </c>
      <c r="BJ1638" t="s">
        <v>137</v>
      </c>
      <c r="BK1638" t="s">
        <v>133</v>
      </c>
      <c r="BL1638">
        <v>1</v>
      </c>
      <c r="BM1638">
        <v>1</v>
      </c>
      <c r="BN1638">
        <v>0</v>
      </c>
      <c r="BO1638">
        <v>0</v>
      </c>
      <c r="BP1638">
        <v>1</v>
      </c>
      <c r="BQ1638">
        <v>1</v>
      </c>
      <c r="BY1638">
        <v>1703</v>
      </c>
      <c r="CG1638" s="4">
        <v>1</v>
      </c>
      <c r="CH1638" s="4">
        <v>1</v>
      </c>
      <c r="CI1638" s="5">
        <v>0</v>
      </c>
      <c r="CJ1638" s="5">
        <v>0</v>
      </c>
      <c r="CK1638" s="5">
        <v>1</v>
      </c>
      <c r="CL1638" s="5">
        <v>1</v>
      </c>
    </row>
    <row r="1639" spans="1:91" x14ac:dyDescent="0.2">
      <c r="A1639" t="s">
        <v>2461</v>
      </c>
      <c r="B1639" t="s">
        <v>2275</v>
      </c>
      <c r="C1639" t="s">
        <v>153</v>
      </c>
      <c r="D1639">
        <v>3.5</v>
      </c>
      <c r="E1639" t="s">
        <v>317</v>
      </c>
      <c r="F1639" t="s">
        <v>321</v>
      </c>
      <c r="G1639" t="s">
        <v>322</v>
      </c>
      <c r="H1639" t="s">
        <v>2278</v>
      </c>
      <c r="I1639">
        <v>51.768000000000001</v>
      </c>
      <c r="J1639">
        <v>1.877E-3</v>
      </c>
      <c r="K1639">
        <v>9.3544000000000006E-3</v>
      </c>
      <c r="L1639">
        <v>2012.2</v>
      </c>
      <c r="M1639">
        <v>8.4887000000000004E-2</v>
      </c>
      <c r="N1639">
        <v>0.41666999999999998</v>
      </c>
      <c r="O1639">
        <v>1554.9</v>
      </c>
      <c r="P1639" s="1">
        <v>157470</v>
      </c>
      <c r="Q1639">
        <v>-18.594000000000001</v>
      </c>
      <c r="R1639">
        <v>0.17824000000000001</v>
      </c>
      <c r="S1639">
        <v>0.11811000000000001</v>
      </c>
      <c r="T1639">
        <v>0.36259999999999998</v>
      </c>
      <c r="U1639">
        <v>0.17036999999999999</v>
      </c>
      <c r="V1639">
        <v>-0.11111</v>
      </c>
      <c r="W1639">
        <v>-0.16402</v>
      </c>
      <c r="X1639">
        <v>0.42164000000000001</v>
      </c>
      <c r="Y1639">
        <v>0.13333</v>
      </c>
      <c r="Z1639">
        <v>9.2244999999999994E-2</v>
      </c>
      <c r="AA1639">
        <v>4.9017999999999999E-2</v>
      </c>
      <c r="AB1639">
        <v>0.38109999999999999</v>
      </c>
      <c r="AC1639">
        <v>0.22705</v>
      </c>
      <c r="AD1639">
        <v>45</v>
      </c>
      <c r="AE1639">
        <v>5</v>
      </c>
      <c r="AF1639">
        <v>4.8</v>
      </c>
      <c r="AG1639">
        <v>2.4</v>
      </c>
      <c r="AH1639">
        <v>2.4</v>
      </c>
      <c r="AI1639">
        <v>23</v>
      </c>
      <c r="AJ1639">
        <v>6</v>
      </c>
      <c r="AK1639">
        <v>22</v>
      </c>
      <c r="AL1639">
        <v>1</v>
      </c>
      <c r="AM1639">
        <v>0</v>
      </c>
      <c r="AN1639">
        <v>1</v>
      </c>
      <c r="AO1639">
        <v>0.125</v>
      </c>
      <c r="AP1639">
        <v>0</v>
      </c>
      <c r="AQ1639">
        <v>1</v>
      </c>
      <c r="AR1639" t="s">
        <v>96</v>
      </c>
      <c r="AS1639" t="s">
        <v>94</v>
      </c>
      <c r="AT1639" t="s">
        <v>95</v>
      </c>
      <c r="AU1639" t="s">
        <v>94</v>
      </c>
      <c r="AV1639" t="s">
        <v>94</v>
      </c>
      <c r="AW1639" t="s">
        <v>94</v>
      </c>
      <c r="AX1639" t="s">
        <v>94</v>
      </c>
      <c r="AY1639" t="s">
        <v>95</v>
      </c>
      <c r="AZ1639" t="s">
        <v>94</v>
      </c>
      <c r="BA1639" t="s">
        <v>96</v>
      </c>
      <c r="BB1639" t="s">
        <v>94</v>
      </c>
      <c r="BC1639" t="s">
        <v>96</v>
      </c>
      <c r="BD1639" t="s">
        <v>94</v>
      </c>
      <c r="BI1639">
        <v>0</v>
      </c>
      <c r="BJ1639" t="s">
        <v>132</v>
      </c>
      <c r="BK1639" t="s">
        <v>133</v>
      </c>
      <c r="BL1639">
        <v>0</v>
      </c>
      <c r="BM1639">
        <v>1</v>
      </c>
      <c r="BN1639">
        <v>0</v>
      </c>
      <c r="BO1639">
        <v>0</v>
      </c>
      <c r="BP1639">
        <v>0</v>
      </c>
      <c r="BQ1639">
        <v>0</v>
      </c>
      <c r="BY1639">
        <v>1704</v>
      </c>
      <c r="CG1639" s="4">
        <v>0</v>
      </c>
      <c r="CH1639" s="4">
        <v>1</v>
      </c>
      <c r="CI1639" s="5">
        <v>0</v>
      </c>
      <c r="CJ1639" s="5">
        <v>0</v>
      </c>
      <c r="CK1639" s="5">
        <v>0</v>
      </c>
      <c r="CL1639" s="5">
        <v>0</v>
      </c>
    </row>
    <row r="1640" spans="1:91" x14ac:dyDescent="0.2">
      <c r="A1640" t="s">
        <v>2462</v>
      </c>
      <c r="B1640" t="s">
        <v>2275</v>
      </c>
      <c r="C1640" t="s">
        <v>153</v>
      </c>
      <c r="D1640">
        <v>3.5</v>
      </c>
      <c r="E1640" t="s">
        <v>317</v>
      </c>
      <c r="F1640" t="s">
        <v>325</v>
      </c>
      <c r="G1640" t="s">
        <v>326</v>
      </c>
      <c r="H1640" t="s">
        <v>2278</v>
      </c>
      <c r="I1640">
        <v>20.282</v>
      </c>
      <c r="J1640">
        <v>3.0382999999999999E-3</v>
      </c>
      <c r="K1640">
        <v>2.1475999999999999E-2</v>
      </c>
      <c r="L1640">
        <v>2015.5</v>
      </c>
      <c r="M1640">
        <v>0.21667</v>
      </c>
      <c r="N1640">
        <v>1</v>
      </c>
      <c r="O1640">
        <v>1554.6</v>
      </c>
      <c r="P1640" s="1">
        <v>157500</v>
      </c>
      <c r="Q1640">
        <v>-42.793999999999997</v>
      </c>
      <c r="R1640">
        <v>0.78261000000000003</v>
      </c>
      <c r="S1640">
        <v>0.76670000000000005</v>
      </c>
      <c r="T1640">
        <v>0.21082000000000001</v>
      </c>
      <c r="U1640">
        <v>4.4445999999999999E-2</v>
      </c>
      <c r="V1640">
        <v>-0.19564999999999999</v>
      </c>
      <c r="W1640">
        <v>-0.25258999999999998</v>
      </c>
      <c r="X1640">
        <v>0.49441000000000002</v>
      </c>
      <c r="Y1640">
        <v>0.2</v>
      </c>
      <c r="Z1640">
        <v>0.38048999999999999</v>
      </c>
      <c r="AA1640">
        <v>0.35099000000000002</v>
      </c>
      <c r="AB1640">
        <v>0.35588999999999998</v>
      </c>
      <c r="AC1640">
        <v>0.27537</v>
      </c>
      <c r="AD1640">
        <v>45</v>
      </c>
      <c r="AE1640">
        <v>8</v>
      </c>
      <c r="AF1640">
        <v>2</v>
      </c>
      <c r="AG1640">
        <v>1</v>
      </c>
      <c r="AH1640">
        <v>1</v>
      </c>
      <c r="AI1640">
        <v>9</v>
      </c>
      <c r="AJ1640">
        <v>2</v>
      </c>
      <c r="AK1640">
        <v>8</v>
      </c>
      <c r="AL1640">
        <v>1</v>
      </c>
      <c r="AM1640">
        <v>0</v>
      </c>
      <c r="AN1640">
        <v>1</v>
      </c>
      <c r="AO1640">
        <v>0.63636000000000004</v>
      </c>
      <c r="AP1640">
        <v>0</v>
      </c>
      <c r="AQ1640">
        <v>1</v>
      </c>
      <c r="AR1640" t="s">
        <v>95</v>
      </c>
      <c r="AS1640" t="s">
        <v>95</v>
      </c>
      <c r="AT1640" t="s">
        <v>95</v>
      </c>
      <c r="AU1640" t="s">
        <v>94</v>
      </c>
      <c r="AV1640" t="s">
        <v>94</v>
      </c>
      <c r="AW1640" t="s">
        <v>94</v>
      </c>
      <c r="AX1640" t="s">
        <v>94</v>
      </c>
      <c r="AY1640" t="s">
        <v>95</v>
      </c>
      <c r="AZ1640" t="s">
        <v>95</v>
      </c>
      <c r="BA1640" t="s">
        <v>94</v>
      </c>
      <c r="BB1640" t="s">
        <v>94</v>
      </c>
      <c r="BC1640" t="s">
        <v>94</v>
      </c>
      <c r="BD1640" t="s">
        <v>94</v>
      </c>
      <c r="BI1640">
        <v>0</v>
      </c>
      <c r="BJ1640" t="s">
        <v>132</v>
      </c>
      <c r="BK1640" t="s">
        <v>133</v>
      </c>
      <c r="BL1640">
        <v>0</v>
      </c>
      <c r="BM1640">
        <v>1</v>
      </c>
      <c r="BN1640">
        <v>0</v>
      </c>
      <c r="BO1640">
        <v>0</v>
      </c>
      <c r="BP1640">
        <v>0</v>
      </c>
      <c r="BQ1640">
        <v>0</v>
      </c>
      <c r="BY1640">
        <v>1705</v>
      </c>
      <c r="CG1640" s="4">
        <v>0</v>
      </c>
      <c r="CH1640" s="4">
        <v>1</v>
      </c>
      <c r="CI1640" s="5">
        <v>0</v>
      </c>
      <c r="CJ1640" s="5">
        <v>0</v>
      </c>
      <c r="CK1640" s="5">
        <v>0</v>
      </c>
      <c r="CL1640" s="5">
        <v>0</v>
      </c>
    </row>
    <row r="1641" spans="1:91" x14ac:dyDescent="0.2">
      <c r="A1641" t="s">
        <v>2463</v>
      </c>
      <c r="B1641" t="s">
        <v>2275</v>
      </c>
      <c r="C1641" t="s">
        <v>153</v>
      </c>
      <c r="D1641">
        <v>3.5</v>
      </c>
      <c r="E1641" t="s">
        <v>317</v>
      </c>
      <c r="F1641" t="s">
        <v>328</v>
      </c>
      <c r="G1641" t="s">
        <v>329</v>
      </c>
      <c r="H1641" t="s">
        <v>2278</v>
      </c>
      <c r="I1641">
        <v>74.066000000000003</v>
      </c>
      <c r="J1641">
        <v>0.31896999999999998</v>
      </c>
      <c r="K1641">
        <v>1.8474000000000001E-2</v>
      </c>
      <c r="L1641">
        <v>2021.2</v>
      </c>
      <c r="M1641">
        <v>5.9331000000000002E-2</v>
      </c>
      <c r="N1641">
        <v>1.9059999999999999</v>
      </c>
      <c r="O1641">
        <v>1.3381999999999999E-4</v>
      </c>
      <c r="P1641">
        <v>1993.8</v>
      </c>
      <c r="Q1641">
        <v>-36.828000000000003</v>
      </c>
      <c r="R1641">
        <v>0.93386999999999998</v>
      </c>
      <c r="S1641">
        <v>0.92903000000000002</v>
      </c>
      <c r="T1641">
        <v>0.12418</v>
      </c>
      <c r="U1641">
        <v>4.7368E-2</v>
      </c>
      <c r="V1641">
        <v>0.74278</v>
      </c>
      <c r="W1641">
        <v>0.73053999999999997</v>
      </c>
      <c r="X1641">
        <v>0.24489</v>
      </c>
      <c r="Y1641">
        <v>9.7652000000000003E-2</v>
      </c>
      <c r="Z1641">
        <v>0.24687999999999999</v>
      </c>
      <c r="AA1641">
        <v>0.21102000000000001</v>
      </c>
      <c r="AB1641">
        <v>0.41904000000000002</v>
      </c>
      <c r="AC1641">
        <v>0.26646999999999998</v>
      </c>
      <c r="AD1641">
        <v>45</v>
      </c>
      <c r="AE1641">
        <v>8</v>
      </c>
      <c r="AF1641">
        <v>1.1186</v>
      </c>
      <c r="AG1641">
        <v>6.3047000000000006E-2</v>
      </c>
      <c r="AH1641">
        <v>1.0556000000000001</v>
      </c>
      <c r="AI1641">
        <v>9</v>
      </c>
      <c r="AJ1641">
        <v>1</v>
      </c>
      <c r="AK1641">
        <v>4</v>
      </c>
      <c r="AL1641">
        <v>1</v>
      </c>
      <c r="AM1641">
        <v>1</v>
      </c>
      <c r="AN1641">
        <v>1</v>
      </c>
      <c r="AO1641">
        <v>0.68706</v>
      </c>
      <c r="AP1641">
        <v>0</v>
      </c>
      <c r="AQ1641">
        <v>1</v>
      </c>
      <c r="AR1641" t="s">
        <v>95</v>
      </c>
      <c r="AS1641" t="s">
        <v>95</v>
      </c>
      <c r="AT1641" t="s">
        <v>95</v>
      </c>
      <c r="AU1641" t="s">
        <v>94</v>
      </c>
      <c r="AV1641" t="s">
        <v>94</v>
      </c>
      <c r="AW1641" t="s">
        <v>94</v>
      </c>
      <c r="AX1641" t="s">
        <v>94</v>
      </c>
      <c r="AY1641" t="s">
        <v>95</v>
      </c>
      <c r="AZ1641" t="s">
        <v>94</v>
      </c>
      <c r="BA1641" t="s">
        <v>94</v>
      </c>
      <c r="BB1641" t="s">
        <v>94</v>
      </c>
      <c r="BC1641" t="s">
        <v>94</v>
      </c>
      <c r="BD1641" t="s">
        <v>94</v>
      </c>
      <c r="BI1641">
        <v>0</v>
      </c>
      <c r="BJ1641" t="s">
        <v>132</v>
      </c>
      <c r="BK1641" t="s">
        <v>133</v>
      </c>
      <c r="BL1641">
        <v>1</v>
      </c>
      <c r="BM1641">
        <v>1</v>
      </c>
      <c r="BN1641">
        <v>0</v>
      </c>
      <c r="BO1641">
        <v>0</v>
      </c>
      <c r="BP1641">
        <v>0</v>
      </c>
      <c r="BQ1641">
        <v>0</v>
      </c>
      <c r="BY1641">
        <v>1706</v>
      </c>
      <c r="CG1641" s="4">
        <v>1</v>
      </c>
      <c r="CH1641" s="4">
        <v>1</v>
      </c>
      <c r="CI1641" s="5">
        <v>0</v>
      </c>
      <c r="CJ1641" s="5">
        <v>0</v>
      </c>
      <c r="CK1641" s="5">
        <v>0</v>
      </c>
      <c r="CL1641" s="5">
        <v>0</v>
      </c>
    </row>
    <row r="1642" spans="1:91" x14ac:dyDescent="0.2">
      <c r="A1642" t="s">
        <v>2464</v>
      </c>
      <c r="B1642" t="s">
        <v>2275</v>
      </c>
      <c r="C1642" t="s">
        <v>153</v>
      </c>
      <c r="D1642">
        <v>3.5</v>
      </c>
      <c r="E1642" t="s">
        <v>317</v>
      </c>
      <c r="F1642" t="s">
        <v>331</v>
      </c>
      <c r="G1642" t="s">
        <v>329</v>
      </c>
      <c r="H1642" t="s">
        <v>2278</v>
      </c>
      <c r="I1642">
        <v>0.41288000000000002</v>
      </c>
      <c r="J1642">
        <v>3.1105999999999998E-3</v>
      </c>
      <c r="K1642">
        <v>2.2183999999999999E-2</v>
      </c>
      <c r="L1642">
        <v>2021.8</v>
      </c>
      <c r="M1642">
        <v>10.643000000000001</v>
      </c>
      <c r="N1642">
        <v>2.6173000000000002</v>
      </c>
      <c r="O1642">
        <v>1554.6</v>
      </c>
      <c r="P1642" s="1">
        <v>157500</v>
      </c>
      <c r="Q1642">
        <v>-44.22</v>
      </c>
      <c r="R1642">
        <v>0.67513999999999996</v>
      </c>
      <c r="S1642">
        <v>0.65137</v>
      </c>
      <c r="T1642">
        <v>0.31168000000000001</v>
      </c>
      <c r="U1642">
        <v>0.12411</v>
      </c>
      <c r="V1642">
        <v>-0.12483</v>
      </c>
      <c r="W1642">
        <v>-0.1784</v>
      </c>
      <c r="X1642">
        <v>0.57996000000000003</v>
      </c>
      <c r="Y1642">
        <v>0.19320999999999999</v>
      </c>
      <c r="Z1642">
        <v>0.27760000000000001</v>
      </c>
      <c r="AA1642">
        <v>0.2432</v>
      </c>
      <c r="AB1642">
        <v>0.46478000000000003</v>
      </c>
      <c r="AC1642">
        <v>0.31899</v>
      </c>
      <c r="AD1642">
        <v>45</v>
      </c>
      <c r="AE1642">
        <v>8</v>
      </c>
      <c r="AF1642">
        <v>0.81462999999999997</v>
      </c>
      <c r="AG1642">
        <v>4.5913000000000002E-2</v>
      </c>
      <c r="AH1642">
        <v>0.76871</v>
      </c>
      <c r="AI1642">
        <v>9</v>
      </c>
      <c r="AJ1642">
        <v>1</v>
      </c>
      <c r="AK1642">
        <v>4</v>
      </c>
      <c r="AL1642">
        <v>1</v>
      </c>
      <c r="AM1642">
        <v>1</v>
      </c>
      <c r="AN1642">
        <v>1</v>
      </c>
      <c r="AO1642">
        <v>0.56781999999999999</v>
      </c>
      <c r="AP1642">
        <v>0</v>
      </c>
      <c r="AQ1642">
        <v>1</v>
      </c>
      <c r="AR1642" t="s">
        <v>94</v>
      </c>
      <c r="AS1642" t="s">
        <v>95</v>
      </c>
      <c r="AT1642" t="s">
        <v>95</v>
      </c>
      <c r="AU1642" t="s">
        <v>94</v>
      </c>
      <c r="AV1642" t="s">
        <v>94</v>
      </c>
      <c r="AW1642" t="s">
        <v>94</v>
      </c>
      <c r="AX1642" t="s">
        <v>94</v>
      </c>
      <c r="AY1642" t="s">
        <v>95</v>
      </c>
      <c r="AZ1642" t="s">
        <v>94</v>
      </c>
      <c r="BA1642" t="s">
        <v>94</v>
      </c>
      <c r="BB1642" t="s">
        <v>94</v>
      </c>
      <c r="BC1642" t="s">
        <v>94</v>
      </c>
      <c r="BD1642" t="s">
        <v>94</v>
      </c>
      <c r="BI1642">
        <v>0</v>
      </c>
      <c r="BJ1642" t="s">
        <v>132</v>
      </c>
      <c r="BK1642" t="s">
        <v>133</v>
      </c>
      <c r="BL1642">
        <v>1</v>
      </c>
      <c r="BM1642">
        <v>1</v>
      </c>
      <c r="BN1642">
        <v>0</v>
      </c>
      <c r="BO1642">
        <v>0</v>
      </c>
      <c r="BP1642">
        <v>0</v>
      </c>
      <c r="BQ1642">
        <v>0</v>
      </c>
      <c r="BY1642">
        <v>1707</v>
      </c>
      <c r="CG1642" s="4">
        <v>1</v>
      </c>
      <c r="CH1642" s="4">
        <v>1</v>
      </c>
      <c r="CI1642" s="5">
        <v>0</v>
      </c>
      <c r="CJ1642" s="5">
        <v>0</v>
      </c>
      <c r="CK1642" s="5">
        <v>0</v>
      </c>
      <c r="CL1642" s="5">
        <v>0</v>
      </c>
    </row>
    <row r="1643" spans="1:91" x14ac:dyDescent="0.2">
      <c r="A1643" t="s">
        <v>2465</v>
      </c>
      <c r="B1643" t="s">
        <v>2275</v>
      </c>
      <c r="C1643" t="s">
        <v>153</v>
      </c>
      <c r="D1643">
        <v>3.5</v>
      </c>
      <c r="E1643" t="s">
        <v>317</v>
      </c>
      <c r="F1643" t="s">
        <v>333</v>
      </c>
      <c r="G1643" t="s">
        <v>326</v>
      </c>
      <c r="H1643" t="s">
        <v>2278</v>
      </c>
      <c r="I1643">
        <v>1.5337000000000001</v>
      </c>
      <c r="J1643">
        <v>4.4270999999999998E-3</v>
      </c>
      <c r="K1643">
        <v>3.61E-2</v>
      </c>
      <c r="L1643">
        <v>2016.3</v>
      </c>
      <c r="M1643">
        <v>2.8652000000000002</v>
      </c>
      <c r="N1643">
        <v>1.8532</v>
      </c>
      <c r="O1643">
        <v>1554.3</v>
      </c>
      <c r="P1643" s="1">
        <v>157530</v>
      </c>
      <c r="Q1643">
        <v>-71.938999999999993</v>
      </c>
      <c r="R1643">
        <v>0.86678999999999995</v>
      </c>
      <c r="S1643">
        <v>0.85704000000000002</v>
      </c>
      <c r="T1643">
        <v>0.26654</v>
      </c>
      <c r="U1643">
        <v>0.10122</v>
      </c>
      <c r="V1643">
        <v>-0.20832999999999999</v>
      </c>
      <c r="W1643">
        <v>-0.26587</v>
      </c>
      <c r="X1643">
        <v>0.80276999999999998</v>
      </c>
      <c r="Y1643">
        <v>0.33333000000000002</v>
      </c>
      <c r="Z1643">
        <v>0.41214000000000001</v>
      </c>
      <c r="AA1643">
        <v>0.38414999999999999</v>
      </c>
      <c r="AB1643">
        <v>0.55993000000000004</v>
      </c>
      <c r="AC1643">
        <v>0.42107</v>
      </c>
      <c r="AD1643">
        <v>45</v>
      </c>
      <c r="AE1643">
        <v>9</v>
      </c>
      <c r="AF1643">
        <v>1.6189</v>
      </c>
      <c r="AG1643">
        <v>0.53961999999999999</v>
      </c>
      <c r="AH1643">
        <v>1.0791999999999999</v>
      </c>
      <c r="AI1643">
        <v>9</v>
      </c>
      <c r="AJ1643">
        <v>2</v>
      </c>
      <c r="AK1643">
        <v>8</v>
      </c>
      <c r="AL1643">
        <v>1</v>
      </c>
      <c r="AM1643">
        <v>0</v>
      </c>
      <c r="AN1643">
        <v>1</v>
      </c>
      <c r="AO1643">
        <v>0.82759000000000005</v>
      </c>
      <c r="AP1643">
        <v>0</v>
      </c>
      <c r="AQ1643">
        <v>1</v>
      </c>
      <c r="AR1643" t="s">
        <v>95</v>
      </c>
      <c r="AS1643" t="s">
        <v>95</v>
      </c>
      <c r="AT1643" t="s">
        <v>95</v>
      </c>
      <c r="AU1643" t="s">
        <v>95</v>
      </c>
      <c r="AV1643" t="s">
        <v>95</v>
      </c>
      <c r="AW1643" t="s">
        <v>95</v>
      </c>
      <c r="AX1643" t="s">
        <v>95</v>
      </c>
      <c r="AY1643" t="s">
        <v>95</v>
      </c>
      <c r="AZ1643" t="s">
        <v>95</v>
      </c>
      <c r="BA1643" t="s">
        <v>95</v>
      </c>
      <c r="BB1643" t="s">
        <v>95</v>
      </c>
      <c r="BC1643" t="s">
        <v>95</v>
      </c>
      <c r="BD1643" t="s">
        <v>95</v>
      </c>
      <c r="BI1643">
        <v>0</v>
      </c>
      <c r="BJ1643" t="s">
        <v>132</v>
      </c>
      <c r="BK1643" t="s">
        <v>133</v>
      </c>
      <c r="BL1643">
        <v>1</v>
      </c>
      <c r="BM1643">
        <v>1</v>
      </c>
      <c r="BN1643">
        <v>0</v>
      </c>
      <c r="BO1643">
        <v>0</v>
      </c>
      <c r="BP1643">
        <v>0</v>
      </c>
      <c r="BQ1643">
        <v>0</v>
      </c>
      <c r="BY1643">
        <v>1708</v>
      </c>
      <c r="CG1643" s="4">
        <v>1</v>
      </c>
      <c r="CH1643" s="4">
        <v>1</v>
      </c>
      <c r="CI1643" s="5">
        <v>0</v>
      </c>
      <c r="CJ1643" s="5">
        <v>0</v>
      </c>
      <c r="CK1643" s="5">
        <v>0</v>
      </c>
      <c r="CL1643" s="5">
        <v>0</v>
      </c>
    </row>
    <row r="1644" spans="1:91" x14ac:dyDescent="0.2">
      <c r="A1644" t="s">
        <v>2466</v>
      </c>
      <c r="B1644" t="s">
        <v>2275</v>
      </c>
      <c r="C1644" t="s">
        <v>153</v>
      </c>
      <c r="D1644">
        <v>3.5</v>
      </c>
      <c r="E1644" t="s">
        <v>317</v>
      </c>
      <c r="F1644" t="s">
        <v>335</v>
      </c>
      <c r="G1644" t="s">
        <v>336</v>
      </c>
      <c r="H1644" t="s">
        <v>2278</v>
      </c>
      <c r="I1644">
        <v>0.15098</v>
      </c>
      <c r="J1644">
        <v>0.12717000000000001</v>
      </c>
      <c r="K1644">
        <v>1.1642999999999999</v>
      </c>
      <c r="L1644">
        <v>2029</v>
      </c>
      <c r="M1644">
        <v>29.106000000000002</v>
      </c>
      <c r="N1644">
        <v>211.79</v>
      </c>
      <c r="O1644">
        <v>3.2690999999999999</v>
      </c>
      <c r="P1644">
        <v>1999.9</v>
      </c>
      <c r="Q1644">
        <v>-2318.4</v>
      </c>
      <c r="R1644">
        <v>0.99736000000000002</v>
      </c>
      <c r="S1644">
        <v>0.99716000000000005</v>
      </c>
      <c r="T1644">
        <v>0.92813999999999997</v>
      </c>
      <c r="U1644">
        <v>0.74634999999999996</v>
      </c>
      <c r="V1644">
        <v>0.99580999999999997</v>
      </c>
      <c r="W1644">
        <v>0.99560999999999999</v>
      </c>
      <c r="X1644">
        <v>1.1694</v>
      </c>
      <c r="Y1644">
        <v>0.98895999999999995</v>
      </c>
      <c r="Z1644">
        <v>0.70130000000000003</v>
      </c>
      <c r="AA1644">
        <v>0.68706999999999996</v>
      </c>
      <c r="AB1644">
        <v>9.8683999999999994</v>
      </c>
      <c r="AC1644">
        <v>8.2020999999999997</v>
      </c>
      <c r="AD1644">
        <v>45</v>
      </c>
      <c r="AE1644">
        <v>26</v>
      </c>
      <c r="AF1644">
        <v>0.31635000000000002</v>
      </c>
      <c r="AG1644">
        <v>4.7216000000000003E-3</v>
      </c>
      <c r="AH1644">
        <v>0.31163000000000002</v>
      </c>
      <c r="AI1644">
        <v>26</v>
      </c>
      <c r="AJ1644">
        <v>0</v>
      </c>
      <c r="AK1644">
        <v>25</v>
      </c>
      <c r="AL1644">
        <v>0</v>
      </c>
      <c r="AM1644">
        <v>0</v>
      </c>
      <c r="AN1644">
        <v>0</v>
      </c>
      <c r="AO1644">
        <v>0.89051999999999998</v>
      </c>
      <c r="AP1644">
        <v>0</v>
      </c>
      <c r="AQ1644">
        <v>1</v>
      </c>
      <c r="AR1644" t="s">
        <v>95</v>
      </c>
      <c r="AS1644" t="s">
        <v>95</v>
      </c>
      <c r="AT1644" t="s">
        <v>95</v>
      </c>
      <c r="AU1644" t="s">
        <v>95</v>
      </c>
      <c r="AV1644" t="s">
        <v>95</v>
      </c>
      <c r="AW1644" t="s">
        <v>95</v>
      </c>
      <c r="AX1644" t="s">
        <v>95</v>
      </c>
      <c r="AY1644" t="s">
        <v>95</v>
      </c>
      <c r="AZ1644" t="s">
        <v>95</v>
      </c>
      <c r="BA1644" t="s">
        <v>95</v>
      </c>
      <c r="BB1644" t="s">
        <v>95</v>
      </c>
      <c r="BC1644" t="s">
        <v>95</v>
      </c>
      <c r="BD1644" t="s">
        <v>95</v>
      </c>
      <c r="BH1644" t="s">
        <v>389</v>
      </c>
      <c r="BI1644">
        <v>1</v>
      </c>
      <c r="BJ1644" t="s">
        <v>97</v>
      </c>
      <c r="BK1644" t="s">
        <v>337</v>
      </c>
      <c r="BL1644">
        <v>0</v>
      </c>
      <c r="BM1644">
        <v>0</v>
      </c>
      <c r="BN1644">
        <v>0</v>
      </c>
      <c r="BO1644">
        <v>0</v>
      </c>
      <c r="BP1644">
        <v>0</v>
      </c>
      <c r="BQ1644">
        <v>0</v>
      </c>
      <c r="BY1644">
        <v>1709</v>
      </c>
      <c r="CG1644" s="4">
        <v>0</v>
      </c>
      <c r="CH1644" s="4">
        <v>0</v>
      </c>
      <c r="CI1644" s="5">
        <v>0</v>
      </c>
      <c r="CJ1644" s="5">
        <v>0</v>
      </c>
      <c r="CK1644" s="5">
        <v>0</v>
      </c>
      <c r="CL1644" s="5">
        <v>0</v>
      </c>
    </row>
    <row r="1645" spans="1:91" x14ac:dyDescent="0.2">
      <c r="A1645" t="s">
        <v>2467</v>
      </c>
      <c r="B1645" t="s">
        <v>2275</v>
      </c>
      <c r="C1645" t="s">
        <v>153</v>
      </c>
      <c r="D1645">
        <v>3.5</v>
      </c>
      <c r="E1645" t="s">
        <v>317</v>
      </c>
      <c r="F1645" t="s">
        <v>339</v>
      </c>
      <c r="G1645" t="s">
        <v>340</v>
      </c>
      <c r="H1645" t="s">
        <v>2278</v>
      </c>
      <c r="I1645">
        <v>0.13242000000000001</v>
      </c>
      <c r="J1645">
        <v>1.1311E-2</v>
      </c>
      <c r="K1645">
        <v>0.10899</v>
      </c>
      <c r="L1645">
        <v>2037.1</v>
      </c>
      <c r="M1645">
        <v>33.185000000000002</v>
      </c>
      <c r="N1645">
        <v>54.893999999999998</v>
      </c>
      <c r="O1645">
        <v>1553</v>
      </c>
      <c r="P1645" s="1">
        <v>157660</v>
      </c>
      <c r="Q1645">
        <v>-216.86</v>
      </c>
      <c r="R1645">
        <v>0.93728999999999996</v>
      </c>
      <c r="S1645">
        <v>0.93233999999999995</v>
      </c>
      <c r="T1645">
        <v>0.39751999999999998</v>
      </c>
      <c r="U1645">
        <v>0.29137999999999997</v>
      </c>
      <c r="V1645">
        <v>-0.54015999999999997</v>
      </c>
      <c r="W1645">
        <v>-0.61914000000000002</v>
      </c>
      <c r="X1645">
        <v>1.97</v>
      </c>
      <c r="Y1645">
        <v>1.1667000000000001</v>
      </c>
      <c r="Z1645">
        <v>0.69254000000000004</v>
      </c>
      <c r="AA1645">
        <v>0.67676999999999998</v>
      </c>
      <c r="AB1645">
        <v>0.88021000000000005</v>
      </c>
      <c r="AC1645">
        <v>0.72636000000000001</v>
      </c>
      <c r="AD1645">
        <v>42</v>
      </c>
      <c r="AE1645">
        <v>23</v>
      </c>
      <c r="AF1645">
        <v>0.10929999999999999</v>
      </c>
      <c r="AG1645">
        <v>1.8217000000000001E-2</v>
      </c>
      <c r="AH1645">
        <v>9.1084999999999999E-2</v>
      </c>
      <c r="AI1645">
        <v>23</v>
      </c>
      <c r="AJ1645">
        <v>0</v>
      </c>
      <c r="AK1645">
        <v>22</v>
      </c>
      <c r="AL1645">
        <v>0</v>
      </c>
      <c r="AM1645">
        <v>0</v>
      </c>
      <c r="AN1645">
        <v>0</v>
      </c>
      <c r="AO1645">
        <v>0.86502999999999997</v>
      </c>
      <c r="AP1645">
        <v>0</v>
      </c>
      <c r="AQ1645">
        <v>1</v>
      </c>
      <c r="AR1645" t="s">
        <v>95</v>
      </c>
      <c r="AS1645" t="s">
        <v>95</v>
      </c>
      <c r="AT1645" t="s">
        <v>95</v>
      </c>
      <c r="AU1645" t="s">
        <v>95</v>
      </c>
      <c r="AV1645" t="s">
        <v>95</v>
      </c>
      <c r="AW1645" t="s">
        <v>95</v>
      </c>
      <c r="AX1645" t="s">
        <v>95</v>
      </c>
      <c r="AY1645" t="s">
        <v>94</v>
      </c>
      <c r="AZ1645" t="s">
        <v>95</v>
      </c>
      <c r="BA1645" t="s">
        <v>94</v>
      </c>
      <c r="BB1645" t="s">
        <v>95</v>
      </c>
      <c r="BC1645" t="s">
        <v>95</v>
      </c>
      <c r="BD1645" t="s">
        <v>95</v>
      </c>
      <c r="BH1645" t="s">
        <v>341</v>
      </c>
      <c r="BI1645">
        <v>1</v>
      </c>
      <c r="BJ1645" t="s">
        <v>97</v>
      </c>
      <c r="BK1645" t="s">
        <v>138</v>
      </c>
      <c r="BL1645">
        <v>0</v>
      </c>
      <c r="BM1645">
        <v>0</v>
      </c>
      <c r="BN1645">
        <v>0</v>
      </c>
      <c r="BO1645">
        <v>0</v>
      </c>
      <c r="BP1645">
        <v>0</v>
      </c>
      <c r="BQ1645">
        <v>0</v>
      </c>
      <c r="BY1645">
        <v>1710</v>
      </c>
      <c r="CG1645" s="4">
        <v>0</v>
      </c>
      <c r="CH1645" s="4">
        <v>0</v>
      </c>
      <c r="CI1645" s="5">
        <v>0</v>
      </c>
      <c r="CJ1645" s="5">
        <v>0</v>
      </c>
      <c r="CK1645" s="5">
        <v>0</v>
      </c>
      <c r="CL1645" s="5">
        <v>0</v>
      </c>
    </row>
    <row r="1646" spans="1:91" x14ac:dyDescent="0.2">
      <c r="A1646" t="s">
        <v>2468</v>
      </c>
      <c r="B1646" t="s">
        <v>2275</v>
      </c>
      <c r="C1646" t="s">
        <v>153</v>
      </c>
      <c r="D1646">
        <v>3.5</v>
      </c>
      <c r="E1646" t="s">
        <v>317</v>
      </c>
      <c r="F1646" t="s">
        <v>343</v>
      </c>
      <c r="G1646" t="s">
        <v>344</v>
      </c>
      <c r="H1646" t="s">
        <v>2278</v>
      </c>
      <c r="I1646">
        <v>0.17385</v>
      </c>
      <c r="J1646">
        <v>1.3150999999999999E-2</v>
      </c>
      <c r="K1646">
        <v>0.12872</v>
      </c>
      <c r="L1646">
        <v>2019.6</v>
      </c>
      <c r="M1646">
        <v>25.277000000000001</v>
      </c>
      <c r="N1646">
        <v>9.5020000000000007</v>
      </c>
      <c r="O1646">
        <v>1552.6</v>
      </c>
      <c r="P1646" s="1">
        <v>157700</v>
      </c>
      <c r="Q1646">
        <v>-256.20999999999998</v>
      </c>
      <c r="R1646">
        <v>0.95584000000000002</v>
      </c>
      <c r="S1646">
        <v>0.95260999999999996</v>
      </c>
      <c r="T1646">
        <v>0.40993000000000002</v>
      </c>
      <c r="U1646">
        <v>0.29453000000000001</v>
      </c>
      <c r="V1646">
        <v>-0.58252999999999999</v>
      </c>
      <c r="W1646">
        <v>-0.65788999999999997</v>
      </c>
      <c r="X1646">
        <v>2.4540000000000002</v>
      </c>
      <c r="Y1646">
        <v>1.4888999999999999</v>
      </c>
      <c r="Z1646">
        <v>0.73440000000000005</v>
      </c>
      <c r="AA1646">
        <v>0.72175</v>
      </c>
      <c r="AB1646">
        <v>1.0054000000000001</v>
      </c>
      <c r="AC1646">
        <v>0.85680000000000001</v>
      </c>
      <c r="AD1646">
        <v>45</v>
      </c>
      <c r="AE1646">
        <v>26</v>
      </c>
      <c r="AF1646">
        <v>0.63144999999999996</v>
      </c>
      <c r="AG1646">
        <v>0.10524</v>
      </c>
      <c r="AH1646">
        <v>0.52620999999999996</v>
      </c>
      <c r="AI1646">
        <v>26</v>
      </c>
      <c r="AJ1646">
        <v>3</v>
      </c>
      <c r="AK1646">
        <v>25</v>
      </c>
      <c r="AL1646">
        <v>1</v>
      </c>
      <c r="AM1646">
        <v>0</v>
      </c>
      <c r="AN1646">
        <v>0</v>
      </c>
      <c r="AO1646">
        <v>0.91881999999999997</v>
      </c>
      <c r="AP1646">
        <v>0</v>
      </c>
      <c r="AQ1646">
        <v>1</v>
      </c>
      <c r="AR1646" t="s">
        <v>95</v>
      </c>
      <c r="AS1646" t="s">
        <v>95</v>
      </c>
      <c r="AT1646" t="s">
        <v>95</v>
      </c>
      <c r="AU1646" t="s">
        <v>95</v>
      </c>
      <c r="AV1646" t="s">
        <v>95</v>
      </c>
      <c r="AW1646" t="s">
        <v>95</v>
      </c>
      <c r="AX1646" t="s">
        <v>95</v>
      </c>
      <c r="AY1646" t="s">
        <v>95</v>
      </c>
      <c r="AZ1646" t="s">
        <v>95</v>
      </c>
      <c r="BA1646" t="s">
        <v>95</v>
      </c>
      <c r="BB1646" t="s">
        <v>95</v>
      </c>
      <c r="BC1646" t="s">
        <v>95</v>
      </c>
      <c r="BD1646" t="s">
        <v>95</v>
      </c>
      <c r="BH1646" t="s">
        <v>345</v>
      </c>
      <c r="BI1646">
        <v>1</v>
      </c>
      <c r="BJ1646" t="s">
        <v>97</v>
      </c>
      <c r="BK1646" t="s">
        <v>180</v>
      </c>
      <c r="BL1646">
        <v>0</v>
      </c>
      <c r="BM1646">
        <v>0</v>
      </c>
      <c r="BN1646">
        <v>0</v>
      </c>
      <c r="BO1646">
        <v>0</v>
      </c>
      <c r="BP1646">
        <v>0</v>
      </c>
      <c r="BQ1646">
        <v>0</v>
      </c>
      <c r="BY1646">
        <v>1711</v>
      </c>
      <c r="CG1646" s="4">
        <v>0</v>
      </c>
      <c r="CH1646" s="4">
        <v>0</v>
      </c>
      <c r="CI1646" s="5">
        <v>0</v>
      </c>
      <c r="CJ1646" s="5">
        <v>0</v>
      </c>
      <c r="CK1646" s="5">
        <v>0</v>
      </c>
      <c r="CL1646" s="5">
        <v>0</v>
      </c>
    </row>
    <row r="1647" spans="1:91" x14ac:dyDescent="0.2">
      <c r="A1647" t="s">
        <v>2469</v>
      </c>
      <c r="B1647" t="s">
        <v>2275</v>
      </c>
      <c r="C1647" t="s">
        <v>153</v>
      </c>
      <c r="D1647">
        <v>3.5</v>
      </c>
      <c r="E1647" t="s">
        <v>317</v>
      </c>
      <c r="F1647" t="s">
        <v>347</v>
      </c>
      <c r="G1647" t="s">
        <v>348</v>
      </c>
      <c r="H1647" t="s">
        <v>2278</v>
      </c>
      <c r="I1647">
        <v>61.03</v>
      </c>
      <c r="J1647">
        <v>2.2761999999999999E-3</v>
      </c>
      <c r="K1647">
        <v>1.3384999999999999E-2</v>
      </c>
      <c r="L1647">
        <v>1998.1</v>
      </c>
      <c r="M1647">
        <v>7.2005E-2</v>
      </c>
      <c r="N1647">
        <v>0.23529</v>
      </c>
      <c r="O1647">
        <v>1554.7</v>
      </c>
      <c r="P1647" s="1">
        <v>157470</v>
      </c>
      <c r="Q1647">
        <v>-26.625</v>
      </c>
      <c r="R1647">
        <v>8.9412000000000005E-2</v>
      </c>
      <c r="S1647">
        <v>4.0441000000000001E-3</v>
      </c>
      <c r="T1647">
        <v>0.37486000000000003</v>
      </c>
      <c r="U1647">
        <v>0.18301000000000001</v>
      </c>
      <c r="V1647">
        <v>-0.08</v>
      </c>
      <c r="W1647">
        <v>-0.14545</v>
      </c>
      <c r="X1647">
        <v>0.40825</v>
      </c>
      <c r="Y1647">
        <v>0.11111</v>
      </c>
      <c r="Z1647">
        <v>0.12528</v>
      </c>
      <c r="AA1647">
        <v>7.2269E-2</v>
      </c>
      <c r="AB1647">
        <v>0.36741000000000001</v>
      </c>
      <c r="AC1647">
        <v>0.21299000000000001</v>
      </c>
      <c r="AD1647">
        <v>36</v>
      </c>
      <c r="AE1647">
        <v>3</v>
      </c>
      <c r="AF1647">
        <v>8.5</v>
      </c>
      <c r="AG1647">
        <v>4.25</v>
      </c>
      <c r="AH1647">
        <v>4.25</v>
      </c>
      <c r="AI1647">
        <v>17</v>
      </c>
      <c r="AJ1647">
        <v>0</v>
      </c>
      <c r="AK1647">
        <v>16</v>
      </c>
      <c r="AL1647">
        <v>0</v>
      </c>
      <c r="AM1647">
        <v>0</v>
      </c>
      <c r="AN1647">
        <v>1</v>
      </c>
      <c r="AO1647">
        <v>0</v>
      </c>
      <c r="AP1647">
        <v>0</v>
      </c>
      <c r="AQ1647">
        <v>1</v>
      </c>
      <c r="AR1647" t="s">
        <v>96</v>
      </c>
      <c r="AS1647" t="s">
        <v>94</v>
      </c>
      <c r="AT1647" t="s">
        <v>94</v>
      </c>
      <c r="AU1647" t="s">
        <v>94</v>
      </c>
      <c r="AV1647" t="s">
        <v>94</v>
      </c>
      <c r="AW1647" t="s">
        <v>94</v>
      </c>
      <c r="AX1647" t="s">
        <v>94</v>
      </c>
      <c r="AY1647" t="s">
        <v>95</v>
      </c>
      <c r="AZ1647" t="s">
        <v>94</v>
      </c>
      <c r="BA1647" t="s">
        <v>96</v>
      </c>
      <c r="BB1647" t="s">
        <v>94</v>
      </c>
      <c r="BC1647" t="s">
        <v>94</v>
      </c>
      <c r="BD1647" t="s">
        <v>94</v>
      </c>
      <c r="BH1647" t="s">
        <v>341</v>
      </c>
      <c r="BI1647">
        <v>1</v>
      </c>
      <c r="BJ1647" t="s">
        <v>97</v>
      </c>
      <c r="BK1647" t="s">
        <v>138</v>
      </c>
      <c r="BL1647">
        <v>0</v>
      </c>
      <c r="BM1647">
        <v>0</v>
      </c>
      <c r="BN1647">
        <v>0</v>
      </c>
      <c r="BO1647">
        <v>0</v>
      </c>
      <c r="BP1647">
        <v>0</v>
      </c>
      <c r="BQ1647">
        <v>0</v>
      </c>
      <c r="BY1647">
        <v>1712</v>
      </c>
      <c r="CG1647" s="4">
        <v>0</v>
      </c>
      <c r="CH1647" s="4">
        <v>0</v>
      </c>
      <c r="CI1647" s="5">
        <v>0</v>
      </c>
      <c r="CJ1647" s="5">
        <v>0</v>
      </c>
      <c r="CK1647" s="5">
        <v>0</v>
      </c>
      <c r="CL1647" s="5">
        <v>0</v>
      </c>
    </row>
    <row r="1648" spans="1:91" x14ac:dyDescent="0.2">
      <c r="A1648" t="s">
        <v>2470</v>
      </c>
      <c r="B1648" t="s">
        <v>2275</v>
      </c>
      <c r="C1648" t="s">
        <v>153</v>
      </c>
      <c r="D1648">
        <v>3.5</v>
      </c>
      <c r="E1648" t="s">
        <v>317</v>
      </c>
      <c r="F1648" t="s">
        <v>350</v>
      </c>
      <c r="G1648" t="s">
        <v>351</v>
      </c>
      <c r="H1648" t="s">
        <v>2278</v>
      </c>
      <c r="I1648">
        <v>0.48209000000000002</v>
      </c>
      <c r="J1648">
        <v>0.23230000000000001</v>
      </c>
      <c r="K1648">
        <v>0.11212</v>
      </c>
      <c r="L1648">
        <v>2020.3</v>
      </c>
      <c r="M1648">
        <v>9.1153999999999993</v>
      </c>
      <c r="N1648">
        <v>10.191000000000001</v>
      </c>
      <c r="O1648">
        <v>6.9160000000000004</v>
      </c>
      <c r="P1648">
        <v>2022.4</v>
      </c>
      <c r="Q1648">
        <v>-223.49</v>
      </c>
      <c r="R1648">
        <v>0.98929999999999996</v>
      </c>
      <c r="S1648">
        <v>0.98851999999999995</v>
      </c>
      <c r="T1648">
        <v>0.23430999999999999</v>
      </c>
      <c r="U1648">
        <v>0.10874</v>
      </c>
      <c r="V1648">
        <v>0.96508000000000005</v>
      </c>
      <c r="W1648">
        <v>0.96342000000000005</v>
      </c>
      <c r="X1648">
        <v>0.42333999999999999</v>
      </c>
      <c r="Y1648">
        <v>0.24176</v>
      </c>
      <c r="Z1648">
        <v>0.41309000000000001</v>
      </c>
      <c r="AA1648">
        <v>0.38513999999999998</v>
      </c>
      <c r="AB1648">
        <v>1.7357</v>
      </c>
      <c r="AC1648">
        <v>1.3282</v>
      </c>
      <c r="AD1648">
        <v>45</v>
      </c>
      <c r="AE1648">
        <v>9</v>
      </c>
      <c r="AF1648">
        <v>0.88310999999999995</v>
      </c>
      <c r="AG1648">
        <v>9.8123000000000002E-2</v>
      </c>
      <c r="AH1648">
        <v>0.78498999999999997</v>
      </c>
      <c r="AI1648">
        <v>9</v>
      </c>
      <c r="AJ1648">
        <v>0</v>
      </c>
      <c r="AK1648">
        <v>8</v>
      </c>
      <c r="AL1648">
        <v>0</v>
      </c>
      <c r="AM1648">
        <v>0</v>
      </c>
      <c r="AN1648">
        <v>0</v>
      </c>
      <c r="AO1648">
        <v>0.83211999999999997</v>
      </c>
      <c r="AP1648">
        <v>0</v>
      </c>
      <c r="AQ1648">
        <v>1</v>
      </c>
      <c r="AR1648" t="s">
        <v>95</v>
      </c>
      <c r="AS1648" t="s">
        <v>95</v>
      </c>
      <c r="AT1648" t="s">
        <v>95</v>
      </c>
      <c r="AU1648" t="s">
        <v>95</v>
      </c>
      <c r="AV1648" t="s">
        <v>95</v>
      </c>
      <c r="AW1648" t="s">
        <v>95</v>
      </c>
      <c r="AX1648" t="s">
        <v>95</v>
      </c>
      <c r="AY1648" t="s">
        <v>95</v>
      </c>
      <c r="AZ1648" t="s">
        <v>95</v>
      </c>
      <c r="BA1648" t="s">
        <v>95</v>
      </c>
      <c r="BB1648" t="s">
        <v>95</v>
      </c>
      <c r="BC1648" t="s">
        <v>95</v>
      </c>
      <c r="BD1648" t="s">
        <v>95</v>
      </c>
      <c r="BI1648">
        <v>0</v>
      </c>
      <c r="BJ1648" t="s">
        <v>137</v>
      </c>
      <c r="BK1648" t="s">
        <v>180</v>
      </c>
      <c r="BL1648">
        <v>1</v>
      </c>
      <c r="BM1648">
        <v>1</v>
      </c>
      <c r="BN1648">
        <v>0</v>
      </c>
      <c r="BO1648">
        <v>0</v>
      </c>
      <c r="BP1648">
        <v>0</v>
      </c>
      <c r="BQ1648">
        <v>0</v>
      </c>
      <c r="BY1648">
        <v>1713</v>
      </c>
      <c r="CG1648" s="4">
        <v>1</v>
      </c>
      <c r="CH1648" s="4">
        <v>1</v>
      </c>
      <c r="CI1648" s="5">
        <v>0</v>
      </c>
      <c r="CJ1648" s="5">
        <v>0</v>
      </c>
      <c r="CK1648" s="5">
        <v>0</v>
      </c>
      <c r="CL1648" s="5">
        <v>0</v>
      </c>
    </row>
    <row r="1649" spans="1:91" x14ac:dyDescent="0.2">
      <c r="A1649" t="s">
        <v>2471</v>
      </c>
      <c r="B1649" t="s">
        <v>2275</v>
      </c>
      <c r="C1649" t="s">
        <v>153</v>
      </c>
      <c r="D1649">
        <v>3.5</v>
      </c>
      <c r="E1649" t="s">
        <v>317</v>
      </c>
      <c r="F1649" t="s">
        <v>353</v>
      </c>
      <c r="G1649" t="s">
        <v>354</v>
      </c>
      <c r="H1649" t="s">
        <v>2278</v>
      </c>
      <c r="I1649">
        <v>21.978999999999999</v>
      </c>
      <c r="J1649">
        <v>2.8249999999999998E-3</v>
      </c>
      <c r="K1649">
        <v>1.9178000000000001E-2</v>
      </c>
      <c r="L1649">
        <v>2015.5</v>
      </c>
      <c r="M1649">
        <v>0.19994000000000001</v>
      </c>
      <c r="N1649">
        <v>1</v>
      </c>
      <c r="O1649">
        <v>1554.7</v>
      </c>
      <c r="P1649" s="1">
        <v>157490</v>
      </c>
      <c r="Q1649">
        <v>-38.213000000000001</v>
      </c>
      <c r="R1649">
        <v>0.74556</v>
      </c>
      <c r="S1649">
        <v>0.72599000000000002</v>
      </c>
      <c r="T1649">
        <v>0.21567</v>
      </c>
      <c r="U1649">
        <v>4.6511999999999998E-2</v>
      </c>
      <c r="V1649">
        <v>-0.14496999999999999</v>
      </c>
      <c r="W1649">
        <v>-0.20222000000000001</v>
      </c>
      <c r="X1649">
        <v>0.45750000000000002</v>
      </c>
      <c r="Y1649">
        <v>0.16278999999999999</v>
      </c>
      <c r="Z1649">
        <v>0.30986000000000002</v>
      </c>
      <c r="AA1649">
        <v>0.27535999999999999</v>
      </c>
      <c r="AB1649">
        <v>0.35519000000000001</v>
      </c>
      <c r="AC1649">
        <v>0.26111000000000001</v>
      </c>
      <c r="AD1649">
        <v>43</v>
      </c>
      <c r="AE1649">
        <v>6</v>
      </c>
      <c r="AF1649">
        <v>2</v>
      </c>
      <c r="AG1649">
        <v>1</v>
      </c>
      <c r="AH1649">
        <v>1</v>
      </c>
      <c r="AI1649">
        <v>7</v>
      </c>
      <c r="AJ1649">
        <v>0</v>
      </c>
      <c r="AK1649">
        <v>6</v>
      </c>
      <c r="AL1649">
        <v>0</v>
      </c>
      <c r="AM1649">
        <v>0</v>
      </c>
      <c r="AN1649">
        <v>1</v>
      </c>
      <c r="AO1649">
        <v>0.44444</v>
      </c>
      <c r="AP1649">
        <v>0</v>
      </c>
      <c r="AQ1649">
        <v>1</v>
      </c>
      <c r="AR1649" t="s">
        <v>95</v>
      </c>
      <c r="AS1649" t="s">
        <v>95</v>
      </c>
      <c r="AT1649" t="s">
        <v>95</v>
      </c>
      <c r="AU1649" t="s">
        <v>94</v>
      </c>
      <c r="AV1649" t="s">
        <v>94</v>
      </c>
      <c r="AW1649" t="s">
        <v>94</v>
      </c>
      <c r="AX1649" t="s">
        <v>94</v>
      </c>
      <c r="AY1649" t="s">
        <v>95</v>
      </c>
      <c r="AZ1649" t="s">
        <v>95</v>
      </c>
      <c r="BA1649" t="s">
        <v>94</v>
      </c>
      <c r="BB1649" t="s">
        <v>94</v>
      </c>
      <c r="BC1649" t="s">
        <v>94</v>
      </c>
      <c r="BD1649" t="s">
        <v>94</v>
      </c>
      <c r="BH1649" t="s">
        <v>341</v>
      </c>
      <c r="BI1649">
        <v>1</v>
      </c>
      <c r="BJ1649" t="s">
        <v>97</v>
      </c>
      <c r="BK1649" t="s">
        <v>138</v>
      </c>
      <c r="BL1649">
        <v>0</v>
      </c>
      <c r="BM1649">
        <v>0</v>
      </c>
      <c r="BN1649">
        <v>0</v>
      </c>
      <c r="BO1649">
        <v>0</v>
      </c>
      <c r="BP1649">
        <v>0</v>
      </c>
      <c r="BQ1649">
        <v>0</v>
      </c>
      <c r="BY1649">
        <v>1714</v>
      </c>
      <c r="CG1649" s="4">
        <v>0</v>
      </c>
      <c r="CH1649" s="4">
        <v>0</v>
      </c>
      <c r="CI1649" s="5">
        <v>0</v>
      </c>
      <c r="CJ1649" s="5">
        <v>0</v>
      </c>
      <c r="CK1649" s="5">
        <v>0</v>
      </c>
      <c r="CL1649" s="5">
        <v>0</v>
      </c>
    </row>
    <row r="1650" spans="1:91" x14ac:dyDescent="0.2">
      <c r="A1650" t="s">
        <v>2472</v>
      </c>
      <c r="B1650" t="s">
        <v>2275</v>
      </c>
      <c r="C1650" t="s">
        <v>153</v>
      </c>
      <c r="D1650">
        <v>3.5</v>
      </c>
      <c r="E1650" t="s">
        <v>317</v>
      </c>
      <c r="F1650" t="s">
        <v>356</v>
      </c>
      <c r="G1650" t="s">
        <v>357</v>
      </c>
      <c r="H1650" t="s">
        <v>2278</v>
      </c>
      <c r="I1650">
        <v>0.49112</v>
      </c>
      <c r="J1650">
        <v>0.40436</v>
      </c>
      <c r="K1650">
        <v>5.7533000000000001E-2</v>
      </c>
      <c r="L1650">
        <v>2025.6</v>
      </c>
      <c r="M1650">
        <v>8.9479000000000006</v>
      </c>
      <c r="N1650">
        <v>22.966000000000001</v>
      </c>
      <c r="O1650">
        <v>6.3406000000000002</v>
      </c>
      <c r="P1650">
        <v>2023.6</v>
      </c>
      <c r="Q1650">
        <v>-114.7</v>
      </c>
      <c r="R1650">
        <v>0.98307</v>
      </c>
      <c r="S1650">
        <v>0.98182999999999998</v>
      </c>
      <c r="T1650">
        <v>0.18167</v>
      </c>
      <c r="U1650">
        <v>6.9554000000000005E-2</v>
      </c>
      <c r="V1650">
        <v>0.98201000000000005</v>
      </c>
      <c r="W1650">
        <v>0.98114999999999997</v>
      </c>
      <c r="X1650">
        <v>0.18728</v>
      </c>
      <c r="Y1650">
        <v>7.9314999999999997E-2</v>
      </c>
      <c r="Z1650">
        <v>0.28637000000000001</v>
      </c>
      <c r="AA1650">
        <v>0.25239</v>
      </c>
      <c r="AB1650">
        <v>1.1795</v>
      </c>
      <c r="AC1650">
        <v>0.74053000000000002</v>
      </c>
      <c r="AD1650">
        <v>45</v>
      </c>
      <c r="AE1650">
        <v>9</v>
      </c>
      <c r="AF1650">
        <v>0.30642999999999998</v>
      </c>
      <c r="AG1650">
        <v>7.5659999999999998E-3</v>
      </c>
      <c r="AH1650">
        <v>0.29887000000000002</v>
      </c>
      <c r="AI1650">
        <v>9</v>
      </c>
      <c r="AJ1650">
        <v>0</v>
      </c>
      <c r="AK1650">
        <v>8</v>
      </c>
      <c r="AL1650">
        <v>0</v>
      </c>
      <c r="AM1650">
        <v>0</v>
      </c>
      <c r="AN1650">
        <v>1</v>
      </c>
      <c r="AO1650">
        <v>0.68862999999999996</v>
      </c>
      <c r="AP1650">
        <v>0</v>
      </c>
      <c r="AQ1650">
        <v>1</v>
      </c>
      <c r="AR1650" t="s">
        <v>95</v>
      </c>
      <c r="AS1650" t="s">
        <v>95</v>
      </c>
      <c r="AT1650" t="s">
        <v>95</v>
      </c>
      <c r="AU1650" t="s">
        <v>95</v>
      </c>
      <c r="AV1650" t="s">
        <v>95</v>
      </c>
      <c r="AW1650" t="s">
        <v>95</v>
      </c>
      <c r="AX1650" t="s">
        <v>94</v>
      </c>
      <c r="AY1650" t="s">
        <v>95</v>
      </c>
      <c r="AZ1650" t="s">
        <v>94</v>
      </c>
      <c r="BA1650" t="s">
        <v>94</v>
      </c>
      <c r="BB1650" t="s">
        <v>94</v>
      </c>
      <c r="BC1650" t="s">
        <v>94</v>
      </c>
      <c r="BD1650" t="s">
        <v>94</v>
      </c>
      <c r="BI1650">
        <v>0</v>
      </c>
      <c r="BJ1650" t="s">
        <v>137</v>
      </c>
      <c r="BK1650" t="s">
        <v>180</v>
      </c>
      <c r="BL1650">
        <v>1</v>
      </c>
      <c r="BM1650">
        <v>1</v>
      </c>
      <c r="BN1650">
        <v>0</v>
      </c>
      <c r="BO1650">
        <v>0</v>
      </c>
      <c r="BP1650">
        <v>0</v>
      </c>
      <c r="BQ1650">
        <v>0</v>
      </c>
      <c r="BY1650">
        <v>1715</v>
      </c>
      <c r="CG1650" s="4">
        <v>1</v>
      </c>
      <c r="CH1650" s="4">
        <v>1</v>
      </c>
      <c r="CI1650" s="5">
        <v>0</v>
      </c>
      <c r="CJ1650" s="5">
        <v>0</v>
      </c>
      <c r="CK1650" s="5">
        <v>0</v>
      </c>
      <c r="CL1650" s="5">
        <v>0</v>
      </c>
    </row>
    <row r="1651" spans="1:91" x14ac:dyDescent="0.2">
      <c r="A1651" t="s">
        <v>2473</v>
      </c>
      <c r="B1651" t="s">
        <v>2275</v>
      </c>
      <c r="C1651" t="s">
        <v>153</v>
      </c>
      <c r="D1651">
        <v>3.5</v>
      </c>
      <c r="E1651" t="s">
        <v>317</v>
      </c>
      <c r="F1651" t="s">
        <v>359</v>
      </c>
      <c r="G1651" t="s">
        <v>360</v>
      </c>
      <c r="H1651" t="s">
        <v>2278</v>
      </c>
      <c r="I1651">
        <v>17.879000000000001</v>
      </c>
      <c r="J1651">
        <v>2.4780000000000002E-3</v>
      </c>
      <c r="K1651">
        <v>1.5502E-2</v>
      </c>
      <c r="L1651">
        <v>2021.8</v>
      </c>
      <c r="M1651">
        <v>0.24579000000000001</v>
      </c>
      <c r="N1651">
        <v>2.1322000000000001</v>
      </c>
      <c r="O1651">
        <v>1554.7</v>
      </c>
      <c r="P1651" s="1">
        <v>157490</v>
      </c>
      <c r="Q1651">
        <v>-30.901</v>
      </c>
      <c r="R1651">
        <v>0.94847000000000004</v>
      </c>
      <c r="S1651">
        <v>0.94460999999999995</v>
      </c>
      <c r="T1651">
        <v>0.10063</v>
      </c>
      <c r="U1651">
        <v>2.9988999999999998E-2</v>
      </c>
      <c r="V1651">
        <v>-8.0609E-2</v>
      </c>
      <c r="W1651">
        <v>-0.13331999999999999</v>
      </c>
      <c r="X1651">
        <v>0.46079999999999999</v>
      </c>
      <c r="Y1651">
        <v>0.12584999999999999</v>
      </c>
      <c r="Z1651">
        <v>0.19719999999999999</v>
      </c>
      <c r="AA1651">
        <v>0.15804000000000001</v>
      </c>
      <c r="AB1651">
        <v>0.39717000000000002</v>
      </c>
      <c r="AC1651">
        <v>0.22578000000000001</v>
      </c>
      <c r="AD1651">
        <v>44</v>
      </c>
      <c r="AE1651">
        <v>7</v>
      </c>
      <c r="AF1651">
        <v>1</v>
      </c>
      <c r="AG1651">
        <v>5.6361000000000001E-2</v>
      </c>
      <c r="AH1651">
        <v>0.94364000000000003</v>
      </c>
      <c r="AI1651">
        <v>8</v>
      </c>
      <c r="AJ1651">
        <v>0</v>
      </c>
      <c r="AK1651">
        <v>3</v>
      </c>
      <c r="AL1651">
        <v>0</v>
      </c>
      <c r="AM1651">
        <v>1</v>
      </c>
      <c r="AN1651">
        <v>1</v>
      </c>
      <c r="AO1651">
        <v>0.51019999999999999</v>
      </c>
      <c r="AP1651">
        <v>0</v>
      </c>
      <c r="AQ1651">
        <v>1</v>
      </c>
      <c r="AR1651" t="s">
        <v>95</v>
      </c>
      <c r="AS1651" t="s">
        <v>95</v>
      </c>
      <c r="AT1651" t="s">
        <v>95</v>
      </c>
      <c r="AU1651" t="s">
        <v>94</v>
      </c>
      <c r="AV1651" t="s">
        <v>94</v>
      </c>
      <c r="AW1651" t="s">
        <v>94</v>
      </c>
      <c r="AX1651" t="s">
        <v>94</v>
      </c>
      <c r="AY1651" t="s">
        <v>95</v>
      </c>
      <c r="AZ1651" t="s">
        <v>94</v>
      </c>
      <c r="BA1651" t="s">
        <v>94</v>
      </c>
      <c r="BB1651" t="s">
        <v>94</v>
      </c>
      <c r="BC1651" t="s">
        <v>94</v>
      </c>
      <c r="BD1651" t="s">
        <v>94</v>
      </c>
      <c r="BH1651" t="s">
        <v>341</v>
      </c>
      <c r="BI1651">
        <v>1</v>
      </c>
      <c r="BJ1651" t="s">
        <v>97</v>
      </c>
      <c r="BK1651" t="s">
        <v>138</v>
      </c>
      <c r="BL1651">
        <v>0</v>
      </c>
      <c r="BM1651">
        <v>0</v>
      </c>
      <c r="BN1651">
        <v>0</v>
      </c>
      <c r="BO1651">
        <v>0</v>
      </c>
      <c r="BP1651">
        <v>0</v>
      </c>
      <c r="BQ1651">
        <v>0</v>
      </c>
      <c r="BY1651">
        <v>1716</v>
      </c>
      <c r="CG1651" s="4">
        <v>0</v>
      </c>
      <c r="CH1651" s="4">
        <v>0</v>
      </c>
      <c r="CI1651" s="5">
        <v>0</v>
      </c>
      <c r="CJ1651" s="5">
        <v>0</v>
      </c>
      <c r="CK1651" s="5">
        <v>0</v>
      </c>
      <c r="CL1651" s="5">
        <v>0</v>
      </c>
    </row>
    <row r="1652" spans="1:91" x14ac:dyDescent="0.2">
      <c r="A1652" t="s">
        <v>2474</v>
      </c>
      <c r="B1652" t="s">
        <v>2275</v>
      </c>
      <c r="C1652" t="s">
        <v>153</v>
      </c>
      <c r="D1652">
        <v>3.5</v>
      </c>
      <c r="E1652" t="s">
        <v>317</v>
      </c>
      <c r="F1652" t="s">
        <v>362</v>
      </c>
      <c r="G1652" t="s">
        <v>357</v>
      </c>
      <c r="H1652" t="s">
        <v>2278</v>
      </c>
      <c r="I1652">
        <v>0.44352000000000003</v>
      </c>
      <c r="J1652">
        <v>0.31903999999999999</v>
      </c>
      <c r="K1652">
        <v>8.3071999999999993E-2</v>
      </c>
      <c r="L1652">
        <v>2023.8</v>
      </c>
      <c r="M1652">
        <v>9.9080999999999992</v>
      </c>
      <c r="N1652">
        <v>16.773</v>
      </c>
      <c r="O1652">
        <v>6.5766</v>
      </c>
      <c r="P1652">
        <v>2023</v>
      </c>
      <c r="Q1652">
        <v>-165.61</v>
      </c>
      <c r="R1652">
        <v>0.98511000000000004</v>
      </c>
      <c r="S1652">
        <v>0.98402000000000001</v>
      </c>
      <c r="T1652">
        <v>0.22875999999999999</v>
      </c>
      <c r="U1652">
        <v>9.4981999999999997E-2</v>
      </c>
      <c r="V1652">
        <v>0.98029999999999995</v>
      </c>
      <c r="W1652">
        <v>0.97936999999999996</v>
      </c>
      <c r="X1652">
        <v>0.26306000000000002</v>
      </c>
      <c r="Y1652">
        <v>0.13986999999999999</v>
      </c>
      <c r="Z1652">
        <v>0.33128000000000002</v>
      </c>
      <c r="AA1652">
        <v>0.29942999999999997</v>
      </c>
      <c r="AB1652">
        <v>1.5327999999999999</v>
      </c>
      <c r="AC1652">
        <v>1.0678000000000001</v>
      </c>
      <c r="AD1652">
        <v>45</v>
      </c>
      <c r="AE1652">
        <v>9</v>
      </c>
      <c r="AF1652">
        <v>0.51834999999999998</v>
      </c>
      <c r="AG1652">
        <v>1.0359999999999999E-2</v>
      </c>
      <c r="AH1652">
        <v>0.50799000000000005</v>
      </c>
      <c r="AI1652">
        <v>9</v>
      </c>
      <c r="AJ1652">
        <v>0</v>
      </c>
      <c r="AK1652">
        <v>8</v>
      </c>
      <c r="AL1652">
        <v>0</v>
      </c>
      <c r="AM1652">
        <v>0</v>
      </c>
      <c r="AN1652">
        <v>1</v>
      </c>
      <c r="AO1652">
        <v>0.74838000000000005</v>
      </c>
      <c r="AP1652">
        <v>0</v>
      </c>
      <c r="AQ1652">
        <v>1</v>
      </c>
      <c r="AR1652" t="s">
        <v>95</v>
      </c>
      <c r="AS1652" t="s">
        <v>95</v>
      </c>
      <c r="AT1652" t="s">
        <v>95</v>
      </c>
      <c r="AU1652" t="s">
        <v>95</v>
      </c>
      <c r="AV1652" t="s">
        <v>95</v>
      </c>
      <c r="AW1652" t="s">
        <v>95</v>
      </c>
      <c r="AX1652" t="s">
        <v>95</v>
      </c>
      <c r="AY1652" t="s">
        <v>95</v>
      </c>
      <c r="AZ1652" t="s">
        <v>95</v>
      </c>
      <c r="BA1652" t="s">
        <v>95</v>
      </c>
      <c r="BB1652" t="s">
        <v>95</v>
      </c>
      <c r="BC1652" t="s">
        <v>95</v>
      </c>
      <c r="BD1652" t="s">
        <v>95</v>
      </c>
      <c r="BI1652">
        <v>0</v>
      </c>
      <c r="BJ1652" t="s">
        <v>137</v>
      </c>
      <c r="BK1652" t="s">
        <v>180</v>
      </c>
      <c r="BL1652">
        <v>1</v>
      </c>
      <c r="BM1652">
        <v>1</v>
      </c>
      <c r="BN1652">
        <v>0</v>
      </c>
      <c r="BO1652">
        <v>0</v>
      </c>
      <c r="BP1652">
        <v>0</v>
      </c>
      <c r="BQ1652">
        <v>0</v>
      </c>
      <c r="BY1652">
        <v>1717</v>
      </c>
      <c r="CG1652" s="4">
        <v>1</v>
      </c>
      <c r="CH1652" s="4">
        <v>1</v>
      </c>
      <c r="CI1652" s="5">
        <v>0</v>
      </c>
      <c r="CJ1652" s="5">
        <v>0</v>
      </c>
      <c r="CK1652" s="5">
        <v>0</v>
      </c>
      <c r="CL1652" s="5">
        <v>0</v>
      </c>
    </row>
    <row r="1653" spans="1:91" x14ac:dyDescent="0.2">
      <c r="A1653" t="s">
        <v>2475</v>
      </c>
      <c r="B1653" t="s">
        <v>2275</v>
      </c>
      <c r="C1653" t="s">
        <v>153</v>
      </c>
      <c r="D1653">
        <v>3.5</v>
      </c>
      <c r="E1653" t="s">
        <v>317</v>
      </c>
      <c r="F1653" t="s">
        <v>364</v>
      </c>
      <c r="G1653" t="s">
        <v>360</v>
      </c>
      <c r="H1653" t="s">
        <v>2278</v>
      </c>
      <c r="I1653">
        <v>0.34928999999999999</v>
      </c>
      <c r="J1653">
        <v>2.8657000000000001E-3</v>
      </c>
      <c r="K1653">
        <v>1.9588000000000001E-2</v>
      </c>
      <c r="L1653">
        <v>2051.6</v>
      </c>
      <c r="M1653">
        <v>12.581</v>
      </c>
      <c r="N1653">
        <v>47063</v>
      </c>
      <c r="O1653">
        <v>1554.7</v>
      </c>
      <c r="P1653" s="1">
        <v>157500</v>
      </c>
      <c r="Q1653">
        <v>-39.042000000000002</v>
      </c>
      <c r="R1653">
        <v>0.67115999999999998</v>
      </c>
      <c r="S1653">
        <v>0.64649000000000001</v>
      </c>
      <c r="T1653">
        <v>0.29582999999999998</v>
      </c>
      <c r="U1653">
        <v>0.10156999999999999</v>
      </c>
      <c r="V1653">
        <v>-0.10045999999999999</v>
      </c>
      <c r="W1653">
        <v>-0.15414</v>
      </c>
      <c r="X1653">
        <v>0.54117000000000004</v>
      </c>
      <c r="Y1653">
        <v>0.16350999999999999</v>
      </c>
      <c r="Z1653">
        <v>0.23247999999999999</v>
      </c>
      <c r="AA1653">
        <v>0.19503999999999999</v>
      </c>
      <c r="AB1653">
        <v>0.45195000000000002</v>
      </c>
      <c r="AC1653">
        <v>0.28826000000000002</v>
      </c>
      <c r="AD1653">
        <v>44</v>
      </c>
      <c r="AE1653">
        <v>7</v>
      </c>
      <c r="AF1653" s="1">
        <v>4.5305000000000001E-5</v>
      </c>
      <c r="AG1653" s="1">
        <v>2.5534E-6</v>
      </c>
      <c r="AH1653" s="1">
        <v>4.2750999999999998E-5</v>
      </c>
      <c r="AI1653">
        <v>8</v>
      </c>
      <c r="AJ1653">
        <v>0</v>
      </c>
      <c r="AK1653">
        <v>3</v>
      </c>
      <c r="AL1653">
        <v>0</v>
      </c>
      <c r="AM1653">
        <v>1</v>
      </c>
      <c r="AN1653">
        <v>1</v>
      </c>
      <c r="AO1653">
        <v>0.41877999999999999</v>
      </c>
      <c r="AP1653">
        <v>0</v>
      </c>
      <c r="AQ1653">
        <v>1</v>
      </c>
      <c r="AR1653" t="s">
        <v>94</v>
      </c>
      <c r="AS1653" t="s">
        <v>95</v>
      </c>
      <c r="AT1653" t="s">
        <v>95</v>
      </c>
      <c r="AU1653" t="s">
        <v>94</v>
      </c>
      <c r="AV1653" t="s">
        <v>94</v>
      </c>
      <c r="AW1653" t="s">
        <v>94</v>
      </c>
      <c r="AX1653" t="s">
        <v>94</v>
      </c>
      <c r="AY1653" t="s">
        <v>94</v>
      </c>
      <c r="AZ1653" t="s">
        <v>94</v>
      </c>
      <c r="BA1653" t="s">
        <v>94</v>
      </c>
      <c r="BB1653" t="s">
        <v>94</v>
      </c>
      <c r="BC1653" t="s">
        <v>94</v>
      </c>
      <c r="BD1653" t="s">
        <v>94</v>
      </c>
      <c r="BH1653" t="s">
        <v>341</v>
      </c>
      <c r="BI1653">
        <v>1</v>
      </c>
      <c r="BJ1653" t="s">
        <v>97</v>
      </c>
      <c r="BK1653" t="s">
        <v>138</v>
      </c>
      <c r="BL1653">
        <v>0</v>
      </c>
      <c r="BM1653">
        <v>0</v>
      </c>
      <c r="BN1653">
        <v>0</v>
      </c>
      <c r="BO1653">
        <v>0</v>
      </c>
      <c r="BP1653">
        <v>0</v>
      </c>
      <c r="BQ1653">
        <v>0</v>
      </c>
      <c r="BY1653">
        <v>1718</v>
      </c>
      <c r="CG1653" s="4">
        <v>0</v>
      </c>
      <c r="CH1653" s="4">
        <v>0</v>
      </c>
      <c r="CI1653" s="5">
        <v>0</v>
      </c>
      <c r="CJ1653" s="5">
        <v>0</v>
      </c>
      <c r="CK1653" s="5">
        <v>0</v>
      </c>
      <c r="CL1653" s="5">
        <v>0</v>
      </c>
    </row>
    <row r="1654" spans="1:91" x14ac:dyDescent="0.2">
      <c r="A1654" t="s">
        <v>2476</v>
      </c>
      <c r="B1654" t="s">
        <v>2275</v>
      </c>
      <c r="C1654" t="s">
        <v>153</v>
      </c>
      <c r="D1654">
        <v>3.5</v>
      </c>
      <c r="E1654" t="s">
        <v>317</v>
      </c>
      <c r="F1654" t="s">
        <v>366</v>
      </c>
      <c r="G1654" t="s">
        <v>351</v>
      </c>
      <c r="H1654" t="s">
        <v>2278</v>
      </c>
      <c r="I1654">
        <v>0.57369000000000003</v>
      </c>
      <c r="J1654">
        <v>0.248</v>
      </c>
      <c r="K1654">
        <v>0.183</v>
      </c>
      <c r="L1654">
        <v>2020.3</v>
      </c>
      <c r="M1654">
        <v>7.6599000000000004</v>
      </c>
      <c r="N1654">
        <v>16.661999999999999</v>
      </c>
      <c r="O1654">
        <v>2.1913999999999998</v>
      </c>
      <c r="P1654">
        <v>2015.7</v>
      </c>
      <c r="Q1654">
        <v>-364.8</v>
      </c>
      <c r="R1654">
        <v>0.99568000000000001</v>
      </c>
      <c r="S1654">
        <v>0.99536000000000002</v>
      </c>
      <c r="T1654">
        <v>0.25080000000000002</v>
      </c>
      <c r="U1654">
        <v>0.11586</v>
      </c>
      <c r="V1654">
        <v>0.96418999999999999</v>
      </c>
      <c r="W1654">
        <v>0.96248</v>
      </c>
      <c r="X1654">
        <v>0.72199000000000002</v>
      </c>
      <c r="Y1654">
        <v>0.41843999999999998</v>
      </c>
      <c r="Z1654">
        <v>0.38808999999999999</v>
      </c>
      <c r="AA1654">
        <v>0.35894999999999999</v>
      </c>
      <c r="AB1654">
        <v>2.9843000000000002</v>
      </c>
      <c r="AC1654">
        <v>2.2553000000000001</v>
      </c>
      <c r="AD1654">
        <v>45</v>
      </c>
      <c r="AE1654">
        <v>9</v>
      </c>
      <c r="AF1654">
        <v>0.90024000000000004</v>
      </c>
      <c r="AG1654">
        <v>6.0016E-2</v>
      </c>
      <c r="AH1654">
        <v>0.84021999999999997</v>
      </c>
      <c r="AI1654">
        <v>9</v>
      </c>
      <c r="AJ1654">
        <v>0</v>
      </c>
      <c r="AK1654">
        <v>8</v>
      </c>
      <c r="AL1654">
        <v>0</v>
      </c>
      <c r="AM1654">
        <v>0</v>
      </c>
      <c r="AN1654">
        <v>0</v>
      </c>
      <c r="AO1654">
        <v>0.83442000000000005</v>
      </c>
      <c r="AP1654">
        <v>0</v>
      </c>
      <c r="AQ1654">
        <v>1</v>
      </c>
      <c r="AR1654" t="s">
        <v>95</v>
      </c>
      <c r="AS1654" t="s">
        <v>95</v>
      </c>
      <c r="AT1654" t="s">
        <v>95</v>
      </c>
      <c r="AU1654" t="s">
        <v>95</v>
      </c>
      <c r="AV1654" t="s">
        <v>95</v>
      </c>
      <c r="AW1654" t="s">
        <v>95</v>
      </c>
      <c r="AX1654" t="s">
        <v>95</v>
      </c>
      <c r="AY1654" t="s">
        <v>95</v>
      </c>
      <c r="AZ1654" t="s">
        <v>95</v>
      </c>
      <c r="BA1654" t="s">
        <v>95</v>
      </c>
      <c r="BB1654" t="s">
        <v>95</v>
      </c>
      <c r="BC1654" t="s">
        <v>95</v>
      </c>
      <c r="BD1654" t="s">
        <v>95</v>
      </c>
      <c r="BI1654">
        <v>0</v>
      </c>
      <c r="BJ1654" t="s">
        <v>137</v>
      </c>
      <c r="BK1654" t="s">
        <v>180</v>
      </c>
      <c r="BL1654">
        <v>1</v>
      </c>
      <c r="BM1654">
        <v>1</v>
      </c>
      <c r="BN1654">
        <v>0</v>
      </c>
      <c r="BO1654">
        <v>0</v>
      </c>
      <c r="BP1654">
        <v>0</v>
      </c>
      <c r="BQ1654">
        <v>0</v>
      </c>
      <c r="BY1654">
        <v>1719</v>
      </c>
      <c r="CG1654" s="4">
        <v>1</v>
      </c>
      <c r="CH1654" s="4">
        <v>1</v>
      </c>
      <c r="CI1654" s="5">
        <v>0</v>
      </c>
      <c r="CJ1654" s="5">
        <v>0</v>
      </c>
      <c r="CK1654" s="5">
        <v>0</v>
      </c>
      <c r="CL1654" s="5">
        <v>0</v>
      </c>
    </row>
    <row r="1655" spans="1:91" x14ac:dyDescent="0.2">
      <c r="A1655" t="s">
        <v>2477</v>
      </c>
      <c r="B1655" t="s">
        <v>2275</v>
      </c>
      <c r="C1655" t="s">
        <v>153</v>
      </c>
      <c r="D1655">
        <v>3.5</v>
      </c>
      <c r="E1655" t="s">
        <v>317</v>
      </c>
      <c r="F1655" t="s">
        <v>368</v>
      </c>
      <c r="G1655" t="s">
        <v>354</v>
      </c>
      <c r="H1655" t="s">
        <v>2278</v>
      </c>
      <c r="I1655">
        <v>1.3119000000000001</v>
      </c>
      <c r="J1655">
        <v>4.1920999999999998E-3</v>
      </c>
      <c r="K1655">
        <v>3.3524999999999999E-2</v>
      </c>
      <c r="L1655">
        <v>2016.6</v>
      </c>
      <c r="M1655">
        <v>3.3496999999999999</v>
      </c>
      <c r="N1655">
        <v>2.0461999999999998</v>
      </c>
      <c r="O1655">
        <v>1554.4</v>
      </c>
      <c r="P1655" s="1">
        <v>157520</v>
      </c>
      <c r="Q1655">
        <v>-66.804000000000002</v>
      </c>
      <c r="R1655">
        <v>0.88787000000000005</v>
      </c>
      <c r="S1655">
        <v>0.87924000000000002</v>
      </c>
      <c r="T1655">
        <v>0.23205999999999999</v>
      </c>
      <c r="U1655">
        <v>7.5631000000000004E-2</v>
      </c>
      <c r="V1655">
        <v>-0.16216</v>
      </c>
      <c r="W1655">
        <v>-0.22026999999999999</v>
      </c>
      <c r="X1655">
        <v>0.74709000000000003</v>
      </c>
      <c r="Y1655">
        <v>0.27906999999999998</v>
      </c>
      <c r="Z1655">
        <v>0.36038999999999999</v>
      </c>
      <c r="AA1655">
        <v>0.32840999999999998</v>
      </c>
      <c r="AB1655">
        <v>0.55423999999999995</v>
      </c>
      <c r="AC1655">
        <v>0.40612999999999999</v>
      </c>
      <c r="AD1655">
        <v>43</v>
      </c>
      <c r="AE1655">
        <v>7</v>
      </c>
      <c r="AF1655">
        <v>1.4661</v>
      </c>
      <c r="AG1655">
        <v>0.48870999999999998</v>
      </c>
      <c r="AH1655">
        <v>0.97743000000000002</v>
      </c>
      <c r="AI1655">
        <v>7</v>
      </c>
      <c r="AJ1655">
        <v>0</v>
      </c>
      <c r="AK1655">
        <v>6</v>
      </c>
      <c r="AL1655">
        <v>0</v>
      </c>
      <c r="AM1655">
        <v>0</v>
      </c>
      <c r="AN1655">
        <v>1</v>
      </c>
      <c r="AO1655">
        <v>0.66666999999999998</v>
      </c>
      <c r="AP1655">
        <v>0</v>
      </c>
      <c r="AQ1655">
        <v>1</v>
      </c>
      <c r="AR1655" t="s">
        <v>95</v>
      </c>
      <c r="AS1655" t="s">
        <v>95</v>
      </c>
      <c r="AT1655" t="s">
        <v>95</v>
      </c>
      <c r="AU1655" t="s">
        <v>95</v>
      </c>
      <c r="AV1655" t="s">
        <v>95</v>
      </c>
      <c r="AW1655" t="s">
        <v>95</v>
      </c>
      <c r="AX1655" t="s">
        <v>94</v>
      </c>
      <c r="AY1655" t="s">
        <v>95</v>
      </c>
      <c r="AZ1655" t="s">
        <v>95</v>
      </c>
      <c r="BA1655" t="s">
        <v>94</v>
      </c>
      <c r="BB1655" t="s">
        <v>94</v>
      </c>
      <c r="BC1655" t="s">
        <v>95</v>
      </c>
      <c r="BD1655" t="s">
        <v>95</v>
      </c>
      <c r="BH1655" t="s">
        <v>341</v>
      </c>
      <c r="BI1655">
        <v>1</v>
      </c>
      <c r="BJ1655" t="s">
        <v>97</v>
      </c>
      <c r="BK1655" t="s">
        <v>138</v>
      </c>
      <c r="BL1655">
        <v>0</v>
      </c>
      <c r="BM1655">
        <v>0</v>
      </c>
      <c r="BN1655">
        <v>0</v>
      </c>
      <c r="BO1655">
        <v>0</v>
      </c>
      <c r="BP1655">
        <v>0</v>
      </c>
      <c r="BQ1655">
        <v>0</v>
      </c>
      <c r="BY1655">
        <v>1720</v>
      </c>
      <c r="CG1655" s="4">
        <v>0</v>
      </c>
      <c r="CH1655" s="4">
        <v>0</v>
      </c>
      <c r="CI1655" s="5">
        <v>0</v>
      </c>
      <c r="CJ1655" s="5">
        <v>0</v>
      </c>
      <c r="CK1655" s="5">
        <v>0</v>
      </c>
      <c r="CL1655" s="5">
        <v>0</v>
      </c>
    </row>
    <row r="1656" spans="1:91" x14ac:dyDescent="0.2">
      <c r="A1656" t="s">
        <v>2478</v>
      </c>
      <c r="B1656" t="s">
        <v>2275</v>
      </c>
      <c r="C1656" t="s">
        <v>230</v>
      </c>
      <c r="D1656">
        <v>1.1000000000000001</v>
      </c>
      <c r="E1656" t="s">
        <v>90</v>
      </c>
      <c r="F1656" t="s">
        <v>2276</v>
      </c>
      <c r="G1656" t="s">
        <v>2277</v>
      </c>
      <c r="H1656" t="s">
        <v>2278</v>
      </c>
      <c r="I1656">
        <v>9.9700999999999998E-2</v>
      </c>
      <c r="J1656">
        <v>1.3676000000000001E-3</v>
      </c>
      <c r="K1656">
        <v>3.9119000000000003E-3</v>
      </c>
      <c r="L1656">
        <v>2131.4</v>
      </c>
      <c r="M1656">
        <v>44.076000000000001</v>
      </c>
      <c r="N1656">
        <v>9828.5</v>
      </c>
      <c r="O1656">
        <v>1555.1</v>
      </c>
      <c r="P1656" s="1">
        <v>157470</v>
      </c>
      <c r="Q1656">
        <v>-7.7839</v>
      </c>
      <c r="R1656">
        <v>0.45522000000000001</v>
      </c>
      <c r="S1656">
        <v>0.38712000000000002</v>
      </c>
      <c r="T1656">
        <v>5.0423999999999997E-2</v>
      </c>
      <c r="U1656">
        <v>3.4680999999999997E-2</v>
      </c>
      <c r="V1656">
        <v>-1.2000999999999999</v>
      </c>
      <c r="W1656">
        <v>-1.3761000000000001</v>
      </c>
      <c r="X1656">
        <v>0.10133</v>
      </c>
      <c r="Y1656">
        <v>7.4839000000000003E-2</v>
      </c>
      <c r="Z1656">
        <v>0.29344999999999999</v>
      </c>
      <c r="AA1656">
        <v>0.23691999999999999</v>
      </c>
      <c r="AB1656">
        <v>5.7424000000000003E-2</v>
      </c>
      <c r="AC1656">
        <v>3.7884000000000001E-2</v>
      </c>
      <c r="AD1656">
        <v>28</v>
      </c>
      <c r="AE1656">
        <v>28</v>
      </c>
      <c r="AF1656" s="1">
        <v>3.5611000000000002E-5</v>
      </c>
      <c r="AG1656" s="1">
        <v>7.1221E-7</v>
      </c>
      <c r="AH1656" s="1">
        <v>3.4897999999999997E-5</v>
      </c>
      <c r="AI1656">
        <v>44</v>
      </c>
      <c r="AJ1656">
        <v>3</v>
      </c>
      <c r="AK1656">
        <v>27</v>
      </c>
      <c r="AL1656">
        <v>0</v>
      </c>
      <c r="AM1656">
        <v>0</v>
      </c>
      <c r="AN1656">
        <v>1</v>
      </c>
      <c r="AO1656">
        <v>0.73107999999999995</v>
      </c>
      <c r="AP1656">
        <v>1</v>
      </c>
      <c r="AQ1656">
        <v>1</v>
      </c>
      <c r="AR1656" t="s">
        <v>94</v>
      </c>
      <c r="AS1656" t="s">
        <v>95</v>
      </c>
      <c r="AT1656" t="s">
        <v>95</v>
      </c>
      <c r="AU1656" t="s">
        <v>94</v>
      </c>
      <c r="AV1656" t="s">
        <v>95</v>
      </c>
      <c r="AW1656" t="s">
        <v>94</v>
      </c>
      <c r="AX1656" t="s">
        <v>95</v>
      </c>
      <c r="AY1656" t="s">
        <v>94</v>
      </c>
      <c r="AZ1656" t="s">
        <v>94</v>
      </c>
      <c r="BA1656" t="s">
        <v>94</v>
      </c>
      <c r="BB1656" t="s">
        <v>94</v>
      </c>
      <c r="BC1656" t="s">
        <v>94</v>
      </c>
      <c r="BD1656" t="s">
        <v>94</v>
      </c>
      <c r="BH1656" t="s">
        <v>2479</v>
      </c>
      <c r="BI1656">
        <v>0</v>
      </c>
      <c r="BJ1656" t="s">
        <v>133</v>
      </c>
      <c r="BK1656" t="s">
        <v>501</v>
      </c>
      <c r="BL1656">
        <v>0</v>
      </c>
      <c r="BM1656">
        <v>1</v>
      </c>
      <c r="BN1656">
        <v>0</v>
      </c>
      <c r="BO1656">
        <v>0</v>
      </c>
      <c r="BP1656">
        <v>0</v>
      </c>
      <c r="BQ1656">
        <v>0</v>
      </c>
      <c r="BY1656">
        <v>1721</v>
      </c>
      <c r="CG1656" s="4">
        <v>0</v>
      </c>
      <c r="CH1656" s="4">
        <v>1</v>
      </c>
      <c r="CI1656" s="5">
        <v>0</v>
      </c>
      <c r="CJ1656" s="5">
        <v>0</v>
      </c>
      <c r="CK1656" s="5">
        <v>0</v>
      </c>
      <c r="CL1656" s="5">
        <v>0</v>
      </c>
    </row>
    <row r="1657" spans="1:91" x14ac:dyDescent="0.2">
      <c r="A1657" t="s">
        <v>2480</v>
      </c>
      <c r="B1657" t="s">
        <v>2275</v>
      </c>
      <c r="C1657" t="s">
        <v>230</v>
      </c>
      <c r="D1657">
        <v>1.1000000000000001</v>
      </c>
      <c r="E1657" t="s">
        <v>90</v>
      </c>
      <c r="F1657" t="s">
        <v>2280</v>
      </c>
      <c r="G1657" t="s">
        <v>2281</v>
      </c>
      <c r="H1657" t="s">
        <v>2278</v>
      </c>
      <c r="I1657">
        <v>0.29096</v>
      </c>
      <c r="J1657">
        <v>1.0873000000000001E-2</v>
      </c>
      <c r="K1657">
        <v>6.3690999999999997E-4</v>
      </c>
      <c r="L1657">
        <v>1986.6</v>
      </c>
      <c r="M1657">
        <v>15.103</v>
      </c>
      <c r="N1657">
        <v>5.1796000000000002E-2</v>
      </c>
      <c r="O1657" s="1">
        <v>4.1631000000000002E-5</v>
      </c>
      <c r="P1657">
        <v>1355.9</v>
      </c>
      <c r="Q1657">
        <v>-1.2285999999999999</v>
      </c>
      <c r="R1657">
        <v>0.72172000000000003</v>
      </c>
      <c r="S1657">
        <v>0.67998000000000003</v>
      </c>
      <c r="T1657">
        <v>5.5260999999999999E-3</v>
      </c>
      <c r="U1657">
        <v>4.4232999999999998E-3</v>
      </c>
      <c r="V1657">
        <v>0.2203</v>
      </c>
      <c r="W1657">
        <v>0.14605000000000001</v>
      </c>
      <c r="X1657">
        <v>9.2499999999999995E-3</v>
      </c>
      <c r="Y1657">
        <v>7.4777999999999997E-3</v>
      </c>
      <c r="Z1657">
        <v>0.27159</v>
      </c>
      <c r="AA1657">
        <v>0.20222000000000001</v>
      </c>
      <c r="AB1657">
        <v>8.9405999999999999E-3</v>
      </c>
      <c r="AC1657">
        <v>7.7057000000000002E-3</v>
      </c>
      <c r="AD1657">
        <v>24</v>
      </c>
      <c r="AE1657">
        <v>24</v>
      </c>
      <c r="AF1657">
        <v>1.2162999999999999</v>
      </c>
      <c r="AG1657">
        <v>0.13514999999999999</v>
      </c>
      <c r="AH1657">
        <v>1.0811999999999999</v>
      </c>
      <c r="AI1657">
        <v>40</v>
      </c>
      <c r="AJ1657">
        <v>10</v>
      </c>
      <c r="AK1657">
        <v>23</v>
      </c>
      <c r="AL1657">
        <v>1</v>
      </c>
      <c r="AM1657">
        <v>0</v>
      </c>
      <c r="AN1657">
        <v>1</v>
      </c>
      <c r="AO1657">
        <v>0.95574999999999999</v>
      </c>
      <c r="AP1657">
        <v>1</v>
      </c>
      <c r="AQ1657">
        <v>1</v>
      </c>
      <c r="AR1657" t="s">
        <v>95</v>
      </c>
      <c r="AS1657" t="s">
        <v>95</v>
      </c>
      <c r="AT1657" t="s">
        <v>95</v>
      </c>
      <c r="AU1657" t="s">
        <v>95</v>
      </c>
      <c r="AV1657" t="s">
        <v>95</v>
      </c>
      <c r="AW1657" t="s">
        <v>95</v>
      </c>
      <c r="AX1657" t="s">
        <v>95</v>
      </c>
      <c r="AY1657" t="s">
        <v>95</v>
      </c>
      <c r="AZ1657" t="s">
        <v>94</v>
      </c>
      <c r="BA1657" t="s">
        <v>95</v>
      </c>
      <c r="BB1657" t="s">
        <v>94</v>
      </c>
      <c r="BC1657" t="s">
        <v>95</v>
      </c>
      <c r="BD1657" t="s">
        <v>94</v>
      </c>
      <c r="BH1657" t="s">
        <v>2479</v>
      </c>
      <c r="BI1657">
        <v>0</v>
      </c>
      <c r="BJ1657" t="s">
        <v>108</v>
      </c>
      <c r="BK1657" t="s">
        <v>138</v>
      </c>
      <c r="BL1657">
        <v>0</v>
      </c>
      <c r="BM1657">
        <v>1</v>
      </c>
      <c r="BN1657">
        <v>0</v>
      </c>
      <c r="BO1657">
        <v>1</v>
      </c>
      <c r="BP1657">
        <v>0</v>
      </c>
      <c r="BQ1657">
        <v>0</v>
      </c>
      <c r="BY1657">
        <v>1722</v>
      </c>
      <c r="CG1657" s="4">
        <v>0</v>
      </c>
      <c r="CH1657" s="4">
        <v>1</v>
      </c>
      <c r="CI1657" s="5">
        <v>0</v>
      </c>
      <c r="CJ1657" s="5">
        <v>1</v>
      </c>
      <c r="CK1657" s="5">
        <v>0</v>
      </c>
      <c r="CL1657" s="5">
        <v>0</v>
      </c>
      <c r="CM1657" s="12" t="s">
        <v>3471</v>
      </c>
    </row>
    <row r="1658" spans="1:91" x14ac:dyDescent="0.2">
      <c r="A1658" t="s">
        <v>2481</v>
      </c>
      <c r="B1658" t="s">
        <v>2275</v>
      </c>
      <c r="C1658" t="s">
        <v>230</v>
      </c>
      <c r="D1658">
        <v>1.1000000000000001</v>
      </c>
      <c r="E1658" t="s">
        <v>90</v>
      </c>
      <c r="F1658" t="s">
        <v>2283</v>
      </c>
      <c r="G1658" t="s">
        <v>107</v>
      </c>
      <c r="H1658" t="s">
        <v>2278</v>
      </c>
      <c r="I1658">
        <v>0.10915</v>
      </c>
      <c r="J1658">
        <v>1.3676000000000001E-3</v>
      </c>
      <c r="K1658">
        <v>3.9119000000000003E-3</v>
      </c>
      <c r="L1658">
        <v>2036.1</v>
      </c>
      <c r="M1658">
        <v>40.259</v>
      </c>
      <c r="N1658">
        <v>1</v>
      </c>
      <c r="O1658">
        <v>1555.1</v>
      </c>
      <c r="P1658" s="1">
        <v>157470</v>
      </c>
      <c r="Q1658">
        <v>-7.7839</v>
      </c>
      <c r="R1658">
        <v>0.44358999999999998</v>
      </c>
      <c r="S1658">
        <v>0.37403999999999998</v>
      </c>
      <c r="T1658">
        <v>5.0958999999999997E-2</v>
      </c>
      <c r="U1658">
        <v>3.5361999999999998E-2</v>
      </c>
      <c r="V1658">
        <v>-1.2000999999999999</v>
      </c>
      <c r="W1658">
        <v>-1.3761000000000001</v>
      </c>
      <c r="X1658">
        <v>0.10133</v>
      </c>
      <c r="Y1658">
        <v>7.4839000000000003E-2</v>
      </c>
      <c r="Z1658">
        <v>0.29344999999999999</v>
      </c>
      <c r="AA1658">
        <v>0.23691999999999999</v>
      </c>
      <c r="AB1658">
        <v>5.7424000000000003E-2</v>
      </c>
      <c r="AC1658">
        <v>3.7884000000000001E-2</v>
      </c>
      <c r="AD1658">
        <v>28</v>
      </c>
      <c r="AE1658">
        <v>28</v>
      </c>
      <c r="AF1658">
        <v>0.35</v>
      </c>
      <c r="AG1658">
        <v>7.0000000000000001E-3</v>
      </c>
      <c r="AH1658">
        <v>0.34300000000000003</v>
      </c>
      <c r="AI1658">
        <v>44</v>
      </c>
      <c r="AJ1658">
        <v>3</v>
      </c>
      <c r="AK1658">
        <v>27</v>
      </c>
      <c r="AL1658">
        <v>0</v>
      </c>
      <c r="AM1658">
        <v>0</v>
      </c>
      <c r="AN1658">
        <v>1</v>
      </c>
      <c r="AO1658">
        <v>0.73107999999999995</v>
      </c>
      <c r="AP1658">
        <v>1</v>
      </c>
      <c r="AQ1658">
        <v>1</v>
      </c>
      <c r="AR1658" t="s">
        <v>94</v>
      </c>
      <c r="AS1658" t="s">
        <v>95</v>
      </c>
      <c r="AT1658" t="s">
        <v>95</v>
      </c>
      <c r="AU1658" t="s">
        <v>94</v>
      </c>
      <c r="AV1658" t="s">
        <v>95</v>
      </c>
      <c r="AW1658" t="s">
        <v>94</v>
      </c>
      <c r="AX1658" t="s">
        <v>95</v>
      </c>
      <c r="AY1658" t="s">
        <v>95</v>
      </c>
      <c r="AZ1658" t="s">
        <v>94</v>
      </c>
      <c r="BA1658" t="s">
        <v>94</v>
      </c>
      <c r="BB1658" t="s">
        <v>94</v>
      </c>
      <c r="BC1658" t="s">
        <v>94</v>
      </c>
      <c r="BD1658" t="s">
        <v>94</v>
      </c>
      <c r="BH1658" t="s">
        <v>2479</v>
      </c>
      <c r="BI1658">
        <v>0</v>
      </c>
      <c r="BK1658" t="s">
        <v>109</v>
      </c>
      <c r="BL1658">
        <v>0</v>
      </c>
      <c r="BM1658">
        <v>1</v>
      </c>
      <c r="BN1658">
        <v>0</v>
      </c>
      <c r="BO1658">
        <v>0</v>
      </c>
      <c r="BP1658">
        <v>0</v>
      </c>
      <c r="BQ1658">
        <v>0</v>
      </c>
      <c r="BY1658">
        <v>1723</v>
      </c>
      <c r="CG1658" s="4">
        <v>0</v>
      </c>
      <c r="CH1658" s="4">
        <v>1</v>
      </c>
      <c r="CI1658" s="5">
        <v>0</v>
      </c>
      <c r="CJ1658" s="5">
        <v>0</v>
      </c>
      <c r="CK1658" s="5">
        <v>0</v>
      </c>
      <c r="CL1658" s="5">
        <v>0</v>
      </c>
      <c r="CM1658" s="12" t="s">
        <v>3472</v>
      </c>
    </row>
    <row r="1659" spans="1:91" x14ac:dyDescent="0.2">
      <c r="A1659" t="s">
        <v>2482</v>
      </c>
      <c r="B1659" t="s">
        <v>2275</v>
      </c>
      <c r="C1659" t="s">
        <v>230</v>
      </c>
      <c r="D1659">
        <v>3.5</v>
      </c>
      <c r="E1659" t="s">
        <v>317</v>
      </c>
      <c r="F1659" t="s">
        <v>318</v>
      </c>
      <c r="G1659" t="s">
        <v>319</v>
      </c>
      <c r="H1659" t="s">
        <v>2278</v>
      </c>
      <c r="I1659">
        <v>0.11629</v>
      </c>
      <c r="J1659">
        <v>9.8199999999999996E-2</v>
      </c>
      <c r="K1659">
        <v>2.7565</v>
      </c>
      <c r="L1659">
        <v>2031</v>
      </c>
      <c r="M1659">
        <v>37.79</v>
      </c>
      <c r="N1659">
        <v>478.95</v>
      </c>
      <c r="O1659">
        <v>0.39848</v>
      </c>
      <c r="P1659">
        <v>1963.5</v>
      </c>
      <c r="Q1659">
        <v>-5483.5</v>
      </c>
      <c r="R1659">
        <v>0.98941000000000001</v>
      </c>
      <c r="S1659">
        <v>0.98863999999999996</v>
      </c>
      <c r="T1659">
        <v>4.1669</v>
      </c>
      <c r="U1659">
        <v>2.9649000000000001</v>
      </c>
      <c r="V1659">
        <v>0.98777000000000004</v>
      </c>
      <c r="W1659">
        <v>0.98719000000000001</v>
      </c>
      <c r="X1659">
        <v>4.4781000000000004</v>
      </c>
      <c r="Y1659">
        <v>3.1972999999999998</v>
      </c>
      <c r="Z1659">
        <v>0.78154000000000001</v>
      </c>
      <c r="AA1659">
        <v>0.77112999999999998</v>
      </c>
      <c r="AB1659">
        <v>18.927</v>
      </c>
      <c r="AC1659">
        <v>16.093</v>
      </c>
      <c r="AD1659">
        <v>45</v>
      </c>
      <c r="AE1659">
        <v>42</v>
      </c>
      <c r="AF1659">
        <v>0.28187000000000001</v>
      </c>
      <c r="AG1659">
        <v>4.1758000000000003E-3</v>
      </c>
      <c r="AH1659">
        <v>0.27768999999999999</v>
      </c>
      <c r="AI1659">
        <v>42</v>
      </c>
      <c r="AJ1659">
        <v>1</v>
      </c>
      <c r="AK1659">
        <v>41</v>
      </c>
      <c r="AL1659">
        <v>0</v>
      </c>
      <c r="AM1659">
        <v>0</v>
      </c>
      <c r="AN1659">
        <v>0</v>
      </c>
      <c r="AO1659">
        <v>0.92515999999999998</v>
      </c>
      <c r="AP1659">
        <v>0</v>
      </c>
      <c r="AQ1659">
        <v>0</v>
      </c>
      <c r="AR1659" t="s">
        <v>95</v>
      </c>
      <c r="AS1659" t="s">
        <v>95</v>
      </c>
      <c r="AT1659" t="s">
        <v>95</v>
      </c>
      <c r="AU1659" t="s">
        <v>95</v>
      </c>
      <c r="AV1659" t="s">
        <v>95</v>
      </c>
      <c r="AW1659" t="s">
        <v>95</v>
      </c>
      <c r="AX1659" t="s">
        <v>95</v>
      </c>
      <c r="AY1659" t="s">
        <v>95</v>
      </c>
      <c r="AZ1659" t="s">
        <v>95</v>
      </c>
      <c r="BA1659" t="s">
        <v>95</v>
      </c>
      <c r="BB1659" t="s">
        <v>95</v>
      </c>
      <c r="BC1659" t="s">
        <v>95</v>
      </c>
      <c r="BD1659" t="s">
        <v>95</v>
      </c>
      <c r="BI1659">
        <v>0</v>
      </c>
      <c r="BJ1659" t="s">
        <v>137</v>
      </c>
      <c r="BK1659" t="s">
        <v>133</v>
      </c>
      <c r="BL1659">
        <v>1</v>
      </c>
      <c r="BM1659">
        <v>1</v>
      </c>
      <c r="BN1659">
        <v>0</v>
      </c>
      <c r="BO1659">
        <v>0</v>
      </c>
      <c r="BP1659">
        <v>0</v>
      </c>
      <c r="BQ1659">
        <v>1</v>
      </c>
      <c r="BY1659">
        <v>1724</v>
      </c>
      <c r="CG1659" s="4">
        <v>1</v>
      </c>
      <c r="CH1659" s="4">
        <v>1</v>
      </c>
      <c r="CI1659" s="5">
        <v>0</v>
      </c>
      <c r="CJ1659" s="5">
        <v>0</v>
      </c>
      <c r="CK1659" s="5">
        <v>0</v>
      </c>
      <c r="CL1659" s="5">
        <v>1</v>
      </c>
    </row>
    <row r="1660" spans="1:91" x14ac:dyDescent="0.2">
      <c r="A1660" t="s">
        <v>2483</v>
      </c>
      <c r="B1660" t="s">
        <v>2275</v>
      </c>
      <c r="C1660" t="s">
        <v>230</v>
      </c>
      <c r="D1660">
        <v>3.5</v>
      </c>
      <c r="E1660" t="s">
        <v>317</v>
      </c>
      <c r="F1660" t="s">
        <v>321</v>
      </c>
      <c r="G1660" t="s">
        <v>322</v>
      </c>
      <c r="H1660" t="s">
        <v>2278</v>
      </c>
      <c r="I1660">
        <v>0.51432</v>
      </c>
      <c r="J1660">
        <v>1.9902E-2</v>
      </c>
      <c r="K1660">
        <v>0.20144999999999999</v>
      </c>
      <c r="L1660">
        <v>2011.7</v>
      </c>
      <c r="M1660">
        <v>8.5442</v>
      </c>
      <c r="N1660">
        <v>8.4969000000000001</v>
      </c>
      <c r="O1660">
        <v>1551.6</v>
      </c>
      <c r="P1660" s="1">
        <v>157810</v>
      </c>
      <c r="Q1660">
        <v>-400.3</v>
      </c>
      <c r="R1660">
        <v>0.55750999999999995</v>
      </c>
      <c r="S1660">
        <v>0.52514000000000005</v>
      </c>
      <c r="T1660">
        <v>2.5819999999999999</v>
      </c>
      <c r="U1660">
        <v>1.7021999999999999</v>
      </c>
      <c r="V1660">
        <v>-0.59735000000000005</v>
      </c>
      <c r="W1660">
        <v>-0.67340999999999995</v>
      </c>
      <c r="X1660">
        <v>4.9058000000000002</v>
      </c>
      <c r="Y1660">
        <v>3</v>
      </c>
      <c r="Z1660">
        <v>0.45429999999999998</v>
      </c>
      <c r="AA1660">
        <v>0.42831999999999998</v>
      </c>
      <c r="AB1660">
        <v>2.8673999999999999</v>
      </c>
      <c r="AC1660">
        <v>1.9518</v>
      </c>
      <c r="AD1660">
        <v>45</v>
      </c>
      <c r="AE1660">
        <v>32</v>
      </c>
      <c r="AF1660">
        <v>1.883</v>
      </c>
      <c r="AG1660">
        <v>0.11769</v>
      </c>
      <c r="AH1660">
        <v>1.7653000000000001</v>
      </c>
      <c r="AI1660">
        <v>41</v>
      </c>
      <c r="AJ1660">
        <v>3</v>
      </c>
      <c r="AK1660">
        <v>34</v>
      </c>
      <c r="AL1660">
        <v>0</v>
      </c>
      <c r="AM1660">
        <v>1</v>
      </c>
      <c r="AN1660">
        <v>1</v>
      </c>
      <c r="AO1660">
        <v>0.82918000000000003</v>
      </c>
      <c r="AP1660">
        <v>0</v>
      </c>
      <c r="AQ1660">
        <v>1</v>
      </c>
      <c r="AR1660" t="s">
        <v>94</v>
      </c>
      <c r="AS1660" t="s">
        <v>95</v>
      </c>
      <c r="AT1660" t="s">
        <v>95</v>
      </c>
      <c r="AU1660" t="s">
        <v>94</v>
      </c>
      <c r="AV1660" t="s">
        <v>94</v>
      </c>
      <c r="AW1660" t="s">
        <v>94</v>
      </c>
      <c r="AX1660" t="s">
        <v>95</v>
      </c>
      <c r="AY1660" t="s">
        <v>95</v>
      </c>
      <c r="AZ1660" t="s">
        <v>95</v>
      </c>
      <c r="BA1660" t="s">
        <v>94</v>
      </c>
      <c r="BB1660" t="s">
        <v>94</v>
      </c>
      <c r="BC1660" t="s">
        <v>94</v>
      </c>
      <c r="BD1660" t="s">
        <v>94</v>
      </c>
      <c r="BI1660">
        <v>0</v>
      </c>
      <c r="BJ1660" t="s">
        <v>132</v>
      </c>
      <c r="BK1660" t="s">
        <v>133</v>
      </c>
      <c r="BL1660">
        <v>1</v>
      </c>
      <c r="BM1660">
        <v>1</v>
      </c>
      <c r="BN1660">
        <v>0</v>
      </c>
      <c r="BO1660">
        <v>0</v>
      </c>
      <c r="BP1660">
        <v>0</v>
      </c>
      <c r="BQ1660">
        <v>0</v>
      </c>
      <c r="BY1660">
        <v>1725</v>
      </c>
      <c r="CG1660" s="4">
        <v>1</v>
      </c>
      <c r="CH1660" s="4">
        <v>1</v>
      </c>
      <c r="CI1660" s="5">
        <v>0</v>
      </c>
      <c r="CJ1660" s="5">
        <v>0</v>
      </c>
      <c r="CK1660" s="5">
        <v>0</v>
      </c>
      <c r="CL1660" s="5">
        <v>0</v>
      </c>
    </row>
    <row r="1661" spans="1:91" x14ac:dyDescent="0.2">
      <c r="A1661" t="s">
        <v>2484</v>
      </c>
      <c r="B1661" t="s">
        <v>2275</v>
      </c>
      <c r="C1661" t="s">
        <v>230</v>
      </c>
      <c r="D1661">
        <v>3.5</v>
      </c>
      <c r="E1661" t="s">
        <v>317</v>
      </c>
      <c r="F1661" t="s">
        <v>325</v>
      </c>
      <c r="G1661" t="s">
        <v>326</v>
      </c>
      <c r="H1661" t="s">
        <v>2278</v>
      </c>
      <c r="I1661">
        <v>0.65605999999999998</v>
      </c>
      <c r="J1661">
        <v>4.1824E-2</v>
      </c>
      <c r="K1661">
        <v>0.43057000000000001</v>
      </c>
      <c r="L1661">
        <v>2017.3</v>
      </c>
      <c r="M1661">
        <v>6.6981999999999999</v>
      </c>
      <c r="N1661">
        <v>24.346</v>
      </c>
      <c r="O1661">
        <v>1546.4</v>
      </c>
      <c r="P1661" s="1">
        <v>158320</v>
      </c>
      <c r="Q1661">
        <v>-857.77</v>
      </c>
      <c r="R1661">
        <v>0.86695</v>
      </c>
      <c r="S1661">
        <v>0.85721999999999998</v>
      </c>
      <c r="T1661">
        <v>2.9592000000000001</v>
      </c>
      <c r="U1661">
        <v>1.3043</v>
      </c>
      <c r="V1661">
        <v>-0.27085999999999999</v>
      </c>
      <c r="W1661">
        <v>-0.33138000000000001</v>
      </c>
      <c r="X1661">
        <v>9.1456999999999997</v>
      </c>
      <c r="Y1661">
        <v>4.2222</v>
      </c>
      <c r="Z1661">
        <v>0.47508</v>
      </c>
      <c r="AA1661">
        <v>0.45008999999999999</v>
      </c>
      <c r="AB1661">
        <v>5.8777999999999997</v>
      </c>
      <c r="AC1661">
        <v>4.3845999999999998</v>
      </c>
      <c r="AD1661">
        <v>45</v>
      </c>
      <c r="AE1661">
        <v>22</v>
      </c>
      <c r="AF1661">
        <v>1.3553999999999999</v>
      </c>
      <c r="AG1661">
        <v>4.1073999999999999E-2</v>
      </c>
      <c r="AH1661">
        <v>1.3144</v>
      </c>
      <c r="AI1661">
        <v>27</v>
      </c>
      <c r="AJ1661">
        <v>2</v>
      </c>
      <c r="AK1661">
        <v>26</v>
      </c>
      <c r="AL1661">
        <v>0</v>
      </c>
      <c r="AM1661">
        <v>0</v>
      </c>
      <c r="AN1661">
        <v>1</v>
      </c>
      <c r="AO1661">
        <v>0.92108999999999996</v>
      </c>
      <c r="AP1661">
        <v>0</v>
      </c>
      <c r="AQ1661">
        <v>1</v>
      </c>
      <c r="AR1661" t="s">
        <v>95</v>
      </c>
      <c r="AS1661" t="s">
        <v>95</v>
      </c>
      <c r="AT1661" t="s">
        <v>95</v>
      </c>
      <c r="AU1661" t="s">
        <v>95</v>
      </c>
      <c r="AV1661" t="s">
        <v>95</v>
      </c>
      <c r="AW1661" t="s">
        <v>95</v>
      </c>
      <c r="AX1661" t="s">
        <v>95</v>
      </c>
      <c r="AY1661" t="s">
        <v>95</v>
      </c>
      <c r="AZ1661" t="s">
        <v>95</v>
      </c>
      <c r="BA1661" t="s">
        <v>95</v>
      </c>
      <c r="BB1661" t="s">
        <v>95</v>
      </c>
      <c r="BC1661" t="s">
        <v>95</v>
      </c>
      <c r="BD1661" t="s">
        <v>95</v>
      </c>
      <c r="BI1661">
        <v>0</v>
      </c>
      <c r="BJ1661" t="s">
        <v>132</v>
      </c>
      <c r="BK1661" t="s">
        <v>133</v>
      </c>
      <c r="BL1661">
        <v>1</v>
      </c>
      <c r="BM1661">
        <v>1</v>
      </c>
      <c r="BN1661">
        <v>0</v>
      </c>
      <c r="BO1661">
        <v>0</v>
      </c>
      <c r="BP1661">
        <v>0</v>
      </c>
      <c r="BQ1661">
        <v>0</v>
      </c>
      <c r="BY1661">
        <v>1726</v>
      </c>
      <c r="CG1661" s="4">
        <v>1</v>
      </c>
      <c r="CH1661" s="4">
        <v>1</v>
      </c>
      <c r="CI1661" s="5">
        <v>0</v>
      </c>
      <c r="CJ1661" s="5">
        <v>0</v>
      </c>
      <c r="CK1661" s="5">
        <v>0</v>
      </c>
      <c r="CL1661" s="5">
        <v>0</v>
      </c>
    </row>
    <row r="1662" spans="1:91" x14ac:dyDescent="0.2">
      <c r="A1662" t="s">
        <v>2485</v>
      </c>
      <c r="B1662" t="s">
        <v>2275</v>
      </c>
      <c r="C1662" t="s">
        <v>230</v>
      </c>
      <c r="D1662">
        <v>3.5</v>
      </c>
      <c r="E1662" t="s">
        <v>317</v>
      </c>
      <c r="F1662" t="s">
        <v>328</v>
      </c>
      <c r="G1662" t="s">
        <v>329</v>
      </c>
      <c r="H1662" t="s">
        <v>2278</v>
      </c>
      <c r="I1662">
        <v>4.2405999999999997</v>
      </c>
      <c r="J1662">
        <v>0.15490999999999999</v>
      </c>
      <c r="K1662">
        <v>1.8920999999999999</v>
      </c>
      <c r="L1662">
        <v>2018.4</v>
      </c>
      <c r="M1662">
        <v>1.0363</v>
      </c>
      <c r="N1662">
        <v>109.16</v>
      </c>
      <c r="O1662">
        <v>0.67706</v>
      </c>
      <c r="P1662">
        <v>1990.1</v>
      </c>
      <c r="Q1662">
        <v>-3769.7</v>
      </c>
      <c r="R1662">
        <v>0.73431000000000002</v>
      </c>
      <c r="S1662">
        <v>0.71487000000000001</v>
      </c>
      <c r="T1662">
        <v>21.010999999999999</v>
      </c>
      <c r="U1662">
        <v>9.0929000000000002</v>
      </c>
      <c r="V1662">
        <v>0.63114000000000003</v>
      </c>
      <c r="W1662">
        <v>0.61358000000000001</v>
      </c>
      <c r="X1662">
        <v>24.757000000000001</v>
      </c>
      <c r="Y1662">
        <v>12.125</v>
      </c>
      <c r="Z1662">
        <v>0.36341000000000001</v>
      </c>
      <c r="AA1662">
        <v>0.33309</v>
      </c>
      <c r="AB1662">
        <v>32.524000000000001</v>
      </c>
      <c r="AC1662">
        <v>22.632000000000001</v>
      </c>
      <c r="AD1662">
        <v>45</v>
      </c>
      <c r="AE1662">
        <v>22</v>
      </c>
      <c r="AF1662">
        <v>1.6960999999999999</v>
      </c>
      <c r="AG1662">
        <v>6.8681000000000002E-3</v>
      </c>
      <c r="AH1662">
        <v>1.6892</v>
      </c>
      <c r="AI1662">
        <v>27</v>
      </c>
      <c r="AJ1662">
        <v>2</v>
      </c>
      <c r="AK1662">
        <v>12</v>
      </c>
      <c r="AL1662">
        <v>0</v>
      </c>
      <c r="AM1662">
        <v>1</v>
      </c>
      <c r="AN1662">
        <v>1</v>
      </c>
      <c r="AO1662">
        <v>0.77390000000000003</v>
      </c>
      <c r="AP1662">
        <v>0</v>
      </c>
      <c r="AQ1662">
        <v>0</v>
      </c>
      <c r="AR1662" t="s">
        <v>95</v>
      </c>
      <c r="AS1662" t="s">
        <v>95</v>
      </c>
      <c r="AT1662" t="s">
        <v>95</v>
      </c>
      <c r="AU1662" t="s">
        <v>94</v>
      </c>
      <c r="AV1662" t="s">
        <v>94</v>
      </c>
      <c r="AW1662" t="s">
        <v>94</v>
      </c>
      <c r="AX1662" t="s">
        <v>95</v>
      </c>
      <c r="AY1662" t="s">
        <v>95</v>
      </c>
      <c r="AZ1662" t="s">
        <v>95</v>
      </c>
      <c r="BA1662" t="s">
        <v>94</v>
      </c>
      <c r="BB1662" t="s">
        <v>94</v>
      </c>
      <c r="BC1662" t="s">
        <v>94</v>
      </c>
      <c r="BD1662" t="s">
        <v>94</v>
      </c>
      <c r="BI1662">
        <v>0</v>
      </c>
      <c r="BJ1662" t="s">
        <v>132</v>
      </c>
      <c r="BK1662" t="s">
        <v>133</v>
      </c>
      <c r="BL1662">
        <v>1</v>
      </c>
      <c r="BM1662">
        <v>1</v>
      </c>
      <c r="BN1662">
        <v>0</v>
      </c>
      <c r="BO1662">
        <v>0</v>
      </c>
      <c r="BP1662">
        <v>0</v>
      </c>
      <c r="BQ1662">
        <v>0</v>
      </c>
      <c r="BY1662">
        <v>1727</v>
      </c>
      <c r="CG1662" s="4">
        <v>1</v>
      </c>
      <c r="CH1662" s="4">
        <v>1</v>
      </c>
      <c r="CI1662" s="5">
        <v>0</v>
      </c>
      <c r="CJ1662" s="5">
        <v>0</v>
      </c>
      <c r="CK1662" s="5">
        <v>0</v>
      </c>
      <c r="CL1662" s="5">
        <v>0</v>
      </c>
    </row>
    <row r="1663" spans="1:91" x14ac:dyDescent="0.2">
      <c r="A1663" t="s">
        <v>2486</v>
      </c>
      <c r="B1663" t="s">
        <v>2275</v>
      </c>
      <c r="C1663" t="s">
        <v>230</v>
      </c>
      <c r="D1663">
        <v>3.5</v>
      </c>
      <c r="E1663" t="s">
        <v>317</v>
      </c>
      <c r="F1663" t="s">
        <v>331</v>
      </c>
      <c r="G1663" t="s">
        <v>329</v>
      </c>
      <c r="H1663" t="s">
        <v>2278</v>
      </c>
      <c r="I1663">
        <v>21.44</v>
      </c>
      <c r="J1663">
        <v>0.10659</v>
      </c>
      <c r="K1663">
        <v>8.2705000000000002</v>
      </c>
      <c r="L1663">
        <v>2018.1</v>
      </c>
      <c r="M1663">
        <v>0.20497000000000001</v>
      </c>
      <c r="N1663">
        <v>565.72</v>
      </c>
      <c r="O1663">
        <v>3.5430999999999997E-2</v>
      </c>
      <c r="P1663">
        <v>1935.4</v>
      </c>
      <c r="Q1663">
        <v>-16469</v>
      </c>
      <c r="R1663">
        <v>0.41996</v>
      </c>
      <c r="S1663">
        <v>0.37752000000000002</v>
      </c>
      <c r="T1663">
        <v>219.58</v>
      </c>
      <c r="U1663">
        <v>83.293000000000006</v>
      </c>
      <c r="V1663">
        <v>0.18783</v>
      </c>
      <c r="W1663">
        <v>0.14915999999999999</v>
      </c>
      <c r="X1663">
        <v>259.83</v>
      </c>
      <c r="Y1663">
        <v>114.61</v>
      </c>
      <c r="Z1663">
        <v>0.13879</v>
      </c>
      <c r="AA1663">
        <v>9.7781000000000007E-2</v>
      </c>
      <c r="AB1663">
        <v>267.56</v>
      </c>
      <c r="AC1663">
        <v>133.43</v>
      </c>
      <c r="AD1663">
        <v>45</v>
      </c>
      <c r="AE1663">
        <v>27</v>
      </c>
      <c r="AF1663">
        <v>2.8942999999999999</v>
      </c>
      <c r="AG1663">
        <v>6.6286999999999997E-4</v>
      </c>
      <c r="AH1663">
        <v>2.8936000000000002</v>
      </c>
      <c r="AI1663">
        <v>33</v>
      </c>
      <c r="AJ1663">
        <v>5</v>
      </c>
      <c r="AK1663">
        <v>17</v>
      </c>
      <c r="AL1663">
        <v>1</v>
      </c>
      <c r="AM1663">
        <v>1</v>
      </c>
      <c r="AN1663">
        <v>1</v>
      </c>
      <c r="AO1663">
        <v>0.50314000000000003</v>
      </c>
      <c r="AP1663">
        <v>0</v>
      </c>
      <c r="AQ1663">
        <v>0</v>
      </c>
      <c r="AR1663" t="s">
        <v>94</v>
      </c>
      <c r="AS1663" t="s">
        <v>95</v>
      </c>
      <c r="AT1663" t="s">
        <v>95</v>
      </c>
      <c r="AU1663" t="s">
        <v>94</v>
      </c>
      <c r="AV1663" t="s">
        <v>94</v>
      </c>
      <c r="AW1663" t="s">
        <v>94</v>
      </c>
      <c r="AX1663" t="s">
        <v>94</v>
      </c>
      <c r="AY1663" t="s">
        <v>95</v>
      </c>
      <c r="AZ1663" t="s">
        <v>94</v>
      </c>
      <c r="BA1663" t="s">
        <v>94</v>
      </c>
      <c r="BB1663" t="s">
        <v>94</v>
      </c>
      <c r="BC1663" t="s">
        <v>94</v>
      </c>
      <c r="BD1663" t="s">
        <v>94</v>
      </c>
      <c r="BI1663">
        <v>0</v>
      </c>
      <c r="BJ1663" t="s">
        <v>132</v>
      </c>
      <c r="BK1663" t="s">
        <v>133</v>
      </c>
      <c r="BL1663">
        <v>1</v>
      </c>
      <c r="BM1663">
        <v>1</v>
      </c>
      <c r="BN1663">
        <v>0</v>
      </c>
      <c r="BO1663">
        <v>0</v>
      </c>
      <c r="BP1663">
        <v>0</v>
      </c>
      <c r="BQ1663">
        <v>0</v>
      </c>
      <c r="BY1663">
        <v>1728</v>
      </c>
      <c r="CG1663" s="4">
        <v>1</v>
      </c>
      <c r="CH1663" s="4">
        <v>1</v>
      </c>
      <c r="CI1663" s="5">
        <v>0</v>
      </c>
      <c r="CJ1663" s="5">
        <v>0</v>
      </c>
      <c r="CK1663" s="5">
        <v>0</v>
      </c>
      <c r="CL1663" s="5">
        <v>0</v>
      </c>
    </row>
    <row r="1664" spans="1:91" x14ac:dyDescent="0.2">
      <c r="A1664" t="s">
        <v>2487</v>
      </c>
      <c r="B1664" t="s">
        <v>2275</v>
      </c>
      <c r="C1664" t="s">
        <v>230</v>
      </c>
      <c r="D1664">
        <v>3.5</v>
      </c>
      <c r="E1664" t="s">
        <v>317</v>
      </c>
      <c r="F1664" t="s">
        <v>333</v>
      </c>
      <c r="G1664" t="s">
        <v>326</v>
      </c>
      <c r="H1664" t="s">
        <v>2278</v>
      </c>
      <c r="I1664">
        <v>0.67689999999999995</v>
      </c>
      <c r="J1664">
        <v>0.13097</v>
      </c>
      <c r="K1664">
        <v>0.52832999999999997</v>
      </c>
      <c r="L1664">
        <v>2017</v>
      </c>
      <c r="M1664">
        <v>6.4920999999999998</v>
      </c>
      <c r="N1664">
        <v>28.786000000000001</v>
      </c>
      <c r="O1664">
        <v>8.6466999999999992</v>
      </c>
      <c r="P1664">
        <v>2013.9</v>
      </c>
      <c r="Q1664">
        <v>-1052.2</v>
      </c>
      <c r="R1664">
        <v>0.87527999999999995</v>
      </c>
      <c r="S1664">
        <v>0.86614999999999998</v>
      </c>
      <c r="T1664">
        <v>3.4116</v>
      </c>
      <c r="U1664">
        <v>1.7906</v>
      </c>
      <c r="V1664">
        <v>0.77019000000000004</v>
      </c>
      <c r="W1664">
        <v>0.75924999999999998</v>
      </c>
      <c r="X1664">
        <v>4.6307999999999998</v>
      </c>
      <c r="Y1664">
        <v>2.5186000000000002</v>
      </c>
      <c r="Z1664">
        <v>0.50451999999999997</v>
      </c>
      <c r="AA1664">
        <v>0.48092000000000001</v>
      </c>
      <c r="AB1664">
        <v>6.7998000000000003</v>
      </c>
      <c r="AC1664">
        <v>5.1794000000000002</v>
      </c>
      <c r="AD1664">
        <v>45</v>
      </c>
      <c r="AE1664">
        <v>27</v>
      </c>
      <c r="AF1664">
        <v>1.2854000000000001</v>
      </c>
      <c r="AG1664">
        <v>3.4738999999999999E-2</v>
      </c>
      <c r="AH1664">
        <v>1.2505999999999999</v>
      </c>
      <c r="AI1664">
        <v>33</v>
      </c>
      <c r="AJ1664">
        <v>2</v>
      </c>
      <c r="AK1664">
        <v>32</v>
      </c>
      <c r="AL1664">
        <v>0</v>
      </c>
      <c r="AM1664">
        <v>0</v>
      </c>
      <c r="AN1664">
        <v>1</v>
      </c>
      <c r="AO1664">
        <v>0.92688000000000004</v>
      </c>
      <c r="AP1664">
        <v>0</v>
      </c>
      <c r="AQ1664">
        <v>1</v>
      </c>
      <c r="AR1664" t="s">
        <v>95</v>
      </c>
      <c r="AS1664" t="s">
        <v>95</v>
      </c>
      <c r="AT1664" t="s">
        <v>95</v>
      </c>
      <c r="AU1664" t="s">
        <v>94</v>
      </c>
      <c r="AV1664" t="s">
        <v>94</v>
      </c>
      <c r="AW1664" t="s">
        <v>94</v>
      </c>
      <c r="AX1664" t="s">
        <v>95</v>
      </c>
      <c r="AY1664" t="s">
        <v>95</v>
      </c>
      <c r="AZ1664" t="s">
        <v>95</v>
      </c>
      <c r="BA1664" t="s">
        <v>94</v>
      </c>
      <c r="BB1664" t="s">
        <v>94</v>
      </c>
      <c r="BC1664" t="s">
        <v>94</v>
      </c>
      <c r="BD1664" t="s">
        <v>94</v>
      </c>
      <c r="BI1664">
        <v>0</v>
      </c>
      <c r="BJ1664" t="s">
        <v>132</v>
      </c>
      <c r="BK1664" t="s">
        <v>133</v>
      </c>
      <c r="BL1664">
        <v>1</v>
      </c>
      <c r="BM1664">
        <v>1</v>
      </c>
      <c r="BN1664">
        <v>0</v>
      </c>
      <c r="BO1664">
        <v>0</v>
      </c>
      <c r="BP1664">
        <v>0</v>
      </c>
      <c r="BQ1664">
        <v>0</v>
      </c>
      <c r="BY1664">
        <v>1729</v>
      </c>
      <c r="CG1664" s="4">
        <v>1</v>
      </c>
      <c r="CH1664" s="4">
        <v>1</v>
      </c>
      <c r="CI1664" s="5">
        <v>0</v>
      </c>
      <c r="CJ1664" s="5">
        <v>0</v>
      </c>
      <c r="CK1664" s="5">
        <v>0</v>
      </c>
      <c r="CL1664" s="5">
        <v>0</v>
      </c>
    </row>
    <row r="1665" spans="1:90" x14ac:dyDescent="0.2">
      <c r="A1665" t="s">
        <v>2488</v>
      </c>
      <c r="B1665" t="s">
        <v>2275</v>
      </c>
      <c r="C1665" t="s">
        <v>230</v>
      </c>
      <c r="D1665">
        <v>3.5</v>
      </c>
      <c r="E1665" t="s">
        <v>317</v>
      </c>
      <c r="F1665" t="s">
        <v>335</v>
      </c>
      <c r="G1665" t="s">
        <v>336</v>
      </c>
      <c r="H1665" t="s">
        <v>2278</v>
      </c>
      <c r="I1665">
        <v>0.11703</v>
      </c>
      <c r="J1665">
        <v>0.10750999999999999</v>
      </c>
      <c r="K1665">
        <v>28.643999999999998</v>
      </c>
      <c r="L1665">
        <v>2037.5</v>
      </c>
      <c r="M1665">
        <v>37.548999999999999</v>
      </c>
      <c r="N1665">
        <v>9207.7999999999993</v>
      </c>
      <c r="O1665">
        <v>9.8621999999999989E-4</v>
      </c>
      <c r="P1665">
        <v>1891</v>
      </c>
      <c r="Q1665">
        <v>-57004</v>
      </c>
      <c r="R1665">
        <v>0.99885999999999997</v>
      </c>
      <c r="S1665">
        <v>0.99877000000000005</v>
      </c>
      <c r="T1665">
        <v>14.361000000000001</v>
      </c>
      <c r="U1665">
        <v>13.227</v>
      </c>
      <c r="V1665">
        <v>0.99844999999999995</v>
      </c>
      <c r="W1665">
        <v>0.99838000000000005</v>
      </c>
      <c r="X1665">
        <v>16.710999999999999</v>
      </c>
      <c r="Y1665">
        <v>14.513999999999999</v>
      </c>
      <c r="Z1665">
        <v>0.76658000000000004</v>
      </c>
      <c r="AA1665">
        <v>0.75546999999999997</v>
      </c>
      <c r="AB1665">
        <v>205.27</v>
      </c>
      <c r="AC1665">
        <v>170.02</v>
      </c>
      <c r="AD1665">
        <v>45</v>
      </c>
      <c r="AE1665">
        <v>42</v>
      </c>
      <c r="AF1665">
        <v>0.17116000000000001</v>
      </c>
      <c r="AG1665">
        <v>2.1720999999999999E-4</v>
      </c>
      <c r="AH1665">
        <v>0.17094000000000001</v>
      </c>
      <c r="AI1665">
        <v>42</v>
      </c>
      <c r="AJ1665">
        <v>0</v>
      </c>
      <c r="AK1665">
        <v>41</v>
      </c>
      <c r="AL1665">
        <v>0</v>
      </c>
      <c r="AM1665">
        <v>0</v>
      </c>
      <c r="AN1665">
        <v>0</v>
      </c>
      <c r="AO1665">
        <v>0.90208999999999995</v>
      </c>
      <c r="AP1665">
        <v>0</v>
      </c>
      <c r="AQ1665">
        <v>0</v>
      </c>
      <c r="AR1665" t="s">
        <v>95</v>
      </c>
      <c r="AS1665" t="s">
        <v>95</v>
      </c>
      <c r="AT1665" t="s">
        <v>95</v>
      </c>
      <c r="AU1665" t="s">
        <v>95</v>
      </c>
      <c r="AV1665" t="s">
        <v>95</v>
      </c>
      <c r="AW1665" t="s">
        <v>95</v>
      </c>
      <c r="AX1665" t="s">
        <v>95</v>
      </c>
      <c r="AY1665" t="s">
        <v>94</v>
      </c>
      <c r="AZ1665" t="s">
        <v>95</v>
      </c>
      <c r="BA1665" t="s">
        <v>94</v>
      </c>
      <c r="BB1665" t="s">
        <v>95</v>
      </c>
      <c r="BC1665" t="s">
        <v>94</v>
      </c>
      <c r="BD1665" t="s">
        <v>95</v>
      </c>
      <c r="BH1665" t="s">
        <v>389</v>
      </c>
      <c r="BI1665">
        <v>1</v>
      </c>
      <c r="BJ1665" t="s">
        <v>97</v>
      </c>
      <c r="BK1665" t="s">
        <v>337</v>
      </c>
      <c r="BL1665">
        <v>0</v>
      </c>
      <c r="BM1665">
        <v>0</v>
      </c>
      <c r="BN1665">
        <v>0</v>
      </c>
      <c r="BO1665">
        <v>0</v>
      </c>
      <c r="BP1665">
        <v>0</v>
      </c>
      <c r="BQ1665">
        <v>0</v>
      </c>
      <c r="BY1665">
        <v>1730</v>
      </c>
      <c r="CG1665" s="4">
        <v>0</v>
      </c>
      <c r="CH1665" s="4">
        <v>0</v>
      </c>
      <c r="CI1665" s="5">
        <v>0</v>
      </c>
      <c r="CJ1665" s="5">
        <v>0</v>
      </c>
      <c r="CK1665" s="5">
        <v>0</v>
      </c>
      <c r="CL1665" s="5">
        <v>0</v>
      </c>
    </row>
    <row r="1666" spans="1:90" x14ac:dyDescent="0.2">
      <c r="A1666" t="s">
        <v>2489</v>
      </c>
      <c r="B1666" t="s">
        <v>2275</v>
      </c>
      <c r="C1666" t="s">
        <v>230</v>
      </c>
      <c r="D1666">
        <v>3.5</v>
      </c>
      <c r="E1666" t="s">
        <v>317</v>
      </c>
      <c r="F1666" t="s">
        <v>339</v>
      </c>
      <c r="G1666" t="s">
        <v>340</v>
      </c>
      <c r="H1666" t="s">
        <v>2278</v>
      </c>
      <c r="I1666">
        <v>0.10485</v>
      </c>
      <c r="J1666">
        <v>0.1033</v>
      </c>
      <c r="K1666">
        <v>2.6318000000000001</v>
      </c>
      <c r="L1666">
        <v>2055.9</v>
      </c>
      <c r="M1666">
        <v>41.912999999999997</v>
      </c>
      <c r="N1666">
        <v>4639.7</v>
      </c>
      <c r="O1666">
        <v>0.42442999999999997</v>
      </c>
      <c r="P1666">
        <v>1966.6</v>
      </c>
      <c r="Q1666">
        <v>-5234.8</v>
      </c>
      <c r="R1666">
        <v>0.9919</v>
      </c>
      <c r="S1666">
        <v>0.99129</v>
      </c>
      <c r="T1666">
        <v>3.4211999999999998</v>
      </c>
      <c r="U1666">
        <v>2.6322000000000001</v>
      </c>
      <c r="V1666">
        <v>0.99189000000000005</v>
      </c>
      <c r="W1666">
        <v>0.99148999999999998</v>
      </c>
      <c r="X1666">
        <v>3.4238</v>
      </c>
      <c r="Y1666">
        <v>2.6440999999999999</v>
      </c>
      <c r="Z1666">
        <v>0.77302999999999999</v>
      </c>
      <c r="AA1666">
        <v>0.76195999999999997</v>
      </c>
      <c r="AB1666">
        <v>18.108000000000001</v>
      </c>
      <c r="AC1666">
        <v>15.106999999999999</v>
      </c>
      <c r="AD1666">
        <v>44</v>
      </c>
      <c r="AE1666">
        <v>41</v>
      </c>
      <c r="AF1666">
        <v>2.9097000000000001E-2</v>
      </c>
      <c r="AG1666">
        <v>4.3105999999999998E-4</v>
      </c>
      <c r="AH1666">
        <v>2.8666000000000001E-2</v>
      </c>
      <c r="AI1666">
        <v>41</v>
      </c>
      <c r="AJ1666">
        <v>0</v>
      </c>
      <c r="AK1666">
        <v>40</v>
      </c>
      <c r="AL1666">
        <v>0</v>
      </c>
      <c r="AM1666">
        <v>0</v>
      </c>
      <c r="AN1666">
        <v>0</v>
      </c>
      <c r="AO1666">
        <v>0.91283999999999998</v>
      </c>
      <c r="AP1666">
        <v>0</v>
      </c>
      <c r="AQ1666">
        <v>0</v>
      </c>
      <c r="AR1666" t="s">
        <v>95</v>
      </c>
      <c r="AS1666" t="s">
        <v>95</v>
      </c>
      <c r="AT1666" t="s">
        <v>95</v>
      </c>
      <c r="AU1666" t="s">
        <v>95</v>
      </c>
      <c r="AV1666" t="s">
        <v>95</v>
      </c>
      <c r="AW1666" t="s">
        <v>95</v>
      </c>
      <c r="AX1666" t="s">
        <v>95</v>
      </c>
      <c r="AY1666" t="s">
        <v>94</v>
      </c>
      <c r="AZ1666" t="s">
        <v>95</v>
      </c>
      <c r="BA1666" t="s">
        <v>94</v>
      </c>
      <c r="BB1666" t="s">
        <v>95</v>
      </c>
      <c r="BC1666" t="s">
        <v>95</v>
      </c>
      <c r="BD1666" t="s">
        <v>95</v>
      </c>
      <c r="BH1666" t="s">
        <v>341</v>
      </c>
      <c r="BI1666">
        <v>1</v>
      </c>
      <c r="BJ1666" t="s">
        <v>97</v>
      </c>
      <c r="BK1666" t="s">
        <v>138</v>
      </c>
      <c r="BL1666">
        <v>0</v>
      </c>
      <c r="BM1666">
        <v>0</v>
      </c>
      <c r="BN1666">
        <v>0</v>
      </c>
      <c r="BO1666">
        <v>0</v>
      </c>
      <c r="BP1666">
        <v>0</v>
      </c>
      <c r="BQ1666">
        <v>0</v>
      </c>
      <c r="BY1666">
        <v>1731</v>
      </c>
      <c r="CG1666" s="4">
        <v>0</v>
      </c>
      <c r="CH1666" s="4">
        <v>0</v>
      </c>
      <c r="CI1666" s="5">
        <v>0</v>
      </c>
      <c r="CJ1666" s="5">
        <v>0</v>
      </c>
      <c r="CK1666" s="5">
        <v>0</v>
      </c>
      <c r="CL1666" s="5">
        <v>0</v>
      </c>
    </row>
    <row r="1667" spans="1:90" x14ac:dyDescent="0.2">
      <c r="A1667" t="s">
        <v>2490</v>
      </c>
      <c r="B1667" t="s">
        <v>2275</v>
      </c>
      <c r="C1667" t="s">
        <v>230</v>
      </c>
      <c r="D1667">
        <v>3.5</v>
      </c>
      <c r="E1667" t="s">
        <v>317</v>
      </c>
      <c r="F1667" t="s">
        <v>343</v>
      </c>
      <c r="G1667" t="s">
        <v>344</v>
      </c>
      <c r="H1667" t="s">
        <v>2278</v>
      </c>
      <c r="I1667">
        <v>0.11629</v>
      </c>
      <c r="J1667">
        <v>9.8199999999999996E-2</v>
      </c>
      <c r="K1667">
        <v>2.7565</v>
      </c>
      <c r="L1667">
        <v>2031</v>
      </c>
      <c r="M1667">
        <v>37.79</v>
      </c>
      <c r="N1667">
        <v>478.95</v>
      </c>
      <c r="O1667">
        <v>0.39848</v>
      </c>
      <c r="P1667">
        <v>1963.5</v>
      </c>
      <c r="Q1667">
        <v>-5483.5</v>
      </c>
      <c r="R1667">
        <v>0.98941000000000001</v>
      </c>
      <c r="S1667">
        <v>0.98863999999999996</v>
      </c>
      <c r="T1667">
        <v>4.1669</v>
      </c>
      <c r="U1667">
        <v>2.9649000000000001</v>
      </c>
      <c r="V1667">
        <v>0.98777000000000004</v>
      </c>
      <c r="W1667">
        <v>0.98719000000000001</v>
      </c>
      <c r="X1667">
        <v>4.4781000000000004</v>
      </c>
      <c r="Y1667">
        <v>3.1972999999999998</v>
      </c>
      <c r="Z1667">
        <v>0.78154000000000001</v>
      </c>
      <c r="AA1667">
        <v>0.77112999999999998</v>
      </c>
      <c r="AB1667">
        <v>18.927</v>
      </c>
      <c r="AC1667">
        <v>16.093</v>
      </c>
      <c r="AD1667">
        <v>45</v>
      </c>
      <c r="AE1667">
        <v>42</v>
      </c>
      <c r="AF1667">
        <v>0.28187000000000001</v>
      </c>
      <c r="AG1667">
        <v>4.1758000000000003E-3</v>
      </c>
      <c r="AH1667">
        <v>0.27768999999999999</v>
      </c>
      <c r="AI1667">
        <v>42</v>
      </c>
      <c r="AJ1667">
        <v>1</v>
      </c>
      <c r="AK1667">
        <v>41</v>
      </c>
      <c r="AL1667">
        <v>0</v>
      </c>
      <c r="AM1667">
        <v>0</v>
      </c>
      <c r="AN1667">
        <v>0</v>
      </c>
      <c r="AO1667">
        <v>0.92515999999999998</v>
      </c>
      <c r="AP1667">
        <v>0</v>
      </c>
      <c r="AQ1667">
        <v>0</v>
      </c>
      <c r="AR1667" t="s">
        <v>95</v>
      </c>
      <c r="AS1667" t="s">
        <v>95</v>
      </c>
      <c r="AT1667" t="s">
        <v>95</v>
      </c>
      <c r="AU1667" t="s">
        <v>95</v>
      </c>
      <c r="AV1667" t="s">
        <v>95</v>
      </c>
      <c r="AW1667" t="s">
        <v>95</v>
      </c>
      <c r="AX1667" t="s">
        <v>95</v>
      </c>
      <c r="AY1667" t="s">
        <v>95</v>
      </c>
      <c r="AZ1667" t="s">
        <v>95</v>
      </c>
      <c r="BA1667" t="s">
        <v>95</v>
      </c>
      <c r="BB1667" t="s">
        <v>95</v>
      </c>
      <c r="BC1667" t="s">
        <v>95</v>
      </c>
      <c r="BD1667" t="s">
        <v>95</v>
      </c>
      <c r="BH1667" t="s">
        <v>345</v>
      </c>
      <c r="BI1667">
        <v>1</v>
      </c>
      <c r="BJ1667" t="s">
        <v>97</v>
      </c>
      <c r="BK1667" t="s">
        <v>180</v>
      </c>
      <c r="BL1667">
        <v>0</v>
      </c>
      <c r="BM1667">
        <v>0</v>
      </c>
      <c r="BN1667">
        <v>0</v>
      </c>
      <c r="BO1667">
        <v>0</v>
      </c>
      <c r="BP1667">
        <v>0</v>
      </c>
      <c r="BQ1667">
        <v>0</v>
      </c>
      <c r="BY1667">
        <v>1732</v>
      </c>
      <c r="CG1667" s="4">
        <v>0</v>
      </c>
      <c r="CH1667" s="4">
        <v>0</v>
      </c>
      <c r="CI1667" s="5">
        <v>0</v>
      </c>
      <c r="CJ1667" s="5">
        <v>0</v>
      </c>
      <c r="CK1667" s="5">
        <v>0</v>
      </c>
      <c r="CL1667" s="5">
        <v>0</v>
      </c>
    </row>
    <row r="1668" spans="1:90" x14ac:dyDescent="0.2">
      <c r="A1668" t="s">
        <v>2491</v>
      </c>
      <c r="B1668" t="s">
        <v>2275</v>
      </c>
      <c r="C1668" t="s">
        <v>230</v>
      </c>
      <c r="D1668">
        <v>3.5</v>
      </c>
      <c r="E1668" t="s">
        <v>317</v>
      </c>
      <c r="F1668" t="s">
        <v>347</v>
      </c>
      <c r="G1668" t="s">
        <v>348</v>
      </c>
      <c r="H1668" t="s">
        <v>2278</v>
      </c>
      <c r="I1668">
        <v>0.13589000000000001</v>
      </c>
      <c r="J1668">
        <v>2.2433999999999999E-2</v>
      </c>
      <c r="K1668">
        <v>0.22666</v>
      </c>
      <c r="L1668">
        <v>2096.6999999999998</v>
      </c>
      <c r="M1668">
        <v>32.338999999999999</v>
      </c>
      <c r="N1668" s="1">
        <v>445410</v>
      </c>
      <c r="O1668">
        <v>1551</v>
      </c>
      <c r="P1668" s="1">
        <v>157860</v>
      </c>
      <c r="Q1668">
        <v>-450.58</v>
      </c>
      <c r="R1668">
        <v>0.81830999999999998</v>
      </c>
      <c r="S1668">
        <v>0.80357999999999996</v>
      </c>
      <c r="T1668">
        <v>1.5412999999999999</v>
      </c>
      <c r="U1668">
        <v>1.1595</v>
      </c>
      <c r="V1668">
        <v>-0.57074999999999998</v>
      </c>
      <c r="W1668">
        <v>-0.65342</v>
      </c>
      <c r="X1668">
        <v>4.5316999999999998</v>
      </c>
      <c r="Y1668">
        <v>2.7317</v>
      </c>
      <c r="Z1668">
        <v>0.55010000000000003</v>
      </c>
      <c r="AA1668">
        <v>0.52642</v>
      </c>
      <c r="AB1668">
        <v>2.4253</v>
      </c>
      <c r="AC1668">
        <v>1.7438</v>
      </c>
      <c r="AD1668">
        <v>41</v>
      </c>
      <c r="AE1668">
        <v>29</v>
      </c>
      <c r="AF1668" s="1">
        <v>3.5921999999999999E-5</v>
      </c>
      <c r="AG1668" s="1">
        <v>2.2450999999999999E-6</v>
      </c>
      <c r="AH1668" s="1">
        <v>3.3677000000000003E-5</v>
      </c>
      <c r="AI1668">
        <v>38</v>
      </c>
      <c r="AJ1668">
        <v>0</v>
      </c>
      <c r="AK1668">
        <v>31</v>
      </c>
      <c r="AL1668">
        <v>0</v>
      </c>
      <c r="AM1668">
        <v>1</v>
      </c>
      <c r="AN1668">
        <v>1</v>
      </c>
      <c r="AO1668">
        <v>0.72921999999999998</v>
      </c>
      <c r="AP1668">
        <v>0</v>
      </c>
      <c r="AQ1668">
        <v>1</v>
      </c>
      <c r="AR1668" t="s">
        <v>95</v>
      </c>
      <c r="AS1668" t="s">
        <v>95</v>
      </c>
      <c r="AT1668" t="s">
        <v>95</v>
      </c>
      <c r="AU1668" t="s">
        <v>94</v>
      </c>
      <c r="AV1668" t="s">
        <v>94</v>
      </c>
      <c r="AW1668" t="s">
        <v>94</v>
      </c>
      <c r="AX1668" t="s">
        <v>95</v>
      </c>
      <c r="AY1668" t="s">
        <v>94</v>
      </c>
      <c r="AZ1668" t="s">
        <v>95</v>
      </c>
      <c r="BA1668" t="s">
        <v>94</v>
      </c>
      <c r="BB1668" t="s">
        <v>94</v>
      </c>
      <c r="BC1668" t="s">
        <v>94</v>
      </c>
      <c r="BD1668" t="s">
        <v>94</v>
      </c>
      <c r="BH1668" t="s">
        <v>341</v>
      </c>
      <c r="BI1668">
        <v>1</v>
      </c>
      <c r="BJ1668" t="s">
        <v>97</v>
      </c>
      <c r="BK1668" t="s">
        <v>138</v>
      </c>
      <c r="BL1668">
        <v>0</v>
      </c>
      <c r="BM1668">
        <v>0</v>
      </c>
      <c r="BN1668">
        <v>0</v>
      </c>
      <c r="BO1668">
        <v>0</v>
      </c>
      <c r="BP1668">
        <v>0</v>
      </c>
      <c r="BQ1668">
        <v>0</v>
      </c>
      <c r="BY1668">
        <v>1733</v>
      </c>
      <c r="CG1668" s="4">
        <v>0</v>
      </c>
      <c r="CH1668" s="4">
        <v>0</v>
      </c>
      <c r="CI1668" s="5">
        <v>0</v>
      </c>
      <c r="CJ1668" s="5">
        <v>0</v>
      </c>
      <c r="CK1668" s="5">
        <v>0</v>
      </c>
      <c r="CL1668" s="5">
        <v>0</v>
      </c>
    </row>
    <row r="1669" spans="1:90" x14ac:dyDescent="0.2">
      <c r="A1669" t="s">
        <v>2492</v>
      </c>
      <c r="B1669" t="s">
        <v>2275</v>
      </c>
      <c r="C1669" t="s">
        <v>230</v>
      </c>
      <c r="D1669">
        <v>3.5</v>
      </c>
      <c r="E1669" t="s">
        <v>317</v>
      </c>
      <c r="F1669" t="s">
        <v>350</v>
      </c>
      <c r="G1669" t="s">
        <v>351</v>
      </c>
      <c r="H1669" t="s">
        <v>2278</v>
      </c>
      <c r="I1669">
        <v>0.31701000000000001</v>
      </c>
      <c r="J1669">
        <v>0.20888999999999999</v>
      </c>
      <c r="K1669">
        <v>2.5739000000000001</v>
      </c>
      <c r="L1669">
        <v>2022.8</v>
      </c>
      <c r="M1669">
        <v>13.862</v>
      </c>
      <c r="N1669">
        <v>334.56</v>
      </c>
      <c r="O1669">
        <v>7.1459999999999996E-2</v>
      </c>
      <c r="P1669">
        <v>1985.8</v>
      </c>
      <c r="Q1669">
        <v>-5128.5</v>
      </c>
      <c r="R1669">
        <v>0.99477000000000004</v>
      </c>
      <c r="S1669">
        <v>0.99439</v>
      </c>
      <c r="T1669">
        <v>3.4518</v>
      </c>
      <c r="U1669">
        <v>2.3121</v>
      </c>
      <c r="V1669">
        <v>0.98892999999999998</v>
      </c>
      <c r="W1669">
        <v>0.98839999999999995</v>
      </c>
      <c r="X1669">
        <v>5.0213000000000001</v>
      </c>
      <c r="Y1669">
        <v>2.7835000000000001</v>
      </c>
      <c r="Z1669">
        <v>0.49056</v>
      </c>
      <c r="AA1669">
        <v>0.46629999999999999</v>
      </c>
      <c r="AB1669">
        <v>34.064999999999998</v>
      </c>
      <c r="AC1669">
        <v>25.864000000000001</v>
      </c>
      <c r="AD1669">
        <v>45</v>
      </c>
      <c r="AE1669">
        <v>27</v>
      </c>
      <c r="AF1669">
        <v>0.56789999999999996</v>
      </c>
      <c r="AG1669">
        <v>2.9889999999999999E-3</v>
      </c>
      <c r="AH1669">
        <v>0.56491999999999998</v>
      </c>
      <c r="AI1669">
        <v>27</v>
      </c>
      <c r="AJ1669">
        <v>0</v>
      </c>
      <c r="AK1669">
        <v>26</v>
      </c>
      <c r="AL1669">
        <v>0</v>
      </c>
      <c r="AM1669">
        <v>0</v>
      </c>
      <c r="AN1669">
        <v>1</v>
      </c>
      <c r="AO1669">
        <v>0.84606999999999999</v>
      </c>
      <c r="AP1669">
        <v>0</v>
      </c>
      <c r="AQ1669">
        <v>0</v>
      </c>
      <c r="AR1669" t="s">
        <v>95</v>
      </c>
      <c r="AS1669" t="s">
        <v>95</v>
      </c>
      <c r="AT1669" t="s">
        <v>95</v>
      </c>
      <c r="AU1669" t="s">
        <v>95</v>
      </c>
      <c r="AV1669" t="s">
        <v>95</v>
      </c>
      <c r="AW1669" t="s">
        <v>95</v>
      </c>
      <c r="AX1669" t="s">
        <v>95</v>
      </c>
      <c r="AY1669" t="s">
        <v>95</v>
      </c>
      <c r="AZ1669" t="s">
        <v>95</v>
      </c>
      <c r="BA1669" t="s">
        <v>95</v>
      </c>
      <c r="BB1669" t="s">
        <v>95</v>
      </c>
      <c r="BC1669" t="s">
        <v>95</v>
      </c>
      <c r="BD1669" t="s">
        <v>95</v>
      </c>
      <c r="BI1669">
        <v>0</v>
      </c>
      <c r="BJ1669" t="s">
        <v>137</v>
      </c>
      <c r="BK1669" t="s">
        <v>180</v>
      </c>
      <c r="BL1669">
        <v>1</v>
      </c>
      <c r="BM1669">
        <v>1</v>
      </c>
      <c r="BN1669">
        <v>0</v>
      </c>
      <c r="BO1669">
        <v>0</v>
      </c>
      <c r="BP1669">
        <v>0</v>
      </c>
      <c r="BQ1669">
        <v>0</v>
      </c>
      <c r="BY1669">
        <v>1734</v>
      </c>
      <c r="CG1669" s="4">
        <v>1</v>
      </c>
      <c r="CH1669" s="4">
        <v>1</v>
      </c>
      <c r="CI1669" s="5">
        <v>0</v>
      </c>
      <c r="CJ1669" s="5">
        <v>0</v>
      </c>
      <c r="CK1669" s="5">
        <v>0</v>
      </c>
      <c r="CL1669" s="5">
        <v>0</v>
      </c>
    </row>
    <row r="1670" spans="1:90" x14ac:dyDescent="0.2">
      <c r="A1670" t="s">
        <v>2493</v>
      </c>
      <c r="B1670" t="s">
        <v>2275</v>
      </c>
      <c r="C1670" t="s">
        <v>230</v>
      </c>
      <c r="D1670">
        <v>3.5</v>
      </c>
      <c r="E1670" t="s">
        <v>317</v>
      </c>
      <c r="F1670" t="s">
        <v>353</v>
      </c>
      <c r="G1670" t="s">
        <v>354</v>
      </c>
      <c r="H1670" t="s">
        <v>2278</v>
      </c>
      <c r="I1670">
        <v>0.31441999999999998</v>
      </c>
      <c r="J1670">
        <v>2.5093000000000001E-2</v>
      </c>
      <c r="K1670">
        <v>0.40440999999999999</v>
      </c>
      <c r="L1670">
        <v>2023.9</v>
      </c>
      <c r="M1670">
        <v>13.976000000000001</v>
      </c>
      <c r="N1670">
        <v>94.885999999999996</v>
      </c>
      <c r="O1670">
        <v>19.045000000000002</v>
      </c>
      <c r="P1670">
        <v>2870.8</v>
      </c>
      <c r="Q1670">
        <v>-805.62</v>
      </c>
      <c r="R1670">
        <v>0.98653000000000002</v>
      </c>
      <c r="S1670">
        <v>0.98550000000000004</v>
      </c>
      <c r="T1670">
        <v>0.88141000000000003</v>
      </c>
      <c r="U1670">
        <v>0.55810999999999999</v>
      </c>
      <c r="V1670">
        <v>-0.22527</v>
      </c>
      <c r="W1670">
        <v>-0.28653000000000001</v>
      </c>
      <c r="X1670">
        <v>8.4068000000000005</v>
      </c>
      <c r="Y1670">
        <v>3.6046999999999998</v>
      </c>
      <c r="Z1670">
        <v>0.43664999999999998</v>
      </c>
      <c r="AA1670">
        <v>0.40848000000000001</v>
      </c>
      <c r="AB1670">
        <v>5.7004000000000001</v>
      </c>
      <c r="AC1670">
        <v>4.0724</v>
      </c>
      <c r="AD1670">
        <v>43</v>
      </c>
      <c r="AE1670">
        <v>20</v>
      </c>
      <c r="AF1670">
        <v>0.34777999999999998</v>
      </c>
      <c r="AG1670">
        <v>1.0539E-2</v>
      </c>
      <c r="AH1670">
        <v>0.33724999999999999</v>
      </c>
      <c r="AI1670">
        <v>25</v>
      </c>
      <c r="AJ1670">
        <v>0</v>
      </c>
      <c r="AK1670">
        <v>24</v>
      </c>
      <c r="AL1670">
        <v>0</v>
      </c>
      <c r="AM1670">
        <v>0</v>
      </c>
      <c r="AN1670">
        <v>1</v>
      </c>
      <c r="AO1670">
        <v>0.78710000000000002</v>
      </c>
      <c r="AP1670">
        <v>0</v>
      </c>
      <c r="AQ1670">
        <v>1</v>
      </c>
      <c r="AR1670" t="s">
        <v>95</v>
      </c>
      <c r="AS1670" t="s">
        <v>95</v>
      </c>
      <c r="AT1670" t="s">
        <v>95</v>
      </c>
      <c r="AU1670" t="s">
        <v>95</v>
      </c>
      <c r="AV1670" t="s">
        <v>95</v>
      </c>
      <c r="AW1670" t="s">
        <v>95</v>
      </c>
      <c r="AX1670" t="s">
        <v>95</v>
      </c>
      <c r="AY1670" t="s">
        <v>95</v>
      </c>
      <c r="AZ1670" t="s">
        <v>95</v>
      </c>
      <c r="BA1670" t="s">
        <v>95</v>
      </c>
      <c r="BB1670" t="s">
        <v>95</v>
      </c>
      <c r="BC1670" t="s">
        <v>95</v>
      </c>
      <c r="BD1670" t="s">
        <v>95</v>
      </c>
      <c r="BH1670" t="s">
        <v>341</v>
      </c>
      <c r="BI1670">
        <v>1</v>
      </c>
      <c r="BJ1670" t="s">
        <v>97</v>
      </c>
      <c r="BK1670" t="s">
        <v>138</v>
      </c>
      <c r="BL1670">
        <v>0</v>
      </c>
      <c r="BM1670">
        <v>0</v>
      </c>
      <c r="BN1670">
        <v>0</v>
      </c>
      <c r="BO1670">
        <v>0</v>
      </c>
      <c r="BP1670">
        <v>0</v>
      </c>
      <c r="BQ1670">
        <v>0</v>
      </c>
      <c r="BY1670">
        <v>1735</v>
      </c>
      <c r="CG1670" s="4">
        <v>0</v>
      </c>
      <c r="CH1670" s="4">
        <v>0</v>
      </c>
      <c r="CI1670" s="5">
        <v>0</v>
      </c>
      <c r="CJ1670" s="5">
        <v>0</v>
      </c>
      <c r="CK1670" s="5">
        <v>0</v>
      </c>
      <c r="CL1670" s="5">
        <v>0</v>
      </c>
    </row>
    <row r="1671" spans="1:90" x14ac:dyDescent="0.2">
      <c r="A1671" t="s">
        <v>2494</v>
      </c>
      <c r="B1671" t="s">
        <v>2275</v>
      </c>
      <c r="C1671" t="s">
        <v>230</v>
      </c>
      <c r="D1671">
        <v>3.5</v>
      </c>
      <c r="E1671" t="s">
        <v>317</v>
      </c>
      <c r="F1671" t="s">
        <v>356</v>
      </c>
      <c r="G1671" t="s">
        <v>357</v>
      </c>
      <c r="H1671" t="s">
        <v>2278</v>
      </c>
      <c r="I1671">
        <v>0.29909999999999998</v>
      </c>
      <c r="J1671">
        <v>0.22470000000000001</v>
      </c>
      <c r="K1671">
        <v>10.59</v>
      </c>
      <c r="L1671">
        <v>2024.8</v>
      </c>
      <c r="M1671">
        <v>14.692</v>
      </c>
      <c r="N1671">
        <v>1984</v>
      </c>
      <c r="O1671">
        <v>9.1960999999999996E-4</v>
      </c>
      <c r="P1671">
        <v>1962.6</v>
      </c>
      <c r="Q1671">
        <v>-21100</v>
      </c>
      <c r="R1671">
        <v>0.98855000000000004</v>
      </c>
      <c r="S1671">
        <v>0.98770999999999998</v>
      </c>
      <c r="T1671">
        <v>21.408999999999999</v>
      </c>
      <c r="U1671">
        <v>13.757999999999999</v>
      </c>
      <c r="V1671">
        <v>0.98619000000000001</v>
      </c>
      <c r="W1671">
        <v>0.98553000000000002</v>
      </c>
      <c r="X1671">
        <v>23.513999999999999</v>
      </c>
      <c r="Y1671">
        <v>13.039</v>
      </c>
      <c r="Z1671">
        <v>0.47253000000000001</v>
      </c>
      <c r="AA1671">
        <v>0.44741999999999998</v>
      </c>
      <c r="AB1671">
        <v>145.31</v>
      </c>
      <c r="AC1671">
        <v>106.82</v>
      </c>
      <c r="AD1671">
        <v>45</v>
      </c>
      <c r="AE1671">
        <v>27</v>
      </c>
      <c r="AF1671">
        <v>0.41493000000000002</v>
      </c>
      <c r="AG1671">
        <v>2.5201999999999998E-3</v>
      </c>
      <c r="AH1671">
        <v>0.41241</v>
      </c>
      <c r="AI1671">
        <v>27</v>
      </c>
      <c r="AJ1671">
        <v>0</v>
      </c>
      <c r="AK1671">
        <v>26</v>
      </c>
      <c r="AL1671">
        <v>0</v>
      </c>
      <c r="AM1671">
        <v>0</v>
      </c>
      <c r="AN1671">
        <v>1</v>
      </c>
      <c r="AO1671">
        <v>0.83065</v>
      </c>
      <c r="AP1671">
        <v>0</v>
      </c>
      <c r="AQ1671">
        <v>0</v>
      </c>
      <c r="AR1671" t="s">
        <v>95</v>
      </c>
      <c r="AS1671" t="s">
        <v>95</v>
      </c>
      <c r="AT1671" t="s">
        <v>95</v>
      </c>
      <c r="AU1671" t="s">
        <v>95</v>
      </c>
      <c r="AV1671" t="s">
        <v>95</v>
      </c>
      <c r="AW1671" t="s">
        <v>95</v>
      </c>
      <c r="AX1671" t="s">
        <v>95</v>
      </c>
      <c r="AY1671" t="s">
        <v>95</v>
      </c>
      <c r="AZ1671" t="s">
        <v>95</v>
      </c>
      <c r="BA1671" t="s">
        <v>95</v>
      </c>
      <c r="BB1671" t="s">
        <v>95</v>
      </c>
      <c r="BC1671" t="s">
        <v>95</v>
      </c>
      <c r="BD1671" t="s">
        <v>95</v>
      </c>
      <c r="BI1671">
        <v>0</v>
      </c>
      <c r="BJ1671" t="s">
        <v>137</v>
      </c>
      <c r="BK1671" t="s">
        <v>180</v>
      </c>
      <c r="BL1671">
        <v>1</v>
      </c>
      <c r="BM1671">
        <v>1</v>
      </c>
      <c r="BN1671">
        <v>0</v>
      </c>
      <c r="BO1671">
        <v>0</v>
      </c>
      <c r="BP1671">
        <v>0</v>
      </c>
      <c r="BQ1671">
        <v>0</v>
      </c>
      <c r="BY1671">
        <v>1736</v>
      </c>
      <c r="CG1671" s="4">
        <v>1</v>
      </c>
      <c r="CH1671" s="4">
        <v>1</v>
      </c>
      <c r="CI1671" s="5">
        <v>0</v>
      </c>
      <c r="CJ1671" s="5">
        <v>0</v>
      </c>
      <c r="CK1671" s="5">
        <v>0</v>
      </c>
      <c r="CL1671" s="5">
        <v>0</v>
      </c>
    </row>
    <row r="1672" spans="1:90" x14ac:dyDescent="0.2">
      <c r="A1672" t="s">
        <v>2495</v>
      </c>
      <c r="B1672" t="s">
        <v>2275</v>
      </c>
      <c r="C1672" t="s">
        <v>230</v>
      </c>
      <c r="D1672">
        <v>3.5</v>
      </c>
      <c r="E1672" t="s">
        <v>317</v>
      </c>
      <c r="F1672" t="s">
        <v>359</v>
      </c>
      <c r="G1672" t="s">
        <v>360</v>
      </c>
      <c r="H1672" t="s">
        <v>2278</v>
      </c>
      <c r="I1672">
        <v>0.32988000000000001</v>
      </c>
      <c r="J1672">
        <v>0.32987</v>
      </c>
      <c r="K1672">
        <v>1.6809000000000001</v>
      </c>
      <c r="L1672">
        <v>2054.4</v>
      </c>
      <c r="M1672">
        <v>13.321</v>
      </c>
      <c r="N1672" s="1">
        <v>7429400</v>
      </c>
      <c r="O1672">
        <v>1.0189999999999999</v>
      </c>
      <c r="P1672">
        <v>2006.5</v>
      </c>
      <c r="Q1672">
        <v>-3348.6</v>
      </c>
      <c r="R1672">
        <v>0.88660000000000005</v>
      </c>
      <c r="S1672">
        <v>0.87787999999999999</v>
      </c>
      <c r="T1672">
        <v>12.055999999999999</v>
      </c>
      <c r="U1672">
        <v>5.8495999999999997</v>
      </c>
      <c r="V1672">
        <v>0.88660000000000005</v>
      </c>
      <c r="W1672">
        <v>0.88093999999999995</v>
      </c>
      <c r="X1672">
        <v>12.055999999999999</v>
      </c>
      <c r="Y1672">
        <v>5.8495999999999997</v>
      </c>
      <c r="Z1672">
        <v>0.33946999999999999</v>
      </c>
      <c r="AA1672">
        <v>0.30643999999999999</v>
      </c>
      <c r="AB1672">
        <v>29.097000000000001</v>
      </c>
      <c r="AC1672">
        <v>19.372</v>
      </c>
      <c r="AD1672">
        <v>43</v>
      </c>
      <c r="AE1672">
        <v>20</v>
      </c>
      <c r="AF1672" s="1">
        <v>2.4922E-5</v>
      </c>
      <c r="AG1672" s="1">
        <v>1.0092000000000001E-7</v>
      </c>
      <c r="AH1672" s="1">
        <v>2.4820999999999998E-5</v>
      </c>
      <c r="AI1672">
        <v>25</v>
      </c>
      <c r="AJ1672">
        <v>0</v>
      </c>
      <c r="AK1672">
        <v>10</v>
      </c>
      <c r="AL1672">
        <v>0</v>
      </c>
      <c r="AM1672">
        <v>1</v>
      </c>
      <c r="AN1672">
        <v>1</v>
      </c>
      <c r="AO1672">
        <v>0.56296999999999997</v>
      </c>
      <c r="AP1672">
        <v>0</v>
      </c>
      <c r="AQ1672">
        <v>0</v>
      </c>
      <c r="AR1672" t="s">
        <v>95</v>
      </c>
      <c r="AS1672" t="s">
        <v>95</v>
      </c>
      <c r="AT1672" t="s">
        <v>95</v>
      </c>
      <c r="AU1672" t="s">
        <v>94</v>
      </c>
      <c r="AV1672" t="s">
        <v>94</v>
      </c>
      <c r="AW1672" t="s">
        <v>94</v>
      </c>
      <c r="AX1672" t="s">
        <v>94</v>
      </c>
      <c r="AY1672" t="s">
        <v>94</v>
      </c>
      <c r="AZ1672" t="s">
        <v>95</v>
      </c>
      <c r="BA1672" t="s">
        <v>94</v>
      </c>
      <c r="BB1672" t="s">
        <v>94</v>
      </c>
      <c r="BC1672" t="s">
        <v>94</v>
      </c>
      <c r="BD1672" t="s">
        <v>94</v>
      </c>
      <c r="BH1672" t="s">
        <v>341</v>
      </c>
      <c r="BI1672">
        <v>1</v>
      </c>
      <c r="BJ1672" t="s">
        <v>97</v>
      </c>
      <c r="BK1672" t="s">
        <v>138</v>
      </c>
      <c r="BL1672">
        <v>0</v>
      </c>
      <c r="BM1672">
        <v>0</v>
      </c>
      <c r="BN1672">
        <v>0</v>
      </c>
      <c r="BO1672">
        <v>0</v>
      </c>
      <c r="BP1672">
        <v>0</v>
      </c>
      <c r="BQ1672">
        <v>0</v>
      </c>
      <c r="BY1672">
        <v>1737</v>
      </c>
      <c r="CG1672" s="4">
        <v>0</v>
      </c>
      <c r="CH1672" s="4">
        <v>0</v>
      </c>
      <c r="CI1672" s="5">
        <v>0</v>
      </c>
      <c r="CJ1672" s="5">
        <v>0</v>
      </c>
      <c r="CK1672" s="5">
        <v>0</v>
      </c>
      <c r="CL1672" s="5">
        <v>0</v>
      </c>
    </row>
    <row r="1673" spans="1:90" x14ac:dyDescent="0.2">
      <c r="A1673" t="s">
        <v>2496</v>
      </c>
      <c r="B1673" t="s">
        <v>2275</v>
      </c>
      <c r="C1673" t="s">
        <v>230</v>
      </c>
      <c r="D1673">
        <v>3.5</v>
      </c>
      <c r="E1673" t="s">
        <v>317</v>
      </c>
      <c r="F1673" t="s">
        <v>362</v>
      </c>
      <c r="G1673" t="s">
        <v>357</v>
      </c>
      <c r="H1673" t="s">
        <v>2278</v>
      </c>
      <c r="I1673">
        <v>1.1249</v>
      </c>
      <c r="J1673">
        <v>0.18309</v>
      </c>
      <c r="K1673">
        <v>61.536999999999999</v>
      </c>
      <c r="L1673">
        <v>2018.9</v>
      </c>
      <c r="M1673">
        <v>3.9064000000000001</v>
      </c>
      <c r="N1673">
        <v>3899</v>
      </c>
      <c r="O1673" s="1">
        <v>4.3918999999999997E-5</v>
      </c>
      <c r="P1673">
        <v>1923.1</v>
      </c>
      <c r="Q1673" s="1">
        <v>-122560</v>
      </c>
      <c r="R1673">
        <v>0.94630999999999998</v>
      </c>
      <c r="S1673">
        <v>0.94238</v>
      </c>
      <c r="T1673">
        <v>260.68</v>
      </c>
      <c r="U1673">
        <v>184.79</v>
      </c>
      <c r="V1673">
        <v>0.91346000000000005</v>
      </c>
      <c r="W1673">
        <v>0.90934000000000004</v>
      </c>
      <c r="X1673">
        <v>330.96</v>
      </c>
      <c r="Y1673">
        <v>195.57</v>
      </c>
      <c r="Z1673">
        <v>0.50460000000000005</v>
      </c>
      <c r="AA1673">
        <v>0.48100999999999999</v>
      </c>
      <c r="AB1673">
        <v>791.87</v>
      </c>
      <c r="AC1673">
        <v>621.86</v>
      </c>
      <c r="AD1673">
        <v>45</v>
      </c>
      <c r="AE1673">
        <v>33</v>
      </c>
      <c r="AF1673">
        <v>1.0182</v>
      </c>
      <c r="AG1673">
        <v>3.8471000000000002E-4</v>
      </c>
      <c r="AH1673">
        <v>1.0179</v>
      </c>
      <c r="AI1673">
        <v>33</v>
      </c>
      <c r="AJ1673">
        <v>0</v>
      </c>
      <c r="AK1673">
        <v>32</v>
      </c>
      <c r="AL1673">
        <v>0</v>
      </c>
      <c r="AM1673">
        <v>0</v>
      </c>
      <c r="AN1673">
        <v>1</v>
      </c>
      <c r="AO1673">
        <v>0.86775000000000002</v>
      </c>
      <c r="AP1673">
        <v>0</v>
      </c>
      <c r="AQ1673">
        <v>0</v>
      </c>
      <c r="AR1673" t="s">
        <v>95</v>
      </c>
      <c r="AS1673" t="s">
        <v>95</v>
      </c>
      <c r="AT1673" t="s">
        <v>95</v>
      </c>
      <c r="AU1673" t="s">
        <v>94</v>
      </c>
      <c r="AV1673" t="s">
        <v>95</v>
      </c>
      <c r="AW1673" t="s">
        <v>94</v>
      </c>
      <c r="AX1673" t="s">
        <v>95</v>
      </c>
      <c r="AY1673" t="s">
        <v>95</v>
      </c>
      <c r="AZ1673" t="s">
        <v>95</v>
      </c>
      <c r="BA1673" t="s">
        <v>94</v>
      </c>
      <c r="BB1673" t="s">
        <v>94</v>
      </c>
      <c r="BC1673" t="s">
        <v>94</v>
      </c>
      <c r="BD1673" t="s">
        <v>94</v>
      </c>
      <c r="BI1673">
        <v>0</v>
      </c>
      <c r="BJ1673" t="s">
        <v>137</v>
      </c>
      <c r="BK1673" t="s">
        <v>180</v>
      </c>
      <c r="BL1673">
        <v>1</v>
      </c>
      <c r="BM1673">
        <v>1</v>
      </c>
      <c r="BN1673">
        <v>0</v>
      </c>
      <c r="BO1673">
        <v>0</v>
      </c>
      <c r="BP1673">
        <v>0</v>
      </c>
      <c r="BQ1673">
        <v>0</v>
      </c>
      <c r="BY1673">
        <v>1738</v>
      </c>
      <c r="CG1673" s="4">
        <v>1</v>
      </c>
      <c r="CH1673" s="4">
        <v>1</v>
      </c>
      <c r="CI1673" s="5">
        <v>0</v>
      </c>
      <c r="CJ1673" s="5">
        <v>0</v>
      </c>
      <c r="CK1673" s="5">
        <v>0</v>
      </c>
      <c r="CL1673" s="5">
        <v>0</v>
      </c>
    </row>
    <row r="1674" spans="1:90" x14ac:dyDescent="0.2">
      <c r="A1674" t="s">
        <v>2497</v>
      </c>
      <c r="B1674" t="s">
        <v>2275</v>
      </c>
      <c r="C1674" t="s">
        <v>230</v>
      </c>
      <c r="D1674">
        <v>3.5</v>
      </c>
      <c r="E1674" t="s">
        <v>317</v>
      </c>
      <c r="F1674" t="s">
        <v>364</v>
      </c>
      <c r="G1674" t="s">
        <v>360</v>
      </c>
      <c r="H1674" t="s">
        <v>2278</v>
      </c>
      <c r="I1674">
        <v>3.9817999999999998</v>
      </c>
      <c r="J1674">
        <v>3.9661</v>
      </c>
      <c r="K1674">
        <v>6.5740999999999996</v>
      </c>
      <c r="L1674">
        <v>2020</v>
      </c>
      <c r="M1674">
        <v>1.1035999999999999</v>
      </c>
      <c r="N1674" s="1">
        <v>105770</v>
      </c>
      <c r="O1674" s="1">
        <v>5.5838000000000003E-29</v>
      </c>
      <c r="P1674">
        <v>2000.7</v>
      </c>
      <c r="Q1674">
        <v>-13090</v>
      </c>
      <c r="R1674">
        <v>0.98546</v>
      </c>
      <c r="S1674">
        <v>0.98424999999999996</v>
      </c>
      <c r="T1674">
        <v>30.725999999999999</v>
      </c>
      <c r="U1674">
        <v>13.62</v>
      </c>
      <c r="V1674">
        <v>0.98546</v>
      </c>
      <c r="W1674">
        <v>0.98467000000000005</v>
      </c>
      <c r="X1674">
        <v>30.725999999999999</v>
      </c>
      <c r="Y1674">
        <v>13.62</v>
      </c>
      <c r="Z1674">
        <v>8.8692999999999994E-2</v>
      </c>
      <c r="AA1674">
        <v>3.9433000000000003E-2</v>
      </c>
      <c r="AB1674">
        <v>243.25</v>
      </c>
      <c r="AC1674">
        <v>99.912000000000006</v>
      </c>
      <c r="AD1674">
        <v>40</v>
      </c>
      <c r="AE1674">
        <v>22</v>
      </c>
      <c r="AF1674">
        <v>1.5480000000000001E-2</v>
      </c>
      <c r="AG1674" s="1">
        <v>3.5453000000000002E-6</v>
      </c>
      <c r="AH1674">
        <v>1.5476E-2</v>
      </c>
      <c r="AI1674">
        <v>28</v>
      </c>
      <c r="AJ1674">
        <v>0</v>
      </c>
      <c r="AK1674">
        <v>12</v>
      </c>
      <c r="AL1674">
        <v>0</v>
      </c>
      <c r="AM1674">
        <v>1</v>
      </c>
      <c r="AN1674">
        <v>1</v>
      </c>
      <c r="AO1674">
        <v>2.5807E-2</v>
      </c>
      <c r="AP1674">
        <v>0</v>
      </c>
      <c r="AQ1674">
        <v>0</v>
      </c>
      <c r="AR1674" t="s">
        <v>95</v>
      </c>
      <c r="AS1674" t="s">
        <v>95</v>
      </c>
      <c r="AT1674" t="s">
        <v>95</v>
      </c>
      <c r="AU1674" t="s">
        <v>94</v>
      </c>
      <c r="AV1674" t="s">
        <v>94</v>
      </c>
      <c r="AW1674" t="s">
        <v>94</v>
      </c>
      <c r="AX1674" t="s">
        <v>94</v>
      </c>
      <c r="AY1674" t="s">
        <v>94</v>
      </c>
      <c r="AZ1674" t="s">
        <v>94</v>
      </c>
      <c r="BA1674" t="s">
        <v>94</v>
      </c>
      <c r="BB1674" t="s">
        <v>94</v>
      </c>
      <c r="BC1674" t="s">
        <v>94</v>
      </c>
      <c r="BD1674" t="s">
        <v>94</v>
      </c>
      <c r="BH1674" t="s">
        <v>341</v>
      </c>
      <c r="BI1674">
        <v>1</v>
      </c>
      <c r="BJ1674" t="s">
        <v>97</v>
      </c>
      <c r="BK1674" t="s">
        <v>138</v>
      </c>
      <c r="BL1674">
        <v>0</v>
      </c>
      <c r="BM1674">
        <v>0</v>
      </c>
      <c r="BN1674">
        <v>0</v>
      </c>
      <c r="BO1674">
        <v>0</v>
      </c>
      <c r="BP1674">
        <v>0</v>
      </c>
      <c r="BQ1674">
        <v>0</v>
      </c>
      <c r="BY1674">
        <v>1739</v>
      </c>
      <c r="CG1674" s="4">
        <v>0</v>
      </c>
      <c r="CH1674" s="4">
        <v>0</v>
      </c>
      <c r="CI1674" s="5">
        <v>0</v>
      </c>
      <c r="CJ1674" s="5">
        <v>0</v>
      </c>
      <c r="CK1674" s="5">
        <v>0</v>
      </c>
      <c r="CL1674" s="5">
        <v>0</v>
      </c>
    </row>
    <row r="1675" spans="1:90" x14ac:dyDescent="0.2">
      <c r="A1675" t="s">
        <v>2498</v>
      </c>
      <c r="B1675" t="s">
        <v>2275</v>
      </c>
      <c r="C1675" t="s">
        <v>230</v>
      </c>
      <c r="D1675">
        <v>3.5</v>
      </c>
      <c r="E1675" t="s">
        <v>317</v>
      </c>
      <c r="F1675" t="s">
        <v>366</v>
      </c>
      <c r="G1675" t="s">
        <v>351</v>
      </c>
      <c r="H1675" t="s">
        <v>2278</v>
      </c>
      <c r="I1675">
        <v>0.18959000000000001</v>
      </c>
      <c r="J1675">
        <v>0.17548</v>
      </c>
      <c r="K1675">
        <v>3.6534</v>
      </c>
      <c r="L1675">
        <v>2033.5</v>
      </c>
      <c r="M1675">
        <v>23.178999999999998</v>
      </c>
      <c r="N1675">
        <v>1872.3</v>
      </c>
      <c r="O1675">
        <v>3.4924999999999998E-2</v>
      </c>
      <c r="P1675">
        <v>1973.1</v>
      </c>
      <c r="Q1675">
        <v>-7276.4</v>
      </c>
      <c r="R1675">
        <v>0.98943999999999999</v>
      </c>
      <c r="S1675">
        <v>0.98867000000000005</v>
      </c>
      <c r="T1675">
        <v>6.4684999999999997</v>
      </c>
      <c r="U1675">
        <v>4.4775</v>
      </c>
      <c r="V1675">
        <v>0.98924999999999996</v>
      </c>
      <c r="W1675">
        <v>0.98873999999999995</v>
      </c>
      <c r="X1675">
        <v>6.5255999999999998</v>
      </c>
      <c r="Y1675">
        <v>4.4226999999999999</v>
      </c>
      <c r="Z1675">
        <v>0.56813999999999998</v>
      </c>
      <c r="AA1675">
        <v>0.54757</v>
      </c>
      <c r="AB1675">
        <v>41.366999999999997</v>
      </c>
      <c r="AC1675">
        <v>31.925000000000001</v>
      </c>
      <c r="AD1675">
        <v>45</v>
      </c>
      <c r="AE1675">
        <v>33</v>
      </c>
      <c r="AF1675">
        <v>0.13245999999999999</v>
      </c>
      <c r="AG1675">
        <v>5.3410999999999997E-4</v>
      </c>
      <c r="AH1675">
        <v>0.13192999999999999</v>
      </c>
      <c r="AI1675">
        <v>33</v>
      </c>
      <c r="AJ1675">
        <v>0</v>
      </c>
      <c r="AK1675">
        <v>32</v>
      </c>
      <c r="AL1675">
        <v>0</v>
      </c>
      <c r="AM1675">
        <v>0</v>
      </c>
      <c r="AN1675">
        <v>0</v>
      </c>
      <c r="AO1675">
        <v>0.86146999999999996</v>
      </c>
      <c r="AP1675">
        <v>0</v>
      </c>
      <c r="AQ1675">
        <v>0</v>
      </c>
      <c r="AR1675" t="s">
        <v>95</v>
      </c>
      <c r="AS1675" t="s">
        <v>95</v>
      </c>
      <c r="AT1675" t="s">
        <v>95</v>
      </c>
      <c r="AU1675" t="s">
        <v>95</v>
      </c>
      <c r="AV1675" t="s">
        <v>95</v>
      </c>
      <c r="AW1675" t="s">
        <v>95</v>
      </c>
      <c r="AX1675" t="s">
        <v>95</v>
      </c>
      <c r="AY1675" t="s">
        <v>94</v>
      </c>
      <c r="AZ1675" t="s">
        <v>95</v>
      </c>
      <c r="BA1675" t="s">
        <v>94</v>
      </c>
      <c r="BB1675" t="s">
        <v>95</v>
      </c>
      <c r="BC1675" t="s">
        <v>94</v>
      </c>
      <c r="BD1675" t="s">
        <v>95</v>
      </c>
      <c r="BI1675">
        <v>0</v>
      </c>
      <c r="BJ1675" t="s">
        <v>137</v>
      </c>
      <c r="BK1675" t="s">
        <v>180</v>
      </c>
      <c r="BL1675">
        <v>1</v>
      </c>
      <c r="BM1675">
        <v>1</v>
      </c>
      <c r="BN1675">
        <v>0</v>
      </c>
      <c r="BO1675">
        <v>0</v>
      </c>
      <c r="BP1675">
        <v>0</v>
      </c>
      <c r="BQ1675">
        <v>0</v>
      </c>
      <c r="BY1675">
        <v>1740</v>
      </c>
      <c r="CG1675" s="4">
        <v>1</v>
      </c>
      <c r="CH1675" s="4">
        <v>1</v>
      </c>
      <c r="CI1675" s="5">
        <v>0</v>
      </c>
      <c r="CJ1675" s="5">
        <v>0</v>
      </c>
      <c r="CK1675" s="5">
        <v>0</v>
      </c>
      <c r="CL1675" s="5">
        <v>0</v>
      </c>
    </row>
    <row r="1676" spans="1:90" x14ac:dyDescent="0.2">
      <c r="A1676" t="s">
        <v>2499</v>
      </c>
      <c r="B1676" t="s">
        <v>2275</v>
      </c>
      <c r="C1676" t="s">
        <v>230</v>
      </c>
      <c r="D1676">
        <v>3.5</v>
      </c>
      <c r="E1676" t="s">
        <v>317</v>
      </c>
      <c r="F1676" t="s">
        <v>368</v>
      </c>
      <c r="G1676" t="s">
        <v>354</v>
      </c>
      <c r="H1676" t="s">
        <v>2278</v>
      </c>
      <c r="I1676">
        <v>0.34147</v>
      </c>
      <c r="J1676">
        <v>0.22556999999999999</v>
      </c>
      <c r="K1676">
        <v>0.49834000000000001</v>
      </c>
      <c r="L1676">
        <v>2021</v>
      </c>
      <c r="M1676">
        <v>12.869</v>
      </c>
      <c r="N1676">
        <v>64.492999999999995</v>
      </c>
      <c r="O1676">
        <v>9.8166000000000003E-2</v>
      </c>
      <c r="P1676">
        <v>1995.4</v>
      </c>
      <c r="Q1676">
        <v>-992.41</v>
      </c>
      <c r="R1676">
        <v>0.97602999999999995</v>
      </c>
      <c r="S1676">
        <v>0.97419</v>
      </c>
      <c r="T1676">
        <v>1.3935999999999999</v>
      </c>
      <c r="U1676">
        <v>0.94079999999999997</v>
      </c>
      <c r="V1676">
        <v>0.97119999999999995</v>
      </c>
      <c r="W1676">
        <v>0.96975999999999996</v>
      </c>
      <c r="X1676">
        <v>1.5275000000000001</v>
      </c>
      <c r="Y1676">
        <v>0.99406000000000005</v>
      </c>
      <c r="Z1676">
        <v>0.47205999999999998</v>
      </c>
      <c r="AA1676">
        <v>0.44567000000000001</v>
      </c>
      <c r="AB1676">
        <v>6.54</v>
      </c>
      <c r="AC1676">
        <v>4.7915999999999999</v>
      </c>
      <c r="AD1676">
        <v>43</v>
      </c>
      <c r="AE1676">
        <v>25</v>
      </c>
      <c r="AF1676">
        <v>0.57371000000000005</v>
      </c>
      <c r="AG1676">
        <v>1.5506000000000001E-2</v>
      </c>
      <c r="AH1676">
        <v>0.55820000000000003</v>
      </c>
      <c r="AI1676">
        <v>31</v>
      </c>
      <c r="AJ1676">
        <v>0</v>
      </c>
      <c r="AK1676">
        <v>30</v>
      </c>
      <c r="AL1676">
        <v>0</v>
      </c>
      <c r="AM1676">
        <v>0</v>
      </c>
      <c r="AN1676">
        <v>1</v>
      </c>
      <c r="AO1676">
        <v>0.81596000000000002</v>
      </c>
      <c r="AP1676">
        <v>0</v>
      </c>
      <c r="AQ1676">
        <v>1</v>
      </c>
      <c r="AR1676" t="s">
        <v>95</v>
      </c>
      <c r="AS1676" t="s">
        <v>95</v>
      </c>
      <c r="AT1676" t="s">
        <v>95</v>
      </c>
      <c r="AU1676" t="s">
        <v>94</v>
      </c>
      <c r="AV1676" t="s">
        <v>94</v>
      </c>
      <c r="AW1676" t="s">
        <v>94</v>
      </c>
      <c r="AX1676" t="s">
        <v>95</v>
      </c>
      <c r="AY1676" t="s">
        <v>95</v>
      </c>
      <c r="AZ1676" t="s">
        <v>95</v>
      </c>
      <c r="BA1676" t="s">
        <v>94</v>
      </c>
      <c r="BB1676" t="s">
        <v>94</v>
      </c>
      <c r="BC1676" t="s">
        <v>94</v>
      </c>
      <c r="BD1676" t="s">
        <v>94</v>
      </c>
      <c r="BH1676" t="s">
        <v>341</v>
      </c>
      <c r="BI1676">
        <v>1</v>
      </c>
      <c r="BJ1676" t="s">
        <v>97</v>
      </c>
      <c r="BK1676" t="s">
        <v>138</v>
      </c>
      <c r="BL1676">
        <v>0</v>
      </c>
      <c r="BM1676">
        <v>0</v>
      </c>
      <c r="BN1676">
        <v>0</v>
      </c>
      <c r="BO1676">
        <v>0</v>
      </c>
      <c r="BP1676">
        <v>0</v>
      </c>
      <c r="BQ1676">
        <v>0</v>
      </c>
      <c r="BY1676">
        <v>1741</v>
      </c>
      <c r="CG1676" s="4">
        <v>0</v>
      </c>
      <c r="CH1676" s="4">
        <v>0</v>
      </c>
      <c r="CI1676" s="5">
        <v>0</v>
      </c>
      <c r="CJ1676" s="5">
        <v>0</v>
      </c>
      <c r="CK1676" s="5">
        <v>0</v>
      </c>
      <c r="CL1676" s="5">
        <v>0</v>
      </c>
    </row>
    <row r="1677" spans="1:90" x14ac:dyDescent="0.2">
      <c r="A1677" t="s">
        <v>2500</v>
      </c>
      <c r="B1677" t="s">
        <v>2275</v>
      </c>
      <c r="C1677" t="s">
        <v>230</v>
      </c>
      <c r="D1677">
        <v>4.0999999999999996</v>
      </c>
      <c r="E1677" t="s">
        <v>129</v>
      </c>
      <c r="F1677" t="s">
        <v>130</v>
      </c>
      <c r="G1677" t="s">
        <v>131</v>
      </c>
      <c r="H1677" t="s">
        <v>2278</v>
      </c>
      <c r="I1677">
        <v>0.46149000000000001</v>
      </c>
      <c r="J1677">
        <v>0.18584000000000001</v>
      </c>
      <c r="K1677">
        <v>4.4040999999999997</v>
      </c>
      <c r="L1677">
        <v>2019.5</v>
      </c>
      <c r="M1677">
        <v>9.5222999999999995</v>
      </c>
      <c r="N1677">
        <v>106.55</v>
      </c>
      <c r="O1677">
        <v>9.5621999999999999E-2</v>
      </c>
      <c r="P1677">
        <v>1986.3</v>
      </c>
      <c r="Q1677">
        <v>-8841.5</v>
      </c>
      <c r="R1677">
        <v>0.91959000000000002</v>
      </c>
      <c r="S1677">
        <v>0.90539999999999998</v>
      </c>
      <c r="T1677">
        <v>9.0226000000000006</v>
      </c>
      <c r="U1677">
        <v>7.1565000000000003</v>
      </c>
      <c r="V1677">
        <v>0.88056000000000001</v>
      </c>
      <c r="W1677">
        <v>0.86729000000000001</v>
      </c>
      <c r="X1677">
        <v>10.996</v>
      </c>
      <c r="Y1677">
        <v>8.7691999999999997</v>
      </c>
      <c r="Z1677">
        <v>0.70245999999999997</v>
      </c>
      <c r="AA1677">
        <v>0.6694</v>
      </c>
      <c r="AB1677">
        <v>17.356000000000002</v>
      </c>
      <c r="AC1677">
        <v>15.548999999999999</v>
      </c>
      <c r="AD1677">
        <v>21</v>
      </c>
      <c r="AE1677">
        <v>20</v>
      </c>
      <c r="AF1677">
        <v>0.93855</v>
      </c>
      <c r="AG1677">
        <v>2.9057000000000002E-3</v>
      </c>
      <c r="AH1677">
        <v>0.93564999999999998</v>
      </c>
      <c r="AI1677">
        <v>20</v>
      </c>
      <c r="AJ1677">
        <v>2</v>
      </c>
      <c r="AK1677">
        <v>14</v>
      </c>
      <c r="AL1677">
        <v>1</v>
      </c>
      <c r="AM1677">
        <v>1</v>
      </c>
      <c r="AN1677">
        <v>1</v>
      </c>
      <c r="AO1677">
        <v>0.86114000000000002</v>
      </c>
      <c r="AP1677">
        <v>0</v>
      </c>
      <c r="AQ1677">
        <v>1</v>
      </c>
      <c r="AR1677" t="s">
        <v>95</v>
      </c>
      <c r="AS1677" t="s">
        <v>95</v>
      </c>
      <c r="AT1677" t="s">
        <v>95</v>
      </c>
      <c r="AU1677" t="s">
        <v>94</v>
      </c>
      <c r="AV1677" t="s">
        <v>95</v>
      </c>
      <c r="AW1677" t="s">
        <v>94</v>
      </c>
      <c r="AX1677" t="s">
        <v>95</v>
      </c>
      <c r="AY1677" t="s">
        <v>95</v>
      </c>
      <c r="AZ1677" t="s">
        <v>95</v>
      </c>
      <c r="BA1677" t="s">
        <v>94</v>
      </c>
      <c r="BB1677" t="s">
        <v>94</v>
      </c>
      <c r="BC1677" t="s">
        <v>94</v>
      </c>
      <c r="BD1677" t="s">
        <v>94</v>
      </c>
      <c r="BI1677">
        <v>0</v>
      </c>
      <c r="BJ1677" t="s">
        <v>132</v>
      </c>
      <c r="BK1677" t="s">
        <v>133</v>
      </c>
      <c r="BL1677">
        <v>1</v>
      </c>
      <c r="BM1677">
        <v>1</v>
      </c>
      <c r="BN1677">
        <v>0</v>
      </c>
      <c r="BO1677">
        <v>0</v>
      </c>
      <c r="BP1677">
        <v>0</v>
      </c>
      <c r="BQ1677">
        <v>0</v>
      </c>
      <c r="BY1677">
        <v>1742</v>
      </c>
      <c r="CG1677" s="4">
        <v>1</v>
      </c>
      <c r="CH1677" s="4">
        <v>1</v>
      </c>
      <c r="CI1677" s="5">
        <v>0</v>
      </c>
      <c r="CJ1677" s="5">
        <v>0</v>
      </c>
      <c r="CK1677" s="5">
        <v>0</v>
      </c>
      <c r="CL1677" s="5">
        <v>0</v>
      </c>
    </row>
    <row r="1678" spans="1:90" x14ac:dyDescent="0.2">
      <c r="A1678" t="s">
        <v>2501</v>
      </c>
      <c r="B1678" t="s">
        <v>2275</v>
      </c>
      <c r="C1678" t="s">
        <v>230</v>
      </c>
      <c r="D1678">
        <v>4.0999999999999996</v>
      </c>
      <c r="E1678" t="s">
        <v>129</v>
      </c>
      <c r="F1678" t="s">
        <v>135</v>
      </c>
      <c r="G1678" t="s">
        <v>136</v>
      </c>
      <c r="H1678" t="s">
        <v>2278</v>
      </c>
      <c r="I1678">
        <v>0.27091999999999999</v>
      </c>
      <c r="J1678">
        <v>0.27091999999999999</v>
      </c>
      <c r="K1678">
        <v>3.7505000000000002</v>
      </c>
      <c r="L1678">
        <v>2060.6999999999998</v>
      </c>
      <c r="M1678">
        <v>16.22</v>
      </c>
      <c r="N1678" s="1">
        <v>3401300</v>
      </c>
      <c r="O1678">
        <v>8.4301000000000001E-2</v>
      </c>
      <c r="P1678">
        <v>1996.1</v>
      </c>
      <c r="Q1678">
        <v>-7527.6</v>
      </c>
      <c r="R1678">
        <v>0.91242000000000001</v>
      </c>
      <c r="S1678">
        <v>0.89490000000000003</v>
      </c>
      <c r="T1678">
        <v>7.8173000000000004</v>
      </c>
      <c r="U1678">
        <v>6.7619999999999996</v>
      </c>
      <c r="V1678">
        <v>0.91242000000000001</v>
      </c>
      <c r="W1678">
        <v>0.90146999999999999</v>
      </c>
      <c r="X1678">
        <v>7.8173000000000004</v>
      </c>
      <c r="Y1678">
        <v>6.7619999999999996</v>
      </c>
      <c r="Z1678">
        <v>0.60477999999999998</v>
      </c>
      <c r="AA1678">
        <v>0.55537000000000003</v>
      </c>
      <c r="AB1678">
        <v>16.606000000000002</v>
      </c>
      <c r="AC1678">
        <v>14.147</v>
      </c>
      <c r="AD1678">
        <v>19</v>
      </c>
      <c r="AE1678">
        <v>18</v>
      </c>
      <c r="AF1678" s="1">
        <v>2.9400999999999999E-5</v>
      </c>
      <c r="AG1678" s="1">
        <v>9.1023999999999995E-8</v>
      </c>
      <c r="AH1678" s="1">
        <v>2.9309999999999999E-5</v>
      </c>
      <c r="AI1678">
        <v>18</v>
      </c>
      <c r="AJ1678">
        <v>0</v>
      </c>
      <c r="AK1678">
        <v>12</v>
      </c>
      <c r="AL1678">
        <v>0</v>
      </c>
      <c r="AM1678">
        <v>1</v>
      </c>
      <c r="AN1678">
        <v>1</v>
      </c>
      <c r="AO1678">
        <v>0.69838</v>
      </c>
      <c r="AP1678">
        <v>0</v>
      </c>
      <c r="AQ1678">
        <v>1</v>
      </c>
      <c r="AR1678" t="s">
        <v>95</v>
      </c>
      <c r="AS1678" t="s">
        <v>95</v>
      </c>
      <c r="AT1678" t="s">
        <v>95</v>
      </c>
      <c r="AU1678" t="s">
        <v>94</v>
      </c>
      <c r="AV1678" t="s">
        <v>95</v>
      </c>
      <c r="AW1678" t="s">
        <v>94</v>
      </c>
      <c r="AX1678" t="s">
        <v>94</v>
      </c>
      <c r="AY1678" t="s">
        <v>94</v>
      </c>
      <c r="AZ1678" t="s">
        <v>95</v>
      </c>
      <c r="BA1678" t="s">
        <v>94</v>
      </c>
      <c r="BB1678" t="s">
        <v>94</v>
      </c>
      <c r="BC1678" t="s">
        <v>94</v>
      </c>
      <c r="BD1678" t="s">
        <v>94</v>
      </c>
      <c r="BI1678">
        <v>0</v>
      </c>
      <c r="BJ1678" t="s">
        <v>137</v>
      </c>
      <c r="BK1678" t="s">
        <v>138</v>
      </c>
      <c r="BL1678">
        <v>1</v>
      </c>
      <c r="BM1678">
        <v>1</v>
      </c>
      <c r="BN1678">
        <v>0</v>
      </c>
      <c r="BO1678">
        <v>0</v>
      </c>
      <c r="BP1678">
        <v>0</v>
      </c>
      <c r="BQ1678">
        <v>1</v>
      </c>
      <c r="BY1678">
        <v>1743</v>
      </c>
      <c r="CG1678" s="4">
        <v>1</v>
      </c>
      <c r="CH1678" s="4">
        <v>1</v>
      </c>
      <c r="CI1678" s="5">
        <v>0</v>
      </c>
      <c r="CJ1678" s="5">
        <v>0</v>
      </c>
      <c r="CK1678" s="5">
        <v>0</v>
      </c>
      <c r="CL1678" s="5">
        <v>1</v>
      </c>
    </row>
    <row r="1679" spans="1:90" x14ac:dyDescent="0.2">
      <c r="A1679" t="s">
        <v>2502</v>
      </c>
      <c r="B1679" t="s">
        <v>2503</v>
      </c>
      <c r="C1679" t="s">
        <v>147</v>
      </c>
      <c r="D1679">
        <v>3.3</v>
      </c>
      <c r="E1679" t="s">
        <v>2504</v>
      </c>
      <c r="F1679" t="s">
        <v>2505</v>
      </c>
      <c r="G1679" t="s">
        <v>150</v>
      </c>
      <c r="H1679" t="s">
        <v>2506</v>
      </c>
      <c r="I1679">
        <v>0.11534</v>
      </c>
      <c r="J1679">
        <v>0.11533</v>
      </c>
      <c r="K1679">
        <v>10.114000000000001</v>
      </c>
      <c r="L1679">
        <v>2095</v>
      </c>
      <c r="M1679">
        <v>38.1</v>
      </c>
      <c r="N1679" s="1">
        <v>3413000</v>
      </c>
      <c r="O1679">
        <v>9.6518999999999999E-4</v>
      </c>
      <c r="P1679">
        <v>1904.4</v>
      </c>
      <c r="Q1679">
        <v>-20060</v>
      </c>
      <c r="R1679">
        <v>0.97811999999999999</v>
      </c>
      <c r="S1679">
        <v>0.97677999999999998</v>
      </c>
      <c r="T1679">
        <v>28.108000000000001</v>
      </c>
      <c r="U1679">
        <v>17.739999999999998</v>
      </c>
      <c r="V1679">
        <v>0.97811999999999999</v>
      </c>
      <c r="W1679">
        <v>0.97724</v>
      </c>
      <c r="X1679">
        <v>28.108000000000001</v>
      </c>
      <c r="Y1679">
        <v>17.741</v>
      </c>
      <c r="Z1679">
        <v>0.66295000000000004</v>
      </c>
      <c r="AA1679">
        <v>0.64946000000000004</v>
      </c>
      <c r="AB1679">
        <v>110.31</v>
      </c>
      <c r="AC1679">
        <v>85.128</v>
      </c>
      <c r="AD1679">
        <v>53</v>
      </c>
      <c r="AE1679">
        <v>45</v>
      </c>
      <c r="AF1679">
        <v>2.2356000000000001E-4</v>
      </c>
      <c r="AG1679" s="1">
        <v>2.9299999999999999E-7</v>
      </c>
      <c r="AH1679">
        <v>2.2326E-4</v>
      </c>
      <c r="AI1679">
        <v>48</v>
      </c>
      <c r="AJ1679">
        <v>1</v>
      </c>
      <c r="AK1679">
        <v>47</v>
      </c>
      <c r="AL1679">
        <v>0</v>
      </c>
      <c r="AM1679">
        <v>0</v>
      </c>
      <c r="AN1679">
        <v>1</v>
      </c>
      <c r="AO1679">
        <v>0.90322999999999998</v>
      </c>
      <c r="AP1679">
        <v>0</v>
      </c>
      <c r="AQ1679">
        <v>0</v>
      </c>
      <c r="AR1679" t="s">
        <v>95</v>
      </c>
      <c r="AS1679" t="s">
        <v>95</v>
      </c>
      <c r="AT1679" t="s">
        <v>95</v>
      </c>
      <c r="AU1679" t="s">
        <v>95</v>
      </c>
      <c r="AV1679" t="s">
        <v>95</v>
      </c>
      <c r="AW1679" t="s">
        <v>95</v>
      </c>
      <c r="AX1679" t="s">
        <v>95</v>
      </c>
      <c r="AY1679" t="s">
        <v>94</v>
      </c>
      <c r="AZ1679" t="s">
        <v>95</v>
      </c>
      <c r="BA1679" t="s">
        <v>94</v>
      </c>
      <c r="BB1679" t="s">
        <v>95</v>
      </c>
      <c r="BC1679" t="s">
        <v>94</v>
      </c>
      <c r="BD1679" t="s">
        <v>95</v>
      </c>
      <c r="BE1679">
        <v>1</v>
      </c>
      <c r="BH1679" t="s">
        <v>151</v>
      </c>
      <c r="BI1679">
        <v>0</v>
      </c>
      <c r="BL1679">
        <v>1</v>
      </c>
      <c r="BM1679">
        <v>1</v>
      </c>
      <c r="BN1679">
        <v>0</v>
      </c>
      <c r="BO1679">
        <v>0</v>
      </c>
      <c r="BP1679">
        <v>1</v>
      </c>
      <c r="BQ1679">
        <v>1</v>
      </c>
      <c r="BY1679">
        <v>1744</v>
      </c>
      <c r="CG1679" s="4">
        <v>1</v>
      </c>
      <c r="CH1679" s="4">
        <v>1</v>
      </c>
      <c r="CI1679" s="5">
        <v>0</v>
      </c>
      <c r="CJ1679" s="5">
        <v>0</v>
      </c>
      <c r="CK1679" s="5">
        <v>1</v>
      </c>
      <c r="CL1679" s="5">
        <v>1</v>
      </c>
    </row>
    <row r="1680" spans="1:90" x14ac:dyDescent="0.2">
      <c r="A1680" t="s">
        <v>2507</v>
      </c>
      <c r="B1680" t="s">
        <v>2503</v>
      </c>
      <c r="C1680" t="s">
        <v>147</v>
      </c>
      <c r="D1680">
        <v>3.5</v>
      </c>
      <c r="E1680" t="s">
        <v>317</v>
      </c>
      <c r="F1680" t="s">
        <v>318</v>
      </c>
      <c r="G1680" t="s">
        <v>319</v>
      </c>
      <c r="H1680" t="s">
        <v>2506</v>
      </c>
      <c r="I1680">
        <v>0.19431999999999999</v>
      </c>
      <c r="J1680">
        <v>0.13481000000000001</v>
      </c>
      <c r="K1680">
        <v>1.4593</v>
      </c>
      <c r="L1680">
        <v>2023</v>
      </c>
      <c r="M1680">
        <v>22.614000000000001</v>
      </c>
      <c r="N1680">
        <v>156.58000000000001</v>
      </c>
      <c r="O1680">
        <v>0.65115999999999996</v>
      </c>
      <c r="P1680">
        <v>1987.4</v>
      </c>
      <c r="Q1680">
        <v>-2906</v>
      </c>
      <c r="R1680">
        <v>0.99119999999999997</v>
      </c>
      <c r="S1680">
        <v>0.99053000000000002</v>
      </c>
      <c r="T1680">
        <v>2.1608000000000001</v>
      </c>
      <c r="U1680">
        <v>1.8090999999999999</v>
      </c>
      <c r="V1680">
        <v>0.98592000000000002</v>
      </c>
      <c r="W1680">
        <v>0.98523000000000005</v>
      </c>
      <c r="X1680">
        <v>2.7326999999999999</v>
      </c>
      <c r="Y1680">
        <v>1.7141999999999999</v>
      </c>
      <c r="Z1680">
        <v>0.64761999999999997</v>
      </c>
      <c r="AA1680">
        <v>0.63043000000000005</v>
      </c>
      <c r="AB1680">
        <v>13.669</v>
      </c>
      <c r="AC1680">
        <v>11.305</v>
      </c>
      <c r="AD1680">
        <v>44</v>
      </c>
      <c r="AE1680">
        <v>44</v>
      </c>
      <c r="AF1680">
        <v>0.51090999999999998</v>
      </c>
      <c r="AG1680">
        <v>6.3863000000000001E-3</v>
      </c>
      <c r="AH1680">
        <v>0.50451999999999997</v>
      </c>
      <c r="AI1680">
        <v>44</v>
      </c>
      <c r="AJ1680">
        <v>1</v>
      </c>
      <c r="AK1680">
        <v>43</v>
      </c>
      <c r="AL1680">
        <v>0</v>
      </c>
      <c r="AM1680">
        <v>0</v>
      </c>
      <c r="AN1680">
        <v>0</v>
      </c>
      <c r="AO1680">
        <v>0.90147999999999995</v>
      </c>
      <c r="AP1680">
        <v>0</v>
      </c>
      <c r="AQ1680">
        <v>1</v>
      </c>
      <c r="AR1680" t="s">
        <v>95</v>
      </c>
      <c r="AS1680" t="s">
        <v>95</v>
      </c>
      <c r="AT1680" t="s">
        <v>95</v>
      </c>
      <c r="AU1680" t="s">
        <v>95</v>
      </c>
      <c r="AV1680" t="s">
        <v>95</v>
      </c>
      <c r="AW1680" t="s">
        <v>95</v>
      </c>
      <c r="AX1680" t="s">
        <v>95</v>
      </c>
      <c r="AY1680" t="s">
        <v>95</v>
      </c>
      <c r="AZ1680" t="s">
        <v>95</v>
      </c>
      <c r="BA1680" t="s">
        <v>95</v>
      </c>
      <c r="BB1680" t="s">
        <v>95</v>
      </c>
      <c r="BC1680" t="s">
        <v>95</v>
      </c>
      <c r="BD1680" t="s">
        <v>95</v>
      </c>
      <c r="BE1680">
        <v>1</v>
      </c>
      <c r="BI1680">
        <v>0</v>
      </c>
      <c r="BJ1680" t="s">
        <v>137</v>
      </c>
      <c r="BK1680" t="s">
        <v>133</v>
      </c>
      <c r="BL1680">
        <v>1</v>
      </c>
      <c r="BM1680">
        <v>1</v>
      </c>
      <c r="BN1680">
        <v>0</v>
      </c>
      <c r="BO1680">
        <v>0</v>
      </c>
      <c r="BP1680">
        <v>0</v>
      </c>
      <c r="BQ1680">
        <v>1</v>
      </c>
      <c r="BY1680">
        <v>1745</v>
      </c>
      <c r="CG1680" s="4">
        <v>1</v>
      </c>
      <c r="CH1680" s="4">
        <v>1</v>
      </c>
      <c r="CI1680" s="5">
        <v>0</v>
      </c>
      <c r="CJ1680" s="5">
        <v>0</v>
      </c>
      <c r="CK1680" s="5">
        <v>0</v>
      </c>
      <c r="CL1680" s="5">
        <v>1</v>
      </c>
    </row>
    <row r="1681" spans="1:90" x14ac:dyDescent="0.2">
      <c r="A1681" t="s">
        <v>2508</v>
      </c>
      <c r="B1681" t="s">
        <v>2503</v>
      </c>
      <c r="C1681" t="s">
        <v>147</v>
      </c>
      <c r="D1681">
        <v>3.5</v>
      </c>
      <c r="E1681" t="s">
        <v>317</v>
      </c>
      <c r="F1681" t="s">
        <v>321</v>
      </c>
      <c r="G1681" t="s">
        <v>322</v>
      </c>
      <c r="H1681" t="s">
        <v>2506</v>
      </c>
      <c r="I1681">
        <v>0.59524999999999995</v>
      </c>
      <c r="J1681">
        <v>1.5379E-2</v>
      </c>
      <c r="K1681">
        <v>0.1525</v>
      </c>
      <c r="L1681">
        <v>2013.5</v>
      </c>
      <c r="M1681">
        <v>7.3826000000000001</v>
      </c>
      <c r="N1681">
        <v>6.3971999999999998</v>
      </c>
      <c r="O1681">
        <v>1552.1</v>
      </c>
      <c r="P1681" s="1">
        <v>157750</v>
      </c>
      <c r="Q1681">
        <v>-303.57</v>
      </c>
      <c r="R1681">
        <v>0.65217999999999998</v>
      </c>
      <c r="S1681">
        <v>0.62609000000000004</v>
      </c>
      <c r="T1681">
        <v>1.6881999999999999</v>
      </c>
      <c r="U1681">
        <v>0.94584999999999997</v>
      </c>
      <c r="V1681">
        <v>-0.40343000000000001</v>
      </c>
      <c r="W1681">
        <v>-0.47188999999999998</v>
      </c>
      <c r="X1681">
        <v>3.3912</v>
      </c>
      <c r="Y1681">
        <v>1.8182</v>
      </c>
      <c r="Z1681">
        <v>0.45766000000000001</v>
      </c>
      <c r="AA1681">
        <v>0.43120000000000003</v>
      </c>
      <c r="AB1681">
        <v>2.1080999999999999</v>
      </c>
      <c r="AC1681">
        <v>1.5864</v>
      </c>
      <c r="AD1681">
        <v>44</v>
      </c>
      <c r="AE1681">
        <v>20</v>
      </c>
      <c r="AF1681">
        <v>1.5631999999999999</v>
      </c>
      <c r="AG1681">
        <v>0.15631999999999999</v>
      </c>
      <c r="AH1681">
        <v>1.4069</v>
      </c>
      <c r="AI1681">
        <v>43</v>
      </c>
      <c r="AJ1681">
        <v>4</v>
      </c>
      <c r="AK1681">
        <v>42</v>
      </c>
      <c r="AL1681">
        <v>0</v>
      </c>
      <c r="AM1681">
        <v>0</v>
      </c>
      <c r="AN1681">
        <v>1</v>
      </c>
      <c r="AO1681">
        <v>0.81028</v>
      </c>
      <c r="AP1681">
        <v>0</v>
      </c>
      <c r="AQ1681">
        <v>1</v>
      </c>
      <c r="AR1681" t="s">
        <v>94</v>
      </c>
      <c r="AS1681" t="s">
        <v>95</v>
      </c>
      <c r="AT1681" t="s">
        <v>95</v>
      </c>
      <c r="AU1681" t="s">
        <v>94</v>
      </c>
      <c r="AV1681" t="s">
        <v>94</v>
      </c>
      <c r="AW1681" t="s">
        <v>94</v>
      </c>
      <c r="AX1681" t="s">
        <v>95</v>
      </c>
      <c r="AY1681" t="s">
        <v>95</v>
      </c>
      <c r="AZ1681" t="s">
        <v>95</v>
      </c>
      <c r="BA1681" t="s">
        <v>94</v>
      </c>
      <c r="BB1681" t="s">
        <v>94</v>
      </c>
      <c r="BC1681" t="s">
        <v>94</v>
      </c>
      <c r="BD1681" t="s">
        <v>94</v>
      </c>
      <c r="BE1681">
        <v>2</v>
      </c>
      <c r="BI1681">
        <v>0</v>
      </c>
      <c r="BJ1681" t="s">
        <v>132</v>
      </c>
      <c r="BK1681" t="s">
        <v>133</v>
      </c>
      <c r="BL1681">
        <v>1</v>
      </c>
      <c r="BM1681">
        <v>1</v>
      </c>
      <c r="BN1681">
        <v>0</v>
      </c>
      <c r="BO1681">
        <v>0</v>
      </c>
      <c r="BP1681">
        <v>0</v>
      </c>
      <c r="BQ1681">
        <v>0</v>
      </c>
      <c r="BY1681">
        <v>1746</v>
      </c>
      <c r="CG1681" s="4">
        <v>1</v>
      </c>
      <c r="CH1681" s="4">
        <v>1</v>
      </c>
      <c r="CI1681" s="5">
        <v>0</v>
      </c>
      <c r="CJ1681" s="5">
        <v>0</v>
      </c>
      <c r="CK1681" s="5">
        <v>0</v>
      </c>
      <c r="CL1681" s="5">
        <v>0</v>
      </c>
    </row>
    <row r="1682" spans="1:90" x14ac:dyDescent="0.2">
      <c r="A1682" t="s">
        <v>2509</v>
      </c>
      <c r="B1682" t="s">
        <v>2503</v>
      </c>
      <c r="C1682" t="s">
        <v>147</v>
      </c>
      <c r="D1682">
        <v>3.5</v>
      </c>
      <c r="E1682" t="s">
        <v>317</v>
      </c>
      <c r="F1682" t="s">
        <v>325</v>
      </c>
      <c r="G1682" t="s">
        <v>326</v>
      </c>
      <c r="H1682" t="s">
        <v>2506</v>
      </c>
      <c r="I1682">
        <v>0.51309000000000005</v>
      </c>
      <c r="J1682">
        <v>2.3983000000000001E-2</v>
      </c>
      <c r="K1682">
        <v>0.24221000000000001</v>
      </c>
      <c r="L1682">
        <v>2018.3</v>
      </c>
      <c r="M1682">
        <v>8.5647000000000002</v>
      </c>
      <c r="N1682">
        <v>15.029</v>
      </c>
      <c r="O1682">
        <v>1550.1</v>
      </c>
      <c r="P1682" s="1">
        <v>157960</v>
      </c>
      <c r="Q1682">
        <v>-482.83</v>
      </c>
      <c r="R1682">
        <v>0.82698000000000005</v>
      </c>
      <c r="S1682">
        <v>0.81401000000000001</v>
      </c>
      <c r="T1682">
        <v>1.9379999999999999</v>
      </c>
      <c r="U1682">
        <v>0.80335999999999996</v>
      </c>
      <c r="V1682">
        <v>-0.22388</v>
      </c>
      <c r="W1682">
        <v>-0.28358</v>
      </c>
      <c r="X1682">
        <v>5.1543999999999999</v>
      </c>
      <c r="Y1682">
        <v>2.2044999999999999</v>
      </c>
      <c r="Z1682">
        <v>0.43578</v>
      </c>
      <c r="AA1682">
        <v>0.40826000000000001</v>
      </c>
      <c r="AB1682">
        <v>3.4996999999999998</v>
      </c>
      <c r="AC1682">
        <v>2.4704000000000002</v>
      </c>
      <c r="AD1682">
        <v>44</v>
      </c>
      <c r="AE1682">
        <v>13</v>
      </c>
      <c r="AF1682">
        <v>1.5303</v>
      </c>
      <c r="AG1682">
        <v>6.6535999999999998E-2</v>
      </c>
      <c r="AH1682">
        <v>1.4638</v>
      </c>
      <c r="AI1682">
        <v>14</v>
      </c>
      <c r="AJ1682">
        <v>1</v>
      </c>
      <c r="AK1682">
        <v>12</v>
      </c>
      <c r="AL1682">
        <v>0</v>
      </c>
      <c r="AM1682">
        <v>0</v>
      </c>
      <c r="AN1682">
        <v>1</v>
      </c>
      <c r="AO1682">
        <v>0.76132999999999995</v>
      </c>
      <c r="AP1682">
        <v>0</v>
      </c>
      <c r="AQ1682">
        <v>1</v>
      </c>
      <c r="AR1682" t="s">
        <v>95</v>
      </c>
      <c r="AS1682" t="s">
        <v>95</v>
      </c>
      <c r="AT1682" t="s">
        <v>95</v>
      </c>
      <c r="AU1682" t="s">
        <v>95</v>
      </c>
      <c r="AV1682" t="s">
        <v>95</v>
      </c>
      <c r="AW1682" t="s">
        <v>95</v>
      </c>
      <c r="AX1682" t="s">
        <v>95</v>
      </c>
      <c r="AY1682" t="s">
        <v>95</v>
      </c>
      <c r="AZ1682" t="s">
        <v>95</v>
      </c>
      <c r="BA1682" t="s">
        <v>95</v>
      </c>
      <c r="BB1682" t="s">
        <v>95</v>
      </c>
      <c r="BC1682" t="s">
        <v>95</v>
      </c>
      <c r="BD1682" t="s">
        <v>95</v>
      </c>
      <c r="BE1682">
        <v>2</v>
      </c>
      <c r="BI1682">
        <v>0</v>
      </c>
      <c r="BJ1682" t="s">
        <v>132</v>
      </c>
      <c r="BK1682" t="s">
        <v>133</v>
      </c>
      <c r="BL1682">
        <v>1</v>
      </c>
      <c r="BM1682">
        <v>1</v>
      </c>
      <c r="BN1682">
        <v>0</v>
      </c>
      <c r="BO1682">
        <v>0</v>
      </c>
      <c r="BP1682">
        <v>0</v>
      </c>
      <c r="BQ1682">
        <v>0</v>
      </c>
      <c r="BY1682">
        <v>1747</v>
      </c>
      <c r="CG1682" s="4">
        <v>1</v>
      </c>
      <c r="CH1682" s="4">
        <v>1</v>
      </c>
      <c r="CI1682" s="5">
        <v>0</v>
      </c>
      <c r="CJ1682" s="5">
        <v>0</v>
      </c>
      <c r="CK1682" s="5">
        <v>0</v>
      </c>
      <c r="CL1682" s="5">
        <v>0</v>
      </c>
    </row>
    <row r="1683" spans="1:90" x14ac:dyDescent="0.2">
      <c r="A1683" t="s">
        <v>2510</v>
      </c>
      <c r="B1683" t="s">
        <v>2503</v>
      </c>
      <c r="C1683" t="s">
        <v>147</v>
      </c>
      <c r="D1683">
        <v>3.5</v>
      </c>
      <c r="E1683" t="s">
        <v>317</v>
      </c>
      <c r="F1683" t="s">
        <v>328</v>
      </c>
      <c r="G1683" t="s">
        <v>329</v>
      </c>
      <c r="H1683" t="s">
        <v>2506</v>
      </c>
      <c r="I1683">
        <v>23.114999999999998</v>
      </c>
      <c r="J1683">
        <v>0.18526000000000001</v>
      </c>
      <c r="K1683">
        <v>3.5457999999999998</v>
      </c>
      <c r="L1683">
        <v>2020.1</v>
      </c>
      <c r="M1683">
        <v>0.19011</v>
      </c>
      <c r="N1683">
        <v>264.18</v>
      </c>
      <c r="O1683">
        <v>4.0273000000000003E-2</v>
      </c>
      <c r="P1683">
        <v>1976.6</v>
      </c>
      <c r="Q1683">
        <v>-7069.6</v>
      </c>
      <c r="R1683">
        <v>0.72274000000000005</v>
      </c>
      <c r="S1683">
        <v>0.70194999999999996</v>
      </c>
      <c r="T1683">
        <v>45.500999999999998</v>
      </c>
      <c r="U1683">
        <v>17.414999999999999</v>
      </c>
      <c r="V1683">
        <v>0.54249000000000003</v>
      </c>
      <c r="W1683">
        <v>0.52017000000000002</v>
      </c>
      <c r="X1683">
        <v>58.448999999999998</v>
      </c>
      <c r="Y1683">
        <v>26.870999999999999</v>
      </c>
      <c r="Z1683">
        <v>0.27150999999999997</v>
      </c>
      <c r="AA1683">
        <v>0.23597000000000001</v>
      </c>
      <c r="AB1683">
        <v>73.754000000000005</v>
      </c>
      <c r="AC1683">
        <v>46.506999999999998</v>
      </c>
      <c r="AD1683">
        <v>44</v>
      </c>
      <c r="AE1683">
        <v>13</v>
      </c>
      <c r="AF1683">
        <v>1.6556</v>
      </c>
      <c r="AG1683">
        <v>1.3247999999999999E-3</v>
      </c>
      <c r="AH1683">
        <v>1.6541999999999999</v>
      </c>
      <c r="AI1683">
        <v>14</v>
      </c>
      <c r="AJ1683">
        <v>2</v>
      </c>
      <c r="AK1683">
        <v>13</v>
      </c>
      <c r="AL1683">
        <v>1</v>
      </c>
      <c r="AM1683">
        <v>0</v>
      </c>
      <c r="AN1683">
        <v>1</v>
      </c>
      <c r="AO1683">
        <v>0.67573000000000005</v>
      </c>
      <c r="AP1683">
        <v>0</v>
      </c>
      <c r="AQ1683">
        <v>0</v>
      </c>
      <c r="AR1683" t="s">
        <v>95</v>
      </c>
      <c r="AS1683" t="s">
        <v>95</v>
      </c>
      <c r="AT1683" t="s">
        <v>95</v>
      </c>
      <c r="AU1683" t="s">
        <v>94</v>
      </c>
      <c r="AV1683" t="s">
        <v>95</v>
      </c>
      <c r="AW1683" t="s">
        <v>94</v>
      </c>
      <c r="AX1683" t="s">
        <v>94</v>
      </c>
      <c r="AY1683" t="s">
        <v>95</v>
      </c>
      <c r="AZ1683" t="s">
        <v>94</v>
      </c>
      <c r="BA1683" t="s">
        <v>94</v>
      </c>
      <c r="BB1683" t="s">
        <v>94</v>
      </c>
      <c r="BC1683" t="s">
        <v>94</v>
      </c>
      <c r="BD1683" t="s">
        <v>94</v>
      </c>
      <c r="BE1683">
        <v>2</v>
      </c>
      <c r="BI1683">
        <v>0</v>
      </c>
      <c r="BJ1683" t="s">
        <v>132</v>
      </c>
      <c r="BK1683" t="s">
        <v>133</v>
      </c>
      <c r="BL1683">
        <v>1</v>
      </c>
      <c r="BM1683">
        <v>1</v>
      </c>
      <c r="BN1683">
        <v>0</v>
      </c>
      <c r="BO1683">
        <v>0</v>
      </c>
      <c r="BP1683">
        <v>0</v>
      </c>
      <c r="BQ1683">
        <v>0</v>
      </c>
      <c r="BY1683">
        <v>1748</v>
      </c>
      <c r="CG1683" s="4">
        <v>1</v>
      </c>
      <c r="CH1683" s="4">
        <v>1</v>
      </c>
      <c r="CI1683" s="5">
        <v>0</v>
      </c>
      <c r="CJ1683" s="5">
        <v>0</v>
      </c>
      <c r="CK1683" s="5">
        <v>0</v>
      </c>
      <c r="CL1683" s="5">
        <v>0</v>
      </c>
    </row>
    <row r="1684" spans="1:90" x14ac:dyDescent="0.2">
      <c r="A1684" t="s">
        <v>2511</v>
      </c>
      <c r="B1684" t="s">
        <v>2503</v>
      </c>
      <c r="C1684" t="s">
        <v>147</v>
      </c>
      <c r="D1684">
        <v>3.5</v>
      </c>
      <c r="E1684" t="s">
        <v>317</v>
      </c>
      <c r="F1684" t="s">
        <v>331</v>
      </c>
      <c r="G1684" t="s">
        <v>329</v>
      </c>
      <c r="H1684" t="s">
        <v>2506</v>
      </c>
      <c r="I1684">
        <v>20.187999999999999</v>
      </c>
      <c r="J1684">
        <v>0.17793</v>
      </c>
      <c r="K1684">
        <v>4.2888999999999999</v>
      </c>
      <c r="L1684">
        <v>2020</v>
      </c>
      <c r="M1684">
        <v>0.21768000000000001</v>
      </c>
      <c r="N1684">
        <v>303.27999999999997</v>
      </c>
      <c r="O1684">
        <v>3.5219E-2</v>
      </c>
      <c r="P1684">
        <v>1973</v>
      </c>
      <c r="Q1684">
        <v>-8550.7999999999993</v>
      </c>
      <c r="R1684">
        <v>0.74939999999999996</v>
      </c>
      <c r="S1684">
        <v>0.73060999999999998</v>
      </c>
      <c r="T1684">
        <v>49.222999999999999</v>
      </c>
      <c r="U1684">
        <v>19.305</v>
      </c>
      <c r="V1684">
        <v>0.59255000000000002</v>
      </c>
      <c r="W1684">
        <v>0.57267999999999997</v>
      </c>
      <c r="X1684">
        <v>62.765000000000001</v>
      </c>
      <c r="Y1684">
        <v>28.492999999999999</v>
      </c>
      <c r="Z1684">
        <v>0.30678</v>
      </c>
      <c r="AA1684">
        <v>0.27296999999999999</v>
      </c>
      <c r="AB1684">
        <v>81.867999999999995</v>
      </c>
      <c r="AC1684">
        <v>52.000999999999998</v>
      </c>
      <c r="AD1684">
        <v>44</v>
      </c>
      <c r="AE1684">
        <v>14</v>
      </c>
      <c r="AF1684">
        <v>1.6012999999999999</v>
      </c>
      <c r="AG1684">
        <v>4.7314999999999998E-4</v>
      </c>
      <c r="AH1684">
        <v>1.6009</v>
      </c>
      <c r="AI1684">
        <v>14</v>
      </c>
      <c r="AJ1684">
        <v>2</v>
      </c>
      <c r="AK1684">
        <v>10</v>
      </c>
      <c r="AL1684">
        <v>1</v>
      </c>
      <c r="AM1684">
        <v>1</v>
      </c>
      <c r="AN1684">
        <v>1</v>
      </c>
      <c r="AO1684">
        <v>0.77444999999999997</v>
      </c>
      <c r="AP1684">
        <v>0</v>
      </c>
      <c r="AQ1684">
        <v>0</v>
      </c>
      <c r="AR1684" t="s">
        <v>95</v>
      </c>
      <c r="AS1684" t="s">
        <v>95</v>
      </c>
      <c r="AT1684" t="s">
        <v>95</v>
      </c>
      <c r="AU1684" t="s">
        <v>94</v>
      </c>
      <c r="AV1684" t="s">
        <v>95</v>
      </c>
      <c r="AW1684" t="s">
        <v>94</v>
      </c>
      <c r="AX1684" t="s">
        <v>95</v>
      </c>
      <c r="AY1684" t="s">
        <v>95</v>
      </c>
      <c r="AZ1684" t="s">
        <v>95</v>
      </c>
      <c r="BA1684" t="s">
        <v>94</v>
      </c>
      <c r="BB1684" t="s">
        <v>94</v>
      </c>
      <c r="BC1684" t="s">
        <v>94</v>
      </c>
      <c r="BD1684" t="s">
        <v>94</v>
      </c>
      <c r="BE1684">
        <v>2</v>
      </c>
      <c r="BI1684">
        <v>0</v>
      </c>
      <c r="BJ1684" t="s">
        <v>132</v>
      </c>
      <c r="BK1684" t="s">
        <v>133</v>
      </c>
      <c r="BL1684">
        <v>1</v>
      </c>
      <c r="BM1684">
        <v>1</v>
      </c>
      <c r="BN1684">
        <v>0</v>
      </c>
      <c r="BO1684">
        <v>0</v>
      </c>
      <c r="BP1684">
        <v>0</v>
      </c>
      <c r="BQ1684">
        <v>0</v>
      </c>
      <c r="BY1684">
        <v>1749</v>
      </c>
      <c r="CG1684" s="4">
        <v>1</v>
      </c>
      <c r="CH1684" s="4">
        <v>1</v>
      </c>
      <c r="CI1684" s="5">
        <v>0</v>
      </c>
      <c r="CJ1684" s="5">
        <v>0</v>
      </c>
      <c r="CK1684" s="5">
        <v>0</v>
      </c>
      <c r="CL1684" s="5">
        <v>0</v>
      </c>
    </row>
    <row r="1685" spans="1:90" x14ac:dyDescent="0.2">
      <c r="A1685" t="s">
        <v>2512</v>
      </c>
      <c r="B1685" t="s">
        <v>2503</v>
      </c>
      <c r="C1685" t="s">
        <v>147</v>
      </c>
      <c r="D1685">
        <v>3.5</v>
      </c>
      <c r="E1685" t="s">
        <v>317</v>
      </c>
      <c r="F1685" t="s">
        <v>333</v>
      </c>
      <c r="G1685" t="s">
        <v>326</v>
      </c>
      <c r="H1685" t="s">
        <v>2506</v>
      </c>
      <c r="I1685">
        <v>0.50394000000000005</v>
      </c>
      <c r="J1685">
        <v>3.3821999999999998E-2</v>
      </c>
      <c r="K1685">
        <v>0.34601999999999999</v>
      </c>
      <c r="L1685">
        <v>2018.1</v>
      </c>
      <c r="M1685">
        <v>8.7201000000000004</v>
      </c>
      <c r="N1685">
        <v>20.994</v>
      </c>
      <c r="O1685">
        <v>1547.9</v>
      </c>
      <c r="P1685" s="1">
        <v>158170</v>
      </c>
      <c r="Q1685">
        <v>-689.72</v>
      </c>
      <c r="R1685">
        <v>0.83140000000000003</v>
      </c>
      <c r="S1685">
        <v>0.81874999999999998</v>
      </c>
      <c r="T1685">
        <v>2.6844000000000001</v>
      </c>
      <c r="U1685">
        <v>1.1264000000000001</v>
      </c>
      <c r="V1685">
        <v>-0.23688000000000001</v>
      </c>
      <c r="W1685">
        <v>-0.29720999999999997</v>
      </c>
      <c r="X1685">
        <v>7.2706999999999997</v>
      </c>
      <c r="Y1685">
        <v>3.1818</v>
      </c>
      <c r="Z1685">
        <v>0.45172000000000001</v>
      </c>
      <c r="AA1685">
        <v>0.42497000000000001</v>
      </c>
      <c r="AB1685">
        <v>4.8407999999999998</v>
      </c>
      <c r="AC1685">
        <v>3.4670999999999998</v>
      </c>
      <c r="AD1685">
        <v>44</v>
      </c>
      <c r="AE1685">
        <v>15</v>
      </c>
      <c r="AF1685">
        <v>1.5242</v>
      </c>
      <c r="AG1685">
        <v>4.7632000000000001E-2</v>
      </c>
      <c r="AH1685">
        <v>1.4765999999999999</v>
      </c>
      <c r="AI1685">
        <v>15</v>
      </c>
      <c r="AJ1685">
        <v>1</v>
      </c>
      <c r="AK1685">
        <v>14</v>
      </c>
      <c r="AL1685">
        <v>0</v>
      </c>
      <c r="AM1685">
        <v>0</v>
      </c>
      <c r="AN1685">
        <v>1</v>
      </c>
      <c r="AO1685">
        <v>0.78159999999999996</v>
      </c>
      <c r="AP1685">
        <v>0</v>
      </c>
      <c r="AQ1685">
        <v>1</v>
      </c>
      <c r="AR1685" t="s">
        <v>95</v>
      </c>
      <c r="AS1685" t="s">
        <v>95</v>
      </c>
      <c r="AT1685" t="s">
        <v>95</v>
      </c>
      <c r="AU1685" t="s">
        <v>95</v>
      </c>
      <c r="AV1685" t="s">
        <v>95</v>
      </c>
      <c r="AW1685" t="s">
        <v>95</v>
      </c>
      <c r="AX1685" t="s">
        <v>95</v>
      </c>
      <c r="AY1685" t="s">
        <v>95</v>
      </c>
      <c r="AZ1685" t="s">
        <v>95</v>
      </c>
      <c r="BA1685" t="s">
        <v>95</v>
      </c>
      <c r="BB1685" t="s">
        <v>95</v>
      </c>
      <c r="BC1685" t="s">
        <v>95</v>
      </c>
      <c r="BD1685" t="s">
        <v>95</v>
      </c>
      <c r="BE1685">
        <v>2</v>
      </c>
      <c r="BI1685">
        <v>0</v>
      </c>
      <c r="BJ1685" t="s">
        <v>132</v>
      </c>
      <c r="BK1685" t="s">
        <v>133</v>
      </c>
      <c r="BL1685">
        <v>1</v>
      </c>
      <c r="BM1685">
        <v>1</v>
      </c>
      <c r="BN1685">
        <v>0</v>
      </c>
      <c r="BO1685">
        <v>0</v>
      </c>
      <c r="BP1685">
        <v>0</v>
      </c>
      <c r="BQ1685">
        <v>0</v>
      </c>
      <c r="BY1685">
        <v>1750</v>
      </c>
      <c r="CG1685" s="4">
        <v>1</v>
      </c>
      <c r="CH1685" s="4">
        <v>1</v>
      </c>
      <c r="CI1685" s="5">
        <v>0</v>
      </c>
      <c r="CJ1685" s="5">
        <v>0</v>
      </c>
      <c r="CK1685" s="5">
        <v>0</v>
      </c>
      <c r="CL1685" s="5">
        <v>0</v>
      </c>
    </row>
    <row r="1686" spans="1:90" x14ac:dyDescent="0.2">
      <c r="A1686" t="s">
        <v>2513</v>
      </c>
      <c r="B1686" t="s">
        <v>2503</v>
      </c>
      <c r="C1686" t="s">
        <v>147</v>
      </c>
      <c r="D1686">
        <v>3.5</v>
      </c>
      <c r="E1686" t="s">
        <v>317</v>
      </c>
      <c r="F1686" t="s">
        <v>335</v>
      </c>
      <c r="G1686" t="s">
        <v>336</v>
      </c>
      <c r="H1686" t="s">
        <v>2506</v>
      </c>
      <c r="I1686">
        <v>0.13494999999999999</v>
      </c>
      <c r="J1686">
        <v>0.13494</v>
      </c>
      <c r="K1686">
        <v>11.585000000000001</v>
      </c>
      <c r="L1686">
        <v>2119.1</v>
      </c>
      <c r="M1686">
        <v>32.564999999999998</v>
      </c>
      <c r="N1686" s="1">
        <v>267520000</v>
      </c>
      <c r="O1686">
        <v>8.7568000000000003E-3</v>
      </c>
      <c r="P1686">
        <v>1940.2</v>
      </c>
      <c r="Q1686">
        <v>-23067</v>
      </c>
      <c r="R1686">
        <v>0.99807999999999997</v>
      </c>
      <c r="S1686">
        <v>0.99792999999999998</v>
      </c>
      <c r="T1686">
        <v>7.8689999999999998</v>
      </c>
      <c r="U1686">
        <v>6.4958999999999998</v>
      </c>
      <c r="V1686">
        <v>0.99807999999999997</v>
      </c>
      <c r="W1686">
        <v>0.99797999999999998</v>
      </c>
      <c r="X1686">
        <v>7.8689999999999998</v>
      </c>
      <c r="Y1686">
        <v>6.4958999999999998</v>
      </c>
      <c r="Z1686">
        <v>0.67149000000000003</v>
      </c>
      <c r="AA1686">
        <v>0.65547</v>
      </c>
      <c r="AB1686">
        <v>102.89</v>
      </c>
      <c r="AC1686">
        <v>81.158000000000001</v>
      </c>
      <c r="AD1686">
        <v>44</v>
      </c>
      <c r="AE1686">
        <v>44</v>
      </c>
      <c r="AF1686" s="1">
        <v>2.6838999999999998E-6</v>
      </c>
      <c r="AG1686" s="1">
        <v>3.7380000000000001E-9</v>
      </c>
      <c r="AH1686" s="1">
        <v>2.6802000000000002E-6</v>
      </c>
      <c r="AI1686">
        <v>44</v>
      </c>
      <c r="AJ1686">
        <v>0</v>
      </c>
      <c r="AK1686">
        <v>43</v>
      </c>
      <c r="AL1686">
        <v>0</v>
      </c>
      <c r="AM1686">
        <v>0</v>
      </c>
      <c r="AN1686">
        <v>0</v>
      </c>
      <c r="AO1686">
        <v>0.87388999999999994</v>
      </c>
      <c r="AP1686">
        <v>0</v>
      </c>
      <c r="AQ1686">
        <v>0</v>
      </c>
      <c r="AR1686" t="s">
        <v>95</v>
      </c>
      <c r="AS1686" t="s">
        <v>95</v>
      </c>
      <c r="AT1686" t="s">
        <v>95</v>
      </c>
      <c r="AU1686" t="s">
        <v>95</v>
      </c>
      <c r="AV1686" t="s">
        <v>95</v>
      </c>
      <c r="AW1686" t="s">
        <v>95</v>
      </c>
      <c r="AX1686" t="s">
        <v>95</v>
      </c>
      <c r="AY1686" t="s">
        <v>94</v>
      </c>
      <c r="AZ1686" t="s">
        <v>95</v>
      </c>
      <c r="BA1686" t="s">
        <v>94</v>
      </c>
      <c r="BB1686" t="s">
        <v>95</v>
      </c>
      <c r="BC1686" t="s">
        <v>94</v>
      </c>
      <c r="BD1686" t="s">
        <v>95</v>
      </c>
      <c r="BH1686" t="s">
        <v>389</v>
      </c>
      <c r="BI1686">
        <v>1</v>
      </c>
      <c r="BJ1686" t="s">
        <v>97</v>
      </c>
      <c r="BK1686" t="s">
        <v>337</v>
      </c>
      <c r="BL1686">
        <v>0</v>
      </c>
      <c r="BM1686">
        <v>0</v>
      </c>
      <c r="BN1686">
        <v>0</v>
      </c>
      <c r="BO1686">
        <v>0</v>
      </c>
      <c r="BP1686">
        <v>0</v>
      </c>
      <c r="BQ1686">
        <v>0</v>
      </c>
      <c r="BY1686">
        <v>1751</v>
      </c>
      <c r="CG1686" s="4">
        <v>0</v>
      </c>
      <c r="CH1686" s="4">
        <v>0</v>
      </c>
      <c r="CI1686" s="5">
        <v>0</v>
      </c>
      <c r="CJ1686" s="5">
        <v>0</v>
      </c>
      <c r="CK1686" s="5">
        <v>0</v>
      </c>
      <c r="CL1686" s="5">
        <v>0</v>
      </c>
    </row>
    <row r="1687" spans="1:90" x14ac:dyDescent="0.2">
      <c r="A1687" t="s">
        <v>2514</v>
      </c>
      <c r="B1687" t="s">
        <v>2503</v>
      </c>
      <c r="C1687" t="s">
        <v>147</v>
      </c>
      <c r="D1687">
        <v>3.5</v>
      </c>
      <c r="E1687" t="s">
        <v>317</v>
      </c>
      <c r="F1687" t="s">
        <v>339</v>
      </c>
      <c r="G1687" t="s">
        <v>340</v>
      </c>
      <c r="H1687" t="s">
        <v>2506</v>
      </c>
      <c r="I1687">
        <v>0.16614000000000001</v>
      </c>
      <c r="J1687">
        <v>0.14610999999999999</v>
      </c>
      <c r="K1687">
        <v>1.3520000000000001</v>
      </c>
      <c r="L1687">
        <v>2030.2</v>
      </c>
      <c r="M1687">
        <v>26.451000000000001</v>
      </c>
      <c r="N1687">
        <v>358.83</v>
      </c>
      <c r="O1687">
        <v>1.9084000000000001</v>
      </c>
      <c r="P1687">
        <v>1997</v>
      </c>
      <c r="Q1687">
        <v>-2691.9</v>
      </c>
      <c r="R1687">
        <v>0.99351999999999996</v>
      </c>
      <c r="S1687">
        <v>0.99302000000000001</v>
      </c>
      <c r="T1687">
        <v>1.7005999999999999</v>
      </c>
      <c r="U1687">
        <v>1.4078999999999999</v>
      </c>
      <c r="V1687">
        <v>0.9929</v>
      </c>
      <c r="W1687">
        <v>0.99253999999999998</v>
      </c>
      <c r="X1687">
        <v>1.7797000000000001</v>
      </c>
      <c r="Y1687">
        <v>1.3141</v>
      </c>
      <c r="Z1687">
        <v>0.63104000000000005</v>
      </c>
      <c r="AA1687">
        <v>0.61258999999999997</v>
      </c>
      <c r="AB1687">
        <v>12.829000000000001</v>
      </c>
      <c r="AC1687">
        <v>10.31</v>
      </c>
      <c r="AD1687">
        <v>43</v>
      </c>
      <c r="AE1687">
        <v>43</v>
      </c>
      <c r="AF1687">
        <v>0.22294</v>
      </c>
      <c r="AG1687">
        <v>2.7867999999999999E-3</v>
      </c>
      <c r="AH1687">
        <v>0.22015999999999999</v>
      </c>
      <c r="AI1687">
        <v>43</v>
      </c>
      <c r="AJ1687">
        <v>0</v>
      </c>
      <c r="AK1687">
        <v>42</v>
      </c>
      <c r="AL1687">
        <v>0</v>
      </c>
      <c r="AM1687">
        <v>0</v>
      </c>
      <c r="AN1687">
        <v>0</v>
      </c>
      <c r="AO1687">
        <v>0.87946999999999997</v>
      </c>
      <c r="AP1687">
        <v>0</v>
      </c>
      <c r="AQ1687">
        <v>1</v>
      </c>
      <c r="AR1687" t="s">
        <v>95</v>
      </c>
      <c r="AS1687" t="s">
        <v>95</v>
      </c>
      <c r="AT1687" t="s">
        <v>95</v>
      </c>
      <c r="AU1687" t="s">
        <v>95</v>
      </c>
      <c r="AV1687" t="s">
        <v>95</v>
      </c>
      <c r="AW1687" t="s">
        <v>95</v>
      </c>
      <c r="AX1687" t="s">
        <v>95</v>
      </c>
      <c r="AY1687" t="s">
        <v>95</v>
      </c>
      <c r="AZ1687" t="s">
        <v>95</v>
      </c>
      <c r="BA1687" t="s">
        <v>95</v>
      </c>
      <c r="BB1687" t="s">
        <v>95</v>
      </c>
      <c r="BC1687" t="s">
        <v>95</v>
      </c>
      <c r="BD1687" t="s">
        <v>95</v>
      </c>
      <c r="BH1687" t="s">
        <v>341</v>
      </c>
      <c r="BI1687">
        <v>1</v>
      </c>
      <c r="BJ1687" t="s">
        <v>97</v>
      </c>
      <c r="BK1687" t="s">
        <v>138</v>
      </c>
      <c r="BL1687">
        <v>0</v>
      </c>
      <c r="BM1687">
        <v>0</v>
      </c>
      <c r="BN1687">
        <v>0</v>
      </c>
      <c r="BO1687">
        <v>0</v>
      </c>
      <c r="BP1687">
        <v>0</v>
      </c>
      <c r="BQ1687">
        <v>0</v>
      </c>
      <c r="BY1687">
        <v>1752</v>
      </c>
      <c r="CG1687" s="4">
        <v>0</v>
      </c>
      <c r="CH1687" s="4">
        <v>0</v>
      </c>
      <c r="CI1687" s="5">
        <v>0</v>
      </c>
      <c r="CJ1687" s="5">
        <v>0</v>
      </c>
      <c r="CK1687" s="5">
        <v>0</v>
      </c>
      <c r="CL1687" s="5">
        <v>0</v>
      </c>
    </row>
    <row r="1688" spans="1:90" x14ac:dyDescent="0.2">
      <c r="A1688" t="s">
        <v>2515</v>
      </c>
      <c r="B1688" t="s">
        <v>2503</v>
      </c>
      <c r="C1688" t="s">
        <v>147</v>
      </c>
      <c r="D1688">
        <v>3.5</v>
      </c>
      <c r="E1688" t="s">
        <v>317</v>
      </c>
      <c r="F1688" t="s">
        <v>343</v>
      </c>
      <c r="G1688" t="s">
        <v>344</v>
      </c>
      <c r="H1688" t="s">
        <v>2506</v>
      </c>
      <c r="I1688">
        <v>0.19431999999999999</v>
      </c>
      <c r="J1688">
        <v>0.13481000000000001</v>
      </c>
      <c r="K1688">
        <v>1.4593</v>
      </c>
      <c r="L1688">
        <v>2023</v>
      </c>
      <c r="M1688">
        <v>22.614000000000001</v>
      </c>
      <c r="N1688">
        <v>156.58000000000001</v>
      </c>
      <c r="O1688">
        <v>0.65115999999999996</v>
      </c>
      <c r="P1688">
        <v>1987.4</v>
      </c>
      <c r="Q1688">
        <v>-2906</v>
      </c>
      <c r="R1688">
        <v>0.99119999999999997</v>
      </c>
      <c r="S1688">
        <v>0.99053000000000002</v>
      </c>
      <c r="T1688">
        <v>2.1608000000000001</v>
      </c>
      <c r="U1688">
        <v>1.8090999999999999</v>
      </c>
      <c r="V1688">
        <v>0.98592000000000002</v>
      </c>
      <c r="W1688">
        <v>0.98523000000000005</v>
      </c>
      <c r="X1688">
        <v>2.7326999999999999</v>
      </c>
      <c r="Y1688">
        <v>1.7141999999999999</v>
      </c>
      <c r="Z1688">
        <v>0.64761999999999997</v>
      </c>
      <c r="AA1688">
        <v>0.63043000000000005</v>
      </c>
      <c r="AB1688">
        <v>13.669</v>
      </c>
      <c r="AC1688">
        <v>11.305</v>
      </c>
      <c r="AD1688">
        <v>44</v>
      </c>
      <c r="AE1688">
        <v>44</v>
      </c>
      <c r="AF1688">
        <v>0.51090999999999998</v>
      </c>
      <c r="AG1688">
        <v>6.3863000000000001E-3</v>
      </c>
      <c r="AH1688">
        <v>0.50451999999999997</v>
      </c>
      <c r="AI1688">
        <v>44</v>
      </c>
      <c r="AJ1688">
        <v>1</v>
      </c>
      <c r="AK1688">
        <v>43</v>
      </c>
      <c r="AL1688">
        <v>0</v>
      </c>
      <c r="AM1688">
        <v>0</v>
      </c>
      <c r="AN1688">
        <v>0</v>
      </c>
      <c r="AO1688">
        <v>0.90147999999999995</v>
      </c>
      <c r="AP1688">
        <v>0</v>
      </c>
      <c r="AQ1688">
        <v>1</v>
      </c>
      <c r="AR1688" t="s">
        <v>95</v>
      </c>
      <c r="AS1688" t="s">
        <v>95</v>
      </c>
      <c r="AT1688" t="s">
        <v>95</v>
      </c>
      <c r="AU1688" t="s">
        <v>95</v>
      </c>
      <c r="AV1688" t="s">
        <v>95</v>
      </c>
      <c r="AW1688" t="s">
        <v>95</v>
      </c>
      <c r="AX1688" t="s">
        <v>95</v>
      </c>
      <c r="AY1688" t="s">
        <v>95</v>
      </c>
      <c r="AZ1688" t="s">
        <v>95</v>
      </c>
      <c r="BA1688" t="s">
        <v>95</v>
      </c>
      <c r="BB1688" t="s">
        <v>95</v>
      </c>
      <c r="BC1688" t="s">
        <v>95</v>
      </c>
      <c r="BD1688" t="s">
        <v>95</v>
      </c>
      <c r="BH1688" t="s">
        <v>345</v>
      </c>
      <c r="BI1688">
        <v>1</v>
      </c>
      <c r="BJ1688" t="s">
        <v>97</v>
      </c>
      <c r="BK1688" t="s">
        <v>180</v>
      </c>
      <c r="BL1688">
        <v>0</v>
      </c>
      <c r="BM1688">
        <v>0</v>
      </c>
      <c r="BN1688">
        <v>0</v>
      </c>
      <c r="BO1688">
        <v>0</v>
      </c>
      <c r="BP1688">
        <v>0</v>
      </c>
      <c r="BQ1688">
        <v>0</v>
      </c>
      <c r="BY1688">
        <v>1753</v>
      </c>
      <c r="CG1688" s="4">
        <v>0</v>
      </c>
      <c r="CH1688" s="4">
        <v>0</v>
      </c>
      <c r="CI1688" s="5">
        <v>0</v>
      </c>
      <c r="CJ1688" s="5">
        <v>0</v>
      </c>
      <c r="CK1688" s="5">
        <v>0</v>
      </c>
      <c r="CL1688" s="5">
        <v>0</v>
      </c>
    </row>
    <row r="1689" spans="1:90" x14ac:dyDescent="0.2">
      <c r="A1689" t="s">
        <v>2516</v>
      </c>
      <c r="B1689" t="s">
        <v>2503</v>
      </c>
      <c r="C1689" t="s">
        <v>147</v>
      </c>
      <c r="D1689">
        <v>3.5</v>
      </c>
      <c r="E1689" t="s">
        <v>317</v>
      </c>
      <c r="F1689" t="s">
        <v>347</v>
      </c>
      <c r="G1689" t="s">
        <v>348</v>
      </c>
      <c r="H1689" t="s">
        <v>2506</v>
      </c>
      <c r="I1689">
        <v>0.21209</v>
      </c>
      <c r="J1689">
        <v>1.3723000000000001E-2</v>
      </c>
      <c r="K1689">
        <v>0.13400999999999999</v>
      </c>
      <c r="L1689">
        <v>2068.6</v>
      </c>
      <c r="M1689">
        <v>20.719000000000001</v>
      </c>
      <c r="N1689" s="1">
        <v>331150</v>
      </c>
      <c r="O1689">
        <v>1552.5</v>
      </c>
      <c r="P1689" s="1">
        <v>157710</v>
      </c>
      <c r="Q1689">
        <v>-266.70999999999998</v>
      </c>
      <c r="R1689">
        <v>0.79515999999999998</v>
      </c>
      <c r="S1689">
        <v>0.77761000000000002</v>
      </c>
      <c r="T1689">
        <v>1.046</v>
      </c>
      <c r="U1689">
        <v>0.63846999999999998</v>
      </c>
      <c r="V1689">
        <v>-0.32016</v>
      </c>
      <c r="W1689">
        <v>-0.39350000000000002</v>
      </c>
      <c r="X1689">
        <v>2.6554000000000002</v>
      </c>
      <c r="Y1689">
        <v>1.3077000000000001</v>
      </c>
      <c r="Z1689">
        <v>0.42587999999999998</v>
      </c>
      <c r="AA1689">
        <v>0.39398</v>
      </c>
      <c r="AB1689">
        <v>1.7511000000000001</v>
      </c>
      <c r="AC1689">
        <v>1.3545</v>
      </c>
      <c r="AD1689">
        <v>39</v>
      </c>
      <c r="AE1689">
        <v>16</v>
      </c>
      <c r="AF1689" s="1">
        <v>3.0198000000000001E-5</v>
      </c>
      <c r="AG1689" s="1">
        <v>3.0197999999999999E-6</v>
      </c>
      <c r="AH1689" s="1">
        <v>2.7178E-5</v>
      </c>
      <c r="AI1689">
        <v>39</v>
      </c>
      <c r="AJ1689">
        <v>0</v>
      </c>
      <c r="AK1689">
        <v>38</v>
      </c>
      <c r="AL1689">
        <v>0</v>
      </c>
      <c r="AM1689">
        <v>0</v>
      </c>
      <c r="AN1689">
        <v>1</v>
      </c>
      <c r="AO1689">
        <v>0.63636000000000004</v>
      </c>
      <c r="AP1689">
        <v>0</v>
      </c>
      <c r="AQ1689">
        <v>1</v>
      </c>
      <c r="AR1689" t="s">
        <v>95</v>
      </c>
      <c r="AS1689" t="s">
        <v>95</v>
      </c>
      <c r="AT1689" t="s">
        <v>95</v>
      </c>
      <c r="AU1689" t="s">
        <v>94</v>
      </c>
      <c r="AV1689" t="s">
        <v>94</v>
      </c>
      <c r="AW1689" t="s">
        <v>94</v>
      </c>
      <c r="AX1689" t="s">
        <v>94</v>
      </c>
      <c r="AY1689" t="s">
        <v>94</v>
      </c>
      <c r="AZ1689" t="s">
        <v>95</v>
      </c>
      <c r="BA1689" t="s">
        <v>94</v>
      </c>
      <c r="BB1689" t="s">
        <v>94</v>
      </c>
      <c r="BC1689" t="s">
        <v>94</v>
      </c>
      <c r="BD1689" t="s">
        <v>94</v>
      </c>
      <c r="BH1689" t="s">
        <v>341</v>
      </c>
      <c r="BI1689">
        <v>1</v>
      </c>
      <c r="BJ1689" t="s">
        <v>97</v>
      </c>
      <c r="BK1689" t="s">
        <v>138</v>
      </c>
      <c r="BL1689">
        <v>0</v>
      </c>
      <c r="BM1689">
        <v>0</v>
      </c>
      <c r="BN1689">
        <v>0</v>
      </c>
      <c r="BO1689">
        <v>0</v>
      </c>
      <c r="BP1689">
        <v>0</v>
      </c>
      <c r="BQ1689">
        <v>0</v>
      </c>
      <c r="BY1689">
        <v>1754</v>
      </c>
      <c r="CG1689" s="4">
        <v>0</v>
      </c>
      <c r="CH1689" s="4">
        <v>0</v>
      </c>
      <c r="CI1689" s="5">
        <v>0</v>
      </c>
      <c r="CJ1689" s="5">
        <v>0</v>
      </c>
      <c r="CK1689" s="5">
        <v>0</v>
      </c>
      <c r="CL1689" s="5">
        <v>0</v>
      </c>
    </row>
    <row r="1690" spans="1:90" x14ac:dyDescent="0.2">
      <c r="A1690" t="s">
        <v>2517</v>
      </c>
      <c r="B1690" t="s">
        <v>2503</v>
      </c>
      <c r="C1690" t="s">
        <v>147</v>
      </c>
      <c r="D1690">
        <v>3.5</v>
      </c>
      <c r="E1690" t="s">
        <v>317</v>
      </c>
      <c r="F1690" t="s">
        <v>350</v>
      </c>
      <c r="G1690" t="s">
        <v>351</v>
      </c>
      <c r="H1690" t="s">
        <v>2506</v>
      </c>
      <c r="I1690">
        <v>0.36596000000000001</v>
      </c>
      <c r="J1690">
        <v>0.24204999999999999</v>
      </c>
      <c r="K1690">
        <v>1.2123999999999999</v>
      </c>
      <c r="L1690">
        <v>2022.8</v>
      </c>
      <c r="M1690">
        <v>12.007999999999999</v>
      </c>
      <c r="N1690">
        <v>162.30000000000001</v>
      </c>
      <c r="O1690">
        <v>2.0817000000000001</v>
      </c>
      <c r="P1690">
        <v>2007.8</v>
      </c>
      <c r="Q1690">
        <v>-2417.3000000000002</v>
      </c>
      <c r="R1690">
        <v>0.99761</v>
      </c>
      <c r="S1690">
        <v>0.99743000000000004</v>
      </c>
      <c r="T1690">
        <v>1.141</v>
      </c>
      <c r="U1690">
        <v>0.57504</v>
      </c>
      <c r="V1690">
        <v>0.99055000000000004</v>
      </c>
      <c r="W1690">
        <v>0.99009000000000003</v>
      </c>
      <c r="X1690">
        <v>2.2686999999999999</v>
      </c>
      <c r="Y1690">
        <v>1.3696999999999999</v>
      </c>
      <c r="Z1690">
        <v>0.43511</v>
      </c>
      <c r="AA1690">
        <v>0.40755000000000002</v>
      </c>
      <c r="AB1690">
        <v>17.542000000000002</v>
      </c>
      <c r="AC1690">
        <v>13.169</v>
      </c>
      <c r="AD1690">
        <v>44</v>
      </c>
      <c r="AE1690">
        <v>14</v>
      </c>
      <c r="AF1690">
        <v>0.59765999999999997</v>
      </c>
      <c r="AG1690">
        <v>1.8484E-2</v>
      </c>
      <c r="AH1690">
        <v>0.57918000000000003</v>
      </c>
      <c r="AI1690">
        <v>14</v>
      </c>
      <c r="AJ1690">
        <v>0</v>
      </c>
      <c r="AK1690">
        <v>13</v>
      </c>
      <c r="AL1690">
        <v>0</v>
      </c>
      <c r="AM1690">
        <v>0</v>
      </c>
      <c r="AN1690">
        <v>0</v>
      </c>
      <c r="AO1690">
        <v>0.81674999999999998</v>
      </c>
      <c r="AP1690">
        <v>0</v>
      </c>
      <c r="AQ1690">
        <v>1</v>
      </c>
      <c r="AR1690" t="s">
        <v>95</v>
      </c>
      <c r="AS1690" t="s">
        <v>95</v>
      </c>
      <c r="AT1690" t="s">
        <v>95</v>
      </c>
      <c r="AU1690" t="s">
        <v>95</v>
      </c>
      <c r="AV1690" t="s">
        <v>95</v>
      </c>
      <c r="AW1690" t="s">
        <v>95</v>
      </c>
      <c r="AX1690" t="s">
        <v>95</v>
      </c>
      <c r="AY1690" t="s">
        <v>95</v>
      </c>
      <c r="AZ1690" t="s">
        <v>95</v>
      </c>
      <c r="BA1690" t="s">
        <v>95</v>
      </c>
      <c r="BB1690" t="s">
        <v>95</v>
      </c>
      <c r="BC1690" t="s">
        <v>95</v>
      </c>
      <c r="BD1690" t="s">
        <v>95</v>
      </c>
      <c r="BI1690">
        <v>0</v>
      </c>
      <c r="BJ1690" t="s">
        <v>137</v>
      </c>
      <c r="BK1690" t="s">
        <v>180</v>
      </c>
      <c r="BL1690">
        <v>1</v>
      </c>
      <c r="BM1690">
        <v>1</v>
      </c>
      <c r="BN1690">
        <v>0</v>
      </c>
      <c r="BO1690">
        <v>0</v>
      </c>
      <c r="BP1690">
        <v>0</v>
      </c>
      <c r="BQ1690">
        <v>0</v>
      </c>
      <c r="BY1690">
        <v>1755</v>
      </c>
      <c r="CG1690" s="4">
        <v>1</v>
      </c>
      <c r="CH1690" s="4">
        <v>1</v>
      </c>
      <c r="CI1690" s="5">
        <v>0</v>
      </c>
      <c r="CJ1690" s="5">
        <v>0</v>
      </c>
      <c r="CK1690" s="5">
        <v>0</v>
      </c>
      <c r="CL1690" s="5">
        <v>0</v>
      </c>
    </row>
    <row r="1691" spans="1:90" x14ac:dyDescent="0.2">
      <c r="A1691" t="s">
        <v>2518</v>
      </c>
      <c r="B1691" t="s">
        <v>2503</v>
      </c>
      <c r="C1691" t="s">
        <v>147</v>
      </c>
      <c r="D1691">
        <v>3.5</v>
      </c>
      <c r="E1691" t="s">
        <v>317</v>
      </c>
      <c r="F1691" t="s">
        <v>353</v>
      </c>
      <c r="G1691" t="s">
        <v>354</v>
      </c>
      <c r="H1691" t="s">
        <v>2506</v>
      </c>
      <c r="I1691">
        <v>0.25384000000000001</v>
      </c>
      <c r="J1691">
        <v>2.3834000000000001E-2</v>
      </c>
      <c r="K1691">
        <v>0.24026</v>
      </c>
      <c r="L1691">
        <v>2064.6999999999998</v>
      </c>
      <c r="M1691">
        <v>17.312000000000001</v>
      </c>
      <c r="N1691" s="1">
        <v>796830</v>
      </c>
      <c r="O1691">
        <v>1550.1</v>
      </c>
      <c r="P1691" s="1">
        <v>157950</v>
      </c>
      <c r="Q1691">
        <v>-478.93</v>
      </c>
      <c r="R1691">
        <v>0.92383999999999999</v>
      </c>
      <c r="S1691">
        <v>0.91798999999999997</v>
      </c>
      <c r="T1691">
        <v>1.2769999999999999</v>
      </c>
      <c r="U1691">
        <v>0.66020999999999996</v>
      </c>
      <c r="V1691">
        <v>-0.20005999999999999</v>
      </c>
      <c r="W1691">
        <v>-0.26006000000000001</v>
      </c>
      <c r="X1691">
        <v>5.0693000000000001</v>
      </c>
      <c r="Y1691">
        <v>2.0697999999999999</v>
      </c>
      <c r="Z1691">
        <v>0.41514000000000001</v>
      </c>
      <c r="AA1691">
        <v>0.38589000000000001</v>
      </c>
      <c r="AB1691">
        <v>3.5388999999999999</v>
      </c>
      <c r="AC1691">
        <v>2.5049000000000001</v>
      </c>
      <c r="AD1691">
        <v>43</v>
      </c>
      <c r="AE1691">
        <v>12</v>
      </c>
      <c r="AF1691" s="1">
        <v>2.8864E-5</v>
      </c>
      <c r="AG1691" s="1">
        <v>1.2550000000000001E-6</v>
      </c>
      <c r="AH1691" s="1">
        <v>2.7608999999999999E-5</v>
      </c>
      <c r="AI1691">
        <v>13</v>
      </c>
      <c r="AJ1691">
        <v>0</v>
      </c>
      <c r="AK1691">
        <v>11</v>
      </c>
      <c r="AL1691">
        <v>0</v>
      </c>
      <c r="AM1691">
        <v>0</v>
      </c>
      <c r="AN1691">
        <v>1</v>
      </c>
      <c r="AO1691">
        <v>0.63890999999999998</v>
      </c>
      <c r="AP1691">
        <v>0</v>
      </c>
      <c r="AQ1691">
        <v>1</v>
      </c>
      <c r="AR1691" t="s">
        <v>95</v>
      </c>
      <c r="AS1691" t="s">
        <v>95</v>
      </c>
      <c r="AT1691" t="s">
        <v>95</v>
      </c>
      <c r="AU1691" t="s">
        <v>95</v>
      </c>
      <c r="AV1691" t="s">
        <v>95</v>
      </c>
      <c r="AW1691" t="s">
        <v>95</v>
      </c>
      <c r="AX1691" t="s">
        <v>94</v>
      </c>
      <c r="AY1691" t="s">
        <v>94</v>
      </c>
      <c r="AZ1691" t="s">
        <v>95</v>
      </c>
      <c r="BA1691" t="s">
        <v>94</v>
      </c>
      <c r="BB1691" t="s">
        <v>94</v>
      </c>
      <c r="BC1691" t="s">
        <v>95</v>
      </c>
      <c r="BD1691" t="s">
        <v>95</v>
      </c>
      <c r="BH1691" t="s">
        <v>341</v>
      </c>
      <c r="BI1691">
        <v>1</v>
      </c>
      <c r="BJ1691" t="s">
        <v>97</v>
      </c>
      <c r="BK1691" t="s">
        <v>138</v>
      </c>
      <c r="BL1691">
        <v>0</v>
      </c>
      <c r="BM1691">
        <v>0</v>
      </c>
      <c r="BN1691">
        <v>0</v>
      </c>
      <c r="BO1691">
        <v>0</v>
      </c>
      <c r="BP1691">
        <v>0</v>
      </c>
      <c r="BQ1691">
        <v>0</v>
      </c>
      <c r="BY1691">
        <v>1756</v>
      </c>
      <c r="CG1691" s="4">
        <v>0</v>
      </c>
      <c r="CH1691" s="4">
        <v>0</v>
      </c>
      <c r="CI1691" s="5">
        <v>0</v>
      </c>
      <c r="CJ1691" s="5">
        <v>0</v>
      </c>
      <c r="CK1691" s="5">
        <v>0</v>
      </c>
      <c r="CL1691" s="5">
        <v>0</v>
      </c>
    </row>
    <row r="1692" spans="1:90" x14ac:dyDescent="0.2">
      <c r="A1692" t="s">
        <v>2519</v>
      </c>
      <c r="B1692" t="s">
        <v>2503</v>
      </c>
      <c r="C1692" t="s">
        <v>147</v>
      </c>
      <c r="D1692">
        <v>3.5</v>
      </c>
      <c r="E1692" t="s">
        <v>317</v>
      </c>
      <c r="F1692" t="s">
        <v>356</v>
      </c>
      <c r="G1692" t="s">
        <v>357</v>
      </c>
      <c r="H1692" t="s">
        <v>2506</v>
      </c>
      <c r="I1692">
        <v>0.65042</v>
      </c>
      <c r="J1692">
        <v>0.30593999999999999</v>
      </c>
      <c r="K1692">
        <v>14.771000000000001</v>
      </c>
      <c r="L1692">
        <v>2021.6</v>
      </c>
      <c r="M1692">
        <v>6.7563000000000004</v>
      </c>
      <c r="N1692">
        <v>1697.8</v>
      </c>
      <c r="O1692" s="1">
        <v>1.3654999999999999E-7</v>
      </c>
      <c r="P1692">
        <v>1948.4</v>
      </c>
      <c r="Q1692">
        <v>-29455</v>
      </c>
      <c r="R1692">
        <v>0.98806000000000005</v>
      </c>
      <c r="S1692">
        <v>0.98716999999999999</v>
      </c>
      <c r="T1692">
        <v>34.984999999999999</v>
      </c>
      <c r="U1692">
        <v>13.997</v>
      </c>
      <c r="V1692">
        <v>0.96882999999999997</v>
      </c>
      <c r="W1692">
        <v>0.96731</v>
      </c>
      <c r="X1692">
        <v>56.536000000000001</v>
      </c>
      <c r="Y1692">
        <v>26.1</v>
      </c>
      <c r="Z1692">
        <v>0.34309000000000001</v>
      </c>
      <c r="AA1692">
        <v>0.31103999999999998</v>
      </c>
      <c r="AB1692">
        <v>259.54000000000002</v>
      </c>
      <c r="AC1692">
        <v>181.86</v>
      </c>
      <c r="AD1692">
        <v>44</v>
      </c>
      <c r="AE1692">
        <v>14</v>
      </c>
      <c r="AF1692">
        <v>0.80035999999999996</v>
      </c>
      <c r="AG1692">
        <v>2.0615E-4</v>
      </c>
      <c r="AH1692">
        <v>0.80015999999999998</v>
      </c>
      <c r="AI1692">
        <v>14</v>
      </c>
      <c r="AJ1692">
        <v>0</v>
      </c>
      <c r="AK1692">
        <v>13</v>
      </c>
      <c r="AL1692">
        <v>0</v>
      </c>
      <c r="AM1692">
        <v>0</v>
      </c>
      <c r="AN1692">
        <v>1</v>
      </c>
      <c r="AO1692">
        <v>0.78595000000000004</v>
      </c>
      <c r="AP1692">
        <v>0</v>
      </c>
      <c r="AQ1692">
        <v>0</v>
      </c>
      <c r="AR1692" t="s">
        <v>95</v>
      </c>
      <c r="AS1692" t="s">
        <v>95</v>
      </c>
      <c r="AT1692" t="s">
        <v>95</v>
      </c>
      <c r="AU1692" t="s">
        <v>95</v>
      </c>
      <c r="AV1692" t="s">
        <v>95</v>
      </c>
      <c r="AW1692" t="s">
        <v>95</v>
      </c>
      <c r="AX1692" t="s">
        <v>95</v>
      </c>
      <c r="AY1692" t="s">
        <v>95</v>
      </c>
      <c r="AZ1692" t="s">
        <v>95</v>
      </c>
      <c r="BA1692" t="s">
        <v>95</v>
      </c>
      <c r="BB1692" t="s">
        <v>95</v>
      </c>
      <c r="BC1692" t="s">
        <v>95</v>
      </c>
      <c r="BD1692" t="s">
        <v>95</v>
      </c>
      <c r="BI1692">
        <v>0</v>
      </c>
      <c r="BJ1692" t="s">
        <v>137</v>
      </c>
      <c r="BK1692" t="s">
        <v>180</v>
      </c>
      <c r="BL1692">
        <v>1</v>
      </c>
      <c r="BM1692">
        <v>1</v>
      </c>
      <c r="BN1692">
        <v>0</v>
      </c>
      <c r="BO1692">
        <v>0</v>
      </c>
      <c r="BP1692">
        <v>0</v>
      </c>
      <c r="BQ1692">
        <v>0</v>
      </c>
      <c r="BY1692">
        <v>1757</v>
      </c>
      <c r="CG1692" s="4">
        <v>1</v>
      </c>
      <c r="CH1692" s="4">
        <v>1</v>
      </c>
      <c r="CI1692" s="5">
        <v>0</v>
      </c>
      <c r="CJ1692" s="5">
        <v>0</v>
      </c>
      <c r="CK1692" s="5">
        <v>0</v>
      </c>
      <c r="CL1692" s="5">
        <v>0</v>
      </c>
    </row>
    <row r="1693" spans="1:90" x14ac:dyDescent="0.2">
      <c r="A1693" t="s">
        <v>2520</v>
      </c>
      <c r="B1693" t="s">
        <v>2503</v>
      </c>
      <c r="C1693" t="s">
        <v>147</v>
      </c>
      <c r="D1693">
        <v>3.5</v>
      </c>
      <c r="E1693" t="s">
        <v>317</v>
      </c>
      <c r="F1693" t="s">
        <v>359</v>
      </c>
      <c r="G1693" t="s">
        <v>360</v>
      </c>
      <c r="H1693" t="s">
        <v>2506</v>
      </c>
      <c r="I1693">
        <v>4.3445999999999998</v>
      </c>
      <c r="J1693">
        <v>0.60814999999999997</v>
      </c>
      <c r="K1693">
        <v>3.2722000000000002</v>
      </c>
      <c r="L1693">
        <v>2020.7</v>
      </c>
      <c r="M1693">
        <v>1.0115000000000001</v>
      </c>
      <c r="N1693">
        <v>439.29</v>
      </c>
      <c r="O1693">
        <v>1.5168000000000001E-4</v>
      </c>
      <c r="P1693">
        <v>1997.5</v>
      </c>
      <c r="Q1693">
        <v>-6523.8</v>
      </c>
      <c r="R1693">
        <v>0.91002000000000005</v>
      </c>
      <c r="S1693">
        <v>0.90291999999999994</v>
      </c>
      <c r="T1693">
        <v>25.388999999999999</v>
      </c>
      <c r="U1693">
        <v>6.8392999999999997</v>
      </c>
      <c r="V1693">
        <v>0.87482000000000004</v>
      </c>
      <c r="W1693">
        <v>0.86839999999999995</v>
      </c>
      <c r="X1693">
        <v>29.946000000000002</v>
      </c>
      <c r="Y1693">
        <v>11.092000000000001</v>
      </c>
      <c r="Z1693">
        <v>0.21959000000000001</v>
      </c>
      <c r="AA1693">
        <v>0.17956</v>
      </c>
      <c r="AB1693">
        <v>74.771000000000001</v>
      </c>
      <c r="AC1693">
        <v>44.71</v>
      </c>
      <c r="AD1693">
        <v>42</v>
      </c>
      <c r="AE1693">
        <v>11</v>
      </c>
      <c r="AF1693">
        <v>0.99563999999999997</v>
      </c>
      <c r="AG1693">
        <v>7.9673000000000005E-4</v>
      </c>
      <c r="AH1693">
        <v>0.99483999999999995</v>
      </c>
      <c r="AI1693">
        <v>12</v>
      </c>
      <c r="AJ1693">
        <v>0</v>
      </c>
      <c r="AK1693">
        <v>11</v>
      </c>
      <c r="AL1693">
        <v>0</v>
      </c>
      <c r="AM1693">
        <v>0</v>
      </c>
      <c r="AN1693">
        <v>1</v>
      </c>
      <c r="AO1693">
        <v>0.48246</v>
      </c>
      <c r="AP1693">
        <v>0</v>
      </c>
      <c r="AQ1693">
        <v>0</v>
      </c>
      <c r="AR1693" t="s">
        <v>95</v>
      </c>
      <c r="AS1693" t="s">
        <v>95</v>
      </c>
      <c r="AT1693" t="s">
        <v>95</v>
      </c>
      <c r="AU1693" t="s">
        <v>94</v>
      </c>
      <c r="AV1693" t="s">
        <v>94</v>
      </c>
      <c r="AW1693" t="s">
        <v>94</v>
      </c>
      <c r="AX1693" t="s">
        <v>94</v>
      </c>
      <c r="AY1693" t="s">
        <v>95</v>
      </c>
      <c r="AZ1693" t="s">
        <v>94</v>
      </c>
      <c r="BA1693" t="s">
        <v>94</v>
      </c>
      <c r="BB1693" t="s">
        <v>94</v>
      </c>
      <c r="BC1693" t="s">
        <v>94</v>
      </c>
      <c r="BD1693" t="s">
        <v>94</v>
      </c>
      <c r="BH1693" t="s">
        <v>341</v>
      </c>
      <c r="BI1693">
        <v>1</v>
      </c>
      <c r="BJ1693" t="s">
        <v>97</v>
      </c>
      <c r="BK1693" t="s">
        <v>138</v>
      </c>
      <c r="BL1693">
        <v>0</v>
      </c>
      <c r="BM1693">
        <v>0</v>
      </c>
      <c r="BN1693">
        <v>0</v>
      </c>
      <c r="BO1693">
        <v>0</v>
      </c>
      <c r="BP1693">
        <v>0</v>
      </c>
      <c r="BQ1693">
        <v>0</v>
      </c>
      <c r="BY1693">
        <v>1758</v>
      </c>
      <c r="CG1693" s="4">
        <v>0</v>
      </c>
      <c r="CH1693" s="4">
        <v>0</v>
      </c>
      <c r="CI1693" s="5">
        <v>0</v>
      </c>
      <c r="CJ1693" s="5">
        <v>0</v>
      </c>
      <c r="CK1693" s="5">
        <v>0</v>
      </c>
      <c r="CL1693" s="5">
        <v>0</v>
      </c>
    </row>
    <row r="1694" spans="1:90" x14ac:dyDescent="0.2">
      <c r="A1694" t="s">
        <v>2521</v>
      </c>
      <c r="B1694" t="s">
        <v>2503</v>
      </c>
      <c r="C1694" t="s">
        <v>147</v>
      </c>
      <c r="D1694">
        <v>3.5</v>
      </c>
      <c r="E1694" t="s">
        <v>317</v>
      </c>
      <c r="F1694" t="s">
        <v>362</v>
      </c>
      <c r="G1694" t="s">
        <v>357</v>
      </c>
      <c r="H1694" t="s">
        <v>2506</v>
      </c>
      <c r="I1694">
        <v>0.63346999999999998</v>
      </c>
      <c r="J1694">
        <v>0.29477999999999999</v>
      </c>
      <c r="K1694">
        <v>18.658999999999999</v>
      </c>
      <c r="L1694">
        <v>2021.5</v>
      </c>
      <c r="M1694">
        <v>6.9371</v>
      </c>
      <c r="N1694">
        <v>2072</v>
      </c>
      <c r="O1694" s="1">
        <v>7.7448999999999993E-6</v>
      </c>
      <c r="P1694">
        <v>1958.5</v>
      </c>
      <c r="Q1694">
        <v>-37208</v>
      </c>
      <c r="R1694">
        <v>0.99131000000000002</v>
      </c>
      <c r="S1694">
        <v>0.99065999999999999</v>
      </c>
      <c r="T1694">
        <v>36.860999999999997</v>
      </c>
      <c r="U1694">
        <v>17.655999999999999</v>
      </c>
      <c r="V1694">
        <v>0.97258</v>
      </c>
      <c r="W1694">
        <v>0.97123999999999999</v>
      </c>
      <c r="X1694">
        <v>65.489999999999995</v>
      </c>
      <c r="Y1694">
        <v>30.744</v>
      </c>
      <c r="Z1694">
        <v>0.35896</v>
      </c>
      <c r="AA1694">
        <v>0.32768999999999998</v>
      </c>
      <c r="AB1694">
        <v>316.63</v>
      </c>
      <c r="AC1694">
        <v>224.18</v>
      </c>
      <c r="AD1694">
        <v>44</v>
      </c>
      <c r="AE1694">
        <v>14</v>
      </c>
      <c r="AF1694">
        <v>0.80098000000000003</v>
      </c>
      <c r="AG1694">
        <v>1.6892E-4</v>
      </c>
      <c r="AH1694">
        <v>0.80081000000000002</v>
      </c>
      <c r="AI1694">
        <v>14</v>
      </c>
      <c r="AJ1694">
        <v>0</v>
      </c>
      <c r="AK1694">
        <v>13</v>
      </c>
      <c r="AL1694">
        <v>0</v>
      </c>
      <c r="AM1694">
        <v>0</v>
      </c>
      <c r="AN1694">
        <v>1</v>
      </c>
      <c r="AO1694">
        <v>0.79652000000000001</v>
      </c>
      <c r="AP1694">
        <v>0</v>
      </c>
      <c r="AQ1694">
        <v>0</v>
      </c>
      <c r="AR1694" t="s">
        <v>95</v>
      </c>
      <c r="AS1694" t="s">
        <v>95</v>
      </c>
      <c r="AT1694" t="s">
        <v>95</v>
      </c>
      <c r="AU1694" t="s">
        <v>95</v>
      </c>
      <c r="AV1694" t="s">
        <v>95</v>
      </c>
      <c r="AW1694" t="s">
        <v>95</v>
      </c>
      <c r="AX1694" t="s">
        <v>95</v>
      </c>
      <c r="AY1694" t="s">
        <v>95</v>
      </c>
      <c r="AZ1694" t="s">
        <v>95</v>
      </c>
      <c r="BA1694" t="s">
        <v>95</v>
      </c>
      <c r="BB1694" t="s">
        <v>95</v>
      </c>
      <c r="BC1694" t="s">
        <v>95</v>
      </c>
      <c r="BD1694" t="s">
        <v>95</v>
      </c>
      <c r="BI1694">
        <v>0</v>
      </c>
      <c r="BJ1694" t="s">
        <v>137</v>
      </c>
      <c r="BK1694" t="s">
        <v>180</v>
      </c>
      <c r="BL1694">
        <v>1</v>
      </c>
      <c r="BM1694">
        <v>1</v>
      </c>
      <c r="BN1694">
        <v>0</v>
      </c>
      <c r="BO1694">
        <v>0</v>
      </c>
      <c r="BP1694">
        <v>0</v>
      </c>
      <c r="BQ1694">
        <v>0</v>
      </c>
      <c r="BY1694">
        <v>1759</v>
      </c>
      <c r="CG1694" s="4">
        <v>1</v>
      </c>
      <c r="CH1694" s="4">
        <v>1</v>
      </c>
      <c r="CI1694" s="5">
        <v>0</v>
      </c>
      <c r="CJ1694" s="5">
        <v>0</v>
      </c>
      <c r="CK1694" s="5">
        <v>0</v>
      </c>
      <c r="CL1694" s="5">
        <v>0</v>
      </c>
    </row>
    <row r="1695" spans="1:90" x14ac:dyDescent="0.2">
      <c r="A1695" t="s">
        <v>2522</v>
      </c>
      <c r="B1695" t="s">
        <v>2503</v>
      </c>
      <c r="C1695" t="s">
        <v>147</v>
      </c>
      <c r="D1695">
        <v>3.5</v>
      </c>
      <c r="E1695" t="s">
        <v>317</v>
      </c>
      <c r="F1695" t="s">
        <v>364</v>
      </c>
      <c r="G1695" t="s">
        <v>360</v>
      </c>
      <c r="H1695" t="s">
        <v>2506</v>
      </c>
      <c r="I1695">
        <v>0.67439000000000004</v>
      </c>
      <c r="J1695">
        <v>0.51473000000000002</v>
      </c>
      <c r="K1695">
        <v>3.9708999999999999</v>
      </c>
      <c r="L1695">
        <v>2022.7</v>
      </c>
      <c r="M1695">
        <v>6.5162000000000004</v>
      </c>
      <c r="N1695">
        <v>1324.4</v>
      </c>
      <c r="O1695">
        <v>1.2331000000000001E-4</v>
      </c>
      <c r="P1695">
        <v>1992.4</v>
      </c>
      <c r="Q1695">
        <v>-7916.5</v>
      </c>
      <c r="R1695">
        <v>0.93084999999999996</v>
      </c>
      <c r="S1695">
        <v>0.92539000000000005</v>
      </c>
      <c r="T1695">
        <v>25.079000000000001</v>
      </c>
      <c r="U1695">
        <v>10.548</v>
      </c>
      <c r="V1695">
        <v>0.93013999999999997</v>
      </c>
      <c r="W1695">
        <v>0.92656000000000005</v>
      </c>
      <c r="X1695">
        <v>25.207000000000001</v>
      </c>
      <c r="Y1695">
        <v>10.786</v>
      </c>
      <c r="Z1695">
        <v>0.25469999999999998</v>
      </c>
      <c r="AA1695">
        <v>0.21648000000000001</v>
      </c>
      <c r="AB1695">
        <v>82.332999999999998</v>
      </c>
      <c r="AC1695">
        <v>49.917999999999999</v>
      </c>
      <c r="AD1695">
        <v>42</v>
      </c>
      <c r="AE1695">
        <v>12</v>
      </c>
      <c r="AF1695">
        <v>0.36670999999999998</v>
      </c>
      <c r="AG1695">
        <v>1.0835E-4</v>
      </c>
      <c r="AH1695">
        <v>0.36659999999999998</v>
      </c>
      <c r="AI1695">
        <v>12</v>
      </c>
      <c r="AJ1695">
        <v>0</v>
      </c>
      <c r="AK1695">
        <v>8</v>
      </c>
      <c r="AL1695">
        <v>0</v>
      </c>
      <c r="AM1695">
        <v>1</v>
      </c>
      <c r="AN1695">
        <v>1</v>
      </c>
      <c r="AO1695">
        <v>0.57262999999999997</v>
      </c>
      <c r="AP1695">
        <v>0</v>
      </c>
      <c r="AQ1695">
        <v>0</v>
      </c>
      <c r="AR1695" t="s">
        <v>95</v>
      </c>
      <c r="AS1695" t="s">
        <v>95</v>
      </c>
      <c r="AT1695" t="s">
        <v>95</v>
      </c>
      <c r="AU1695" t="s">
        <v>94</v>
      </c>
      <c r="AV1695" t="s">
        <v>94</v>
      </c>
      <c r="AW1695" t="s">
        <v>94</v>
      </c>
      <c r="AX1695" t="s">
        <v>94</v>
      </c>
      <c r="AY1695" t="s">
        <v>95</v>
      </c>
      <c r="AZ1695" t="s">
        <v>94</v>
      </c>
      <c r="BA1695" t="s">
        <v>94</v>
      </c>
      <c r="BB1695" t="s">
        <v>94</v>
      </c>
      <c r="BC1695" t="s">
        <v>94</v>
      </c>
      <c r="BD1695" t="s">
        <v>94</v>
      </c>
      <c r="BH1695" t="s">
        <v>341</v>
      </c>
      <c r="BI1695">
        <v>1</v>
      </c>
      <c r="BJ1695" t="s">
        <v>97</v>
      </c>
      <c r="BK1695" t="s">
        <v>138</v>
      </c>
      <c r="BL1695">
        <v>0</v>
      </c>
      <c r="BM1695">
        <v>0</v>
      </c>
      <c r="BN1695">
        <v>0</v>
      </c>
      <c r="BO1695">
        <v>0</v>
      </c>
      <c r="BP1695">
        <v>0</v>
      </c>
      <c r="BQ1695">
        <v>0</v>
      </c>
      <c r="BY1695">
        <v>1760</v>
      </c>
      <c r="CG1695" s="4">
        <v>0</v>
      </c>
      <c r="CH1695" s="4">
        <v>0</v>
      </c>
      <c r="CI1695" s="5">
        <v>0</v>
      </c>
      <c r="CJ1695" s="5">
        <v>0</v>
      </c>
      <c r="CK1695" s="5">
        <v>0</v>
      </c>
      <c r="CL1695" s="5">
        <v>0</v>
      </c>
    </row>
    <row r="1696" spans="1:90" x14ac:dyDescent="0.2">
      <c r="A1696" t="s">
        <v>2523</v>
      </c>
      <c r="B1696" t="s">
        <v>2503</v>
      </c>
      <c r="C1696" t="s">
        <v>147</v>
      </c>
      <c r="D1696">
        <v>3.5</v>
      </c>
      <c r="E1696" t="s">
        <v>317</v>
      </c>
      <c r="F1696" t="s">
        <v>366</v>
      </c>
      <c r="G1696" t="s">
        <v>351</v>
      </c>
      <c r="H1696" t="s">
        <v>2506</v>
      </c>
      <c r="I1696">
        <v>0.34266000000000002</v>
      </c>
      <c r="J1696">
        <v>0.23227</v>
      </c>
      <c r="K1696">
        <v>1.8004</v>
      </c>
      <c r="L1696">
        <v>2023</v>
      </c>
      <c r="M1696">
        <v>12.824</v>
      </c>
      <c r="N1696">
        <v>244.35</v>
      </c>
      <c r="O1696">
        <v>0.25137999999999999</v>
      </c>
      <c r="P1696">
        <v>1996.4</v>
      </c>
      <c r="Q1696">
        <v>-3589.4</v>
      </c>
      <c r="R1696">
        <v>0.99748000000000003</v>
      </c>
      <c r="S1696">
        <v>0.99729999999999996</v>
      </c>
      <c r="T1696">
        <v>1.7068000000000001</v>
      </c>
      <c r="U1696">
        <v>0.89893999999999996</v>
      </c>
      <c r="V1696">
        <v>0.99119000000000002</v>
      </c>
      <c r="W1696">
        <v>0.99075999999999997</v>
      </c>
      <c r="X1696">
        <v>3.1937000000000002</v>
      </c>
      <c r="Y1696">
        <v>1.9543999999999999</v>
      </c>
      <c r="Z1696">
        <v>0.45139000000000001</v>
      </c>
      <c r="AA1696">
        <v>0.42462</v>
      </c>
      <c r="AB1696">
        <v>25.204000000000001</v>
      </c>
      <c r="AC1696">
        <v>19.11</v>
      </c>
      <c r="AD1696">
        <v>44</v>
      </c>
      <c r="AE1696">
        <v>15</v>
      </c>
      <c r="AF1696">
        <v>0.57294999999999996</v>
      </c>
      <c r="AG1696">
        <v>4.0924999999999998E-3</v>
      </c>
      <c r="AH1696">
        <v>0.56886000000000003</v>
      </c>
      <c r="AI1696">
        <v>15</v>
      </c>
      <c r="AJ1696">
        <v>0</v>
      </c>
      <c r="AK1696">
        <v>14</v>
      </c>
      <c r="AL1696">
        <v>0</v>
      </c>
      <c r="AM1696">
        <v>0</v>
      </c>
      <c r="AN1696">
        <v>1</v>
      </c>
      <c r="AO1696">
        <v>0.82296000000000002</v>
      </c>
      <c r="AP1696">
        <v>0</v>
      </c>
      <c r="AQ1696">
        <v>0</v>
      </c>
      <c r="AR1696" t="s">
        <v>95</v>
      </c>
      <c r="AS1696" t="s">
        <v>95</v>
      </c>
      <c r="AT1696" t="s">
        <v>95</v>
      </c>
      <c r="AU1696" t="s">
        <v>95</v>
      </c>
      <c r="AV1696" t="s">
        <v>95</v>
      </c>
      <c r="AW1696" t="s">
        <v>95</v>
      </c>
      <c r="AX1696" t="s">
        <v>95</v>
      </c>
      <c r="AY1696" t="s">
        <v>95</v>
      </c>
      <c r="AZ1696" t="s">
        <v>95</v>
      </c>
      <c r="BA1696" t="s">
        <v>95</v>
      </c>
      <c r="BB1696" t="s">
        <v>95</v>
      </c>
      <c r="BC1696" t="s">
        <v>95</v>
      </c>
      <c r="BD1696" t="s">
        <v>95</v>
      </c>
      <c r="BI1696">
        <v>0</v>
      </c>
      <c r="BJ1696" t="s">
        <v>137</v>
      </c>
      <c r="BK1696" t="s">
        <v>180</v>
      </c>
      <c r="BL1696">
        <v>1</v>
      </c>
      <c r="BM1696">
        <v>1</v>
      </c>
      <c r="BN1696">
        <v>0</v>
      </c>
      <c r="BO1696">
        <v>0</v>
      </c>
      <c r="BP1696">
        <v>0</v>
      </c>
      <c r="BQ1696">
        <v>0</v>
      </c>
      <c r="BY1696">
        <v>1761</v>
      </c>
      <c r="CG1696" s="4">
        <v>1</v>
      </c>
      <c r="CH1696" s="4">
        <v>1</v>
      </c>
      <c r="CI1696" s="5">
        <v>0</v>
      </c>
      <c r="CJ1696" s="5">
        <v>0</v>
      </c>
      <c r="CK1696" s="5">
        <v>0</v>
      </c>
      <c r="CL1696" s="5">
        <v>0</v>
      </c>
    </row>
    <row r="1697" spans="1:90" x14ac:dyDescent="0.2">
      <c r="A1697" t="s">
        <v>2524</v>
      </c>
      <c r="B1697" t="s">
        <v>2503</v>
      </c>
      <c r="C1697" t="s">
        <v>147</v>
      </c>
      <c r="D1697">
        <v>3.5</v>
      </c>
      <c r="E1697" t="s">
        <v>317</v>
      </c>
      <c r="F1697" t="s">
        <v>368</v>
      </c>
      <c r="G1697" t="s">
        <v>354</v>
      </c>
      <c r="H1697" t="s">
        <v>2506</v>
      </c>
      <c r="I1697">
        <v>0.24326999999999999</v>
      </c>
      <c r="J1697">
        <v>3.3756000000000001E-2</v>
      </c>
      <c r="K1697">
        <v>0.34476000000000001</v>
      </c>
      <c r="L1697">
        <v>2066.6</v>
      </c>
      <c r="M1697">
        <v>18.064</v>
      </c>
      <c r="N1697" s="1">
        <v>1133100</v>
      </c>
      <c r="O1697">
        <v>1547.9</v>
      </c>
      <c r="P1697" s="1">
        <v>158170</v>
      </c>
      <c r="Q1697">
        <v>-687.21</v>
      </c>
      <c r="R1697">
        <v>0.92967</v>
      </c>
      <c r="S1697">
        <v>0.92425999999999997</v>
      </c>
      <c r="T1697">
        <v>1.7243999999999999</v>
      </c>
      <c r="U1697">
        <v>0.89007000000000003</v>
      </c>
      <c r="V1697">
        <v>-0.21287</v>
      </c>
      <c r="W1697">
        <v>-0.27350999999999998</v>
      </c>
      <c r="X1697">
        <v>7.1608999999999998</v>
      </c>
      <c r="Y1697">
        <v>3</v>
      </c>
      <c r="Z1697">
        <v>0.43293999999999999</v>
      </c>
      <c r="AA1697">
        <v>0.40459000000000001</v>
      </c>
      <c r="AB1697">
        <v>4.8963999999999999</v>
      </c>
      <c r="AC1697">
        <v>3.5329999999999999</v>
      </c>
      <c r="AD1697">
        <v>43</v>
      </c>
      <c r="AE1697">
        <v>14</v>
      </c>
      <c r="AF1697" s="1">
        <v>2.8240999999999999E-5</v>
      </c>
      <c r="AG1697" s="1">
        <v>8.8253E-7</v>
      </c>
      <c r="AH1697" s="1">
        <v>2.7358000000000001E-5</v>
      </c>
      <c r="AI1697">
        <v>14</v>
      </c>
      <c r="AJ1697">
        <v>0</v>
      </c>
      <c r="AK1697">
        <v>13</v>
      </c>
      <c r="AL1697">
        <v>0</v>
      </c>
      <c r="AM1697">
        <v>0</v>
      </c>
      <c r="AN1697">
        <v>1</v>
      </c>
      <c r="AO1697">
        <v>0.66485000000000005</v>
      </c>
      <c r="AP1697">
        <v>0</v>
      </c>
      <c r="AQ1697">
        <v>1</v>
      </c>
      <c r="AR1697" t="s">
        <v>95</v>
      </c>
      <c r="AS1697" t="s">
        <v>95</v>
      </c>
      <c r="AT1697" t="s">
        <v>95</v>
      </c>
      <c r="AU1697" t="s">
        <v>95</v>
      </c>
      <c r="AV1697" t="s">
        <v>95</v>
      </c>
      <c r="AW1697" t="s">
        <v>95</v>
      </c>
      <c r="AX1697" t="s">
        <v>94</v>
      </c>
      <c r="AY1697" t="s">
        <v>94</v>
      </c>
      <c r="AZ1697" t="s">
        <v>95</v>
      </c>
      <c r="BA1697" t="s">
        <v>94</v>
      </c>
      <c r="BB1697" t="s">
        <v>94</v>
      </c>
      <c r="BC1697" t="s">
        <v>95</v>
      </c>
      <c r="BD1697" t="s">
        <v>95</v>
      </c>
      <c r="BH1697" t="s">
        <v>341</v>
      </c>
      <c r="BI1697">
        <v>1</v>
      </c>
      <c r="BJ1697" t="s">
        <v>97</v>
      </c>
      <c r="BK1697" t="s">
        <v>138</v>
      </c>
      <c r="BL1697">
        <v>0</v>
      </c>
      <c r="BM1697">
        <v>0</v>
      </c>
      <c r="BN1697">
        <v>0</v>
      </c>
      <c r="BO1697">
        <v>0</v>
      </c>
      <c r="BP1697">
        <v>0</v>
      </c>
      <c r="BQ1697">
        <v>0</v>
      </c>
      <c r="BY1697">
        <v>1762</v>
      </c>
      <c r="CG1697" s="4">
        <v>0</v>
      </c>
      <c r="CH1697" s="4">
        <v>0</v>
      </c>
      <c r="CI1697" s="5">
        <v>0</v>
      </c>
      <c r="CJ1697" s="5">
        <v>0</v>
      </c>
      <c r="CK1697" s="5">
        <v>0</v>
      </c>
      <c r="CL1697" s="5">
        <v>0</v>
      </c>
    </row>
    <row r="1698" spans="1:90" x14ac:dyDescent="0.2">
      <c r="A1698" t="s">
        <v>2525</v>
      </c>
      <c r="B1698" t="s">
        <v>2503</v>
      </c>
      <c r="C1698" t="s">
        <v>147</v>
      </c>
      <c r="D1698">
        <v>4.0999999999999996</v>
      </c>
      <c r="E1698" t="s">
        <v>129</v>
      </c>
      <c r="F1698" t="s">
        <v>130</v>
      </c>
      <c r="G1698" t="s">
        <v>131</v>
      </c>
      <c r="H1698" t="s">
        <v>2506</v>
      </c>
      <c r="I1698">
        <v>0.27155000000000001</v>
      </c>
      <c r="J1698">
        <v>0.27154</v>
      </c>
      <c r="K1698">
        <v>2.1810999999999998</v>
      </c>
      <c r="L1698">
        <v>2061.8000000000002</v>
      </c>
      <c r="M1698">
        <v>16.183</v>
      </c>
      <c r="N1698" s="1">
        <v>2850600</v>
      </c>
      <c r="O1698">
        <v>3.5217999999999999E-2</v>
      </c>
      <c r="P1698">
        <v>1994.7</v>
      </c>
      <c r="Q1698">
        <v>-4366.5</v>
      </c>
      <c r="R1698">
        <v>0.68718999999999997</v>
      </c>
      <c r="S1698">
        <v>0.63197999999999999</v>
      </c>
      <c r="T1698">
        <v>14.483000000000001</v>
      </c>
      <c r="U1698">
        <v>9.8012999999999995</v>
      </c>
      <c r="V1698">
        <v>0.68718999999999997</v>
      </c>
      <c r="W1698">
        <v>0.65242999999999995</v>
      </c>
      <c r="X1698">
        <v>14.483000000000001</v>
      </c>
      <c r="Y1698">
        <v>9.8015000000000008</v>
      </c>
      <c r="Z1698">
        <v>0.26011000000000001</v>
      </c>
      <c r="AA1698">
        <v>0.1779</v>
      </c>
      <c r="AB1698">
        <v>22.274000000000001</v>
      </c>
      <c r="AC1698">
        <v>18.495999999999999</v>
      </c>
      <c r="AD1698">
        <v>21</v>
      </c>
      <c r="AE1698">
        <v>20</v>
      </c>
      <c r="AF1698" s="1">
        <v>3.5080999999999998E-5</v>
      </c>
      <c r="AG1698" s="1">
        <v>5.6278999999999997E-7</v>
      </c>
      <c r="AH1698" s="1">
        <v>3.4517999999999997E-5</v>
      </c>
      <c r="AI1698">
        <v>21</v>
      </c>
      <c r="AJ1698">
        <v>0</v>
      </c>
      <c r="AK1698">
        <v>9</v>
      </c>
      <c r="AL1698">
        <v>0</v>
      </c>
      <c r="AM1698">
        <v>1</v>
      </c>
      <c r="AN1698">
        <v>1</v>
      </c>
      <c r="AO1698">
        <v>0.73568</v>
      </c>
      <c r="AP1698">
        <v>0</v>
      </c>
      <c r="AQ1698">
        <v>1</v>
      </c>
      <c r="AR1698" t="s">
        <v>94</v>
      </c>
      <c r="AS1698" t="s">
        <v>95</v>
      </c>
      <c r="AT1698" t="s">
        <v>95</v>
      </c>
      <c r="AU1698" t="s">
        <v>94</v>
      </c>
      <c r="AV1698" t="s">
        <v>95</v>
      </c>
      <c r="AW1698" t="s">
        <v>94</v>
      </c>
      <c r="AX1698" t="s">
        <v>95</v>
      </c>
      <c r="AY1698" t="s">
        <v>94</v>
      </c>
      <c r="AZ1698" t="s">
        <v>94</v>
      </c>
      <c r="BA1698" t="s">
        <v>94</v>
      </c>
      <c r="BB1698" t="s">
        <v>94</v>
      </c>
      <c r="BC1698" t="s">
        <v>94</v>
      </c>
      <c r="BD1698" t="s">
        <v>94</v>
      </c>
      <c r="BH1698" t="s">
        <v>2089</v>
      </c>
      <c r="BI1698">
        <v>0</v>
      </c>
      <c r="BJ1698" t="s">
        <v>132</v>
      </c>
      <c r="BK1698" t="s">
        <v>133</v>
      </c>
      <c r="BL1698">
        <v>0</v>
      </c>
      <c r="BM1698">
        <v>1</v>
      </c>
      <c r="BN1698">
        <v>0</v>
      </c>
      <c r="BO1698">
        <v>0</v>
      </c>
      <c r="BP1698">
        <v>0</v>
      </c>
      <c r="BQ1698">
        <v>0</v>
      </c>
      <c r="BY1698">
        <v>1763</v>
      </c>
      <c r="CG1698" s="4">
        <v>0</v>
      </c>
      <c r="CH1698" s="4">
        <v>1</v>
      </c>
      <c r="CI1698" s="5">
        <v>0</v>
      </c>
      <c r="CJ1698" s="5">
        <v>0</v>
      </c>
      <c r="CK1698" s="5">
        <v>0</v>
      </c>
      <c r="CL1698" s="5">
        <v>0</v>
      </c>
    </row>
    <row r="1699" spans="1:90" x14ac:dyDescent="0.2">
      <c r="A1699" t="s">
        <v>2526</v>
      </c>
      <c r="B1699" t="s">
        <v>2503</v>
      </c>
      <c r="C1699" t="s">
        <v>147</v>
      </c>
      <c r="D1699">
        <v>4.0999999999999996</v>
      </c>
      <c r="E1699" t="s">
        <v>129</v>
      </c>
      <c r="F1699" t="s">
        <v>135</v>
      </c>
      <c r="G1699" t="s">
        <v>136</v>
      </c>
      <c r="H1699" t="s">
        <v>2506</v>
      </c>
      <c r="I1699">
        <v>0.27155000000000001</v>
      </c>
      <c r="J1699">
        <v>0.27154</v>
      </c>
      <c r="K1699">
        <v>2.1810999999999998</v>
      </c>
      <c r="L1699">
        <v>2061.8000000000002</v>
      </c>
      <c r="M1699">
        <v>16.183</v>
      </c>
      <c r="N1699" s="1">
        <v>2850600</v>
      </c>
      <c r="O1699">
        <v>3.5217999999999999E-2</v>
      </c>
      <c r="P1699">
        <v>1994.7</v>
      </c>
      <c r="Q1699">
        <v>-4366.5</v>
      </c>
      <c r="R1699">
        <v>0.68718999999999997</v>
      </c>
      <c r="S1699">
        <v>0.63197999999999999</v>
      </c>
      <c r="T1699">
        <v>14.483000000000001</v>
      </c>
      <c r="U1699">
        <v>9.8012999999999995</v>
      </c>
      <c r="V1699">
        <v>0.68718999999999997</v>
      </c>
      <c r="W1699">
        <v>0.65242999999999995</v>
      </c>
      <c r="X1699">
        <v>14.483000000000001</v>
      </c>
      <c r="Y1699">
        <v>9.8015000000000008</v>
      </c>
      <c r="Z1699">
        <v>0.26011000000000001</v>
      </c>
      <c r="AA1699">
        <v>0.1779</v>
      </c>
      <c r="AB1699">
        <v>22.274000000000001</v>
      </c>
      <c r="AC1699">
        <v>18.495999999999999</v>
      </c>
      <c r="AD1699">
        <v>21</v>
      </c>
      <c r="AE1699">
        <v>20</v>
      </c>
      <c r="AF1699" s="1">
        <v>3.5080999999999998E-5</v>
      </c>
      <c r="AG1699" s="1">
        <v>5.6278999999999997E-7</v>
      </c>
      <c r="AH1699" s="1">
        <v>3.4517999999999997E-5</v>
      </c>
      <c r="AI1699">
        <v>21</v>
      </c>
      <c r="AJ1699">
        <v>0</v>
      </c>
      <c r="AK1699">
        <v>9</v>
      </c>
      <c r="AL1699">
        <v>0</v>
      </c>
      <c r="AM1699">
        <v>1</v>
      </c>
      <c r="AN1699">
        <v>1</v>
      </c>
      <c r="AO1699">
        <v>0.73568</v>
      </c>
      <c r="AP1699">
        <v>0</v>
      </c>
      <c r="AQ1699">
        <v>1</v>
      </c>
      <c r="AR1699" t="s">
        <v>94</v>
      </c>
      <c r="AS1699" t="s">
        <v>95</v>
      </c>
      <c r="AT1699" t="s">
        <v>95</v>
      </c>
      <c r="AU1699" t="s">
        <v>94</v>
      </c>
      <c r="AV1699" t="s">
        <v>95</v>
      </c>
      <c r="AW1699" t="s">
        <v>94</v>
      </c>
      <c r="AX1699" t="s">
        <v>95</v>
      </c>
      <c r="AY1699" t="s">
        <v>94</v>
      </c>
      <c r="AZ1699" t="s">
        <v>94</v>
      </c>
      <c r="BA1699" t="s">
        <v>94</v>
      </c>
      <c r="BB1699" t="s">
        <v>94</v>
      </c>
      <c r="BC1699" t="s">
        <v>94</v>
      </c>
      <c r="BD1699" t="s">
        <v>94</v>
      </c>
      <c r="BH1699" t="s">
        <v>2089</v>
      </c>
      <c r="BI1699">
        <v>0</v>
      </c>
      <c r="BJ1699" t="s">
        <v>137</v>
      </c>
      <c r="BK1699" t="s">
        <v>138</v>
      </c>
      <c r="BL1699">
        <v>0</v>
      </c>
      <c r="BM1699">
        <v>1</v>
      </c>
      <c r="BN1699">
        <v>0</v>
      </c>
      <c r="BO1699">
        <v>0</v>
      </c>
      <c r="BP1699">
        <v>0</v>
      </c>
      <c r="BQ1699">
        <v>1</v>
      </c>
      <c r="BY1699">
        <v>1764</v>
      </c>
      <c r="CG1699" s="4">
        <v>0</v>
      </c>
      <c r="CH1699" s="4">
        <v>1</v>
      </c>
      <c r="CI1699" s="5">
        <v>0</v>
      </c>
      <c r="CJ1699" s="5">
        <v>0</v>
      </c>
      <c r="CK1699" s="5">
        <v>0</v>
      </c>
      <c r="CL1699" s="5">
        <v>1</v>
      </c>
    </row>
    <row r="1700" spans="1:90" x14ac:dyDescent="0.2">
      <c r="A1700" t="s">
        <v>2527</v>
      </c>
      <c r="B1700" t="s">
        <v>2503</v>
      </c>
      <c r="C1700" t="s">
        <v>230</v>
      </c>
      <c r="D1700">
        <v>1.1000000000000001</v>
      </c>
      <c r="E1700" t="s">
        <v>90</v>
      </c>
      <c r="F1700" t="s">
        <v>2528</v>
      </c>
      <c r="G1700" t="s">
        <v>92</v>
      </c>
      <c r="H1700" t="s">
        <v>2506</v>
      </c>
      <c r="I1700">
        <v>0.13192000000000001</v>
      </c>
      <c r="J1700">
        <v>2.0045E-2</v>
      </c>
      <c r="K1700">
        <v>2.5344999999999999E-3</v>
      </c>
      <c r="L1700">
        <v>1982.4</v>
      </c>
      <c r="M1700">
        <v>33.311</v>
      </c>
      <c r="N1700">
        <v>0.15586</v>
      </c>
      <c r="O1700" s="1">
        <v>2.0095999999999999E-7</v>
      </c>
      <c r="P1700">
        <v>1337.7</v>
      </c>
      <c r="Q1700">
        <v>-4.9467999999999996</v>
      </c>
      <c r="R1700">
        <v>0.98802999999999996</v>
      </c>
      <c r="S1700">
        <v>0.98085</v>
      </c>
      <c r="T1700">
        <v>4.8041999999999998E-3</v>
      </c>
      <c r="U1700">
        <v>3.7242E-3</v>
      </c>
      <c r="V1700">
        <v>0.77725999999999995</v>
      </c>
      <c r="W1700">
        <v>0.70301000000000002</v>
      </c>
      <c r="X1700">
        <v>2.0726999999999999E-2</v>
      </c>
      <c r="Y1700">
        <v>1.8839999999999999E-2</v>
      </c>
      <c r="Z1700">
        <v>0.87339999999999995</v>
      </c>
      <c r="AA1700">
        <v>0.83121</v>
      </c>
      <c r="AB1700">
        <v>1.5626000000000001E-2</v>
      </c>
      <c r="AC1700">
        <v>1.4559000000000001E-2</v>
      </c>
      <c r="AD1700">
        <v>9</v>
      </c>
      <c r="AE1700">
        <v>9</v>
      </c>
      <c r="AF1700">
        <v>1.0201</v>
      </c>
      <c r="AG1700">
        <v>0.18870000000000001</v>
      </c>
      <c r="AH1700">
        <v>0.83137000000000005</v>
      </c>
      <c r="AI1700">
        <v>49</v>
      </c>
      <c r="AJ1700">
        <v>4</v>
      </c>
      <c r="AK1700">
        <v>8</v>
      </c>
      <c r="AL1700">
        <v>1</v>
      </c>
      <c r="AM1700">
        <v>0</v>
      </c>
      <c r="AN1700">
        <v>1</v>
      </c>
      <c r="AO1700">
        <v>0.91164000000000001</v>
      </c>
      <c r="AP1700">
        <v>1</v>
      </c>
      <c r="AQ1700">
        <v>1</v>
      </c>
      <c r="AR1700" t="s">
        <v>95</v>
      </c>
      <c r="AS1700" t="s">
        <v>95</v>
      </c>
      <c r="AT1700" t="s">
        <v>95</v>
      </c>
      <c r="AU1700" t="s">
        <v>95</v>
      </c>
      <c r="AV1700" t="s">
        <v>95</v>
      </c>
      <c r="AW1700" t="s">
        <v>95</v>
      </c>
      <c r="AX1700" t="s">
        <v>95</v>
      </c>
      <c r="AY1700" t="s">
        <v>95</v>
      </c>
      <c r="AZ1700" t="s">
        <v>95</v>
      </c>
      <c r="BA1700" t="s">
        <v>95</v>
      </c>
      <c r="BB1700" t="s">
        <v>95</v>
      </c>
      <c r="BC1700" t="s">
        <v>95</v>
      </c>
      <c r="BD1700" t="s">
        <v>95</v>
      </c>
      <c r="BI1700">
        <v>0</v>
      </c>
      <c r="BJ1700" t="s">
        <v>133</v>
      </c>
      <c r="BK1700" t="s">
        <v>501</v>
      </c>
      <c r="BL1700">
        <v>1</v>
      </c>
      <c r="BM1700">
        <v>1</v>
      </c>
      <c r="BP1700">
        <v>0</v>
      </c>
      <c r="BQ1700">
        <v>0</v>
      </c>
      <c r="BY1700">
        <v>1765</v>
      </c>
      <c r="CG1700" s="4">
        <v>1</v>
      </c>
      <c r="CH1700" s="4">
        <v>1</v>
      </c>
      <c r="CI1700" s="5">
        <v>0</v>
      </c>
      <c r="CJ1700" s="5">
        <v>0</v>
      </c>
      <c r="CK1700" s="5">
        <v>0</v>
      </c>
      <c r="CL1700" s="5">
        <v>0</v>
      </c>
    </row>
    <row r="1701" spans="1:90" x14ac:dyDescent="0.2">
      <c r="A1701" t="s">
        <v>2529</v>
      </c>
      <c r="B1701" t="s">
        <v>2503</v>
      </c>
      <c r="C1701" t="s">
        <v>230</v>
      </c>
      <c r="D1701">
        <v>1.1000000000000001</v>
      </c>
      <c r="E1701" t="s">
        <v>90</v>
      </c>
      <c r="F1701" t="s">
        <v>2530</v>
      </c>
      <c r="G1701" t="s">
        <v>107</v>
      </c>
      <c r="H1701" t="s">
        <v>2506</v>
      </c>
      <c r="I1701">
        <v>0.13192000000000001</v>
      </c>
      <c r="J1701">
        <v>2.0045E-2</v>
      </c>
      <c r="K1701">
        <v>2.5344999999999999E-3</v>
      </c>
      <c r="L1701">
        <v>1982.4</v>
      </c>
      <c r="M1701">
        <v>33.311</v>
      </c>
      <c r="N1701">
        <v>0.15586</v>
      </c>
      <c r="O1701" s="1">
        <v>2.0095999999999999E-7</v>
      </c>
      <c r="P1701">
        <v>1337.7</v>
      </c>
      <c r="Q1701">
        <v>-4.9467999999999996</v>
      </c>
      <c r="R1701">
        <v>0.98802999999999996</v>
      </c>
      <c r="S1701">
        <v>0.98085</v>
      </c>
      <c r="T1701">
        <v>4.8041999999999998E-3</v>
      </c>
      <c r="U1701">
        <v>3.7242E-3</v>
      </c>
      <c r="V1701">
        <v>0.77725999999999995</v>
      </c>
      <c r="W1701">
        <v>0.70301000000000002</v>
      </c>
      <c r="X1701">
        <v>2.0726999999999999E-2</v>
      </c>
      <c r="Y1701">
        <v>1.8839999999999999E-2</v>
      </c>
      <c r="Z1701">
        <v>0.87339999999999995</v>
      </c>
      <c r="AA1701">
        <v>0.83121</v>
      </c>
      <c r="AB1701">
        <v>1.5626000000000001E-2</v>
      </c>
      <c r="AC1701">
        <v>1.4559000000000001E-2</v>
      </c>
      <c r="AD1701">
        <v>9</v>
      </c>
      <c r="AE1701">
        <v>9</v>
      </c>
      <c r="AF1701">
        <v>1.0201</v>
      </c>
      <c r="AG1701">
        <v>0.18870000000000001</v>
      </c>
      <c r="AH1701">
        <v>0.83137000000000005</v>
      </c>
      <c r="AI1701">
        <v>49</v>
      </c>
      <c r="AJ1701">
        <v>4</v>
      </c>
      <c r="AK1701">
        <v>8</v>
      </c>
      <c r="AL1701">
        <v>1</v>
      </c>
      <c r="AM1701">
        <v>0</v>
      </c>
      <c r="AN1701">
        <v>1</v>
      </c>
      <c r="AO1701">
        <v>0.91164000000000001</v>
      </c>
      <c r="AP1701">
        <v>1</v>
      </c>
      <c r="AQ1701">
        <v>1</v>
      </c>
      <c r="AR1701" t="s">
        <v>95</v>
      </c>
      <c r="AS1701" t="s">
        <v>95</v>
      </c>
      <c r="AT1701" t="s">
        <v>95</v>
      </c>
      <c r="AU1701" t="s">
        <v>95</v>
      </c>
      <c r="AV1701" t="s">
        <v>95</v>
      </c>
      <c r="AW1701" t="s">
        <v>95</v>
      </c>
      <c r="AX1701" t="s">
        <v>95</v>
      </c>
      <c r="AY1701" t="s">
        <v>95</v>
      </c>
      <c r="AZ1701" t="s">
        <v>95</v>
      </c>
      <c r="BA1701" t="s">
        <v>95</v>
      </c>
      <c r="BB1701" t="s">
        <v>95</v>
      </c>
      <c r="BC1701" t="s">
        <v>95</v>
      </c>
      <c r="BD1701" t="s">
        <v>95</v>
      </c>
      <c r="BI1701">
        <v>0</v>
      </c>
      <c r="BJ1701" t="s">
        <v>108</v>
      </c>
      <c r="BK1701" t="s">
        <v>109</v>
      </c>
      <c r="BL1701">
        <v>1</v>
      </c>
      <c r="BM1701">
        <v>1</v>
      </c>
      <c r="BN1701">
        <v>1</v>
      </c>
      <c r="BO1701">
        <v>1</v>
      </c>
      <c r="BP1701">
        <v>0</v>
      </c>
      <c r="BQ1701">
        <v>0</v>
      </c>
      <c r="BY1701">
        <v>1766</v>
      </c>
      <c r="CG1701" s="4">
        <v>1</v>
      </c>
      <c r="CH1701" s="4">
        <v>1</v>
      </c>
      <c r="CI1701" s="5">
        <v>1</v>
      </c>
      <c r="CJ1701" s="5">
        <v>1</v>
      </c>
      <c r="CK1701" s="5">
        <v>0</v>
      </c>
      <c r="CL1701" s="5">
        <v>0</v>
      </c>
    </row>
    <row r="1702" spans="1:90" x14ac:dyDescent="0.2">
      <c r="A1702" t="s">
        <v>2531</v>
      </c>
      <c r="B1702" t="s">
        <v>2503</v>
      </c>
      <c r="C1702" t="s">
        <v>230</v>
      </c>
      <c r="D1702">
        <v>4.0999999999999996</v>
      </c>
      <c r="E1702" t="s">
        <v>129</v>
      </c>
      <c r="F1702" t="s">
        <v>130</v>
      </c>
      <c r="G1702" t="s">
        <v>131</v>
      </c>
      <c r="H1702" t="s">
        <v>2506</v>
      </c>
      <c r="I1702">
        <v>0.20688999999999999</v>
      </c>
      <c r="J1702">
        <v>0.20688999999999999</v>
      </c>
      <c r="K1702">
        <v>3.9714999999999998</v>
      </c>
      <c r="L1702">
        <v>2075.5</v>
      </c>
      <c r="M1702">
        <v>21.24</v>
      </c>
      <c r="N1702" s="1">
        <v>4116200</v>
      </c>
      <c r="O1702">
        <v>5.6166</v>
      </c>
      <c r="P1702">
        <v>2010.3</v>
      </c>
      <c r="Q1702">
        <v>-7974.6</v>
      </c>
      <c r="R1702">
        <v>0.96994000000000002</v>
      </c>
      <c r="S1702">
        <v>0.96462999999999999</v>
      </c>
      <c r="T1702">
        <v>4.7329999999999997</v>
      </c>
      <c r="U1702">
        <v>3.8502999999999998</v>
      </c>
      <c r="V1702">
        <v>0.96994000000000002</v>
      </c>
      <c r="W1702">
        <v>0.96660000000000001</v>
      </c>
      <c r="X1702">
        <v>4.7329999999999997</v>
      </c>
      <c r="Y1702">
        <v>3.8504</v>
      </c>
      <c r="Z1702">
        <v>0.77614000000000005</v>
      </c>
      <c r="AA1702">
        <v>0.75126999999999999</v>
      </c>
      <c r="AB1702">
        <v>12.916</v>
      </c>
      <c r="AC1702">
        <v>10.385</v>
      </c>
      <c r="AD1702">
        <v>21</v>
      </c>
      <c r="AE1702">
        <v>17</v>
      </c>
      <c r="AF1702" s="1">
        <v>2.4294000000000002E-5</v>
      </c>
      <c r="AG1702" s="1">
        <v>1.0371E-6</v>
      </c>
      <c r="AH1702" s="1">
        <v>2.3257000000000001E-5</v>
      </c>
      <c r="AI1702">
        <v>17</v>
      </c>
      <c r="AJ1702">
        <v>0</v>
      </c>
      <c r="AK1702">
        <v>14</v>
      </c>
      <c r="AL1702">
        <v>0</v>
      </c>
      <c r="AM1702">
        <v>1</v>
      </c>
      <c r="AN1702">
        <v>1</v>
      </c>
      <c r="AO1702">
        <v>0.78505999999999998</v>
      </c>
      <c r="AP1702">
        <v>0</v>
      </c>
      <c r="AQ1702">
        <v>1</v>
      </c>
      <c r="AR1702" t="s">
        <v>95</v>
      </c>
      <c r="AS1702" t="s">
        <v>95</v>
      </c>
      <c r="AT1702" t="s">
        <v>95</v>
      </c>
      <c r="AU1702" t="s">
        <v>95</v>
      </c>
      <c r="AV1702" t="s">
        <v>95</v>
      </c>
      <c r="AW1702" t="s">
        <v>95</v>
      </c>
      <c r="AX1702" t="s">
        <v>95</v>
      </c>
      <c r="AY1702" t="s">
        <v>94</v>
      </c>
      <c r="AZ1702" t="s">
        <v>95</v>
      </c>
      <c r="BA1702" t="s">
        <v>94</v>
      </c>
      <c r="BB1702" t="s">
        <v>95</v>
      </c>
      <c r="BC1702" t="s">
        <v>94</v>
      </c>
      <c r="BD1702" t="s">
        <v>95</v>
      </c>
      <c r="BH1702" t="s">
        <v>2089</v>
      </c>
      <c r="BI1702">
        <v>0</v>
      </c>
      <c r="BJ1702" t="s">
        <v>132</v>
      </c>
      <c r="BK1702" t="s">
        <v>133</v>
      </c>
      <c r="BL1702">
        <v>0</v>
      </c>
      <c r="BM1702">
        <v>1</v>
      </c>
      <c r="BN1702">
        <v>0</v>
      </c>
      <c r="BO1702">
        <v>0</v>
      </c>
      <c r="BP1702">
        <v>0</v>
      </c>
      <c r="BQ1702">
        <v>0</v>
      </c>
      <c r="BY1702">
        <v>1767</v>
      </c>
      <c r="CG1702" s="4">
        <v>0</v>
      </c>
      <c r="CH1702" s="4">
        <v>1</v>
      </c>
      <c r="CI1702" s="5">
        <v>0</v>
      </c>
      <c r="CJ1702" s="5">
        <v>0</v>
      </c>
      <c r="CK1702" s="5">
        <v>0</v>
      </c>
      <c r="CL1702" s="5">
        <v>0</v>
      </c>
    </row>
    <row r="1703" spans="1:90" x14ac:dyDescent="0.2">
      <c r="A1703" t="s">
        <v>2532</v>
      </c>
      <c r="B1703" t="s">
        <v>2503</v>
      </c>
      <c r="C1703" t="s">
        <v>230</v>
      </c>
      <c r="D1703">
        <v>4.0999999999999996</v>
      </c>
      <c r="E1703" t="s">
        <v>129</v>
      </c>
      <c r="F1703" t="s">
        <v>135</v>
      </c>
      <c r="G1703" t="s">
        <v>136</v>
      </c>
      <c r="H1703" t="s">
        <v>2506</v>
      </c>
      <c r="I1703">
        <v>0.20688999999999999</v>
      </c>
      <c r="J1703">
        <v>0.20688999999999999</v>
      </c>
      <c r="K1703">
        <v>3.9714999999999998</v>
      </c>
      <c r="L1703">
        <v>2075.5</v>
      </c>
      <c r="M1703">
        <v>21.24</v>
      </c>
      <c r="N1703" s="1">
        <v>4116200</v>
      </c>
      <c r="O1703">
        <v>5.6166</v>
      </c>
      <c r="P1703">
        <v>2010.3</v>
      </c>
      <c r="Q1703">
        <v>-7974.6</v>
      </c>
      <c r="R1703">
        <v>0.96994000000000002</v>
      </c>
      <c r="S1703">
        <v>0.96462999999999999</v>
      </c>
      <c r="T1703">
        <v>4.7329999999999997</v>
      </c>
      <c r="U1703">
        <v>3.8502999999999998</v>
      </c>
      <c r="V1703">
        <v>0.96994000000000002</v>
      </c>
      <c r="W1703">
        <v>0.96660000000000001</v>
      </c>
      <c r="X1703">
        <v>4.7329999999999997</v>
      </c>
      <c r="Y1703">
        <v>3.8504</v>
      </c>
      <c r="Z1703">
        <v>0.77614000000000005</v>
      </c>
      <c r="AA1703">
        <v>0.75126999999999999</v>
      </c>
      <c r="AB1703">
        <v>12.916</v>
      </c>
      <c r="AC1703">
        <v>10.385</v>
      </c>
      <c r="AD1703">
        <v>21</v>
      </c>
      <c r="AE1703">
        <v>17</v>
      </c>
      <c r="AF1703" s="1">
        <v>2.4294000000000002E-5</v>
      </c>
      <c r="AG1703" s="1">
        <v>1.0371E-6</v>
      </c>
      <c r="AH1703" s="1">
        <v>2.3257000000000001E-5</v>
      </c>
      <c r="AI1703">
        <v>17</v>
      </c>
      <c r="AJ1703">
        <v>0</v>
      </c>
      <c r="AK1703">
        <v>14</v>
      </c>
      <c r="AL1703">
        <v>0</v>
      </c>
      <c r="AM1703">
        <v>1</v>
      </c>
      <c r="AN1703">
        <v>1</v>
      </c>
      <c r="AO1703">
        <v>0.78505999999999998</v>
      </c>
      <c r="AP1703">
        <v>0</v>
      </c>
      <c r="AQ1703">
        <v>1</v>
      </c>
      <c r="AR1703" t="s">
        <v>95</v>
      </c>
      <c r="AS1703" t="s">
        <v>95</v>
      </c>
      <c r="AT1703" t="s">
        <v>95</v>
      </c>
      <c r="AU1703" t="s">
        <v>95</v>
      </c>
      <c r="AV1703" t="s">
        <v>95</v>
      </c>
      <c r="AW1703" t="s">
        <v>95</v>
      </c>
      <c r="AX1703" t="s">
        <v>95</v>
      </c>
      <c r="AY1703" t="s">
        <v>94</v>
      </c>
      <c r="AZ1703" t="s">
        <v>95</v>
      </c>
      <c r="BA1703" t="s">
        <v>94</v>
      </c>
      <c r="BB1703" t="s">
        <v>95</v>
      </c>
      <c r="BC1703" t="s">
        <v>94</v>
      </c>
      <c r="BD1703" t="s">
        <v>95</v>
      </c>
      <c r="BH1703" t="s">
        <v>2089</v>
      </c>
      <c r="BI1703">
        <v>0</v>
      </c>
      <c r="BJ1703" t="s">
        <v>137</v>
      </c>
      <c r="BK1703" t="s">
        <v>138</v>
      </c>
      <c r="BL1703">
        <v>0</v>
      </c>
      <c r="BM1703">
        <v>1</v>
      </c>
      <c r="BN1703">
        <v>0</v>
      </c>
      <c r="BO1703">
        <v>0</v>
      </c>
      <c r="BP1703">
        <v>1</v>
      </c>
      <c r="BQ1703">
        <v>1</v>
      </c>
      <c r="BY1703">
        <v>1768</v>
      </c>
      <c r="CG1703" s="4">
        <v>0</v>
      </c>
      <c r="CH1703" s="4">
        <v>1</v>
      </c>
      <c r="CI1703" s="5">
        <v>0</v>
      </c>
      <c r="CJ1703" s="5">
        <v>0</v>
      </c>
      <c r="CK1703" s="5">
        <v>1</v>
      </c>
      <c r="CL1703" s="5">
        <v>1</v>
      </c>
    </row>
    <row r="1705" spans="1:90" x14ac:dyDescent="0.2">
      <c r="CG1705" s="2">
        <f>SUM(CG2:CG1703)</f>
        <v>1141</v>
      </c>
      <c r="CH1705" s="2">
        <f t="shared" ref="CH1705:CL1705" si="0">SUM(CH2:CH1703)</f>
        <v>1418</v>
      </c>
      <c r="CI1705" s="2">
        <f t="shared" si="0"/>
        <v>27</v>
      </c>
      <c r="CJ1705" s="2">
        <f t="shared" si="0"/>
        <v>94</v>
      </c>
      <c r="CK1705" s="2">
        <f t="shared" si="0"/>
        <v>96</v>
      </c>
      <c r="CL1705" s="2">
        <f t="shared" si="0"/>
        <v>316</v>
      </c>
    </row>
  </sheetData>
  <autoFilter ref="A1:CN1703" xr:uid="{F81ABA3A-B36A-F94E-BDE7-1DA35715530A}">
    <sortState xmlns:xlrd2="http://schemas.microsoft.com/office/spreadsheetml/2017/richdata2" ref="A2:CN1703">
      <sortCondition ref="A1:A1703"/>
    </sortState>
  </autoFilter>
  <sortState xmlns:xlrd2="http://schemas.microsoft.com/office/spreadsheetml/2017/richdata2" ref="A2:CM1698">
    <sortCondition ref="B2:B1698"/>
    <sortCondition ref="D2:D1698"/>
  </sortState>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935D-0094-5C44-AD24-E68E23C48A02}">
  <sheetPr filterMode="1"/>
  <dimension ref="A1:CU1630"/>
  <sheetViews>
    <sheetView workbookViewId="0">
      <pane xSplit="7" ySplit="1" topLeftCell="CE25" activePane="bottomRight" state="frozen"/>
      <selection pane="topRight" activeCell="H1" sqref="H1"/>
      <selection pane="bottomLeft" activeCell="A2" sqref="A2"/>
      <selection pane="bottomRight" activeCell="CI210" sqref="CI210"/>
    </sheetView>
  </sheetViews>
  <sheetFormatPr baseColWidth="10" defaultRowHeight="16" x14ac:dyDescent="0.2"/>
  <cols>
    <col min="1" max="1" width="25" customWidth="1"/>
    <col min="2" max="2" width="16.1640625" customWidth="1"/>
    <col min="5" max="5" width="26.1640625" customWidth="1"/>
    <col min="6" max="6" width="32.33203125" customWidth="1"/>
    <col min="91" max="92" width="10.83203125" style="12"/>
  </cols>
  <sheetData>
    <row r="1" spans="1:99" s="101" customFormat="1" ht="54" customHeight="1" x14ac:dyDescent="0.2">
      <c r="A1" s="101" t="s">
        <v>0</v>
      </c>
      <c r="B1" s="101" t="s">
        <v>1</v>
      </c>
      <c r="C1" s="101" t="s">
        <v>2</v>
      </c>
      <c r="D1" s="101" t="s">
        <v>3</v>
      </c>
      <c r="E1" s="101" t="s">
        <v>4</v>
      </c>
      <c r="F1" s="101" t="s">
        <v>5</v>
      </c>
      <c r="G1" s="101" t="s">
        <v>6</v>
      </c>
      <c r="H1" s="101" t="s">
        <v>7</v>
      </c>
      <c r="I1" s="101" t="s">
        <v>8</v>
      </c>
      <c r="J1" s="101" t="s">
        <v>9</v>
      </c>
      <c r="K1" s="101" t="s">
        <v>10</v>
      </c>
      <c r="L1" s="101" t="s">
        <v>11</v>
      </c>
      <c r="M1" s="101" t="s">
        <v>12</v>
      </c>
      <c r="N1" s="101" t="s">
        <v>13</v>
      </c>
      <c r="O1" s="101" t="s">
        <v>14</v>
      </c>
      <c r="P1" s="101" t="s">
        <v>15</v>
      </c>
      <c r="Q1" s="101" t="s">
        <v>16</v>
      </c>
      <c r="R1" s="101" t="s">
        <v>17</v>
      </c>
      <c r="S1" s="101" t="s">
        <v>18</v>
      </c>
      <c r="T1" s="101" t="s">
        <v>19</v>
      </c>
      <c r="U1" s="101" t="s">
        <v>20</v>
      </c>
      <c r="V1" s="101" t="s">
        <v>21</v>
      </c>
      <c r="W1" s="101" t="s">
        <v>22</v>
      </c>
      <c r="X1" s="101" t="s">
        <v>23</v>
      </c>
      <c r="Y1" s="101" t="s">
        <v>24</v>
      </c>
      <c r="Z1" s="101" t="s">
        <v>25</v>
      </c>
      <c r="AA1" s="101" t="s">
        <v>26</v>
      </c>
      <c r="AB1" s="101" t="s">
        <v>27</v>
      </c>
      <c r="AC1" s="101" t="s">
        <v>28</v>
      </c>
      <c r="AD1" s="101" t="s">
        <v>29</v>
      </c>
      <c r="AE1" s="101" t="s">
        <v>30</v>
      </c>
      <c r="AF1" s="101" t="s">
        <v>31</v>
      </c>
      <c r="AG1" s="101" t="s">
        <v>32</v>
      </c>
      <c r="AH1" s="101" t="s">
        <v>33</v>
      </c>
      <c r="AI1" s="101" t="s">
        <v>34</v>
      </c>
      <c r="AJ1" s="101" t="s">
        <v>35</v>
      </c>
      <c r="AK1" s="101" t="s">
        <v>36</v>
      </c>
      <c r="AL1" s="101" t="s">
        <v>37</v>
      </c>
      <c r="AM1" s="101" t="s">
        <v>38</v>
      </c>
      <c r="AN1" s="101" t="s">
        <v>39</v>
      </c>
      <c r="AO1" s="101" t="s">
        <v>40</v>
      </c>
      <c r="AP1" s="101" t="s">
        <v>41</v>
      </c>
      <c r="AQ1" s="101" t="s">
        <v>42</v>
      </c>
      <c r="AR1" s="101" t="s">
        <v>43</v>
      </c>
      <c r="AS1" s="101" t="s">
        <v>44</v>
      </c>
      <c r="AT1" s="101" t="s">
        <v>45</v>
      </c>
      <c r="AU1" s="101" t="s">
        <v>46</v>
      </c>
      <c r="AV1" s="101" t="s">
        <v>47</v>
      </c>
      <c r="AW1" s="101" t="s">
        <v>48</v>
      </c>
      <c r="AX1" s="101" t="s">
        <v>49</v>
      </c>
      <c r="AY1" s="101" t="s">
        <v>50</v>
      </c>
      <c r="AZ1" s="101" t="s">
        <v>51</v>
      </c>
      <c r="BA1" s="101" t="s">
        <v>52</v>
      </c>
      <c r="BB1" s="101" t="s">
        <v>53</v>
      </c>
      <c r="BC1" s="101" t="s">
        <v>3605</v>
      </c>
      <c r="BD1" s="101" t="s">
        <v>3606</v>
      </c>
      <c r="BE1" s="101" t="s">
        <v>54</v>
      </c>
      <c r="BF1" s="101" t="s">
        <v>55</v>
      </c>
      <c r="BG1" s="101" t="s">
        <v>56</v>
      </c>
      <c r="BH1" s="101" t="s">
        <v>57</v>
      </c>
      <c r="BI1" s="101" t="s">
        <v>58</v>
      </c>
      <c r="BJ1" s="101" t="s">
        <v>59</v>
      </c>
      <c r="BK1" s="101" t="s">
        <v>60</v>
      </c>
      <c r="BL1" s="101" t="s">
        <v>61</v>
      </c>
      <c r="BM1" s="101" t="s">
        <v>62</v>
      </c>
      <c r="BN1" s="101" t="s">
        <v>63</v>
      </c>
      <c r="BO1" s="101" t="s">
        <v>64</v>
      </c>
      <c r="BP1" s="101" t="s">
        <v>65</v>
      </c>
      <c r="BQ1" s="101" t="s">
        <v>66</v>
      </c>
      <c r="BR1" s="101" t="s">
        <v>67</v>
      </c>
      <c r="BS1" s="101" t="s">
        <v>68</v>
      </c>
      <c r="BT1" s="101" t="s">
        <v>69</v>
      </c>
      <c r="BU1" s="101" t="s">
        <v>70</v>
      </c>
      <c r="BV1" s="101" t="s">
        <v>71</v>
      </c>
      <c r="BW1" s="101" t="s">
        <v>72</v>
      </c>
      <c r="BX1" s="101" t="s">
        <v>73</v>
      </c>
      <c r="BY1" s="101" t="s">
        <v>74</v>
      </c>
      <c r="BZ1" s="101" t="s">
        <v>75</v>
      </c>
      <c r="CA1" s="101" t="s">
        <v>76</v>
      </c>
      <c r="CB1" s="101" t="s">
        <v>77</v>
      </c>
      <c r="CC1" s="101" t="s">
        <v>78</v>
      </c>
      <c r="CD1" s="101" t="s">
        <v>79</v>
      </c>
      <c r="CE1" s="101" t="s">
        <v>80</v>
      </c>
      <c r="CF1" s="101" t="s">
        <v>3607</v>
      </c>
      <c r="CG1" s="102" t="s">
        <v>81</v>
      </c>
      <c r="CH1" s="102" t="s">
        <v>82</v>
      </c>
      <c r="CI1" s="103" t="s">
        <v>83</v>
      </c>
      <c r="CJ1" s="103" t="s">
        <v>84</v>
      </c>
      <c r="CK1" s="103" t="s">
        <v>85</v>
      </c>
      <c r="CL1" s="103" t="s">
        <v>86</v>
      </c>
      <c r="CM1" s="104" t="s">
        <v>3456</v>
      </c>
      <c r="CN1" s="104" t="s">
        <v>3616</v>
      </c>
    </row>
    <row r="2" spans="1:99" hidden="1" x14ac:dyDescent="0.2">
      <c r="A2" t="s">
        <v>87</v>
      </c>
      <c r="B2" t="s">
        <v>88</v>
      </c>
      <c r="C2" t="s">
        <v>89</v>
      </c>
      <c r="D2">
        <v>1.1000000000000001</v>
      </c>
      <c r="E2" t="s">
        <v>90</v>
      </c>
      <c r="F2" t="s">
        <v>91</v>
      </c>
      <c r="G2" t="s">
        <v>92</v>
      </c>
      <c r="H2" t="s">
        <v>93</v>
      </c>
      <c r="I2">
        <v>6.1161000000000003</v>
      </c>
      <c r="J2">
        <v>5.4776E-3</v>
      </c>
      <c r="K2">
        <v>3.8501999999999998E-3</v>
      </c>
      <c r="L2">
        <v>1984.7</v>
      </c>
      <c r="M2">
        <v>0.71850000000000003</v>
      </c>
      <c r="N2">
        <v>0.71167000000000002</v>
      </c>
      <c r="O2">
        <v>0.76729000000000003</v>
      </c>
      <c r="P2">
        <v>2018.3</v>
      </c>
      <c r="Q2">
        <v>-7.0056000000000003</v>
      </c>
      <c r="R2">
        <v>0.67401999999999995</v>
      </c>
      <c r="S2">
        <v>0.34804000000000002</v>
      </c>
      <c r="T2">
        <v>2.2307E-2</v>
      </c>
      <c r="U2">
        <v>1.8571000000000001E-2</v>
      </c>
      <c r="V2">
        <v>0.78529000000000004</v>
      </c>
      <c r="W2">
        <v>0.67793999999999999</v>
      </c>
      <c r="X2">
        <v>1.8103999999999999E-2</v>
      </c>
      <c r="Y2">
        <v>1.7715000000000002E-2</v>
      </c>
      <c r="Z2">
        <v>0.79629000000000005</v>
      </c>
      <c r="AA2">
        <v>0.69442999999999999</v>
      </c>
      <c r="AB2">
        <v>1.7635000000000001E-2</v>
      </c>
      <c r="AC2">
        <v>1.7232000000000001E-2</v>
      </c>
      <c r="AD2">
        <v>7</v>
      </c>
      <c r="AE2">
        <v>7</v>
      </c>
      <c r="AF2">
        <v>1.0539000000000001</v>
      </c>
      <c r="AG2">
        <v>0.87119000000000002</v>
      </c>
      <c r="AH2">
        <v>0.18267</v>
      </c>
      <c r="AI2">
        <v>29</v>
      </c>
      <c r="AJ2">
        <v>1</v>
      </c>
      <c r="AK2">
        <v>6</v>
      </c>
      <c r="AL2">
        <v>0</v>
      </c>
      <c r="AM2">
        <v>0</v>
      </c>
      <c r="AN2">
        <v>0</v>
      </c>
      <c r="AO2">
        <v>0.86692999999999998</v>
      </c>
      <c r="AP2">
        <v>1</v>
      </c>
      <c r="AQ2">
        <v>1</v>
      </c>
      <c r="AR2" t="s">
        <v>94</v>
      </c>
      <c r="AS2" t="s">
        <v>95</v>
      </c>
      <c r="AT2" t="s">
        <v>95</v>
      </c>
      <c r="AU2" t="s">
        <v>95</v>
      </c>
      <c r="AV2" t="s">
        <v>95</v>
      </c>
      <c r="AW2" t="s">
        <v>95</v>
      </c>
      <c r="AX2" t="s">
        <v>95</v>
      </c>
      <c r="AY2" t="s">
        <v>94</v>
      </c>
      <c r="AZ2" t="s">
        <v>95</v>
      </c>
      <c r="BA2" t="s">
        <v>94</v>
      </c>
      <c r="BB2" t="s">
        <v>95</v>
      </c>
      <c r="BC2" t="s">
        <v>96</v>
      </c>
      <c r="BD2" t="s">
        <v>95</v>
      </c>
      <c r="BE2">
        <v>1</v>
      </c>
      <c r="BI2">
        <v>0</v>
      </c>
      <c r="BL2">
        <v>0</v>
      </c>
      <c r="BM2">
        <v>1</v>
      </c>
      <c r="BN2">
        <v>0</v>
      </c>
      <c r="BO2">
        <v>0</v>
      </c>
      <c r="BP2">
        <v>0</v>
      </c>
      <c r="BQ2">
        <v>0</v>
      </c>
      <c r="BS2">
        <v>0</v>
      </c>
      <c r="BT2">
        <v>1</v>
      </c>
      <c r="BU2">
        <v>0</v>
      </c>
      <c r="BV2">
        <v>0</v>
      </c>
      <c r="BW2">
        <v>0</v>
      </c>
      <c r="BX2">
        <v>0</v>
      </c>
      <c r="BY2">
        <v>1</v>
      </c>
      <c r="CG2" s="4">
        <v>0</v>
      </c>
      <c r="CH2" s="4">
        <v>1</v>
      </c>
      <c r="CI2" s="5">
        <v>0</v>
      </c>
      <c r="CJ2" s="5">
        <v>0</v>
      </c>
      <c r="CK2" s="5">
        <v>0</v>
      </c>
      <c r="CL2" s="5">
        <v>0</v>
      </c>
      <c r="CO2" s="6" t="s">
        <v>3426</v>
      </c>
      <c r="CP2" s="6"/>
    </row>
    <row r="3" spans="1:99" hidden="1" x14ac:dyDescent="0.2">
      <c r="A3" t="s">
        <v>98</v>
      </c>
      <c r="B3" t="s">
        <v>88</v>
      </c>
      <c r="C3" t="s">
        <v>89</v>
      </c>
      <c r="D3">
        <v>1.1000000000000001</v>
      </c>
      <c r="E3" t="s">
        <v>90</v>
      </c>
      <c r="F3" t="s">
        <v>99</v>
      </c>
      <c r="G3" t="s">
        <v>100</v>
      </c>
      <c r="H3" t="s">
        <v>93</v>
      </c>
      <c r="I3">
        <v>-2.3617999999999998E-3</v>
      </c>
      <c r="J3">
        <v>-2.3613000000000002E-3</v>
      </c>
      <c r="K3">
        <v>-5.6291000000000002E-4</v>
      </c>
      <c r="L3">
        <v>-1564.6</v>
      </c>
      <c r="M3">
        <v>-1860.6</v>
      </c>
      <c r="N3">
        <v>1091.8</v>
      </c>
      <c r="O3">
        <v>0.67030999999999996</v>
      </c>
      <c r="P3">
        <v>1566.4</v>
      </c>
      <c r="Q3">
        <v>1.3672</v>
      </c>
      <c r="R3">
        <v>0.17885999999999999</v>
      </c>
      <c r="S3">
        <v>-0.31381999999999999</v>
      </c>
      <c r="T3">
        <v>3.0439999999999998E-2</v>
      </c>
      <c r="U3">
        <v>2.7427E-2</v>
      </c>
      <c r="V3">
        <v>0.17885999999999999</v>
      </c>
      <c r="W3">
        <v>-9.4847000000000001E-2</v>
      </c>
      <c r="X3">
        <v>3.0439999999999998E-2</v>
      </c>
      <c r="Y3">
        <v>2.7427E-2</v>
      </c>
      <c r="Z3">
        <v>0.16499</v>
      </c>
      <c r="AA3">
        <v>-0.11334</v>
      </c>
      <c r="AB3">
        <v>3.0696000000000001E-2</v>
      </c>
      <c r="AC3">
        <v>2.7807999999999999E-2</v>
      </c>
      <c r="AD3">
        <v>9</v>
      </c>
      <c r="AE3">
        <v>9</v>
      </c>
      <c r="AF3">
        <v>2.8394999999999999E-4</v>
      </c>
      <c r="AG3">
        <v>1.8319000000000001E-4</v>
      </c>
      <c r="AH3">
        <v>1.0076E-4</v>
      </c>
      <c r="AI3">
        <v>84</v>
      </c>
      <c r="AJ3">
        <v>8</v>
      </c>
      <c r="AK3">
        <v>2</v>
      </c>
      <c r="AL3">
        <v>0</v>
      </c>
      <c r="AM3">
        <v>0</v>
      </c>
      <c r="AN3">
        <v>0</v>
      </c>
      <c r="AO3">
        <v>0.84023000000000003</v>
      </c>
      <c r="AP3">
        <v>1</v>
      </c>
      <c r="AQ3">
        <v>1</v>
      </c>
      <c r="AR3" t="s">
        <v>96</v>
      </c>
      <c r="AS3" t="s">
        <v>95</v>
      </c>
      <c r="AT3" t="s">
        <v>95</v>
      </c>
      <c r="AU3" t="s">
        <v>95</v>
      </c>
      <c r="AV3" t="s">
        <v>95</v>
      </c>
      <c r="AW3" t="s">
        <v>95</v>
      </c>
      <c r="AX3" t="s">
        <v>95</v>
      </c>
      <c r="AY3" t="s">
        <v>94</v>
      </c>
      <c r="AZ3" t="s">
        <v>94</v>
      </c>
      <c r="BA3" t="s">
        <v>96</v>
      </c>
      <c r="BB3" t="s">
        <v>94</v>
      </c>
      <c r="BC3" t="s">
        <v>96</v>
      </c>
      <c r="BD3" t="s">
        <v>94</v>
      </c>
      <c r="BE3">
        <v>2</v>
      </c>
      <c r="BI3">
        <v>0</v>
      </c>
      <c r="BL3">
        <v>1</v>
      </c>
      <c r="BM3">
        <v>1</v>
      </c>
      <c r="BN3">
        <v>0</v>
      </c>
      <c r="BO3">
        <v>0</v>
      </c>
      <c r="BP3">
        <v>0</v>
      </c>
      <c r="BQ3">
        <v>0</v>
      </c>
      <c r="BS3">
        <v>1</v>
      </c>
      <c r="BT3">
        <v>1</v>
      </c>
      <c r="BU3">
        <v>0</v>
      </c>
      <c r="BV3">
        <v>0</v>
      </c>
      <c r="BW3">
        <v>0</v>
      </c>
      <c r="BX3">
        <v>0</v>
      </c>
      <c r="BY3">
        <v>2</v>
      </c>
      <c r="CG3" s="4">
        <v>1</v>
      </c>
      <c r="CH3" s="4">
        <v>1</v>
      </c>
      <c r="CI3" s="5">
        <v>0</v>
      </c>
      <c r="CJ3" s="5">
        <v>0</v>
      </c>
      <c r="CK3" s="5">
        <v>0</v>
      </c>
      <c r="CL3" s="5">
        <v>0</v>
      </c>
      <c r="CO3" s="8" t="s">
        <v>3427</v>
      </c>
      <c r="CP3" s="8"/>
    </row>
    <row r="4" spans="1:99" hidden="1" x14ac:dyDescent="0.2">
      <c r="A4" t="s">
        <v>101</v>
      </c>
      <c r="B4" t="s">
        <v>88</v>
      </c>
      <c r="C4" t="s">
        <v>89</v>
      </c>
      <c r="D4">
        <v>1.1000000000000001</v>
      </c>
      <c r="E4" t="s">
        <v>90</v>
      </c>
      <c r="F4" t="s">
        <v>102</v>
      </c>
      <c r="G4" t="s">
        <v>103</v>
      </c>
      <c r="H4" t="s">
        <v>93</v>
      </c>
      <c r="I4">
        <v>-16.742000000000001</v>
      </c>
      <c r="J4">
        <v>-4.2167000000000003E-3</v>
      </c>
      <c r="K4">
        <v>-1.0874000000000001E-3</v>
      </c>
      <c r="L4">
        <v>1996.2</v>
      </c>
      <c r="M4">
        <v>-0.26247999999999999</v>
      </c>
      <c r="N4">
        <v>0.27200000000000002</v>
      </c>
      <c r="O4">
        <v>8.3316000000000001E-2</v>
      </c>
      <c r="P4">
        <v>2247.9</v>
      </c>
      <c r="Q4">
        <v>2.4123999999999999</v>
      </c>
      <c r="R4">
        <v>-4.8878000000000004</v>
      </c>
      <c r="S4">
        <v>-8.4205000000000005</v>
      </c>
      <c r="T4">
        <v>0.16055</v>
      </c>
      <c r="U4">
        <v>0.13267000000000001</v>
      </c>
      <c r="V4">
        <v>0.16539999999999999</v>
      </c>
      <c r="W4">
        <v>-0.1128</v>
      </c>
      <c r="X4">
        <v>6.0446E-2</v>
      </c>
      <c r="Y4">
        <v>4.5680999999999999E-2</v>
      </c>
      <c r="Z4">
        <v>0.15869</v>
      </c>
      <c r="AA4">
        <v>-0.12175</v>
      </c>
      <c r="AB4">
        <v>6.0687999999999999E-2</v>
      </c>
      <c r="AC4">
        <v>4.5795000000000002E-2</v>
      </c>
      <c r="AD4">
        <v>9</v>
      </c>
      <c r="AE4">
        <v>9</v>
      </c>
      <c r="AF4">
        <v>1.2867999999999999</v>
      </c>
      <c r="AG4">
        <v>0.44118000000000002</v>
      </c>
      <c r="AH4">
        <v>0.84558999999999995</v>
      </c>
      <c r="AI4">
        <v>84</v>
      </c>
      <c r="AJ4">
        <v>8</v>
      </c>
      <c r="AK4">
        <v>7</v>
      </c>
      <c r="AL4">
        <v>0</v>
      </c>
      <c r="AM4">
        <v>1</v>
      </c>
      <c r="AN4">
        <v>1</v>
      </c>
      <c r="AO4">
        <v>0.78583999999999998</v>
      </c>
      <c r="AP4">
        <v>1</v>
      </c>
      <c r="AQ4">
        <v>1</v>
      </c>
      <c r="AR4" t="s">
        <v>96</v>
      </c>
      <c r="AS4" t="s">
        <v>95</v>
      </c>
      <c r="AT4" t="s">
        <v>95</v>
      </c>
      <c r="AU4" t="s">
        <v>95</v>
      </c>
      <c r="AV4" t="s">
        <v>95</v>
      </c>
      <c r="AW4" t="s">
        <v>95</v>
      </c>
      <c r="AX4" t="s">
        <v>95</v>
      </c>
      <c r="AY4" t="s">
        <v>95</v>
      </c>
      <c r="AZ4" t="s">
        <v>94</v>
      </c>
      <c r="BA4" t="s">
        <v>96</v>
      </c>
      <c r="BB4" t="s">
        <v>94</v>
      </c>
      <c r="BC4" t="s">
        <v>96</v>
      </c>
      <c r="BD4" t="s">
        <v>94</v>
      </c>
      <c r="BE4">
        <v>4</v>
      </c>
      <c r="BG4" t="s">
        <v>104</v>
      </c>
      <c r="BI4">
        <v>0</v>
      </c>
      <c r="BL4">
        <v>1</v>
      </c>
      <c r="BM4">
        <v>1</v>
      </c>
      <c r="BN4">
        <v>0</v>
      </c>
      <c r="BO4">
        <v>0</v>
      </c>
      <c r="BP4">
        <v>0</v>
      </c>
      <c r="BQ4">
        <v>0</v>
      </c>
      <c r="BS4">
        <v>1</v>
      </c>
      <c r="BT4">
        <v>1</v>
      </c>
      <c r="BU4">
        <v>0</v>
      </c>
      <c r="BV4">
        <v>0</v>
      </c>
      <c r="BW4">
        <v>0</v>
      </c>
      <c r="BX4">
        <v>0</v>
      </c>
      <c r="BY4">
        <v>3</v>
      </c>
      <c r="CG4" s="4">
        <v>0</v>
      </c>
      <c r="CH4" s="4">
        <v>1</v>
      </c>
      <c r="CI4" s="5">
        <v>0</v>
      </c>
      <c r="CJ4" s="5">
        <v>0</v>
      </c>
      <c r="CK4" s="5">
        <v>0</v>
      </c>
      <c r="CL4" s="5">
        <v>0</v>
      </c>
      <c r="CM4" s="12" t="s">
        <v>3425</v>
      </c>
      <c r="CO4" s="27" t="s">
        <v>3430</v>
      </c>
      <c r="CP4" s="27"/>
    </row>
    <row r="5" spans="1:99" hidden="1" x14ac:dyDescent="0.2">
      <c r="A5" t="s">
        <v>105</v>
      </c>
      <c r="B5" t="s">
        <v>88</v>
      </c>
      <c r="C5" t="s">
        <v>89</v>
      </c>
      <c r="D5">
        <v>1.1000000000000001</v>
      </c>
      <c r="E5" t="s">
        <v>90</v>
      </c>
      <c r="F5" t="s">
        <v>106</v>
      </c>
      <c r="G5" t="s">
        <v>107</v>
      </c>
      <c r="H5" t="s">
        <v>93</v>
      </c>
      <c r="I5">
        <v>-8.7910999999999996E-3</v>
      </c>
      <c r="J5">
        <v>-3.3221000000000001E-3</v>
      </c>
      <c r="K5">
        <v>-1.6502999999999999E-3</v>
      </c>
      <c r="L5">
        <v>2033.8</v>
      </c>
      <c r="M5">
        <v>-499.87</v>
      </c>
      <c r="N5">
        <v>0.83406999999999998</v>
      </c>
      <c r="O5">
        <v>2.6072999999999999E-3</v>
      </c>
      <c r="P5">
        <v>3568.5</v>
      </c>
      <c r="Q5">
        <v>3.7795999999999998</v>
      </c>
      <c r="R5">
        <v>0.19777</v>
      </c>
      <c r="S5">
        <v>-0.28355999999999998</v>
      </c>
      <c r="T5">
        <v>7.8512999999999999E-2</v>
      </c>
      <c r="U5">
        <v>5.9173000000000003E-2</v>
      </c>
      <c r="V5">
        <v>0.22115000000000001</v>
      </c>
      <c r="W5">
        <v>-3.8464999999999999E-2</v>
      </c>
      <c r="X5">
        <v>7.7359999999999998E-2</v>
      </c>
      <c r="Y5">
        <v>5.8997000000000001E-2</v>
      </c>
      <c r="Z5">
        <v>0.20824999999999999</v>
      </c>
      <c r="AA5">
        <v>-5.5670999999999998E-2</v>
      </c>
      <c r="AB5">
        <v>7.7998999999999999E-2</v>
      </c>
      <c r="AC5">
        <v>5.9339000000000003E-2</v>
      </c>
      <c r="AD5">
        <v>9</v>
      </c>
      <c r="AE5">
        <v>9</v>
      </c>
      <c r="AF5">
        <v>0.79130999999999996</v>
      </c>
      <c r="AG5">
        <v>0.40764</v>
      </c>
      <c r="AH5">
        <v>0.38366</v>
      </c>
      <c r="AI5">
        <v>84</v>
      </c>
      <c r="AJ5">
        <v>8</v>
      </c>
      <c r="AK5">
        <v>7</v>
      </c>
      <c r="AL5">
        <v>0</v>
      </c>
      <c r="AM5">
        <v>1</v>
      </c>
      <c r="AN5">
        <v>0</v>
      </c>
      <c r="AO5">
        <v>0.82455000000000001</v>
      </c>
      <c r="AP5">
        <v>1</v>
      </c>
      <c r="AQ5">
        <v>1</v>
      </c>
      <c r="AR5" t="s">
        <v>96</v>
      </c>
      <c r="AS5" t="s">
        <v>95</v>
      </c>
      <c r="AT5" t="s">
        <v>95</v>
      </c>
      <c r="AU5" t="s">
        <v>95</v>
      </c>
      <c r="AV5" t="s">
        <v>95</v>
      </c>
      <c r="AW5" t="s">
        <v>95</v>
      </c>
      <c r="AX5" t="s">
        <v>95</v>
      </c>
      <c r="AY5" t="s">
        <v>95</v>
      </c>
      <c r="AZ5" t="s">
        <v>94</v>
      </c>
      <c r="BA5" t="s">
        <v>96</v>
      </c>
      <c r="BB5" t="s">
        <v>94</v>
      </c>
      <c r="BC5" t="s">
        <v>96</v>
      </c>
      <c r="BD5" t="s">
        <v>94</v>
      </c>
      <c r="BI5">
        <v>0</v>
      </c>
      <c r="BJ5" t="s">
        <v>108</v>
      </c>
      <c r="BK5" t="s">
        <v>109</v>
      </c>
      <c r="BL5">
        <v>1</v>
      </c>
      <c r="BM5">
        <v>1</v>
      </c>
      <c r="BN5">
        <v>0</v>
      </c>
      <c r="BO5">
        <v>1</v>
      </c>
      <c r="BP5">
        <v>0</v>
      </c>
      <c r="BQ5">
        <v>0</v>
      </c>
      <c r="BS5">
        <v>1</v>
      </c>
      <c r="BT5">
        <v>1</v>
      </c>
      <c r="BU5">
        <v>0</v>
      </c>
      <c r="BV5">
        <v>1</v>
      </c>
      <c r="BW5">
        <v>0</v>
      </c>
      <c r="BX5">
        <v>0</v>
      </c>
      <c r="BY5">
        <v>4</v>
      </c>
      <c r="CG5" s="4">
        <v>1</v>
      </c>
      <c r="CH5" s="4">
        <v>1</v>
      </c>
      <c r="CI5" s="5">
        <v>0</v>
      </c>
      <c r="CJ5" s="5">
        <v>0</v>
      </c>
      <c r="CK5" s="5">
        <v>0</v>
      </c>
      <c r="CL5" s="5">
        <v>0</v>
      </c>
      <c r="CO5" s="99" t="s">
        <v>3613</v>
      </c>
      <c r="CP5" s="99"/>
    </row>
    <row r="6" spans="1:99" hidden="1" x14ac:dyDescent="0.2">
      <c r="A6" t="s">
        <v>3912</v>
      </c>
      <c r="B6" t="s">
        <v>88</v>
      </c>
      <c r="C6" t="s">
        <v>89</v>
      </c>
      <c r="D6">
        <v>1.1000000000000001</v>
      </c>
      <c r="E6" t="s">
        <v>90</v>
      </c>
      <c r="F6" t="s">
        <v>3920</v>
      </c>
      <c r="G6" t="s">
        <v>103</v>
      </c>
      <c r="H6" t="s">
        <v>93</v>
      </c>
      <c r="I6">
        <v>1.9434</v>
      </c>
      <c r="J6">
        <v>2.0703000000000002E-3</v>
      </c>
      <c r="K6">
        <v>6.0028000000000002E-4</v>
      </c>
      <c r="L6">
        <v>1970.1</v>
      </c>
      <c r="M6">
        <v>2.2612000000000001</v>
      </c>
      <c r="N6">
        <v>0.25429000000000002</v>
      </c>
      <c r="O6">
        <v>6.8687999999999999E-2</v>
      </c>
      <c r="P6">
        <v>1396.9</v>
      </c>
      <c r="Q6">
        <v>-0.96065999999999996</v>
      </c>
      <c r="R6">
        <v>0.56052000000000002</v>
      </c>
      <c r="S6">
        <v>0.23091</v>
      </c>
      <c r="T6">
        <v>3.9324999999999999E-2</v>
      </c>
      <c r="U6">
        <v>3.3214E-2</v>
      </c>
      <c r="V6">
        <v>1.4739E-2</v>
      </c>
      <c r="W6">
        <v>-0.37936999999999999</v>
      </c>
      <c r="X6">
        <v>5.8880000000000002E-2</v>
      </c>
      <c r="Y6">
        <v>5.1788000000000001E-2</v>
      </c>
      <c r="Z6">
        <v>1.8126E-2</v>
      </c>
      <c r="AA6">
        <v>-0.37462000000000001</v>
      </c>
      <c r="AB6">
        <v>5.8778999999999998E-2</v>
      </c>
      <c r="AC6">
        <v>5.2101000000000001E-2</v>
      </c>
      <c r="AD6">
        <v>8</v>
      </c>
      <c r="AE6">
        <v>8</v>
      </c>
      <c r="AF6">
        <v>1.2191000000000001</v>
      </c>
      <c r="AG6">
        <v>0.47191</v>
      </c>
      <c r="AH6">
        <v>0.74719000000000002</v>
      </c>
      <c r="AI6">
        <v>44</v>
      </c>
      <c r="AJ6">
        <v>6</v>
      </c>
      <c r="AK6">
        <v>7</v>
      </c>
      <c r="AL6">
        <v>1</v>
      </c>
      <c r="AM6">
        <v>0</v>
      </c>
      <c r="AN6">
        <v>1</v>
      </c>
      <c r="AO6">
        <v>0.89903999999999995</v>
      </c>
      <c r="AP6">
        <v>1</v>
      </c>
      <c r="AQ6">
        <v>1</v>
      </c>
      <c r="AR6" t="s">
        <v>94</v>
      </c>
      <c r="AS6" t="s">
        <v>95</v>
      </c>
      <c r="AT6" t="s">
        <v>95</v>
      </c>
      <c r="AU6" t="s">
        <v>95</v>
      </c>
      <c r="AV6" t="s">
        <v>95</v>
      </c>
      <c r="AW6" t="s">
        <v>95</v>
      </c>
      <c r="AX6" t="s">
        <v>95</v>
      </c>
      <c r="AY6" t="s">
        <v>95</v>
      </c>
      <c r="AZ6" t="s">
        <v>94</v>
      </c>
      <c r="BA6" t="s">
        <v>94</v>
      </c>
      <c r="BB6" t="s">
        <v>94</v>
      </c>
      <c r="CG6" s="4">
        <v>0</v>
      </c>
      <c r="CH6" s="4">
        <v>1</v>
      </c>
      <c r="CI6" s="5">
        <v>0</v>
      </c>
      <c r="CJ6" s="5">
        <v>0</v>
      </c>
      <c r="CK6" s="5">
        <v>0</v>
      </c>
      <c r="CL6" s="5">
        <v>0</v>
      </c>
      <c r="CO6" s="12"/>
      <c r="CP6" s="12"/>
      <c r="CQ6" s="12"/>
      <c r="CS6" s="12"/>
      <c r="CT6" s="12"/>
      <c r="CU6" s="12"/>
    </row>
    <row r="7" spans="1:99" hidden="1" x14ac:dyDescent="0.2">
      <c r="A7" t="s">
        <v>3913</v>
      </c>
      <c r="B7" t="s">
        <v>88</v>
      </c>
      <c r="C7" t="s">
        <v>89</v>
      </c>
      <c r="D7">
        <v>1.1000000000000001</v>
      </c>
      <c r="E7" t="s">
        <v>90</v>
      </c>
      <c r="F7" t="s">
        <v>3921</v>
      </c>
      <c r="G7" t="s">
        <v>107</v>
      </c>
      <c r="H7" t="s">
        <v>93</v>
      </c>
      <c r="I7">
        <v>1.0857000000000001</v>
      </c>
      <c r="J7">
        <v>2.6516999999999999E-3</v>
      </c>
      <c r="K7">
        <v>1.3983000000000001E-3</v>
      </c>
      <c r="L7">
        <v>1969.3</v>
      </c>
      <c r="M7">
        <v>4.0475000000000003</v>
      </c>
      <c r="N7">
        <v>0.49714000000000003</v>
      </c>
      <c r="O7">
        <v>0.10663</v>
      </c>
      <c r="P7">
        <v>1430.8</v>
      </c>
      <c r="Q7">
        <v>-2.3134999999999999</v>
      </c>
      <c r="R7">
        <v>0.54632000000000003</v>
      </c>
      <c r="S7">
        <v>0.20607</v>
      </c>
      <c r="T7">
        <v>4.7358999999999998E-2</v>
      </c>
      <c r="U7">
        <v>3.6072E-2</v>
      </c>
      <c r="V7">
        <v>6.2785999999999995E-2</v>
      </c>
      <c r="W7">
        <v>-0.31209999999999999</v>
      </c>
      <c r="X7">
        <v>6.8069000000000005E-2</v>
      </c>
      <c r="Y7">
        <v>6.0830000000000002E-2</v>
      </c>
      <c r="Z7">
        <v>7.0003999999999997E-2</v>
      </c>
      <c r="AA7">
        <v>-0.30198999999999998</v>
      </c>
      <c r="AB7">
        <v>6.7806000000000005E-2</v>
      </c>
      <c r="AC7">
        <v>6.0624999999999998E-2</v>
      </c>
      <c r="AD7">
        <v>8</v>
      </c>
      <c r="AE7">
        <v>8</v>
      </c>
      <c r="AF7">
        <v>1.1264000000000001</v>
      </c>
      <c r="AG7">
        <v>0.68391000000000002</v>
      </c>
      <c r="AH7">
        <v>0.44252999999999998</v>
      </c>
      <c r="AI7">
        <v>44</v>
      </c>
      <c r="AJ7">
        <v>4</v>
      </c>
      <c r="AK7">
        <v>7</v>
      </c>
      <c r="AL7">
        <v>1</v>
      </c>
      <c r="AM7">
        <v>0</v>
      </c>
      <c r="AN7">
        <v>0</v>
      </c>
      <c r="AO7">
        <v>0.89686999999999995</v>
      </c>
      <c r="AP7">
        <v>1</v>
      </c>
      <c r="AQ7">
        <v>1</v>
      </c>
      <c r="AR7" t="s">
        <v>94</v>
      </c>
      <c r="AS7" t="s">
        <v>95</v>
      </c>
      <c r="AT7" t="s">
        <v>95</v>
      </c>
      <c r="AU7" t="s">
        <v>95</v>
      </c>
      <c r="AV7" t="s">
        <v>95</v>
      </c>
      <c r="AW7" t="s">
        <v>95</v>
      </c>
      <c r="AX7" t="s">
        <v>95</v>
      </c>
      <c r="AY7" t="s">
        <v>95</v>
      </c>
      <c r="AZ7" t="s">
        <v>94</v>
      </c>
      <c r="BA7" t="s">
        <v>94</v>
      </c>
      <c r="BB7" t="s">
        <v>94</v>
      </c>
      <c r="CG7" s="8">
        <v>1</v>
      </c>
      <c r="CH7" s="4">
        <v>1</v>
      </c>
      <c r="CI7" s="5">
        <v>0</v>
      </c>
      <c r="CJ7" s="5">
        <v>1</v>
      </c>
      <c r="CK7" s="5">
        <v>0</v>
      </c>
      <c r="CL7" s="5">
        <v>0</v>
      </c>
      <c r="CO7" s="12"/>
      <c r="CP7" s="12"/>
      <c r="CQ7" s="12"/>
      <c r="CS7" s="12"/>
      <c r="CT7" s="12"/>
      <c r="CU7" s="12"/>
    </row>
    <row r="8" spans="1:99" hidden="1" x14ac:dyDescent="0.2">
      <c r="A8" t="s">
        <v>110</v>
      </c>
      <c r="B8" t="s">
        <v>88</v>
      </c>
      <c r="C8" t="s">
        <v>111</v>
      </c>
      <c r="D8">
        <v>1.1000000000000001</v>
      </c>
      <c r="E8" t="s">
        <v>90</v>
      </c>
      <c r="F8" t="s">
        <v>112</v>
      </c>
      <c r="G8" t="s">
        <v>92</v>
      </c>
      <c r="H8" t="s">
        <v>93</v>
      </c>
      <c r="I8">
        <v>-128.93</v>
      </c>
      <c r="J8">
        <v>-4.0147000000000002E-4</v>
      </c>
      <c r="K8">
        <v>-1.4250000000000001E-2</v>
      </c>
      <c r="L8">
        <v>1999.7</v>
      </c>
      <c r="M8">
        <v>-3.4083000000000002E-2</v>
      </c>
      <c r="N8">
        <v>0.5403</v>
      </c>
      <c r="O8">
        <v>-1544.5</v>
      </c>
      <c r="P8" s="1">
        <v>-152600</v>
      </c>
      <c r="Q8">
        <v>28.852</v>
      </c>
      <c r="R8">
        <v>-3.1777000000000002</v>
      </c>
      <c r="S8">
        <v>9.3552999999999997</v>
      </c>
      <c r="T8">
        <v>0.25891999999999998</v>
      </c>
      <c r="U8">
        <v>0.20499999999999999</v>
      </c>
      <c r="V8">
        <v>-9.2413000000000007</v>
      </c>
      <c r="W8" t="e">
        <f>-inf</f>
        <v>#NAME?</v>
      </c>
      <c r="X8">
        <v>0.40539999999999998</v>
      </c>
      <c r="Y8">
        <v>0.3851</v>
      </c>
      <c r="Z8">
        <v>0.96448999999999996</v>
      </c>
      <c r="AA8" t="e">
        <f>-inf</f>
        <v>#NAME?</v>
      </c>
      <c r="AB8">
        <v>2.3871E-2</v>
      </c>
      <c r="AC8">
        <v>2.2100000000000002E-2</v>
      </c>
      <c r="AD8">
        <v>3</v>
      </c>
      <c r="AE8">
        <v>3</v>
      </c>
      <c r="AF8">
        <v>1</v>
      </c>
      <c r="AG8">
        <v>0.42569000000000001</v>
      </c>
      <c r="AH8">
        <v>0.57430999999999999</v>
      </c>
      <c r="AI8">
        <v>22</v>
      </c>
      <c r="AJ8">
        <v>2</v>
      </c>
      <c r="AK8">
        <v>0</v>
      </c>
      <c r="AL8">
        <v>0</v>
      </c>
      <c r="AM8">
        <v>0</v>
      </c>
      <c r="AN8">
        <v>0</v>
      </c>
      <c r="AO8">
        <v>0.60148999999999997</v>
      </c>
      <c r="AP8">
        <v>1</v>
      </c>
      <c r="AQ8">
        <v>1</v>
      </c>
      <c r="AR8" t="s">
        <v>96</v>
      </c>
      <c r="AS8" t="s">
        <v>94</v>
      </c>
      <c r="AT8" t="s">
        <v>95</v>
      </c>
      <c r="AU8" t="s">
        <v>95</v>
      </c>
      <c r="AV8" t="s">
        <v>95</v>
      </c>
      <c r="AW8" t="s">
        <v>95</v>
      </c>
      <c r="AX8" t="s">
        <v>94</v>
      </c>
      <c r="AY8" t="s">
        <v>95</v>
      </c>
      <c r="AZ8" t="s">
        <v>95</v>
      </c>
      <c r="BA8" t="s">
        <v>96</v>
      </c>
      <c r="BB8" t="s">
        <v>94</v>
      </c>
      <c r="BC8" t="s">
        <v>94</v>
      </c>
      <c r="BD8" t="s">
        <v>94</v>
      </c>
      <c r="BE8">
        <v>2</v>
      </c>
      <c r="BI8">
        <v>0</v>
      </c>
      <c r="BL8">
        <v>1</v>
      </c>
      <c r="BM8">
        <v>1</v>
      </c>
      <c r="BN8">
        <v>0</v>
      </c>
      <c r="BO8">
        <v>0</v>
      </c>
      <c r="BP8">
        <v>0</v>
      </c>
      <c r="BQ8">
        <v>0</v>
      </c>
      <c r="BS8">
        <v>1</v>
      </c>
      <c r="BT8">
        <v>1</v>
      </c>
      <c r="BU8">
        <v>0</v>
      </c>
      <c r="BV8">
        <v>0</v>
      </c>
      <c r="BW8">
        <v>0</v>
      </c>
      <c r="BX8">
        <v>0</v>
      </c>
      <c r="BY8">
        <v>5</v>
      </c>
      <c r="CG8" s="4">
        <v>0</v>
      </c>
      <c r="CH8" s="4">
        <v>1</v>
      </c>
      <c r="CI8" s="5">
        <v>0</v>
      </c>
      <c r="CJ8" s="5">
        <v>0</v>
      </c>
      <c r="CK8" s="5">
        <v>0</v>
      </c>
      <c r="CL8" s="5">
        <v>0</v>
      </c>
    </row>
    <row r="9" spans="1:99" hidden="1" x14ac:dyDescent="0.2">
      <c r="A9" t="s">
        <v>113</v>
      </c>
      <c r="B9" t="s">
        <v>88</v>
      </c>
      <c r="C9" t="s">
        <v>111</v>
      </c>
      <c r="D9">
        <v>1.1000000000000001</v>
      </c>
      <c r="E9" t="s">
        <v>90</v>
      </c>
      <c r="F9" t="s">
        <v>106</v>
      </c>
      <c r="G9" t="s">
        <v>107</v>
      </c>
      <c r="H9" t="s">
        <v>93</v>
      </c>
      <c r="I9">
        <v>-128.93</v>
      </c>
      <c r="J9">
        <v>-4.0147000000000002E-4</v>
      </c>
      <c r="K9">
        <v>-1.4250000000000001E-2</v>
      </c>
      <c r="L9">
        <v>1999.7</v>
      </c>
      <c r="M9">
        <v>-3.4083000000000002E-2</v>
      </c>
      <c r="N9">
        <v>0.5403</v>
      </c>
      <c r="O9">
        <v>-1544.5</v>
      </c>
      <c r="P9" s="1">
        <v>-152600</v>
      </c>
      <c r="Q9">
        <v>28.852</v>
      </c>
      <c r="R9">
        <v>-3.1777000000000002</v>
      </c>
      <c r="S9">
        <v>9.3552999999999997</v>
      </c>
      <c r="T9">
        <v>0.25891999999999998</v>
      </c>
      <c r="U9">
        <v>0.20499999999999999</v>
      </c>
      <c r="V9">
        <v>-9.2413000000000007</v>
      </c>
      <c r="W9" t="e">
        <f>-inf</f>
        <v>#NAME?</v>
      </c>
      <c r="X9">
        <v>0.40539999999999998</v>
      </c>
      <c r="Y9">
        <v>0.3851</v>
      </c>
      <c r="Z9">
        <v>0.96448999999999996</v>
      </c>
      <c r="AA9" t="e">
        <f>-inf</f>
        <v>#NAME?</v>
      </c>
      <c r="AB9">
        <v>2.3871E-2</v>
      </c>
      <c r="AC9">
        <v>2.2100000000000002E-2</v>
      </c>
      <c r="AD9">
        <v>3</v>
      </c>
      <c r="AE9">
        <v>3</v>
      </c>
      <c r="AF9">
        <v>1</v>
      </c>
      <c r="AG9">
        <v>0.42569000000000001</v>
      </c>
      <c r="AH9">
        <v>0.57430999999999999</v>
      </c>
      <c r="AI9">
        <v>22</v>
      </c>
      <c r="AJ9">
        <v>2</v>
      </c>
      <c r="AK9">
        <v>0</v>
      </c>
      <c r="AL9">
        <v>0</v>
      </c>
      <c r="AM9">
        <v>0</v>
      </c>
      <c r="AN9">
        <v>0</v>
      </c>
      <c r="AO9">
        <v>0.60148999999999997</v>
      </c>
      <c r="AP9">
        <v>1</v>
      </c>
      <c r="AQ9">
        <v>1</v>
      </c>
      <c r="AR9" t="s">
        <v>96</v>
      </c>
      <c r="AS9" t="s">
        <v>94</v>
      </c>
      <c r="AT9" t="s">
        <v>95</v>
      </c>
      <c r="AU9" t="s">
        <v>95</v>
      </c>
      <c r="AV9" t="s">
        <v>95</v>
      </c>
      <c r="AW9" t="s">
        <v>95</v>
      </c>
      <c r="AX9" t="s">
        <v>94</v>
      </c>
      <c r="AY9" t="s">
        <v>95</v>
      </c>
      <c r="AZ9" t="s">
        <v>95</v>
      </c>
      <c r="BA9" t="s">
        <v>96</v>
      </c>
      <c r="BB9" t="s">
        <v>94</v>
      </c>
      <c r="BC9" t="s">
        <v>94</v>
      </c>
      <c r="BD9" t="s">
        <v>94</v>
      </c>
      <c r="BI9">
        <v>0</v>
      </c>
      <c r="BJ9" t="s">
        <v>108</v>
      </c>
      <c r="BK9" t="s">
        <v>109</v>
      </c>
      <c r="BL9">
        <v>1</v>
      </c>
      <c r="BM9">
        <v>1</v>
      </c>
      <c r="BN9">
        <v>0</v>
      </c>
      <c r="BO9">
        <v>1</v>
      </c>
      <c r="BP9">
        <v>0</v>
      </c>
      <c r="BQ9">
        <v>0</v>
      </c>
      <c r="BS9">
        <v>1</v>
      </c>
      <c r="BT9">
        <v>1</v>
      </c>
      <c r="BU9">
        <v>0</v>
      </c>
      <c r="BV9">
        <v>1</v>
      </c>
      <c r="BW9">
        <v>0</v>
      </c>
      <c r="BX9">
        <v>0</v>
      </c>
      <c r="BY9">
        <v>6</v>
      </c>
      <c r="CG9" s="4">
        <v>0</v>
      </c>
      <c r="CH9" s="4">
        <v>1</v>
      </c>
      <c r="CI9" s="5">
        <v>0</v>
      </c>
      <c r="CJ9" s="5">
        <v>1</v>
      </c>
      <c r="CK9" s="5">
        <v>0</v>
      </c>
      <c r="CL9" s="5">
        <v>0</v>
      </c>
    </row>
    <row r="10" spans="1:99" hidden="1" x14ac:dyDescent="0.2">
      <c r="A10" t="s">
        <v>114</v>
      </c>
      <c r="B10" t="s">
        <v>88</v>
      </c>
      <c r="C10" t="s">
        <v>115</v>
      </c>
      <c r="D10">
        <v>1.1000000000000001</v>
      </c>
      <c r="E10" t="s">
        <v>90</v>
      </c>
      <c r="F10" t="s">
        <v>116</v>
      </c>
      <c r="G10" t="s">
        <v>117</v>
      </c>
      <c r="H10" t="s">
        <v>93</v>
      </c>
      <c r="I10">
        <v>15.465</v>
      </c>
      <c r="J10">
        <v>2.0393000000000001E-2</v>
      </c>
      <c r="K10">
        <v>2.6286</v>
      </c>
      <c r="L10">
        <v>1814.4</v>
      </c>
      <c r="M10">
        <v>0.28415000000000001</v>
      </c>
      <c r="N10">
        <v>110.03</v>
      </c>
      <c r="O10">
        <v>3.2025000000000001</v>
      </c>
      <c r="P10">
        <v>1817.7</v>
      </c>
      <c r="Q10">
        <v>-5121</v>
      </c>
      <c r="R10">
        <v>0</v>
      </c>
      <c r="S10" t="e">
        <f>-inf</f>
        <v>#NAME?</v>
      </c>
      <c r="T10">
        <v>61.847000000000001</v>
      </c>
      <c r="U10">
        <v>47.332999999999998</v>
      </c>
      <c r="V10">
        <v>0.20424999999999999</v>
      </c>
      <c r="W10">
        <v>-1.3873</v>
      </c>
      <c r="X10">
        <v>55.17</v>
      </c>
      <c r="Y10">
        <v>49.509</v>
      </c>
      <c r="Z10">
        <v>0.23213</v>
      </c>
      <c r="AA10">
        <v>-1.3036000000000001</v>
      </c>
      <c r="AB10">
        <v>54.195</v>
      </c>
      <c r="AC10">
        <v>50.322000000000003</v>
      </c>
      <c r="AD10">
        <v>4</v>
      </c>
      <c r="AE10">
        <v>4</v>
      </c>
      <c r="AF10">
        <v>1.7918000000000001</v>
      </c>
      <c r="AG10">
        <v>0.20794000000000001</v>
      </c>
      <c r="AH10">
        <v>1.5839000000000001</v>
      </c>
      <c r="AI10">
        <v>30</v>
      </c>
      <c r="AJ10">
        <v>1</v>
      </c>
      <c r="AK10">
        <v>2</v>
      </c>
      <c r="AL10">
        <v>1</v>
      </c>
      <c r="AM10">
        <v>1</v>
      </c>
      <c r="AN10">
        <v>1</v>
      </c>
      <c r="AO10">
        <v>0.47132000000000002</v>
      </c>
      <c r="AP10">
        <v>0</v>
      </c>
      <c r="AQ10">
        <v>0</v>
      </c>
      <c r="AR10" t="s">
        <v>96</v>
      </c>
      <c r="AS10" t="s">
        <v>94</v>
      </c>
      <c r="AT10" t="s">
        <v>95</v>
      </c>
      <c r="AU10" t="s">
        <v>94</v>
      </c>
      <c r="AV10" t="s">
        <v>95</v>
      </c>
      <c r="AW10" t="s">
        <v>94</v>
      </c>
      <c r="AX10" t="s">
        <v>94</v>
      </c>
      <c r="AY10" t="s">
        <v>95</v>
      </c>
      <c r="AZ10" t="s">
        <v>94</v>
      </c>
      <c r="BA10" t="s">
        <v>96</v>
      </c>
      <c r="BB10" t="s">
        <v>94</v>
      </c>
      <c r="BC10" t="s">
        <v>94</v>
      </c>
      <c r="BD10" t="s">
        <v>94</v>
      </c>
      <c r="BE10">
        <v>4</v>
      </c>
      <c r="BG10" t="s">
        <v>118</v>
      </c>
      <c r="BI10">
        <v>0</v>
      </c>
      <c r="BL10">
        <v>0</v>
      </c>
      <c r="BM10">
        <v>1</v>
      </c>
      <c r="BN10">
        <v>0</v>
      </c>
      <c r="BO10">
        <v>0</v>
      </c>
      <c r="BP10">
        <v>0</v>
      </c>
      <c r="BQ10">
        <v>0</v>
      </c>
      <c r="BS10">
        <v>0</v>
      </c>
      <c r="BT10">
        <v>1</v>
      </c>
      <c r="BU10">
        <v>0</v>
      </c>
      <c r="BV10">
        <v>0</v>
      </c>
      <c r="BW10">
        <v>0</v>
      </c>
      <c r="BX10">
        <v>0</v>
      </c>
      <c r="BY10">
        <v>7</v>
      </c>
      <c r="CG10" s="4">
        <v>0</v>
      </c>
      <c r="CH10" s="4">
        <v>1</v>
      </c>
      <c r="CI10" s="5">
        <v>0</v>
      </c>
      <c r="CJ10" s="5">
        <v>0</v>
      </c>
      <c r="CK10" s="5">
        <v>0</v>
      </c>
      <c r="CL10" s="5">
        <v>0</v>
      </c>
    </row>
    <row r="11" spans="1:99" hidden="1" x14ac:dyDescent="0.2">
      <c r="A11" t="s">
        <v>119</v>
      </c>
      <c r="B11" t="s">
        <v>88</v>
      </c>
      <c r="C11" t="s">
        <v>115</v>
      </c>
      <c r="D11">
        <v>3.2</v>
      </c>
      <c r="E11" t="s">
        <v>120</v>
      </c>
      <c r="F11" t="s">
        <v>121</v>
      </c>
      <c r="G11" t="s">
        <v>122</v>
      </c>
      <c r="H11" t="s">
        <v>93</v>
      </c>
      <c r="I11">
        <v>-0.25048999999999999</v>
      </c>
      <c r="J11">
        <v>-1.7187999999999998E-2</v>
      </c>
      <c r="K11">
        <v>-3.0743999999999998</v>
      </c>
      <c r="L11">
        <v>2008</v>
      </c>
      <c r="M11">
        <v>-17.542999999999999</v>
      </c>
      <c r="N11">
        <v>187.66</v>
      </c>
      <c r="O11">
        <v>280.33</v>
      </c>
      <c r="P11">
        <v>1964.3</v>
      </c>
      <c r="Q11">
        <v>6300.3</v>
      </c>
      <c r="R11">
        <v>0.82933999999999997</v>
      </c>
      <c r="S11" t="e">
        <f>-inf</f>
        <v>#NAME?</v>
      </c>
      <c r="T11">
        <v>12.667</v>
      </c>
      <c r="U11">
        <v>10.677</v>
      </c>
      <c r="V11">
        <v>0.51702999999999999</v>
      </c>
      <c r="W11">
        <v>-0.44890000000000002</v>
      </c>
      <c r="X11">
        <v>21.309000000000001</v>
      </c>
      <c r="Y11">
        <v>19.228999999999999</v>
      </c>
      <c r="Z11">
        <v>0.56489</v>
      </c>
      <c r="AA11">
        <v>-0.30532999999999999</v>
      </c>
      <c r="AB11">
        <v>20.225999999999999</v>
      </c>
      <c r="AC11">
        <v>18.245999999999999</v>
      </c>
      <c r="AD11">
        <v>4</v>
      </c>
      <c r="AE11">
        <v>4</v>
      </c>
      <c r="AF11">
        <v>1.0823</v>
      </c>
      <c r="AG11">
        <v>0.62878999999999996</v>
      </c>
      <c r="AH11">
        <v>0.45352999999999999</v>
      </c>
      <c r="AI11">
        <v>21</v>
      </c>
      <c r="AJ11">
        <v>2</v>
      </c>
      <c r="AK11">
        <v>0</v>
      </c>
      <c r="AL11">
        <v>1</v>
      </c>
      <c r="AM11">
        <v>0</v>
      </c>
      <c r="AN11">
        <v>0</v>
      </c>
      <c r="AO11">
        <v>0.78003</v>
      </c>
      <c r="AP11">
        <v>0</v>
      </c>
      <c r="AQ11">
        <v>0</v>
      </c>
      <c r="AR11" t="s">
        <v>95</v>
      </c>
      <c r="AS11" t="s">
        <v>94</v>
      </c>
      <c r="AT11" t="s">
        <v>95</v>
      </c>
      <c r="AU11" t="s">
        <v>95</v>
      </c>
      <c r="AV11" t="s">
        <v>95</v>
      </c>
      <c r="AW11" t="s">
        <v>95</v>
      </c>
      <c r="AX11" t="s">
        <v>95</v>
      </c>
      <c r="AY11" t="s">
        <v>95</v>
      </c>
      <c r="AZ11" t="s">
        <v>95</v>
      </c>
      <c r="BA11" t="s">
        <v>94</v>
      </c>
      <c r="BB11" t="s">
        <v>94</v>
      </c>
      <c r="BC11" t="s">
        <v>94</v>
      </c>
      <c r="BD11" t="s">
        <v>94</v>
      </c>
      <c r="BE11">
        <v>2</v>
      </c>
      <c r="BI11">
        <v>0</v>
      </c>
      <c r="BL11">
        <v>0</v>
      </c>
      <c r="BM11">
        <v>1</v>
      </c>
      <c r="BS11">
        <v>1</v>
      </c>
      <c r="BT11">
        <v>1</v>
      </c>
      <c r="BU11">
        <v>0</v>
      </c>
      <c r="BV11">
        <v>0</v>
      </c>
      <c r="BW11">
        <v>0</v>
      </c>
      <c r="BX11">
        <v>0</v>
      </c>
      <c r="BY11">
        <v>8</v>
      </c>
      <c r="BZ11" t="s">
        <v>123</v>
      </c>
      <c r="CG11" s="4">
        <v>1</v>
      </c>
      <c r="CH11" s="4">
        <v>1</v>
      </c>
      <c r="CI11" s="5">
        <v>0</v>
      </c>
      <c r="CJ11" s="5">
        <v>0</v>
      </c>
      <c r="CK11" s="5">
        <v>0</v>
      </c>
      <c r="CL11" s="5">
        <v>0</v>
      </c>
    </row>
    <row r="12" spans="1:99" hidden="1" x14ac:dyDescent="0.2">
      <c r="A12" t="s">
        <v>124</v>
      </c>
      <c r="B12" t="s">
        <v>88</v>
      </c>
      <c r="C12" t="s">
        <v>115</v>
      </c>
      <c r="D12">
        <v>3.2</v>
      </c>
      <c r="E12" t="s">
        <v>120</v>
      </c>
      <c r="F12" t="s">
        <v>121</v>
      </c>
      <c r="G12" t="s">
        <v>125</v>
      </c>
      <c r="H12" t="s">
        <v>93</v>
      </c>
      <c r="I12">
        <v>-2.6166999999999998</v>
      </c>
      <c r="J12">
        <v>-8.3411000000000006E-3</v>
      </c>
      <c r="K12">
        <v>-1.3735999999999999</v>
      </c>
      <c r="L12">
        <v>2006.3</v>
      </c>
      <c r="M12">
        <v>-1.6794</v>
      </c>
      <c r="N12">
        <v>157.06</v>
      </c>
      <c r="O12">
        <v>227.52</v>
      </c>
      <c r="P12">
        <v>1941.8</v>
      </c>
      <c r="Q12">
        <v>2886.7</v>
      </c>
      <c r="R12">
        <v>0.61758000000000002</v>
      </c>
      <c r="S12" t="e">
        <f>-inf</f>
        <v>#NAME?</v>
      </c>
      <c r="T12">
        <v>16.895</v>
      </c>
      <c r="U12">
        <v>12.122</v>
      </c>
      <c r="V12">
        <v>0.12506</v>
      </c>
      <c r="W12">
        <v>-1.6248</v>
      </c>
      <c r="X12">
        <v>25.555</v>
      </c>
      <c r="Y12">
        <v>25.04</v>
      </c>
      <c r="Z12">
        <v>0.14202999999999999</v>
      </c>
      <c r="AA12">
        <v>-1.5739000000000001</v>
      </c>
      <c r="AB12">
        <v>25.306000000000001</v>
      </c>
      <c r="AC12">
        <v>24.861000000000001</v>
      </c>
      <c r="AD12">
        <v>4</v>
      </c>
      <c r="AE12">
        <v>4</v>
      </c>
      <c r="AF12">
        <v>1.1497999999999999</v>
      </c>
      <c r="AG12">
        <v>0.68430999999999997</v>
      </c>
      <c r="AH12">
        <v>0.46548</v>
      </c>
      <c r="AI12">
        <v>21</v>
      </c>
      <c r="AJ12">
        <v>2</v>
      </c>
      <c r="AK12">
        <v>0</v>
      </c>
      <c r="AL12">
        <v>1</v>
      </c>
      <c r="AM12">
        <v>0</v>
      </c>
      <c r="AN12">
        <v>0</v>
      </c>
      <c r="AO12">
        <v>0.80088999999999999</v>
      </c>
      <c r="AP12">
        <v>0</v>
      </c>
      <c r="AQ12">
        <v>0</v>
      </c>
      <c r="AR12" t="s">
        <v>94</v>
      </c>
      <c r="AS12" t="s">
        <v>94</v>
      </c>
      <c r="AT12" t="s">
        <v>95</v>
      </c>
      <c r="AU12" t="s">
        <v>95</v>
      </c>
      <c r="AV12" t="s">
        <v>95</v>
      </c>
      <c r="AW12" t="s">
        <v>95</v>
      </c>
      <c r="AX12" t="s">
        <v>95</v>
      </c>
      <c r="AY12" t="s">
        <v>95</v>
      </c>
      <c r="AZ12" t="s">
        <v>94</v>
      </c>
      <c r="BA12" t="s">
        <v>94</v>
      </c>
      <c r="BB12" t="s">
        <v>94</v>
      </c>
      <c r="BC12" t="s">
        <v>94</v>
      </c>
      <c r="BD12" t="s">
        <v>94</v>
      </c>
      <c r="BE12">
        <v>2</v>
      </c>
      <c r="BI12">
        <v>0</v>
      </c>
      <c r="BL12">
        <v>0</v>
      </c>
      <c r="BM12">
        <v>1</v>
      </c>
      <c r="BS12">
        <v>0</v>
      </c>
      <c r="BT12">
        <v>1</v>
      </c>
      <c r="BU12">
        <v>0</v>
      </c>
      <c r="BV12">
        <v>0</v>
      </c>
      <c r="BW12">
        <v>0</v>
      </c>
      <c r="BX12">
        <v>0</v>
      </c>
      <c r="BY12">
        <v>9</v>
      </c>
      <c r="CG12" s="4">
        <v>0</v>
      </c>
      <c r="CH12" s="4">
        <v>1</v>
      </c>
      <c r="CI12" s="5">
        <v>0</v>
      </c>
      <c r="CJ12" s="5">
        <v>0</v>
      </c>
      <c r="CK12" s="5">
        <v>0</v>
      </c>
      <c r="CL12" s="5">
        <v>0</v>
      </c>
    </row>
    <row r="13" spans="1:99" hidden="1" x14ac:dyDescent="0.2">
      <c r="A13" t="s">
        <v>126</v>
      </c>
      <c r="B13" t="s">
        <v>88</v>
      </c>
      <c r="C13" t="s">
        <v>115</v>
      </c>
      <c r="D13">
        <v>3.2</v>
      </c>
      <c r="E13" t="s">
        <v>120</v>
      </c>
      <c r="F13" t="s">
        <v>121</v>
      </c>
      <c r="G13" t="s">
        <v>127</v>
      </c>
      <c r="H13" t="s">
        <v>93</v>
      </c>
      <c r="I13">
        <v>-0.35804999999999998</v>
      </c>
      <c r="J13">
        <v>-1.3207E-2</v>
      </c>
      <c r="K13">
        <v>-2.4015</v>
      </c>
      <c r="L13">
        <v>2007.8</v>
      </c>
      <c r="M13">
        <v>-12.273</v>
      </c>
      <c r="N13">
        <v>181.57</v>
      </c>
      <c r="O13">
        <v>267.64999999999998</v>
      </c>
      <c r="P13">
        <v>1958.3</v>
      </c>
      <c r="Q13">
        <v>4957</v>
      </c>
      <c r="R13">
        <v>0.75314999999999999</v>
      </c>
      <c r="S13" t="e">
        <f>-inf</f>
        <v>#NAME?</v>
      </c>
      <c r="T13">
        <v>14.824</v>
      </c>
      <c r="U13">
        <v>11.464</v>
      </c>
      <c r="V13">
        <v>0.32729000000000003</v>
      </c>
      <c r="W13">
        <v>-1.0181</v>
      </c>
      <c r="X13">
        <v>24.472000000000001</v>
      </c>
      <c r="Y13">
        <v>23.3</v>
      </c>
      <c r="Z13">
        <v>0.36399999999999999</v>
      </c>
      <c r="AA13">
        <v>-0.90798999999999996</v>
      </c>
      <c r="AB13">
        <v>23.795000000000002</v>
      </c>
      <c r="AC13">
        <v>22.74</v>
      </c>
      <c r="AD13">
        <v>4</v>
      </c>
      <c r="AE13">
        <v>4</v>
      </c>
      <c r="AF13">
        <v>1.1186</v>
      </c>
      <c r="AG13">
        <v>0.65537999999999996</v>
      </c>
      <c r="AH13">
        <v>0.46322999999999998</v>
      </c>
      <c r="AI13">
        <v>21</v>
      </c>
      <c r="AJ13">
        <v>2</v>
      </c>
      <c r="AK13">
        <v>0</v>
      </c>
      <c r="AL13">
        <v>1</v>
      </c>
      <c r="AM13">
        <v>0</v>
      </c>
      <c r="AN13">
        <v>0</v>
      </c>
      <c r="AO13">
        <v>0.79113</v>
      </c>
      <c r="AP13">
        <v>0</v>
      </c>
      <c r="AQ13">
        <v>0</v>
      </c>
      <c r="AR13" t="s">
        <v>95</v>
      </c>
      <c r="AS13" t="s">
        <v>94</v>
      </c>
      <c r="AT13" t="s">
        <v>95</v>
      </c>
      <c r="AU13" t="s">
        <v>95</v>
      </c>
      <c r="AV13" t="s">
        <v>95</v>
      </c>
      <c r="AW13" t="s">
        <v>95</v>
      </c>
      <c r="AX13" t="s">
        <v>95</v>
      </c>
      <c r="AY13" t="s">
        <v>95</v>
      </c>
      <c r="AZ13" t="s">
        <v>95</v>
      </c>
      <c r="BA13" t="s">
        <v>94</v>
      </c>
      <c r="BB13" t="s">
        <v>94</v>
      </c>
      <c r="BC13" t="s">
        <v>94</v>
      </c>
      <c r="BD13" t="s">
        <v>94</v>
      </c>
      <c r="BE13">
        <v>2</v>
      </c>
      <c r="BI13">
        <v>0</v>
      </c>
      <c r="BL13">
        <v>0</v>
      </c>
      <c r="BM13">
        <v>1</v>
      </c>
      <c r="BS13">
        <v>1</v>
      </c>
      <c r="BT13">
        <v>1</v>
      </c>
      <c r="BU13">
        <v>0</v>
      </c>
      <c r="BV13">
        <v>0</v>
      </c>
      <c r="BW13">
        <v>0</v>
      </c>
      <c r="BX13">
        <v>1</v>
      </c>
      <c r="BY13">
        <v>10</v>
      </c>
      <c r="BZ13" t="s">
        <v>123</v>
      </c>
      <c r="CG13" s="4">
        <v>1</v>
      </c>
      <c r="CH13" s="4">
        <v>1</v>
      </c>
      <c r="CI13" s="5">
        <v>0</v>
      </c>
      <c r="CJ13" s="5">
        <v>0</v>
      </c>
      <c r="CK13" s="5">
        <v>0</v>
      </c>
      <c r="CL13" s="5">
        <v>1</v>
      </c>
    </row>
    <row r="14" spans="1:99" hidden="1" x14ac:dyDescent="0.2">
      <c r="A14" t="s">
        <v>128</v>
      </c>
      <c r="B14" t="s">
        <v>88</v>
      </c>
      <c r="C14" t="s">
        <v>115</v>
      </c>
      <c r="D14">
        <v>4.0999999999999996</v>
      </c>
      <c r="E14" t="s">
        <v>129</v>
      </c>
      <c r="F14" t="s">
        <v>130</v>
      </c>
      <c r="G14" t="s">
        <v>131</v>
      </c>
      <c r="H14" t="s">
        <v>93</v>
      </c>
      <c r="I14">
        <v>2.0950000000000002</v>
      </c>
      <c r="J14">
        <v>7.6911999999999994E-2</v>
      </c>
      <c r="K14">
        <v>3.6253000000000002</v>
      </c>
      <c r="L14">
        <v>2013.4</v>
      </c>
      <c r="M14">
        <v>2.0975999999999999</v>
      </c>
      <c r="N14">
        <v>61.747</v>
      </c>
      <c r="O14">
        <v>0.65739000000000003</v>
      </c>
      <c r="P14">
        <v>1963.6</v>
      </c>
      <c r="Q14">
        <v>-7267.6</v>
      </c>
      <c r="R14">
        <v>0.79934000000000005</v>
      </c>
      <c r="S14">
        <v>0.76393</v>
      </c>
      <c r="T14">
        <v>14.129</v>
      </c>
      <c r="U14">
        <v>9.9398</v>
      </c>
      <c r="V14">
        <v>0.36337999999999998</v>
      </c>
      <c r="W14">
        <v>0.29265000000000002</v>
      </c>
      <c r="X14">
        <v>25.166</v>
      </c>
      <c r="Y14">
        <v>21.242000000000001</v>
      </c>
      <c r="Z14">
        <v>0.48438999999999999</v>
      </c>
      <c r="AA14">
        <v>0.42709999999999998</v>
      </c>
      <c r="AB14">
        <v>22.649000000000001</v>
      </c>
      <c r="AC14">
        <v>17.771000000000001</v>
      </c>
      <c r="AD14">
        <v>21</v>
      </c>
      <c r="AE14">
        <v>20</v>
      </c>
      <c r="AF14">
        <v>1.6194999999999999</v>
      </c>
      <c r="AG14">
        <v>1.7461000000000001E-2</v>
      </c>
      <c r="AH14">
        <v>1.6021000000000001</v>
      </c>
      <c r="AI14">
        <v>21</v>
      </c>
      <c r="AJ14">
        <v>8</v>
      </c>
      <c r="AK14">
        <v>20</v>
      </c>
      <c r="AL14">
        <v>1</v>
      </c>
      <c r="AM14">
        <v>0</v>
      </c>
      <c r="AN14">
        <v>1</v>
      </c>
      <c r="AO14">
        <v>0.93023999999999996</v>
      </c>
      <c r="AP14">
        <v>0</v>
      </c>
      <c r="AQ14">
        <v>1</v>
      </c>
      <c r="AR14" t="s">
        <v>95</v>
      </c>
      <c r="AS14" t="s">
        <v>95</v>
      </c>
      <c r="AT14" t="s">
        <v>95</v>
      </c>
      <c r="AU14" t="s">
        <v>95</v>
      </c>
      <c r="AV14" t="s">
        <v>95</v>
      </c>
      <c r="AW14" t="s">
        <v>95</v>
      </c>
      <c r="AX14" t="s">
        <v>95</v>
      </c>
      <c r="AY14" t="s">
        <v>95</v>
      </c>
      <c r="AZ14" t="s">
        <v>95</v>
      </c>
      <c r="BA14" t="s">
        <v>95</v>
      </c>
      <c r="BB14" t="s">
        <v>95</v>
      </c>
      <c r="BC14" t="s">
        <v>95</v>
      </c>
      <c r="BD14" t="s">
        <v>95</v>
      </c>
      <c r="BI14">
        <v>0</v>
      </c>
      <c r="BJ14" t="s">
        <v>132</v>
      </c>
      <c r="BK14" t="s">
        <v>133</v>
      </c>
      <c r="BL14">
        <v>1</v>
      </c>
      <c r="BM14">
        <v>1</v>
      </c>
      <c r="BN14">
        <v>0</v>
      </c>
      <c r="BO14">
        <v>0</v>
      </c>
      <c r="BP14">
        <v>0</v>
      </c>
      <c r="BQ14">
        <v>0</v>
      </c>
      <c r="BS14">
        <v>1</v>
      </c>
      <c r="BT14">
        <v>0</v>
      </c>
      <c r="BU14">
        <v>0</v>
      </c>
      <c r="BV14">
        <v>0</v>
      </c>
      <c r="BW14">
        <v>0</v>
      </c>
      <c r="BX14">
        <v>0</v>
      </c>
      <c r="BY14">
        <v>11</v>
      </c>
      <c r="CA14" t="s">
        <v>123</v>
      </c>
      <c r="CG14" s="4">
        <v>1</v>
      </c>
      <c r="CH14" s="4">
        <v>1</v>
      </c>
      <c r="CI14" s="5">
        <v>0</v>
      </c>
      <c r="CJ14" s="5">
        <v>0</v>
      </c>
      <c r="CK14" s="5">
        <v>0</v>
      </c>
      <c r="CL14" s="5">
        <v>0</v>
      </c>
    </row>
    <row r="15" spans="1:99" hidden="1" x14ac:dyDescent="0.2">
      <c r="A15" t="s">
        <v>134</v>
      </c>
      <c r="B15" t="s">
        <v>88</v>
      </c>
      <c r="C15" t="s">
        <v>115</v>
      </c>
      <c r="D15">
        <v>4.0999999999999996</v>
      </c>
      <c r="E15" t="s">
        <v>129</v>
      </c>
      <c r="F15" t="s">
        <v>135</v>
      </c>
      <c r="G15" t="s">
        <v>136</v>
      </c>
      <c r="H15" t="s">
        <v>93</v>
      </c>
      <c r="I15">
        <v>1.0430999999999999</v>
      </c>
      <c r="J15">
        <v>0.49369000000000002</v>
      </c>
      <c r="K15">
        <v>6.5778999999999996</v>
      </c>
      <c r="L15">
        <v>2014.6</v>
      </c>
      <c r="M15">
        <v>4.2130000000000001</v>
      </c>
      <c r="N15">
        <v>123.43</v>
      </c>
      <c r="O15">
        <v>1.9473000000000001E-2</v>
      </c>
      <c r="P15">
        <v>1998.6</v>
      </c>
      <c r="Q15">
        <v>-13201</v>
      </c>
      <c r="R15">
        <v>0.99639</v>
      </c>
      <c r="S15">
        <v>0.99519000000000002</v>
      </c>
      <c r="T15">
        <v>1.8903000000000001</v>
      </c>
      <c r="U15">
        <v>1.5688</v>
      </c>
      <c r="V15">
        <v>0.97514999999999996</v>
      </c>
      <c r="W15">
        <v>0.97018000000000004</v>
      </c>
      <c r="X15">
        <v>4.9600999999999997</v>
      </c>
      <c r="Y15">
        <v>3.8128000000000002</v>
      </c>
      <c r="Z15">
        <v>0.61177000000000004</v>
      </c>
      <c r="AA15">
        <v>0.53412000000000004</v>
      </c>
      <c r="AB15">
        <v>19.606000000000002</v>
      </c>
      <c r="AC15">
        <v>16.835000000000001</v>
      </c>
      <c r="AD15">
        <v>13</v>
      </c>
      <c r="AE15">
        <v>12</v>
      </c>
      <c r="AF15">
        <v>0.81016999999999995</v>
      </c>
      <c r="AG15">
        <v>8.7349000000000003E-3</v>
      </c>
      <c r="AH15">
        <v>0.80142999999999998</v>
      </c>
      <c r="AI15">
        <v>13</v>
      </c>
      <c r="AJ15">
        <v>0</v>
      </c>
      <c r="AK15">
        <v>12</v>
      </c>
      <c r="AL15">
        <v>0</v>
      </c>
      <c r="AM15">
        <v>0</v>
      </c>
      <c r="AN15">
        <v>1</v>
      </c>
      <c r="AO15">
        <v>0.66032000000000002</v>
      </c>
      <c r="AP15">
        <v>0</v>
      </c>
      <c r="AQ15">
        <v>1</v>
      </c>
      <c r="AR15" t="s">
        <v>95</v>
      </c>
      <c r="AS15" t="s">
        <v>95</v>
      </c>
      <c r="AT15" t="s">
        <v>95</v>
      </c>
      <c r="AU15" t="s">
        <v>95</v>
      </c>
      <c r="AV15" t="s">
        <v>95</v>
      </c>
      <c r="AW15" t="s">
        <v>95</v>
      </c>
      <c r="AX15" t="s">
        <v>94</v>
      </c>
      <c r="AY15" t="s">
        <v>95</v>
      </c>
      <c r="AZ15" t="s">
        <v>95</v>
      </c>
      <c r="BA15" t="s">
        <v>94</v>
      </c>
      <c r="BB15" t="s">
        <v>94</v>
      </c>
      <c r="BC15" t="s">
        <v>95</v>
      </c>
      <c r="BD15" t="s">
        <v>95</v>
      </c>
      <c r="BI15">
        <v>0</v>
      </c>
      <c r="BJ15" t="s">
        <v>137</v>
      </c>
      <c r="BK15" t="s">
        <v>138</v>
      </c>
      <c r="BL15">
        <v>1</v>
      </c>
      <c r="BM15">
        <v>1</v>
      </c>
      <c r="BN15">
        <v>0</v>
      </c>
      <c r="BO15">
        <v>0</v>
      </c>
      <c r="BP15">
        <v>0</v>
      </c>
      <c r="BQ15">
        <v>1</v>
      </c>
      <c r="BS15">
        <v>1</v>
      </c>
      <c r="BT15">
        <v>1</v>
      </c>
      <c r="BU15">
        <v>0</v>
      </c>
      <c r="BV15">
        <v>0</v>
      </c>
      <c r="BW15">
        <v>0</v>
      </c>
      <c r="BX15">
        <v>1</v>
      </c>
      <c r="BY15">
        <v>12</v>
      </c>
      <c r="CG15" s="4">
        <v>1</v>
      </c>
      <c r="CH15" s="4">
        <v>1</v>
      </c>
      <c r="CI15" s="5">
        <v>0</v>
      </c>
      <c r="CJ15" s="5">
        <v>0</v>
      </c>
      <c r="CK15" s="5">
        <v>0</v>
      </c>
      <c r="CL15" s="5">
        <v>1</v>
      </c>
    </row>
    <row r="16" spans="1:99" hidden="1" x14ac:dyDescent="0.2">
      <c r="A16" t="s">
        <v>139</v>
      </c>
      <c r="B16" t="s">
        <v>88</v>
      </c>
      <c r="C16" t="s">
        <v>140</v>
      </c>
      <c r="D16">
        <v>1.1000000000000001</v>
      </c>
      <c r="E16" t="s">
        <v>90</v>
      </c>
      <c r="F16" t="s">
        <v>99</v>
      </c>
      <c r="G16" t="s">
        <v>100</v>
      </c>
      <c r="H16" t="s">
        <v>93</v>
      </c>
      <c r="I16">
        <v>1.4241E-2</v>
      </c>
      <c r="J16">
        <v>1.2979000000000001E-3</v>
      </c>
      <c r="K16">
        <v>3.3674999999999998E-3</v>
      </c>
      <c r="L16">
        <v>2734.2</v>
      </c>
      <c r="M16">
        <v>308.58</v>
      </c>
      <c r="N16">
        <v>8643.2000000000007</v>
      </c>
      <c r="O16">
        <v>1555.1</v>
      </c>
      <c r="P16" s="1">
        <v>157450</v>
      </c>
      <c r="Q16">
        <v>-6.4833999999999996</v>
      </c>
      <c r="R16">
        <v>0.78400000000000003</v>
      </c>
      <c r="S16" t="e">
        <f>-inf</f>
        <v>#NAME?</v>
      </c>
      <c r="T16">
        <v>1.8984999999999998E-2</v>
      </c>
      <c r="U16">
        <v>1.8338E-2</v>
      </c>
      <c r="V16">
        <v>-38.206000000000003</v>
      </c>
      <c r="W16">
        <v>-116.62</v>
      </c>
      <c r="X16">
        <v>0.25578000000000001</v>
      </c>
      <c r="Y16">
        <v>0.2525</v>
      </c>
      <c r="Z16">
        <v>0.74539999999999995</v>
      </c>
      <c r="AA16">
        <v>0.23619000000000001</v>
      </c>
      <c r="AB16">
        <v>2.0611999999999998E-2</v>
      </c>
      <c r="AC16">
        <v>2.0025999999999999E-2</v>
      </c>
      <c r="AD16">
        <v>4</v>
      </c>
      <c r="AE16">
        <v>4</v>
      </c>
      <c r="AF16" s="1">
        <v>3.7023000000000001E-5</v>
      </c>
      <c r="AG16" s="1">
        <v>2.5454000000000001E-5</v>
      </c>
      <c r="AH16" s="1">
        <v>1.1569999999999999E-5</v>
      </c>
      <c r="AI16">
        <v>28</v>
      </c>
      <c r="AJ16">
        <v>0</v>
      </c>
      <c r="AK16">
        <v>3</v>
      </c>
      <c r="AL16">
        <v>0</v>
      </c>
      <c r="AM16">
        <v>0</v>
      </c>
      <c r="AN16">
        <v>0</v>
      </c>
      <c r="AO16">
        <v>0.70079999999999998</v>
      </c>
      <c r="AP16">
        <v>1</v>
      </c>
      <c r="AQ16">
        <v>1</v>
      </c>
      <c r="AR16" t="s">
        <v>95</v>
      </c>
      <c r="AS16" t="s">
        <v>94</v>
      </c>
      <c r="AT16" t="s">
        <v>95</v>
      </c>
      <c r="AU16" t="s">
        <v>95</v>
      </c>
      <c r="AV16" t="s">
        <v>95</v>
      </c>
      <c r="AW16" t="s">
        <v>95</v>
      </c>
      <c r="AX16" t="s">
        <v>95</v>
      </c>
      <c r="AY16" t="s">
        <v>94</v>
      </c>
      <c r="AZ16" t="s">
        <v>95</v>
      </c>
      <c r="BA16" t="s">
        <v>94</v>
      </c>
      <c r="BB16" t="s">
        <v>94</v>
      </c>
      <c r="BC16" t="s">
        <v>94</v>
      </c>
      <c r="BD16" t="s">
        <v>94</v>
      </c>
      <c r="BE16">
        <v>2</v>
      </c>
      <c r="BI16">
        <v>0</v>
      </c>
      <c r="BL16">
        <v>1</v>
      </c>
      <c r="BM16">
        <v>1</v>
      </c>
      <c r="BN16">
        <v>0</v>
      </c>
      <c r="BO16">
        <v>0</v>
      </c>
      <c r="BP16">
        <v>0</v>
      </c>
      <c r="BQ16">
        <v>0</v>
      </c>
      <c r="BS16">
        <v>1</v>
      </c>
      <c r="BT16">
        <v>1</v>
      </c>
      <c r="BU16">
        <v>0</v>
      </c>
      <c r="BV16">
        <v>0</v>
      </c>
      <c r="BW16">
        <v>0</v>
      </c>
      <c r="BX16">
        <v>0</v>
      </c>
      <c r="BY16">
        <v>13</v>
      </c>
      <c r="CG16" s="4">
        <v>1</v>
      </c>
      <c r="CH16" s="4">
        <v>1</v>
      </c>
      <c r="CI16" s="5">
        <v>0</v>
      </c>
      <c r="CJ16" s="5">
        <v>0</v>
      </c>
      <c r="CK16" s="5">
        <v>0</v>
      </c>
      <c r="CL16" s="5">
        <v>0</v>
      </c>
    </row>
    <row r="17" spans="1:90" hidden="1" x14ac:dyDescent="0.2">
      <c r="A17" t="s">
        <v>141</v>
      </c>
      <c r="B17" t="s">
        <v>88</v>
      </c>
      <c r="C17" t="s">
        <v>140</v>
      </c>
      <c r="D17">
        <v>1.1000000000000001</v>
      </c>
      <c r="E17" t="s">
        <v>90</v>
      </c>
      <c r="F17" t="s">
        <v>102</v>
      </c>
      <c r="G17" t="s">
        <v>103</v>
      </c>
      <c r="H17" t="s">
        <v>93</v>
      </c>
      <c r="I17">
        <v>1.8687E-3</v>
      </c>
      <c r="J17">
        <v>1.0135999999999999E-3</v>
      </c>
      <c r="K17">
        <v>3.0769E-4</v>
      </c>
      <c r="L17">
        <v>5039</v>
      </c>
      <c r="M17">
        <v>2351.6</v>
      </c>
      <c r="N17">
        <v>54.298000000000002</v>
      </c>
      <c r="O17">
        <v>1555.1</v>
      </c>
      <c r="P17" s="1">
        <v>157440</v>
      </c>
      <c r="Q17">
        <v>-0.43046000000000001</v>
      </c>
      <c r="R17">
        <v>7.8729999999999998E-3</v>
      </c>
      <c r="S17" t="e">
        <f>-inf</f>
        <v>#NAME?</v>
      </c>
      <c r="T17">
        <v>3.8254000000000003E-2</v>
      </c>
      <c r="U17">
        <v>3.1585000000000002E-2</v>
      </c>
      <c r="V17">
        <v>-23.202999999999999</v>
      </c>
      <c r="W17">
        <v>-71.61</v>
      </c>
      <c r="X17">
        <v>0.18894</v>
      </c>
      <c r="Y17">
        <v>0.185</v>
      </c>
      <c r="Z17">
        <v>7.0403999999999996E-3</v>
      </c>
      <c r="AA17">
        <v>-1.9789000000000001</v>
      </c>
      <c r="AB17">
        <v>3.8269999999999998E-2</v>
      </c>
      <c r="AC17">
        <v>3.1691999999999998E-2</v>
      </c>
      <c r="AD17">
        <v>4</v>
      </c>
      <c r="AE17">
        <v>4</v>
      </c>
      <c r="AF17">
        <v>4.0517000000000001E-3</v>
      </c>
      <c r="AG17">
        <v>2.2100000000000002E-3</v>
      </c>
      <c r="AH17">
        <v>1.8416999999999999E-3</v>
      </c>
      <c r="AI17">
        <v>28</v>
      </c>
      <c r="AJ17">
        <v>3</v>
      </c>
      <c r="AK17">
        <v>2</v>
      </c>
      <c r="AL17">
        <v>0</v>
      </c>
      <c r="AM17">
        <v>1</v>
      </c>
      <c r="AN17">
        <v>0</v>
      </c>
      <c r="AO17">
        <v>0.63305</v>
      </c>
      <c r="AP17">
        <v>1</v>
      </c>
      <c r="AQ17">
        <v>1</v>
      </c>
      <c r="AR17" t="s">
        <v>96</v>
      </c>
      <c r="AS17" t="s">
        <v>94</v>
      </c>
      <c r="AT17" t="s">
        <v>95</v>
      </c>
      <c r="AU17" t="s">
        <v>95</v>
      </c>
      <c r="AV17" t="s">
        <v>95</v>
      </c>
      <c r="AW17" t="s">
        <v>95</v>
      </c>
      <c r="AX17" t="s">
        <v>94</v>
      </c>
      <c r="AY17" t="s">
        <v>94</v>
      </c>
      <c r="AZ17" t="s">
        <v>94</v>
      </c>
      <c r="BA17" t="s">
        <v>96</v>
      </c>
      <c r="BB17" t="s">
        <v>94</v>
      </c>
      <c r="BC17" t="s">
        <v>96</v>
      </c>
      <c r="BD17" t="s">
        <v>94</v>
      </c>
      <c r="BE17">
        <v>4</v>
      </c>
      <c r="BG17" t="s">
        <v>104</v>
      </c>
      <c r="BI17">
        <v>0</v>
      </c>
      <c r="BL17">
        <v>0</v>
      </c>
      <c r="BM17">
        <v>0</v>
      </c>
      <c r="BN17">
        <v>0</v>
      </c>
      <c r="BO17">
        <v>0</v>
      </c>
      <c r="BP17">
        <v>0</v>
      </c>
      <c r="BQ17">
        <v>0</v>
      </c>
      <c r="BS17">
        <v>1</v>
      </c>
      <c r="BT17">
        <v>1</v>
      </c>
      <c r="BU17">
        <v>0</v>
      </c>
      <c r="BV17">
        <v>0</v>
      </c>
      <c r="BW17">
        <v>0</v>
      </c>
      <c r="BX17">
        <v>0</v>
      </c>
      <c r="BY17">
        <v>14</v>
      </c>
      <c r="BZ17" t="s">
        <v>123</v>
      </c>
      <c r="CA17" t="s">
        <v>123</v>
      </c>
      <c r="CG17" s="4">
        <v>1</v>
      </c>
      <c r="CH17" s="4">
        <v>1</v>
      </c>
      <c r="CI17" s="5">
        <v>0</v>
      </c>
      <c r="CJ17" s="5">
        <v>0</v>
      </c>
      <c r="CK17" s="5">
        <v>0</v>
      </c>
      <c r="CL17" s="5">
        <v>0</v>
      </c>
    </row>
    <row r="18" spans="1:90" hidden="1" x14ac:dyDescent="0.2">
      <c r="A18" t="s">
        <v>142</v>
      </c>
      <c r="B18" t="s">
        <v>88</v>
      </c>
      <c r="C18" t="s">
        <v>140</v>
      </c>
      <c r="D18">
        <v>1.1000000000000001</v>
      </c>
      <c r="E18" t="s">
        <v>90</v>
      </c>
      <c r="F18" t="s">
        <v>106</v>
      </c>
      <c r="G18" t="s">
        <v>107</v>
      </c>
      <c r="H18" t="s">
        <v>93</v>
      </c>
      <c r="I18">
        <v>1.5233E-2</v>
      </c>
      <c r="J18">
        <v>1.3114999999999999E-3</v>
      </c>
      <c r="K18">
        <v>3.6752E-3</v>
      </c>
      <c r="L18">
        <v>2016.9</v>
      </c>
      <c r="M18">
        <v>288.48</v>
      </c>
      <c r="N18">
        <v>1</v>
      </c>
      <c r="O18">
        <v>1555.2</v>
      </c>
      <c r="P18" s="1">
        <v>157440</v>
      </c>
      <c r="Q18">
        <v>-6.9138000000000002</v>
      </c>
      <c r="R18">
        <v>0.36641000000000001</v>
      </c>
      <c r="S18" t="e">
        <f>-inf</f>
        <v>#NAME?</v>
      </c>
      <c r="T18">
        <v>5.1083999999999997E-2</v>
      </c>
      <c r="U18">
        <v>4.5032999999999997E-2</v>
      </c>
      <c r="V18">
        <v>-46.472000000000001</v>
      </c>
      <c r="W18">
        <v>-141.41999999999999</v>
      </c>
      <c r="X18">
        <v>0.44218000000000002</v>
      </c>
      <c r="Y18">
        <v>0.4375</v>
      </c>
      <c r="Z18">
        <v>0.35970999999999997</v>
      </c>
      <c r="AA18">
        <v>-0.92086000000000001</v>
      </c>
      <c r="AB18">
        <v>5.1353000000000003E-2</v>
      </c>
      <c r="AC18">
        <v>4.5255999999999998E-2</v>
      </c>
      <c r="AD18">
        <v>4</v>
      </c>
      <c r="AE18">
        <v>4</v>
      </c>
      <c r="AF18">
        <v>0.52</v>
      </c>
      <c r="AG18">
        <v>0.34</v>
      </c>
      <c r="AH18">
        <v>0.18</v>
      </c>
      <c r="AI18">
        <v>28</v>
      </c>
      <c r="AJ18">
        <v>0</v>
      </c>
      <c r="AK18">
        <v>2</v>
      </c>
      <c r="AL18">
        <v>0</v>
      </c>
      <c r="AM18">
        <v>1</v>
      </c>
      <c r="AN18">
        <v>0</v>
      </c>
      <c r="AO18">
        <v>0.68610000000000004</v>
      </c>
      <c r="AP18">
        <v>1</v>
      </c>
      <c r="AQ18">
        <v>1</v>
      </c>
      <c r="AR18" t="s">
        <v>94</v>
      </c>
      <c r="AS18" t="s">
        <v>94</v>
      </c>
      <c r="AT18" t="s">
        <v>95</v>
      </c>
      <c r="AU18" t="s">
        <v>95</v>
      </c>
      <c r="AV18" t="s">
        <v>95</v>
      </c>
      <c r="AW18" t="s">
        <v>95</v>
      </c>
      <c r="AX18" t="s">
        <v>94</v>
      </c>
      <c r="AY18" t="s">
        <v>94</v>
      </c>
      <c r="AZ18" t="s">
        <v>95</v>
      </c>
      <c r="BA18" t="s">
        <v>94</v>
      </c>
      <c r="BB18" t="s">
        <v>94</v>
      </c>
      <c r="BC18" t="s">
        <v>94</v>
      </c>
      <c r="BD18" t="s">
        <v>94</v>
      </c>
      <c r="BI18">
        <v>0</v>
      </c>
      <c r="BJ18" t="s">
        <v>108</v>
      </c>
      <c r="BK18" t="s">
        <v>109</v>
      </c>
      <c r="BL18">
        <v>1</v>
      </c>
      <c r="BM18">
        <v>1</v>
      </c>
      <c r="BN18">
        <v>0</v>
      </c>
      <c r="BO18">
        <v>1</v>
      </c>
      <c r="BP18">
        <v>0</v>
      </c>
      <c r="BQ18">
        <v>0</v>
      </c>
      <c r="BS18">
        <v>1</v>
      </c>
      <c r="BT18">
        <v>1</v>
      </c>
      <c r="BU18">
        <v>0</v>
      </c>
      <c r="BV18">
        <v>1</v>
      </c>
      <c r="BW18">
        <v>0</v>
      </c>
      <c r="BX18">
        <v>0</v>
      </c>
      <c r="BY18">
        <v>15</v>
      </c>
      <c r="CG18" s="4">
        <v>1</v>
      </c>
      <c r="CH18" s="4">
        <v>1</v>
      </c>
      <c r="CI18" s="5">
        <v>0</v>
      </c>
      <c r="CJ18" s="5">
        <v>1</v>
      </c>
      <c r="CK18" s="5">
        <v>0</v>
      </c>
      <c r="CL18" s="5">
        <v>0</v>
      </c>
    </row>
    <row r="19" spans="1:90" hidden="1" x14ac:dyDescent="0.2">
      <c r="A19" t="s">
        <v>143</v>
      </c>
      <c r="B19" t="s">
        <v>88</v>
      </c>
      <c r="C19" t="s">
        <v>144</v>
      </c>
      <c r="D19">
        <v>4.0999999999999996</v>
      </c>
      <c r="E19" t="s">
        <v>129</v>
      </c>
      <c r="F19" t="s">
        <v>130</v>
      </c>
      <c r="G19" t="s">
        <v>131</v>
      </c>
      <c r="H19" t="s">
        <v>93</v>
      </c>
      <c r="I19">
        <v>5.3821000000000003</v>
      </c>
      <c r="J19">
        <v>4.6163999999999997E-2</v>
      </c>
      <c r="K19">
        <v>2.6871</v>
      </c>
      <c r="L19">
        <v>2011.1</v>
      </c>
      <c r="M19">
        <v>0.81649000000000005</v>
      </c>
      <c r="N19">
        <v>61.49</v>
      </c>
      <c r="O19">
        <v>1.3190999999999999</v>
      </c>
      <c r="P19">
        <v>1940.1</v>
      </c>
      <c r="Q19">
        <v>-5371.1</v>
      </c>
      <c r="R19">
        <v>0.6915</v>
      </c>
      <c r="S19">
        <v>0.63705999999999996</v>
      </c>
      <c r="T19">
        <v>17.672000000000001</v>
      </c>
      <c r="U19">
        <v>13.516</v>
      </c>
      <c r="V19">
        <v>0.18601999999999999</v>
      </c>
      <c r="W19">
        <v>9.5576999999999995E-2</v>
      </c>
      <c r="X19">
        <v>28.704999999999998</v>
      </c>
      <c r="Y19">
        <v>24.86</v>
      </c>
      <c r="Z19">
        <v>0.26155</v>
      </c>
      <c r="AA19">
        <v>0.17949999999999999</v>
      </c>
      <c r="AB19">
        <v>27.341000000000001</v>
      </c>
      <c r="AC19">
        <v>23.166</v>
      </c>
      <c r="AD19">
        <v>21</v>
      </c>
      <c r="AE19">
        <v>20</v>
      </c>
      <c r="AF19">
        <v>1.6263000000000001</v>
      </c>
      <c r="AG19">
        <v>2.5937E-3</v>
      </c>
      <c r="AH19">
        <v>1.6236999999999999</v>
      </c>
      <c r="AI19">
        <v>21</v>
      </c>
      <c r="AJ19">
        <v>9</v>
      </c>
      <c r="AK19">
        <v>16</v>
      </c>
      <c r="AL19">
        <v>1</v>
      </c>
      <c r="AM19">
        <v>1</v>
      </c>
      <c r="AN19">
        <v>1</v>
      </c>
      <c r="AO19">
        <v>0.94960999999999995</v>
      </c>
      <c r="AP19">
        <v>0</v>
      </c>
      <c r="AQ19">
        <v>1</v>
      </c>
      <c r="AR19" t="s">
        <v>94</v>
      </c>
      <c r="AS19" t="s">
        <v>95</v>
      </c>
      <c r="AT19" t="s">
        <v>95</v>
      </c>
      <c r="AU19" t="s">
        <v>95</v>
      </c>
      <c r="AV19" t="s">
        <v>95</v>
      </c>
      <c r="AW19" t="s">
        <v>95</v>
      </c>
      <c r="AX19" t="s">
        <v>95</v>
      </c>
      <c r="AY19" t="s">
        <v>95</v>
      </c>
      <c r="AZ19" t="s">
        <v>94</v>
      </c>
      <c r="BA19" t="s">
        <v>94</v>
      </c>
      <c r="BB19" t="s">
        <v>94</v>
      </c>
      <c r="BC19" t="s">
        <v>94</v>
      </c>
      <c r="BD19" t="s">
        <v>94</v>
      </c>
      <c r="BI19">
        <v>0</v>
      </c>
      <c r="BJ19" t="s">
        <v>132</v>
      </c>
      <c r="BK19" t="s">
        <v>133</v>
      </c>
      <c r="BL19">
        <v>1</v>
      </c>
      <c r="BM19">
        <v>1</v>
      </c>
      <c r="BN19">
        <v>0</v>
      </c>
      <c r="BO19">
        <v>0</v>
      </c>
      <c r="BP19">
        <v>0</v>
      </c>
      <c r="BQ19">
        <v>0</v>
      </c>
      <c r="BS19">
        <v>1</v>
      </c>
      <c r="BT19">
        <v>0</v>
      </c>
      <c r="BU19">
        <v>0</v>
      </c>
      <c r="BV19">
        <v>0</v>
      </c>
      <c r="BW19">
        <v>0</v>
      </c>
      <c r="BX19">
        <v>0</v>
      </c>
      <c r="BY19">
        <v>16</v>
      </c>
      <c r="CA19" t="s">
        <v>123</v>
      </c>
      <c r="CG19" s="4">
        <v>1</v>
      </c>
      <c r="CH19" s="4">
        <v>1</v>
      </c>
      <c r="CI19" s="5">
        <v>0</v>
      </c>
      <c r="CJ19" s="5">
        <v>0</v>
      </c>
      <c r="CK19" s="5">
        <v>0</v>
      </c>
      <c r="CL19" s="5">
        <v>0</v>
      </c>
    </row>
    <row r="20" spans="1:90" hidden="1" x14ac:dyDescent="0.2">
      <c r="A20" t="s">
        <v>145</v>
      </c>
      <c r="B20" t="s">
        <v>88</v>
      </c>
      <c r="C20" t="s">
        <v>144</v>
      </c>
      <c r="D20">
        <v>4.0999999999999996</v>
      </c>
      <c r="E20" t="s">
        <v>129</v>
      </c>
      <c r="F20" t="s">
        <v>135</v>
      </c>
      <c r="G20" t="s">
        <v>136</v>
      </c>
      <c r="H20" t="s">
        <v>93</v>
      </c>
      <c r="I20">
        <v>1.43</v>
      </c>
      <c r="J20">
        <v>0.31326999999999999</v>
      </c>
      <c r="K20">
        <v>9.5765999999999991</v>
      </c>
      <c r="L20">
        <v>2011.7</v>
      </c>
      <c r="M20">
        <v>3.073</v>
      </c>
      <c r="N20">
        <v>98.11</v>
      </c>
      <c r="O20">
        <v>7.9377000000000007E-3</v>
      </c>
      <c r="P20">
        <v>1984.4</v>
      </c>
      <c r="Q20">
        <v>-19211</v>
      </c>
      <c r="R20">
        <v>0.98699999999999999</v>
      </c>
      <c r="S20">
        <v>0.98211999999999999</v>
      </c>
      <c r="T20">
        <v>4.3211000000000004</v>
      </c>
      <c r="U20">
        <v>3.2715999999999998</v>
      </c>
      <c r="V20">
        <v>0.89193</v>
      </c>
      <c r="W20">
        <v>0.86790999999999996</v>
      </c>
      <c r="X20">
        <v>12.458</v>
      </c>
      <c r="Y20">
        <v>10.933</v>
      </c>
      <c r="Z20">
        <v>0.76105999999999996</v>
      </c>
      <c r="AA20">
        <v>0.70796000000000003</v>
      </c>
      <c r="AB20">
        <v>18.524000000000001</v>
      </c>
      <c r="AC20">
        <v>16.71</v>
      </c>
      <c r="AD20">
        <v>12</v>
      </c>
      <c r="AE20">
        <v>11</v>
      </c>
      <c r="AF20">
        <v>1.0193000000000001</v>
      </c>
      <c r="AG20">
        <v>1.6256E-3</v>
      </c>
      <c r="AH20">
        <v>1.0176000000000001</v>
      </c>
      <c r="AI20">
        <v>12</v>
      </c>
      <c r="AJ20">
        <v>0</v>
      </c>
      <c r="AK20">
        <v>7</v>
      </c>
      <c r="AL20">
        <v>0</v>
      </c>
      <c r="AM20">
        <v>1</v>
      </c>
      <c r="AN20">
        <v>1</v>
      </c>
      <c r="AO20">
        <v>0.79251000000000005</v>
      </c>
      <c r="AP20">
        <v>0</v>
      </c>
      <c r="AQ20">
        <v>1</v>
      </c>
      <c r="AR20" t="s">
        <v>95</v>
      </c>
      <c r="AS20" t="s">
        <v>95</v>
      </c>
      <c r="AT20" t="s">
        <v>95</v>
      </c>
      <c r="AU20" t="s">
        <v>95</v>
      </c>
      <c r="AV20" t="s">
        <v>95</v>
      </c>
      <c r="AW20" t="s">
        <v>95</v>
      </c>
      <c r="AX20" t="s">
        <v>95</v>
      </c>
      <c r="AY20" t="s">
        <v>95</v>
      </c>
      <c r="AZ20" t="s">
        <v>95</v>
      </c>
      <c r="BA20" t="s">
        <v>95</v>
      </c>
      <c r="BB20" t="s">
        <v>95</v>
      </c>
      <c r="BC20" t="s">
        <v>95</v>
      </c>
      <c r="BD20" t="s">
        <v>95</v>
      </c>
      <c r="BI20">
        <v>0</v>
      </c>
      <c r="BJ20" t="s">
        <v>137</v>
      </c>
      <c r="BK20" t="s">
        <v>138</v>
      </c>
      <c r="BL20">
        <v>1</v>
      </c>
      <c r="BM20">
        <v>1</v>
      </c>
      <c r="BN20">
        <v>0</v>
      </c>
      <c r="BO20">
        <v>0</v>
      </c>
      <c r="BP20">
        <v>0</v>
      </c>
      <c r="BQ20">
        <v>1</v>
      </c>
      <c r="BS20">
        <v>1</v>
      </c>
      <c r="BT20">
        <v>1</v>
      </c>
      <c r="BU20">
        <v>0</v>
      </c>
      <c r="BV20">
        <v>0</v>
      </c>
      <c r="BW20">
        <v>0</v>
      </c>
      <c r="BX20">
        <v>1</v>
      </c>
      <c r="BY20">
        <v>17</v>
      </c>
      <c r="CG20" s="4">
        <v>1</v>
      </c>
      <c r="CH20" s="4">
        <v>1</v>
      </c>
      <c r="CI20" s="5">
        <v>0</v>
      </c>
      <c r="CJ20" s="5">
        <v>0</v>
      </c>
      <c r="CK20" s="5">
        <v>0</v>
      </c>
      <c r="CL20" s="5">
        <v>1</v>
      </c>
    </row>
    <row r="21" spans="1:90" x14ac:dyDescent="0.2">
      <c r="A21" t="s">
        <v>146</v>
      </c>
      <c r="B21" t="s">
        <v>88</v>
      </c>
      <c r="C21" t="s">
        <v>147</v>
      </c>
      <c r="D21">
        <v>3.3</v>
      </c>
      <c r="E21" t="s">
        <v>148</v>
      </c>
      <c r="F21" t="s">
        <v>149</v>
      </c>
      <c r="G21" t="s">
        <v>150</v>
      </c>
      <c r="H21" t="s">
        <v>93</v>
      </c>
      <c r="I21">
        <v>9.8082000000000003E-2</v>
      </c>
      <c r="J21">
        <v>7.5253E-2</v>
      </c>
      <c r="K21">
        <v>339.27</v>
      </c>
      <c r="L21">
        <v>2026.2</v>
      </c>
      <c r="M21">
        <v>44.804000000000002</v>
      </c>
      <c r="N21">
        <v>47724</v>
      </c>
      <c r="O21">
        <v>5.9607999999999996E-3</v>
      </c>
      <c r="P21">
        <v>1822.8</v>
      </c>
      <c r="Q21" s="1">
        <v>-672090</v>
      </c>
      <c r="R21">
        <v>0.98746</v>
      </c>
      <c r="S21">
        <v>0.98672000000000004</v>
      </c>
      <c r="T21">
        <v>674.84</v>
      </c>
      <c r="U21">
        <v>429.14</v>
      </c>
      <c r="V21">
        <v>0.98321999999999998</v>
      </c>
      <c r="W21">
        <v>0.98257000000000005</v>
      </c>
      <c r="X21">
        <v>780.65</v>
      </c>
      <c r="Y21">
        <v>440.85</v>
      </c>
      <c r="Z21">
        <v>0.79876999999999998</v>
      </c>
      <c r="AA21">
        <v>0.79103000000000001</v>
      </c>
      <c r="AB21">
        <v>2703.1</v>
      </c>
      <c r="AC21">
        <v>2313.6</v>
      </c>
      <c r="AD21">
        <v>55</v>
      </c>
      <c r="AE21">
        <v>55</v>
      </c>
      <c r="AF21">
        <v>0.43486000000000002</v>
      </c>
      <c r="AG21">
        <v>1.7811000000000001E-3</v>
      </c>
      <c r="AH21">
        <v>0.43307000000000001</v>
      </c>
      <c r="AI21">
        <v>55</v>
      </c>
      <c r="AJ21">
        <v>2</v>
      </c>
      <c r="AK21">
        <v>54</v>
      </c>
      <c r="AL21">
        <v>0</v>
      </c>
      <c r="AM21">
        <v>0</v>
      </c>
      <c r="AN21">
        <v>1</v>
      </c>
      <c r="AO21">
        <v>0.95067999999999997</v>
      </c>
      <c r="AP21">
        <v>0</v>
      </c>
      <c r="AQ21">
        <v>0</v>
      </c>
      <c r="AR21" t="s">
        <v>95</v>
      </c>
      <c r="AS21" t="s">
        <v>95</v>
      </c>
      <c r="AT21" t="s">
        <v>95</v>
      </c>
      <c r="AU21" t="s">
        <v>95</v>
      </c>
      <c r="AV21" t="s">
        <v>95</v>
      </c>
      <c r="AW21" t="s">
        <v>95</v>
      </c>
      <c r="AX21" t="s">
        <v>95</v>
      </c>
      <c r="AY21" t="s">
        <v>95</v>
      </c>
      <c r="AZ21" t="s">
        <v>95</v>
      </c>
      <c r="BA21" t="s">
        <v>95</v>
      </c>
      <c r="BB21" t="s">
        <v>95</v>
      </c>
      <c r="BC21" t="s">
        <v>95</v>
      </c>
      <c r="BD21" t="s">
        <v>95</v>
      </c>
      <c r="BH21" t="s">
        <v>151</v>
      </c>
      <c r="BI21">
        <v>0</v>
      </c>
      <c r="BL21">
        <v>1</v>
      </c>
      <c r="BM21">
        <v>1</v>
      </c>
      <c r="BN21">
        <v>0</v>
      </c>
      <c r="BO21">
        <v>0</v>
      </c>
      <c r="BP21">
        <v>1</v>
      </c>
      <c r="BQ21">
        <v>1</v>
      </c>
      <c r="BS21">
        <v>1</v>
      </c>
      <c r="BT21">
        <v>1</v>
      </c>
      <c r="BU21">
        <v>0</v>
      </c>
      <c r="BV21">
        <v>0</v>
      </c>
      <c r="BW21">
        <v>1</v>
      </c>
      <c r="BX21">
        <v>1</v>
      </c>
      <c r="BY21">
        <v>18</v>
      </c>
      <c r="CG21" s="4">
        <v>1</v>
      </c>
      <c r="CH21" s="4">
        <v>1</v>
      </c>
      <c r="CI21" s="5">
        <v>0</v>
      </c>
      <c r="CJ21" s="5">
        <v>0</v>
      </c>
      <c r="CK21" s="5">
        <v>1</v>
      </c>
      <c r="CL21" s="5">
        <v>1</v>
      </c>
    </row>
    <row r="22" spans="1:90" hidden="1" x14ac:dyDescent="0.2">
      <c r="A22" t="s">
        <v>152</v>
      </c>
      <c r="B22" t="s">
        <v>88</v>
      </c>
      <c r="C22" t="s">
        <v>153</v>
      </c>
      <c r="D22">
        <v>1.1000000000000001</v>
      </c>
      <c r="E22" t="s">
        <v>90</v>
      </c>
      <c r="F22" t="s">
        <v>154</v>
      </c>
      <c r="G22" t="s">
        <v>155</v>
      </c>
      <c r="H22" t="s">
        <v>93</v>
      </c>
      <c r="I22">
        <v>0.17813999999999999</v>
      </c>
      <c r="J22">
        <v>1.3226E-2</v>
      </c>
      <c r="K22">
        <v>0.21626000000000001</v>
      </c>
      <c r="L22">
        <v>1998.6</v>
      </c>
      <c r="M22">
        <v>24.667999999999999</v>
      </c>
      <c r="N22">
        <v>17.492000000000001</v>
      </c>
      <c r="O22">
        <v>6.6658999999999997</v>
      </c>
      <c r="P22">
        <v>1947.9</v>
      </c>
      <c r="Q22">
        <v>-419.53</v>
      </c>
      <c r="R22">
        <v>0.71531</v>
      </c>
      <c r="S22">
        <v>0.64961000000000002</v>
      </c>
      <c r="T22">
        <v>0.77646999999999999</v>
      </c>
      <c r="U22">
        <v>0.65529000000000004</v>
      </c>
      <c r="V22">
        <v>0.60365999999999997</v>
      </c>
      <c r="W22">
        <v>0.54703999999999997</v>
      </c>
      <c r="X22">
        <v>0.91615000000000002</v>
      </c>
      <c r="Y22">
        <v>0.78900000000000003</v>
      </c>
      <c r="Z22">
        <v>0.62080999999999997</v>
      </c>
      <c r="AA22">
        <v>0.56664000000000003</v>
      </c>
      <c r="AB22">
        <v>0.89610999999999996</v>
      </c>
      <c r="AC22">
        <v>0.75497000000000003</v>
      </c>
      <c r="AD22">
        <v>17</v>
      </c>
      <c r="AE22">
        <v>17</v>
      </c>
      <c r="AF22">
        <v>1.0233000000000001</v>
      </c>
      <c r="AG22">
        <v>0.79466000000000003</v>
      </c>
      <c r="AH22">
        <v>0.22867999999999999</v>
      </c>
      <c r="AI22">
        <v>18</v>
      </c>
      <c r="AJ22">
        <v>0</v>
      </c>
      <c r="AK22">
        <v>16</v>
      </c>
      <c r="AL22">
        <v>0</v>
      </c>
      <c r="AM22">
        <v>0</v>
      </c>
      <c r="AN22">
        <v>0</v>
      </c>
      <c r="AO22">
        <v>0.93925999999999998</v>
      </c>
      <c r="AP22">
        <v>0</v>
      </c>
      <c r="AQ22">
        <v>1</v>
      </c>
      <c r="AR22" t="s">
        <v>95</v>
      </c>
      <c r="AS22" t="s">
        <v>95</v>
      </c>
      <c r="AT22" t="s">
        <v>95</v>
      </c>
      <c r="AU22" t="s">
        <v>95</v>
      </c>
      <c r="AV22" t="s">
        <v>95</v>
      </c>
      <c r="AW22" t="s">
        <v>95</v>
      </c>
      <c r="AX22" t="s">
        <v>95</v>
      </c>
      <c r="AY22" t="s">
        <v>95</v>
      </c>
      <c r="AZ22" t="s">
        <v>95</v>
      </c>
      <c r="BA22" t="s">
        <v>95</v>
      </c>
      <c r="BB22" t="s">
        <v>95</v>
      </c>
      <c r="BC22" t="s">
        <v>95</v>
      </c>
      <c r="BD22" t="s">
        <v>95</v>
      </c>
      <c r="BE22">
        <v>1</v>
      </c>
      <c r="BI22">
        <v>0</v>
      </c>
      <c r="BJ22" t="s">
        <v>156</v>
      </c>
      <c r="BL22">
        <v>1</v>
      </c>
      <c r="BM22">
        <v>1</v>
      </c>
      <c r="BN22">
        <v>2</v>
      </c>
      <c r="BO22">
        <v>2</v>
      </c>
      <c r="BP22">
        <v>0</v>
      </c>
      <c r="BQ22">
        <v>0</v>
      </c>
      <c r="BS22">
        <v>1</v>
      </c>
      <c r="BT22">
        <v>1</v>
      </c>
      <c r="BU22">
        <v>0</v>
      </c>
      <c r="BV22">
        <v>0</v>
      </c>
      <c r="BW22">
        <v>0</v>
      </c>
      <c r="BX22">
        <v>0</v>
      </c>
      <c r="BY22">
        <v>19</v>
      </c>
      <c r="CG22" s="4">
        <v>1</v>
      </c>
      <c r="CH22" s="4">
        <v>1</v>
      </c>
      <c r="CI22" s="5">
        <v>0</v>
      </c>
      <c r="CJ22" s="5">
        <v>0</v>
      </c>
      <c r="CK22" s="5">
        <v>0</v>
      </c>
      <c r="CL22" s="5">
        <v>0</v>
      </c>
    </row>
    <row r="23" spans="1:90" hidden="1" x14ac:dyDescent="0.2">
      <c r="A23" t="s">
        <v>157</v>
      </c>
      <c r="B23" t="s">
        <v>88</v>
      </c>
      <c r="C23" t="s">
        <v>153</v>
      </c>
      <c r="D23">
        <v>1.1000000000000001</v>
      </c>
      <c r="E23" t="s">
        <v>90</v>
      </c>
      <c r="F23" t="s">
        <v>158</v>
      </c>
      <c r="G23" t="s">
        <v>155</v>
      </c>
      <c r="H23" t="s">
        <v>93</v>
      </c>
      <c r="I23">
        <v>4.6231000000000001E-2</v>
      </c>
      <c r="J23">
        <v>4.623E-2</v>
      </c>
      <c r="K23">
        <v>0.21548</v>
      </c>
      <c r="L23">
        <v>2244.5</v>
      </c>
      <c r="M23">
        <v>95.054000000000002</v>
      </c>
      <c r="N23" s="1">
        <v>206610</v>
      </c>
      <c r="O23">
        <v>7.9824999999999999</v>
      </c>
      <c r="P23">
        <v>2024.7</v>
      </c>
      <c r="Q23">
        <v>-428.98</v>
      </c>
      <c r="R23">
        <v>0.82967999999999997</v>
      </c>
      <c r="S23">
        <v>0.79037999999999997</v>
      </c>
      <c r="T23">
        <v>0.52885000000000004</v>
      </c>
      <c r="U23">
        <v>0.38906000000000002</v>
      </c>
      <c r="V23">
        <v>0.82967999999999997</v>
      </c>
      <c r="W23">
        <v>0.80535000000000001</v>
      </c>
      <c r="X23">
        <v>0.52885000000000004</v>
      </c>
      <c r="Y23">
        <v>0.38906000000000002</v>
      </c>
      <c r="Z23">
        <v>0.79490000000000005</v>
      </c>
      <c r="AA23">
        <v>0.76559999999999995</v>
      </c>
      <c r="AB23">
        <v>0.58033999999999997</v>
      </c>
      <c r="AC23">
        <v>0.44108000000000003</v>
      </c>
      <c r="AD23">
        <v>17</v>
      </c>
      <c r="AE23">
        <v>17</v>
      </c>
      <c r="AF23" s="1">
        <v>3.9203999999999999E-5</v>
      </c>
      <c r="AG23" s="1">
        <v>1.6456E-5</v>
      </c>
      <c r="AH23" s="1">
        <v>2.2748E-5</v>
      </c>
      <c r="AI23">
        <v>18</v>
      </c>
      <c r="AJ23">
        <v>1</v>
      </c>
      <c r="AK23">
        <v>16</v>
      </c>
      <c r="AL23">
        <v>0</v>
      </c>
      <c r="AM23">
        <v>0</v>
      </c>
      <c r="AN23">
        <v>0</v>
      </c>
      <c r="AO23">
        <v>0.92008999999999996</v>
      </c>
      <c r="AP23">
        <v>0</v>
      </c>
      <c r="AQ23">
        <v>1</v>
      </c>
      <c r="AR23" t="s">
        <v>95</v>
      </c>
      <c r="AS23" t="s">
        <v>95</v>
      </c>
      <c r="AT23" t="s">
        <v>95</v>
      </c>
      <c r="AU23" t="s">
        <v>95</v>
      </c>
      <c r="AV23" t="s">
        <v>95</v>
      </c>
      <c r="AW23" t="s">
        <v>95</v>
      </c>
      <c r="AX23" t="s">
        <v>95</v>
      </c>
      <c r="AY23" t="s">
        <v>94</v>
      </c>
      <c r="AZ23" t="s">
        <v>95</v>
      </c>
      <c r="BA23" t="s">
        <v>94</v>
      </c>
      <c r="BB23" t="s">
        <v>95</v>
      </c>
      <c r="BC23" t="s">
        <v>94</v>
      </c>
      <c r="BD23" t="s">
        <v>95</v>
      </c>
      <c r="BE23">
        <v>2</v>
      </c>
      <c r="BI23">
        <v>0</v>
      </c>
      <c r="BL23">
        <v>1</v>
      </c>
      <c r="BM23">
        <v>1</v>
      </c>
      <c r="BN23">
        <v>0</v>
      </c>
      <c r="BO23">
        <v>0</v>
      </c>
      <c r="BP23">
        <v>0</v>
      </c>
      <c r="BQ23">
        <v>0</v>
      </c>
      <c r="BS23">
        <v>1</v>
      </c>
      <c r="BT23">
        <v>1</v>
      </c>
      <c r="BU23">
        <v>0</v>
      </c>
      <c r="BV23">
        <v>0</v>
      </c>
      <c r="BW23">
        <v>0</v>
      </c>
      <c r="BX23">
        <v>0</v>
      </c>
      <c r="BY23">
        <v>20</v>
      </c>
      <c r="CG23" s="4">
        <v>1</v>
      </c>
      <c r="CH23" s="4">
        <v>1</v>
      </c>
      <c r="CI23" s="5">
        <v>0</v>
      </c>
      <c r="CJ23" s="5">
        <v>0</v>
      </c>
      <c r="CK23" s="5">
        <v>0</v>
      </c>
      <c r="CL23" s="5">
        <v>0</v>
      </c>
    </row>
    <row r="24" spans="1:90" hidden="1" x14ac:dyDescent="0.2">
      <c r="A24" t="s">
        <v>159</v>
      </c>
      <c r="B24" t="s">
        <v>88</v>
      </c>
      <c r="C24" t="s">
        <v>153</v>
      </c>
      <c r="D24">
        <v>1.1000000000000001</v>
      </c>
      <c r="E24" t="s">
        <v>90</v>
      </c>
      <c r="F24" t="s">
        <v>106</v>
      </c>
      <c r="G24" t="s">
        <v>107</v>
      </c>
      <c r="H24" t="s">
        <v>93</v>
      </c>
      <c r="I24">
        <v>7.0443000000000006E-2</v>
      </c>
      <c r="J24">
        <v>2.6144000000000001E-2</v>
      </c>
      <c r="K24">
        <v>3.5544999999999999E-3</v>
      </c>
      <c r="L24">
        <v>2006.4</v>
      </c>
      <c r="M24">
        <v>62.383000000000003</v>
      </c>
      <c r="N24">
        <v>0.21831999999999999</v>
      </c>
      <c r="O24">
        <v>8.5117999999999999E-4</v>
      </c>
      <c r="P24">
        <v>1820</v>
      </c>
      <c r="Q24">
        <v>-7.0218999999999996</v>
      </c>
      <c r="R24">
        <v>0.97060999999999997</v>
      </c>
      <c r="S24">
        <v>0.96382999999999996</v>
      </c>
      <c r="T24">
        <v>3.2828000000000002E-3</v>
      </c>
      <c r="U24">
        <v>2.5168E-3</v>
      </c>
      <c r="V24">
        <v>0.96077999999999997</v>
      </c>
      <c r="W24">
        <v>0.95518000000000003</v>
      </c>
      <c r="X24">
        <v>3.7921000000000001E-3</v>
      </c>
      <c r="Y24">
        <v>3.0679000000000001E-3</v>
      </c>
      <c r="Z24">
        <v>0.96855000000000002</v>
      </c>
      <c r="AA24">
        <v>0.96406000000000003</v>
      </c>
      <c r="AB24">
        <v>3.3958999999999999E-3</v>
      </c>
      <c r="AC24">
        <v>2.5785999999999999E-3</v>
      </c>
      <c r="AD24">
        <v>17</v>
      </c>
      <c r="AE24">
        <v>17</v>
      </c>
      <c r="AF24">
        <v>0.75029999999999997</v>
      </c>
      <c r="AG24">
        <v>0.49114999999999998</v>
      </c>
      <c r="AH24">
        <v>0.25913999999999998</v>
      </c>
      <c r="AI24">
        <v>18</v>
      </c>
      <c r="AJ24">
        <v>0</v>
      </c>
      <c r="AK24">
        <v>16</v>
      </c>
      <c r="AL24">
        <v>0</v>
      </c>
      <c r="AM24">
        <v>0</v>
      </c>
      <c r="AN24">
        <v>0</v>
      </c>
      <c r="AO24">
        <v>0.93891000000000002</v>
      </c>
      <c r="AP24">
        <v>1</v>
      </c>
      <c r="AQ24">
        <v>1</v>
      </c>
      <c r="AR24" t="s">
        <v>95</v>
      </c>
      <c r="AS24" t="s">
        <v>95</v>
      </c>
      <c r="AT24" t="s">
        <v>95</v>
      </c>
      <c r="AU24" t="s">
        <v>95</v>
      </c>
      <c r="AV24" t="s">
        <v>95</v>
      </c>
      <c r="AW24" t="s">
        <v>95</v>
      </c>
      <c r="AX24" t="s">
        <v>95</v>
      </c>
      <c r="AY24" t="s">
        <v>95</v>
      </c>
      <c r="AZ24" t="s">
        <v>95</v>
      </c>
      <c r="BA24" t="s">
        <v>95</v>
      </c>
      <c r="BB24" t="s">
        <v>95</v>
      </c>
      <c r="BC24" t="s">
        <v>95</v>
      </c>
      <c r="BD24" t="s">
        <v>95</v>
      </c>
      <c r="BI24">
        <v>0</v>
      </c>
      <c r="BJ24" t="s">
        <v>108</v>
      </c>
      <c r="BK24" t="s">
        <v>109</v>
      </c>
      <c r="BL24">
        <v>1</v>
      </c>
      <c r="BM24">
        <v>1</v>
      </c>
      <c r="BN24">
        <v>1</v>
      </c>
      <c r="BO24">
        <v>1</v>
      </c>
      <c r="BP24">
        <v>0</v>
      </c>
      <c r="BQ24">
        <v>0</v>
      </c>
      <c r="BS24">
        <v>1</v>
      </c>
      <c r="BT24">
        <v>1</v>
      </c>
      <c r="BU24">
        <v>1</v>
      </c>
      <c r="BV24">
        <v>1</v>
      </c>
      <c r="BW24">
        <v>0</v>
      </c>
      <c r="BX24">
        <v>0</v>
      </c>
      <c r="BY24">
        <v>21</v>
      </c>
      <c r="CG24" s="4">
        <v>1</v>
      </c>
      <c r="CH24" s="4">
        <v>1</v>
      </c>
      <c r="CI24" s="5">
        <v>1</v>
      </c>
      <c r="CJ24" s="5">
        <v>1</v>
      </c>
      <c r="CK24" s="5">
        <v>0</v>
      </c>
      <c r="CL24" s="5">
        <v>0</v>
      </c>
    </row>
    <row r="25" spans="1:90" x14ac:dyDescent="0.2">
      <c r="A25" t="s">
        <v>160</v>
      </c>
      <c r="B25" t="s">
        <v>88</v>
      </c>
      <c r="C25" t="s">
        <v>153</v>
      </c>
      <c r="D25">
        <v>2.9</v>
      </c>
      <c r="E25" t="s">
        <v>161</v>
      </c>
      <c r="F25" t="s">
        <v>162</v>
      </c>
      <c r="G25" t="s">
        <v>163</v>
      </c>
      <c r="H25" t="s">
        <v>93</v>
      </c>
      <c r="I25">
        <v>4.9238999999999998E-2</v>
      </c>
      <c r="J25">
        <v>1.6525999999999999E-2</v>
      </c>
      <c r="K25">
        <v>0.34781000000000001</v>
      </c>
      <c r="L25">
        <v>1998.8</v>
      </c>
      <c r="M25">
        <v>89.248000000000005</v>
      </c>
      <c r="N25">
        <v>31.855</v>
      </c>
      <c r="O25">
        <v>5.1298000000000004</v>
      </c>
      <c r="P25">
        <v>1927.5</v>
      </c>
      <c r="Q25">
        <v>-678.94</v>
      </c>
      <c r="R25">
        <v>0.87012999999999996</v>
      </c>
      <c r="S25">
        <v>0.84416000000000002</v>
      </c>
      <c r="T25">
        <v>0.79224000000000006</v>
      </c>
      <c r="U25">
        <v>0.66203999999999996</v>
      </c>
      <c r="V25">
        <v>0.85895999999999995</v>
      </c>
      <c r="W25">
        <v>0.84133000000000002</v>
      </c>
      <c r="X25">
        <v>0.82560999999999996</v>
      </c>
      <c r="Y25">
        <v>0.71718999999999999</v>
      </c>
      <c r="Z25">
        <v>0.86573</v>
      </c>
      <c r="AA25">
        <v>0.84894000000000003</v>
      </c>
      <c r="AB25">
        <v>0.80556000000000005</v>
      </c>
      <c r="AC25">
        <v>0.69208000000000003</v>
      </c>
      <c r="AD25">
        <v>19</v>
      </c>
      <c r="AE25">
        <v>19</v>
      </c>
      <c r="AF25">
        <v>0.75026000000000004</v>
      </c>
      <c r="AG25">
        <v>0.55876999999999999</v>
      </c>
      <c r="AH25">
        <v>0.19148999999999999</v>
      </c>
      <c r="AI25">
        <v>23</v>
      </c>
      <c r="AJ25">
        <v>0</v>
      </c>
      <c r="AK25">
        <v>18</v>
      </c>
      <c r="AL25">
        <v>0</v>
      </c>
      <c r="AM25">
        <v>0</v>
      </c>
      <c r="AN25">
        <v>0</v>
      </c>
      <c r="AO25">
        <v>0.94782999999999995</v>
      </c>
      <c r="AP25">
        <v>0</v>
      </c>
      <c r="AQ25">
        <v>1</v>
      </c>
      <c r="AR25" t="s">
        <v>95</v>
      </c>
      <c r="AS25" t="s">
        <v>95</v>
      </c>
      <c r="AT25" t="s">
        <v>95</v>
      </c>
      <c r="AU25" t="s">
        <v>95</v>
      </c>
      <c r="AV25" t="s">
        <v>95</v>
      </c>
      <c r="AW25" t="s">
        <v>95</v>
      </c>
      <c r="AX25" t="s">
        <v>95</v>
      </c>
      <c r="AY25" t="s">
        <v>94</v>
      </c>
      <c r="AZ25" t="s">
        <v>95</v>
      </c>
      <c r="BA25" t="s">
        <v>94</v>
      </c>
      <c r="BB25" t="s">
        <v>95</v>
      </c>
      <c r="BC25" t="s">
        <v>94</v>
      </c>
      <c r="BD25" t="s">
        <v>95</v>
      </c>
      <c r="BE25">
        <v>4</v>
      </c>
      <c r="BG25" t="s">
        <v>104</v>
      </c>
      <c r="BI25">
        <v>0</v>
      </c>
      <c r="BL25">
        <v>1</v>
      </c>
      <c r="BM25">
        <v>1</v>
      </c>
      <c r="BS25">
        <v>1</v>
      </c>
      <c r="BT25">
        <v>1</v>
      </c>
      <c r="BU25">
        <v>0</v>
      </c>
      <c r="BV25">
        <v>0</v>
      </c>
      <c r="BW25">
        <v>1</v>
      </c>
      <c r="BX25">
        <v>1</v>
      </c>
      <c r="BY25">
        <v>22</v>
      </c>
      <c r="CG25" s="4">
        <v>1</v>
      </c>
      <c r="CH25" s="4">
        <v>1</v>
      </c>
      <c r="CI25" s="5">
        <v>0</v>
      </c>
      <c r="CJ25" s="5">
        <v>0</v>
      </c>
      <c r="CK25" s="5">
        <v>1</v>
      </c>
      <c r="CL25" s="5">
        <v>1</v>
      </c>
    </row>
    <row r="26" spans="1:90" hidden="1" x14ac:dyDescent="0.2">
      <c r="A26" t="s">
        <v>164</v>
      </c>
      <c r="B26" t="s">
        <v>88</v>
      </c>
      <c r="C26" t="s">
        <v>153</v>
      </c>
      <c r="D26">
        <v>4.0999999999999996</v>
      </c>
      <c r="E26" t="s">
        <v>129</v>
      </c>
      <c r="F26" t="s">
        <v>130</v>
      </c>
      <c r="G26" t="s">
        <v>131</v>
      </c>
      <c r="H26" t="s">
        <v>93</v>
      </c>
      <c r="I26">
        <v>3.0888</v>
      </c>
      <c r="J26">
        <v>3.8321000000000001E-2</v>
      </c>
      <c r="K26">
        <v>1.8942000000000001</v>
      </c>
      <c r="L26">
        <v>2011.4</v>
      </c>
      <c r="M26">
        <v>1.4227000000000001</v>
      </c>
      <c r="N26">
        <v>51.304000000000002</v>
      </c>
      <c r="O26">
        <v>2.0417999999999998</v>
      </c>
      <c r="P26">
        <v>1941</v>
      </c>
      <c r="Q26">
        <v>-3780.9</v>
      </c>
      <c r="R26">
        <v>0.52841000000000005</v>
      </c>
      <c r="S26">
        <v>0.44518999999999997</v>
      </c>
      <c r="T26">
        <v>19.881</v>
      </c>
      <c r="U26">
        <v>15.557</v>
      </c>
      <c r="V26">
        <v>0.10943</v>
      </c>
      <c r="W26">
        <v>1.0474000000000001E-2</v>
      </c>
      <c r="X26">
        <v>27.321000000000002</v>
      </c>
      <c r="Y26">
        <v>22.73</v>
      </c>
      <c r="Z26">
        <v>0.15695999999999999</v>
      </c>
      <c r="AA26">
        <v>6.3294000000000003E-2</v>
      </c>
      <c r="AB26">
        <v>26.582000000000001</v>
      </c>
      <c r="AC26">
        <v>21.902999999999999</v>
      </c>
      <c r="AD26">
        <v>21</v>
      </c>
      <c r="AE26">
        <v>20</v>
      </c>
      <c r="AF26">
        <v>1.9492</v>
      </c>
      <c r="AG26">
        <v>6.1705999999999997E-2</v>
      </c>
      <c r="AH26">
        <v>1.8875</v>
      </c>
      <c r="AI26">
        <v>21</v>
      </c>
      <c r="AJ26">
        <v>8</v>
      </c>
      <c r="AK26">
        <v>17</v>
      </c>
      <c r="AL26">
        <v>1</v>
      </c>
      <c r="AM26">
        <v>1</v>
      </c>
      <c r="AN26">
        <v>1</v>
      </c>
      <c r="AO26">
        <v>0.93508000000000002</v>
      </c>
      <c r="AP26">
        <v>0</v>
      </c>
      <c r="AQ26">
        <v>1</v>
      </c>
      <c r="AR26" t="s">
        <v>94</v>
      </c>
      <c r="AS26" t="s">
        <v>95</v>
      </c>
      <c r="AT26" t="s">
        <v>95</v>
      </c>
      <c r="AU26" t="s">
        <v>95</v>
      </c>
      <c r="AV26" t="s">
        <v>95</v>
      </c>
      <c r="AW26" t="s">
        <v>95</v>
      </c>
      <c r="AX26" t="s">
        <v>95</v>
      </c>
      <c r="AY26" t="s">
        <v>95</v>
      </c>
      <c r="AZ26" t="s">
        <v>94</v>
      </c>
      <c r="BA26" t="s">
        <v>94</v>
      </c>
      <c r="BB26" t="s">
        <v>94</v>
      </c>
      <c r="BC26" t="s">
        <v>94</v>
      </c>
      <c r="BD26" t="s">
        <v>94</v>
      </c>
      <c r="BI26">
        <v>0</v>
      </c>
      <c r="BJ26" t="s">
        <v>132</v>
      </c>
      <c r="BK26" t="s">
        <v>133</v>
      </c>
      <c r="BL26">
        <v>1</v>
      </c>
      <c r="BM26">
        <v>1</v>
      </c>
      <c r="BN26">
        <v>0</v>
      </c>
      <c r="BO26">
        <v>0</v>
      </c>
      <c r="BP26">
        <v>0</v>
      </c>
      <c r="BQ26">
        <v>0</v>
      </c>
      <c r="BS26">
        <v>1</v>
      </c>
      <c r="BT26">
        <v>0</v>
      </c>
      <c r="BU26">
        <v>0</v>
      </c>
      <c r="BV26">
        <v>0</v>
      </c>
      <c r="BW26">
        <v>0</v>
      </c>
      <c r="BX26">
        <v>0</v>
      </c>
      <c r="BY26">
        <v>23</v>
      </c>
      <c r="CA26" t="s">
        <v>123</v>
      </c>
      <c r="CG26" s="4">
        <v>1</v>
      </c>
      <c r="CH26" s="4">
        <v>1</v>
      </c>
      <c r="CI26" s="5">
        <v>0</v>
      </c>
      <c r="CJ26" s="5">
        <v>0</v>
      </c>
      <c r="CK26" s="5">
        <v>0</v>
      </c>
      <c r="CL26" s="5">
        <v>0</v>
      </c>
    </row>
    <row r="27" spans="1:90" x14ac:dyDescent="0.2">
      <c r="A27" t="s">
        <v>165</v>
      </c>
      <c r="B27" t="s">
        <v>88</v>
      </c>
      <c r="C27" t="s">
        <v>153</v>
      </c>
      <c r="D27">
        <v>4.0999999999999996</v>
      </c>
      <c r="E27" t="s">
        <v>129</v>
      </c>
      <c r="F27" t="s">
        <v>135</v>
      </c>
      <c r="G27" t="s">
        <v>136</v>
      </c>
      <c r="H27" t="s">
        <v>93</v>
      </c>
      <c r="I27">
        <v>1.1394</v>
      </c>
      <c r="J27">
        <v>0.28364</v>
      </c>
      <c r="K27">
        <v>8.1966999999999999</v>
      </c>
      <c r="L27">
        <v>2012.4</v>
      </c>
      <c r="M27">
        <v>3.8569</v>
      </c>
      <c r="N27">
        <v>96.414000000000001</v>
      </c>
      <c r="O27">
        <v>1.2954E-2</v>
      </c>
      <c r="P27">
        <v>1984</v>
      </c>
      <c r="Q27">
        <v>-16442</v>
      </c>
      <c r="R27">
        <v>0.96662999999999999</v>
      </c>
      <c r="S27">
        <v>0.95550999999999997</v>
      </c>
      <c r="T27">
        <v>6.5285000000000002</v>
      </c>
      <c r="U27">
        <v>5.0430000000000001</v>
      </c>
      <c r="V27">
        <v>0.89473000000000003</v>
      </c>
      <c r="W27">
        <v>0.87368000000000001</v>
      </c>
      <c r="X27">
        <v>11.596</v>
      </c>
      <c r="Y27">
        <v>10.340999999999999</v>
      </c>
      <c r="Z27">
        <v>0.73633999999999999</v>
      </c>
      <c r="AA27">
        <v>0.68361000000000005</v>
      </c>
      <c r="AB27">
        <v>18.352</v>
      </c>
      <c r="AC27">
        <v>16.876999999999999</v>
      </c>
      <c r="AD27">
        <v>13</v>
      </c>
      <c r="AE27">
        <v>12</v>
      </c>
      <c r="AF27">
        <v>1.0371999999999999</v>
      </c>
      <c r="AG27">
        <v>3.2835000000000003E-2</v>
      </c>
      <c r="AH27">
        <v>1.0044</v>
      </c>
      <c r="AI27">
        <v>13</v>
      </c>
      <c r="AJ27">
        <v>0</v>
      </c>
      <c r="AK27">
        <v>9</v>
      </c>
      <c r="AL27">
        <v>0</v>
      </c>
      <c r="AM27">
        <v>1</v>
      </c>
      <c r="AN27">
        <v>1</v>
      </c>
      <c r="AO27">
        <v>0.80206999999999995</v>
      </c>
      <c r="AP27">
        <v>0</v>
      </c>
      <c r="AQ27">
        <v>1</v>
      </c>
      <c r="AR27" t="s">
        <v>95</v>
      </c>
      <c r="AS27" t="s">
        <v>95</v>
      </c>
      <c r="AT27" t="s">
        <v>95</v>
      </c>
      <c r="AU27" t="s">
        <v>94</v>
      </c>
      <c r="AV27" t="s">
        <v>95</v>
      </c>
      <c r="AW27" t="s">
        <v>94</v>
      </c>
      <c r="AX27" t="s">
        <v>95</v>
      </c>
      <c r="AY27" t="s">
        <v>95</v>
      </c>
      <c r="AZ27" t="s">
        <v>95</v>
      </c>
      <c r="BA27" t="s">
        <v>94</v>
      </c>
      <c r="BB27" t="s">
        <v>94</v>
      </c>
      <c r="BC27" t="s">
        <v>94</v>
      </c>
      <c r="BD27" t="s">
        <v>94</v>
      </c>
      <c r="BI27">
        <v>0</v>
      </c>
      <c r="BJ27" t="s">
        <v>137</v>
      </c>
      <c r="BK27" t="s">
        <v>138</v>
      </c>
      <c r="BL27">
        <v>1</v>
      </c>
      <c r="BM27">
        <v>1</v>
      </c>
      <c r="BN27">
        <v>0</v>
      </c>
      <c r="BO27">
        <v>0</v>
      </c>
      <c r="BP27">
        <v>1</v>
      </c>
      <c r="BQ27">
        <v>1</v>
      </c>
      <c r="BS27">
        <v>1</v>
      </c>
      <c r="BT27">
        <v>1</v>
      </c>
      <c r="BU27">
        <v>0</v>
      </c>
      <c r="BV27">
        <v>0</v>
      </c>
      <c r="BW27">
        <v>1</v>
      </c>
      <c r="BX27">
        <v>1</v>
      </c>
      <c r="BY27">
        <v>24</v>
      </c>
      <c r="CG27" s="4">
        <v>1</v>
      </c>
      <c r="CH27" s="4">
        <v>1</v>
      </c>
      <c r="CI27" s="5">
        <v>0</v>
      </c>
      <c r="CJ27" s="5">
        <v>0</v>
      </c>
      <c r="CK27" s="5">
        <v>1</v>
      </c>
      <c r="CL27" s="5">
        <v>1</v>
      </c>
    </row>
    <row r="28" spans="1:90" hidden="1" x14ac:dyDescent="0.2">
      <c r="A28" t="s">
        <v>237</v>
      </c>
      <c r="B28" t="s">
        <v>238</v>
      </c>
      <c r="C28" t="s">
        <v>144</v>
      </c>
      <c r="D28">
        <v>1.1000000000000001</v>
      </c>
      <c r="E28" t="s">
        <v>90</v>
      </c>
      <c r="F28" t="s">
        <v>239</v>
      </c>
      <c r="G28" t="s">
        <v>240</v>
      </c>
      <c r="H28" t="s">
        <v>241</v>
      </c>
      <c r="I28">
        <v>0.22051000000000001</v>
      </c>
      <c r="J28">
        <v>3.3741E-2</v>
      </c>
      <c r="K28">
        <v>2.6225000000000001</v>
      </c>
      <c r="L28">
        <v>1984.9</v>
      </c>
      <c r="M28">
        <v>19.928999999999998</v>
      </c>
      <c r="N28">
        <v>101.42</v>
      </c>
      <c r="O28">
        <v>1.6722999999999999</v>
      </c>
      <c r="P28">
        <v>1886.7</v>
      </c>
      <c r="Q28">
        <v>-5160.5</v>
      </c>
      <c r="R28">
        <v>0.98487999999999998</v>
      </c>
      <c r="S28">
        <v>0.97731000000000001</v>
      </c>
      <c r="T28">
        <v>4.8000999999999996</v>
      </c>
      <c r="U28">
        <v>4.2607999999999997</v>
      </c>
      <c r="V28">
        <v>0.78505000000000003</v>
      </c>
      <c r="W28">
        <v>0.72363999999999995</v>
      </c>
      <c r="X28">
        <v>18.096</v>
      </c>
      <c r="Y28">
        <v>15.686</v>
      </c>
      <c r="Z28">
        <v>0.91844000000000003</v>
      </c>
      <c r="AA28">
        <v>0.89514000000000005</v>
      </c>
      <c r="AB28">
        <v>11.147</v>
      </c>
      <c r="AC28">
        <v>9.6044999999999998</v>
      </c>
      <c r="AD28">
        <v>10</v>
      </c>
      <c r="AE28">
        <v>10</v>
      </c>
      <c r="AF28">
        <v>1.0846</v>
      </c>
      <c r="AG28">
        <v>9.8597000000000008E-3</v>
      </c>
      <c r="AH28">
        <v>1.0747</v>
      </c>
      <c r="AI28">
        <v>45</v>
      </c>
      <c r="AJ28">
        <v>0</v>
      </c>
      <c r="AK28">
        <v>9</v>
      </c>
      <c r="AL28">
        <v>0</v>
      </c>
      <c r="AM28">
        <v>0</v>
      </c>
      <c r="AN28">
        <v>1</v>
      </c>
      <c r="AO28">
        <v>0.87616000000000005</v>
      </c>
      <c r="AP28">
        <v>0</v>
      </c>
      <c r="AQ28">
        <v>0</v>
      </c>
      <c r="AR28" t="s">
        <v>95</v>
      </c>
      <c r="AS28" t="s">
        <v>95</v>
      </c>
      <c r="AT28" t="s">
        <v>95</v>
      </c>
      <c r="AU28" t="s">
        <v>95</v>
      </c>
      <c r="AV28" t="s">
        <v>95</v>
      </c>
      <c r="AW28" t="s">
        <v>95</v>
      </c>
      <c r="AX28" t="s">
        <v>95</v>
      </c>
      <c r="AY28" t="s">
        <v>95</v>
      </c>
      <c r="AZ28" t="s">
        <v>95</v>
      </c>
      <c r="BA28" t="s">
        <v>95</v>
      </c>
      <c r="BB28" t="s">
        <v>95</v>
      </c>
      <c r="BC28" t="s">
        <v>95</v>
      </c>
      <c r="BD28" t="s">
        <v>95</v>
      </c>
      <c r="BE28">
        <v>1</v>
      </c>
      <c r="BI28">
        <v>0</v>
      </c>
      <c r="BJ28" t="s">
        <v>156</v>
      </c>
      <c r="BL28">
        <v>1</v>
      </c>
      <c r="BM28">
        <v>1</v>
      </c>
      <c r="BN28">
        <v>2</v>
      </c>
      <c r="BO28">
        <v>2</v>
      </c>
      <c r="BP28">
        <v>0</v>
      </c>
      <c r="BQ28">
        <v>0</v>
      </c>
      <c r="BS28">
        <v>1</v>
      </c>
      <c r="BT28">
        <v>1</v>
      </c>
      <c r="BU28">
        <v>0</v>
      </c>
      <c r="BV28">
        <v>0</v>
      </c>
      <c r="BW28">
        <v>0</v>
      </c>
      <c r="BX28">
        <v>0</v>
      </c>
      <c r="BY28">
        <v>73</v>
      </c>
      <c r="CG28" s="4">
        <v>1</v>
      </c>
      <c r="CH28" s="4">
        <v>1</v>
      </c>
      <c r="CI28" s="5">
        <v>0</v>
      </c>
      <c r="CJ28" s="5">
        <v>0</v>
      </c>
      <c r="CK28" s="5">
        <v>0</v>
      </c>
      <c r="CL28" s="5">
        <v>0</v>
      </c>
    </row>
    <row r="29" spans="1:90" hidden="1" x14ac:dyDescent="0.2">
      <c r="A29" t="s">
        <v>242</v>
      </c>
      <c r="B29" t="s">
        <v>238</v>
      </c>
      <c r="C29" t="s">
        <v>144</v>
      </c>
      <c r="D29">
        <v>1.1000000000000001</v>
      </c>
      <c r="E29" t="s">
        <v>90</v>
      </c>
      <c r="F29" t="s">
        <v>243</v>
      </c>
      <c r="G29" t="s">
        <v>244</v>
      </c>
      <c r="H29" t="s">
        <v>241</v>
      </c>
      <c r="I29">
        <v>0.21246999999999999</v>
      </c>
      <c r="J29">
        <v>3.3852E-2</v>
      </c>
      <c r="K29">
        <v>58.453000000000003</v>
      </c>
      <c r="L29">
        <v>1985.3</v>
      </c>
      <c r="M29">
        <v>20.683</v>
      </c>
      <c r="N29">
        <v>2285.1999999999998</v>
      </c>
      <c r="O29">
        <v>0.12286999999999999</v>
      </c>
      <c r="P29">
        <v>1718.9</v>
      </c>
      <c r="Q29" s="1">
        <v>-115030</v>
      </c>
      <c r="R29">
        <v>0.98448000000000002</v>
      </c>
      <c r="S29">
        <v>0.97516999999999998</v>
      </c>
      <c r="T29">
        <v>109.66</v>
      </c>
      <c r="U29">
        <v>101.47</v>
      </c>
      <c r="V29">
        <v>0.77105000000000001</v>
      </c>
      <c r="W29">
        <v>0.69472999999999996</v>
      </c>
      <c r="X29">
        <v>421.16</v>
      </c>
      <c r="Y29">
        <v>375.09</v>
      </c>
      <c r="Z29">
        <v>0.91188999999999998</v>
      </c>
      <c r="AA29">
        <v>0.88251999999999997</v>
      </c>
      <c r="AB29">
        <v>261.27</v>
      </c>
      <c r="AC29">
        <v>233.12</v>
      </c>
      <c r="AD29">
        <v>9</v>
      </c>
      <c r="AE29">
        <v>9</v>
      </c>
      <c r="AF29">
        <v>1.0542</v>
      </c>
      <c r="AG29">
        <v>2.8881E-2</v>
      </c>
      <c r="AH29">
        <v>1.0253000000000001</v>
      </c>
      <c r="AI29">
        <v>45</v>
      </c>
      <c r="AJ29">
        <v>0</v>
      </c>
      <c r="AK29">
        <v>8</v>
      </c>
      <c r="AL29">
        <v>0</v>
      </c>
      <c r="AM29">
        <v>0</v>
      </c>
      <c r="AN29">
        <v>1</v>
      </c>
      <c r="AO29">
        <v>0.85326999999999997</v>
      </c>
      <c r="AP29">
        <v>0</v>
      </c>
      <c r="AQ29">
        <v>0</v>
      </c>
      <c r="AR29" t="s">
        <v>95</v>
      </c>
      <c r="AS29" t="s">
        <v>95</v>
      </c>
      <c r="AT29" t="s">
        <v>95</v>
      </c>
      <c r="AU29" t="s">
        <v>95</v>
      </c>
      <c r="AV29" t="s">
        <v>95</v>
      </c>
      <c r="AW29" t="s">
        <v>95</v>
      </c>
      <c r="AX29" t="s">
        <v>95</v>
      </c>
      <c r="AY29" t="s">
        <v>95</v>
      </c>
      <c r="AZ29" t="s">
        <v>95</v>
      </c>
      <c r="BA29" t="s">
        <v>95</v>
      </c>
      <c r="BB29" t="s">
        <v>95</v>
      </c>
      <c r="BC29" t="s">
        <v>95</v>
      </c>
      <c r="BD29" t="s">
        <v>95</v>
      </c>
      <c r="BE29">
        <v>1</v>
      </c>
      <c r="BI29">
        <v>0</v>
      </c>
      <c r="BL29">
        <v>1</v>
      </c>
      <c r="BM29">
        <v>1</v>
      </c>
      <c r="BN29">
        <v>0</v>
      </c>
      <c r="BO29">
        <v>0</v>
      </c>
      <c r="BP29">
        <v>0</v>
      </c>
      <c r="BQ29">
        <v>0</v>
      </c>
      <c r="BS29">
        <v>1</v>
      </c>
      <c r="BT29">
        <v>1</v>
      </c>
      <c r="BU29">
        <v>0</v>
      </c>
      <c r="BV29">
        <v>0</v>
      </c>
      <c r="BW29">
        <v>0</v>
      </c>
      <c r="BX29">
        <v>0</v>
      </c>
      <c r="BY29">
        <v>74</v>
      </c>
      <c r="CG29" s="4">
        <v>1</v>
      </c>
      <c r="CH29" s="4">
        <v>1</v>
      </c>
      <c r="CI29" s="5">
        <v>0</v>
      </c>
      <c r="CJ29" s="5">
        <v>0</v>
      </c>
      <c r="CK29" s="5">
        <v>0</v>
      </c>
      <c r="CL29" s="5">
        <v>0</v>
      </c>
    </row>
    <row r="30" spans="1:90" hidden="1" x14ac:dyDescent="0.2">
      <c r="A30" t="s">
        <v>245</v>
      </c>
      <c r="B30" t="s">
        <v>238</v>
      </c>
      <c r="C30" t="s">
        <v>144</v>
      </c>
      <c r="D30">
        <v>1.1000000000000001</v>
      </c>
      <c r="E30" t="s">
        <v>90</v>
      </c>
      <c r="F30" t="s">
        <v>246</v>
      </c>
      <c r="G30" t="s">
        <v>107</v>
      </c>
      <c r="H30" t="s">
        <v>241</v>
      </c>
      <c r="I30">
        <v>0.25973000000000002</v>
      </c>
      <c r="J30">
        <v>3.1684999999999998E-2</v>
      </c>
      <c r="K30" s="1">
        <v>1.0356E-5</v>
      </c>
      <c r="L30">
        <v>1984.1</v>
      </c>
      <c r="M30">
        <v>16.920000000000002</v>
      </c>
      <c r="N30">
        <v>4.0634999999999998E-4</v>
      </c>
      <c r="O30">
        <v>1.8795999999999999</v>
      </c>
      <c r="P30">
        <v>2274.9</v>
      </c>
      <c r="Q30">
        <v>-2.0368000000000001E-2</v>
      </c>
      <c r="R30">
        <v>0.99084000000000005</v>
      </c>
      <c r="S30">
        <v>0.98533999999999999</v>
      </c>
      <c r="T30" s="1">
        <v>1.5265999999999999E-5</v>
      </c>
      <c r="U30" s="1">
        <v>1.3086E-5</v>
      </c>
      <c r="V30">
        <v>0.72319</v>
      </c>
      <c r="W30">
        <v>0.63090999999999997</v>
      </c>
      <c r="X30" s="1">
        <v>8.3923000000000003E-5</v>
      </c>
      <c r="Y30" s="1">
        <v>7.4569999999999999E-5</v>
      </c>
      <c r="Z30">
        <v>0.87158999999999998</v>
      </c>
      <c r="AA30">
        <v>0.82879000000000003</v>
      </c>
      <c r="AB30" s="1">
        <v>5.7158999999999999E-5</v>
      </c>
      <c r="AC30" s="1">
        <v>5.1549999999999999E-5</v>
      </c>
      <c r="AD30">
        <v>9</v>
      </c>
      <c r="AE30">
        <v>9</v>
      </c>
      <c r="AF30">
        <v>1.0464</v>
      </c>
      <c r="AG30">
        <v>3.2725999999999998E-2</v>
      </c>
      <c r="AH30">
        <v>1.0137</v>
      </c>
      <c r="AI30">
        <v>45</v>
      </c>
      <c r="AJ30">
        <v>1</v>
      </c>
      <c r="AK30">
        <v>8</v>
      </c>
      <c r="AL30">
        <v>1</v>
      </c>
      <c r="AM30">
        <v>0</v>
      </c>
      <c r="AN30">
        <v>1</v>
      </c>
      <c r="AO30">
        <v>0.86448000000000003</v>
      </c>
      <c r="AP30">
        <v>1</v>
      </c>
      <c r="AQ30">
        <v>1</v>
      </c>
      <c r="AR30" t="s">
        <v>95</v>
      </c>
      <c r="AS30" t="s">
        <v>95</v>
      </c>
      <c r="AT30" t="s">
        <v>95</v>
      </c>
      <c r="AU30" t="s">
        <v>95</v>
      </c>
      <c r="AV30" t="s">
        <v>95</v>
      </c>
      <c r="AW30" t="s">
        <v>95</v>
      </c>
      <c r="AX30" t="s">
        <v>95</v>
      </c>
      <c r="AY30" t="s">
        <v>95</v>
      </c>
      <c r="AZ30" t="s">
        <v>95</v>
      </c>
      <c r="BA30" t="s">
        <v>95</v>
      </c>
      <c r="BB30" t="s">
        <v>95</v>
      </c>
      <c r="BC30" t="s">
        <v>95</v>
      </c>
      <c r="BD30" t="s">
        <v>95</v>
      </c>
      <c r="BI30">
        <v>0</v>
      </c>
      <c r="BJ30" t="s">
        <v>108</v>
      </c>
      <c r="BK30" t="s">
        <v>109</v>
      </c>
      <c r="BL30">
        <v>1</v>
      </c>
      <c r="BM30">
        <v>1</v>
      </c>
      <c r="BN30">
        <v>1</v>
      </c>
      <c r="BO30">
        <v>1</v>
      </c>
      <c r="BP30">
        <v>0</v>
      </c>
      <c r="BQ30">
        <v>0</v>
      </c>
      <c r="BS30">
        <v>1</v>
      </c>
      <c r="BT30">
        <v>1</v>
      </c>
      <c r="BU30">
        <v>1</v>
      </c>
      <c r="BV30">
        <v>1</v>
      </c>
      <c r="BW30">
        <v>0</v>
      </c>
      <c r="BX30">
        <v>0</v>
      </c>
      <c r="BY30">
        <v>75</v>
      </c>
      <c r="CG30" s="4">
        <v>1</v>
      </c>
      <c r="CH30" s="4">
        <v>1</v>
      </c>
      <c r="CI30" s="5">
        <v>1</v>
      </c>
      <c r="CJ30" s="5">
        <v>1</v>
      </c>
      <c r="CK30" s="5">
        <v>0</v>
      </c>
      <c r="CL30" s="5">
        <v>0</v>
      </c>
    </row>
    <row r="31" spans="1:90" hidden="1" x14ac:dyDescent="0.2">
      <c r="A31" t="s">
        <v>247</v>
      </c>
      <c r="B31" t="s">
        <v>238</v>
      </c>
      <c r="C31" t="s">
        <v>144</v>
      </c>
      <c r="D31">
        <v>4.0999999999999996</v>
      </c>
      <c r="E31" t="s">
        <v>129</v>
      </c>
      <c r="F31" t="s">
        <v>130</v>
      </c>
      <c r="G31" t="s">
        <v>131</v>
      </c>
      <c r="H31" t="s">
        <v>241</v>
      </c>
      <c r="I31">
        <v>6.5072000000000001</v>
      </c>
      <c r="J31">
        <v>-0.25291999999999998</v>
      </c>
      <c r="K31">
        <v>-1.3766</v>
      </c>
      <c r="L31">
        <v>2028.4</v>
      </c>
      <c r="M31">
        <v>0.67532000000000003</v>
      </c>
      <c r="N31">
        <v>0.71604999999999996</v>
      </c>
      <c r="O31">
        <v>13.116</v>
      </c>
      <c r="P31">
        <v>2007.9</v>
      </c>
      <c r="Q31">
        <v>2779.4</v>
      </c>
      <c r="R31">
        <v>-9.8235000000000003E-2</v>
      </c>
      <c r="S31">
        <v>-0.29204000000000002</v>
      </c>
      <c r="T31">
        <v>23.087</v>
      </c>
      <c r="U31">
        <v>6.9047999999999998</v>
      </c>
      <c r="V31">
        <v>0.20154</v>
      </c>
      <c r="W31">
        <v>0.11282</v>
      </c>
      <c r="X31">
        <v>19.684999999999999</v>
      </c>
      <c r="Y31">
        <v>10.513</v>
      </c>
      <c r="Z31">
        <v>0.14318</v>
      </c>
      <c r="AA31">
        <v>4.7973000000000002E-2</v>
      </c>
      <c r="AB31">
        <v>20.391999999999999</v>
      </c>
      <c r="AC31">
        <v>11.958</v>
      </c>
      <c r="AD31">
        <v>21</v>
      </c>
      <c r="AE31">
        <v>3</v>
      </c>
      <c r="AF31">
        <v>139.65</v>
      </c>
      <c r="AG31">
        <v>18.155000000000001</v>
      </c>
      <c r="AH31">
        <v>121.5</v>
      </c>
      <c r="AI31">
        <v>10</v>
      </c>
      <c r="AJ31">
        <v>9</v>
      </c>
      <c r="AK31">
        <v>0</v>
      </c>
      <c r="AL31">
        <v>0</v>
      </c>
      <c r="AM31">
        <v>0</v>
      </c>
      <c r="AN31">
        <v>1</v>
      </c>
      <c r="AO31">
        <v>0</v>
      </c>
      <c r="AP31">
        <v>0</v>
      </c>
      <c r="AQ31">
        <v>1</v>
      </c>
      <c r="AR31" t="s">
        <v>96</v>
      </c>
      <c r="AS31" t="s">
        <v>96</v>
      </c>
      <c r="AT31" t="s">
        <v>95</v>
      </c>
      <c r="AU31" t="s">
        <v>94</v>
      </c>
      <c r="AV31" t="s">
        <v>94</v>
      </c>
      <c r="AW31" t="s">
        <v>94</v>
      </c>
      <c r="AX31" t="s">
        <v>94</v>
      </c>
      <c r="AY31" t="s">
        <v>95</v>
      </c>
      <c r="AZ31" t="s">
        <v>94</v>
      </c>
      <c r="BA31" t="s">
        <v>96</v>
      </c>
      <c r="BB31" t="s">
        <v>96</v>
      </c>
      <c r="BC31" t="s">
        <v>96</v>
      </c>
      <c r="BD31" t="s">
        <v>96</v>
      </c>
      <c r="BH31" t="s">
        <v>189</v>
      </c>
      <c r="BI31">
        <v>0</v>
      </c>
      <c r="BJ31" t="s">
        <v>132</v>
      </c>
      <c r="BK31" t="s">
        <v>133</v>
      </c>
      <c r="BL31">
        <v>0</v>
      </c>
      <c r="BM31">
        <v>0</v>
      </c>
      <c r="BN31">
        <v>0</v>
      </c>
      <c r="BO31">
        <v>0</v>
      </c>
      <c r="BP31">
        <v>0</v>
      </c>
      <c r="BQ31">
        <v>0</v>
      </c>
      <c r="BS31">
        <v>0</v>
      </c>
      <c r="BT31">
        <v>1</v>
      </c>
      <c r="BU31">
        <v>0</v>
      </c>
      <c r="BV31">
        <v>0</v>
      </c>
      <c r="BW31">
        <v>0</v>
      </c>
      <c r="BX31">
        <v>0</v>
      </c>
      <c r="BY31">
        <v>76</v>
      </c>
      <c r="CA31" t="s">
        <v>123</v>
      </c>
      <c r="CG31" s="4">
        <v>0</v>
      </c>
      <c r="CH31" s="4">
        <v>1</v>
      </c>
      <c r="CI31" s="5">
        <v>0</v>
      </c>
      <c r="CJ31" s="5">
        <v>0</v>
      </c>
      <c r="CK31" s="5">
        <v>0</v>
      </c>
      <c r="CL31" s="5">
        <v>0</v>
      </c>
    </row>
    <row r="32" spans="1:90" x14ac:dyDescent="0.2">
      <c r="A32" t="s">
        <v>248</v>
      </c>
      <c r="B32" t="s">
        <v>238</v>
      </c>
      <c r="C32" t="s">
        <v>144</v>
      </c>
      <c r="D32">
        <v>4.0999999999999996</v>
      </c>
      <c r="E32" t="s">
        <v>129</v>
      </c>
      <c r="F32" t="s">
        <v>135</v>
      </c>
      <c r="G32" t="s">
        <v>136</v>
      </c>
      <c r="H32" t="s">
        <v>241</v>
      </c>
      <c r="K32">
        <v>100</v>
      </c>
      <c r="Q32" s="1">
        <v>-200400</v>
      </c>
      <c r="Z32">
        <v>1</v>
      </c>
      <c r="AA32">
        <v>1</v>
      </c>
      <c r="AB32">
        <v>0</v>
      </c>
      <c r="AC32">
        <v>0</v>
      </c>
      <c r="AD32">
        <v>2</v>
      </c>
      <c r="AE32">
        <v>1</v>
      </c>
      <c r="AI32">
        <v>1</v>
      </c>
      <c r="AJ32">
        <v>0</v>
      </c>
      <c r="AK32">
        <v>0</v>
      </c>
      <c r="AL32">
        <v>0</v>
      </c>
      <c r="AM32">
        <v>0</v>
      </c>
      <c r="AP32">
        <v>0</v>
      </c>
      <c r="AQ32">
        <v>1</v>
      </c>
      <c r="AR32" t="s">
        <v>96</v>
      </c>
      <c r="AS32" t="s">
        <v>96</v>
      </c>
      <c r="AT32" t="s">
        <v>95</v>
      </c>
      <c r="AU32" t="s">
        <v>94</v>
      </c>
      <c r="AV32" t="s">
        <v>94</v>
      </c>
      <c r="AW32" t="s">
        <v>94</v>
      </c>
      <c r="AX32" t="s">
        <v>94</v>
      </c>
      <c r="AY32" t="s">
        <v>94</v>
      </c>
      <c r="AZ32" t="s">
        <v>95</v>
      </c>
      <c r="BA32" t="s">
        <v>96</v>
      </c>
      <c r="BB32" t="s">
        <v>96</v>
      </c>
      <c r="BC32" t="s">
        <v>96</v>
      </c>
      <c r="BD32" t="s">
        <v>96</v>
      </c>
      <c r="BH32" t="s">
        <v>189</v>
      </c>
      <c r="BI32">
        <v>0</v>
      </c>
      <c r="BJ32" t="s">
        <v>137</v>
      </c>
      <c r="BK32" t="s">
        <v>138</v>
      </c>
      <c r="BL32">
        <v>0</v>
      </c>
      <c r="BM32">
        <v>0</v>
      </c>
      <c r="BN32">
        <v>0</v>
      </c>
      <c r="BO32">
        <v>0</v>
      </c>
      <c r="BP32">
        <v>1</v>
      </c>
      <c r="BQ32">
        <v>1</v>
      </c>
      <c r="BS32">
        <v>0</v>
      </c>
      <c r="BT32">
        <v>0</v>
      </c>
      <c r="BU32">
        <v>0</v>
      </c>
      <c r="BV32">
        <v>0</v>
      </c>
      <c r="BW32">
        <v>1</v>
      </c>
      <c r="BX32">
        <v>1</v>
      </c>
      <c r="BY32">
        <v>77</v>
      </c>
      <c r="CG32" s="4">
        <v>0</v>
      </c>
      <c r="CH32" s="4">
        <v>0</v>
      </c>
      <c r="CI32" s="5">
        <v>0</v>
      </c>
      <c r="CJ32" s="5">
        <v>0</v>
      </c>
      <c r="CK32" s="5">
        <v>1</v>
      </c>
      <c r="CL32" s="5">
        <v>1</v>
      </c>
    </row>
    <row r="33" spans="1:91" hidden="1" x14ac:dyDescent="0.2">
      <c r="A33" t="s">
        <v>249</v>
      </c>
      <c r="B33" t="s">
        <v>238</v>
      </c>
      <c r="C33" t="s">
        <v>192</v>
      </c>
      <c r="D33">
        <v>1.1000000000000001</v>
      </c>
      <c r="E33" t="s">
        <v>90</v>
      </c>
      <c r="F33" t="s">
        <v>250</v>
      </c>
      <c r="G33" t="s">
        <v>251</v>
      </c>
      <c r="H33" t="s">
        <v>241</v>
      </c>
      <c r="I33">
        <v>0.20463000000000001</v>
      </c>
      <c r="J33">
        <v>7.9755000000000006E-2</v>
      </c>
      <c r="K33">
        <v>9.41</v>
      </c>
      <c r="L33">
        <v>1994.8</v>
      </c>
      <c r="M33">
        <v>21.475000000000001</v>
      </c>
      <c r="N33">
        <v>316.23</v>
      </c>
      <c r="O33">
        <v>1.3743999999999999E-2</v>
      </c>
      <c r="P33">
        <v>1880.2</v>
      </c>
      <c r="Q33">
        <v>-18604</v>
      </c>
      <c r="R33">
        <v>0.99968000000000001</v>
      </c>
      <c r="S33" t="e">
        <f>-inf</f>
        <v>#NAME?</v>
      </c>
      <c r="T33">
        <v>1.9287000000000001</v>
      </c>
      <c r="U33">
        <v>1.3164</v>
      </c>
      <c r="V33">
        <v>0.96104000000000001</v>
      </c>
      <c r="W33">
        <v>0.88312999999999997</v>
      </c>
      <c r="X33">
        <v>21.387</v>
      </c>
      <c r="Y33">
        <v>19.667000000000002</v>
      </c>
      <c r="Z33">
        <v>0.94267000000000001</v>
      </c>
      <c r="AA33">
        <v>0.82799999999999996</v>
      </c>
      <c r="AB33">
        <v>25.946000000000002</v>
      </c>
      <c r="AC33">
        <v>23.25</v>
      </c>
      <c r="AD33">
        <v>4</v>
      </c>
      <c r="AE33">
        <v>4</v>
      </c>
      <c r="AF33">
        <v>0.88858999999999999</v>
      </c>
      <c r="AG33">
        <v>2.8459999999999999E-2</v>
      </c>
      <c r="AH33">
        <v>0.86012999999999995</v>
      </c>
      <c r="AI33">
        <v>31</v>
      </c>
      <c r="AJ33">
        <v>0</v>
      </c>
      <c r="AK33">
        <v>3</v>
      </c>
      <c r="AL33">
        <v>0</v>
      </c>
      <c r="AM33">
        <v>0</v>
      </c>
      <c r="AN33">
        <v>1</v>
      </c>
      <c r="AO33">
        <v>0.48336000000000001</v>
      </c>
      <c r="AP33">
        <v>0</v>
      </c>
      <c r="AQ33">
        <v>0</v>
      </c>
      <c r="AR33" t="s">
        <v>95</v>
      </c>
      <c r="AS33" t="s">
        <v>94</v>
      </c>
      <c r="AT33" t="s">
        <v>95</v>
      </c>
      <c r="AU33" t="s">
        <v>94</v>
      </c>
      <c r="AV33" t="s">
        <v>95</v>
      </c>
      <c r="AW33" t="s">
        <v>94</v>
      </c>
      <c r="AX33" t="s">
        <v>94</v>
      </c>
      <c r="AY33" t="s">
        <v>95</v>
      </c>
      <c r="AZ33" t="s">
        <v>95</v>
      </c>
      <c r="BA33" t="s">
        <v>94</v>
      </c>
      <c r="BB33" t="s">
        <v>94</v>
      </c>
      <c r="BC33" t="s">
        <v>94</v>
      </c>
      <c r="BD33" t="s">
        <v>94</v>
      </c>
      <c r="BE33">
        <v>1</v>
      </c>
      <c r="BI33">
        <v>0</v>
      </c>
      <c r="BL33">
        <v>1</v>
      </c>
      <c r="BM33">
        <v>1</v>
      </c>
      <c r="BN33">
        <v>0</v>
      </c>
      <c r="BO33">
        <v>2</v>
      </c>
      <c r="BP33">
        <v>0</v>
      </c>
      <c r="BQ33">
        <v>0</v>
      </c>
      <c r="BS33">
        <v>1</v>
      </c>
      <c r="BT33">
        <v>1</v>
      </c>
      <c r="BU33">
        <v>0</v>
      </c>
      <c r="BV33">
        <v>0</v>
      </c>
      <c r="BW33">
        <v>0</v>
      </c>
      <c r="BX33">
        <v>0</v>
      </c>
      <c r="BY33">
        <v>78</v>
      </c>
      <c r="CG33" s="4">
        <v>1</v>
      </c>
      <c r="CH33" s="4">
        <v>1</v>
      </c>
      <c r="CI33" s="5">
        <v>0</v>
      </c>
      <c r="CJ33" s="5">
        <v>0</v>
      </c>
      <c r="CK33" s="5">
        <v>0</v>
      </c>
      <c r="CL33" s="5">
        <v>0</v>
      </c>
    </row>
    <row r="34" spans="1:91" hidden="1" x14ac:dyDescent="0.2">
      <c r="A34" t="s">
        <v>252</v>
      </c>
      <c r="B34" t="s">
        <v>238</v>
      </c>
      <c r="C34" t="s">
        <v>192</v>
      </c>
      <c r="D34">
        <v>1.1000000000000001</v>
      </c>
      <c r="E34" t="s">
        <v>90</v>
      </c>
      <c r="F34" t="s">
        <v>246</v>
      </c>
      <c r="G34" t="s">
        <v>107</v>
      </c>
      <c r="H34" t="s">
        <v>241</v>
      </c>
      <c r="I34">
        <v>0.1981</v>
      </c>
      <c r="J34">
        <v>7.911E-2</v>
      </c>
      <c r="K34" s="1">
        <v>2.5150999999999999E-6</v>
      </c>
      <c r="L34">
        <v>1994.9</v>
      </c>
      <c r="M34">
        <v>22.183</v>
      </c>
      <c r="N34" s="1">
        <v>8.5626999999999999E-5</v>
      </c>
      <c r="O34">
        <v>45.292000000000002</v>
      </c>
      <c r="P34">
        <v>2172.9</v>
      </c>
      <c r="Q34">
        <v>-4.9722000000000004E-3</v>
      </c>
      <c r="R34">
        <v>0.99973000000000001</v>
      </c>
      <c r="S34" t="e">
        <f>-inf</f>
        <v>#NAME?</v>
      </c>
      <c r="T34" s="1">
        <v>4.7945999999999998E-7</v>
      </c>
      <c r="U34" s="1">
        <v>3.3322999999999997E-7</v>
      </c>
      <c r="V34">
        <v>0.96274999999999999</v>
      </c>
      <c r="W34">
        <v>0.88824000000000003</v>
      </c>
      <c r="X34" s="1">
        <v>5.5835E-6</v>
      </c>
      <c r="Y34" s="1">
        <v>5.1451000000000001E-6</v>
      </c>
      <c r="Z34">
        <v>0.94488000000000005</v>
      </c>
      <c r="AA34">
        <v>0.83465</v>
      </c>
      <c r="AB34" s="1">
        <v>6.7912999999999997E-6</v>
      </c>
      <c r="AC34" s="1">
        <v>6.1267000000000001E-6</v>
      </c>
      <c r="AD34">
        <v>4</v>
      </c>
      <c r="AE34">
        <v>4</v>
      </c>
      <c r="AF34">
        <v>0.87995000000000001</v>
      </c>
      <c r="AG34">
        <v>2.9381000000000001E-2</v>
      </c>
      <c r="AH34">
        <v>0.85055999999999998</v>
      </c>
      <c r="AI34">
        <v>31</v>
      </c>
      <c r="AJ34">
        <v>0</v>
      </c>
      <c r="AK34">
        <v>3</v>
      </c>
      <c r="AL34">
        <v>0</v>
      </c>
      <c r="AM34">
        <v>0</v>
      </c>
      <c r="AN34">
        <v>1</v>
      </c>
      <c r="AO34">
        <v>0.48598000000000002</v>
      </c>
      <c r="AP34">
        <v>1</v>
      </c>
      <c r="AQ34">
        <v>1</v>
      </c>
      <c r="AR34" t="s">
        <v>95</v>
      </c>
      <c r="AS34" t="s">
        <v>94</v>
      </c>
      <c r="AT34" t="s">
        <v>95</v>
      </c>
      <c r="AU34" t="s">
        <v>94</v>
      </c>
      <c r="AV34" t="s">
        <v>95</v>
      </c>
      <c r="AW34" t="s">
        <v>94</v>
      </c>
      <c r="AX34" t="s">
        <v>94</v>
      </c>
      <c r="AY34" t="s">
        <v>95</v>
      </c>
      <c r="AZ34" t="s">
        <v>95</v>
      </c>
      <c r="BA34" t="s">
        <v>94</v>
      </c>
      <c r="BB34" t="s">
        <v>94</v>
      </c>
      <c r="BC34" t="s">
        <v>94</v>
      </c>
      <c r="BD34" t="s">
        <v>94</v>
      </c>
      <c r="BI34">
        <v>0</v>
      </c>
      <c r="BJ34" t="s">
        <v>108</v>
      </c>
      <c r="BK34" t="s">
        <v>109</v>
      </c>
      <c r="BL34">
        <v>1</v>
      </c>
      <c r="BM34">
        <v>1</v>
      </c>
      <c r="BN34">
        <v>0</v>
      </c>
      <c r="BO34">
        <v>1</v>
      </c>
      <c r="BP34">
        <v>0</v>
      </c>
      <c r="BQ34">
        <v>0</v>
      </c>
      <c r="BS34">
        <v>1</v>
      </c>
      <c r="BT34">
        <v>1</v>
      </c>
      <c r="BU34">
        <v>0</v>
      </c>
      <c r="BV34">
        <v>1</v>
      </c>
      <c r="BW34">
        <v>0</v>
      </c>
      <c r="BX34">
        <v>0</v>
      </c>
      <c r="BY34">
        <v>79</v>
      </c>
      <c r="CG34" s="4">
        <v>1</v>
      </c>
      <c r="CH34" s="4">
        <v>1</v>
      </c>
      <c r="CI34" s="5">
        <v>0</v>
      </c>
      <c r="CJ34" s="5">
        <v>1</v>
      </c>
      <c r="CK34" s="5">
        <v>0</v>
      </c>
      <c r="CL34" s="5">
        <v>0</v>
      </c>
    </row>
    <row r="35" spans="1:91" hidden="1" x14ac:dyDescent="0.2">
      <c r="A35" t="s">
        <v>253</v>
      </c>
      <c r="B35" t="s">
        <v>238</v>
      </c>
      <c r="C35" t="s">
        <v>192</v>
      </c>
      <c r="D35">
        <v>4.0999999999999996</v>
      </c>
      <c r="E35" t="s">
        <v>129</v>
      </c>
      <c r="F35" t="s">
        <v>130</v>
      </c>
      <c r="G35" t="s">
        <v>131</v>
      </c>
      <c r="H35" t="s">
        <v>241</v>
      </c>
      <c r="I35">
        <v>8.4815000000000005</v>
      </c>
      <c r="J35">
        <v>8.1365999999999994E-2</v>
      </c>
      <c r="K35">
        <v>3.1097000000000001</v>
      </c>
      <c r="L35">
        <v>2015.8</v>
      </c>
      <c r="M35">
        <v>0.51812000000000002</v>
      </c>
      <c r="N35">
        <v>60.75</v>
      </c>
      <c r="O35">
        <v>0.69242000000000004</v>
      </c>
      <c r="P35">
        <v>1968.7</v>
      </c>
      <c r="Q35">
        <v>-6233.1</v>
      </c>
      <c r="R35">
        <v>0.56835000000000002</v>
      </c>
      <c r="S35">
        <v>0.49218000000000001</v>
      </c>
      <c r="T35">
        <v>21.829000000000001</v>
      </c>
      <c r="U35">
        <v>13.407</v>
      </c>
      <c r="V35">
        <v>0.26817000000000002</v>
      </c>
      <c r="W35">
        <v>0.18686</v>
      </c>
      <c r="X35">
        <v>28.422999999999998</v>
      </c>
      <c r="Y35">
        <v>24.248000000000001</v>
      </c>
      <c r="Z35">
        <v>0.32122000000000001</v>
      </c>
      <c r="AA35">
        <v>0.24579999999999999</v>
      </c>
      <c r="AB35">
        <v>27.373000000000001</v>
      </c>
      <c r="AC35">
        <v>22.15</v>
      </c>
      <c r="AD35">
        <v>21</v>
      </c>
      <c r="AE35">
        <v>13</v>
      </c>
      <c r="AF35">
        <v>1.6460999999999999</v>
      </c>
      <c r="AG35">
        <v>0.13169</v>
      </c>
      <c r="AH35">
        <v>1.5144</v>
      </c>
      <c r="AI35">
        <v>20</v>
      </c>
      <c r="AJ35">
        <v>4</v>
      </c>
      <c r="AK35">
        <v>13</v>
      </c>
      <c r="AL35">
        <v>1</v>
      </c>
      <c r="AM35">
        <v>1</v>
      </c>
      <c r="AN35">
        <v>1</v>
      </c>
      <c r="AO35">
        <v>0.85773999999999995</v>
      </c>
      <c r="AP35">
        <v>0</v>
      </c>
      <c r="AQ35">
        <v>1</v>
      </c>
      <c r="AR35" t="s">
        <v>94</v>
      </c>
      <c r="AS35" t="s">
        <v>95</v>
      </c>
      <c r="AT35" t="s">
        <v>95</v>
      </c>
      <c r="AU35" t="s">
        <v>94</v>
      </c>
      <c r="AV35" t="s">
        <v>94</v>
      </c>
      <c r="AW35" t="s">
        <v>94</v>
      </c>
      <c r="AX35" t="s">
        <v>95</v>
      </c>
      <c r="AY35" t="s">
        <v>95</v>
      </c>
      <c r="AZ35" t="s">
        <v>95</v>
      </c>
      <c r="BA35" t="s">
        <v>94</v>
      </c>
      <c r="BB35" t="s">
        <v>94</v>
      </c>
      <c r="BC35" t="s">
        <v>94</v>
      </c>
      <c r="BD35" t="s">
        <v>94</v>
      </c>
      <c r="BI35">
        <v>0</v>
      </c>
      <c r="BJ35" t="s">
        <v>132</v>
      </c>
      <c r="BK35" t="s">
        <v>133</v>
      </c>
      <c r="BL35">
        <v>1</v>
      </c>
      <c r="BM35">
        <v>1</v>
      </c>
      <c r="BN35">
        <v>0</v>
      </c>
      <c r="BO35">
        <v>0</v>
      </c>
      <c r="BP35">
        <v>0</v>
      </c>
      <c r="BQ35">
        <v>0</v>
      </c>
      <c r="BS35">
        <v>0</v>
      </c>
      <c r="BT35">
        <v>1</v>
      </c>
      <c r="BU35">
        <v>0</v>
      </c>
      <c r="BV35">
        <v>0</v>
      </c>
      <c r="BW35">
        <v>0</v>
      </c>
      <c r="BX35">
        <v>0</v>
      </c>
      <c r="BY35">
        <v>80</v>
      </c>
      <c r="BZ35" t="s">
        <v>123</v>
      </c>
      <c r="CG35" s="4">
        <v>1</v>
      </c>
      <c r="CH35" s="4">
        <v>1</v>
      </c>
      <c r="CI35" s="5">
        <v>0</v>
      </c>
      <c r="CJ35" s="5">
        <v>0</v>
      </c>
      <c r="CK35" s="5">
        <v>0</v>
      </c>
      <c r="CL35" s="5">
        <v>0</v>
      </c>
    </row>
    <row r="36" spans="1:91" hidden="1" x14ac:dyDescent="0.2">
      <c r="A36" t="s">
        <v>254</v>
      </c>
      <c r="B36" t="s">
        <v>238</v>
      </c>
      <c r="C36" t="s">
        <v>192</v>
      </c>
      <c r="D36">
        <v>4.0999999999999996</v>
      </c>
      <c r="E36" t="s">
        <v>129</v>
      </c>
      <c r="F36" t="s">
        <v>135</v>
      </c>
      <c r="G36" t="s">
        <v>136</v>
      </c>
      <c r="H36" t="s">
        <v>241</v>
      </c>
      <c r="I36">
        <v>0.77819000000000005</v>
      </c>
      <c r="J36">
        <v>0.27790999999999999</v>
      </c>
      <c r="K36">
        <v>5.2206000000000001</v>
      </c>
      <c r="L36">
        <v>2016.8</v>
      </c>
      <c r="M36">
        <v>5.6470000000000002</v>
      </c>
      <c r="N36">
        <v>110.18</v>
      </c>
      <c r="O36">
        <v>2.7512000000000002E-2</v>
      </c>
      <c r="P36">
        <v>1990</v>
      </c>
      <c r="Q36">
        <v>-10476</v>
      </c>
      <c r="R36">
        <v>0.84238999999999997</v>
      </c>
      <c r="S36">
        <v>0.80601999999999996</v>
      </c>
      <c r="T36">
        <v>14.005000000000001</v>
      </c>
      <c r="U36">
        <v>7.0254000000000003</v>
      </c>
      <c r="V36">
        <v>0.80701000000000001</v>
      </c>
      <c r="W36">
        <v>0.77942999999999996</v>
      </c>
      <c r="X36">
        <v>15.497999999999999</v>
      </c>
      <c r="Y36">
        <v>10.367000000000001</v>
      </c>
      <c r="Z36">
        <v>0.52561000000000002</v>
      </c>
      <c r="AA36">
        <v>0.45784000000000002</v>
      </c>
      <c r="AB36">
        <v>24.297999999999998</v>
      </c>
      <c r="AC36">
        <v>19.026</v>
      </c>
      <c r="AD36">
        <v>17</v>
      </c>
      <c r="AE36">
        <v>9</v>
      </c>
      <c r="AF36">
        <v>0.90759999999999996</v>
      </c>
      <c r="AG36">
        <v>7.2608000000000006E-2</v>
      </c>
      <c r="AH36">
        <v>0.83499000000000001</v>
      </c>
      <c r="AI36">
        <v>16</v>
      </c>
      <c r="AJ36">
        <v>0</v>
      </c>
      <c r="AK36">
        <v>9</v>
      </c>
      <c r="AL36">
        <v>0</v>
      </c>
      <c r="AM36">
        <v>1</v>
      </c>
      <c r="AN36">
        <v>1</v>
      </c>
      <c r="AO36">
        <v>0.72214999999999996</v>
      </c>
      <c r="AP36">
        <v>0</v>
      </c>
      <c r="AQ36">
        <v>1</v>
      </c>
      <c r="AR36" t="s">
        <v>95</v>
      </c>
      <c r="AS36" t="s">
        <v>95</v>
      </c>
      <c r="AT36" t="s">
        <v>95</v>
      </c>
      <c r="AU36" t="s">
        <v>94</v>
      </c>
      <c r="AV36" t="s">
        <v>94</v>
      </c>
      <c r="AW36" t="s">
        <v>94</v>
      </c>
      <c r="AX36" t="s">
        <v>95</v>
      </c>
      <c r="AY36" t="s">
        <v>95</v>
      </c>
      <c r="AZ36" t="s">
        <v>95</v>
      </c>
      <c r="BA36" t="s">
        <v>94</v>
      </c>
      <c r="BB36" t="s">
        <v>94</v>
      </c>
      <c r="BC36" t="s">
        <v>94</v>
      </c>
      <c r="BD36" t="s">
        <v>94</v>
      </c>
      <c r="BI36">
        <v>0</v>
      </c>
      <c r="BJ36" t="s">
        <v>137</v>
      </c>
      <c r="BK36" t="s">
        <v>138</v>
      </c>
      <c r="BL36">
        <v>1</v>
      </c>
      <c r="BM36">
        <v>1</v>
      </c>
      <c r="BN36">
        <v>0</v>
      </c>
      <c r="BO36">
        <v>0</v>
      </c>
      <c r="BP36">
        <v>0</v>
      </c>
      <c r="BQ36">
        <v>1</v>
      </c>
      <c r="BS36">
        <v>1</v>
      </c>
      <c r="BT36">
        <v>1</v>
      </c>
      <c r="BU36">
        <v>0</v>
      </c>
      <c r="BV36">
        <v>0</v>
      </c>
      <c r="BW36">
        <v>0</v>
      </c>
      <c r="BX36">
        <v>1</v>
      </c>
      <c r="BY36">
        <v>81</v>
      </c>
      <c r="CG36" s="4">
        <v>1</v>
      </c>
      <c r="CH36" s="4">
        <v>1</v>
      </c>
      <c r="CI36" s="5">
        <v>0</v>
      </c>
      <c r="CJ36" s="5">
        <v>0</v>
      </c>
      <c r="CK36" s="5">
        <v>0</v>
      </c>
      <c r="CL36" s="5">
        <v>1</v>
      </c>
    </row>
    <row r="37" spans="1:91" x14ac:dyDescent="0.2">
      <c r="A37" t="s">
        <v>255</v>
      </c>
      <c r="B37" t="s">
        <v>238</v>
      </c>
      <c r="C37" t="s">
        <v>147</v>
      </c>
      <c r="D37">
        <v>3.3</v>
      </c>
      <c r="E37" t="s">
        <v>148</v>
      </c>
      <c r="F37" t="s">
        <v>149</v>
      </c>
      <c r="G37" t="s">
        <v>150</v>
      </c>
      <c r="H37" t="s">
        <v>241</v>
      </c>
      <c r="I37">
        <v>0.27251999999999998</v>
      </c>
      <c r="J37">
        <v>0.11544</v>
      </c>
      <c r="K37">
        <v>1.9577</v>
      </c>
      <c r="L37">
        <v>2017.1</v>
      </c>
      <c r="M37">
        <v>16.125</v>
      </c>
      <c r="N37">
        <v>163.28</v>
      </c>
      <c r="O37">
        <v>0.52109000000000005</v>
      </c>
      <c r="P37">
        <v>1974.5</v>
      </c>
      <c r="Q37">
        <v>-3883.9</v>
      </c>
      <c r="R37">
        <v>0.93237000000000003</v>
      </c>
      <c r="S37">
        <v>0.92839000000000005</v>
      </c>
      <c r="T37">
        <v>10.683</v>
      </c>
      <c r="U37">
        <v>6.5046999999999997</v>
      </c>
      <c r="V37">
        <v>0.90593000000000001</v>
      </c>
      <c r="W37">
        <v>0.90230999999999995</v>
      </c>
      <c r="X37">
        <v>12.599</v>
      </c>
      <c r="Y37">
        <v>6.3893000000000004</v>
      </c>
      <c r="Z37">
        <v>0.57237000000000005</v>
      </c>
      <c r="AA37">
        <v>0.55591999999999997</v>
      </c>
      <c r="AB37">
        <v>26.861999999999998</v>
      </c>
      <c r="AC37">
        <v>21.259</v>
      </c>
      <c r="AD37">
        <v>55</v>
      </c>
      <c r="AE37">
        <v>45</v>
      </c>
      <c r="AF37">
        <v>0.98606000000000005</v>
      </c>
      <c r="AG37">
        <v>6.1246E-3</v>
      </c>
      <c r="AH37">
        <v>0.97994000000000003</v>
      </c>
      <c r="AI37">
        <v>48</v>
      </c>
      <c r="AJ37">
        <v>4</v>
      </c>
      <c r="AK37">
        <v>46</v>
      </c>
      <c r="AL37">
        <v>0</v>
      </c>
      <c r="AM37">
        <v>0</v>
      </c>
      <c r="AN37">
        <v>1</v>
      </c>
      <c r="AO37">
        <v>0.92044000000000004</v>
      </c>
      <c r="AP37">
        <v>0</v>
      </c>
      <c r="AQ37">
        <v>0</v>
      </c>
      <c r="AR37" t="s">
        <v>95</v>
      </c>
      <c r="AS37" t="s">
        <v>95</v>
      </c>
      <c r="AT37" t="s">
        <v>95</v>
      </c>
      <c r="AU37" t="s">
        <v>95</v>
      </c>
      <c r="AV37" t="s">
        <v>95</v>
      </c>
      <c r="AW37" t="s">
        <v>95</v>
      </c>
      <c r="AX37" t="s">
        <v>95</v>
      </c>
      <c r="AY37" t="s">
        <v>95</v>
      </c>
      <c r="AZ37" t="s">
        <v>95</v>
      </c>
      <c r="BA37" t="s">
        <v>95</v>
      </c>
      <c r="BB37" t="s">
        <v>95</v>
      </c>
      <c r="BC37" t="s">
        <v>95</v>
      </c>
      <c r="BD37" t="s">
        <v>95</v>
      </c>
      <c r="BH37" t="s">
        <v>151</v>
      </c>
      <c r="BI37">
        <v>0</v>
      </c>
      <c r="BL37">
        <v>1</v>
      </c>
      <c r="BM37">
        <v>1</v>
      </c>
      <c r="BN37">
        <v>0</v>
      </c>
      <c r="BO37">
        <v>0</v>
      </c>
      <c r="BP37">
        <v>1</v>
      </c>
      <c r="BQ37">
        <v>1</v>
      </c>
      <c r="BS37">
        <v>1</v>
      </c>
      <c r="BT37">
        <v>1</v>
      </c>
      <c r="BU37">
        <v>0</v>
      </c>
      <c r="BV37">
        <v>0</v>
      </c>
      <c r="BW37">
        <v>1</v>
      </c>
      <c r="BX37">
        <v>1</v>
      </c>
      <c r="BY37">
        <v>82</v>
      </c>
      <c r="CG37" s="4">
        <v>1</v>
      </c>
      <c r="CH37" s="4">
        <v>1</v>
      </c>
      <c r="CI37" s="5">
        <v>0</v>
      </c>
      <c r="CJ37" s="5">
        <v>0</v>
      </c>
      <c r="CK37" s="5">
        <v>1</v>
      </c>
      <c r="CL37" s="5">
        <v>1</v>
      </c>
    </row>
    <row r="38" spans="1:91" hidden="1" x14ac:dyDescent="0.2">
      <c r="A38" t="s">
        <v>256</v>
      </c>
      <c r="B38" t="s">
        <v>238</v>
      </c>
      <c r="C38" t="s">
        <v>257</v>
      </c>
      <c r="D38">
        <v>4.0999999999999996</v>
      </c>
      <c r="E38" t="s">
        <v>129</v>
      </c>
      <c r="F38" t="s">
        <v>130</v>
      </c>
      <c r="G38" t="s">
        <v>131</v>
      </c>
      <c r="H38" t="s">
        <v>241</v>
      </c>
      <c r="I38">
        <v>4.1952000000000003E-2</v>
      </c>
      <c r="J38">
        <v>4.1931999999999997E-2</v>
      </c>
      <c r="K38">
        <v>0.3</v>
      </c>
      <c r="L38">
        <v>2189.6999999999998</v>
      </c>
      <c r="M38">
        <v>104.75</v>
      </c>
      <c r="N38">
        <v>11625</v>
      </c>
      <c r="O38">
        <v>10.708</v>
      </c>
      <c r="P38">
        <v>2023.1</v>
      </c>
      <c r="Q38">
        <v>-596.63</v>
      </c>
      <c r="R38">
        <v>5.7694E-3</v>
      </c>
      <c r="S38">
        <v>-0.16968</v>
      </c>
      <c r="T38">
        <v>24.109000000000002</v>
      </c>
      <c r="U38">
        <v>13.494999999999999</v>
      </c>
      <c r="V38">
        <v>5.7701000000000002E-3</v>
      </c>
      <c r="W38">
        <v>-0.1047</v>
      </c>
      <c r="X38">
        <v>24.109000000000002</v>
      </c>
      <c r="Y38">
        <v>13.494999999999999</v>
      </c>
      <c r="Z38">
        <v>5.6445999999999996E-3</v>
      </c>
      <c r="AA38">
        <v>-0.10484</v>
      </c>
      <c r="AB38">
        <v>24.111000000000001</v>
      </c>
      <c r="AC38">
        <v>13.529</v>
      </c>
      <c r="AD38">
        <v>21</v>
      </c>
      <c r="AE38">
        <v>2</v>
      </c>
      <c r="AF38">
        <v>8.6023999999999996E-3</v>
      </c>
      <c r="AG38">
        <v>5.0753999999999999E-3</v>
      </c>
      <c r="AH38">
        <v>3.5270000000000002E-3</v>
      </c>
      <c r="AI38">
        <v>13</v>
      </c>
      <c r="AJ38">
        <v>12</v>
      </c>
      <c r="AK38">
        <v>0</v>
      </c>
      <c r="AL38">
        <v>0</v>
      </c>
      <c r="AM38">
        <v>0</v>
      </c>
      <c r="AN38">
        <v>1</v>
      </c>
      <c r="AO38">
        <v>0</v>
      </c>
      <c r="AP38">
        <v>0</v>
      </c>
      <c r="AQ38">
        <v>1</v>
      </c>
      <c r="AR38" t="s">
        <v>96</v>
      </c>
      <c r="AS38" t="s">
        <v>94</v>
      </c>
      <c r="AT38" t="s">
        <v>94</v>
      </c>
      <c r="AU38" t="s">
        <v>94</v>
      </c>
      <c r="AV38" t="s">
        <v>94</v>
      </c>
      <c r="AW38" t="s">
        <v>94</v>
      </c>
      <c r="AX38" t="s">
        <v>94</v>
      </c>
      <c r="AY38" t="s">
        <v>94</v>
      </c>
      <c r="AZ38" t="s">
        <v>94</v>
      </c>
      <c r="BA38" t="s">
        <v>96</v>
      </c>
      <c r="BB38" t="s">
        <v>94</v>
      </c>
      <c r="BC38" t="s">
        <v>96</v>
      </c>
      <c r="BD38" t="s">
        <v>94</v>
      </c>
      <c r="BH38" t="s">
        <v>189</v>
      </c>
      <c r="BI38">
        <v>0</v>
      </c>
      <c r="BJ38" t="s">
        <v>132</v>
      </c>
      <c r="BK38" t="s">
        <v>133</v>
      </c>
      <c r="BL38">
        <v>0</v>
      </c>
      <c r="BM38">
        <v>0</v>
      </c>
      <c r="BN38">
        <v>0</v>
      </c>
      <c r="BO38">
        <v>0</v>
      </c>
      <c r="BP38">
        <v>0</v>
      </c>
      <c r="BQ38">
        <v>0</v>
      </c>
      <c r="BS38">
        <v>0</v>
      </c>
      <c r="BT38">
        <v>0</v>
      </c>
      <c r="BU38">
        <v>0</v>
      </c>
      <c r="BV38">
        <v>0</v>
      </c>
      <c r="BW38">
        <v>0</v>
      </c>
      <c r="BX38">
        <v>0</v>
      </c>
      <c r="BY38">
        <v>83</v>
      </c>
      <c r="CG38" s="4">
        <v>1</v>
      </c>
      <c r="CH38" s="4">
        <v>0</v>
      </c>
      <c r="CI38" s="5">
        <v>0</v>
      </c>
      <c r="CJ38" s="5">
        <v>0</v>
      </c>
      <c r="CK38" s="5">
        <v>0</v>
      </c>
      <c r="CL38" s="5">
        <v>0</v>
      </c>
    </row>
    <row r="39" spans="1:91" hidden="1" x14ac:dyDescent="0.2">
      <c r="A39" t="s">
        <v>258</v>
      </c>
      <c r="B39" t="s">
        <v>238</v>
      </c>
      <c r="C39" t="s">
        <v>257</v>
      </c>
      <c r="D39">
        <v>4.0999999999999996</v>
      </c>
      <c r="E39" t="s">
        <v>129</v>
      </c>
      <c r="F39" t="s">
        <v>135</v>
      </c>
      <c r="G39" t="s">
        <v>136</v>
      </c>
      <c r="H39" t="s">
        <v>241</v>
      </c>
      <c r="I39">
        <v>22.562999999999999</v>
      </c>
      <c r="K39">
        <v>8.3332999999999995</v>
      </c>
      <c r="L39">
        <v>2011</v>
      </c>
      <c r="M39">
        <v>0.19477</v>
      </c>
      <c r="N39">
        <v>276.14999999999998</v>
      </c>
      <c r="Q39">
        <v>-16717</v>
      </c>
      <c r="R39">
        <v>1</v>
      </c>
      <c r="S39">
        <v>1</v>
      </c>
      <c r="T39" s="1">
        <v>1.1647999999999999E-8</v>
      </c>
      <c r="U39" s="1">
        <v>5.8090000000000001E-9</v>
      </c>
      <c r="Z39">
        <v>0.33333000000000002</v>
      </c>
      <c r="AA39">
        <v>6.6667000000000004E-2</v>
      </c>
      <c r="AB39">
        <v>27.003</v>
      </c>
      <c r="AC39">
        <v>20.832999999999998</v>
      </c>
      <c r="AD39">
        <v>8</v>
      </c>
      <c r="AE39">
        <v>1</v>
      </c>
      <c r="AF39">
        <v>0.36213000000000001</v>
      </c>
      <c r="AG39">
        <v>0.36213000000000001</v>
      </c>
      <c r="AH39">
        <v>0</v>
      </c>
      <c r="AI39">
        <v>1</v>
      </c>
      <c r="AJ39">
        <v>0</v>
      </c>
      <c r="AK39">
        <v>0</v>
      </c>
      <c r="AL39">
        <v>0</v>
      </c>
      <c r="AM39">
        <v>0</v>
      </c>
      <c r="AP39">
        <v>0</v>
      </c>
      <c r="AQ39">
        <v>1</v>
      </c>
      <c r="AR39" t="s">
        <v>95</v>
      </c>
      <c r="AS39" t="s">
        <v>96</v>
      </c>
      <c r="AT39" t="s">
        <v>95</v>
      </c>
      <c r="AU39" t="s">
        <v>94</v>
      </c>
      <c r="AV39" t="s">
        <v>94</v>
      </c>
      <c r="AW39" t="s">
        <v>94</v>
      </c>
      <c r="AX39" t="s">
        <v>94</v>
      </c>
      <c r="AY39" t="s">
        <v>94</v>
      </c>
      <c r="AZ39" t="s">
        <v>95</v>
      </c>
      <c r="BA39" t="s">
        <v>96</v>
      </c>
      <c r="BB39" t="s">
        <v>96</v>
      </c>
      <c r="BC39" t="s">
        <v>96</v>
      </c>
      <c r="BD39" t="s">
        <v>96</v>
      </c>
      <c r="BH39" t="s">
        <v>189</v>
      </c>
      <c r="BI39">
        <v>0</v>
      </c>
      <c r="BJ39" t="s">
        <v>137</v>
      </c>
      <c r="BK39" t="s">
        <v>138</v>
      </c>
      <c r="BL39">
        <v>0</v>
      </c>
      <c r="BM39">
        <v>0</v>
      </c>
      <c r="BN39">
        <v>0</v>
      </c>
      <c r="BO39">
        <v>0</v>
      </c>
      <c r="BP39">
        <v>0</v>
      </c>
      <c r="BQ39">
        <v>1</v>
      </c>
      <c r="BS39">
        <v>0</v>
      </c>
      <c r="BT39">
        <v>0</v>
      </c>
      <c r="BU39">
        <v>0</v>
      </c>
      <c r="BV39">
        <v>0</v>
      </c>
      <c r="BW39">
        <v>0</v>
      </c>
      <c r="BX39">
        <v>1</v>
      </c>
      <c r="BY39">
        <v>84</v>
      </c>
      <c r="CG39" s="4">
        <v>0</v>
      </c>
      <c r="CH39" s="4">
        <v>0</v>
      </c>
      <c r="CI39" s="5">
        <v>0</v>
      </c>
      <c r="CJ39" s="5">
        <v>0</v>
      </c>
      <c r="CK39" s="5">
        <v>0</v>
      </c>
      <c r="CL39" s="5">
        <v>1</v>
      </c>
    </row>
    <row r="40" spans="1:91" hidden="1" x14ac:dyDescent="0.2">
      <c r="A40" t="s">
        <v>259</v>
      </c>
      <c r="B40" t="s">
        <v>238</v>
      </c>
      <c r="C40" t="s">
        <v>230</v>
      </c>
      <c r="D40">
        <v>1.1000000000000001</v>
      </c>
      <c r="E40" t="s">
        <v>90</v>
      </c>
      <c r="F40" t="s">
        <v>260</v>
      </c>
      <c r="G40" t="s">
        <v>244</v>
      </c>
      <c r="H40" t="s">
        <v>241</v>
      </c>
      <c r="I40">
        <v>0.47637000000000002</v>
      </c>
      <c r="J40">
        <v>0.21446000000000001</v>
      </c>
      <c r="K40">
        <v>213.23</v>
      </c>
      <c r="L40">
        <v>1996.4</v>
      </c>
      <c r="M40">
        <v>9.2248999999999999</v>
      </c>
      <c r="N40">
        <v>3414.8</v>
      </c>
      <c r="O40" s="1">
        <v>2.1401999999999999E-5</v>
      </c>
      <c r="P40">
        <v>1912.4</v>
      </c>
      <c r="Q40" s="1">
        <v>-423940</v>
      </c>
      <c r="R40">
        <v>0.99946999999999997</v>
      </c>
      <c r="S40">
        <v>0.99907000000000001</v>
      </c>
      <c r="T40">
        <v>23.805</v>
      </c>
      <c r="U40">
        <v>21.643000000000001</v>
      </c>
      <c r="V40">
        <v>0.96347000000000005</v>
      </c>
      <c r="W40">
        <v>0.94886000000000004</v>
      </c>
      <c r="X40">
        <v>197.86</v>
      </c>
      <c r="Y40">
        <v>179.86</v>
      </c>
      <c r="Z40">
        <v>0.89095000000000002</v>
      </c>
      <c r="AA40">
        <v>0.84733999999999998</v>
      </c>
      <c r="AB40">
        <v>341.85</v>
      </c>
      <c r="AC40">
        <v>309.88</v>
      </c>
      <c r="AD40">
        <v>8</v>
      </c>
      <c r="AE40">
        <v>8</v>
      </c>
      <c r="AF40">
        <v>0.85099000000000002</v>
      </c>
      <c r="AG40">
        <v>1.5521E-2</v>
      </c>
      <c r="AH40">
        <v>0.83547000000000005</v>
      </c>
      <c r="AI40">
        <v>15</v>
      </c>
      <c r="AJ40">
        <v>0</v>
      </c>
      <c r="AK40">
        <v>7</v>
      </c>
      <c r="AL40">
        <v>0</v>
      </c>
      <c r="AM40">
        <v>0</v>
      </c>
      <c r="AN40">
        <v>1</v>
      </c>
      <c r="AO40">
        <v>0.70294000000000001</v>
      </c>
      <c r="AP40">
        <v>0</v>
      </c>
      <c r="AQ40">
        <v>0</v>
      </c>
      <c r="AR40" t="s">
        <v>95</v>
      </c>
      <c r="AS40" t="s">
        <v>95</v>
      </c>
      <c r="AT40" t="s">
        <v>95</v>
      </c>
      <c r="AU40" t="s">
        <v>95</v>
      </c>
      <c r="AV40" t="s">
        <v>95</v>
      </c>
      <c r="AW40" t="s">
        <v>95</v>
      </c>
      <c r="AX40" t="s">
        <v>95</v>
      </c>
      <c r="AY40" t="s">
        <v>95</v>
      </c>
      <c r="AZ40" t="s">
        <v>95</v>
      </c>
      <c r="BA40" t="s">
        <v>95</v>
      </c>
      <c r="BB40" t="s">
        <v>95</v>
      </c>
      <c r="BC40" t="s">
        <v>95</v>
      </c>
      <c r="BD40" t="s">
        <v>95</v>
      </c>
      <c r="BI40">
        <v>0</v>
      </c>
      <c r="BL40">
        <v>1</v>
      </c>
      <c r="BM40">
        <v>1</v>
      </c>
      <c r="BN40">
        <v>0</v>
      </c>
      <c r="BO40">
        <v>2</v>
      </c>
      <c r="BP40">
        <v>0</v>
      </c>
      <c r="BQ40">
        <v>0</v>
      </c>
      <c r="BS40">
        <v>1</v>
      </c>
      <c r="BT40">
        <v>1</v>
      </c>
      <c r="BU40">
        <v>0</v>
      </c>
      <c r="BV40">
        <v>0</v>
      </c>
      <c r="BW40">
        <v>0</v>
      </c>
      <c r="BX40">
        <v>0</v>
      </c>
      <c r="BY40">
        <v>85</v>
      </c>
      <c r="CG40" s="4">
        <v>1</v>
      </c>
      <c r="CH40" s="4">
        <v>1</v>
      </c>
      <c r="CI40" s="5">
        <v>0</v>
      </c>
      <c r="CJ40" s="5">
        <v>0</v>
      </c>
      <c r="CK40" s="5">
        <v>0</v>
      </c>
      <c r="CL40" s="5">
        <v>0</v>
      </c>
    </row>
    <row r="41" spans="1:91" hidden="1" x14ac:dyDescent="0.2">
      <c r="A41" t="s">
        <v>261</v>
      </c>
      <c r="B41" t="s">
        <v>238</v>
      </c>
      <c r="C41" t="s">
        <v>230</v>
      </c>
      <c r="D41">
        <v>1.1000000000000001</v>
      </c>
      <c r="E41" t="s">
        <v>90</v>
      </c>
      <c r="F41" t="s">
        <v>246</v>
      </c>
      <c r="G41" t="s">
        <v>107</v>
      </c>
      <c r="H41" t="s">
        <v>241</v>
      </c>
      <c r="I41">
        <v>0.49151</v>
      </c>
      <c r="J41">
        <v>0.20544999999999999</v>
      </c>
      <c r="K41" s="1">
        <v>7.7059999999999998E-7</v>
      </c>
      <c r="L41">
        <v>1996</v>
      </c>
      <c r="M41">
        <v>8.9406999999999996</v>
      </c>
      <c r="N41" s="1">
        <v>1.1765E-5</v>
      </c>
      <c r="O41">
        <v>116.5</v>
      </c>
      <c r="P41">
        <v>2078.6999999999998</v>
      </c>
      <c r="Q41">
        <v>-1.5319999999999999E-3</v>
      </c>
      <c r="R41">
        <v>0.99944</v>
      </c>
      <c r="S41">
        <v>0.99900999999999995</v>
      </c>
      <c r="T41" s="1">
        <v>8.8319999999999999E-8</v>
      </c>
      <c r="U41" s="1">
        <v>6.1584000000000004E-8</v>
      </c>
      <c r="V41">
        <v>0.95555000000000001</v>
      </c>
      <c r="W41">
        <v>0.93776999999999999</v>
      </c>
      <c r="X41" s="1">
        <v>7.8484000000000003E-7</v>
      </c>
      <c r="Y41" s="1">
        <v>7.0785999999999999E-7</v>
      </c>
      <c r="Z41">
        <v>0.89990999999999999</v>
      </c>
      <c r="AA41">
        <v>0.85987000000000002</v>
      </c>
      <c r="AB41" s="1">
        <v>1.1777E-6</v>
      </c>
      <c r="AC41" s="1">
        <v>1.0571E-6</v>
      </c>
      <c r="AD41">
        <v>8</v>
      </c>
      <c r="AE41">
        <v>8</v>
      </c>
      <c r="AF41">
        <v>0.87771999999999994</v>
      </c>
      <c r="AG41">
        <v>1.8683999999999999E-2</v>
      </c>
      <c r="AH41">
        <v>0.85904000000000003</v>
      </c>
      <c r="AI41">
        <v>15</v>
      </c>
      <c r="AJ41">
        <v>0</v>
      </c>
      <c r="AK41">
        <v>7</v>
      </c>
      <c r="AL41">
        <v>0</v>
      </c>
      <c r="AM41">
        <v>0</v>
      </c>
      <c r="AN41">
        <v>1</v>
      </c>
      <c r="AO41">
        <v>0.71860999999999997</v>
      </c>
      <c r="AP41">
        <v>1</v>
      </c>
      <c r="AQ41">
        <v>1</v>
      </c>
      <c r="AR41" t="s">
        <v>95</v>
      </c>
      <c r="AS41" t="s">
        <v>95</v>
      </c>
      <c r="AT41" t="s">
        <v>95</v>
      </c>
      <c r="AU41" t="s">
        <v>95</v>
      </c>
      <c r="AV41" t="s">
        <v>95</v>
      </c>
      <c r="AW41" t="s">
        <v>95</v>
      </c>
      <c r="AX41" t="s">
        <v>95</v>
      </c>
      <c r="AY41" t="s">
        <v>95</v>
      </c>
      <c r="AZ41" t="s">
        <v>95</v>
      </c>
      <c r="BA41" t="s">
        <v>95</v>
      </c>
      <c r="BB41" t="s">
        <v>95</v>
      </c>
      <c r="BC41" t="s">
        <v>94</v>
      </c>
      <c r="BD41" t="s">
        <v>95</v>
      </c>
      <c r="BI41">
        <v>0</v>
      </c>
      <c r="BJ41" t="s">
        <v>108</v>
      </c>
      <c r="BK41" t="s">
        <v>109</v>
      </c>
      <c r="BL41">
        <v>1</v>
      </c>
      <c r="BM41">
        <v>1</v>
      </c>
      <c r="BN41">
        <v>0</v>
      </c>
      <c r="BO41">
        <v>1</v>
      </c>
      <c r="BP41">
        <v>0</v>
      </c>
      <c r="BQ41">
        <v>0</v>
      </c>
      <c r="BS41">
        <v>1</v>
      </c>
      <c r="BT41">
        <v>1</v>
      </c>
      <c r="BU41">
        <v>0</v>
      </c>
      <c r="BV41">
        <v>1</v>
      </c>
      <c r="BW41">
        <v>0</v>
      </c>
      <c r="BX41">
        <v>0</v>
      </c>
      <c r="BY41">
        <v>86</v>
      </c>
      <c r="CG41" s="4">
        <v>1</v>
      </c>
      <c r="CH41" s="4">
        <v>1</v>
      </c>
      <c r="CI41" s="5">
        <v>0</v>
      </c>
      <c r="CJ41" s="5">
        <v>1</v>
      </c>
      <c r="CK41" s="5">
        <v>0</v>
      </c>
      <c r="CL41" s="5">
        <v>0</v>
      </c>
    </row>
    <row r="42" spans="1:91" hidden="1" x14ac:dyDescent="0.2">
      <c r="A42" t="s">
        <v>262</v>
      </c>
      <c r="B42" t="s">
        <v>238</v>
      </c>
      <c r="C42" t="s">
        <v>230</v>
      </c>
      <c r="D42">
        <v>4.0999999999999996</v>
      </c>
      <c r="E42" t="s">
        <v>129</v>
      </c>
      <c r="F42" t="s">
        <v>130</v>
      </c>
      <c r="G42" t="s">
        <v>131</v>
      </c>
      <c r="H42" t="s">
        <v>241</v>
      </c>
      <c r="I42">
        <v>-0.33501999999999998</v>
      </c>
      <c r="J42">
        <v>-0.18978999999999999</v>
      </c>
      <c r="K42">
        <v>-4.6870000000000003</v>
      </c>
      <c r="L42">
        <v>2006.7</v>
      </c>
      <c r="M42">
        <v>-13.117000000000001</v>
      </c>
      <c r="N42">
        <v>148.13999999999999</v>
      </c>
      <c r="O42">
        <v>48.198</v>
      </c>
      <c r="P42">
        <v>2008.5</v>
      </c>
      <c r="Q42">
        <v>9469.7000000000007</v>
      </c>
      <c r="R42">
        <v>0.97487999999999997</v>
      </c>
      <c r="S42">
        <v>0.97045000000000003</v>
      </c>
      <c r="T42">
        <v>5.1375999999999999</v>
      </c>
      <c r="U42">
        <v>4.3268000000000004</v>
      </c>
      <c r="V42">
        <v>0.96038000000000001</v>
      </c>
      <c r="W42">
        <v>0.95596999999999999</v>
      </c>
      <c r="X42">
        <v>6.4530000000000003</v>
      </c>
      <c r="Y42">
        <v>4.7975000000000003</v>
      </c>
      <c r="Z42">
        <v>0.76644000000000001</v>
      </c>
      <c r="AA42">
        <v>0.74048000000000003</v>
      </c>
      <c r="AB42">
        <v>15.667</v>
      </c>
      <c r="AC42">
        <v>13.555999999999999</v>
      </c>
      <c r="AD42">
        <v>21</v>
      </c>
      <c r="AE42">
        <v>20</v>
      </c>
      <c r="AF42">
        <v>0.67501</v>
      </c>
      <c r="AG42">
        <v>1.4553E-2</v>
      </c>
      <c r="AH42">
        <v>0.66046000000000005</v>
      </c>
      <c r="AI42">
        <v>21</v>
      </c>
      <c r="AJ42">
        <v>20</v>
      </c>
      <c r="AK42">
        <v>4</v>
      </c>
      <c r="AL42">
        <v>0</v>
      </c>
      <c r="AM42">
        <v>1</v>
      </c>
      <c r="AN42">
        <v>1</v>
      </c>
      <c r="AO42">
        <v>0.86068</v>
      </c>
      <c r="AP42">
        <v>0</v>
      </c>
      <c r="AQ42">
        <v>1</v>
      </c>
      <c r="AR42" t="s">
        <v>95</v>
      </c>
      <c r="AS42" t="s">
        <v>95</v>
      </c>
      <c r="AT42" t="s">
        <v>95</v>
      </c>
      <c r="AU42" t="s">
        <v>94</v>
      </c>
      <c r="AV42" t="s">
        <v>94</v>
      </c>
      <c r="AW42" t="s">
        <v>94</v>
      </c>
      <c r="AX42" t="s">
        <v>95</v>
      </c>
      <c r="AY42" t="s">
        <v>95</v>
      </c>
      <c r="AZ42" t="s">
        <v>95</v>
      </c>
      <c r="BA42" t="s">
        <v>94</v>
      </c>
      <c r="BB42" t="s">
        <v>94</v>
      </c>
      <c r="BC42" t="s">
        <v>94</v>
      </c>
      <c r="BD42" t="s">
        <v>94</v>
      </c>
      <c r="BH42" t="s">
        <v>263</v>
      </c>
      <c r="BI42">
        <v>0</v>
      </c>
      <c r="BJ42" t="s">
        <v>132</v>
      </c>
      <c r="BK42" t="s">
        <v>133</v>
      </c>
      <c r="BL42">
        <v>1</v>
      </c>
      <c r="BM42">
        <v>1</v>
      </c>
      <c r="BN42">
        <v>0</v>
      </c>
      <c r="BO42">
        <v>0</v>
      </c>
      <c r="BP42">
        <v>0</v>
      </c>
      <c r="BQ42">
        <v>0</v>
      </c>
      <c r="BS42">
        <v>1</v>
      </c>
      <c r="BT42">
        <v>1</v>
      </c>
      <c r="BU42">
        <v>0</v>
      </c>
      <c r="BV42">
        <v>0</v>
      </c>
      <c r="BW42">
        <v>0</v>
      </c>
      <c r="BX42">
        <v>0</v>
      </c>
      <c r="BY42">
        <v>87</v>
      </c>
      <c r="CG42" s="4">
        <v>1</v>
      </c>
      <c r="CH42" s="4">
        <v>1</v>
      </c>
      <c r="CI42" s="5">
        <v>0</v>
      </c>
      <c r="CJ42" s="5">
        <v>0</v>
      </c>
      <c r="CK42" s="5">
        <v>0</v>
      </c>
      <c r="CL42" s="5">
        <v>0</v>
      </c>
    </row>
    <row r="43" spans="1:91" hidden="1" x14ac:dyDescent="0.2">
      <c r="A43" t="s">
        <v>264</v>
      </c>
      <c r="B43" t="s">
        <v>238</v>
      </c>
      <c r="C43" t="s">
        <v>230</v>
      </c>
      <c r="D43">
        <v>4.0999999999999996</v>
      </c>
      <c r="E43" t="s">
        <v>129</v>
      </c>
      <c r="F43" t="s">
        <v>135</v>
      </c>
      <c r="G43" t="s">
        <v>136</v>
      </c>
      <c r="H43" t="s">
        <v>241</v>
      </c>
      <c r="AD43">
        <v>1</v>
      </c>
      <c r="AE43">
        <v>1</v>
      </c>
      <c r="AI43">
        <v>1</v>
      </c>
      <c r="AJ43">
        <v>0</v>
      </c>
      <c r="AK43">
        <v>0</v>
      </c>
      <c r="AL43">
        <v>0</v>
      </c>
      <c r="AM43">
        <v>0</v>
      </c>
      <c r="AP43">
        <v>0</v>
      </c>
      <c r="AQ43">
        <v>1</v>
      </c>
      <c r="AR43" t="s">
        <v>96</v>
      </c>
      <c r="AS43" t="s">
        <v>96</v>
      </c>
      <c r="AT43" t="s">
        <v>95</v>
      </c>
      <c r="AU43" t="s">
        <v>94</v>
      </c>
      <c r="AV43" t="s">
        <v>94</v>
      </c>
      <c r="AW43" t="s">
        <v>94</v>
      </c>
      <c r="AX43" t="s">
        <v>94</v>
      </c>
      <c r="AY43" t="s">
        <v>94</v>
      </c>
      <c r="AZ43" t="s">
        <v>94</v>
      </c>
      <c r="BA43" t="s">
        <v>96</v>
      </c>
      <c r="BB43" t="s">
        <v>96</v>
      </c>
      <c r="BC43" t="s">
        <v>96</v>
      </c>
      <c r="BD43" t="s">
        <v>96</v>
      </c>
      <c r="BH43" t="s">
        <v>263</v>
      </c>
      <c r="BI43">
        <v>0</v>
      </c>
      <c r="BJ43" t="s">
        <v>137</v>
      </c>
      <c r="BK43" t="s">
        <v>138</v>
      </c>
      <c r="BL43">
        <v>0</v>
      </c>
      <c r="BM43">
        <v>0</v>
      </c>
      <c r="BN43">
        <v>0</v>
      </c>
      <c r="BO43">
        <v>0</v>
      </c>
      <c r="BP43">
        <v>0</v>
      </c>
      <c r="BQ43">
        <v>1</v>
      </c>
      <c r="BS43">
        <v>0</v>
      </c>
      <c r="BT43">
        <v>0</v>
      </c>
      <c r="BU43">
        <v>0</v>
      </c>
      <c r="BV43">
        <v>0</v>
      </c>
      <c r="BW43">
        <v>0</v>
      </c>
      <c r="BX43">
        <v>1</v>
      </c>
      <c r="BY43">
        <v>88</v>
      </c>
      <c r="CG43" s="4">
        <v>0</v>
      </c>
      <c r="CH43" s="4">
        <v>0</v>
      </c>
      <c r="CI43" s="5">
        <v>0</v>
      </c>
      <c r="CJ43" s="5">
        <v>0</v>
      </c>
      <c r="CK43" s="5">
        <v>0</v>
      </c>
      <c r="CL43" s="5">
        <v>1</v>
      </c>
    </row>
    <row r="44" spans="1:91" hidden="1" x14ac:dyDescent="0.2">
      <c r="A44" t="s">
        <v>265</v>
      </c>
      <c r="B44" t="s">
        <v>238</v>
      </c>
      <c r="C44" t="s">
        <v>266</v>
      </c>
      <c r="D44">
        <v>1.1000000000000001</v>
      </c>
      <c r="E44" t="s">
        <v>90</v>
      </c>
      <c r="F44" t="s">
        <v>267</v>
      </c>
      <c r="G44" t="s">
        <v>268</v>
      </c>
      <c r="H44" t="s">
        <v>241</v>
      </c>
      <c r="I44">
        <v>4.5172999999999998E-2</v>
      </c>
      <c r="J44">
        <v>2.8480999999999999E-2</v>
      </c>
      <c r="K44">
        <v>1.2002999999999999</v>
      </c>
      <c r="L44">
        <v>2000.2</v>
      </c>
      <c r="M44">
        <v>97.28</v>
      </c>
      <c r="N44">
        <v>198.97</v>
      </c>
      <c r="O44">
        <v>4.7042999999999999</v>
      </c>
      <c r="P44">
        <v>1895.6</v>
      </c>
      <c r="Q44">
        <v>-2308.5</v>
      </c>
      <c r="R44">
        <v>0.98343999999999998</v>
      </c>
      <c r="S44">
        <v>0.97721999999999998</v>
      </c>
      <c r="T44">
        <v>5.6478000000000002</v>
      </c>
      <c r="U44">
        <v>4.5254000000000003</v>
      </c>
      <c r="V44">
        <v>0.97104999999999997</v>
      </c>
      <c r="W44">
        <v>0.96460999999999997</v>
      </c>
      <c r="X44">
        <v>7.4671000000000003</v>
      </c>
      <c r="Y44">
        <v>6.7865000000000002</v>
      </c>
      <c r="Z44">
        <v>0.89851000000000003</v>
      </c>
      <c r="AA44">
        <v>0.87595999999999996</v>
      </c>
      <c r="AB44">
        <v>13.98</v>
      </c>
      <c r="AC44">
        <v>10.882999999999999</v>
      </c>
      <c r="AD44">
        <v>12</v>
      </c>
      <c r="AE44">
        <v>12</v>
      </c>
      <c r="AF44">
        <v>0.6986</v>
      </c>
      <c r="AG44">
        <v>5.0258999999999998E-3</v>
      </c>
      <c r="AH44">
        <v>0.69357000000000002</v>
      </c>
      <c r="AI44">
        <v>112</v>
      </c>
      <c r="AJ44">
        <v>0</v>
      </c>
      <c r="AK44">
        <v>11</v>
      </c>
      <c r="AL44">
        <v>0</v>
      </c>
      <c r="AM44">
        <v>0</v>
      </c>
      <c r="AN44">
        <v>1</v>
      </c>
      <c r="AO44">
        <v>0.75851000000000002</v>
      </c>
      <c r="AP44">
        <v>0</v>
      </c>
      <c r="AQ44">
        <v>0</v>
      </c>
      <c r="AR44" t="s">
        <v>95</v>
      </c>
      <c r="AS44" t="s">
        <v>95</v>
      </c>
      <c r="AT44" t="s">
        <v>95</v>
      </c>
      <c r="AU44" t="s">
        <v>95</v>
      </c>
      <c r="AV44" t="s">
        <v>95</v>
      </c>
      <c r="AW44" t="s">
        <v>95</v>
      </c>
      <c r="AX44" t="s">
        <v>95</v>
      </c>
      <c r="AY44" t="s">
        <v>95</v>
      </c>
      <c r="AZ44" t="s">
        <v>95</v>
      </c>
      <c r="BA44" t="s">
        <v>95</v>
      </c>
      <c r="BB44" t="s">
        <v>95</v>
      </c>
      <c r="BC44" t="s">
        <v>95</v>
      </c>
      <c r="BD44" t="s">
        <v>95</v>
      </c>
      <c r="BE44">
        <v>1</v>
      </c>
      <c r="BI44">
        <v>0</v>
      </c>
      <c r="BL44">
        <v>1</v>
      </c>
      <c r="BM44">
        <v>1</v>
      </c>
      <c r="BN44">
        <v>0</v>
      </c>
      <c r="BO44">
        <v>2</v>
      </c>
      <c r="BP44">
        <v>0</v>
      </c>
      <c r="BQ44">
        <v>0</v>
      </c>
      <c r="BS44">
        <v>1</v>
      </c>
      <c r="BT44">
        <v>1</v>
      </c>
      <c r="BU44">
        <v>0</v>
      </c>
      <c r="BV44">
        <v>1</v>
      </c>
      <c r="BW44">
        <v>0</v>
      </c>
      <c r="BX44">
        <v>0</v>
      </c>
      <c r="BY44">
        <v>89</v>
      </c>
      <c r="CG44" s="4">
        <v>1</v>
      </c>
      <c r="CH44" s="4">
        <v>1</v>
      </c>
      <c r="CI44" s="5">
        <v>0</v>
      </c>
      <c r="CJ44" s="5">
        <v>0</v>
      </c>
      <c r="CK44" s="5">
        <v>0</v>
      </c>
      <c r="CL44" s="5">
        <v>0</v>
      </c>
    </row>
    <row r="45" spans="1:91" hidden="1" x14ac:dyDescent="0.2">
      <c r="A45" t="s">
        <v>269</v>
      </c>
      <c r="B45" t="s">
        <v>270</v>
      </c>
      <c r="C45" t="s">
        <v>271</v>
      </c>
      <c r="D45">
        <v>1.1000000000000001</v>
      </c>
      <c r="E45" t="s">
        <v>272</v>
      </c>
      <c r="F45" t="s">
        <v>273</v>
      </c>
      <c r="G45" t="s">
        <v>274</v>
      </c>
      <c r="H45" t="s">
        <v>275</v>
      </c>
      <c r="I45">
        <v>0.46196999999999999</v>
      </c>
      <c r="J45">
        <v>1.9583000000000001E-3</v>
      </c>
      <c r="K45">
        <v>0.65734999999999999</v>
      </c>
      <c r="L45">
        <v>2002</v>
      </c>
      <c r="M45">
        <v>9.5122999999999998</v>
      </c>
      <c r="N45">
        <v>334.89</v>
      </c>
      <c r="O45">
        <v>79.733999999999995</v>
      </c>
      <c r="P45">
        <v>1288.0999999999999</v>
      </c>
      <c r="Q45">
        <v>-993.56</v>
      </c>
      <c r="R45">
        <v>0.57391000000000003</v>
      </c>
      <c r="S45">
        <v>0.47558</v>
      </c>
      <c r="T45">
        <v>4.6269999999999998</v>
      </c>
      <c r="U45">
        <v>3.8782999999999999</v>
      </c>
      <c r="V45">
        <v>0.20393</v>
      </c>
      <c r="W45">
        <v>9.0207999999999997E-2</v>
      </c>
      <c r="X45">
        <v>6.3243999999999998</v>
      </c>
      <c r="Y45">
        <v>5.2346000000000004</v>
      </c>
      <c r="Z45">
        <v>0.2064</v>
      </c>
      <c r="AA45">
        <v>9.3033000000000005E-2</v>
      </c>
      <c r="AB45">
        <v>6.3146000000000004</v>
      </c>
      <c r="AC45">
        <v>5.2252999999999998</v>
      </c>
      <c r="AD45">
        <v>17</v>
      </c>
      <c r="AE45">
        <v>17</v>
      </c>
      <c r="AF45">
        <v>1.0197000000000001</v>
      </c>
      <c r="AG45">
        <v>0.94686999999999999</v>
      </c>
      <c r="AH45">
        <v>7.2858999999999993E-2</v>
      </c>
      <c r="AI45">
        <v>17</v>
      </c>
      <c r="AJ45">
        <v>12</v>
      </c>
      <c r="AK45">
        <v>15</v>
      </c>
      <c r="AL45">
        <v>1</v>
      </c>
      <c r="AM45">
        <v>0</v>
      </c>
      <c r="AN45">
        <v>0</v>
      </c>
      <c r="AO45">
        <v>0.94371000000000005</v>
      </c>
      <c r="AP45">
        <v>0</v>
      </c>
      <c r="AQ45">
        <v>0</v>
      </c>
      <c r="AR45" t="s">
        <v>94</v>
      </c>
      <c r="AS45" t="s">
        <v>95</v>
      </c>
      <c r="AT45" t="s">
        <v>95</v>
      </c>
      <c r="AU45" t="s">
        <v>95</v>
      </c>
      <c r="AV45" t="s">
        <v>95</v>
      </c>
      <c r="AW45" t="s">
        <v>95</v>
      </c>
      <c r="AX45" t="s">
        <v>95</v>
      </c>
      <c r="AY45" t="s">
        <v>94</v>
      </c>
      <c r="AZ45" t="s">
        <v>94</v>
      </c>
      <c r="BA45" t="s">
        <v>94</v>
      </c>
      <c r="BB45" t="s">
        <v>94</v>
      </c>
      <c r="BC45" t="s">
        <v>94</v>
      </c>
      <c r="BD45" t="s">
        <v>94</v>
      </c>
      <c r="BE45">
        <v>2</v>
      </c>
      <c r="BH45" t="s">
        <v>276</v>
      </c>
      <c r="BI45">
        <v>0</v>
      </c>
      <c r="BL45">
        <v>0</v>
      </c>
      <c r="BM45">
        <v>1</v>
      </c>
      <c r="BN45">
        <v>0</v>
      </c>
      <c r="BO45">
        <v>0</v>
      </c>
      <c r="BP45">
        <v>0</v>
      </c>
      <c r="BQ45">
        <v>0</v>
      </c>
      <c r="BS45">
        <v>0</v>
      </c>
      <c r="BT45">
        <v>1</v>
      </c>
      <c r="BU45">
        <v>0</v>
      </c>
      <c r="BV45">
        <v>0</v>
      </c>
      <c r="BW45">
        <v>0</v>
      </c>
      <c r="BX45">
        <v>0</v>
      </c>
      <c r="BY45">
        <v>90</v>
      </c>
      <c r="CG45" s="4">
        <v>0</v>
      </c>
      <c r="CH45" s="4">
        <v>1</v>
      </c>
      <c r="CI45" s="5">
        <v>0</v>
      </c>
      <c r="CJ45" s="5">
        <v>0</v>
      </c>
      <c r="CK45" s="5">
        <v>0</v>
      </c>
      <c r="CL45" s="5">
        <v>0</v>
      </c>
    </row>
    <row r="46" spans="1:91" hidden="1" x14ac:dyDescent="0.2">
      <c r="A46" t="s">
        <v>277</v>
      </c>
      <c r="B46" t="s">
        <v>270</v>
      </c>
      <c r="C46" t="s">
        <v>271</v>
      </c>
      <c r="D46">
        <v>1.1000000000000001</v>
      </c>
      <c r="E46" t="s">
        <v>272</v>
      </c>
      <c r="F46" t="s">
        <v>278</v>
      </c>
      <c r="G46" t="s">
        <v>107</v>
      </c>
      <c r="H46" t="s">
        <v>275</v>
      </c>
      <c r="I46">
        <v>0.46193000000000001</v>
      </c>
      <c r="J46">
        <v>1.9583000000000001E-3</v>
      </c>
      <c r="K46">
        <v>6.5735000000000001E-4</v>
      </c>
      <c r="L46">
        <v>2002</v>
      </c>
      <c r="M46">
        <v>9.5131999999999994</v>
      </c>
      <c r="N46">
        <v>0.33489000000000002</v>
      </c>
      <c r="O46">
        <v>1.0336000000000001</v>
      </c>
      <c r="P46">
        <v>2596.5</v>
      </c>
      <c r="Q46">
        <v>-0.99356</v>
      </c>
      <c r="R46">
        <v>0.57391000000000003</v>
      </c>
      <c r="S46">
        <v>0.47558</v>
      </c>
      <c r="T46">
        <v>4.627E-3</v>
      </c>
      <c r="U46">
        <v>3.8782999999999999E-3</v>
      </c>
      <c r="V46">
        <v>0.20393</v>
      </c>
      <c r="W46">
        <v>9.0207999999999997E-2</v>
      </c>
      <c r="X46">
        <v>6.3244E-3</v>
      </c>
      <c r="Y46">
        <v>5.2345999999999998E-3</v>
      </c>
      <c r="Z46">
        <v>0.2064</v>
      </c>
      <c r="AA46">
        <v>9.3033000000000005E-2</v>
      </c>
      <c r="AB46">
        <v>6.3146000000000001E-3</v>
      </c>
      <c r="AC46">
        <v>5.2253000000000004E-3</v>
      </c>
      <c r="AD46">
        <v>17</v>
      </c>
      <c r="AE46">
        <v>17</v>
      </c>
      <c r="AF46">
        <v>1.0197000000000001</v>
      </c>
      <c r="AG46">
        <v>0.94686999999999999</v>
      </c>
      <c r="AH46">
        <v>7.2858999999999993E-2</v>
      </c>
      <c r="AI46">
        <v>17</v>
      </c>
      <c r="AJ46">
        <v>12</v>
      </c>
      <c r="AK46">
        <v>15</v>
      </c>
      <c r="AL46">
        <v>1</v>
      </c>
      <c r="AM46">
        <v>0</v>
      </c>
      <c r="AN46">
        <v>0</v>
      </c>
      <c r="AO46">
        <v>0.94371000000000005</v>
      </c>
      <c r="AP46">
        <v>1</v>
      </c>
      <c r="AQ46">
        <v>1</v>
      </c>
      <c r="AR46" t="s">
        <v>94</v>
      </c>
      <c r="AS46" t="s">
        <v>95</v>
      </c>
      <c r="AT46" t="s">
        <v>95</v>
      </c>
      <c r="AU46" t="s">
        <v>95</v>
      </c>
      <c r="AV46" t="s">
        <v>95</v>
      </c>
      <c r="AW46" t="s">
        <v>95</v>
      </c>
      <c r="AX46" t="s">
        <v>95</v>
      </c>
      <c r="AY46" t="s">
        <v>94</v>
      </c>
      <c r="AZ46" t="s">
        <v>94</v>
      </c>
      <c r="BA46" t="s">
        <v>94</v>
      </c>
      <c r="BB46" t="s">
        <v>94</v>
      </c>
      <c r="BC46" t="s">
        <v>94</v>
      </c>
      <c r="BD46" t="s">
        <v>94</v>
      </c>
      <c r="BH46" t="s">
        <v>276</v>
      </c>
      <c r="BI46">
        <v>0</v>
      </c>
      <c r="BJ46" t="s">
        <v>108</v>
      </c>
      <c r="BK46" t="s">
        <v>109</v>
      </c>
      <c r="BL46">
        <v>0</v>
      </c>
      <c r="BM46">
        <v>1</v>
      </c>
      <c r="BN46">
        <v>0</v>
      </c>
      <c r="BO46">
        <v>1</v>
      </c>
      <c r="BP46">
        <v>0</v>
      </c>
      <c r="BQ46">
        <v>0</v>
      </c>
      <c r="BS46">
        <v>0</v>
      </c>
      <c r="BT46">
        <v>1</v>
      </c>
      <c r="BU46">
        <v>0</v>
      </c>
      <c r="BV46">
        <v>1</v>
      </c>
      <c r="BW46">
        <v>0</v>
      </c>
      <c r="BX46">
        <v>0</v>
      </c>
      <c r="BY46">
        <v>91</v>
      </c>
      <c r="CG46" s="4">
        <v>0</v>
      </c>
      <c r="CH46" s="4">
        <v>1</v>
      </c>
      <c r="CI46" s="5">
        <v>0</v>
      </c>
      <c r="CJ46" s="5">
        <v>0</v>
      </c>
      <c r="CK46" s="5">
        <v>0</v>
      </c>
      <c r="CL46" s="5">
        <v>0</v>
      </c>
      <c r="CM46" s="12" t="s">
        <v>3617</v>
      </c>
    </row>
    <row r="47" spans="1:91" hidden="1" x14ac:dyDescent="0.2">
      <c r="A47" t="s">
        <v>3914</v>
      </c>
      <c r="B47" t="s">
        <v>270</v>
      </c>
      <c r="C47" t="s">
        <v>271</v>
      </c>
      <c r="D47">
        <v>1.1000000000000001</v>
      </c>
      <c r="E47" t="s">
        <v>272</v>
      </c>
      <c r="F47" t="s">
        <v>3922</v>
      </c>
      <c r="G47" t="s">
        <v>107</v>
      </c>
      <c r="H47" t="s">
        <v>275</v>
      </c>
      <c r="I47">
        <v>-1.8436999999999999E-2</v>
      </c>
      <c r="J47">
        <v>-2.0501E-3</v>
      </c>
      <c r="K47">
        <v>-6.8570999999999997E-4</v>
      </c>
      <c r="L47">
        <v>2131.6</v>
      </c>
      <c r="M47">
        <v>-238.34</v>
      </c>
      <c r="N47">
        <v>0.37651000000000001</v>
      </c>
      <c r="O47">
        <v>0.60667000000000004</v>
      </c>
      <c r="P47">
        <v>1728.5</v>
      </c>
      <c r="Q47">
        <v>1.7189000000000001</v>
      </c>
      <c r="R47">
        <v>0.52154999999999996</v>
      </c>
      <c r="S47">
        <v>0.36205999999999999</v>
      </c>
      <c r="T47">
        <v>2.4402E-3</v>
      </c>
      <c r="U47">
        <v>2.1040999999999998E-3</v>
      </c>
      <c r="V47">
        <v>0.52997000000000005</v>
      </c>
      <c r="W47">
        <v>0.43597000000000002</v>
      </c>
      <c r="X47">
        <v>2.4185999999999999E-3</v>
      </c>
      <c r="Y47">
        <v>2.0733000000000001E-3</v>
      </c>
      <c r="Z47">
        <v>0.52893999999999997</v>
      </c>
      <c r="AA47">
        <v>0.43472</v>
      </c>
      <c r="AB47">
        <v>2.4212999999999999E-3</v>
      </c>
      <c r="AC47">
        <v>2.0774000000000001E-3</v>
      </c>
      <c r="AD47">
        <v>13</v>
      </c>
      <c r="AE47">
        <v>13</v>
      </c>
      <c r="AF47">
        <v>0.90700999999999998</v>
      </c>
      <c r="AG47">
        <v>0.87355000000000005</v>
      </c>
      <c r="AH47">
        <v>3.3465000000000002E-2</v>
      </c>
      <c r="AI47">
        <v>13</v>
      </c>
      <c r="AJ47">
        <v>12</v>
      </c>
      <c r="AK47">
        <v>0</v>
      </c>
      <c r="AL47">
        <v>0</v>
      </c>
      <c r="AM47">
        <v>0</v>
      </c>
      <c r="AN47">
        <v>0</v>
      </c>
      <c r="AO47">
        <v>0.92300000000000004</v>
      </c>
      <c r="AP47">
        <v>1</v>
      </c>
      <c r="AQ47">
        <v>1</v>
      </c>
      <c r="AR47" t="s">
        <v>94</v>
      </c>
      <c r="AS47" t="s">
        <v>95</v>
      </c>
      <c r="AT47" t="s">
        <v>95</v>
      </c>
      <c r="AU47" t="s">
        <v>95</v>
      </c>
      <c r="AV47" t="s">
        <v>95</v>
      </c>
      <c r="AW47" t="s">
        <v>95</v>
      </c>
      <c r="AX47" t="s">
        <v>95</v>
      </c>
      <c r="AY47" t="s">
        <v>94</v>
      </c>
      <c r="AZ47" t="s">
        <v>95</v>
      </c>
      <c r="BA47" t="s">
        <v>94</v>
      </c>
      <c r="BB47" t="s">
        <v>95</v>
      </c>
      <c r="CG47" s="4">
        <v>1</v>
      </c>
      <c r="CH47" s="4">
        <v>1</v>
      </c>
      <c r="CI47" s="5">
        <v>0</v>
      </c>
      <c r="CJ47" s="5">
        <v>1</v>
      </c>
      <c r="CK47" s="5">
        <v>0</v>
      </c>
      <c r="CL47" s="5">
        <v>0</v>
      </c>
    </row>
    <row r="48" spans="1:91" hidden="1" x14ac:dyDescent="0.2">
      <c r="A48" t="s">
        <v>279</v>
      </c>
      <c r="B48" t="s">
        <v>270</v>
      </c>
      <c r="C48" t="s">
        <v>271</v>
      </c>
      <c r="D48">
        <v>4.0999999999999996</v>
      </c>
      <c r="E48" t="s">
        <v>129</v>
      </c>
      <c r="F48" t="s">
        <v>130</v>
      </c>
      <c r="G48" t="s">
        <v>131</v>
      </c>
      <c r="H48" t="s">
        <v>275</v>
      </c>
      <c r="I48">
        <v>42.576000000000001</v>
      </c>
      <c r="J48">
        <v>0.20584</v>
      </c>
      <c r="K48">
        <v>1.8826000000000001</v>
      </c>
      <c r="L48">
        <v>2021.2</v>
      </c>
      <c r="M48">
        <v>0.10321</v>
      </c>
      <c r="N48">
        <v>52.773000000000003</v>
      </c>
      <c r="O48">
        <v>6.2492000000000001</v>
      </c>
      <c r="P48">
        <v>2014.6</v>
      </c>
      <c r="Q48">
        <v>-3781.5</v>
      </c>
      <c r="R48">
        <v>0.54288999999999998</v>
      </c>
      <c r="S48">
        <v>0.46222000000000002</v>
      </c>
      <c r="T48">
        <v>15.851000000000001</v>
      </c>
      <c r="U48">
        <v>6.9325999999999999</v>
      </c>
      <c r="V48">
        <v>0.29096</v>
      </c>
      <c r="W48">
        <v>0.21217</v>
      </c>
      <c r="X48">
        <v>19.741</v>
      </c>
      <c r="Y48">
        <v>11.95</v>
      </c>
      <c r="Z48">
        <v>0.23644000000000001</v>
      </c>
      <c r="AA48">
        <v>0.15159</v>
      </c>
      <c r="AB48">
        <v>20.486000000000001</v>
      </c>
      <c r="AC48">
        <v>13.69</v>
      </c>
      <c r="AD48">
        <v>21</v>
      </c>
      <c r="AE48">
        <v>5</v>
      </c>
      <c r="AF48">
        <v>1.8949</v>
      </c>
      <c r="AG48">
        <v>0.22189999999999999</v>
      </c>
      <c r="AH48">
        <v>1.673</v>
      </c>
      <c r="AI48">
        <v>11</v>
      </c>
      <c r="AJ48">
        <v>2</v>
      </c>
      <c r="AK48">
        <v>0</v>
      </c>
      <c r="AL48">
        <v>1</v>
      </c>
      <c r="AM48">
        <v>0</v>
      </c>
      <c r="AN48">
        <v>1</v>
      </c>
      <c r="AO48">
        <v>0.38197999999999999</v>
      </c>
      <c r="AP48">
        <v>0</v>
      </c>
      <c r="AQ48">
        <v>1</v>
      </c>
      <c r="AR48" t="s">
        <v>94</v>
      </c>
      <c r="AS48" t="s">
        <v>94</v>
      </c>
      <c r="AT48" t="s">
        <v>95</v>
      </c>
      <c r="AU48" t="s">
        <v>94</v>
      </c>
      <c r="AV48" t="s">
        <v>94</v>
      </c>
      <c r="AW48" t="s">
        <v>94</v>
      </c>
      <c r="AX48" t="s">
        <v>94</v>
      </c>
      <c r="AY48" t="s">
        <v>95</v>
      </c>
      <c r="AZ48" t="s">
        <v>94</v>
      </c>
      <c r="BA48" t="s">
        <v>94</v>
      </c>
      <c r="BB48" t="s">
        <v>94</v>
      </c>
      <c r="BC48" t="s">
        <v>94</v>
      </c>
      <c r="BD48" t="s">
        <v>94</v>
      </c>
      <c r="BI48">
        <v>0</v>
      </c>
      <c r="BJ48" t="s">
        <v>132</v>
      </c>
      <c r="BK48" t="s">
        <v>133</v>
      </c>
      <c r="BL48">
        <v>1</v>
      </c>
      <c r="BM48">
        <v>1</v>
      </c>
      <c r="BN48">
        <v>0</v>
      </c>
      <c r="BO48">
        <v>0</v>
      </c>
      <c r="BP48">
        <v>0</v>
      </c>
      <c r="BQ48">
        <v>0</v>
      </c>
      <c r="BS48">
        <v>0</v>
      </c>
      <c r="BT48">
        <v>1</v>
      </c>
      <c r="BU48">
        <v>0</v>
      </c>
      <c r="BV48">
        <v>0</v>
      </c>
      <c r="BW48">
        <v>0</v>
      </c>
      <c r="BX48">
        <v>0</v>
      </c>
      <c r="BY48">
        <v>92</v>
      </c>
      <c r="BZ48" t="s">
        <v>123</v>
      </c>
      <c r="CG48" s="4">
        <v>1</v>
      </c>
      <c r="CH48" s="4">
        <v>1</v>
      </c>
      <c r="CI48" s="5">
        <v>0</v>
      </c>
      <c r="CJ48" s="5">
        <v>0</v>
      </c>
      <c r="CK48" s="5">
        <v>0</v>
      </c>
      <c r="CL48" s="5">
        <v>0</v>
      </c>
    </row>
    <row r="49" spans="1:91" hidden="1" x14ac:dyDescent="0.2">
      <c r="A49" t="s">
        <v>280</v>
      </c>
      <c r="B49" t="s">
        <v>270</v>
      </c>
      <c r="C49" t="s">
        <v>271</v>
      </c>
      <c r="D49">
        <v>4.0999999999999996</v>
      </c>
      <c r="E49" t="s">
        <v>129</v>
      </c>
      <c r="F49" t="s">
        <v>135</v>
      </c>
      <c r="G49" t="s">
        <v>136</v>
      </c>
      <c r="H49" t="s">
        <v>275</v>
      </c>
      <c r="I49">
        <v>20.85</v>
      </c>
      <c r="J49">
        <v>8.0380000000000003</v>
      </c>
      <c r="K49">
        <v>1.8669</v>
      </c>
      <c r="L49">
        <v>2022</v>
      </c>
      <c r="M49">
        <v>0.21076</v>
      </c>
      <c r="N49">
        <v>251.01</v>
      </c>
      <c r="O49">
        <v>2.5666999999999999E-3</v>
      </c>
      <c r="P49">
        <v>2020.7</v>
      </c>
      <c r="Q49">
        <v>-3750.1</v>
      </c>
      <c r="R49">
        <v>0.86941000000000002</v>
      </c>
      <c r="S49">
        <v>0.84328999999999998</v>
      </c>
      <c r="T49">
        <v>8.3399000000000001</v>
      </c>
      <c r="U49">
        <v>2.6911999999999998</v>
      </c>
      <c r="V49">
        <v>0.86941000000000002</v>
      </c>
      <c r="W49">
        <v>0.85307999999999995</v>
      </c>
      <c r="X49">
        <v>8.3399000000000001</v>
      </c>
      <c r="Y49">
        <v>2.6928000000000001</v>
      </c>
      <c r="Z49">
        <v>0.19631999999999999</v>
      </c>
      <c r="AA49">
        <v>9.5854999999999996E-2</v>
      </c>
      <c r="AB49">
        <v>20.689</v>
      </c>
      <c r="AC49">
        <v>13.14</v>
      </c>
      <c r="AD49">
        <v>19</v>
      </c>
      <c r="AE49">
        <v>3</v>
      </c>
      <c r="AF49">
        <v>0.39838000000000001</v>
      </c>
      <c r="AG49">
        <v>9.1156000000000001E-2</v>
      </c>
      <c r="AH49">
        <v>0.30723</v>
      </c>
      <c r="AI49">
        <v>9</v>
      </c>
      <c r="AJ49">
        <v>0</v>
      </c>
      <c r="AK49">
        <v>8</v>
      </c>
      <c r="AL49">
        <v>0</v>
      </c>
      <c r="AM49">
        <v>0</v>
      </c>
      <c r="AN49">
        <v>1</v>
      </c>
      <c r="AO49">
        <v>0</v>
      </c>
      <c r="AP49">
        <v>0</v>
      </c>
      <c r="AQ49">
        <v>1</v>
      </c>
      <c r="AR49" t="s">
        <v>95</v>
      </c>
      <c r="AS49" t="s">
        <v>96</v>
      </c>
      <c r="AT49" t="s">
        <v>95</v>
      </c>
      <c r="AU49" t="s">
        <v>94</v>
      </c>
      <c r="AV49" t="s">
        <v>94</v>
      </c>
      <c r="AW49" t="s">
        <v>94</v>
      </c>
      <c r="AX49" t="s">
        <v>94</v>
      </c>
      <c r="AY49" t="s">
        <v>95</v>
      </c>
      <c r="AZ49" t="s">
        <v>94</v>
      </c>
      <c r="BA49" t="s">
        <v>96</v>
      </c>
      <c r="BB49" t="s">
        <v>96</v>
      </c>
      <c r="BC49" t="s">
        <v>96</v>
      </c>
      <c r="BD49" t="s">
        <v>96</v>
      </c>
      <c r="BI49">
        <v>0</v>
      </c>
      <c r="BJ49" t="s">
        <v>137</v>
      </c>
      <c r="BK49" t="s">
        <v>138</v>
      </c>
      <c r="BL49">
        <v>1</v>
      </c>
      <c r="BM49">
        <v>1</v>
      </c>
      <c r="BN49">
        <v>0</v>
      </c>
      <c r="BO49">
        <v>0</v>
      </c>
      <c r="BP49">
        <v>0</v>
      </c>
      <c r="BQ49">
        <v>1</v>
      </c>
      <c r="BS49">
        <v>1</v>
      </c>
      <c r="BT49">
        <v>1</v>
      </c>
      <c r="BU49">
        <v>0</v>
      </c>
      <c r="BV49">
        <v>0</v>
      </c>
      <c r="BW49">
        <v>0</v>
      </c>
      <c r="BX49">
        <v>1</v>
      </c>
      <c r="BY49">
        <v>93</v>
      </c>
      <c r="CG49" s="4">
        <v>0</v>
      </c>
      <c r="CH49" s="4">
        <v>1</v>
      </c>
      <c r="CI49" s="5">
        <v>0</v>
      </c>
      <c r="CJ49" s="5">
        <v>0</v>
      </c>
      <c r="CK49" s="5">
        <v>0</v>
      </c>
      <c r="CL49" s="5">
        <v>1</v>
      </c>
    </row>
    <row r="50" spans="1:91" x14ac:dyDescent="0.2">
      <c r="A50" t="s">
        <v>281</v>
      </c>
      <c r="B50" t="s">
        <v>270</v>
      </c>
      <c r="C50" t="s">
        <v>147</v>
      </c>
      <c r="D50">
        <v>3.3</v>
      </c>
      <c r="E50" t="s">
        <v>148</v>
      </c>
      <c r="F50" t="s">
        <v>149</v>
      </c>
      <c r="G50" t="s">
        <v>150</v>
      </c>
      <c r="H50" t="s">
        <v>275</v>
      </c>
      <c r="I50">
        <v>0.24765999999999999</v>
      </c>
      <c r="J50">
        <v>3.9326E-2</v>
      </c>
      <c r="K50">
        <v>0.29061999999999999</v>
      </c>
      <c r="L50">
        <v>2020.9</v>
      </c>
      <c r="M50">
        <v>17.744</v>
      </c>
      <c r="N50">
        <v>36.792999999999999</v>
      </c>
      <c r="O50">
        <v>-3.7042000000000002</v>
      </c>
      <c r="P50">
        <v>4342.6000000000004</v>
      </c>
      <c r="Q50">
        <v>-576.82000000000005</v>
      </c>
      <c r="R50">
        <v>0.91647999999999996</v>
      </c>
      <c r="S50">
        <v>0.91156999999999999</v>
      </c>
      <c r="T50">
        <v>1.8905000000000001</v>
      </c>
      <c r="U50">
        <v>1.0691999999999999</v>
      </c>
      <c r="V50">
        <v>-0.29374</v>
      </c>
      <c r="W50">
        <v>-0.34350000000000003</v>
      </c>
      <c r="X50">
        <v>7.4406999999999996</v>
      </c>
      <c r="Y50">
        <v>3.5455000000000001</v>
      </c>
      <c r="Z50">
        <v>0.49736999999999998</v>
      </c>
      <c r="AA50">
        <v>0.47803000000000001</v>
      </c>
      <c r="AB50">
        <v>4.6378000000000004</v>
      </c>
      <c r="AC50">
        <v>3.4630000000000001</v>
      </c>
      <c r="AD50">
        <v>55</v>
      </c>
      <c r="AE50">
        <v>28</v>
      </c>
      <c r="AF50">
        <v>0.67947000000000002</v>
      </c>
      <c r="AG50">
        <v>2.7178999999999998E-2</v>
      </c>
      <c r="AH50">
        <v>0.65229000000000004</v>
      </c>
      <c r="AI50">
        <v>33</v>
      </c>
      <c r="AJ50">
        <v>3</v>
      </c>
      <c r="AK50">
        <v>32</v>
      </c>
      <c r="AL50">
        <v>0</v>
      </c>
      <c r="AM50">
        <v>0</v>
      </c>
      <c r="AN50">
        <v>1</v>
      </c>
      <c r="AO50">
        <v>0.83513999999999999</v>
      </c>
      <c r="AP50">
        <v>0</v>
      </c>
      <c r="AQ50">
        <v>1</v>
      </c>
      <c r="AR50" t="s">
        <v>95</v>
      </c>
      <c r="AS50" t="s">
        <v>95</v>
      </c>
      <c r="AT50" t="s">
        <v>95</v>
      </c>
      <c r="AU50" t="s">
        <v>94</v>
      </c>
      <c r="AV50" t="s">
        <v>95</v>
      </c>
      <c r="AW50" t="s">
        <v>94</v>
      </c>
      <c r="AX50" t="s">
        <v>95</v>
      </c>
      <c r="AY50" t="s">
        <v>95</v>
      </c>
      <c r="AZ50" t="s">
        <v>95</v>
      </c>
      <c r="BA50" t="s">
        <v>94</v>
      </c>
      <c r="BB50" t="s">
        <v>94</v>
      </c>
      <c r="BC50" t="s">
        <v>94</v>
      </c>
      <c r="BD50" t="s">
        <v>94</v>
      </c>
      <c r="BH50" t="s">
        <v>151</v>
      </c>
      <c r="BI50">
        <v>0</v>
      </c>
      <c r="BL50">
        <v>1</v>
      </c>
      <c r="BM50">
        <v>1</v>
      </c>
      <c r="BN50">
        <v>0</v>
      </c>
      <c r="BO50">
        <v>0</v>
      </c>
      <c r="BP50">
        <v>1</v>
      </c>
      <c r="BQ50">
        <v>1</v>
      </c>
      <c r="BS50">
        <v>1</v>
      </c>
      <c r="BT50">
        <v>1</v>
      </c>
      <c r="BU50">
        <v>0</v>
      </c>
      <c r="BV50">
        <v>0</v>
      </c>
      <c r="BW50">
        <v>1</v>
      </c>
      <c r="BX50">
        <v>1</v>
      </c>
      <c r="BY50">
        <v>94</v>
      </c>
      <c r="CG50" s="4">
        <v>1</v>
      </c>
      <c r="CH50" s="4">
        <v>1</v>
      </c>
      <c r="CI50" s="5">
        <v>0</v>
      </c>
      <c r="CJ50" s="5">
        <v>0</v>
      </c>
      <c r="CK50" s="5">
        <v>1</v>
      </c>
      <c r="CL50" s="5">
        <v>1</v>
      </c>
    </row>
    <row r="51" spans="1:91" hidden="1" x14ac:dyDescent="0.2">
      <c r="A51" t="s">
        <v>282</v>
      </c>
      <c r="B51" t="s">
        <v>270</v>
      </c>
      <c r="C51" t="s">
        <v>283</v>
      </c>
      <c r="D51">
        <v>1.1000000000000001</v>
      </c>
      <c r="E51" t="s">
        <v>272</v>
      </c>
      <c r="F51" t="s">
        <v>284</v>
      </c>
      <c r="G51" t="s">
        <v>274</v>
      </c>
      <c r="H51" t="s">
        <v>275</v>
      </c>
      <c r="I51">
        <v>0.21243000000000001</v>
      </c>
      <c r="J51">
        <v>4.6091999999999999E-3</v>
      </c>
      <c r="K51">
        <v>1.9702999999999999</v>
      </c>
      <c r="L51">
        <v>1996.9</v>
      </c>
      <c r="M51">
        <v>20.686</v>
      </c>
      <c r="N51">
        <v>434.74</v>
      </c>
      <c r="O51">
        <v>40.81</v>
      </c>
      <c r="P51">
        <v>1508.7</v>
      </c>
      <c r="Q51">
        <v>-3549.1</v>
      </c>
      <c r="R51">
        <v>0.84235000000000004</v>
      </c>
      <c r="S51">
        <v>0.80596999999999996</v>
      </c>
      <c r="T51">
        <v>4.6162999999999998</v>
      </c>
      <c r="U51">
        <v>3.8976000000000002</v>
      </c>
      <c r="V51">
        <v>0.68223</v>
      </c>
      <c r="W51">
        <v>0.63683999999999996</v>
      </c>
      <c r="X51">
        <v>6.5540000000000003</v>
      </c>
      <c r="Y51">
        <v>5.7012999999999998</v>
      </c>
      <c r="Z51">
        <v>0.68928</v>
      </c>
      <c r="AA51">
        <v>0.64488999999999996</v>
      </c>
      <c r="AB51">
        <v>6.4809000000000001</v>
      </c>
      <c r="AC51">
        <v>5.5995999999999997</v>
      </c>
      <c r="AD51">
        <v>17</v>
      </c>
      <c r="AE51">
        <v>17</v>
      </c>
      <c r="AF51">
        <v>1.0098</v>
      </c>
      <c r="AG51">
        <v>0.92352999999999996</v>
      </c>
      <c r="AH51">
        <v>8.6258000000000001E-2</v>
      </c>
      <c r="AI51">
        <v>17</v>
      </c>
      <c r="AJ51">
        <v>2</v>
      </c>
      <c r="AK51">
        <v>15</v>
      </c>
      <c r="AL51">
        <v>1</v>
      </c>
      <c r="AM51">
        <v>0</v>
      </c>
      <c r="AN51">
        <v>0</v>
      </c>
      <c r="AO51">
        <v>0.94355</v>
      </c>
      <c r="AP51">
        <v>0</v>
      </c>
      <c r="AQ51">
        <v>0</v>
      </c>
      <c r="AR51" t="s">
        <v>95</v>
      </c>
      <c r="AS51" t="s">
        <v>95</v>
      </c>
      <c r="AT51" t="s">
        <v>95</v>
      </c>
      <c r="AU51" t="s">
        <v>95</v>
      </c>
      <c r="AV51" t="s">
        <v>95</v>
      </c>
      <c r="AW51" t="s">
        <v>95</v>
      </c>
      <c r="AX51" t="s">
        <v>95</v>
      </c>
      <c r="AY51" t="s">
        <v>94</v>
      </c>
      <c r="AZ51" t="s">
        <v>95</v>
      </c>
      <c r="BA51" t="s">
        <v>94</v>
      </c>
      <c r="BB51" t="s">
        <v>95</v>
      </c>
      <c r="BC51" t="s">
        <v>96</v>
      </c>
      <c r="BD51" t="s">
        <v>95</v>
      </c>
      <c r="BE51">
        <v>2</v>
      </c>
      <c r="BH51" t="s">
        <v>276</v>
      </c>
      <c r="BI51">
        <v>0</v>
      </c>
      <c r="BL51">
        <v>0</v>
      </c>
      <c r="BM51">
        <v>1</v>
      </c>
      <c r="BN51">
        <v>0</v>
      </c>
      <c r="BO51">
        <v>0</v>
      </c>
      <c r="BP51">
        <v>0</v>
      </c>
      <c r="BQ51">
        <v>0</v>
      </c>
      <c r="BS51">
        <v>1</v>
      </c>
      <c r="BT51">
        <v>1</v>
      </c>
      <c r="BU51">
        <v>0</v>
      </c>
      <c r="BV51">
        <v>0</v>
      </c>
      <c r="BW51">
        <v>0</v>
      </c>
      <c r="BX51">
        <v>0</v>
      </c>
      <c r="BY51">
        <v>95</v>
      </c>
      <c r="BZ51" t="s">
        <v>123</v>
      </c>
      <c r="CG51" s="4">
        <v>1</v>
      </c>
      <c r="CH51" s="4">
        <v>1</v>
      </c>
      <c r="CI51" s="5">
        <v>0</v>
      </c>
      <c r="CJ51" s="5">
        <v>0</v>
      </c>
      <c r="CK51" s="5">
        <v>0</v>
      </c>
      <c r="CL51" s="5">
        <v>0</v>
      </c>
    </row>
    <row r="52" spans="1:91" hidden="1" x14ac:dyDescent="0.2">
      <c r="A52" t="s">
        <v>285</v>
      </c>
      <c r="B52" t="s">
        <v>270</v>
      </c>
      <c r="C52" t="s">
        <v>283</v>
      </c>
      <c r="D52">
        <v>1.1000000000000001</v>
      </c>
      <c r="E52" t="s">
        <v>272</v>
      </c>
      <c r="F52" t="s">
        <v>278</v>
      </c>
      <c r="G52" t="s">
        <v>107</v>
      </c>
      <c r="H52" t="s">
        <v>275</v>
      </c>
      <c r="I52">
        <v>0.21243000000000001</v>
      </c>
      <c r="J52">
        <v>1.1444999999999999E-3</v>
      </c>
      <c r="K52">
        <v>1.9702999999999999E-3</v>
      </c>
      <c r="L52">
        <v>1996.9</v>
      </c>
      <c r="M52">
        <v>20.686</v>
      </c>
      <c r="N52">
        <v>0.43474000000000002</v>
      </c>
      <c r="O52">
        <v>1555.5</v>
      </c>
      <c r="P52" s="1">
        <v>157470</v>
      </c>
      <c r="Q52">
        <v>-3.5491000000000001</v>
      </c>
      <c r="R52">
        <v>0.84235000000000004</v>
      </c>
      <c r="S52">
        <v>0.80596999999999996</v>
      </c>
      <c r="T52">
        <v>4.6163000000000003E-3</v>
      </c>
      <c r="U52">
        <v>3.8976000000000002E-3</v>
      </c>
      <c r="V52">
        <v>-1324.4</v>
      </c>
      <c r="W52">
        <v>-1513.7</v>
      </c>
      <c r="X52">
        <v>0.42326999999999998</v>
      </c>
      <c r="Y52">
        <v>0.42310999999999999</v>
      </c>
      <c r="Z52">
        <v>0.68928</v>
      </c>
      <c r="AA52">
        <v>0.64488999999999996</v>
      </c>
      <c r="AB52">
        <v>6.4809000000000004E-3</v>
      </c>
      <c r="AC52">
        <v>5.5995999999999997E-3</v>
      </c>
      <c r="AD52">
        <v>17</v>
      </c>
      <c r="AE52">
        <v>17</v>
      </c>
      <c r="AF52">
        <v>1.0098</v>
      </c>
      <c r="AG52">
        <v>0.92352999999999996</v>
      </c>
      <c r="AH52">
        <v>8.6258000000000001E-2</v>
      </c>
      <c r="AI52">
        <v>17</v>
      </c>
      <c r="AJ52">
        <v>2</v>
      </c>
      <c r="AK52">
        <v>15</v>
      </c>
      <c r="AL52">
        <v>1</v>
      </c>
      <c r="AM52">
        <v>0</v>
      </c>
      <c r="AN52">
        <v>0</v>
      </c>
      <c r="AO52">
        <v>0.94355</v>
      </c>
      <c r="AP52">
        <v>1</v>
      </c>
      <c r="AQ52">
        <v>1</v>
      </c>
      <c r="AR52" t="s">
        <v>95</v>
      </c>
      <c r="AS52" t="s">
        <v>95</v>
      </c>
      <c r="AT52" t="s">
        <v>95</v>
      </c>
      <c r="AU52" t="s">
        <v>95</v>
      </c>
      <c r="AV52" t="s">
        <v>95</v>
      </c>
      <c r="AW52" t="s">
        <v>95</v>
      </c>
      <c r="AX52" t="s">
        <v>95</v>
      </c>
      <c r="AY52" t="s">
        <v>94</v>
      </c>
      <c r="AZ52" t="s">
        <v>95</v>
      </c>
      <c r="BA52" t="s">
        <v>94</v>
      </c>
      <c r="BB52" t="s">
        <v>95</v>
      </c>
      <c r="BC52" t="s">
        <v>96</v>
      </c>
      <c r="BD52" t="s">
        <v>95</v>
      </c>
      <c r="BH52" t="s">
        <v>276</v>
      </c>
      <c r="BI52">
        <v>0</v>
      </c>
      <c r="BJ52" t="s">
        <v>108</v>
      </c>
      <c r="BK52" t="s">
        <v>109</v>
      </c>
      <c r="BL52">
        <v>0</v>
      </c>
      <c r="BM52">
        <v>1</v>
      </c>
      <c r="BN52">
        <v>0</v>
      </c>
      <c r="BO52">
        <v>1</v>
      </c>
      <c r="BP52">
        <v>0</v>
      </c>
      <c r="BQ52">
        <v>0</v>
      </c>
      <c r="BS52">
        <v>1</v>
      </c>
      <c r="BT52">
        <v>1</v>
      </c>
      <c r="BU52">
        <v>0</v>
      </c>
      <c r="BV52">
        <v>1</v>
      </c>
      <c r="BW52">
        <v>0</v>
      </c>
      <c r="BX52">
        <v>0</v>
      </c>
      <c r="BY52">
        <v>96</v>
      </c>
      <c r="BZ52" t="s">
        <v>123</v>
      </c>
      <c r="CG52" s="4">
        <v>1</v>
      </c>
      <c r="CH52" s="4">
        <v>1</v>
      </c>
      <c r="CI52" s="5">
        <v>0</v>
      </c>
      <c r="CJ52" s="5">
        <v>1</v>
      </c>
      <c r="CK52" s="5">
        <v>0</v>
      </c>
      <c r="CL52" s="5">
        <v>0</v>
      </c>
      <c r="CM52" s="12" t="s">
        <v>3618</v>
      </c>
    </row>
    <row r="53" spans="1:91" hidden="1" x14ac:dyDescent="0.2">
      <c r="A53" t="s">
        <v>286</v>
      </c>
      <c r="B53" t="s">
        <v>270</v>
      </c>
      <c r="C53" t="s">
        <v>283</v>
      </c>
      <c r="D53">
        <v>4.0999999999999996</v>
      </c>
      <c r="E53" t="s">
        <v>129</v>
      </c>
      <c r="F53" t="s">
        <v>130</v>
      </c>
      <c r="G53" t="s">
        <v>131</v>
      </c>
      <c r="H53" t="s">
        <v>275</v>
      </c>
      <c r="I53">
        <v>-11.704000000000001</v>
      </c>
      <c r="J53">
        <v>3.3020000000000001E-2</v>
      </c>
      <c r="K53">
        <v>0.29987999999999998</v>
      </c>
      <c r="L53">
        <v>2009.5</v>
      </c>
      <c r="M53">
        <v>-0.37546000000000002</v>
      </c>
      <c r="N53" s="1">
        <v>-3.2031999999999999E-9</v>
      </c>
      <c r="O53">
        <v>9.3805999999999994</v>
      </c>
      <c r="P53">
        <v>2031</v>
      </c>
      <c r="Q53">
        <v>-598.58000000000004</v>
      </c>
      <c r="R53">
        <v>-6.3689999999999997E-2</v>
      </c>
      <c r="S53">
        <v>-0.25140000000000001</v>
      </c>
      <c r="T53">
        <v>22.007999999999999</v>
      </c>
      <c r="U53">
        <v>5.3853</v>
      </c>
      <c r="V53">
        <v>4.3373999999999999E-3</v>
      </c>
      <c r="W53">
        <v>-0.10629</v>
      </c>
      <c r="X53">
        <v>21.292999999999999</v>
      </c>
      <c r="Y53">
        <v>9.6076999999999995</v>
      </c>
      <c r="Z53">
        <v>7.2414999999999997E-3</v>
      </c>
      <c r="AA53">
        <v>-0.10306999999999999</v>
      </c>
      <c r="AB53">
        <v>21.262</v>
      </c>
      <c r="AC53">
        <v>9.4306000000000001</v>
      </c>
      <c r="AD53">
        <v>21</v>
      </c>
      <c r="AE53">
        <v>2</v>
      </c>
      <c r="AF53" s="1">
        <v>-31219000000</v>
      </c>
      <c r="AG53" s="1">
        <v>-4086800000</v>
      </c>
      <c r="AH53" s="1">
        <v>-27132000000</v>
      </c>
      <c r="AI53">
        <v>10</v>
      </c>
      <c r="AJ53">
        <v>9</v>
      </c>
      <c r="AK53">
        <v>0</v>
      </c>
      <c r="AL53">
        <v>0</v>
      </c>
      <c r="AM53">
        <v>0</v>
      </c>
      <c r="AN53">
        <v>1</v>
      </c>
      <c r="AO53">
        <v>0</v>
      </c>
      <c r="AP53">
        <v>0</v>
      </c>
      <c r="AQ53">
        <v>1</v>
      </c>
      <c r="AR53" t="s">
        <v>96</v>
      </c>
      <c r="AS53" t="s">
        <v>96</v>
      </c>
      <c r="AT53" t="s">
        <v>94</v>
      </c>
      <c r="AU53" t="s">
        <v>94</v>
      </c>
      <c r="AV53" t="s">
        <v>94</v>
      </c>
      <c r="AW53" t="s">
        <v>94</v>
      </c>
      <c r="AX53" t="s">
        <v>94</v>
      </c>
      <c r="AY53" t="s">
        <v>94</v>
      </c>
      <c r="AZ53" t="s">
        <v>94</v>
      </c>
      <c r="BA53" t="s">
        <v>96</v>
      </c>
      <c r="BB53" t="s">
        <v>96</v>
      </c>
      <c r="BC53" t="s">
        <v>96</v>
      </c>
      <c r="BD53" t="s">
        <v>96</v>
      </c>
      <c r="BH53" t="s">
        <v>189</v>
      </c>
      <c r="BI53">
        <v>0</v>
      </c>
      <c r="BJ53" t="s">
        <v>132</v>
      </c>
      <c r="BK53" t="s">
        <v>133</v>
      </c>
      <c r="BL53">
        <v>0</v>
      </c>
      <c r="BM53">
        <v>0</v>
      </c>
      <c r="BN53">
        <v>0</v>
      </c>
      <c r="BO53">
        <v>0</v>
      </c>
      <c r="BP53">
        <v>0</v>
      </c>
      <c r="BQ53">
        <v>0</v>
      </c>
      <c r="BS53">
        <v>0</v>
      </c>
      <c r="BT53">
        <v>0</v>
      </c>
      <c r="BU53">
        <v>0</v>
      </c>
      <c r="BV53">
        <v>0</v>
      </c>
      <c r="BW53">
        <v>0</v>
      </c>
      <c r="BX53">
        <v>0</v>
      </c>
      <c r="BY53">
        <v>97</v>
      </c>
      <c r="CG53" s="4">
        <v>0</v>
      </c>
      <c r="CH53" s="4">
        <v>0</v>
      </c>
      <c r="CI53" s="5">
        <v>0</v>
      </c>
      <c r="CJ53" s="5">
        <v>0</v>
      </c>
      <c r="CK53" s="5">
        <v>0</v>
      </c>
      <c r="CL53" s="5">
        <v>0</v>
      </c>
    </row>
    <row r="54" spans="1:91" hidden="1" x14ac:dyDescent="0.2">
      <c r="A54" t="s">
        <v>287</v>
      </c>
      <c r="B54" t="s">
        <v>270</v>
      </c>
      <c r="C54" t="s">
        <v>283</v>
      </c>
      <c r="D54">
        <v>4.0999999999999996</v>
      </c>
      <c r="E54" t="s">
        <v>129</v>
      </c>
      <c r="F54" t="s">
        <v>135</v>
      </c>
      <c r="G54" t="s">
        <v>136</v>
      </c>
      <c r="H54" t="s">
        <v>275</v>
      </c>
      <c r="I54">
        <v>17.664000000000001</v>
      </c>
      <c r="K54">
        <v>3.8462000000000001</v>
      </c>
      <c r="L54">
        <v>2015</v>
      </c>
      <c r="M54">
        <v>0.24878</v>
      </c>
      <c r="N54">
        <v>327.96</v>
      </c>
      <c r="Q54">
        <v>-7720.5</v>
      </c>
      <c r="R54">
        <v>1</v>
      </c>
      <c r="S54">
        <v>1</v>
      </c>
      <c r="T54" s="1">
        <v>8.8545999999999999E-7</v>
      </c>
      <c r="U54" s="1">
        <v>2.6389999999999997E-7</v>
      </c>
      <c r="Z54">
        <v>0.23077</v>
      </c>
      <c r="AA54">
        <v>5.9829E-2</v>
      </c>
      <c r="AB54">
        <v>24.241</v>
      </c>
      <c r="AC54">
        <v>16.452999999999999</v>
      </c>
      <c r="AD54">
        <v>12</v>
      </c>
      <c r="AE54">
        <v>1</v>
      </c>
      <c r="AF54">
        <v>0.30491000000000001</v>
      </c>
      <c r="AG54">
        <v>0.30491000000000001</v>
      </c>
      <c r="AH54">
        <v>0</v>
      </c>
      <c r="AI54">
        <v>1</v>
      </c>
      <c r="AJ54">
        <v>0</v>
      </c>
      <c r="AK54">
        <v>0</v>
      </c>
      <c r="AL54">
        <v>0</v>
      </c>
      <c r="AM54">
        <v>0</v>
      </c>
      <c r="AP54">
        <v>0</v>
      </c>
      <c r="AQ54">
        <v>1</v>
      </c>
      <c r="AR54" t="s">
        <v>95</v>
      </c>
      <c r="AS54" t="s">
        <v>96</v>
      </c>
      <c r="AT54" t="s">
        <v>94</v>
      </c>
      <c r="AU54" t="s">
        <v>94</v>
      </c>
      <c r="AV54" t="s">
        <v>94</v>
      </c>
      <c r="AW54" t="s">
        <v>94</v>
      </c>
      <c r="AX54" t="s">
        <v>94</v>
      </c>
      <c r="AY54" t="s">
        <v>94</v>
      </c>
      <c r="AZ54" t="s">
        <v>94</v>
      </c>
      <c r="BA54" t="s">
        <v>96</v>
      </c>
      <c r="BB54" t="s">
        <v>96</v>
      </c>
      <c r="BC54" t="s">
        <v>96</v>
      </c>
      <c r="BD54" t="s">
        <v>96</v>
      </c>
      <c r="BH54" t="s">
        <v>189</v>
      </c>
      <c r="BI54">
        <v>0</v>
      </c>
      <c r="BJ54" t="s">
        <v>137</v>
      </c>
      <c r="BK54" t="s">
        <v>138</v>
      </c>
      <c r="BL54">
        <v>0</v>
      </c>
      <c r="BM54">
        <v>0</v>
      </c>
      <c r="BN54">
        <v>0</v>
      </c>
      <c r="BO54">
        <v>0</v>
      </c>
      <c r="BP54">
        <v>0</v>
      </c>
      <c r="BQ54">
        <v>1</v>
      </c>
      <c r="BS54">
        <v>0</v>
      </c>
      <c r="BT54">
        <v>0</v>
      </c>
      <c r="BU54">
        <v>0</v>
      </c>
      <c r="BV54">
        <v>0</v>
      </c>
      <c r="BW54">
        <v>0</v>
      </c>
      <c r="BX54">
        <v>1</v>
      </c>
      <c r="BY54">
        <v>98</v>
      </c>
      <c r="CG54" s="4">
        <v>0</v>
      </c>
      <c r="CH54" s="4">
        <v>0</v>
      </c>
      <c r="CI54" s="5">
        <v>0</v>
      </c>
      <c r="CJ54" s="5">
        <v>0</v>
      </c>
      <c r="CK54" s="5">
        <v>0</v>
      </c>
      <c r="CL54" s="5">
        <v>1</v>
      </c>
    </row>
    <row r="55" spans="1:91" hidden="1" x14ac:dyDescent="0.2">
      <c r="A55" t="s">
        <v>288</v>
      </c>
      <c r="B55" t="s">
        <v>270</v>
      </c>
      <c r="C55" t="s">
        <v>289</v>
      </c>
      <c r="D55">
        <v>1.1000000000000001</v>
      </c>
      <c r="E55" t="s">
        <v>272</v>
      </c>
      <c r="F55" t="s">
        <v>290</v>
      </c>
      <c r="G55" t="s">
        <v>291</v>
      </c>
      <c r="H55" t="s">
        <v>275</v>
      </c>
      <c r="I55">
        <v>-6.3911999999999997E-3</v>
      </c>
      <c r="J55">
        <v>-6.3892999999999997E-3</v>
      </c>
      <c r="K55">
        <v>-2.5196000000000001</v>
      </c>
      <c r="L55">
        <v>738.78</v>
      </c>
      <c r="M55">
        <v>-687.58</v>
      </c>
      <c r="N55" s="1">
        <v>1338300</v>
      </c>
      <c r="O55">
        <v>706.32</v>
      </c>
      <c r="P55">
        <v>1919.5</v>
      </c>
      <c r="Q55">
        <v>5461.3</v>
      </c>
      <c r="R55">
        <v>0.71221000000000001</v>
      </c>
      <c r="S55">
        <v>0.67900000000000005</v>
      </c>
      <c r="T55">
        <v>14.224</v>
      </c>
      <c r="U55">
        <v>12.266999999999999</v>
      </c>
      <c r="V55">
        <v>0.71221000000000001</v>
      </c>
      <c r="W55">
        <v>0.69089</v>
      </c>
      <c r="X55">
        <v>14.224</v>
      </c>
      <c r="Y55">
        <v>12.266999999999999</v>
      </c>
      <c r="Z55">
        <v>0.70348999999999995</v>
      </c>
      <c r="AA55">
        <v>0.68152000000000001</v>
      </c>
      <c r="AB55">
        <v>14.438000000000001</v>
      </c>
      <c r="AC55">
        <v>12.340999999999999</v>
      </c>
      <c r="AD55">
        <v>30</v>
      </c>
      <c r="AE55">
        <v>30</v>
      </c>
      <c r="AF55">
        <v>3.2503000000000002E-4</v>
      </c>
      <c r="AG55">
        <v>2.7647000000000001E-4</v>
      </c>
      <c r="AH55" s="1">
        <v>4.8568E-5</v>
      </c>
      <c r="AI55">
        <v>32</v>
      </c>
      <c r="AJ55">
        <v>28</v>
      </c>
      <c r="AK55">
        <v>7</v>
      </c>
      <c r="AL55">
        <v>0</v>
      </c>
      <c r="AM55">
        <v>1</v>
      </c>
      <c r="AN55">
        <v>0</v>
      </c>
      <c r="AO55">
        <v>0.96526000000000001</v>
      </c>
      <c r="AP55">
        <v>0</v>
      </c>
      <c r="AQ55">
        <v>0</v>
      </c>
      <c r="AR55" t="s">
        <v>95</v>
      </c>
      <c r="AS55" t="s">
        <v>95</v>
      </c>
      <c r="AT55" t="s">
        <v>95</v>
      </c>
      <c r="AU55" t="s">
        <v>95</v>
      </c>
      <c r="AV55" t="s">
        <v>95</v>
      </c>
      <c r="AW55" t="s">
        <v>95</v>
      </c>
      <c r="AX55" t="s">
        <v>95</v>
      </c>
      <c r="AY55" t="s">
        <v>94</v>
      </c>
      <c r="AZ55" t="s">
        <v>95</v>
      </c>
      <c r="BA55" t="s">
        <v>94</v>
      </c>
      <c r="BB55" t="s">
        <v>95</v>
      </c>
      <c r="BC55" t="s">
        <v>94</v>
      </c>
      <c r="BD55" t="s">
        <v>95</v>
      </c>
      <c r="BE55">
        <v>1</v>
      </c>
      <c r="BH55" t="s">
        <v>276</v>
      </c>
      <c r="BI55">
        <v>0</v>
      </c>
      <c r="BL55">
        <v>1</v>
      </c>
      <c r="BM55">
        <v>1</v>
      </c>
      <c r="BN55">
        <v>1</v>
      </c>
      <c r="BO55">
        <v>1</v>
      </c>
      <c r="BP55">
        <v>0</v>
      </c>
      <c r="BQ55">
        <v>0</v>
      </c>
      <c r="BS55">
        <v>1</v>
      </c>
      <c r="BT55">
        <v>1</v>
      </c>
      <c r="BU55">
        <v>1</v>
      </c>
      <c r="BV55">
        <v>1</v>
      </c>
      <c r="BW55">
        <v>0</v>
      </c>
      <c r="BX55">
        <v>0</v>
      </c>
      <c r="BY55">
        <v>99</v>
      </c>
      <c r="CG55" s="4">
        <v>1</v>
      </c>
      <c r="CH55" s="4">
        <v>1</v>
      </c>
      <c r="CI55" s="5">
        <v>0</v>
      </c>
      <c r="CJ55" s="5">
        <v>0</v>
      </c>
      <c r="CK55" s="5">
        <v>0</v>
      </c>
      <c r="CL55" s="5">
        <v>0</v>
      </c>
    </row>
    <row r="56" spans="1:91" hidden="1" x14ac:dyDescent="0.2">
      <c r="A56" t="s">
        <v>292</v>
      </c>
      <c r="B56" t="s">
        <v>270</v>
      </c>
      <c r="C56" t="s">
        <v>289</v>
      </c>
      <c r="D56">
        <v>1.1000000000000001</v>
      </c>
      <c r="E56" t="s">
        <v>272</v>
      </c>
      <c r="F56" t="s">
        <v>278</v>
      </c>
      <c r="G56" t="s">
        <v>107</v>
      </c>
      <c r="H56" t="s">
        <v>275</v>
      </c>
      <c r="I56">
        <v>-1.0707E-2</v>
      </c>
      <c r="J56">
        <v>-6.3892999999999997E-3</v>
      </c>
      <c r="K56">
        <v>-2.5195999999999999E-3</v>
      </c>
      <c r="L56">
        <v>1973.3</v>
      </c>
      <c r="M56">
        <v>-410.42</v>
      </c>
      <c r="N56">
        <v>0.98409999999999997</v>
      </c>
      <c r="O56">
        <v>4.8361000000000001</v>
      </c>
      <c r="P56">
        <v>1618.4</v>
      </c>
      <c r="Q56">
        <v>5.4612999999999996</v>
      </c>
      <c r="R56">
        <v>0.70670999999999995</v>
      </c>
      <c r="S56">
        <v>0.67286999999999997</v>
      </c>
      <c r="T56">
        <v>1.4359E-2</v>
      </c>
      <c r="U56">
        <v>1.2298999999999999E-2</v>
      </c>
      <c r="V56">
        <v>0.71221000000000001</v>
      </c>
      <c r="W56">
        <v>0.69089</v>
      </c>
      <c r="X56">
        <v>1.4224000000000001E-2</v>
      </c>
      <c r="Y56">
        <v>1.2267E-2</v>
      </c>
      <c r="Z56">
        <v>0.70348999999999995</v>
      </c>
      <c r="AA56">
        <v>0.68152000000000001</v>
      </c>
      <c r="AB56">
        <v>1.4437999999999999E-2</v>
      </c>
      <c r="AC56">
        <v>1.2341E-2</v>
      </c>
      <c r="AD56">
        <v>30</v>
      </c>
      <c r="AE56">
        <v>30</v>
      </c>
      <c r="AF56">
        <v>0.44202999999999998</v>
      </c>
      <c r="AG56">
        <v>0.37597999999999998</v>
      </c>
      <c r="AH56">
        <v>6.6049999999999998E-2</v>
      </c>
      <c r="AI56">
        <v>32</v>
      </c>
      <c r="AJ56">
        <v>28</v>
      </c>
      <c r="AK56">
        <v>7</v>
      </c>
      <c r="AL56">
        <v>0</v>
      </c>
      <c r="AM56">
        <v>1</v>
      </c>
      <c r="AN56">
        <v>0</v>
      </c>
      <c r="AO56">
        <v>0.96526000000000001</v>
      </c>
      <c r="AP56">
        <v>1</v>
      </c>
      <c r="AQ56">
        <v>1</v>
      </c>
      <c r="AR56" t="s">
        <v>95</v>
      </c>
      <c r="AS56" t="s">
        <v>95</v>
      </c>
      <c r="AT56" t="s">
        <v>95</v>
      </c>
      <c r="AU56" t="s">
        <v>95</v>
      </c>
      <c r="AV56" t="s">
        <v>95</v>
      </c>
      <c r="AW56" t="s">
        <v>95</v>
      </c>
      <c r="AX56" t="s">
        <v>95</v>
      </c>
      <c r="AY56" t="s">
        <v>94</v>
      </c>
      <c r="AZ56" t="s">
        <v>95</v>
      </c>
      <c r="BA56" t="s">
        <v>94</v>
      </c>
      <c r="BB56" t="s">
        <v>95</v>
      </c>
      <c r="CG56" s="4">
        <v>1</v>
      </c>
      <c r="CH56" s="4">
        <v>1</v>
      </c>
      <c r="CI56" s="5">
        <v>1</v>
      </c>
      <c r="CJ56" s="5">
        <v>1</v>
      </c>
      <c r="CK56" s="5">
        <v>0</v>
      </c>
      <c r="CL56" s="5">
        <v>0</v>
      </c>
    </row>
    <row r="57" spans="1:91" hidden="1" x14ac:dyDescent="0.2">
      <c r="A57" t="s">
        <v>293</v>
      </c>
      <c r="B57" t="s">
        <v>294</v>
      </c>
      <c r="C57" t="s">
        <v>192</v>
      </c>
      <c r="D57">
        <v>1.1000000000000001</v>
      </c>
      <c r="E57" t="s">
        <v>90</v>
      </c>
      <c r="F57" t="s">
        <v>295</v>
      </c>
      <c r="G57" t="s">
        <v>296</v>
      </c>
      <c r="H57" t="s">
        <v>297</v>
      </c>
      <c r="I57">
        <v>0.21557000000000001</v>
      </c>
      <c r="J57">
        <v>0.19420999999999999</v>
      </c>
      <c r="K57" s="1">
        <v>153360</v>
      </c>
      <c r="L57">
        <v>2030.2</v>
      </c>
      <c r="M57">
        <v>20.385000000000002</v>
      </c>
      <c r="N57" s="1">
        <v>25531000</v>
      </c>
      <c r="O57" s="1">
        <v>8.8745999999999995E-11</v>
      </c>
      <c r="P57">
        <v>1825</v>
      </c>
      <c r="Q57" s="1">
        <v>-307270000</v>
      </c>
      <c r="R57">
        <v>0.98587999999999998</v>
      </c>
      <c r="S57">
        <v>0.98411999999999999</v>
      </c>
      <c r="T57" s="1">
        <v>175000</v>
      </c>
      <c r="U57" s="1">
        <v>124820</v>
      </c>
      <c r="V57">
        <v>0.98533000000000004</v>
      </c>
      <c r="W57">
        <v>0.98416000000000003</v>
      </c>
      <c r="X57" s="1">
        <v>178400</v>
      </c>
      <c r="Y57" s="1">
        <v>131870</v>
      </c>
      <c r="Z57">
        <v>0.70735000000000003</v>
      </c>
      <c r="AA57">
        <v>0.68393999999999999</v>
      </c>
      <c r="AB57" s="1">
        <v>796810</v>
      </c>
      <c r="AC57" s="1">
        <v>629920</v>
      </c>
      <c r="AD57">
        <v>28</v>
      </c>
      <c r="AE57">
        <v>28</v>
      </c>
      <c r="AF57">
        <v>0.21565999999999999</v>
      </c>
      <c r="AG57">
        <v>7.4419000000000004E-4</v>
      </c>
      <c r="AH57">
        <v>0.21490999999999999</v>
      </c>
      <c r="AI57">
        <v>28</v>
      </c>
      <c r="AJ57">
        <v>0</v>
      </c>
      <c r="AK57">
        <v>27</v>
      </c>
      <c r="AL57">
        <v>0</v>
      </c>
      <c r="AM57">
        <v>0</v>
      </c>
      <c r="AN57">
        <v>0</v>
      </c>
      <c r="AO57">
        <v>0.81640000000000001</v>
      </c>
      <c r="AP57">
        <v>0</v>
      </c>
      <c r="AQ57">
        <v>0</v>
      </c>
      <c r="AR57" t="s">
        <v>95</v>
      </c>
      <c r="AS57" t="s">
        <v>95</v>
      </c>
      <c r="AT57" t="s">
        <v>95</v>
      </c>
      <c r="AU57" t="s">
        <v>95</v>
      </c>
      <c r="AV57" t="s">
        <v>95</v>
      </c>
      <c r="AW57" t="s">
        <v>95</v>
      </c>
      <c r="AX57" t="s">
        <v>95</v>
      </c>
      <c r="AY57" t="s">
        <v>95</v>
      </c>
      <c r="AZ57" t="s">
        <v>95</v>
      </c>
      <c r="BA57" t="s">
        <v>95</v>
      </c>
      <c r="BB57" t="s">
        <v>95</v>
      </c>
      <c r="BC57" t="s">
        <v>95</v>
      </c>
      <c r="BD57" t="s">
        <v>95</v>
      </c>
      <c r="BE57">
        <v>1</v>
      </c>
      <c r="BI57">
        <v>0</v>
      </c>
      <c r="BL57">
        <v>1</v>
      </c>
      <c r="BM57">
        <v>1</v>
      </c>
      <c r="BN57">
        <v>2</v>
      </c>
      <c r="BO57">
        <v>2</v>
      </c>
      <c r="BP57">
        <v>0</v>
      </c>
      <c r="BQ57">
        <v>0</v>
      </c>
      <c r="BS57">
        <v>1</v>
      </c>
      <c r="BT57">
        <v>1</v>
      </c>
      <c r="BU57">
        <v>0</v>
      </c>
      <c r="BV57">
        <v>0</v>
      </c>
      <c r="BW57">
        <v>0</v>
      </c>
      <c r="BX57">
        <v>0</v>
      </c>
      <c r="BY57">
        <v>100</v>
      </c>
      <c r="CG57" s="4">
        <v>1</v>
      </c>
      <c r="CH57" s="4">
        <v>1</v>
      </c>
      <c r="CI57" s="5">
        <v>0</v>
      </c>
      <c r="CJ57" s="5">
        <v>0</v>
      </c>
      <c r="CK57" s="5">
        <v>0</v>
      </c>
      <c r="CL57" s="5">
        <v>0</v>
      </c>
    </row>
    <row r="58" spans="1:91" hidden="1" x14ac:dyDescent="0.2">
      <c r="A58" t="s">
        <v>298</v>
      </c>
      <c r="B58" t="s">
        <v>294</v>
      </c>
      <c r="C58" t="s">
        <v>192</v>
      </c>
      <c r="D58">
        <v>1.1000000000000001</v>
      </c>
      <c r="E58" t="s">
        <v>90</v>
      </c>
      <c r="F58" t="s">
        <v>299</v>
      </c>
      <c r="G58" t="s">
        <v>107</v>
      </c>
      <c r="H58" t="s">
        <v>297</v>
      </c>
      <c r="I58">
        <v>0.26440000000000002</v>
      </c>
      <c r="J58">
        <v>0.18881999999999999</v>
      </c>
      <c r="K58">
        <v>1.5878000000000001E-3</v>
      </c>
      <c r="L58">
        <v>2022.2</v>
      </c>
      <c r="M58">
        <v>16.620999999999999</v>
      </c>
      <c r="N58">
        <v>8.9085999999999999E-2</v>
      </c>
      <c r="O58">
        <v>3.0823</v>
      </c>
      <c r="P58">
        <v>2044.6</v>
      </c>
      <c r="Q58">
        <v>-3.1806999999999999</v>
      </c>
      <c r="R58">
        <v>0.98311999999999999</v>
      </c>
      <c r="S58">
        <v>0.98090999999999995</v>
      </c>
      <c r="T58">
        <v>1.8867000000000001E-3</v>
      </c>
      <c r="U58">
        <v>1.3393999999999999E-3</v>
      </c>
      <c r="V58">
        <v>0.97785</v>
      </c>
      <c r="W58">
        <v>0.97599999999999998</v>
      </c>
      <c r="X58">
        <v>2.1610000000000002E-3</v>
      </c>
      <c r="Y58">
        <v>1.6410000000000001E-3</v>
      </c>
      <c r="Z58">
        <v>0.72543000000000002</v>
      </c>
      <c r="AA58">
        <v>0.70255000000000001</v>
      </c>
      <c r="AB58">
        <v>7.6084000000000004E-3</v>
      </c>
      <c r="AC58">
        <v>6.2218000000000004E-3</v>
      </c>
      <c r="AD58">
        <v>27</v>
      </c>
      <c r="AE58">
        <v>27</v>
      </c>
      <c r="AF58">
        <v>0.59382999999999997</v>
      </c>
      <c r="AG58">
        <v>2.5885999999999999E-3</v>
      </c>
      <c r="AH58">
        <v>0.59123999999999999</v>
      </c>
      <c r="AI58">
        <v>27</v>
      </c>
      <c r="AJ58">
        <v>0</v>
      </c>
      <c r="AK58">
        <v>26</v>
      </c>
      <c r="AL58">
        <v>0</v>
      </c>
      <c r="AM58">
        <v>0</v>
      </c>
      <c r="AN58">
        <v>0</v>
      </c>
      <c r="AO58">
        <v>0.82154000000000005</v>
      </c>
      <c r="AP58">
        <v>1</v>
      </c>
      <c r="AQ58">
        <v>1</v>
      </c>
      <c r="AR58" t="s">
        <v>95</v>
      </c>
      <c r="AS58" t="s">
        <v>95</v>
      </c>
      <c r="AT58" t="s">
        <v>95</v>
      </c>
      <c r="AU58" t="s">
        <v>95</v>
      </c>
      <c r="AV58" t="s">
        <v>95</v>
      </c>
      <c r="AW58" t="s">
        <v>95</v>
      </c>
      <c r="AX58" t="s">
        <v>95</v>
      </c>
      <c r="AY58" t="s">
        <v>95</v>
      </c>
      <c r="AZ58" t="s">
        <v>95</v>
      </c>
      <c r="BA58" t="s">
        <v>95</v>
      </c>
      <c r="BB58" t="s">
        <v>95</v>
      </c>
      <c r="BC58" t="s">
        <v>95</v>
      </c>
      <c r="BD58" t="s">
        <v>95</v>
      </c>
      <c r="BI58">
        <v>0</v>
      </c>
      <c r="BJ58" t="s">
        <v>108</v>
      </c>
      <c r="BK58" t="s">
        <v>109</v>
      </c>
      <c r="BL58">
        <v>1</v>
      </c>
      <c r="BM58">
        <v>1</v>
      </c>
      <c r="BN58">
        <v>1</v>
      </c>
      <c r="BO58">
        <v>1</v>
      </c>
      <c r="BP58">
        <v>0</v>
      </c>
      <c r="BQ58">
        <v>0</v>
      </c>
      <c r="BS58">
        <v>1</v>
      </c>
      <c r="BT58">
        <v>1</v>
      </c>
      <c r="BU58">
        <v>1</v>
      </c>
      <c r="BV58">
        <v>1</v>
      </c>
      <c r="BW58">
        <v>0</v>
      </c>
      <c r="BX58">
        <v>0</v>
      </c>
      <c r="BY58">
        <v>101</v>
      </c>
      <c r="CG58" s="4">
        <v>1</v>
      </c>
      <c r="CH58" s="4">
        <v>1</v>
      </c>
      <c r="CI58" s="5">
        <v>1</v>
      </c>
      <c r="CJ58" s="5">
        <v>1</v>
      </c>
      <c r="CK58" s="5">
        <v>0</v>
      </c>
      <c r="CL58" s="5">
        <v>0</v>
      </c>
    </row>
    <row r="59" spans="1:91" hidden="1" x14ac:dyDescent="0.2">
      <c r="A59" t="s">
        <v>300</v>
      </c>
      <c r="B59" t="s">
        <v>294</v>
      </c>
      <c r="C59" t="s">
        <v>192</v>
      </c>
      <c r="D59">
        <v>2.5</v>
      </c>
      <c r="E59" t="s">
        <v>301</v>
      </c>
      <c r="F59" t="s">
        <v>302</v>
      </c>
      <c r="G59" t="s">
        <v>296</v>
      </c>
      <c r="H59" t="s">
        <v>297</v>
      </c>
      <c r="I59">
        <v>0.21399000000000001</v>
      </c>
      <c r="J59">
        <v>0.21398</v>
      </c>
      <c r="K59" s="1">
        <v>323690</v>
      </c>
      <c r="L59">
        <v>2073.3000000000002</v>
      </c>
      <c r="M59">
        <v>20.536000000000001</v>
      </c>
      <c r="N59" s="1">
        <v>168330000000</v>
      </c>
      <c r="O59" s="1">
        <v>5.6794999999999998E-12</v>
      </c>
      <c r="P59">
        <v>1831.5</v>
      </c>
      <c r="Q59" s="1">
        <v>-651580000</v>
      </c>
      <c r="R59">
        <v>0.96965000000000001</v>
      </c>
      <c r="S59">
        <v>0.95952999999999999</v>
      </c>
      <c r="T59" s="1">
        <v>221650</v>
      </c>
      <c r="U59" s="1">
        <v>189190</v>
      </c>
      <c r="V59">
        <v>0.96965000000000001</v>
      </c>
      <c r="W59">
        <v>0.96357999999999999</v>
      </c>
      <c r="X59" s="1">
        <v>221650</v>
      </c>
      <c r="Y59" s="1">
        <v>189190</v>
      </c>
      <c r="Z59">
        <v>0.90615999999999997</v>
      </c>
      <c r="AA59">
        <v>0.88739000000000001</v>
      </c>
      <c r="AB59" s="1">
        <v>389760</v>
      </c>
      <c r="AC59" s="1">
        <v>287750</v>
      </c>
      <c r="AD59">
        <v>13</v>
      </c>
      <c r="AE59">
        <v>13</v>
      </c>
      <c r="AF59" s="1">
        <v>2.6767E-5</v>
      </c>
      <c r="AG59" s="1">
        <v>2.1981000000000001E-7</v>
      </c>
      <c r="AH59" s="1">
        <v>2.6546999999999998E-5</v>
      </c>
      <c r="AI59">
        <v>13</v>
      </c>
      <c r="AJ59">
        <v>0</v>
      </c>
      <c r="AK59">
        <v>12</v>
      </c>
      <c r="AL59">
        <v>0</v>
      </c>
      <c r="AM59">
        <v>0</v>
      </c>
      <c r="AN59">
        <v>1</v>
      </c>
      <c r="AO59">
        <v>0.79140999999999995</v>
      </c>
      <c r="AP59">
        <v>0</v>
      </c>
      <c r="AQ59">
        <v>0</v>
      </c>
      <c r="AR59" t="s">
        <v>95</v>
      </c>
      <c r="AS59" t="s">
        <v>95</v>
      </c>
      <c r="AT59" t="s">
        <v>95</v>
      </c>
      <c r="AU59" t="s">
        <v>95</v>
      </c>
      <c r="AV59" t="s">
        <v>95</v>
      </c>
      <c r="AW59" t="s">
        <v>95</v>
      </c>
      <c r="AX59" t="s">
        <v>95</v>
      </c>
      <c r="AY59" t="s">
        <v>94</v>
      </c>
      <c r="AZ59" t="s">
        <v>95</v>
      </c>
      <c r="BA59" t="s">
        <v>94</v>
      </c>
      <c r="BB59" t="s">
        <v>95</v>
      </c>
      <c r="BC59" t="s">
        <v>94</v>
      </c>
      <c r="BD59" t="s">
        <v>95</v>
      </c>
      <c r="BE59">
        <v>1</v>
      </c>
      <c r="BI59">
        <v>0</v>
      </c>
      <c r="BM59">
        <v>1</v>
      </c>
      <c r="BS59">
        <v>1</v>
      </c>
      <c r="BT59">
        <v>1</v>
      </c>
      <c r="BU59">
        <v>0</v>
      </c>
      <c r="BV59">
        <v>0</v>
      </c>
      <c r="BW59">
        <v>0</v>
      </c>
      <c r="BX59">
        <v>0</v>
      </c>
      <c r="BY59">
        <v>102</v>
      </c>
      <c r="CG59" s="4">
        <v>1</v>
      </c>
      <c r="CH59" s="4">
        <v>1</v>
      </c>
      <c r="CI59" s="5">
        <v>0</v>
      </c>
      <c r="CJ59" s="5">
        <v>0</v>
      </c>
      <c r="CK59" s="5">
        <v>0</v>
      </c>
      <c r="CL59" s="5">
        <v>0</v>
      </c>
    </row>
    <row r="60" spans="1:91" hidden="1" x14ac:dyDescent="0.2">
      <c r="A60" t="s">
        <v>303</v>
      </c>
      <c r="B60" t="s">
        <v>294</v>
      </c>
      <c r="C60" t="s">
        <v>192</v>
      </c>
      <c r="D60">
        <v>2.5</v>
      </c>
      <c r="E60" t="s">
        <v>301</v>
      </c>
      <c r="F60" t="s">
        <v>304</v>
      </c>
      <c r="G60" t="s">
        <v>305</v>
      </c>
      <c r="H60" t="s">
        <v>297</v>
      </c>
      <c r="I60">
        <v>0.1774</v>
      </c>
      <c r="J60">
        <v>0.1774</v>
      </c>
      <c r="K60">
        <v>1598.6</v>
      </c>
      <c r="L60">
        <v>2091.1999999999998</v>
      </c>
      <c r="M60">
        <v>24.771000000000001</v>
      </c>
      <c r="N60" s="1">
        <v>3602300000</v>
      </c>
      <c r="O60" s="1">
        <v>1.5536000000000001E-7</v>
      </c>
      <c r="P60">
        <v>1878.8</v>
      </c>
      <c r="Q60" s="1">
        <v>-3215600</v>
      </c>
      <c r="R60">
        <v>0.95201000000000002</v>
      </c>
      <c r="S60">
        <v>0.93601000000000001</v>
      </c>
      <c r="T60">
        <v>1424.3</v>
      </c>
      <c r="U60">
        <v>1309.0999999999999</v>
      </c>
      <c r="V60">
        <v>0.95201000000000002</v>
      </c>
      <c r="W60">
        <v>0.94240999999999997</v>
      </c>
      <c r="X60">
        <v>1424.2</v>
      </c>
      <c r="Y60">
        <v>1309.0999999999999</v>
      </c>
      <c r="Z60">
        <v>0.84641</v>
      </c>
      <c r="AA60">
        <v>0.81569000000000003</v>
      </c>
      <c r="AB60">
        <v>2547.9</v>
      </c>
      <c r="AC60">
        <v>1923.9</v>
      </c>
      <c r="AD60">
        <v>13</v>
      </c>
      <c r="AE60">
        <v>13</v>
      </c>
      <c r="AF60" s="1">
        <v>7.3147999999999998E-6</v>
      </c>
      <c r="AG60" s="1">
        <v>3.6087999999999999E-7</v>
      </c>
      <c r="AH60" s="1">
        <v>6.9538999999999996E-6</v>
      </c>
      <c r="AI60">
        <v>13</v>
      </c>
      <c r="AJ60">
        <v>0</v>
      </c>
      <c r="AK60">
        <v>12</v>
      </c>
      <c r="AL60">
        <v>0</v>
      </c>
      <c r="AM60">
        <v>0</v>
      </c>
      <c r="AN60">
        <v>1</v>
      </c>
      <c r="AO60">
        <v>0.79290000000000005</v>
      </c>
      <c r="AP60">
        <v>0</v>
      </c>
      <c r="AQ60">
        <v>0</v>
      </c>
      <c r="AR60" t="s">
        <v>95</v>
      </c>
      <c r="AS60" t="s">
        <v>95</v>
      </c>
      <c r="AT60" t="s">
        <v>95</v>
      </c>
      <c r="AU60" t="s">
        <v>95</v>
      </c>
      <c r="AV60" t="s">
        <v>95</v>
      </c>
      <c r="AW60" t="s">
        <v>95</v>
      </c>
      <c r="AX60" t="s">
        <v>95</v>
      </c>
      <c r="AY60" t="s">
        <v>94</v>
      </c>
      <c r="AZ60" t="s">
        <v>95</v>
      </c>
      <c r="BA60" t="s">
        <v>94</v>
      </c>
      <c r="BB60" t="s">
        <v>95</v>
      </c>
      <c r="BC60" t="s">
        <v>94</v>
      </c>
      <c r="BD60" t="s">
        <v>95</v>
      </c>
      <c r="BE60">
        <v>1</v>
      </c>
      <c r="BI60">
        <v>0</v>
      </c>
      <c r="BM60">
        <v>1</v>
      </c>
      <c r="BS60">
        <v>1</v>
      </c>
      <c r="BT60">
        <v>1</v>
      </c>
      <c r="BU60">
        <v>0</v>
      </c>
      <c r="BV60">
        <v>0</v>
      </c>
      <c r="BW60">
        <v>0</v>
      </c>
      <c r="BX60">
        <v>0</v>
      </c>
      <c r="BY60">
        <v>103</v>
      </c>
      <c r="CG60" s="4">
        <v>1</v>
      </c>
      <c r="CH60" s="4">
        <v>1</v>
      </c>
      <c r="CI60" s="5">
        <v>0</v>
      </c>
      <c r="CJ60" s="5">
        <v>0</v>
      </c>
      <c r="CK60" s="5">
        <v>0</v>
      </c>
      <c r="CL60" s="5">
        <v>0</v>
      </c>
    </row>
    <row r="61" spans="1:91" x14ac:dyDescent="0.2">
      <c r="A61" t="s">
        <v>306</v>
      </c>
      <c r="B61" t="s">
        <v>294</v>
      </c>
      <c r="C61" t="s">
        <v>192</v>
      </c>
      <c r="D61">
        <v>2.5</v>
      </c>
      <c r="E61" t="s">
        <v>301</v>
      </c>
      <c r="F61" t="s">
        <v>307</v>
      </c>
      <c r="G61" t="s">
        <v>308</v>
      </c>
      <c r="H61" t="s">
        <v>297</v>
      </c>
      <c r="I61">
        <v>2.3639000000000001</v>
      </c>
      <c r="J61">
        <v>0.11309</v>
      </c>
      <c r="K61">
        <v>2.5933999999999999E-2</v>
      </c>
      <c r="L61">
        <v>2012.2</v>
      </c>
      <c r="M61">
        <v>1.859</v>
      </c>
      <c r="N61">
        <v>0.47376000000000001</v>
      </c>
      <c r="O61">
        <v>2.3683999999999998</v>
      </c>
      <c r="P61">
        <v>2034.8</v>
      </c>
      <c r="Q61">
        <v>-51.933</v>
      </c>
      <c r="R61">
        <v>0.96928000000000003</v>
      </c>
      <c r="S61">
        <v>0.96543999999999996</v>
      </c>
      <c r="T61">
        <v>4.0667000000000002E-2</v>
      </c>
      <c r="U61">
        <v>2.3258000000000001E-2</v>
      </c>
      <c r="V61">
        <v>0.80496000000000001</v>
      </c>
      <c r="W61">
        <v>0.78935</v>
      </c>
      <c r="X61">
        <v>0.10247000000000001</v>
      </c>
      <c r="Y61">
        <v>8.4869E-2</v>
      </c>
      <c r="Z61">
        <v>0.81520999999999999</v>
      </c>
      <c r="AA61">
        <v>0.80042999999999997</v>
      </c>
      <c r="AB61">
        <v>9.9737999999999993E-2</v>
      </c>
      <c r="AC61">
        <v>8.0944000000000002E-2</v>
      </c>
      <c r="AD61">
        <v>28</v>
      </c>
      <c r="AE61">
        <v>13</v>
      </c>
      <c r="AF61">
        <v>1.2902</v>
      </c>
      <c r="AG61">
        <v>0.38647999999999999</v>
      </c>
      <c r="AH61">
        <v>0.90368000000000004</v>
      </c>
      <c r="AI61">
        <v>13</v>
      </c>
      <c r="AJ61">
        <v>0</v>
      </c>
      <c r="AK61">
        <v>12</v>
      </c>
      <c r="AL61">
        <v>0</v>
      </c>
      <c r="AM61">
        <v>0</v>
      </c>
      <c r="AN61">
        <v>1</v>
      </c>
      <c r="AO61">
        <v>0.91266000000000003</v>
      </c>
      <c r="AP61">
        <v>1</v>
      </c>
      <c r="AQ61">
        <v>1</v>
      </c>
      <c r="AR61" t="s">
        <v>95</v>
      </c>
      <c r="AS61" t="s">
        <v>95</v>
      </c>
      <c r="AT61" t="s">
        <v>95</v>
      </c>
      <c r="AU61" t="s">
        <v>95</v>
      </c>
      <c r="AV61" t="s">
        <v>95</v>
      </c>
      <c r="AW61" t="s">
        <v>95</v>
      </c>
      <c r="AX61" t="s">
        <v>95</v>
      </c>
      <c r="AY61" t="s">
        <v>95</v>
      </c>
      <c r="AZ61" t="s">
        <v>95</v>
      </c>
      <c r="BA61" t="s">
        <v>95</v>
      </c>
      <c r="BB61" t="s">
        <v>95</v>
      </c>
      <c r="BC61" t="s">
        <v>95</v>
      </c>
      <c r="BD61" t="s">
        <v>95</v>
      </c>
      <c r="BE61">
        <v>1</v>
      </c>
      <c r="BI61">
        <v>0</v>
      </c>
      <c r="BL61">
        <v>1</v>
      </c>
      <c r="BM61">
        <v>1</v>
      </c>
      <c r="BS61">
        <v>1</v>
      </c>
      <c r="BT61">
        <v>1</v>
      </c>
      <c r="BU61">
        <v>0</v>
      </c>
      <c r="BV61">
        <v>0</v>
      </c>
      <c r="BW61">
        <v>1</v>
      </c>
      <c r="BX61">
        <v>1</v>
      </c>
      <c r="BY61">
        <v>104</v>
      </c>
      <c r="CG61" s="4">
        <v>1</v>
      </c>
      <c r="CH61" s="4">
        <v>1</v>
      </c>
      <c r="CI61" s="5">
        <v>0</v>
      </c>
      <c r="CJ61" s="5">
        <v>0</v>
      </c>
      <c r="CK61" s="5">
        <v>1</v>
      </c>
      <c r="CL61" s="5">
        <v>1</v>
      </c>
    </row>
    <row r="62" spans="1:91" hidden="1" x14ac:dyDescent="0.2">
      <c r="A62" t="s">
        <v>309</v>
      </c>
      <c r="B62" t="s">
        <v>294</v>
      </c>
      <c r="C62" t="s">
        <v>192</v>
      </c>
      <c r="D62">
        <v>2.5</v>
      </c>
      <c r="E62" t="s">
        <v>301</v>
      </c>
      <c r="F62" t="s">
        <v>310</v>
      </c>
      <c r="G62" t="s">
        <v>296</v>
      </c>
      <c r="H62" t="s">
        <v>297</v>
      </c>
      <c r="I62">
        <v>0.1802</v>
      </c>
      <c r="J62">
        <v>0.12298000000000001</v>
      </c>
      <c r="K62">
        <v>34099</v>
      </c>
      <c r="L62">
        <v>2022.1</v>
      </c>
      <c r="M62">
        <v>24.387</v>
      </c>
      <c r="N62" s="1">
        <v>1679300</v>
      </c>
      <c r="O62" s="1">
        <v>1.2683E-6</v>
      </c>
      <c r="P62">
        <v>1800.9</v>
      </c>
      <c r="Q62" s="1">
        <v>-68249000</v>
      </c>
      <c r="R62">
        <v>0.99697999999999998</v>
      </c>
      <c r="S62">
        <v>0.99660000000000004</v>
      </c>
      <c r="T62">
        <v>16241</v>
      </c>
      <c r="U62">
        <v>11892</v>
      </c>
      <c r="V62">
        <v>0.98846000000000001</v>
      </c>
      <c r="W62">
        <v>0.98753999999999997</v>
      </c>
      <c r="X62">
        <v>31729</v>
      </c>
      <c r="Y62">
        <v>26770</v>
      </c>
      <c r="Z62">
        <v>0.86946000000000001</v>
      </c>
      <c r="AA62">
        <v>0.85901000000000005</v>
      </c>
      <c r="AB62" s="1">
        <v>106730</v>
      </c>
      <c r="AC62">
        <v>94183</v>
      </c>
      <c r="AD62">
        <v>28</v>
      </c>
      <c r="AE62">
        <v>28</v>
      </c>
      <c r="AF62">
        <v>0.59575</v>
      </c>
      <c r="AG62">
        <v>1.1313999999999999E-2</v>
      </c>
      <c r="AH62">
        <v>0.58443000000000001</v>
      </c>
      <c r="AI62">
        <v>28</v>
      </c>
      <c r="AJ62">
        <v>0</v>
      </c>
      <c r="AK62">
        <v>27</v>
      </c>
      <c r="AL62">
        <v>0</v>
      </c>
      <c r="AM62">
        <v>0</v>
      </c>
      <c r="AN62">
        <v>0</v>
      </c>
      <c r="AO62">
        <v>0.89493999999999996</v>
      </c>
      <c r="AP62">
        <v>0</v>
      </c>
      <c r="AQ62">
        <v>0</v>
      </c>
      <c r="AR62" t="s">
        <v>95</v>
      </c>
      <c r="AS62" t="s">
        <v>95</v>
      </c>
      <c r="AT62" t="s">
        <v>95</v>
      </c>
      <c r="AU62" t="s">
        <v>95</v>
      </c>
      <c r="AV62" t="s">
        <v>95</v>
      </c>
      <c r="AW62" t="s">
        <v>95</v>
      </c>
      <c r="AX62" t="s">
        <v>95</v>
      </c>
      <c r="AY62" t="s">
        <v>95</v>
      </c>
      <c r="AZ62" t="s">
        <v>95</v>
      </c>
      <c r="BA62" t="s">
        <v>95</v>
      </c>
      <c r="BB62" t="s">
        <v>95</v>
      </c>
      <c r="BC62" t="s">
        <v>95</v>
      </c>
      <c r="BD62" t="s">
        <v>95</v>
      </c>
      <c r="BE62">
        <v>1</v>
      </c>
      <c r="BI62">
        <v>0</v>
      </c>
      <c r="BL62">
        <v>1</v>
      </c>
      <c r="BM62">
        <v>1</v>
      </c>
      <c r="BS62">
        <v>1</v>
      </c>
      <c r="BT62">
        <v>1</v>
      </c>
      <c r="BU62">
        <v>0</v>
      </c>
      <c r="BV62">
        <v>0</v>
      </c>
      <c r="BW62">
        <v>0</v>
      </c>
      <c r="BX62">
        <v>0</v>
      </c>
      <c r="BY62">
        <v>105</v>
      </c>
      <c r="CG62" s="4">
        <v>1</v>
      </c>
      <c r="CH62" s="4">
        <v>1</v>
      </c>
      <c r="CI62" s="5">
        <v>0</v>
      </c>
      <c r="CJ62" s="5">
        <v>0</v>
      </c>
      <c r="CK62" s="5">
        <v>0</v>
      </c>
      <c r="CL62" s="5">
        <v>0</v>
      </c>
    </row>
    <row r="63" spans="1:91" hidden="1" x14ac:dyDescent="0.2">
      <c r="A63" t="s">
        <v>311</v>
      </c>
      <c r="B63" t="s">
        <v>294</v>
      </c>
      <c r="C63" t="s">
        <v>192</v>
      </c>
      <c r="D63">
        <v>2.5</v>
      </c>
      <c r="E63" t="s">
        <v>301</v>
      </c>
      <c r="F63" t="s">
        <v>312</v>
      </c>
      <c r="G63" t="s">
        <v>305</v>
      </c>
      <c r="H63" t="s">
        <v>297</v>
      </c>
      <c r="I63">
        <v>0.13982</v>
      </c>
      <c r="J63">
        <v>9.2324000000000003E-2</v>
      </c>
      <c r="K63">
        <v>574.33000000000004</v>
      </c>
      <c r="L63">
        <v>2021.1</v>
      </c>
      <c r="M63">
        <v>31.428000000000001</v>
      </c>
      <c r="N63">
        <v>27468</v>
      </c>
      <c r="O63">
        <v>3.7292E-4</v>
      </c>
      <c r="P63">
        <v>1832.6</v>
      </c>
      <c r="Q63" s="1">
        <v>-1148200</v>
      </c>
      <c r="R63">
        <v>0.99519000000000002</v>
      </c>
      <c r="S63">
        <v>0.99458999999999997</v>
      </c>
      <c r="T63">
        <v>334.41</v>
      </c>
      <c r="U63">
        <v>282.16000000000003</v>
      </c>
      <c r="V63">
        <v>0.98509000000000002</v>
      </c>
      <c r="W63">
        <v>0.9839</v>
      </c>
      <c r="X63">
        <v>588.97</v>
      </c>
      <c r="Y63">
        <v>511.95</v>
      </c>
      <c r="Z63">
        <v>0.92513999999999996</v>
      </c>
      <c r="AA63">
        <v>0.91915000000000002</v>
      </c>
      <c r="AB63">
        <v>1319.7</v>
      </c>
      <c r="AC63">
        <v>1138.2</v>
      </c>
      <c r="AD63">
        <v>28</v>
      </c>
      <c r="AE63">
        <v>28</v>
      </c>
      <c r="AF63">
        <v>0.61016999999999999</v>
      </c>
      <c r="AG63">
        <v>4.0046999999999999E-2</v>
      </c>
      <c r="AH63">
        <v>0.57013000000000003</v>
      </c>
      <c r="AI63">
        <v>28</v>
      </c>
      <c r="AJ63">
        <v>0</v>
      </c>
      <c r="AK63">
        <v>27</v>
      </c>
      <c r="AL63">
        <v>0</v>
      </c>
      <c r="AM63">
        <v>0</v>
      </c>
      <c r="AN63">
        <v>0</v>
      </c>
      <c r="AO63">
        <v>0.91944999999999999</v>
      </c>
      <c r="AP63">
        <v>0</v>
      </c>
      <c r="AQ63">
        <v>0</v>
      </c>
      <c r="AR63" t="s">
        <v>95</v>
      </c>
      <c r="AS63" t="s">
        <v>95</v>
      </c>
      <c r="AT63" t="s">
        <v>95</v>
      </c>
      <c r="AU63" t="s">
        <v>95</v>
      </c>
      <c r="AV63" t="s">
        <v>95</v>
      </c>
      <c r="AW63" t="s">
        <v>95</v>
      </c>
      <c r="AX63" t="s">
        <v>95</v>
      </c>
      <c r="AY63" t="s">
        <v>95</v>
      </c>
      <c r="AZ63" t="s">
        <v>95</v>
      </c>
      <c r="BA63" t="s">
        <v>95</v>
      </c>
      <c r="BB63" t="s">
        <v>95</v>
      </c>
      <c r="BC63" t="s">
        <v>95</v>
      </c>
      <c r="BD63" t="s">
        <v>95</v>
      </c>
      <c r="BE63">
        <v>1</v>
      </c>
      <c r="BI63">
        <v>0</v>
      </c>
      <c r="BL63">
        <v>1</v>
      </c>
      <c r="BM63">
        <v>1</v>
      </c>
      <c r="BS63">
        <v>1</v>
      </c>
      <c r="BT63">
        <v>1</v>
      </c>
      <c r="BU63">
        <v>0</v>
      </c>
      <c r="BV63">
        <v>0</v>
      </c>
      <c r="BW63">
        <v>0</v>
      </c>
      <c r="BX63">
        <v>0</v>
      </c>
      <c r="BY63">
        <v>106</v>
      </c>
      <c r="CG63" s="4">
        <v>1</v>
      </c>
      <c r="CH63" s="4">
        <v>1</v>
      </c>
      <c r="CI63" s="5">
        <v>0</v>
      </c>
      <c r="CJ63" s="5">
        <v>0</v>
      </c>
      <c r="CK63" s="5">
        <v>0</v>
      </c>
      <c r="CL63" s="5">
        <v>0</v>
      </c>
    </row>
    <row r="64" spans="1:91" x14ac:dyDescent="0.2">
      <c r="A64" t="s">
        <v>313</v>
      </c>
      <c r="B64" t="s">
        <v>294</v>
      </c>
      <c r="C64" t="s">
        <v>192</v>
      </c>
      <c r="D64">
        <v>2.9</v>
      </c>
      <c r="E64" t="s">
        <v>314</v>
      </c>
      <c r="F64" t="s">
        <v>315</v>
      </c>
      <c r="G64" t="s">
        <v>305</v>
      </c>
      <c r="H64" t="s">
        <v>297</v>
      </c>
      <c r="I64">
        <v>0.14721000000000001</v>
      </c>
      <c r="J64">
        <v>0.13431999999999999</v>
      </c>
      <c r="K64">
        <v>1286</v>
      </c>
      <c r="L64">
        <v>2034.2</v>
      </c>
      <c r="M64">
        <v>29.852</v>
      </c>
      <c r="N64" s="1">
        <v>223200</v>
      </c>
      <c r="O64" s="1">
        <v>8.1126999999999994E-6</v>
      </c>
      <c r="P64">
        <v>1857.6</v>
      </c>
      <c r="Q64" s="1">
        <v>-2574100</v>
      </c>
      <c r="R64">
        <v>0.98411999999999999</v>
      </c>
      <c r="S64">
        <v>0.98214000000000001</v>
      </c>
      <c r="T64">
        <v>1444.1</v>
      </c>
      <c r="U64">
        <v>1158.0999999999999</v>
      </c>
      <c r="V64">
        <v>0.98370000000000002</v>
      </c>
      <c r="W64">
        <v>0.98238999999999999</v>
      </c>
      <c r="X64">
        <v>1463.4</v>
      </c>
      <c r="Y64">
        <v>1165.7</v>
      </c>
      <c r="Z64">
        <v>0.82147000000000003</v>
      </c>
      <c r="AA64">
        <v>0.80718000000000001</v>
      </c>
      <c r="AB64">
        <v>4842.6000000000004</v>
      </c>
      <c r="AC64">
        <v>3952.2</v>
      </c>
      <c r="AD64">
        <v>28</v>
      </c>
      <c r="AE64">
        <v>28</v>
      </c>
      <c r="AF64">
        <v>0.19314000000000001</v>
      </c>
      <c r="AG64">
        <v>4.9281999999999998E-3</v>
      </c>
      <c r="AH64">
        <v>0.18820999999999999</v>
      </c>
      <c r="AI64">
        <v>28</v>
      </c>
      <c r="AJ64">
        <v>0</v>
      </c>
      <c r="AK64">
        <v>27</v>
      </c>
      <c r="AL64">
        <v>0</v>
      </c>
      <c r="AM64">
        <v>0</v>
      </c>
      <c r="AN64">
        <v>0</v>
      </c>
      <c r="AO64">
        <v>0.85958999999999997</v>
      </c>
      <c r="AP64">
        <v>0</v>
      </c>
      <c r="AQ64">
        <v>0</v>
      </c>
      <c r="AR64" t="s">
        <v>95</v>
      </c>
      <c r="AS64" t="s">
        <v>95</v>
      </c>
      <c r="AT64" t="s">
        <v>95</v>
      </c>
      <c r="AU64" t="s">
        <v>95</v>
      </c>
      <c r="AV64" t="s">
        <v>95</v>
      </c>
      <c r="AW64" t="s">
        <v>95</v>
      </c>
      <c r="AX64" t="s">
        <v>95</v>
      </c>
      <c r="AY64" t="s">
        <v>94</v>
      </c>
      <c r="AZ64" t="s">
        <v>95</v>
      </c>
      <c r="BA64" t="s">
        <v>94</v>
      </c>
      <c r="BB64" t="s">
        <v>95</v>
      </c>
      <c r="BC64" t="s">
        <v>94</v>
      </c>
      <c r="BD64" t="s">
        <v>95</v>
      </c>
      <c r="BE64">
        <v>1</v>
      </c>
      <c r="BI64">
        <v>0</v>
      </c>
      <c r="BM64">
        <v>1</v>
      </c>
      <c r="BS64">
        <v>1</v>
      </c>
      <c r="BT64">
        <v>1</v>
      </c>
      <c r="BU64">
        <v>0</v>
      </c>
      <c r="BV64">
        <v>0</v>
      </c>
      <c r="BW64">
        <v>1</v>
      </c>
      <c r="BX64">
        <v>1</v>
      </c>
      <c r="BY64">
        <v>107</v>
      </c>
      <c r="CG64" s="4">
        <v>1</v>
      </c>
      <c r="CH64" s="4">
        <v>1</v>
      </c>
      <c r="CI64" s="5">
        <v>0</v>
      </c>
      <c r="CJ64" s="5">
        <v>0</v>
      </c>
      <c r="CK64" s="5">
        <v>1</v>
      </c>
      <c r="CL64" s="5">
        <v>1</v>
      </c>
    </row>
    <row r="65" spans="1:90" x14ac:dyDescent="0.2">
      <c r="A65" t="s">
        <v>316</v>
      </c>
      <c r="B65" t="s">
        <v>294</v>
      </c>
      <c r="C65" t="s">
        <v>192</v>
      </c>
      <c r="D65">
        <v>3.5</v>
      </c>
      <c r="E65" t="s">
        <v>317</v>
      </c>
      <c r="F65" t="s">
        <v>318</v>
      </c>
      <c r="G65" t="s">
        <v>319</v>
      </c>
      <c r="H65" t="s">
        <v>297</v>
      </c>
      <c r="I65">
        <v>0.23974999999999999</v>
      </c>
      <c r="J65">
        <v>0.10589</v>
      </c>
      <c r="K65">
        <v>0.51224999999999998</v>
      </c>
      <c r="L65">
        <v>2015.7</v>
      </c>
      <c r="M65">
        <v>18.329000000000001</v>
      </c>
      <c r="N65">
        <v>27.298999999999999</v>
      </c>
      <c r="O65">
        <v>9.7866999999999997</v>
      </c>
      <c r="P65">
        <v>2014.2</v>
      </c>
      <c r="Q65">
        <v>-1019.8</v>
      </c>
      <c r="R65">
        <v>0.98962000000000006</v>
      </c>
      <c r="S65">
        <v>0.98885999999999996</v>
      </c>
      <c r="T65">
        <v>0.78556000000000004</v>
      </c>
      <c r="U65">
        <v>0.55152999999999996</v>
      </c>
      <c r="V65">
        <v>0.95740999999999998</v>
      </c>
      <c r="W65">
        <v>0.95538000000000001</v>
      </c>
      <c r="X65">
        <v>1.5911</v>
      </c>
      <c r="Y65">
        <v>1.1577</v>
      </c>
      <c r="Z65">
        <v>0.74458999999999997</v>
      </c>
      <c r="AA65">
        <v>0.73243000000000003</v>
      </c>
      <c r="AB65">
        <v>3.8963000000000001</v>
      </c>
      <c r="AC65">
        <v>3.4729000000000001</v>
      </c>
      <c r="AD65">
        <v>45</v>
      </c>
      <c r="AE65">
        <v>28</v>
      </c>
      <c r="AF65">
        <v>0.84250999999999998</v>
      </c>
      <c r="AG65">
        <v>3.6630999999999997E-2</v>
      </c>
      <c r="AH65">
        <v>0.80588000000000004</v>
      </c>
      <c r="AI65">
        <v>28</v>
      </c>
      <c r="AJ65">
        <v>2</v>
      </c>
      <c r="AK65">
        <v>27</v>
      </c>
      <c r="AL65">
        <v>0</v>
      </c>
      <c r="AM65">
        <v>0</v>
      </c>
      <c r="AN65">
        <v>0</v>
      </c>
      <c r="AO65">
        <v>0.92947000000000002</v>
      </c>
      <c r="AP65">
        <v>0</v>
      </c>
      <c r="AQ65">
        <v>1</v>
      </c>
      <c r="AR65" t="s">
        <v>95</v>
      </c>
      <c r="AS65" t="s">
        <v>95</v>
      </c>
      <c r="AT65" t="s">
        <v>95</v>
      </c>
      <c r="AU65" t="s">
        <v>95</v>
      </c>
      <c r="AV65" t="s">
        <v>95</v>
      </c>
      <c r="AW65" t="s">
        <v>95</v>
      </c>
      <c r="AX65" t="s">
        <v>95</v>
      </c>
      <c r="AY65" t="s">
        <v>95</v>
      </c>
      <c r="AZ65" t="s">
        <v>95</v>
      </c>
      <c r="BA65" t="s">
        <v>95</v>
      </c>
      <c r="BB65" t="s">
        <v>95</v>
      </c>
      <c r="BC65" t="s">
        <v>95</v>
      </c>
      <c r="BD65" t="s">
        <v>95</v>
      </c>
      <c r="BI65">
        <v>0</v>
      </c>
      <c r="BJ65" t="s">
        <v>137</v>
      </c>
      <c r="BK65" t="s">
        <v>133</v>
      </c>
      <c r="BL65">
        <v>1</v>
      </c>
      <c r="BM65">
        <v>1</v>
      </c>
      <c r="BN65">
        <v>0</v>
      </c>
      <c r="BO65">
        <v>0</v>
      </c>
      <c r="BP65">
        <v>1</v>
      </c>
      <c r="BQ65">
        <v>1</v>
      </c>
      <c r="BS65">
        <v>1</v>
      </c>
      <c r="BT65">
        <v>1</v>
      </c>
      <c r="BU65">
        <v>0</v>
      </c>
      <c r="BV65">
        <v>0</v>
      </c>
      <c r="BW65">
        <v>1</v>
      </c>
      <c r="BX65">
        <v>1</v>
      </c>
      <c r="BY65">
        <v>108</v>
      </c>
      <c r="CG65" s="4">
        <v>1</v>
      </c>
      <c r="CH65" s="4">
        <v>1</v>
      </c>
      <c r="CI65" s="5">
        <v>0</v>
      </c>
      <c r="CJ65" s="5">
        <v>0</v>
      </c>
      <c r="CK65" s="5">
        <v>1</v>
      </c>
      <c r="CL65" s="5">
        <v>1</v>
      </c>
    </row>
    <row r="66" spans="1:90" hidden="1" x14ac:dyDescent="0.2">
      <c r="A66" t="s">
        <v>320</v>
      </c>
      <c r="B66" t="s">
        <v>294</v>
      </c>
      <c r="C66" t="s">
        <v>192</v>
      </c>
      <c r="D66">
        <v>3.5</v>
      </c>
      <c r="E66" t="s">
        <v>317</v>
      </c>
      <c r="F66" t="s">
        <v>321</v>
      </c>
      <c r="G66" t="s">
        <v>322</v>
      </c>
      <c r="H66" t="s">
        <v>297</v>
      </c>
      <c r="I66">
        <v>63.155000000000001</v>
      </c>
      <c r="J66">
        <v>5.4056E-2</v>
      </c>
      <c r="K66">
        <v>3.5705000000000001E-2</v>
      </c>
      <c r="L66">
        <v>2007.1</v>
      </c>
      <c r="M66">
        <v>6.9582000000000005E-2</v>
      </c>
      <c r="N66">
        <v>1.2353000000000001</v>
      </c>
      <c r="O66">
        <v>0.22506999999999999</v>
      </c>
      <c r="P66">
        <v>1989.7</v>
      </c>
      <c r="Q66">
        <v>-70.97</v>
      </c>
      <c r="R66">
        <v>0.31352999999999998</v>
      </c>
      <c r="S66">
        <v>0.26329999999999998</v>
      </c>
      <c r="T66">
        <v>0.83077999999999996</v>
      </c>
      <c r="U66">
        <v>0.42614999999999997</v>
      </c>
      <c r="V66">
        <v>0.18429000000000001</v>
      </c>
      <c r="W66">
        <v>0.14545</v>
      </c>
      <c r="X66">
        <v>0.90561000000000003</v>
      </c>
      <c r="Y66">
        <v>0.59713000000000005</v>
      </c>
      <c r="Z66">
        <v>0.21385999999999999</v>
      </c>
      <c r="AA66">
        <v>0.17643</v>
      </c>
      <c r="AB66">
        <v>0.88905000000000001</v>
      </c>
      <c r="AC66">
        <v>0.57887</v>
      </c>
      <c r="AD66">
        <v>45</v>
      </c>
      <c r="AE66">
        <v>13</v>
      </c>
      <c r="AF66">
        <v>4.0476000000000001</v>
      </c>
      <c r="AG66">
        <v>0.80952000000000002</v>
      </c>
      <c r="AH66">
        <v>3.2381000000000002</v>
      </c>
      <c r="AI66">
        <v>26</v>
      </c>
      <c r="AJ66">
        <v>6</v>
      </c>
      <c r="AK66">
        <v>25</v>
      </c>
      <c r="AL66">
        <v>1</v>
      </c>
      <c r="AM66">
        <v>0</v>
      </c>
      <c r="AN66">
        <v>1</v>
      </c>
      <c r="AO66">
        <v>0.40350999999999998</v>
      </c>
      <c r="AP66">
        <v>0</v>
      </c>
      <c r="AQ66">
        <v>1</v>
      </c>
      <c r="AR66" t="s">
        <v>94</v>
      </c>
      <c r="AS66" t="s">
        <v>95</v>
      </c>
      <c r="AT66" t="s">
        <v>95</v>
      </c>
      <c r="AU66" t="s">
        <v>94</v>
      </c>
      <c r="AV66" t="s">
        <v>94</v>
      </c>
      <c r="AW66" t="s">
        <v>94</v>
      </c>
      <c r="AX66" t="s">
        <v>94</v>
      </c>
      <c r="AY66" t="s">
        <v>95</v>
      </c>
      <c r="AZ66" t="s">
        <v>94</v>
      </c>
      <c r="BA66" t="s">
        <v>94</v>
      </c>
      <c r="BB66" t="s">
        <v>94</v>
      </c>
      <c r="BC66" t="s">
        <v>94</v>
      </c>
      <c r="BD66" t="s">
        <v>94</v>
      </c>
      <c r="BH66" t="s">
        <v>323</v>
      </c>
      <c r="BI66">
        <v>0</v>
      </c>
      <c r="BJ66" t="s">
        <v>132</v>
      </c>
      <c r="BK66" t="s">
        <v>133</v>
      </c>
      <c r="BL66">
        <v>0</v>
      </c>
      <c r="BM66">
        <v>1</v>
      </c>
      <c r="BN66">
        <v>0</v>
      </c>
      <c r="BO66">
        <v>0</v>
      </c>
      <c r="BP66">
        <v>0</v>
      </c>
      <c r="BQ66">
        <v>0</v>
      </c>
      <c r="BS66">
        <v>0</v>
      </c>
      <c r="BT66">
        <v>0</v>
      </c>
      <c r="BU66">
        <v>0</v>
      </c>
      <c r="BV66">
        <v>0</v>
      </c>
      <c r="BW66">
        <v>0</v>
      </c>
      <c r="BX66">
        <v>0</v>
      </c>
      <c r="BY66">
        <v>109</v>
      </c>
      <c r="CA66" t="s">
        <v>123</v>
      </c>
      <c r="CG66" s="4">
        <v>0</v>
      </c>
      <c r="CH66" s="4">
        <v>1</v>
      </c>
      <c r="CI66" s="5">
        <v>0</v>
      </c>
      <c r="CJ66" s="5">
        <v>0</v>
      </c>
      <c r="CK66" s="5">
        <v>0</v>
      </c>
      <c r="CL66" s="5">
        <v>0</v>
      </c>
    </row>
    <row r="67" spans="1:90" hidden="1" x14ac:dyDescent="0.2">
      <c r="A67" t="s">
        <v>324</v>
      </c>
      <c r="B67" t="s">
        <v>294</v>
      </c>
      <c r="C67" t="s">
        <v>192</v>
      </c>
      <c r="D67">
        <v>3.5</v>
      </c>
      <c r="E67" t="s">
        <v>317</v>
      </c>
      <c r="F67" t="s">
        <v>325</v>
      </c>
      <c r="G67" t="s">
        <v>326</v>
      </c>
      <c r="H67" t="s">
        <v>297</v>
      </c>
      <c r="I67">
        <v>0.62558000000000002</v>
      </c>
      <c r="J67">
        <v>7.646E-3</v>
      </c>
      <c r="K67">
        <v>7.0223999999999995E-2</v>
      </c>
      <c r="L67">
        <v>2014.7</v>
      </c>
      <c r="M67">
        <v>7.0246000000000004</v>
      </c>
      <c r="N67">
        <v>3.1875</v>
      </c>
      <c r="O67">
        <v>1553.7</v>
      </c>
      <c r="P67" s="1">
        <v>157600</v>
      </c>
      <c r="Q67">
        <v>-139.88</v>
      </c>
      <c r="R67">
        <v>0.71447000000000005</v>
      </c>
      <c r="S67">
        <v>0.69357000000000002</v>
      </c>
      <c r="T67">
        <v>0.73545000000000005</v>
      </c>
      <c r="U67">
        <v>0.34651999999999999</v>
      </c>
      <c r="V67">
        <v>-0.26694000000000001</v>
      </c>
      <c r="W67">
        <v>-0.32728000000000002</v>
      </c>
      <c r="X67">
        <v>1.5491999999999999</v>
      </c>
      <c r="Y67">
        <v>0.71111000000000002</v>
      </c>
      <c r="Z67">
        <v>0.43908000000000003</v>
      </c>
      <c r="AA67">
        <v>0.41237000000000001</v>
      </c>
      <c r="AB67">
        <v>1.0307999999999999</v>
      </c>
      <c r="AC67">
        <v>0.80584999999999996</v>
      </c>
      <c r="AD67">
        <v>45</v>
      </c>
      <c r="AE67">
        <v>12</v>
      </c>
      <c r="AF67">
        <v>1.5686</v>
      </c>
      <c r="AG67">
        <v>0.31372</v>
      </c>
      <c r="AH67">
        <v>1.2548999999999999</v>
      </c>
      <c r="AI67">
        <v>13</v>
      </c>
      <c r="AJ67">
        <v>2</v>
      </c>
      <c r="AK67">
        <v>12</v>
      </c>
      <c r="AL67">
        <v>1</v>
      </c>
      <c r="AM67">
        <v>0</v>
      </c>
      <c r="AN67">
        <v>1</v>
      </c>
      <c r="AO67">
        <v>0.82406999999999997</v>
      </c>
      <c r="AP67">
        <v>0</v>
      </c>
      <c r="AQ67">
        <v>1</v>
      </c>
      <c r="AR67" t="s">
        <v>95</v>
      </c>
      <c r="AS67" t="s">
        <v>95</v>
      </c>
      <c r="AT67" t="s">
        <v>95</v>
      </c>
      <c r="AU67" t="s">
        <v>94</v>
      </c>
      <c r="AV67" t="s">
        <v>95</v>
      </c>
      <c r="AW67" t="s">
        <v>94</v>
      </c>
      <c r="AX67" t="s">
        <v>95</v>
      </c>
      <c r="AY67" t="s">
        <v>95</v>
      </c>
      <c r="AZ67" t="s">
        <v>95</v>
      </c>
      <c r="BA67" t="s">
        <v>94</v>
      </c>
      <c r="BB67" t="s">
        <v>94</v>
      </c>
      <c r="BC67" t="s">
        <v>94</v>
      </c>
      <c r="BD67" t="s">
        <v>94</v>
      </c>
      <c r="BI67">
        <v>0</v>
      </c>
      <c r="BJ67" t="s">
        <v>132</v>
      </c>
      <c r="BK67" t="s">
        <v>133</v>
      </c>
      <c r="BL67">
        <v>1</v>
      </c>
      <c r="BM67">
        <v>1</v>
      </c>
      <c r="BN67">
        <v>0</v>
      </c>
      <c r="BO67">
        <v>0</v>
      </c>
      <c r="BP67">
        <v>0</v>
      </c>
      <c r="BQ67">
        <v>0</v>
      </c>
      <c r="BS67">
        <v>1</v>
      </c>
      <c r="BT67">
        <v>1</v>
      </c>
      <c r="BU67">
        <v>0</v>
      </c>
      <c r="BV67">
        <v>0</v>
      </c>
      <c r="BW67">
        <v>0</v>
      </c>
      <c r="BX67">
        <v>0</v>
      </c>
      <c r="BY67">
        <v>110</v>
      </c>
      <c r="CG67" s="4">
        <v>1</v>
      </c>
      <c r="CH67" s="4">
        <v>1</v>
      </c>
      <c r="CI67" s="5">
        <v>0</v>
      </c>
      <c r="CJ67" s="5">
        <v>0</v>
      </c>
      <c r="CK67" s="5">
        <v>0</v>
      </c>
      <c r="CL67" s="5">
        <v>0</v>
      </c>
    </row>
    <row r="68" spans="1:90" hidden="1" x14ac:dyDescent="0.2">
      <c r="A68" t="s">
        <v>327</v>
      </c>
      <c r="B68" t="s">
        <v>294</v>
      </c>
      <c r="C68" t="s">
        <v>192</v>
      </c>
      <c r="D68">
        <v>3.5</v>
      </c>
      <c r="E68" t="s">
        <v>317</v>
      </c>
      <c r="F68" t="s">
        <v>328</v>
      </c>
      <c r="G68" t="s">
        <v>329</v>
      </c>
      <c r="H68" t="s">
        <v>297</v>
      </c>
      <c r="I68">
        <v>2.9422999999999999</v>
      </c>
      <c r="J68">
        <v>0.16696</v>
      </c>
      <c r="K68">
        <v>1.4549000000000001</v>
      </c>
      <c r="L68">
        <v>2019.5</v>
      </c>
      <c r="M68">
        <v>1.4935</v>
      </c>
      <c r="N68">
        <v>108.36</v>
      </c>
      <c r="O68">
        <v>2.4318</v>
      </c>
      <c r="P68">
        <v>2001.5</v>
      </c>
      <c r="Q68">
        <v>-2899.8</v>
      </c>
      <c r="R68">
        <v>0.66154000000000002</v>
      </c>
      <c r="S68">
        <v>0.63676999999999995</v>
      </c>
      <c r="T68">
        <v>23.222999999999999</v>
      </c>
      <c r="U68">
        <v>6.3205</v>
      </c>
      <c r="V68">
        <v>0.43417</v>
      </c>
      <c r="W68">
        <v>0.40722000000000003</v>
      </c>
      <c r="X68">
        <v>30.026</v>
      </c>
      <c r="Y68">
        <v>12.79</v>
      </c>
      <c r="Z68">
        <v>0.22406000000000001</v>
      </c>
      <c r="AA68">
        <v>0.18711</v>
      </c>
      <c r="AB68">
        <v>35.161999999999999</v>
      </c>
      <c r="AC68">
        <v>21.702000000000002</v>
      </c>
      <c r="AD68">
        <v>45</v>
      </c>
      <c r="AE68">
        <v>10</v>
      </c>
      <c r="AF68">
        <v>1.9903999999999999</v>
      </c>
      <c r="AG68">
        <v>2.2675000000000001E-2</v>
      </c>
      <c r="AH68">
        <v>1.9678</v>
      </c>
      <c r="AI68">
        <v>12</v>
      </c>
      <c r="AJ68">
        <v>2</v>
      </c>
      <c r="AK68">
        <v>8</v>
      </c>
      <c r="AL68">
        <v>1</v>
      </c>
      <c r="AM68">
        <v>1</v>
      </c>
      <c r="AN68">
        <v>1</v>
      </c>
      <c r="AO68">
        <v>0.70248999999999995</v>
      </c>
      <c r="AP68">
        <v>0</v>
      </c>
      <c r="AQ68">
        <v>0</v>
      </c>
      <c r="AR68" t="s">
        <v>94</v>
      </c>
      <c r="AS68" t="s">
        <v>95</v>
      </c>
      <c r="AT68" t="s">
        <v>95</v>
      </c>
      <c r="AU68" t="s">
        <v>94</v>
      </c>
      <c r="AV68" t="s">
        <v>95</v>
      </c>
      <c r="AW68" t="s">
        <v>94</v>
      </c>
      <c r="AX68" t="s">
        <v>95</v>
      </c>
      <c r="AY68" t="s">
        <v>95</v>
      </c>
      <c r="AZ68" t="s">
        <v>94</v>
      </c>
      <c r="BA68" t="s">
        <v>94</v>
      </c>
      <c r="BB68" t="s">
        <v>94</v>
      </c>
      <c r="BC68" t="s">
        <v>94</v>
      </c>
      <c r="BD68" t="s">
        <v>94</v>
      </c>
      <c r="BI68">
        <v>0</v>
      </c>
      <c r="BJ68" t="s">
        <v>132</v>
      </c>
      <c r="BK68" t="s">
        <v>133</v>
      </c>
      <c r="BL68">
        <v>1</v>
      </c>
      <c r="BM68">
        <v>1</v>
      </c>
      <c r="BN68">
        <v>0</v>
      </c>
      <c r="BO68">
        <v>0</v>
      </c>
      <c r="BP68">
        <v>0</v>
      </c>
      <c r="BQ68">
        <v>0</v>
      </c>
      <c r="BS68">
        <v>1</v>
      </c>
      <c r="BT68">
        <v>1</v>
      </c>
      <c r="BU68">
        <v>0</v>
      </c>
      <c r="BV68">
        <v>0</v>
      </c>
      <c r="BW68">
        <v>0</v>
      </c>
      <c r="BX68">
        <v>0</v>
      </c>
      <c r="BY68">
        <v>111</v>
      </c>
      <c r="CG68" s="4">
        <v>1</v>
      </c>
      <c r="CH68" s="4">
        <v>1</v>
      </c>
      <c r="CI68" s="5">
        <v>0</v>
      </c>
      <c r="CJ68" s="5">
        <v>0</v>
      </c>
      <c r="CK68" s="5">
        <v>0</v>
      </c>
      <c r="CL68" s="5">
        <v>0</v>
      </c>
    </row>
    <row r="69" spans="1:90" hidden="1" x14ac:dyDescent="0.2">
      <c r="A69" t="s">
        <v>330</v>
      </c>
      <c r="B69" t="s">
        <v>294</v>
      </c>
      <c r="C69" t="s">
        <v>192</v>
      </c>
      <c r="D69">
        <v>3.5</v>
      </c>
      <c r="E69" t="s">
        <v>317</v>
      </c>
      <c r="F69" t="s">
        <v>331</v>
      </c>
      <c r="G69" t="s">
        <v>329</v>
      </c>
      <c r="H69" t="s">
        <v>297</v>
      </c>
      <c r="I69">
        <v>22.478999999999999</v>
      </c>
      <c r="J69">
        <v>0.18962000000000001</v>
      </c>
      <c r="K69">
        <v>9.2407000000000004</v>
      </c>
      <c r="L69">
        <v>2020.1</v>
      </c>
      <c r="M69">
        <v>0.19549</v>
      </c>
      <c r="N69">
        <v>824.44</v>
      </c>
      <c r="O69" s="1">
        <v>5.2289E-5</v>
      </c>
      <c r="P69">
        <v>1937.3</v>
      </c>
      <c r="Q69">
        <v>-18420</v>
      </c>
      <c r="R69">
        <v>0.46344000000000002</v>
      </c>
      <c r="S69">
        <v>0.42418</v>
      </c>
      <c r="T69">
        <v>250.29</v>
      </c>
      <c r="U69">
        <v>68.825999999999993</v>
      </c>
      <c r="V69">
        <v>0.26396999999999998</v>
      </c>
      <c r="W69">
        <v>0.22892000000000001</v>
      </c>
      <c r="X69">
        <v>293.14999999999998</v>
      </c>
      <c r="Y69">
        <v>95.272999999999996</v>
      </c>
      <c r="Z69">
        <v>0.12336</v>
      </c>
      <c r="AA69">
        <v>8.1614000000000006E-2</v>
      </c>
      <c r="AB69">
        <v>319.92</v>
      </c>
      <c r="AC69">
        <v>142.01</v>
      </c>
      <c r="AD69">
        <v>45</v>
      </c>
      <c r="AE69">
        <v>12</v>
      </c>
      <c r="AF69">
        <v>2.7343000000000002</v>
      </c>
      <c r="AG69">
        <v>1.4463E-3</v>
      </c>
      <c r="AH69">
        <v>2.7328999999999999</v>
      </c>
      <c r="AI69">
        <v>13</v>
      </c>
      <c r="AJ69">
        <v>3</v>
      </c>
      <c r="AK69">
        <v>7</v>
      </c>
      <c r="AL69">
        <v>1</v>
      </c>
      <c r="AM69">
        <v>1</v>
      </c>
      <c r="AN69">
        <v>1</v>
      </c>
      <c r="AO69">
        <v>0.18926000000000001</v>
      </c>
      <c r="AP69">
        <v>0</v>
      </c>
      <c r="AQ69">
        <v>0</v>
      </c>
      <c r="AR69" t="s">
        <v>94</v>
      </c>
      <c r="AS69" t="s">
        <v>95</v>
      </c>
      <c r="AT69" t="s">
        <v>95</v>
      </c>
      <c r="AU69" t="s">
        <v>94</v>
      </c>
      <c r="AV69" t="s">
        <v>94</v>
      </c>
      <c r="AW69" t="s">
        <v>94</v>
      </c>
      <c r="AX69" t="s">
        <v>94</v>
      </c>
      <c r="AY69" t="s">
        <v>95</v>
      </c>
      <c r="AZ69" t="s">
        <v>94</v>
      </c>
      <c r="BA69" t="s">
        <v>94</v>
      </c>
      <c r="BB69" t="s">
        <v>94</v>
      </c>
      <c r="BC69" t="s">
        <v>94</v>
      </c>
      <c r="BD69" t="s">
        <v>94</v>
      </c>
      <c r="BI69">
        <v>0</v>
      </c>
      <c r="BJ69" t="s">
        <v>132</v>
      </c>
      <c r="BK69" t="s">
        <v>133</v>
      </c>
      <c r="BL69">
        <v>1</v>
      </c>
      <c r="BM69">
        <v>1</v>
      </c>
      <c r="BN69">
        <v>0</v>
      </c>
      <c r="BO69">
        <v>0</v>
      </c>
      <c r="BP69">
        <v>0</v>
      </c>
      <c r="BQ69">
        <v>0</v>
      </c>
      <c r="BS69">
        <v>0</v>
      </c>
      <c r="BT69">
        <v>1</v>
      </c>
      <c r="BU69">
        <v>0</v>
      </c>
      <c r="BV69">
        <v>0</v>
      </c>
      <c r="BW69">
        <v>0</v>
      </c>
      <c r="BX69">
        <v>0</v>
      </c>
      <c r="BY69">
        <v>112</v>
      </c>
      <c r="BZ69" t="s">
        <v>123</v>
      </c>
      <c r="CG69" s="4">
        <v>0</v>
      </c>
      <c r="CH69" s="4">
        <v>1</v>
      </c>
      <c r="CI69" s="5">
        <v>0</v>
      </c>
      <c r="CJ69" s="5">
        <v>0</v>
      </c>
      <c r="CK69" s="5">
        <v>0</v>
      </c>
      <c r="CL69" s="5">
        <v>0</v>
      </c>
    </row>
    <row r="70" spans="1:90" hidden="1" x14ac:dyDescent="0.2">
      <c r="A70" t="s">
        <v>332</v>
      </c>
      <c r="B70" t="s">
        <v>294</v>
      </c>
      <c r="C70" t="s">
        <v>192</v>
      </c>
      <c r="D70">
        <v>3.5</v>
      </c>
      <c r="E70" t="s">
        <v>317</v>
      </c>
      <c r="F70" t="s">
        <v>333</v>
      </c>
      <c r="G70" t="s">
        <v>326</v>
      </c>
      <c r="H70" t="s">
        <v>297</v>
      </c>
      <c r="I70">
        <v>0.82347000000000004</v>
      </c>
      <c r="J70">
        <v>1.2735E-2</v>
      </c>
      <c r="K70">
        <v>0.12398000000000001</v>
      </c>
      <c r="L70">
        <v>2015.6</v>
      </c>
      <c r="M70">
        <v>5.3365</v>
      </c>
      <c r="N70">
        <v>5.9550999999999998</v>
      </c>
      <c r="O70">
        <v>1552.6</v>
      </c>
      <c r="P70" s="1">
        <v>157700</v>
      </c>
      <c r="Q70">
        <v>-246.89</v>
      </c>
      <c r="R70">
        <v>0.79481000000000002</v>
      </c>
      <c r="S70">
        <v>0.77980000000000005</v>
      </c>
      <c r="T70">
        <v>1.0626</v>
      </c>
      <c r="U70">
        <v>0.53300000000000003</v>
      </c>
      <c r="V70">
        <v>-0.31236999999999998</v>
      </c>
      <c r="W70">
        <v>-0.37486000000000003</v>
      </c>
      <c r="X70">
        <v>2.6873999999999998</v>
      </c>
      <c r="Y70">
        <v>1.3110999999999999</v>
      </c>
      <c r="Z70">
        <v>0.47110000000000002</v>
      </c>
      <c r="AA70">
        <v>0.44590999999999997</v>
      </c>
      <c r="AB70">
        <v>1.7060999999999999</v>
      </c>
      <c r="AC70">
        <v>1.2644</v>
      </c>
      <c r="AD70">
        <v>45</v>
      </c>
      <c r="AE70">
        <v>17</v>
      </c>
      <c r="AF70">
        <v>1.6792</v>
      </c>
      <c r="AG70">
        <v>0.16792000000000001</v>
      </c>
      <c r="AH70">
        <v>1.5113000000000001</v>
      </c>
      <c r="AI70">
        <v>39</v>
      </c>
      <c r="AJ70">
        <v>3</v>
      </c>
      <c r="AK70">
        <v>38</v>
      </c>
      <c r="AL70">
        <v>0</v>
      </c>
      <c r="AM70">
        <v>0</v>
      </c>
      <c r="AN70">
        <v>1</v>
      </c>
      <c r="AO70">
        <v>0.82769000000000004</v>
      </c>
      <c r="AP70">
        <v>0</v>
      </c>
      <c r="AQ70">
        <v>1</v>
      </c>
      <c r="AR70" t="s">
        <v>95</v>
      </c>
      <c r="AS70" t="s">
        <v>95</v>
      </c>
      <c r="AT70" t="s">
        <v>95</v>
      </c>
      <c r="AU70" t="s">
        <v>94</v>
      </c>
      <c r="AV70" t="s">
        <v>94</v>
      </c>
      <c r="AW70" t="s">
        <v>94</v>
      </c>
      <c r="AX70" t="s">
        <v>95</v>
      </c>
      <c r="AY70" t="s">
        <v>95</v>
      </c>
      <c r="AZ70" t="s">
        <v>95</v>
      </c>
      <c r="BA70" t="s">
        <v>94</v>
      </c>
      <c r="BB70" t="s">
        <v>94</v>
      </c>
      <c r="BC70" t="s">
        <v>94</v>
      </c>
      <c r="BD70" t="s">
        <v>94</v>
      </c>
      <c r="BI70">
        <v>0</v>
      </c>
      <c r="BJ70" t="s">
        <v>132</v>
      </c>
      <c r="BK70" t="s">
        <v>133</v>
      </c>
      <c r="BL70">
        <v>1</v>
      </c>
      <c r="BM70">
        <v>1</v>
      </c>
      <c r="BN70">
        <v>0</v>
      </c>
      <c r="BO70">
        <v>0</v>
      </c>
      <c r="BP70">
        <v>0</v>
      </c>
      <c r="BQ70">
        <v>0</v>
      </c>
      <c r="BS70">
        <v>1</v>
      </c>
      <c r="BT70">
        <v>1</v>
      </c>
      <c r="BU70">
        <v>0</v>
      </c>
      <c r="BV70">
        <v>0</v>
      </c>
      <c r="BW70">
        <v>0</v>
      </c>
      <c r="BX70">
        <v>0</v>
      </c>
      <c r="BY70">
        <v>113</v>
      </c>
      <c r="CG70" s="4">
        <v>1</v>
      </c>
      <c r="CH70" s="4">
        <v>1</v>
      </c>
      <c r="CI70" s="5">
        <v>0</v>
      </c>
      <c r="CJ70" s="5">
        <v>0</v>
      </c>
      <c r="CK70" s="5">
        <v>0</v>
      </c>
      <c r="CL70" s="5">
        <v>0</v>
      </c>
    </row>
    <row r="71" spans="1:90" hidden="1" x14ac:dyDescent="0.2">
      <c r="A71" t="s">
        <v>334</v>
      </c>
      <c r="B71" t="s">
        <v>294</v>
      </c>
      <c r="C71" t="s">
        <v>192</v>
      </c>
      <c r="D71">
        <v>3.5</v>
      </c>
      <c r="E71" t="s">
        <v>317</v>
      </c>
      <c r="F71" t="s">
        <v>335</v>
      </c>
      <c r="G71" t="s">
        <v>336</v>
      </c>
      <c r="H71" t="s">
        <v>297</v>
      </c>
      <c r="I71">
        <v>0.18789</v>
      </c>
      <c r="J71">
        <v>0.13796</v>
      </c>
      <c r="K71">
        <v>4.3711000000000002</v>
      </c>
      <c r="L71">
        <v>2023.9</v>
      </c>
      <c r="M71">
        <v>23.388000000000002</v>
      </c>
      <c r="N71">
        <v>512.33000000000004</v>
      </c>
      <c r="O71">
        <v>5.8700000000000002E-2</v>
      </c>
      <c r="P71">
        <v>1962.8</v>
      </c>
      <c r="Q71">
        <v>-8705.6</v>
      </c>
      <c r="R71">
        <v>0.99955000000000005</v>
      </c>
      <c r="S71">
        <v>0.99951999999999996</v>
      </c>
      <c r="T71">
        <v>1.4778</v>
      </c>
      <c r="U71">
        <v>1.1491</v>
      </c>
      <c r="V71">
        <v>0.99504000000000004</v>
      </c>
      <c r="W71">
        <v>0.99480000000000002</v>
      </c>
      <c r="X71">
        <v>4.9191000000000003</v>
      </c>
      <c r="Y71">
        <v>3.9432999999999998</v>
      </c>
      <c r="Z71">
        <v>0.66069</v>
      </c>
      <c r="AA71">
        <v>0.64453000000000005</v>
      </c>
      <c r="AB71">
        <v>40.683</v>
      </c>
      <c r="AC71">
        <v>33.700000000000003</v>
      </c>
      <c r="AD71">
        <v>45</v>
      </c>
      <c r="AE71">
        <v>28</v>
      </c>
      <c r="AF71">
        <v>0.50358000000000003</v>
      </c>
      <c r="AG71">
        <v>1.9518999999999999E-3</v>
      </c>
      <c r="AH71">
        <v>0.50163000000000002</v>
      </c>
      <c r="AI71">
        <v>28</v>
      </c>
      <c r="AJ71">
        <v>0</v>
      </c>
      <c r="AK71">
        <v>27</v>
      </c>
      <c r="AL71">
        <v>0</v>
      </c>
      <c r="AM71">
        <v>0</v>
      </c>
      <c r="AN71">
        <v>1</v>
      </c>
      <c r="AO71">
        <v>0.88685999999999998</v>
      </c>
      <c r="AP71">
        <v>0</v>
      </c>
      <c r="AQ71">
        <v>0</v>
      </c>
      <c r="AR71" t="s">
        <v>95</v>
      </c>
      <c r="AS71" t="s">
        <v>95</v>
      </c>
      <c r="AT71" t="s">
        <v>95</v>
      </c>
      <c r="AU71" t="s">
        <v>95</v>
      </c>
      <c r="AV71" t="s">
        <v>95</v>
      </c>
      <c r="AW71" t="s">
        <v>95</v>
      </c>
      <c r="AX71" t="s">
        <v>95</v>
      </c>
      <c r="AY71" t="s">
        <v>95</v>
      </c>
      <c r="AZ71" t="s">
        <v>95</v>
      </c>
      <c r="BA71" t="s">
        <v>95</v>
      </c>
      <c r="BB71" t="s">
        <v>95</v>
      </c>
      <c r="BC71" t="s">
        <v>95</v>
      </c>
      <c r="BD71" t="s">
        <v>95</v>
      </c>
      <c r="BI71">
        <v>1</v>
      </c>
      <c r="BJ71" t="s">
        <v>97</v>
      </c>
      <c r="BK71" t="s">
        <v>337</v>
      </c>
      <c r="BL71">
        <v>0</v>
      </c>
      <c r="BM71">
        <v>0</v>
      </c>
      <c r="BN71">
        <v>0</v>
      </c>
      <c r="BO71">
        <v>0</v>
      </c>
      <c r="BP71">
        <v>0</v>
      </c>
      <c r="BQ71">
        <v>0</v>
      </c>
      <c r="BS71">
        <v>1</v>
      </c>
      <c r="BT71">
        <v>1</v>
      </c>
      <c r="BU71">
        <v>0</v>
      </c>
      <c r="BV71">
        <v>0</v>
      </c>
      <c r="BW71">
        <v>0</v>
      </c>
      <c r="BX71">
        <v>0</v>
      </c>
      <c r="BY71">
        <v>114</v>
      </c>
      <c r="BZ71" t="s">
        <v>123</v>
      </c>
      <c r="CA71" t="s">
        <v>123</v>
      </c>
      <c r="CG71" s="4">
        <v>1</v>
      </c>
      <c r="CH71" s="4">
        <v>1</v>
      </c>
      <c r="CI71" s="5">
        <v>0</v>
      </c>
      <c r="CJ71" s="5">
        <v>0</v>
      </c>
      <c r="CK71" s="5">
        <v>0</v>
      </c>
      <c r="CL71" s="5">
        <v>0</v>
      </c>
    </row>
    <row r="72" spans="1:90" hidden="1" x14ac:dyDescent="0.2">
      <c r="A72" t="s">
        <v>338</v>
      </c>
      <c r="B72" t="s">
        <v>294</v>
      </c>
      <c r="C72" t="s">
        <v>192</v>
      </c>
      <c r="D72">
        <v>3.5</v>
      </c>
      <c r="E72" t="s">
        <v>317</v>
      </c>
      <c r="F72" t="s">
        <v>339</v>
      </c>
      <c r="G72" t="s">
        <v>340</v>
      </c>
      <c r="H72" t="s">
        <v>297</v>
      </c>
      <c r="I72">
        <v>0.21962999999999999</v>
      </c>
      <c r="J72">
        <v>4.5461000000000001E-2</v>
      </c>
      <c r="K72">
        <v>0.4698</v>
      </c>
      <c r="L72">
        <v>2016.8</v>
      </c>
      <c r="M72">
        <v>20.009</v>
      </c>
      <c r="N72">
        <v>30.620999999999999</v>
      </c>
      <c r="O72">
        <v>1546</v>
      </c>
      <c r="P72" s="1">
        <v>158360</v>
      </c>
      <c r="Q72">
        <v>-935.13</v>
      </c>
      <c r="R72">
        <v>0.98772000000000004</v>
      </c>
      <c r="S72">
        <v>0.98677999999999999</v>
      </c>
      <c r="T72">
        <v>0.76522000000000001</v>
      </c>
      <c r="U72">
        <v>0.51949999999999996</v>
      </c>
      <c r="V72">
        <v>-0.50966</v>
      </c>
      <c r="W72">
        <v>-0.58513999999999999</v>
      </c>
      <c r="X72">
        <v>8.4853000000000005</v>
      </c>
      <c r="Y72">
        <v>4.9302000000000001</v>
      </c>
      <c r="Z72">
        <v>0.71267000000000003</v>
      </c>
      <c r="AA72">
        <v>0.69830999999999999</v>
      </c>
      <c r="AB72">
        <v>3.7018</v>
      </c>
      <c r="AC72">
        <v>3.1974999999999998</v>
      </c>
      <c r="AD72">
        <v>43</v>
      </c>
      <c r="AE72">
        <v>26</v>
      </c>
      <c r="AF72">
        <v>0.75111000000000006</v>
      </c>
      <c r="AG72">
        <v>3.2656999999999999E-2</v>
      </c>
      <c r="AH72">
        <v>0.71845999999999999</v>
      </c>
      <c r="AI72">
        <v>26</v>
      </c>
      <c r="AJ72">
        <v>0</v>
      </c>
      <c r="AK72">
        <v>25</v>
      </c>
      <c r="AL72">
        <v>0</v>
      </c>
      <c r="AM72">
        <v>0</v>
      </c>
      <c r="AN72">
        <v>0</v>
      </c>
      <c r="AO72">
        <v>0.90536000000000005</v>
      </c>
      <c r="AP72">
        <v>0</v>
      </c>
      <c r="AQ72">
        <v>1</v>
      </c>
      <c r="AR72" t="s">
        <v>95</v>
      </c>
      <c r="AS72" t="s">
        <v>95</v>
      </c>
      <c r="AT72" t="s">
        <v>95</v>
      </c>
      <c r="AU72" t="s">
        <v>95</v>
      </c>
      <c r="AV72" t="s">
        <v>95</v>
      </c>
      <c r="AW72" t="s">
        <v>95</v>
      </c>
      <c r="AX72" t="s">
        <v>95</v>
      </c>
      <c r="AY72" t="s">
        <v>95</v>
      </c>
      <c r="AZ72" t="s">
        <v>95</v>
      </c>
      <c r="BA72" t="s">
        <v>95</v>
      </c>
      <c r="BB72" t="s">
        <v>95</v>
      </c>
      <c r="BC72" t="s">
        <v>95</v>
      </c>
      <c r="BD72" t="s">
        <v>95</v>
      </c>
      <c r="BH72" t="s">
        <v>341</v>
      </c>
      <c r="BI72">
        <v>1</v>
      </c>
      <c r="BJ72" t="s">
        <v>97</v>
      </c>
      <c r="BK72" t="s">
        <v>138</v>
      </c>
      <c r="BL72">
        <v>0</v>
      </c>
      <c r="BM72">
        <v>0</v>
      </c>
      <c r="BN72">
        <v>0</v>
      </c>
      <c r="BO72">
        <v>0</v>
      </c>
      <c r="BP72">
        <v>0</v>
      </c>
      <c r="BQ72">
        <v>0</v>
      </c>
      <c r="BS72">
        <v>1</v>
      </c>
      <c r="BT72">
        <v>1</v>
      </c>
      <c r="BU72">
        <v>0</v>
      </c>
      <c r="BV72">
        <v>0</v>
      </c>
      <c r="BW72">
        <v>0</v>
      </c>
      <c r="BX72">
        <v>0</v>
      </c>
      <c r="BY72">
        <v>115</v>
      </c>
      <c r="BZ72" t="s">
        <v>123</v>
      </c>
      <c r="CA72" t="s">
        <v>123</v>
      </c>
      <c r="CG72" s="4">
        <v>1</v>
      </c>
      <c r="CH72" s="4">
        <v>1</v>
      </c>
      <c r="CI72" s="5">
        <v>0</v>
      </c>
      <c r="CJ72" s="5">
        <v>0</v>
      </c>
      <c r="CK72" s="5">
        <v>0</v>
      </c>
      <c r="CL72" s="5">
        <v>0</v>
      </c>
    </row>
    <row r="73" spans="1:90" hidden="1" x14ac:dyDescent="0.2">
      <c r="A73" t="s">
        <v>342</v>
      </c>
      <c r="B73" t="s">
        <v>294</v>
      </c>
      <c r="C73" t="s">
        <v>192</v>
      </c>
      <c r="D73">
        <v>3.5</v>
      </c>
      <c r="E73" t="s">
        <v>317</v>
      </c>
      <c r="F73" t="s">
        <v>343</v>
      </c>
      <c r="G73" t="s">
        <v>344</v>
      </c>
      <c r="H73" t="s">
        <v>297</v>
      </c>
      <c r="I73">
        <v>0.23974999999999999</v>
      </c>
      <c r="J73">
        <v>0.10589</v>
      </c>
      <c r="K73">
        <v>0.51224999999999998</v>
      </c>
      <c r="L73">
        <v>2015.7</v>
      </c>
      <c r="M73">
        <v>18.329000000000001</v>
      </c>
      <c r="N73">
        <v>27.298999999999999</v>
      </c>
      <c r="O73">
        <v>9.7866999999999997</v>
      </c>
      <c r="P73">
        <v>2014.2</v>
      </c>
      <c r="Q73">
        <v>-1019.8</v>
      </c>
      <c r="R73">
        <v>0.98962000000000006</v>
      </c>
      <c r="S73">
        <v>0.98885999999999996</v>
      </c>
      <c r="T73">
        <v>0.78556000000000004</v>
      </c>
      <c r="U73">
        <v>0.55152999999999996</v>
      </c>
      <c r="V73">
        <v>0.95740999999999998</v>
      </c>
      <c r="W73">
        <v>0.95538000000000001</v>
      </c>
      <c r="X73">
        <v>1.5911</v>
      </c>
      <c r="Y73">
        <v>1.1577</v>
      </c>
      <c r="Z73">
        <v>0.74458999999999997</v>
      </c>
      <c r="AA73">
        <v>0.73243000000000003</v>
      </c>
      <c r="AB73">
        <v>3.8963000000000001</v>
      </c>
      <c r="AC73">
        <v>3.4729000000000001</v>
      </c>
      <c r="AD73">
        <v>45</v>
      </c>
      <c r="AE73">
        <v>28</v>
      </c>
      <c r="AF73">
        <v>0.84250999999999998</v>
      </c>
      <c r="AG73">
        <v>3.6630999999999997E-2</v>
      </c>
      <c r="AH73">
        <v>0.80588000000000004</v>
      </c>
      <c r="AI73">
        <v>28</v>
      </c>
      <c r="AJ73">
        <v>2</v>
      </c>
      <c r="AK73">
        <v>27</v>
      </c>
      <c r="AL73">
        <v>0</v>
      </c>
      <c r="AM73">
        <v>0</v>
      </c>
      <c r="AN73">
        <v>0</v>
      </c>
      <c r="AO73">
        <v>0.92947000000000002</v>
      </c>
      <c r="AP73">
        <v>0</v>
      </c>
      <c r="AQ73">
        <v>1</v>
      </c>
      <c r="AR73" t="s">
        <v>95</v>
      </c>
      <c r="AS73" t="s">
        <v>95</v>
      </c>
      <c r="AT73" t="s">
        <v>95</v>
      </c>
      <c r="AU73" t="s">
        <v>95</v>
      </c>
      <c r="AV73" t="s">
        <v>95</v>
      </c>
      <c r="AW73" t="s">
        <v>95</v>
      </c>
      <c r="AX73" t="s">
        <v>95</v>
      </c>
      <c r="AY73" t="s">
        <v>95</v>
      </c>
      <c r="AZ73" t="s">
        <v>95</v>
      </c>
      <c r="BA73" t="s">
        <v>95</v>
      </c>
      <c r="BB73" t="s">
        <v>95</v>
      </c>
      <c r="BC73" t="s">
        <v>95</v>
      </c>
      <c r="BD73" t="s">
        <v>95</v>
      </c>
      <c r="BH73" t="s">
        <v>345</v>
      </c>
      <c r="BI73">
        <v>1</v>
      </c>
      <c r="BJ73" t="s">
        <v>97</v>
      </c>
      <c r="BK73" t="s">
        <v>180</v>
      </c>
      <c r="BL73">
        <v>0</v>
      </c>
      <c r="BM73">
        <v>0</v>
      </c>
      <c r="BN73">
        <v>0</v>
      </c>
      <c r="BO73">
        <v>0</v>
      </c>
      <c r="BP73">
        <v>0</v>
      </c>
      <c r="BQ73">
        <v>0</v>
      </c>
      <c r="BS73">
        <v>1</v>
      </c>
      <c r="BT73">
        <v>1</v>
      </c>
      <c r="BU73">
        <v>0</v>
      </c>
      <c r="BV73">
        <v>0</v>
      </c>
      <c r="BW73">
        <v>0</v>
      </c>
      <c r="BX73">
        <v>0</v>
      </c>
      <c r="BY73">
        <v>116</v>
      </c>
      <c r="BZ73" t="s">
        <v>123</v>
      </c>
      <c r="CA73" t="s">
        <v>123</v>
      </c>
      <c r="CG73" s="4">
        <v>1</v>
      </c>
      <c r="CH73" s="4">
        <v>1</v>
      </c>
      <c r="CI73" s="5">
        <v>0</v>
      </c>
      <c r="CJ73" s="5">
        <v>0</v>
      </c>
      <c r="CK73" s="5">
        <v>0</v>
      </c>
      <c r="CL73" s="5">
        <v>0</v>
      </c>
    </row>
    <row r="74" spans="1:90" hidden="1" x14ac:dyDescent="0.2">
      <c r="A74" t="s">
        <v>346</v>
      </c>
      <c r="B74" t="s">
        <v>294</v>
      </c>
      <c r="C74" t="s">
        <v>192</v>
      </c>
      <c r="D74">
        <v>3.5</v>
      </c>
      <c r="E74" t="s">
        <v>317</v>
      </c>
      <c r="F74" t="s">
        <v>347</v>
      </c>
      <c r="G74" t="s">
        <v>348</v>
      </c>
      <c r="H74" t="s">
        <v>297</v>
      </c>
      <c r="I74">
        <v>0.64356999999999998</v>
      </c>
      <c r="J74">
        <v>0.64295000000000002</v>
      </c>
      <c r="K74">
        <v>4.9786999999999998E-2</v>
      </c>
      <c r="L74">
        <v>2033.1</v>
      </c>
      <c r="M74">
        <v>6.8282999999999996</v>
      </c>
      <c r="N74" s="1">
        <v>284510</v>
      </c>
      <c r="O74">
        <v>6.2872000000000003</v>
      </c>
      <c r="P74">
        <v>2016.5</v>
      </c>
      <c r="Q74">
        <v>-99.040999999999997</v>
      </c>
      <c r="R74">
        <v>0.61358000000000001</v>
      </c>
      <c r="S74">
        <v>0.57845000000000002</v>
      </c>
      <c r="T74">
        <v>0.62231000000000003</v>
      </c>
      <c r="U74">
        <v>0.27557999999999999</v>
      </c>
      <c r="V74">
        <v>0.61358000000000001</v>
      </c>
      <c r="W74">
        <v>0.59084999999999999</v>
      </c>
      <c r="X74">
        <v>0.62231000000000003</v>
      </c>
      <c r="Y74">
        <v>0.27562999999999999</v>
      </c>
      <c r="Z74">
        <v>0.28194999999999998</v>
      </c>
      <c r="AA74">
        <v>0.23971999999999999</v>
      </c>
      <c r="AB74">
        <v>0.84830000000000005</v>
      </c>
      <c r="AC74">
        <v>0.58836999999999995</v>
      </c>
      <c r="AD74">
        <v>37</v>
      </c>
      <c r="AE74">
        <v>8</v>
      </c>
      <c r="AF74" s="1">
        <v>1.7574000000000001E-5</v>
      </c>
      <c r="AG74" s="1">
        <v>3.5147999999999998E-6</v>
      </c>
      <c r="AH74" s="1">
        <v>1.4059E-5</v>
      </c>
      <c r="AI74">
        <v>20</v>
      </c>
      <c r="AJ74">
        <v>0</v>
      </c>
      <c r="AK74">
        <v>19</v>
      </c>
      <c r="AL74">
        <v>0</v>
      </c>
      <c r="AM74">
        <v>0</v>
      </c>
      <c r="AN74">
        <v>1</v>
      </c>
      <c r="AO74">
        <v>0.29544999999999999</v>
      </c>
      <c r="AP74">
        <v>0</v>
      </c>
      <c r="AQ74">
        <v>1</v>
      </c>
      <c r="AR74" t="s">
        <v>94</v>
      </c>
      <c r="AS74" t="s">
        <v>95</v>
      </c>
      <c r="AT74" t="s">
        <v>95</v>
      </c>
      <c r="AU74" t="s">
        <v>94</v>
      </c>
      <c r="AV74" t="s">
        <v>94</v>
      </c>
      <c r="AW74" t="s">
        <v>94</v>
      </c>
      <c r="AX74" t="s">
        <v>94</v>
      </c>
      <c r="AY74" t="s">
        <v>94</v>
      </c>
      <c r="AZ74" t="s">
        <v>94</v>
      </c>
      <c r="BA74" t="s">
        <v>94</v>
      </c>
      <c r="BB74" t="s">
        <v>94</v>
      </c>
      <c r="BC74" t="s">
        <v>94</v>
      </c>
      <c r="BD74" t="s">
        <v>94</v>
      </c>
      <c r="BH74" t="s">
        <v>341</v>
      </c>
      <c r="BI74">
        <v>1</v>
      </c>
      <c r="BJ74" t="s">
        <v>97</v>
      </c>
      <c r="BK74" t="s">
        <v>138</v>
      </c>
      <c r="BL74">
        <v>0</v>
      </c>
      <c r="BM74">
        <v>0</v>
      </c>
      <c r="BN74">
        <v>0</v>
      </c>
      <c r="BO74">
        <v>0</v>
      </c>
      <c r="BP74">
        <v>0</v>
      </c>
      <c r="BQ74">
        <v>0</v>
      </c>
      <c r="BS74">
        <v>0</v>
      </c>
      <c r="BT74">
        <v>1</v>
      </c>
      <c r="BU74">
        <v>0</v>
      </c>
      <c r="BV74">
        <v>0</v>
      </c>
      <c r="BW74">
        <v>0</v>
      </c>
      <c r="BX74">
        <v>0</v>
      </c>
      <c r="BY74">
        <v>117</v>
      </c>
      <c r="CA74" t="s">
        <v>123</v>
      </c>
      <c r="CG74" s="4">
        <v>0</v>
      </c>
      <c r="CH74" s="4">
        <v>1</v>
      </c>
      <c r="CI74" s="5">
        <v>0</v>
      </c>
      <c r="CJ74" s="5">
        <v>0</v>
      </c>
      <c r="CK74" s="5">
        <v>0</v>
      </c>
      <c r="CL74" s="5">
        <v>0</v>
      </c>
    </row>
    <row r="75" spans="1:90" hidden="1" x14ac:dyDescent="0.2">
      <c r="A75" t="s">
        <v>349</v>
      </c>
      <c r="B75" t="s">
        <v>294</v>
      </c>
      <c r="C75" t="s">
        <v>192</v>
      </c>
      <c r="D75">
        <v>3.5</v>
      </c>
      <c r="E75" t="s">
        <v>317</v>
      </c>
      <c r="F75" t="s">
        <v>350</v>
      </c>
      <c r="G75" t="s">
        <v>351</v>
      </c>
      <c r="H75" t="s">
        <v>297</v>
      </c>
      <c r="I75">
        <v>0.42254999999999998</v>
      </c>
      <c r="J75">
        <v>0.18845999999999999</v>
      </c>
      <c r="K75">
        <v>0.49513000000000001</v>
      </c>
      <c r="L75">
        <v>2019.4</v>
      </c>
      <c r="M75">
        <v>10.4</v>
      </c>
      <c r="N75">
        <v>37.997</v>
      </c>
      <c r="O75">
        <v>11.728999999999999</v>
      </c>
      <c r="P75">
        <v>2017.8</v>
      </c>
      <c r="Q75">
        <v>-986.73</v>
      </c>
      <c r="R75">
        <v>0.99751000000000001</v>
      </c>
      <c r="S75">
        <v>0.99733000000000005</v>
      </c>
      <c r="T75">
        <v>0.45551000000000003</v>
      </c>
      <c r="U75">
        <v>0.24898000000000001</v>
      </c>
      <c r="V75">
        <v>0.96779999999999999</v>
      </c>
      <c r="W75">
        <v>0.96626000000000001</v>
      </c>
      <c r="X75">
        <v>1.6393</v>
      </c>
      <c r="Y75">
        <v>1.0256000000000001</v>
      </c>
      <c r="Z75">
        <v>0.49548999999999999</v>
      </c>
      <c r="AA75">
        <v>0.47145999999999999</v>
      </c>
      <c r="AB75">
        <v>6.4885999999999999</v>
      </c>
      <c r="AC75">
        <v>5.1961000000000004</v>
      </c>
      <c r="AD75">
        <v>45</v>
      </c>
      <c r="AE75">
        <v>14</v>
      </c>
      <c r="AF75">
        <v>0.84216000000000002</v>
      </c>
      <c r="AG75">
        <v>2.6318000000000001E-2</v>
      </c>
      <c r="AH75">
        <v>0.81584999999999996</v>
      </c>
      <c r="AI75">
        <v>14</v>
      </c>
      <c r="AJ75">
        <v>1</v>
      </c>
      <c r="AK75">
        <v>13</v>
      </c>
      <c r="AL75">
        <v>0</v>
      </c>
      <c r="AM75">
        <v>0</v>
      </c>
      <c r="AN75">
        <v>0</v>
      </c>
      <c r="AO75">
        <v>0.87883</v>
      </c>
      <c r="AP75">
        <v>0</v>
      </c>
      <c r="AQ75">
        <v>1</v>
      </c>
      <c r="AR75" t="s">
        <v>95</v>
      </c>
      <c r="AS75" t="s">
        <v>95</v>
      </c>
      <c r="AT75" t="s">
        <v>95</v>
      </c>
      <c r="AU75" t="s">
        <v>95</v>
      </c>
      <c r="AV75" t="s">
        <v>95</v>
      </c>
      <c r="AW75" t="s">
        <v>95</v>
      </c>
      <c r="AX75" t="s">
        <v>95</v>
      </c>
      <c r="AY75" t="s">
        <v>95</v>
      </c>
      <c r="AZ75" t="s">
        <v>95</v>
      </c>
      <c r="BA75" t="s">
        <v>95</v>
      </c>
      <c r="BB75" t="s">
        <v>95</v>
      </c>
      <c r="BC75" t="s">
        <v>95</v>
      </c>
      <c r="BD75" t="s">
        <v>95</v>
      </c>
      <c r="BI75">
        <v>0</v>
      </c>
      <c r="BJ75" t="s">
        <v>137</v>
      </c>
      <c r="BK75" t="s">
        <v>180</v>
      </c>
      <c r="BL75">
        <v>1</v>
      </c>
      <c r="BM75">
        <v>1</v>
      </c>
      <c r="BN75">
        <v>0</v>
      </c>
      <c r="BO75">
        <v>0</v>
      </c>
      <c r="BP75">
        <v>0</v>
      </c>
      <c r="BQ75">
        <v>0</v>
      </c>
      <c r="BS75">
        <v>1</v>
      </c>
      <c r="BT75">
        <v>1</v>
      </c>
      <c r="BU75">
        <v>0</v>
      </c>
      <c r="BV75">
        <v>0</v>
      </c>
      <c r="BW75">
        <v>0</v>
      </c>
      <c r="BX75">
        <v>0</v>
      </c>
      <c r="BY75">
        <v>118</v>
      </c>
      <c r="CG75" s="4">
        <v>1</v>
      </c>
      <c r="CH75" s="4">
        <v>1</v>
      </c>
      <c r="CI75" s="5">
        <v>0</v>
      </c>
      <c r="CJ75" s="5">
        <v>0</v>
      </c>
      <c r="CK75" s="5">
        <v>0</v>
      </c>
      <c r="CL75" s="5">
        <v>0</v>
      </c>
    </row>
    <row r="76" spans="1:90" hidden="1" x14ac:dyDescent="0.2">
      <c r="A76" t="s">
        <v>352</v>
      </c>
      <c r="B76" t="s">
        <v>294</v>
      </c>
      <c r="C76" t="s">
        <v>192</v>
      </c>
      <c r="D76">
        <v>3.5</v>
      </c>
      <c r="E76" t="s">
        <v>317</v>
      </c>
      <c r="F76" t="s">
        <v>353</v>
      </c>
      <c r="G76" t="s">
        <v>354</v>
      </c>
      <c r="H76" t="s">
        <v>297</v>
      </c>
      <c r="I76">
        <v>0.33673999999999998</v>
      </c>
      <c r="J76">
        <v>7.9229000000000001E-3</v>
      </c>
      <c r="K76">
        <v>7.2765999999999997E-2</v>
      </c>
      <c r="L76">
        <v>2019.1</v>
      </c>
      <c r="M76">
        <v>13.05</v>
      </c>
      <c r="N76">
        <v>7.6181000000000001</v>
      </c>
      <c r="O76">
        <v>1553.6</v>
      </c>
      <c r="P76" s="1">
        <v>157600</v>
      </c>
      <c r="Q76">
        <v>-144.94999999999999</v>
      </c>
      <c r="R76">
        <v>0.89320999999999995</v>
      </c>
      <c r="S76">
        <v>0.88476999999999995</v>
      </c>
      <c r="T76">
        <v>0.4335</v>
      </c>
      <c r="U76">
        <v>0.21490999999999999</v>
      </c>
      <c r="V76">
        <v>-0.21778</v>
      </c>
      <c r="W76">
        <v>-0.28022999999999998</v>
      </c>
      <c r="X76">
        <v>1.4639</v>
      </c>
      <c r="Y76">
        <v>0.61904999999999999</v>
      </c>
      <c r="Z76">
        <v>0.44207999999999997</v>
      </c>
      <c r="AA76">
        <v>0.41347</v>
      </c>
      <c r="AB76">
        <v>0.99082999999999999</v>
      </c>
      <c r="AC76">
        <v>0.78034999999999999</v>
      </c>
      <c r="AD76">
        <v>42</v>
      </c>
      <c r="AE76">
        <v>10</v>
      </c>
      <c r="AF76">
        <v>0.65632999999999997</v>
      </c>
      <c r="AG76">
        <v>0.13127</v>
      </c>
      <c r="AH76">
        <v>0.52507000000000004</v>
      </c>
      <c r="AI76">
        <v>11</v>
      </c>
      <c r="AJ76">
        <v>0</v>
      </c>
      <c r="AK76">
        <v>10</v>
      </c>
      <c r="AL76">
        <v>0</v>
      </c>
      <c r="AM76">
        <v>0</v>
      </c>
      <c r="AN76">
        <v>1</v>
      </c>
      <c r="AO76">
        <v>0.72221999999999997</v>
      </c>
      <c r="AP76">
        <v>0</v>
      </c>
      <c r="AQ76">
        <v>1</v>
      </c>
      <c r="AR76" t="s">
        <v>95</v>
      </c>
      <c r="AS76" t="s">
        <v>95</v>
      </c>
      <c r="AT76" t="s">
        <v>95</v>
      </c>
      <c r="AU76" t="s">
        <v>94</v>
      </c>
      <c r="AV76" t="s">
        <v>95</v>
      </c>
      <c r="AW76" t="s">
        <v>94</v>
      </c>
      <c r="AX76" t="s">
        <v>95</v>
      </c>
      <c r="AY76" t="s">
        <v>95</v>
      </c>
      <c r="AZ76" t="s">
        <v>95</v>
      </c>
      <c r="BA76" t="s">
        <v>94</v>
      </c>
      <c r="BB76" t="s">
        <v>94</v>
      </c>
      <c r="BC76" t="s">
        <v>94</v>
      </c>
      <c r="BD76" t="s">
        <v>94</v>
      </c>
      <c r="BH76" t="s">
        <v>341</v>
      </c>
      <c r="BI76">
        <v>1</v>
      </c>
      <c r="BJ76" t="s">
        <v>97</v>
      </c>
      <c r="BK76" t="s">
        <v>138</v>
      </c>
      <c r="BL76">
        <v>0</v>
      </c>
      <c r="BM76">
        <v>0</v>
      </c>
      <c r="BN76">
        <v>0</v>
      </c>
      <c r="BO76">
        <v>0</v>
      </c>
      <c r="BP76">
        <v>0</v>
      </c>
      <c r="BQ76">
        <v>0</v>
      </c>
      <c r="BS76">
        <v>1</v>
      </c>
      <c r="BT76">
        <v>1</v>
      </c>
      <c r="BU76">
        <v>0</v>
      </c>
      <c r="BV76">
        <v>0</v>
      </c>
      <c r="BW76">
        <v>0</v>
      </c>
      <c r="BX76">
        <v>0</v>
      </c>
      <c r="BY76">
        <v>119</v>
      </c>
      <c r="BZ76" t="s">
        <v>123</v>
      </c>
      <c r="CA76" t="s">
        <v>123</v>
      </c>
      <c r="CG76" s="4">
        <v>1</v>
      </c>
      <c r="CH76" s="4">
        <v>1</v>
      </c>
      <c r="CI76" s="5">
        <v>0</v>
      </c>
      <c r="CJ76" s="5">
        <v>0</v>
      </c>
      <c r="CK76" s="5">
        <v>0</v>
      </c>
      <c r="CL76" s="5">
        <v>0</v>
      </c>
    </row>
    <row r="77" spans="1:90" hidden="1" x14ac:dyDescent="0.2">
      <c r="A77" t="s">
        <v>355</v>
      </c>
      <c r="B77" t="s">
        <v>294</v>
      </c>
      <c r="C77" t="s">
        <v>192</v>
      </c>
      <c r="D77">
        <v>3.5</v>
      </c>
      <c r="E77" t="s">
        <v>317</v>
      </c>
      <c r="F77" t="s">
        <v>356</v>
      </c>
      <c r="G77" t="s">
        <v>357</v>
      </c>
      <c r="H77" t="s">
        <v>297</v>
      </c>
      <c r="I77">
        <v>1.2319</v>
      </c>
      <c r="J77">
        <v>0.32405</v>
      </c>
      <c r="K77">
        <v>5.9957000000000003</v>
      </c>
      <c r="L77">
        <v>2020.8</v>
      </c>
      <c r="M77">
        <v>3.5672000000000001</v>
      </c>
      <c r="N77">
        <v>599.02</v>
      </c>
      <c r="O77">
        <v>1.7084000000000001E-4</v>
      </c>
      <c r="P77">
        <v>1977.1</v>
      </c>
      <c r="Q77">
        <v>-11953</v>
      </c>
      <c r="R77">
        <v>0.99709999999999999</v>
      </c>
      <c r="S77">
        <v>0.99689000000000005</v>
      </c>
      <c r="T77">
        <v>7.6783000000000001</v>
      </c>
      <c r="U77">
        <v>3.6694</v>
      </c>
      <c r="V77">
        <v>0.93933</v>
      </c>
      <c r="W77">
        <v>0.93644000000000005</v>
      </c>
      <c r="X77">
        <v>35.110999999999997</v>
      </c>
      <c r="Y77">
        <v>17.149000000000001</v>
      </c>
      <c r="Z77">
        <v>0.29837999999999998</v>
      </c>
      <c r="AA77">
        <v>0.26496999999999998</v>
      </c>
      <c r="AB77">
        <v>119.4</v>
      </c>
      <c r="AC77">
        <v>83.334999999999994</v>
      </c>
      <c r="AD77">
        <v>45</v>
      </c>
      <c r="AE77">
        <v>13</v>
      </c>
      <c r="AF77">
        <v>0.96514999999999995</v>
      </c>
      <c r="AG77">
        <v>4.5142000000000003E-3</v>
      </c>
      <c r="AH77">
        <v>0.96064000000000005</v>
      </c>
      <c r="AI77">
        <v>13</v>
      </c>
      <c r="AJ77">
        <v>1</v>
      </c>
      <c r="AK77">
        <v>12</v>
      </c>
      <c r="AL77">
        <v>0</v>
      </c>
      <c r="AM77">
        <v>0</v>
      </c>
      <c r="AN77">
        <v>1</v>
      </c>
      <c r="AO77">
        <v>0.79881999999999997</v>
      </c>
      <c r="AP77">
        <v>0</v>
      </c>
      <c r="AQ77">
        <v>0</v>
      </c>
      <c r="AR77" t="s">
        <v>95</v>
      </c>
      <c r="AS77" t="s">
        <v>95</v>
      </c>
      <c r="AT77" t="s">
        <v>95</v>
      </c>
      <c r="AU77" t="s">
        <v>95</v>
      </c>
      <c r="AV77" t="s">
        <v>95</v>
      </c>
      <c r="AW77" t="s">
        <v>95</v>
      </c>
      <c r="AX77" t="s">
        <v>95</v>
      </c>
      <c r="AY77" t="s">
        <v>95</v>
      </c>
      <c r="AZ77" t="s">
        <v>94</v>
      </c>
      <c r="BA77" t="s">
        <v>95</v>
      </c>
      <c r="BB77" t="s">
        <v>94</v>
      </c>
      <c r="BC77" t="s">
        <v>95</v>
      </c>
      <c r="BD77" t="s">
        <v>94</v>
      </c>
      <c r="BI77">
        <v>0</v>
      </c>
      <c r="BJ77" t="s">
        <v>137</v>
      </c>
      <c r="BK77" t="s">
        <v>180</v>
      </c>
      <c r="BL77">
        <v>1</v>
      </c>
      <c r="BM77">
        <v>1</v>
      </c>
      <c r="BN77">
        <v>0</v>
      </c>
      <c r="BO77">
        <v>0</v>
      </c>
      <c r="BP77">
        <v>0</v>
      </c>
      <c r="BQ77">
        <v>0</v>
      </c>
      <c r="BS77">
        <v>1</v>
      </c>
      <c r="BT77">
        <v>1</v>
      </c>
      <c r="BU77">
        <v>0</v>
      </c>
      <c r="BV77">
        <v>0</v>
      </c>
      <c r="BW77">
        <v>0</v>
      </c>
      <c r="BX77">
        <v>0</v>
      </c>
      <c r="BY77">
        <v>120</v>
      </c>
      <c r="CG77" s="4">
        <v>1</v>
      </c>
      <c r="CH77" s="4">
        <v>1</v>
      </c>
      <c r="CI77" s="5">
        <v>0</v>
      </c>
      <c r="CJ77" s="5">
        <v>0</v>
      </c>
      <c r="CK77" s="5">
        <v>0</v>
      </c>
      <c r="CL77" s="5">
        <v>0</v>
      </c>
    </row>
    <row r="78" spans="1:90" hidden="1" x14ac:dyDescent="0.2">
      <c r="A78" t="s">
        <v>358</v>
      </c>
      <c r="B78" t="s">
        <v>294</v>
      </c>
      <c r="C78" t="s">
        <v>192</v>
      </c>
      <c r="D78">
        <v>3.5</v>
      </c>
      <c r="E78" t="s">
        <v>317</v>
      </c>
      <c r="F78" t="s">
        <v>359</v>
      </c>
      <c r="G78" t="s">
        <v>360</v>
      </c>
      <c r="H78" t="s">
        <v>297</v>
      </c>
      <c r="I78">
        <v>1.0466</v>
      </c>
      <c r="J78">
        <v>1.0466</v>
      </c>
      <c r="K78">
        <v>1.1129</v>
      </c>
      <c r="L78">
        <v>2032.4</v>
      </c>
      <c r="M78">
        <v>4.1988000000000003</v>
      </c>
      <c r="N78" s="1">
        <v>33388000</v>
      </c>
      <c r="O78">
        <v>0.21884999999999999</v>
      </c>
      <c r="P78">
        <v>2014.4</v>
      </c>
      <c r="Q78">
        <v>-2218.1</v>
      </c>
      <c r="R78">
        <v>0.99672000000000005</v>
      </c>
      <c r="S78">
        <v>0.99646000000000001</v>
      </c>
      <c r="T78">
        <v>1.9758</v>
      </c>
      <c r="U78">
        <v>0.74451999999999996</v>
      </c>
      <c r="V78">
        <v>0.99672000000000005</v>
      </c>
      <c r="W78">
        <v>0.99655000000000005</v>
      </c>
      <c r="X78">
        <v>1.9758</v>
      </c>
      <c r="Y78">
        <v>0.74451000000000001</v>
      </c>
      <c r="Z78">
        <v>0.15293999999999999</v>
      </c>
      <c r="AA78">
        <v>0.1095</v>
      </c>
      <c r="AB78">
        <v>31.747</v>
      </c>
      <c r="AC78">
        <v>15.66</v>
      </c>
      <c r="AD78">
        <v>42</v>
      </c>
      <c r="AE78">
        <v>8</v>
      </c>
      <c r="AF78" s="1">
        <v>6.4602999999999998E-6</v>
      </c>
      <c r="AG78" s="1">
        <v>7.3594000000000004E-8</v>
      </c>
      <c r="AH78" s="1">
        <v>6.3867000000000002E-6</v>
      </c>
      <c r="AI78">
        <v>10</v>
      </c>
      <c r="AJ78">
        <v>0</v>
      </c>
      <c r="AK78">
        <v>6</v>
      </c>
      <c r="AL78">
        <v>0</v>
      </c>
      <c r="AM78">
        <v>1</v>
      </c>
      <c r="AN78">
        <v>1</v>
      </c>
      <c r="AO78">
        <v>0.34107999999999999</v>
      </c>
      <c r="AP78">
        <v>0</v>
      </c>
      <c r="AQ78">
        <v>0</v>
      </c>
      <c r="AR78" t="s">
        <v>95</v>
      </c>
      <c r="AS78" t="s">
        <v>95</v>
      </c>
      <c r="AT78" t="s">
        <v>95</v>
      </c>
      <c r="AU78" t="s">
        <v>94</v>
      </c>
      <c r="AV78" t="s">
        <v>94</v>
      </c>
      <c r="AW78" t="s">
        <v>94</v>
      </c>
      <c r="AX78" t="s">
        <v>94</v>
      </c>
      <c r="AY78" t="s">
        <v>94</v>
      </c>
      <c r="AZ78" t="s">
        <v>94</v>
      </c>
      <c r="BA78" t="s">
        <v>94</v>
      </c>
      <c r="BB78" t="s">
        <v>94</v>
      </c>
      <c r="BC78" t="s">
        <v>94</v>
      </c>
      <c r="BD78" t="s">
        <v>94</v>
      </c>
      <c r="BH78" t="s">
        <v>341</v>
      </c>
      <c r="BI78">
        <v>1</v>
      </c>
      <c r="BJ78" t="s">
        <v>97</v>
      </c>
      <c r="BK78" t="s">
        <v>138</v>
      </c>
      <c r="BL78">
        <v>0</v>
      </c>
      <c r="BM78">
        <v>0</v>
      </c>
      <c r="BN78">
        <v>0</v>
      </c>
      <c r="BO78">
        <v>0</v>
      </c>
      <c r="BP78">
        <v>0</v>
      </c>
      <c r="BQ78">
        <v>0</v>
      </c>
      <c r="BS78">
        <v>1</v>
      </c>
      <c r="BT78">
        <v>1</v>
      </c>
      <c r="BU78">
        <v>0</v>
      </c>
      <c r="BV78">
        <v>0</v>
      </c>
      <c r="BW78">
        <v>0</v>
      </c>
      <c r="BX78">
        <v>0</v>
      </c>
      <c r="BY78">
        <v>121</v>
      </c>
      <c r="BZ78" t="s">
        <v>123</v>
      </c>
      <c r="CA78" t="s">
        <v>123</v>
      </c>
      <c r="CG78" s="4">
        <v>0</v>
      </c>
      <c r="CH78" s="4">
        <v>1</v>
      </c>
      <c r="CI78" s="5">
        <v>0</v>
      </c>
      <c r="CJ78" s="5">
        <v>0</v>
      </c>
      <c r="CK78" s="5">
        <v>0</v>
      </c>
      <c r="CL78" s="5">
        <v>0</v>
      </c>
    </row>
    <row r="79" spans="1:90" hidden="1" x14ac:dyDescent="0.2">
      <c r="A79" t="s">
        <v>361</v>
      </c>
      <c r="B79" t="s">
        <v>294</v>
      </c>
      <c r="C79" t="s">
        <v>192</v>
      </c>
      <c r="D79">
        <v>3.5</v>
      </c>
      <c r="E79" t="s">
        <v>317</v>
      </c>
      <c r="F79" t="s">
        <v>362</v>
      </c>
      <c r="G79" t="s">
        <v>357</v>
      </c>
      <c r="H79" t="s">
        <v>297</v>
      </c>
      <c r="I79">
        <v>3.3990999999999998</v>
      </c>
      <c r="J79">
        <v>0.34025</v>
      </c>
      <c r="K79">
        <v>34.558999999999997</v>
      </c>
      <c r="L79">
        <v>2020.6</v>
      </c>
      <c r="M79">
        <v>1.2927999999999999</v>
      </c>
      <c r="N79">
        <v>3201.2</v>
      </c>
      <c r="O79" s="1">
        <v>1.3374000000000001E-7</v>
      </c>
      <c r="P79">
        <v>1953</v>
      </c>
      <c r="Q79">
        <v>-68902</v>
      </c>
      <c r="R79">
        <v>0.98989000000000005</v>
      </c>
      <c r="S79">
        <v>0.98914999999999997</v>
      </c>
      <c r="T79">
        <v>87.06</v>
      </c>
      <c r="U79">
        <v>29.576000000000001</v>
      </c>
      <c r="V79">
        <v>0.90137999999999996</v>
      </c>
      <c r="W79">
        <v>0.89668000000000003</v>
      </c>
      <c r="X79">
        <v>271.95</v>
      </c>
      <c r="Y79">
        <v>120.88</v>
      </c>
      <c r="Z79">
        <v>0.26862999999999998</v>
      </c>
      <c r="AA79">
        <v>0.23380000000000001</v>
      </c>
      <c r="AB79">
        <v>740.57</v>
      </c>
      <c r="AC79">
        <v>517.33000000000004</v>
      </c>
      <c r="AD79">
        <v>45</v>
      </c>
      <c r="AE79">
        <v>13</v>
      </c>
      <c r="AF79">
        <v>1.127</v>
      </c>
      <c r="AG79">
        <v>8.4471000000000004E-4</v>
      </c>
      <c r="AH79">
        <v>1.1261000000000001</v>
      </c>
      <c r="AI79">
        <v>13</v>
      </c>
      <c r="AJ79">
        <v>0</v>
      </c>
      <c r="AK79">
        <v>12</v>
      </c>
      <c r="AL79">
        <v>0</v>
      </c>
      <c r="AM79">
        <v>0</v>
      </c>
      <c r="AN79">
        <v>1</v>
      </c>
      <c r="AO79">
        <v>0.75195000000000001</v>
      </c>
      <c r="AP79">
        <v>0</v>
      </c>
      <c r="AQ79">
        <v>0</v>
      </c>
      <c r="AR79" t="s">
        <v>95</v>
      </c>
      <c r="AS79" t="s">
        <v>95</v>
      </c>
      <c r="AT79" t="s">
        <v>95</v>
      </c>
      <c r="AU79" t="s">
        <v>94</v>
      </c>
      <c r="AV79" t="s">
        <v>95</v>
      </c>
      <c r="AW79" t="s">
        <v>94</v>
      </c>
      <c r="AX79" t="s">
        <v>95</v>
      </c>
      <c r="AY79" t="s">
        <v>95</v>
      </c>
      <c r="AZ79" t="s">
        <v>94</v>
      </c>
      <c r="BA79" t="s">
        <v>94</v>
      </c>
      <c r="BB79" t="s">
        <v>94</v>
      </c>
      <c r="BC79" t="s">
        <v>94</v>
      </c>
      <c r="BD79" t="s">
        <v>94</v>
      </c>
      <c r="BI79">
        <v>0</v>
      </c>
      <c r="BJ79" t="s">
        <v>137</v>
      </c>
      <c r="BK79" t="s">
        <v>180</v>
      </c>
      <c r="BL79">
        <v>1</v>
      </c>
      <c r="BM79">
        <v>1</v>
      </c>
      <c r="BN79">
        <v>0</v>
      </c>
      <c r="BO79">
        <v>0</v>
      </c>
      <c r="BP79">
        <v>0</v>
      </c>
      <c r="BQ79">
        <v>0</v>
      </c>
      <c r="BS79">
        <v>1</v>
      </c>
      <c r="BT79">
        <v>1</v>
      </c>
      <c r="BU79">
        <v>0</v>
      </c>
      <c r="BV79">
        <v>0</v>
      </c>
      <c r="BW79">
        <v>0</v>
      </c>
      <c r="BX79">
        <v>0</v>
      </c>
      <c r="BY79">
        <v>122</v>
      </c>
      <c r="CG79" s="4">
        <v>0</v>
      </c>
      <c r="CH79" s="4">
        <v>1</v>
      </c>
      <c r="CI79" s="5">
        <v>0</v>
      </c>
      <c r="CJ79" s="5">
        <v>0</v>
      </c>
      <c r="CK79" s="5">
        <v>0</v>
      </c>
      <c r="CL79" s="5">
        <v>0</v>
      </c>
    </row>
    <row r="80" spans="1:90" hidden="1" x14ac:dyDescent="0.2">
      <c r="A80" t="s">
        <v>363</v>
      </c>
      <c r="B80" t="s">
        <v>294</v>
      </c>
      <c r="C80" t="s">
        <v>192</v>
      </c>
      <c r="D80">
        <v>3.5</v>
      </c>
      <c r="E80" t="s">
        <v>317</v>
      </c>
      <c r="F80" t="s">
        <v>364</v>
      </c>
      <c r="G80" t="s">
        <v>360</v>
      </c>
      <c r="H80" t="s">
        <v>297</v>
      </c>
      <c r="I80">
        <v>3.3271999999999999</v>
      </c>
      <c r="J80">
        <v>3.3268</v>
      </c>
      <c r="K80">
        <v>8.4007000000000005</v>
      </c>
      <c r="L80">
        <v>2023.6</v>
      </c>
      <c r="M80">
        <v>1.3208</v>
      </c>
      <c r="N80" s="1">
        <v>10926000</v>
      </c>
      <c r="O80" s="1">
        <v>1.5991E-21</v>
      </c>
      <c r="P80">
        <v>2004.3</v>
      </c>
      <c r="Q80">
        <v>-16745</v>
      </c>
      <c r="R80">
        <v>0.99522999999999995</v>
      </c>
      <c r="S80">
        <v>0.99485000000000001</v>
      </c>
      <c r="T80">
        <v>23.725000000000001</v>
      </c>
      <c r="U80">
        <v>5.7857000000000003</v>
      </c>
      <c r="V80">
        <v>0.99522999999999995</v>
      </c>
      <c r="W80">
        <v>0.99497999999999998</v>
      </c>
      <c r="X80">
        <v>23.724</v>
      </c>
      <c r="Y80">
        <v>5.7859999999999996</v>
      </c>
      <c r="Z80">
        <v>8.7888999999999995E-2</v>
      </c>
      <c r="AA80">
        <v>4.1113999999999998E-2</v>
      </c>
      <c r="AB80">
        <v>328.03</v>
      </c>
      <c r="AC80">
        <v>133.94</v>
      </c>
      <c r="AD80">
        <v>42</v>
      </c>
      <c r="AE80">
        <v>9</v>
      </c>
      <c r="AF80">
        <v>2.0631999999999999E-4</v>
      </c>
      <c r="AG80" s="1">
        <v>1.0913E-7</v>
      </c>
      <c r="AH80">
        <v>2.0620999999999999E-4</v>
      </c>
      <c r="AI80">
        <v>10</v>
      </c>
      <c r="AJ80">
        <v>0</v>
      </c>
      <c r="AK80">
        <v>4</v>
      </c>
      <c r="AL80">
        <v>0</v>
      </c>
      <c r="AM80">
        <v>1</v>
      </c>
      <c r="AN80">
        <v>1</v>
      </c>
      <c r="AO80">
        <v>3.5990000000000001E-2</v>
      </c>
      <c r="AP80">
        <v>0</v>
      </c>
      <c r="AQ80">
        <v>0</v>
      </c>
      <c r="AR80" t="s">
        <v>95</v>
      </c>
      <c r="AS80" t="s">
        <v>95</v>
      </c>
      <c r="AT80" t="s">
        <v>95</v>
      </c>
      <c r="AU80" t="s">
        <v>94</v>
      </c>
      <c r="AV80" t="s">
        <v>94</v>
      </c>
      <c r="AW80" t="s">
        <v>94</v>
      </c>
      <c r="AX80" t="s">
        <v>94</v>
      </c>
      <c r="AY80" t="s">
        <v>94</v>
      </c>
      <c r="AZ80" t="s">
        <v>94</v>
      </c>
      <c r="BA80" t="s">
        <v>94</v>
      </c>
      <c r="BB80" t="s">
        <v>94</v>
      </c>
      <c r="BC80" t="s">
        <v>94</v>
      </c>
      <c r="BD80" t="s">
        <v>94</v>
      </c>
      <c r="BH80" t="s">
        <v>341</v>
      </c>
      <c r="BI80">
        <v>1</v>
      </c>
      <c r="BJ80" t="s">
        <v>97</v>
      </c>
      <c r="BK80" t="s">
        <v>138</v>
      </c>
      <c r="BL80">
        <v>0</v>
      </c>
      <c r="BM80">
        <v>0</v>
      </c>
      <c r="BN80">
        <v>0</v>
      </c>
      <c r="BO80">
        <v>0</v>
      </c>
      <c r="BP80">
        <v>0</v>
      </c>
      <c r="BQ80">
        <v>0</v>
      </c>
      <c r="BS80">
        <v>1</v>
      </c>
      <c r="BT80">
        <v>1</v>
      </c>
      <c r="BU80">
        <v>0</v>
      </c>
      <c r="BV80">
        <v>0</v>
      </c>
      <c r="BW80">
        <v>0</v>
      </c>
      <c r="BX80">
        <v>0</v>
      </c>
      <c r="BY80">
        <v>123</v>
      </c>
      <c r="BZ80" t="s">
        <v>123</v>
      </c>
      <c r="CA80" t="s">
        <v>123</v>
      </c>
      <c r="CG80" s="4">
        <v>0</v>
      </c>
      <c r="CH80" s="4">
        <v>1</v>
      </c>
      <c r="CI80" s="5">
        <v>0</v>
      </c>
      <c r="CJ80" s="5">
        <v>0</v>
      </c>
      <c r="CK80" s="5">
        <v>0</v>
      </c>
      <c r="CL80" s="5">
        <v>0</v>
      </c>
    </row>
    <row r="81" spans="1:90" hidden="1" x14ac:dyDescent="0.2">
      <c r="A81" t="s">
        <v>365</v>
      </c>
      <c r="B81" t="s">
        <v>294</v>
      </c>
      <c r="C81" t="s">
        <v>192</v>
      </c>
      <c r="D81">
        <v>3.5</v>
      </c>
      <c r="E81" t="s">
        <v>317</v>
      </c>
      <c r="F81" t="s">
        <v>366</v>
      </c>
      <c r="G81" t="s">
        <v>351</v>
      </c>
      <c r="H81" t="s">
        <v>297</v>
      </c>
      <c r="I81">
        <v>0.30869999999999997</v>
      </c>
      <c r="J81">
        <v>0.17493</v>
      </c>
      <c r="K81">
        <v>0.89498999999999995</v>
      </c>
      <c r="L81">
        <v>2020.9</v>
      </c>
      <c r="M81">
        <v>14.234999999999999</v>
      </c>
      <c r="N81">
        <v>84.933999999999997</v>
      </c>
      <c r="O81">
        <v>5.1025999999999998</v>
      </c>
      <c r="P81">
        <v>2009.3</v>
      </c>
      <c r="Q81">
        <v>-1782.5</v>
      </c>
      <c r="R81">
        <v>0.99317999999999995</v>
      </c>
      <c r="S81">
        <v>0.99268000000000001</v>
      </c>
      <c r="T81">
        <v>1.3097000000000001</v>
      </c>
      <c r="U81">
        <v>1.1315999999999999</v>
      </c>
      <c r="V81">
        <v>0.98214999999999997</v>
      </c>
      <c r="W81">
        <v>0.98129999999999995</v>
      </c>
      <c r="X81">
        <v>2.1191</v>
      </c>
      <c r="Y81">
        <v>1.4207000000000001</v>
      </c>
      <c r="Z81">
        <v>0.53696999999999995</v>
      </c>
      <c r="AA81">
        <v>0.51492000000000004</v>
      </c>
      <c r="AB81">
        <v>10.794</v>
      </c>
      <c r="AC81">
        <v>8.5882000000000005</v>
      </c>
      <c r="AD81">
        <v>45</v>
      </c>
      <c r="AE81">
        <v>39</v>
      </c>
      <c r="AF81">
        <v>0.69466000000000006</v>
      </c>
      <c r="AG81">
        <v>1.1774E-2</v>
      </c>
      <c r="AH81">
        <v>0.68288000000000004</v>
      </c>
      <c r="AI81">
        <v>39</v>
      </c>
      <c r="AJ81">
        <v>0</v>
      </c>
      <c r="AK81">
        <v>38</v>
      </c>
      <c r="AL81">
        <v>0</v>
      </c>
      <c r="AM81">
        <v>0</v>
      </c>
      <c r="AN81">
        <v>0</v>
      </c>
      <c r="AO81">
        <v>0.87453999999999998</v>
      </c>
      <c r="AP81">
        <v>0</v>
      </c>
      <c r="AQ81">
        <v>1</v>
      </c>
      <c r="AR81" t="s">
        <v>95</v>
      </c>
      <c r="AS81" t="s">
        <v>95</v>
      </c>
      <c r="AT81" t="s">
        <v>95</v>
      </c>
      <c r="AU81" t="s">
        <v>95</v>
      </c>
      <c r="AV81" t="s">
        <v>95</v>
      </c>
      <c r="AW81" t="s">
        <v>95</v>
      </c>
      <c r="AX81" t="s">
        <v>95</v>
      </c>
      <c r="AY81" t="s">
        <v>95</v>
      </c>
      <c r="AZ81" t="s">
        <v>95</v>
      </c>
      <c r="BA81" t="s">
        <v>95</v>
      </c>
      <c r="BB81" t="s">
        <v>95</v>
      </c>
      <c r="BC81" t="s">
        <v>95</v>
      </c>
      <c r="BD81" t="s">
        <v>95</v>
      </c>
      <c r="BI81">
        <v>0</v>
      </c>
      <c r="BJ81" t="s">
        <v>137</v>
      </c>
      <c r="BK81" t="s">
        <v>180</v>
      </c>
      <c r="BL81">
        <v>1</v>
      </c>
      <c r="BM81">
        <v>1</v>
      </c>
      <c r="BN81">
        <v>0</v>
      </c>
      <c r="BO81">
        <v>0</v>
      </c>
      <c r="BP81">
        <v>0</v>
      </c>
      <c r="BQ81">
        <v>0</v>
      </c>
      <c r="BS81">
        <v>1</v>
      </c>
      <c r="BT81">
        <v>1</v>
      </c>
      <c r="BU81">
        <v>0</v>
      </c>
      <c r="BV81">
        <v>0</v>
      </c>
      <c r="BW81">
        <v>0</v>
      </c>
      <c r="BX81">
        <v>0</v>
      </c>
      <c r="BY81">
        <v>124</v>
      </c>
      <c r="CG81" s="4">
        <v>1</v>
      </c>
      <c r="CH81" s="4">
        <v>1</v>
      </c>
      <c r="CI81" s="5">
        <v>0</v>
      </c>
      <c r="CJ81" s="5">
        <v>0</v>
      </c>
      <c r="CK81" s="5">
        <v>0</v>
      </c>
      <c r="CL81" s="5">
        <v>0</v>
      </c>
    </row>
    <row r="82" spans="1:90" hidden="1" x14ac:dyDescent="0.2">
      <c r="A82" t="s">
        <v>367</v>
      </c>
      <c r="B82" t="s">
        <v>294</v>
      </c>
      <c r="C82" t="s">
        <v>192</v>
      </c>
      <c r="D82">
        <v>3.5</v>
      </c>
      <c r="E82" t="s">
        <v>317</v>
      </c>
      <c r="F82" t="s">
        <v>368</v>
      </c>
      <c r="G82" t="s">
        <v>354</v>
      </c>
      <c r="H82" t="s">
        <v>297</v>
      </c>
      <c r="I82">
        <v>0.30712</v>
      </c>
      <c r="J82">
        <v>1.2404E-2</v>
      </c>
      <c r="K82">
        <v>0.11992999999999999</v>
      </c>
      <c r="L82">
        <v>2021.3</v>
      </c>
      <c r="M82">
        <v>14.308999999999999</v>
      </c>
      <c r="N82">
        <v>18.901</v>
      </c>
      <c r="O82">
        <v>1552.7</v>
      </c>
      <c r="P82" s="1">
        <v>157690</v>
      </c>
      <c r="Q82">
        <v>-238.82</v>
      </c>
      <c r="R82">
        <v>0.90258000000000005</v>
      </c>
      <c r="S82">
        <v>0.89488999999999996</v>
      </c>
      <c r="T82">
        <v>0.69728999999999997</v>
      </c>
      <c r="U82">
        <v>0.36682999999999999</v>
      </c>
      <c r="V82">
        <v>-0.24035000000000001</v>
      </c>
      <c r="W82">
        <v>-0.30395</v>
      </c>
      <c r="X82">
        <v>2.4881000000000002</v>
      </c>
      <c r="Y82">
        <v>1.0952</v>
      </c>
      <c r="Z82">
        <v>0.42336000000000001</v>
      </c>
      <c r="AA82">
        <v>0.39378999999999997</v>
      </c>
      <c r="AB82">
        <v>1.6964999999999999</v>
      </c>
      <c r="AC82">
        <v>1.2078</v>
      </c>
      <c r="AD82">
        <v>42</v>
      </c>
      <c r="AE82">
        <v>14</v>
      </c>
      <c r="AF82">
        <v>0.52905999999999997</v>
      </c>
      <c r="AG82">
        <v>5.2906000000000002E-2</v>
      </c>
      <c r="AH82">
        <v>0.47616000000000003</v>
      </c>
      <c r="AI82">
        <v>36</v>
      </c>
      <c r="AJ82">
        <v>0</v>
      </c>
      <c r="AK82">
        <v>35</v>
      </c>
      <c r="AL82">
        <v>0</v>
      </c>
      <c r="AM82">
        <v>0</v>
      </c>
      <c r="AN82">
        <v>1</v>
      </c>
      <c r="AO82">
        <v>0.68076999999999999</v>
      </c>
      <c r="AP82">
        <v>0</v>
      </c>
      <c r="AQ82">
        <v>1</v>
      </c>
      <c r="AR82" t="s">
        <v>95</v>
      </c>
      <c r="AS82" t="s">
        <v>95</v>
      </c>
      <c r="AT82" t="s">
        <v>95</v>
      </c>
      <c r="AU82" t="s">
        <v>94</v>
      </c>
      <c r="AV82" t="s">
        <v>94</v>
      </c>
      <c r="AW82" t="s">
        <v>94</v>
      </c>
      <c r="AX82" t="s">
        <v>94</v>
      </c>
      <c r="AY82" t="s">
        <v>95</v>
      </c>
      <c r="AZ82" t="s">
        <v>95</v>
      </c>
      <c r="BA82" t="s">
        <v>94</v>
      </c>
      <c r="BB82" t="s">
        <v>94</v>
      </c>
      <c r="BC82" t="s">
        <v>94</v>
      </c>
      <c r="BD82" t="s">
        <v>94</v>
      </c>
      <c r="BH82" t="s">
        <v>341</v>
      </c>
      <c r="BI82">
        <v>1</v>
      </c>
      <c r="BJ82" t="s">
        <v>97</v>
      </c>
      <c r="BK82" t="s">
        <v>138</v>
      </c>
      <c r="BL82">
        <v>0</v>
      </c>
      <c r="BM82">
        <v>0</v>
      </c>
      <c r="BN82">
        <v>0</v>
      </c>
      <c r="BO82">
        <v>0</v>
      </c>
      <c r="BP82">
        <v>0</v>
      </c>
      <c r="BQ82">
        <v>0</v>
      </c>
      <c r="BS82">
        <v>1</v>
      </c>
      <c r="BT82">
        <v>1</v>
      </c>
      <c r="BU82">
        <v>0</v>
      </c>
      <c r="BV82">
        <v>0</v>
      </c>
      <c r="BW82">
        <v>0</v>
      </c>
      <c r="BX82">
        <v>0</v>
      </c>
      <c r="BY82">
        <v>125</v>
      </c>
      <c r="BZ82" t="s">
        <v>123</v>
      </c>
      <c r="CA82" t="s">
        <v>123</v>
      </c>
      <c r="CG82" s="4">
        <v>1</v>
      </c>
      <c r="CH82" s="4">
        <v>1</v>
      </c>
      <c r="CI82" s="5">
        <v>0</v>
      </c>
      <c r="CJ82" s="5">
        <v>0</v>
      </c>
      <c r="CK82" s="5">
        <v>0</v>
      </c>
      <c r="CL82" s="5">
        <v>0</v>
      </c>
    </row>
    <row r="83" spans="1:90" hidden="1" x14ac:dyDescent="0.2">
      <c r="A83" t="s">
        <v>369</v>
      </c>
      <c r="B83" t="s">
        <v>294</v>
      </c>
      <c r="C83" t="s">
        <v>192</v>
      </c>
      <c r="D83">
        <v>4.0999999999999996</v>
      </c>
      <c r="E83" t="s">
        <v>129</v>
      </c>
      <c r="F83" t="s">
        <v>130</v>
      </c>
      <c r="G83" t="s">
        <v>131</v>
      </c>
      <c r="H83" t="s">
        <v>297</v>
      </c>
      <c r="I83">
        <v>20.545000000000002</v>
      </c>
      <c r="J83">
        <v>0.12514</v>
      </c>
      <c r="K83">
        <v>3.5116999999999998</v>
      </c>
      <c r="L83">
        <v>2016.9</v>
      </c>
      <c r="M83">
        <v>0.21389</v>
      </c>
      <c r="N83">
        <v>58.070999999999998</v>
      </c>
      <c r="O83">
        <v>0.69550999999999996</v>
      </c>
      <c r="P83">
        <v>1988</v>
      </c>
      <c r="Q83">
        <v>-7051.1</v>
      </c>
      <c r="R83">
        <v>0.77385999999999999</v>
      </c>
      <c r="S83">
        <v>0.73394999999999999</v>
      </c>
      <c r="T83">
        <v>14.922000000000001</v>
      </c>
      <c r="U83">
        <v>7.5331000000000001</v>
      </c>
      <c r="V83">
        <v>0.39756000000000002</v>
      </c>
      <c r="W83">
        <v>0.33062000000000002</v>
      </c>
      <c r="X83">
        <v>24.355</v>
      </c>
      <c r="Y83">
        <v>17.742999999999999</v>
      </c>
      <c r="Z83">
        <v>0.45923999999999998</v>
      </c>
      <c r="AA83">
        <v>0.39916000000000001</v>
      </c>
      <c r="AB83">
        <v>23.074999999999999</v>
      </c>
      <c r="AC83">
        <v>16.655999999999999</v>
      </c>
      <c r="AD83">
        <v>21</v>
      </c>
      <c r="AE83">
        <v>8</v>
      </c>
      <c r="AF83">
        <v>1.722</v>
      </c>
      <c r="AG83">
        <v>0.52183000000000002</v>
      </c>
      <c r="AH83">
        <v>1.2001999999999999</v>
      </c>
      <c r="AI83">
        <v>8</v>
      </c>
      <c r="AJ83">
        <v>6</v>
      </c>
      <c r="AK83">
        <v>3</v>
      </c>
      <c r="AL83">
        <v>1</v>
      </c>
      <c r="AM83">
        <v>1</v>
      </c>
      <c r="AN83">
        <v>1</v>
      </c>
      <c r="AO83">
        <v>0.83842000000000005</v>
      </c>
      <c r="AP83">
        <v>0</v>
      </c>
      <c r="AQ83">
        <v>1</v>
      </c>
      <c r="AR83" t="s">
        <v>95</v>
      </c>
      <c r="AS83" t="s">
        <v>95</v>
      </c>
      <c r="AT83" t="s">
        <v>95</v>
      </c>
      <c r="AU83" t="s">
        <v>95</v>
      </c>
      <c r="AV83" t="s">
        <v>95</v>
      </c>
      <c r="AW83" t="s">
        <v>95</v>
      </c>
      <c r="AX83" t="s">
        <v>95</v>
      </c>
      <c r="AY83" t="s">
        <v>95</v>
      </c>
      <c r="AZ83" t="s">
        <v>95</v>
      </c>
      <c r="BA83" t="s">
        <v>95</v>
      </c>
      <c r="BB83" t="s">
        <v>95</v>
      </c>
      <c r="BC83" t="s">
        <v>95</v>
      </c>
      <c r="BD83" t="s">
        <v>95</v>
      </c>
      <c r="BI83">
        <v>0</v>
      </c>
      <c r="BJ83" t="s">
        <v>132</v>
      </c>
      <c r="BK83" t="s">
        <v>133</v>
      </c>
      <c r="BL83">
        <v>1</v>
      </c>
      <c r="BM83">
        <v>1</v>
      </c>
      <c r="BN83">
        <v>0</v>
      </c>
      <c r="BO83">
        <v>0</v>
      </c>
      <c r="BP83">
        <v>0</v>
      </c>
      <c r="BQ83">
        <v>0</v>
      </c>
      <c r="BS83">
        <v>0</v>
      </c>
      <c r="BT83">
        <v>1</v>
      </c>
      <c r="BU83">
        <v>0</v>
      </c>
      <c r="BV83">
        <v>0</v>
      </c>
      <c r="BW83">
        <v>0</v>
      </c>
      <c r="BX83">
        <v>0</v>
      </c>
      <c r="BY83">
        <v>126</v>
      </c>
      <c r="BZ83" t="s">
        <v>123</v>
      </c>
      <c r="CG83" s="4">
        <v>0</v>
      </c>
      <c r="CH83" s="4">
        <v>1</v>
      </c>
      <c r="CI83" s="5">
        <v>0</v>
      </c>
      <c r="CJ83" s="5">
        <v>0</v>
      </c>
      <c r="CK83" s="5">
        <v>0</v>
      </c>
      <c r="CL83" s="5">
        <v>0</v>
      </c>
    </row>
    <row r="84" spans="1:90" x14ac:dyDescent="0.2">
      <c r="A84" t="s">
        <v>370</v>
      </c>
      <c r="B84" t="s">
        <v>294</v>
      </c>
      <c r="C84" t="s">
        <v>192</v>
      </c>
      <c r="D84">
        <v>4.0999999999999996</v>
      </c>
      <c r="E84" t="s">
        <v>129</v>
      </c>
      <c r="F84" t="s">
        <v>135</v>
      </c>
      <c r="G84" t="s">
        <v>136</v>
      </c>
      <c r="H84" t="s">
        <v>297</v>
      </c>
      <c r="J84">
        <v>1.0466</v>
      </c>
      <c r="K84">
        <v>3.4988000000000001</v>
      </c>
      <c r="O84">
        <v>1.2016</v>
      </c>
      <c r="P84">
        <v>2013.8</v>
      </c>
      <c r="Q84">
        <v>-7026.2</v>
      </c>
      <c r="V84">
        <v>0.97197999999999996</v>
      </c>
      <c r="W84">
        <v>0.96731</v>
      </c>
      <c r="X84">
        <v>4.4787999999999997</v>
      </c>
      <c r="Y84">
        <v>2.1459999999999999</v>
      </c>
      <c r="Z84">
        <v>0.31916</v>
      </c>
      <c r="AA84">
        <v>0.20568</v>
      </c>
      <c r="AB84">
        <v>22.077999999999999</v>
      </c>
      <c r="AC84">
        <v>16.024000000000001</v>
      </c>
      <c r="AD84">
        <v>15</v>
      </c>
      <c r="AE84">
        <v>2</v>
      </c>
      <c r="AI84">
        <v>2</v>
      </c>
      <c r="AJ84">
        <v>0</v>
      </c>
      <c r="AK84">
        <v>1</v>
      </c>
      <c r="AL84">
        <v>0</v>
      </c>
      <c r="AM84">
        <v>0</v>
      </c>
      <c r="AN84">
        <v>1</v>
      </c>
      <c r="AO84">
        <v>0.38290999999999997</v>
      </c>
      <c r="AP84">
        <v>0</v>
      </c>
      <c r="AQ84">
        <v>1</v>
      </c>
      <c r="AR84" t="s">
        <v>96</v>
      </c>
      <c r="AS84" t="s">
        <v>96</v>
      </c>
      <c r="AT84" t="s">
        <v>95</v>
      </c>
      <c r="AU84" t="s">
        <v>95</v>
      </c>
      <c r="AV84" t="s">
        <v>95</v>
      </c>
      <c r="AW84" t="s">
        <v>95</v>
      </c>
      <c r="AX84" t="s">
        <v>94</v>
      </c>
      <c r="AY84" t="s">
        <v>94</v>
      </c>
      <c r="AZ84" t="s">
        <v>95</v>
      </c>
      <c r="BA84" t="s">
        <v>96</v>
      </c>
      <c r="BB84" t="s">
        <v>96</v>
      </c>
      <c r="BC84" t="s">
        <v>96</v>
      </c>
      <c r="BD84" t="s">
        <v>96</v>
      </c>
      <c r="BI84">
        <v>0</v>
      </c>
      <c r="BJ84" t="s">
        <v>137</v>
      </c>
      <c r="BK84" t="s">
        <v>138</v>
      </c>
      <c r="BL84">
        <v>1</v>
      </c>
      <c r="BM84">
        <v>1</v>
      </c>
      <c r="BN84">
        <v>0</v>
      </c>
      <c r="BO84">
        <v>0</v>
      </c>
      <c r="BP84">
        <v>1</v>
      </c>
      <c r="BQ84">
        <v>1</v>
      </c>
      <c r="BS84">
        <v>0</v>
      </c>
      <c r="BT84">
        <v>1</v>
      </c>
      <c r="BU84">
        <v>0</v>
      </c>
      <c r="BV84">
        <v>0</v>
      </c>
      <c r="BW84">
        <v>1</v>
      </c>
      <c r="BX84">
        <v>1</v>
      </c>
      <c r="BY84">
        <v>127</v>
      </c>
      <c r="BZ84" t="s">
        <v>123</v>
      </c>
      <c r="CG84" s="4">
        <v>0</v>
      </c>
      <c r="CH84" s="4">
        <v>1</v>
      </c>
      <c r="CI84" s="5">
        <v>0</v>
      </c>
      <c r="CJ84" s="5">
        <v>0</v>
      </c>
      <c r="CK84" s="5">
        <v>1</v>
      </c>
      <c r="CL84" s="5">
        <v>1</v>
      </c>
    </row>
    <row r="85" spans="1:90" x14ac:dyDescent="0.2">
      <c r="A85" t="s">
        <v>371</v>
      </c>
      <c r="B85" t="s">
        <v>294</v>
      </c>
      <c r="C85" t="s">
        <v>192</v>
      </c>
      <c r="D85">
        <v>4.2</v>
      </c>
      <c r="E85" t="s">
        <v>372</v>
      </c>
      <c r="F85" t="s">
        <v>373</v>
      </c>
      <c r="G85" t="s">
        <v>374</v>
      </c>
      <c r="H85" t="s">
        <v>297</v>
      </c>
      <c r="I85">
        <v>0.20877999999999999</v>
      </c>
      <c r="J85">
        <v>0.12447</v>
      </c>
      <c r="K85">
        <v>4.1051000000000002</v>
      </c>
      <c r="L85">
        <v>2018.2</v>
      </c>
      <c r="M85">
        <v>21.048999999999999</v>
      </c>
      <c r="N85">
        <v>155.13</v>
      </c>
      <c r="O85">
        <v>0.17913999999999999</v>
      </c>
      <c r="P85">
        <v>1970.1</v>
      </c>
      <c r="Q85">
        <v>-8213.7000000000007</v>
      </c>
      <c r="R85">
        <v>0.97131000000000001</v>
      </c>
      <c r="S85">
        <v>0.96740000000000004</v>
      </c>
      <c r="T85">
        <v>5.6147</v>
      </c>
      <c r="U85">
        <v>5.1835000000000004</v>
      </c>
      <c r="V85">
        <v>0.95503000000000005</v>
      </c>
      <c r="W85">
        <v>0.95111999999999997</v>
      </c>
      <c r="X85">
        <v>7.03</v>
      </c>
      <c r="Y85">
        <v>5.9974999999999996</v>
      </c>
      <c r="Z85">
        <v>0.86256999999999995</v>
      </c>
      <c r="AA85">
        <v>0.85062000000000004</v>
      </c>
      <c r="AB85">
        <v>12.29</v>
      </c>
      <c r="AC85">
        <v>10.506</v>
      </c>
      <c r="AD85">
        <v>26</v>
      </c>
      <c r="AE85">
        <v>26</v>
      </c>
      <c r="AF85">
        <v>0.64463000000000004</v>
      </c>
      <c r="AG85">
        <v>3.6045000000000001E-3</v>
      </c>
      <c r="AH85">
        <v>0.64102000000000003</v>
      </c>
      <c r="AI85">
        <v>26</v>
      </c>
      <c r="AJ85">
        <v>0</v>
      </c>
      <c r="AK85">
        <v>25</v>
      </c>
      <c r="AL85">
        <v>0</v>
      </c>
      <c r="AM85">
        <v>0</v>
      </c>
      <c r="AN85">
        <v>1</v>
      </c>
      <c r="AO85">
        <v>0.91066999999999998</v>
      </c>
      <c r="AP85">
        <v>0</v>
      </c>
      <c r="AQ85">
        <v>1</v>
      </c>
      <c r="AR85" t="s">
        <v>95</v>
      </c>
      <c r="AS85" t="s">
        <v>95</v>
      </c>
      <c r="AT85" t="s">
        <v>95</v>
      </c>
      <c r="AU85" t="s">
        <v>95</v>
      </c>
      <c r="AV85" t="s">
        <v>95</v>
      </c>
      <c r="AW85" t="s">
        <v>95</v>
      </c>
      <c r="AX85" t="s">
        <v>95</v>
      </c>
      <c r="AY85" t="s">
        <v>95</v>
      </c>
      <c r="AZ85" t="s">
        <v>95</v>
      </c>
      <c r="BA85" t="s">
        <v>95</v>
      </c>
      <c r="BB85" t="s">
        <v>95</v>
      </c>
      <c r="BC85" t="s">
        <v>95</v>
      </c>
      <c r="BD85" t="s">
        <v>95</v>
      </c>
      <c r="BE85">
        <v>1</v>
      </c>
      <c r="BI85">
        <v>0</v>
      </c>
      <c r="BL85">
        <v>1</v>
      </c>
      <c r="BM85">
        <v>1</v>
      </c>
      <c r="BS85">
        <v>1</v>
      </c>
      <c r="BT85">
        <v>1</v>
      </c>
      <c r="BU85">
        <v>0</v>
      </c>
      <c r="BV85">
        <v>0</v>
      </c>
      <c r="BW85">
        <v>1</v>
      </c>
      <c r="BX85">
        <v>1</v>
      </c>
      <c r="BY85">
        <v>128</v>
      </c>
      <c r="CG85" s="4">
        <v>1</v>
      </c>
      <c r="CH85" s="4">
        <v>1</v>
      </c>
      <c r="CI85" s="5">
        <v>0</v>
      </c>
      <c r="CJ85" s="5">
        <v>0</v>
      </c>
      <c r="CK85" s="5">
        <v>1</v>
      </c>
      <c r="CL85" s="5">
        <v>1</v>
      </c>
    </row>
    <row r="86" spans="1:90" hidden="1" x14ac:dyDescent="0.2">
      <c r="A86" t="s">
        <v>375</v>
      </c>
      <c r="B86" t="s">
        <v>294</v>
      </c>
      <c r="C86" t="s">
        <v>192</v>
      </c>
      <c r="D86">
        <v>4.2</v>
      </c>
      <c r="E86" t="s">
        <v>372</v>
      </c>
      <c r="F86" t="s">
        <v>376</v>
      </c>
      <c r="G86" t="s">
        <v>377</v>
      </c>
      <c r="H86" t="s">
        <v>297</v>
      </c>
      <c r="I86">
        <v>0.20877999999999999</v>
      </c>
      <c r="J86">
        <v>0.12447</v>
      </c>
      <c r="K86">
        <v>4.1051000000000002</v>
      </c>
      <c r="L86">
        <v>2018.2</v>
      </c>
      <c r="M86">
        <v>21.048999999999999</v>
      </c>
      <c r="N86">
        <v>155.13</v>
      </c>
      <c r="O86">
        <v>0.17913999999999999</v>
      </c>
      <c r="P86">
        <v>1970.1</v>
      </c>
      <c r="Q86">
        <v>-8213.7000000000007</v>
      </c>
      <c r="R86">
        <v>0.97131000000000001</v>
      </c>
      <c r="S86">
        <v>0.96740000000000004</v>
      </c>
      <c r="T86">
        <v>5.6147</v>
      </c>
      <c r="U86">
        <v>5.1835000000000004</v>
      </c>
      <c r="V86">
        <v>0.95503000000000005</v>
      </c>
      <c r="W86">
        <v>0.95111999999999997</v>
      </c>
      <c r="X86">
        <v>7.03</v>
      </c>
      <c r="Y86">
        <v>5.9974999999999996</v>
      </c>
      <c r="Z86">
        <v>0.86256999999999995</v>
      </c>
      <c r="AA86">
        <v>0.85062000000000004</v>
      </c>
      <c r="AB86">
        <v>12.29</v>
      </c>
      <c r="AC86">
        <v>10.506</v>
      </c>
      <c r="AD86">
        <v>26</v>
      </c>
      <c r="AE86">
        <v>26</v>
      </c>
      <c r="AF86">
        <v>0.64463000000000004</v>
      </c>
      <c r="AG86">
        <v>3.6045000000000001E-3</v>
      </c>
      <c r="AH86">
        <v>0.64102000000000003</v>
      </c>
      <c r="AI86">
        <v>26</v>
      </c>
      <c r="AJ86">
        <v>0</v>
      </c>
      <c r="AK86">
        <v>25</v>
      </c>
      <c r="AL86">
        <v>0</v>
      </c>
      <c r="AM86">
        <v>0</v>
      </c>
      <c r="AN86">
        <v>1</v>
      </c>
      <c r="AO86">
        <v>0.91066999999999998</v>
      </c>
      <c r="AP86">
        <v>0</v>
      </c>
      <c r="AQ86">
        <v>1</v>
      </c>
      <c r="AR86" t="s">
        <v>95</v>
      </c>
      <c r="AS86" t="s">
        <v>95</v>
      </c>
      <c r="AT86" t="s">
        <v>95</v>
      </c>
      <c r="AU86" t="s">
        <v>95</v>
      </c>
      <c r="AV86" t="s">
        <v>95</v>
      </c>
      <c r="AW86" t="s">
        <v>95</v>
      </c>
      <c r="AX86" t="s">
        <v>95</v>
      </c>
      <c r="AY86" t="s">
        <v>95</v>
      </c>
      <c r="AZ86" t="s">
        <v>95</v>
      </c>
      <c r="BA86" t="s">
        <v>95</v>
      </c>
      <c r="BB86" t="s">
        <v>95</v>
      </c>
      <c r="BC86" t="s">
        <v>95</v>
      </c>
      <c r="BD86" t="s">
        <v>95</v>
      </c>
      <c r="BI86">
        <v>0</v>
      </c>
      <c r="BL86">
        <v>1</v>
      </c>
      <c r="BM86">
        <v>1</v>
      </c>
      <c r="BS86">
        <v>1</v>
      </c>
      <c r="BT86">
        <v>1</v>
      </c>
      <c r="BU86">
        <v>0</v>
      </c>
      <c r="BV86">
        <v>0</v>
      </c>
      <c r="BW86">
        <v>0</v>
      </c>
      <c r="BX86">
        <v>0</v>
      </c>
      <c r="BY86">
        <v>129</v>
      </c>
      <c r="CG86" s="4">
        <v>1</v>
      </c>
      <c r="CH86" s="4">
        <v>1</v>
      </c>
      <c r="CI86" s="5">
        <v>0</v>
      </c>
      <c r="CJ86" s="5">
        <v>0</v>
      </c>
      <c r="CK86" s="5">
        <v>0</v>
      </c>
      <c r="CL86" s="5">
        <v>0</v>
      </c>
    </row>
    <row r="87" spans="1:90" x14ac:dyDescent="0.2">
      <c r="A87" t="s">
        <v>378</v>
      </c>
      <c r="B87" t="s">
        <v>294</v>
      </c>
      <c r="C87" t="s">
        <v>147</v>
      </c>
      <c r="D87">
        <v>3.3</v>
      </c>
      <c r="E87" t="s">
        <v>148</v>
      </c>
      <c r="F87" t="s">
        <v>149</v>
      </c>
      <c r="G87" t="s">
        <v>150</v>
      </c>
      <c r="H87" t="s">
        <v>297</v>
      </c>
      <c r="I87">
        <v>0.76722000000000001</v>
      </c>
      <c r="J87">
        <v>0.15114</v>
      </c>
      <c r="K87">
        <v>7.5509000000000004</v>
      </c>
      <c r="L87">
        <v>2017.2</v>
      </c>
      <c r="M87">
        <v>5.7276999999999996</v>
      </c>
      <c r="N87">
        <v>599.57000000000005</v>
      </c>
      <c r="O87">
        <v>1.5334999999999999E-4</v>
      </c>
      <c r="P87">
        <v>1922.4</v>
      </c>
      <c r="Q87">
        <v>-14996</v>
      </c>
      <c r="R87">
        <v>0.96723999999999999</v>
      </c>
      <c r="S87">
        <v>0.96531</v>
      </c>
      <c r="T87">
        <v>33.136000000000003</v>
      </c>
      <c r="U87">
        <v>13.305999999999999</v>
      </c>
      <c r="V87">
        <v>0.85719000000000001</v>
      </c>
      <c r="W87">
        <v>0.85168999999999995</v>
      </c>
      <c r="X87">
        <v>69.186000000000007</v>
      </c>
      <c r="Y87">
        <v>37.006999999999998</v>
      </c>
      <c r="Z87">
        <v>0.42869000000000002</v>
      </c>
      <c r="AA87">
        <v>0.40671000000000002</v>
      </c>
      <c r="AB87">
        <v>138.38</v>
      </c>
      <c r="AC87">
        <v>107.23</v>
      </c>
      <c r="AD87">
        <v>55</v>
      </c>
      <c r="AE87">
        <v>31</v>
      </c>
      <c r="AF87">
        <v>1.2141999999999999</v>
      </c>
      <c r="AG87">
        <v>1.6678999999999999E-3</v>
      </c>
      <c r="AH87">
        <v>1.2124999999999999</v>
      </c>
      <c r="AI87">
        <v>44</v>
      </c>
      <c r="AJ87">
        <v>3</v>
      </c>
      <c r="AK87">
        <v>43</v>
      </c>
      <c r="AL87">
        <v>0</v>
      </c>
      <c r="AM87">
        <v>0</v>
      </c>
      <c r="AN87">
        <v>1</v>
      </c>
      <c r="AO87">
        <v>0.92661000000000004</v>
      </c>
      <c r="AP87">
        <v>0</v>
      </c>
      <c r="AQ87">
        <v>0</v>
      </c>
      <c r="AR87" t="s">
        <v>95</v>
      </c>
      <c r="AS87" t="s">
        <v>95</v>
      </c>
      <c r="AT87" t="s">
        <v>95</v>
      </c>
      <c r="AU87" t="s">
        <v>95</v>
      </c>
      <c r="AV87" t="s">
        <v>95</v>
      </c>
      <c r="AW87" t="s">
        <v>95</v>
      </c>
      <c r="AX87" t="s">
        <v>95</v>
      </c>
      <c r="AY87" t="s">
        <v>95</v>
      </c>
      <c r="AZ87" t="s">
        <v>95</v>
      </c>
      <c r="BA87" t="s">
        <v>95</v>
      </c>
      <c r="BB87" t="s">
        <v>95</v>
      </c>
      <c r="BC87" t="s">
        <v>95</v>
      </c>
      <c r="BD87" t="s">
        <v>95</v>
      </c>
      <c r="BH87" t="s">
        <v>151</v>
      </c>
      <c r="BI87">
        <v>0</v>
      </c>
      <c r="BL87">
        <v>1</v>
      </c>
      <c r="BM87">
        <v>1</v>
      </c>
      <c r="BN87">
        <v>0</v>
      </c>
      <c r="BO87">
        <v>0</v>
      </c>
      <c r="BP87">
        <v>1</v>
      </c>
      <c r="BQ87">
        <v>1</v>
      </c>
      <c r="BS87">
        <v>1</v>
      </c>
      <c r="BT87">
        <v>1</v>
      </c>
      <c r="BU87">
        <v>0</v>
      </c>
      <c r="BV87">
        <v>0</v>
      </c>
      <c r="BW87">
        <v>1</v>
      </c>
      <c r="BX87">
        <v>1</v>
      </c>
      <c r="BY87">
        <v>130</v>
      </c>
      <c r="CG87" s="4">
        <v>1</v>
      </c>
      <c r="CH87" s="4">
        <v>1</v>
      </c>
      <c r="CI87" s="5">
        <v>0</v>
      </c>
      <c r="CJ87" s="5">
        <v>0</v>
      </c>
      <c r="CK87" s="5">
        <v>1</v>
      </c>
      <c r="CL87" s="5">
        <v>1</v>
      </c>
    </row>
    <row r="88" spans="1:90" hidden="1" x14ac:dyDescent="0.2">
      <c r="A88" t="s">
        <v>379</v>
      </c>
      <c r="B88" t="s">
        <v>294</v>
      </c>
      <c r="C88" t="s">
        <v>147</v>
      </c>
      <c r="D88">
        <v>3.5</v>
      </c>
      <c r="E88" t="s">
        <v>317</v>
      </c>
      <c r="F88" t="s">
        <v>318</v>
      </c>
      <c r="G88" t="s">
        <v>319</v>
      </c>
      <c r="H88" t="s">
        <v>297</v>
      </c>
      <c r="I88">
        <v>0.25922000000000001</v>
      </c>
      <c r="J88">
        <v>0.10786999999999999</v>
      </c>
      <c r="K88">
        <v>6.0865999999999998</v>
      </c>
      <c r="L88">
        <v>2015.7</v>
      </c>
      <c r="M88">
        <v>16.952000000000002</v>
      </c>
      <c r="N88">
        <v>324.98</v>
      </c>
      <c r="O88">
        <v>2.4612999999999999E-2</v>
      </c>
      <c r="P88">
        <v>1935.7</v>
      </c>
      <c r="Q88">
        <v>-12116</v>
      </c>
      <c r="R88">
        <v>0.99431999999999998</v>
      </c>
      <c r="S88">
        <v>0.99390999999999996</v>
      </c>
      <c r="T88">
        <v>6.9905999999999997</v>
      </c>
      <c r="U88">
        <v>5.8813000000000004</v>
      </c>
      <c r="V88">
        <v>0.95891000000000004</v>
      </c>
      <c r="W88">
        <v>0.95694999999999997</v>
      </c>
      <c r="X88">
        <v>18.803999999999998</v>
      </c>
      <c r="Y88">
        <v>13.624000000000001</v>
      </c>
      <c r="Z88">
        <v>0.72618000000000005</v>
      </c>
      <c r="AA88">
        <v>0.71314</v>
      </c>
      <c r="AB88">
        <v>48.54</v>
      </c>
      <c r="AC88">
        <v>42.917999999999999</v>
      </c>
      <c r="AD88">
        <v>45</v>
      </c>
      <c r="AE88">
        <v>43</v>
      </c>
      <c r="AF88">
        <v>0.84928000000000003</v>
      </c>
      <c r="AG88">
        <v>3.0771000000000001E-3</v>
      </c>
      <c r="AH88">
        <v>0.84619999999999995</v>
      </c>
      <c r="AI88">
        <v>43</v>
      </c>
      <c r="AJ88">
        <v>0</v>
      </c>
      <c r="AK88">
        <v>42</v>
      </c>
      <c r="AL88">
        <v>0</v>
      </c>
      <c r="AM88">
        <v>0</v>
      </c>
      <c r="AN88">
        <v>0</v>
      </c>
      <c r="AO88">
        <v>0.93267999999999995</v>
      </c>
      <c r="AP88">
        <v>0</v>
      </c>
      <c r="AQ88">
        <v>0</v>
      </c>
      <c r="AR88" t="s">
        <v>95</v>
      </c>
      <c r="AS88" t="s">
        <v>95</v>
      </c>
      <c r="AT88" t="s">
        <v>95</v>
      </c>
      <c r="AU88" t="s">
        <v>95</v>
      </c>
      <c r="AV88" t="s">
        <v>95</v>
      </c>
      <c r="AW88" t="s">
        <v>95</v>
      </c>
      <c r="AX88" t="s">
        <v>95</v>
      </c>
      <c r="AY88" t="s">
        <v>95</v>
      </c>
      <c r="AZ88" t="s">
        <v>95</v>
      </c>
      <c r="BA88" t="s">
        <v>95</v>
      </c>
      <c r="BB88" t="s">
        <v>95</v>
      </c>
      <c r="BC88" t="s">
        <v>95</v>
      </c>
      <c r="BD88" t="s">
        <v>95</v>
      </c>
      <c r="BE88">
        <v>1</v>
      </c>
      <c r="BF88" t="s">
        <v>380</v>
      </c>
      <c r="BI88">
        <v>0</v>
      </c>
      <c r="BJ88" t="s">
        <v>137</v>
      </c>
      <c r="BK88" t="s">
        <v>133</v>
      </c>
      <c r="BL88">
        <v>1</v>
      </c>
      <c r="BM88">
        <v>1</v>
      </c>
      <c r="BN88">
        <v>0</v>
      </c>
      <c r="BO88">
        <v>0</v>
      </c>
      <c r="BP88">
        <v>0</v>
      </c>
      <c r="BQ88">
        <v>1</v>
      </c>
      <c r="BS88">
        <v>1</v>
      </c>
      <c r="BT88">
        <v>1</v>
      </c>
      <c r="BU88">
        <v>0</v>
      </c>
      <c r="BV88">
        <v>0</v>
      </c>
      <c r="BW88">
        <v>0</v>
      </c>
      <c r="BX88">
        <v>1</v>
      </c>
      <c r="BY88">
        <v>131</v>
      </c>
      <c r="CG88" s="4">
        <v>1</v>
      </c>
      <c r="CH88" s="4">
        <v>1</v>
      </c>
      <c r="CI88" s="5">
        <v>0</v>
      </c>
      <c r="CJ88" s="5">
        <v>0</v>
      </c>
      <c r="CK88" s="5">
        <v>0</v>
      </c>
      <c r="CL88" s="5">
        <v>1</v>
      </c>
    </row>
    <row r="89" spans="1:90" hidden="1" x14ac:dyDescent="0.2">
      <c r="A89" t="s">
        <v>381</v>
      </c>
      <c r="B89" t="s">
        <v>294</v>
      </c>
      <c r="C89" t="s">
        <v>147</v>
      </c>
      <c r="D89">
        <v>3.5</v>
      </c>
      <c r="E89" t="s">
        <v>317</v>
      </c>
      <c r="F89" t="s">
        <v>321</v>
      </c>
      <c r="G89" t="s">
        <v>322</v>
      </c>
      <c r="H89" t="s">
        <v>297</v>
      </c>
      <c r="I89">
        <v>0.60418000000000005</v>
      </c>
      <c r="J89">
        <v>5.3732000000000002E-2</v>
      </c>
      <c r="K89">
        <v>0.42714000000000002</v>
      </c>
      <c r="L89">
        <v>2008.7</v>
      </c>
      <c r="M89">
        <v>7.2735000000000003</v>
      </c>
      <c r="N89">
        <v>16.05</v>
      </c>
      <c r="O89">
        <v>9.1395</v>
      </c>
      <c r="P89">
        <v>2012.2</v>
      </c>
      <c r="Q89">
        <v>-849</v>
      </c>
      <c r="R89">
        <v>0.62336999999999998</v>
      </c>
      <c r="S89">
        <v>0.59580999999999995</v>
      </c>
      <c r="T89">
        <v>5.1127000000000002</v>
      </c>
      <c r="U89">
        <v>3.081</v>
      </c>
      <c r="V89">
        <v>0.38353999999999999</v>
      </c>
      <c r="W89">
        <v>0.35417999999999999</v>
      </c>
      <c r="X89">
        <v>6.5411000000000001</v>
      </c>
      <c r="Y89">
        <v>4.5711000000000004</v>
      </c>
      <c r="Z89">
        <v>0.44339000000000001</v>
      </c>
      <c r="AA89">
        <v>0.41687999999999997</v>
      </c>
      <c r="AB89">
        <v>6.2153999999999998</v>
      </c>
      <c r="AC89">
        <v>4.4379</v>
      </c>
      <c r="AD89">
        <v>45</v>
      </c>
      <c r="AE89">
        <v>35</v>
      </c>
      <c r="AF89">
        <v>1.8068</v>
      </c>
      <c r="AG89">
        <v>6.2303999999999998E-2</v>
      </c>
      <c r="AH89">
        <v>1.7444999999999999</v>
      </c>
      <c r="AI89">
        <v>43</v>
      </c>
      <c r="AJ89">
        <v>8</v>
      </c>
      <c r="AK89">
        <v>42</v>
      </c>
      <c r="AL89">
        <v>1</v>
      </c>
      <c r="AM89">
        <v>0</v>
      </c>
      <c r="AN89">
        <v>1</v>
      </c>
      <c r="AO89">
        <v>0.93313999999999997</v>
      </c>
      <c r="AP89">
        <v>0</v>
      </c>
      <c r="AQ89">
        <v>1</v>
      </c>
      <c r="AR89" t="s">
        <v>94</v>
      </c>
      <c r="AS89" t="s">
        <v>95</v>
      </c>
      <c r="AT89" t="s">
        <v>95</v>
      </c>
      <c r="AU89" t="s">
        <v>95</v>
      </c>
      <c r="AV89" t="s">
        <v>95</v>
      </c>
      <c r="AW89" t="s">
        <v>95</v>
      </c>
      <c r="AX89" t="s">
        <v>95</v>
      </c>
      <c r="AY89" t="s">
        <v>95</v>
      </c>
      <c r="AZ89" t="s">
        <v>95</v>
      </c>
      <c r="BA89" t="s">
        <v>94</v>
      </c>
      <c r="BB89" t="s">
        <v>95</v>
      </c>
      <c r="BC89" t="s">
        <v>94</v>
      </c>
      <c r="BD89" t="s">
        <v>95</v>
      </c>
      <c r="BE89">
        <v>4</v>
      </c>
      <c r="BF89" t="s">
        <v>382</v>
      </c>
      <c r="BG89" t="s">
        <v>383</v>
      </c>
      <c r="BI89">
        <v>0</v>
      </c>
      <c r="BJ89" t="s">
        <v>132</v>
      </c>
      <c r="BK89" t="s">
        <v>133</v>
      </c>
      <c r="BL89">
        <v>1</v>
      </c>
      <c r="BM89">
        <v>1</v>
      </c>
      <c r="BN89">
        <v>0</v>
      </c>
      <c r="BO89">
        <v>0</v>
      </c>
      <c r="BP89">
        <v>0</v>
      </c>
      <c r="BQ89">
        <v>0</v>
      </c>
      <c r="BS89">
        <v>1</v>
      </c>
      <c r="BT89">
        <v>1</v>
      </c>
      <c r="BU89">
        <v>0</v>
      </c>
      <c r="BV89">
        <v>0</v>
      </c>
      <c r="BW89">
        <v>0</v>
      </c>
      <c r="BX89">
        <v>0</v>
      </c>
      <c r="BY89">
        <v>132</v>
      </c>
      <c r="CG89" s="4">
        <v>1</v>
      </c>
      <c r="CH89" s="4">
        <v>1</v>
      </c>
      <c r="CI89" s="5">
        <v>0</v>
      </c>
      <c r="CJ89" s="5">
        <v>0</v>
      </c>
      <c r="CK89" s="5">
        <v>0</v>
      </c>
      <c r="CL89" s="5">
        <v>0</v>
      </c>
    </row>
    <row r="90" spans="1:90" hidden="1" x14ac:dyDescent="0.2">
      <c r="A90" t="s">
        <v>384</v>
      </c>
      <c r="B90" t="s">
        <v>294</v>
      </c>
      <c r="C90" t="s">
        <v>147</v>
      </c>
      <c r="D90">
        <v>3.5</v>
      </c>
      <c r="E90" t="s">
        <v>317</v>
      </c>
      <c r="F90" t="s">
        <v>325</v>
      </c>
      <c r="G90" t="s">
        <v>326</v>
      </c>
      <c r="H90" t="s">
        <v>297</v>
      </c>
      <c r="I90">
        <v>0.81264999999999998</v>
      </c>
      <c r="J90">
        <v>9.9582000000000004E-2</v>
      </c>
      <c r="K90">
        <v>0.91647000000000001</v>
      </c>
      <c r="L90">
        <v>2013.6</v>
      </c>
      <c r="M90">
        <v>5.4074999999999998</v>
      </c>
      <c r="N90">
        <v>38.125</v>
      </c>
      <c r="O90">
        <v>6.9255000000000004</v>
      </c>
      <c r="P90">
        <v>2004.9</v>
      </c>
      <c r="Q90">
        <v>-1825.3</v>
      </c>
      <c r="R90">
        <v>0.90602000000000005</v>
      </c>
      <c r="S90">
        <v>0.89914000000000005</v>
      </c>
      <c r="T90">
        <v>4.8064</v>
      </c>
      <c r="U90">
        <v>2.169</v>
      </c>
      <c r="V90">
        <v>0.71392</v>
      </c>
      <c r="W90">
        <v>0.70028999999999997</v>
      </c>
      <c r="X90">
        <v>8.3857999999999997</v>
      </c>
      <c r="Y90">
        <v>5.9142999999999999</v>
      </c>
      <c r="Z90">
        <v>0.57633000000000001</v>
      </c>
      <c r="AA90">
        <v>0.55615999999999999</v>
      </c>
      <c r="AB90">
        <v>10.205</v>
      </c>
      <c r="AC90">
        <v>8.5432000000000006</v>
      </c>
      <c r="AD90">
        <v>45</v>
      </c>
      <c r="AE90">
        <v>19</v>
      </c>
      <c r="AF90">
        <v>1.3638999999999999</v>
      </c>
      <c r="AG90">
        <v>2.6228999999999999E-2</v>
      </c>
      <c r="AH90">
        <v>1.3376999999999999</v>
      </c>
      <c r="AI90">
        <v>28</v>
      </c>
      <c r="AJ90">
        <v>3</v>
      </c>
      <c r="AK90">
        <v>27</v>
      </c>
      <c r="AL90">
        <v>1</v>
      </c>
      <c r="AM90">
        <v>0</v>
      </c>
      <c r="AN90">
        <v>1</v>
      </c>
      <c r="AO90">
        <v>0.95043999999999995</v>
      </c>
      <c r="AP90">
        <v>0</v>
      </c>
      <c r="AQ90">
        <v>1</v>
      </c>
      <c r="AR90" t="s">
        <v>95</v>
      </c>
      <c r="AS90" t="s">
        <v>95</v>
      </c>
      <c r="AT90" t="s">
        <v>95</v>
      </c>
      <c r="AU90" t="s">
        <v>95</v>
      </c>
      <c r="AV90" t="s">
        <v>95</v>
      </c>
      <c r="AW90" t="s">
        <v>95</v>
      </c>
      <c r="AX90" t="s">
        <v>95</v>
      </c>
      <c r="AY90" t="s">
        <v>95</v>
      </c>
      <c r="AZ90" t="s">
        <v>95</v>
      </c>
      <c r="BA90" t="s">
        <v>95</v>
      </c>
      <c r="BB90" t="s">
        <v>95</v>
      </c>
      <c r="BC90" t="s">
        <v>95</v>
      </c>
      <c r="BD90" t="s">
        <v>95</v>
      </c>
      <c r="BE90">
        <v>4</v>
      </c>
      <c r="BG90" t="s">
        <v>383</v>
      </c>
      <c r="BI90">
        <v>0</v>
      </c>
      <c r="BJ90" t="s">
        <v>132</v>
      </c>
      <c r="BK90" t="s">
        <v>133</v>
      </c>
      <c r="BL90">
        <v>1</v>
      </c>
      <c r="BM90">
        <v>1</v>
      </c>
      <c r="BN90">
        <v>0</v>
      </c>
      <c r="BO90">
        <v>0</v>
      </c>
      <c r="BP90">
        <v>0</v>
      </c>
      <c r="BQ90">
        <v>0</v>
      </c>
      <c r="BS90">
        <v>1</v>
      </c>
      <c r="BT90">
        <v>1</v>
      </c>
      <c r="BU90">
        <v>0</v>
      </c>
      <c r="BV90">
        <v>0</v>
      </c>
      <c r="BW90">
        <v>0</v>
      </c>
      <c r="BX90">
        <v>0</v>
      </c>
      <c r="BY90">
        <v>133</v>
      </c>
      <c r="CG90" s="4">
        <v>1</v>
      </c>
      <c r="CH90" s="4">
        <v>1</v>
      </c>
      <c r="CI90" s="5">
        <v>0</v>
      </c>
      <c r="CJ90" s="5">
        <v>0</v>
      </c>
      <c r="CK90" s="5">
        <v>0</v>
      </c>
      <c r="CL90" s="5">
        <v>0</v>
      </c>
    </row>
    <row r="91" spans="1:90" hidden="1" x14ac:dyDescent="0.2">
      <c r="A91" t="s">
        <v>385</v>
      </c>
      <c r="B91" t="s">
        <v>294</v>
      </c>
      <c r="C91" t="s">
        <v>147</v>
      </c>
      <c r="D91">
        <v>3.5</v>
      </c>
      <c r="E91" t="s">
        <v>317</v>
      </c>
      <c r="F91" t="s">
        <v>328</v>
      </c>
      <c r="G91" t="s">
        <v>329</v>
      </c>
      <c r="H91" t="s">
        <v>297</v>
      </c>
      <c r="I91">
        <v>22.634</v>
      </c>
      <c r="J91">
        <v>7.8856999999999997E-2</v>
      </c>
      <c r="K91">
        <v>72.165999999999997</v>
      </c>
      <c r="L91">
        <v>2014</v>
      </c>
      <c r="M91">
        <v>0.19414999999999999</v>
      </c>
      <c r="N91">
        <v>3340.2</v>
      </c>
      <c r="O91">
        <v>5.8820000000000001E-3</v>
      </c>
      <c r="P91">
        <v>1856.7</v>
      </c>
      <c r="Q91" s="1">
        <v>-143700</v>
      </c>
      <c r="R91">
        <v>0.36692000000000002</v>
      </c>
      <c r="S91">
        <v>0.3206</v>
      </c>
      <c r="T91">
        <v>1814</v>
      </c>
      <c r="U91">
        <v>722.63</v>
      </c>
      <c r="V91">
        <v>0.17663999999999999</v>
      </c>
      <c r="W91">
        <v>0.13744000000000001</v>
      </c>
      <c r="X91">
        <v>2068.8000000000002</v>
      </c>
      <c r="Y91">
        <v>1081.4000000000001</v>
      </c>
      <c r="Z91">
        <v>0.16899</v>
      </c>
      <c r="AA91">
        <v>0.12942000000000001</v>
      </c>
      <c r="AB91">
        <v>2078.4</v>
      </c>
      <c r="AC91">
        <v>1188.3</v>
      </c>
      <c r="AD91">
        <v>45</v>
      </c>
      <c r="AE91">
        <v>18</v>
      </c>
      <c r="AF91">
        <v>3.4998999999999998</v>
      </c>
      <c r="AG91">
        <v>3.8572999999999998E-4</v>
      </c>
      <c r="AH91">
        <v>3.4994999999999998</v>
      </c>
      <c r="AI91">
        <v>19</v>
      </c>
      <c r="AJ91">
        <v>5</v>
      </c>
      <c r="AK91">
        <v>18</v>
      </c>
      <c r="AL91">
        <v>1</v>
      </c>
      <c r="AM91">
        <v>0</v>
      </c>
      <c r="AN91">
        <v>1</v>
      </c>
      <c r="AO91">
        <v>0.32312999999999997</v>
      </c>
      <c r="AP91">
        <v>0</v>
      </c>
      <c r="AQ91">
        <v>0</v>
      </c>
      <c r="AR91" t="s">
        <v>94</v>
      </c>
      <c r="AS91" t="s">
        <v>95</v>
      </c>
      <c r="AT91" t="s">
        <v>95</v>
      </c>
      <c r="AU91" t="s">
        <v>94</v>
      </c>
      <c r="AV91" t="s">
        <v>94</v>
      </c>
      <c r="AW91" t="s">
        <v>94</v>
      </c>
      <c r="AX91" t="s">
        <v>94</v>
      </c>
      <c r="AY91" t="s">
        <v>95</v>
      </c>
      <c r="AZ91" t="s">
        <v>94</v>
      </c>
      <c r="BA91" t="s">
        <v>94</v>
      </c>
      <c r="BB91" t="s">
        <v>94</v>
      </c>
      <c r="BC91" t="s">
        <v>96</v>
      </c>
      <c r="BD91" t="s">
        <v>94</v>
      </c>
      <c r="BE91">
        <v>4</v>
      </c>
      <c r="BG91" t="s">
        <v>383</v>
      </c>
      <c r="BI91">
        <v>0</v>
      </c>
      <c r="BJ91" t="s">
        <v>132</v>
      </c>
      <c r="BK91" t="s">
        <v>133</v>
      </c>
      <c r="BL91">
        <v>0</v>
      </c>
      <c r="BM91">
        <v>1</v>
      </c>
      <c r="BN91">
        <v>0</v>
      </c>
      <c r="BO91">
        <v>0</v>
      </c>
      <c r="BP91">
        <v>0</v>
      </c>
      <c r="BQ91">
        <v>0</v>
      </c>
      <c r="BS91">
        <v>1</v>
      </c>
      <c r="BT91">
        <v>1</v>
      </c>
      <c r="BU91">
        <v>0</v>
      </c>
      <c r="BV91">
        <v>0</v>
      </c>
      <c r="BW91">
        <v>0</v>
      </c>
      <c r="BX91">
        <v>0</v>
      </c>
      <c r="BY91">
        <v>134</v>
      </c>
      <c r="BZ91" t="s">
        <v>123</v>
      </c>
      <c r="CG91" s="4">
        <v>0</v>
      </c>
      <c r="CH91" s="4">
        <v>1</v>
      </c>
      <c r="CI91" s="5">
        <v>0</v>
      </c>
      <c r="CJ91" s="5">
        <v>0</v>
      </c>
      <c r="CK91" s="5">
        <v>0</v>
      </c>
      <c r="CL91" s="5">
        <v>0</v>
      </c>
    </row>
    <row r="92" spans="1:90" hidden="1" x14ac:dyDescent="0.2">
      <c r="A92" t="s">
        <v>386</v>
      </c>
      <c r="B92" t="s">
        <v>294</v>
      </c>
      <c r="C92" t="s">
        <v>147</v>
      </c>
      <c r="D92">
        <v>3.5</v>
      </c>
      <c r="E92" t="s">
        <v>317</v>
      </c>
      <c r="F92" t="s">
        <v>331</v>
      </c>
      <c r="G92" t="s">
        <v>329</v>
      </c>
      <c r="H92" t="s">
        <v>297</v>
      </c>
      <c r="I92">
        <v>0.63671</v>
      </c>
      <c r="J92">
        <v>7.5492000000000004E-2</v>
      </c>
      <c r="K92">
        <v>154.29</v>
      </c>
      <c r="L92">
        <v>2011.5</v>
      </c>
      <c r="M92">
        <v>6.9017999999999997</v>
      </c>
      <c r="N92">
        <v>6019.9</v>
      </c>
      <c r="O92">
        <v>1.763E-2</v>
      </c>
      <c r="P92">
        <v>1853.9</v>
      </c>
      <c r="Q92" s="1">
        <v>-307160</v>
      </c>
      <c r="R92">
        <v>0.43385000000000001</v>
      </c>
      <c r="S92">
        <v>0.39241999999999999</v>
      </c>
      <c r="T92">
        <v>2853.1</v>
      </c>
      <c r="U92">
        <v>1482.5</v>
      </c>
      <c r="V92">
        <v>0.28325</v>
      </c>
      <c r="W92">
        <v>0.24912000000000001</v>
      </c>
      <c r="X92">
        <v>3210.2</v>
      </c>
      <c r="Y92">
        <v>2079.3000000000002</v>
      </c>
      <c r="Z92">
        <v>0.27925</v>
      </c>
      <c r="AA92">
        <v>0.24493000000000001</v>
      </c>
      <c r="AB92">
        <v>3219.2</v>
      </c>
      <c r="AC92">
        <v>2256.1999999999998</v>
      </c>
      <c r="AD92">
        <v>45</v>
      </c>
      <c r="AE92">
        <v>19</v>
      </c>
      <c r="AF92">
        <v>2.5977000000000001</v>
      </c>
      <c r="AG92">
        <v>2.1403000000000001E-4</v>
      </c>
      <c r="AH92">
        <v>2.5975000000000001</v>
      </c>
      <c r="AI92">
        <v>19</v>
      </c>
      <c r="AJ92">
        <v>8</v>
      </c>
      <c r="AK92">
        <v>18</v>
      </c>
      <c r="AL92">
        <v>1</v>
      </c>
      <c r="AM92">
        <v>0</v>
      </c>
      <c r="AN92">
        <v>1</v>
      </c>
      <c r="AO92">
        <v>0.5282</v>
      </c>
      <c r="AP92">
        <v>0</v>
      </c>
      <c r="AQ92">
        <v>0</v>
      </c>
      <c r="AR92" t="s">
        <v>94</v>
      </c>
      <c r="AS92" t="s">
        <v>95</v>
      </c>
      <c r="AT92" t="s">
        <v>95</v>
      </c>
      <c r="AU92" t="s">
        <v>94</v>
      </c>
      <c r="AV92" t="s">
        <v>94</v>
      </c>
      <c r="AW92" t="s">
        <v>94</v>
      </c>
      <c r="AX92" t="s">
        <v>94</v>
      </c>
      <c r="AY92" t="s">
        <v>95</v>
      </c>
      <c r="AZ92" t="s">
        <v>94</v>
      </c>
      <c r="BA92" t="s">
        <v>94</v>
      </c>
      <c r="BB92" t="s">
        <v>94</v>
      </c>
      <c r="BC92" t="s">
        <v>96</v>
      </c>
      <c r="BD92" t="s">
        <v>94</v>
      </c>
      <c r="BE92">
        <v>4</v>
      </c>
      <c r="BG92" t="s">
        <v>383</v>
      </c>
      <c r="BI92">
        <v>0</v>
      </c>
      <c r="BJ92" t="s">
        <v>132</v>
      </c>
      <c r="BK92" t="s">
        <v>133</v>
      </c>
      <c r="BL92">
        <v>0</v>
      </c>
      <c r="BM92">
        <v>1</v>
      </c>
      <c r="BN92">
        <v>0</v>
      </c>
      <c r="BO92">
        <v>0</v>
      </c>
      <c r="BP92">
        <v>0</v>
      </c>
      <c r="BQ92">
        <v>0</v>
      </c>
      <c r="BS92">
        <v>0</v>
      </c>
      <c r="BT92">
        <v>0</v>
      </c>
      <c r="BU92">
        <v>0</v>
      </c>
      <c r="BV92">
        <v>0</v>
      </c>
      <c r="BW92">
        <v>0</v>
      </c>
      <c r="BX92">
        <v>0</v>
      </c>
      <c r="BY92">
        <v>135</v>
      </c>
      <c r="CA92" t="s">
        <v>123</v>
      </c>
      <c r="CG92" s="4">
        <v>0</v>
      </c>
      <c r="CH92" s="4">
        <v>1</v>
      </c>
      <c r="CI92" s="5">
        <v>0</v>
      </c>
      <c r="CJ92" s="5">
        <v>0</v>
      </c>
      <c r="CK92" s="5">
        <v>0</v>
      </c>
      <c r="CL92" s="5">
        <v>0</v>
      </c>
    </row>
    <row r="93" spans="1:90" hidden="1" x14ac:dyDescent="0.2">
      <c r="A93" t="s">
        <v>387</v>
      </c>
      <c r="B93" t="s">
        <v>294</v>
      </c>
      <c r="C93" t="s">
        <v>147</v>
      </c>
      <c r="D93">
        <v>3.5</v>
      </c>
      <c r="E93" t="s">
        <v>317</v>
      </c>
      <c r="F93" t="s">
        <v>333</v>
      </c>
      <c r="G93" t="s">
        <v>326</v>
      </c>
      <c r="H93" t="s">
        <v>297</v>
      </c>
      <c r="I93">
        <v>0.68113999999999997</v>
      </c>
      <c r="J93">
        <v>0.10081</v>
      </c>
      <c r="K93">
        <v>1.381</v>
      </c>
      <c r="L93">
        <v>2013.6</v>
      </c>
      <c r="M93">
        <v>6.4516</v>
      </c>
      <c r="N93">
        <v>57.915999999999997</v>
      </c>
      <c r="O93">
        <v>1.6773</v>
      </c>
      <c r="P93">
        <v>1986.9</v>
      </c>
      <c r="Q93">
        <v>-2750.4</v>
      </c>
      <c r="R93">
        <v>0.92210999999999999</v>
      </c>
      <c r="S93">
        <v>0.91640999999999995</v>
      </c>
      <c r="T93">
        <v>6.4557000000000002</v>
      </c>
      <c r="U93">
        <v>3.1015999999999999</v>
      </c>
      <c r="V93">
        <v>0.75336999999999998</v>
      </c>
      <c r="W93">
        <v>0.74161999999999995</v>
      </c>
      <c r="X93">
        <v>11.487</v>
      </c>
      <c r="Y93">
        <v>7.9465000000000003</v>
      </c>
      <c r="Z93">
        <v>0.60123000000000004</v>
      </c>
      <c r="AA93">
        <v>0.58223999999999998</v>
      </c>
      <c r="AB93">
        <v>14.606999999999999</v>
      </c>
      <c r="AC93">
        <v>12.385999999999999</v>
      </c>
      <c r="AD93">
        <v>45</v>
      </c>
      <c r="AE93">
        <v>24</v>
      </c>
      <c r="AF93">
        <v>1.3294999999999999</v>
      </c>
      <c r="AG93">
        <v>1.7266E-2</v>
      </c>
      <c r="AH93">
        <v>1.3122</v>
      </c>
      <c r="AI93">
        <v>39</v>
      </c>
      <c r="AJ93">
        <v>3</v>
      </c>
      <c r="AK93">
        <v>38</v>
      </c>
      <c r="AL93">
        <v>0</v>
      </c>
      <c r="AM93">
        <v>0</v>
      </c>
      <c r="AN93">
        <v>1</v>
      </c>
      <c r="AO93">
        <v>0.94954000000000005</v>
      </c>
      <c r="AP93">
        <v>0</v>
      </c>
      <c r="AQ93">
        <v>1</v>
      </c>
      <c r="AR93" t="s">
        <v>95</v>
      </c>
      <c r="AS93" t="s">
        <v>95</v>
      </c>
      <c r="AT93" t="s">
        <v>95</v>
      </c>
      <c r="AU93" t="s">
        <v>94</v>
      </c>
      <c r="AV93" t="s">
        <v>95</v>
      </c>
      <c r="AW93" t="s">
        <v>94</v>
      </c>
      <c r="AX93" t="s">
        <v>95</v>
      </c>
      <c r="AY93" t="s">
        <v>95</v>
      </c>
      <c r="AZ93" t="s">
        <v>95</v>
      </c>
      <c r="BA93" t="s">
        <v>94</v>
      </c>
      <c r="BB93" t="s">
        <v>94</v>
      </c>
      <c r="BC93" t="s">
        <v>94</v>
      </c>
      <c r="BD93" t="s">
        <v>94</v>
      </c>
      <c r="BE93">
        <v>2</v>
      </c>
      <c r="BI93">
        <v>0</v>
      </c>
      <c r="BJ93" t="s">
        <v>132</v>
      </c>
      <c r="BK93" t="s">
        <v>133</v>
      </c>
      <c r="BL93">
        <v>1</v>
      </c>
      <c r="BM93">
        <v>1</v>
      </c>
      <c r="BN93">
        <v>0</v>
      </c>
      <c r="BO93">
        <v>0</v>
      </c>
      <c r="BP93">
        <v>0</v>
      </c>
      <c r="BQ93">
        <v>0</v>
      </c>
      <c r="BS93">
        <v>0</v>
      </c>
      <c r="BT93">
        <v>0</v>
      </c>
      <c r="BU93">
        <v>0</v>
      </c>
      <c r="BV93">
        <v>0</v>
      </c>
      <c r="BW93">
        <v>0</v>
      </c>
      <c r="BX93">
        <v>0</v>
      </c>
      <c r="BY93">
        <v>136</v>
      </c>
      <c r="BZ93" t="s">
        <v>123</v>
      </c>
      <c r="CA93" t="s">
        <v>123</v>
      </c>
      <c r="CG93" s="4">
        <v>1</v>
      </c>
      <c r="CH93" s="4">
        <v>1</v>
      </c>
      <c r="CI93" s="5">
        <v>0</v>
      </c>
      <c r="CJ93" s="5">
        <v>0</v>
      </c>
      <c r="CK93" s="5">
        <v>0</v>
      </c>
      <c r="CL93" s="5">
        <v>0</v>
      </c>
    </row>
    <row r="94" spans="1:90" hidden="1" x14ac:dyDescent="0.2">
      <c r="A94" t="s">
        <v>388</v>
      </c>
      <c r="B94" t="s">
        <v>294</v>
      </c>
      <c r="C94" t="s">
        <v>147</v>
      </c>
      <c r="D94">
        <v>3.5</v>
      </c>
      <c r="E94" t="s">
        <v>317</v>
      </c>
      <c r="F94" t="s">
        <v>335</v>
      </c>
      <c r="G94" t="s">
        <v>336</v>
      </c>
      <c r="H94" t="s">
        <v>297</v>
      </c>
      <c r="I94">
        <v>0.17221</v>
      </c>
      <c r="J94">
        <v>0.13636999999999999</v>
      </c>
      <c r="K94">
        <v>51.953000000000003</v>
      </c>
      <c r="L94">
        <v>2026.3</v>
      </c>
      <c r="M94">
        <v>25.518000000000001</v>
      </c>
      <c r="N94">
        <v>7851.4</v>
      </c>
      <c r="O94">
        <v>1.9600999999999999E-4</v>
      </c>
      <c r="P94">
        <v>1902</v>
      </c>
      <c r="Q94" s="1">
        <v>-103450</v>
      </c>
      <c r="R94">
        <v>0.99922</v>
      </c>
      <c r="S94">
        <v>0.99916000000000005</v>
      </c>
      <c r="T94">
        <v>23.184999999999999</v>
      </c>
      <c r="U94">
        <v>18.645</v>
      </c>
      <c r="V94">
        <v>0.99682000000000004</v>
      </c>
      <c r="W94">
        <v>0.99666999999999994</v>
      </c>
      <c r="X94">
        <v>46.804000000000002</v>
      </c>
      <c r="Y94">
        <v>31.509</v>
      </c>
      <c r="Z94">
        <v>0.66152</v>
      </c>
      <c r="AA94">
        <v>0.64541000000000004</v>
      </c>
      <c r="AB94">
        <v>482.63</v>
      </c>
      <c r="AC94">
        <v>395.63</v>
      </c>
      <c r="AD94">
        <v>45</v>
      </c>
      <c r="AE94">
        <v>43</v>
      </c>
      <c r="AF94">
        <v>0.39560000000000001</v>
      </c>
      <c r="AG94">
        <v>1.2737E-4</v>
      </c>
      <c r="AH94">
        <v>0.39546999999999999</v>
      </c>
      <c r="AI94">
        <v>43</v>
      </c>
      <c r="AJ94">
        <v>0</v>
      </c>
      <c r="AK94">
        <v>42</v>
      </c>
      <c r="AL94">
        <v>0</v>
      </c>
      <c r="AM94">
        <v>0</v>
      </c>
      <c r="AN94">
        <v>0</v>
      </c>
      <c r="AO94">
        <v>0.88644000000000001</v>
      </c>
      <c r="AP94">
        <v>0</v>
      </c>
      <c r="AQ94">
        <v>0</v>
      </c>
      <c r="AR94" t="s">
        <v>95</v>
      </c>
      <c r="AS94" t="s">
        <v>95</v>
      </c>
      <c r="AT94" t="s">
        <v>95</v>
      </c>
      <c r="AU94" t="s">
        <v>95</v>
      </c>
      <c r="AV94" t="s">
        <v>95</v>
      </c>
      <c r="AW94" t="s">
        <v>95</v>
      </c>
      <c r="AX94" t="s">
        <v>95</v>
      </c>
      <c r="AY94" t="s">
        <v>95</v>
      </c>
      <c r="AZ94" t="s">
        <v>95</v>
      </c>
      <c r="BA94" t="s">
        <v>95</v>
      </c>
      <c r="BB94" t="s">
        <v>95</v>
      </c>
      <c r="BC94" t="s">
        <v>95</v>
      </c>
      <c r="BD94" t="s">
        <v>95</v>
      </c>
      <c r="BH94" t="s">
        <v>389</v>
      </c>
      <c r="BI94">
        <v>1</v>
      </c>
      <c r="BJ94" t="s">
        <v>97</v>
      </c>
      <c r="BK94" t="s">
        <v>337</v>
      </c>
      <c r="BL94">
        <v>0</v>
      </c>
      <c r="BM94">
        <v>0</v>
      </c>
      <c r="BN94">
        <v>0</v>
      </c>
      <c r="BO94">
        <v>0</v>
      </c>
      <c r="BP94">
        <v>0</v>
      </c>
      <c r="BQ94">
        <v>0</v>
      </c>
      <c r="BS94">
        <v>1</v>
      </c>
      <c r="BT94">
        <v>1</v>
      </c>
      <c r="BU94">
        <v>0</v>
      </c>
      <c r="BV94">
        <v>0</v>
      </c>
      <c r="BW94">
        <v>0</v>
      </c>
      <c r="BX94">
        <v>0</v>
      </c>
      <c r="BY94">
        <v>137</v>
      </c>
      <c r="BZ94" t="s">
        <v>123</v>
      </c>
      <c r="CA94" t="s">
        <v>123</v>
      </c>
      <c r="CG94" s="4">
        <v>1</v>
      </c>
      <c r="CH94" s="4">
        <v>1</v>
      </c>
      <c r="CI94" s="5">
        <v>0</v>
      </c>
      <c r="CJ94" s="5">
        <v>0</v>
      </c>
      <c r="CK94" s="5">
        <v>0</v>
      </c>
      <c r="CL94" s="5">
        <v>0</v>
      </c>
    </row>
    <row r="95" spans="1:90" hidden="1" x14ac:dyDescent="0.2">
      <c r="A95" t="s">
        <v>390</v>
      </c>
      <c r="B95" t="s">
        <v>294</v>
      </c>
      <c r="C95" t="s">
        <v>147</v>
      </c>
      <c r="D95">
        <v>3.5</v>
      </c>
      <c r="E95" t="s">
        <v>317</v>
      </c>
      <c r="F95" t="s">
        <v>339</v>
      </c>
      <c r="G95" t="s">
        <v>340</v>
      </c>
      <c r="H95" t="s">
        <v>297</v>
      </c>
      <c r="I95">
        <v>0.25922000000000001</v>
      </c>
      <c r="J95">
        <v>0.10786999999999999</v>
      </c>
      <c r="K95">
        <v>6.0865999999999998</v>
      </c>
      <c r="L95">
        <v>2015.7</v>
      </c>
      <c r="M95">
        <v>16.952000000000002</v>
      </c>
      <c r="N95">
        <v>324.98</v>
      </c>
      <c r="O95">
        <v>2.4612999999999999E-2</v>
      </c>
      <c r="P95">
        <v>1935.7</v>
      </c>
      <c r="Q95">
        <v>-12116</v>
      </c>
      <c r="R95">
        <v>0.99431999999999998</v>
      </c>
      <c r="S95">
        <v>0.99390999999999996</v>
      </c>
      <c r="T95">
        <v>6.9905999999999997</v>
      </c>
      <c r="U95">
        <v>5.8813000000000004</v>
      </c>
      <c r="V95">
        <v>0.95891000000000004</v>
      </c>
      <c r="W95">
        <v>0.95694999999999997</v>
      </c>
      <c r="X95">
        <v>18.803999999999998</v>
      </c>
      <c r="Y95">
        <v>13.624000000000001</v>
      </c>
      <c r="Z95">
        <v>0.72618000000000005</v>
      </c>
      <c r="AA95">
        <v>0.71314</v>
      </c>
      <c r="AB95">
        <v>48.54</v>
      </c>
      <c r="AC95">
        <v>42.917999999999999</v>
      </c>
      <c r="AD95">
        <v>45</v>
      </c>
      <c r="AE95">
        <v>43</v>
      </c>
      <c r="AF95">
        <v>0.84928000000000003</v>
      </c>
      <c r="AG95">
        <v>3.0771000000000001E-3</v>
      </c>
      <c r="AH95">
        <v>0.84619999999999995</v>
      </c>
      <c r="AI95">
        <v>43</v>
      </c>
      <c r="AJ95">
        <v>0</v>
      </c>
      <c r="AK95">
        <v>42</v>
      </c>
      <c r="AL95">
        <v>0</v>
      </c>
      <c r="AM95">
        <v>0</v>
      </c>
      <c r="AN95">
        <v>0</v>
      </c>
      <c r="AO95">
        <v>0.93267999999999995</v>
      </c>
      <c r="AP95">
        <v>0</v>
      </c>
      <c r="AQ95">
        <v>0</v>
      </c>
      <c r="AR95" t="s">
        <v>95</v>
      </c>
      <c r="AS95" t="s">
        <v>95</v>
      </c>
      <c r="AT95" t="s">
        <v>95</v>
      </c>
      <c r="AU95" t="s">
        <v>95</v>
      </c>
      <c r="AV95" t="s">
        <v>95</v>
      </c>
      <c r="AW95" t="s">
        <v>95</v>
      </c>
      <c r="AX95" t="s">
        <v>95</v>
      </c>
      <c r="AY95" t="s">
        <v>95</v>
      </c>
      <c r="AZ95" t="s">
        <v>95</v>
      </c>
      <c r="BA95" t="s">
        <v>95</v>
      </c>
      <c r="BB95" t="s">
        <v>95</v>
      </c>
      <c r="BC95" t="s">
        <v>95</v>
      </c>
      <c r="BD95" t="s">
        <v>95</v>
      </c>
      <c r="BH95" t="s">
        <v>341</v>
      </c>
      <c r="BI95">
        <v>1</v>
      </c>
      <c r="BJ95" t="s">
        <v>97</v>
      </c>
      <c r="BK95" t="s">
        <v>138</v>
      </c>
      <c r="BL95">
        <v>0</v>
      </c>
      <c r="BM95">
        <v>0</v>
      </c>
      <c r="BN95">
        <v>0</v>
      </c>
      <c r="BO95">
        <v>0</v>
      </c>
      <c r="BP95">
        <v>0</v>
      </c>
      <c r="BQ95">
        <v>0</v>
      </c>
      <c r="BS95">
        <v>1</v>
      </c>
      <c r="BT95">
        <v>1</v>
      </c>
      <c r="BU95">
        <v>0</v>
      </c>
      <c r="BV95">
        <v>0</v>
      </c>
      <c r="BW95">
        <v>0</v>
      </c>
      <c r="BX95">
        <v>0</v>
      </c>
      <c r="BY95">
        <v>138</v>
      </c>
      <c r="BZ95" t="s">
        <v>123</v>
      </c>
      <c r="CA95" t="s">
        <v>123</v>
      </c>
      <c r="CG95" s="4">
        <v>1</v>
      </c>
      <c r="CH95" s="4">
        <v>1</v>
      </c>
      <c r="CI95" s="5">
        <v>0</v>
      </c>
      <c r="CJ95" s="5">
        <v>0</v>
      </c>
      <c r="CK95" s="5">
        <v>0</v>
      </c>
      <c r="CL95" s="5">
        <v>0</v>
      </c>
    </row>
    <row r="96" spans="1:90" hidden="1" x14ac:dyDescent="0.2">
      <c r="A96" t="s">
        <v>391</v>
      </c>
      <c r="B96" t="s">
        <v>294</v>
      </c>
      <c r="C96" t="s">
        <v>147</v>
      </c>
      <c r="D96">
        <v>3.5</v>
      </c>
      <c r="E96" t="s">
        <v>317</v>
      </c>
      <c r="F96" t="s">
        <v>343</v>
      </c>
      <c r="G96" t="s">
        <v>344</v>
      </c>
      <c r="H96" t="s">
        <v>297</v>
      </c>
      <c r="I96">
        <v>0.25922000000000001</v>
      </c>
      <c r="J96">
        <v>0.10786999999999999</v>
      </c>
      <c r="K96">
        <v>6.0865999999999998</v>
      </c>
      <c r="L96">
        <v>2015.7</v>
      </c>
      <c r="M96">
        <v>16.952000000000002</v>
      </c>
      <c r="N96">
        <v>324.98</v>
      </c>
      <c r="O96">
        <v>2.4612999999999999E-2</v>
      </c>
      <c r="P96">
        <v>1935.7</v>
      </c>
      <c r="Q96">
        <v>-12116</v>
      </c>
      <c r="R96">
        <v>0.99431999999999998</v>
      </c>
      <c r="S96">
        <v>0.99390999999999996</v>
      </c>
      <c r="T96">
        <v>6.9905999999999997</v>
      </c>
      <c r="U96">
        <v>5.8813000000000004</v>
      </c>
      <c r="V96">
        <v>0.95891000000000004</v>
      </c>
      <c r="W96">
        <v>0.95694999999999997</v>
      </c>
      <c r="X96">
        <v>18.803999999999998</v>
      </c>
      <c r="Y96">
        <v>13.624000000000001</v>
      </c>
      <c r="Z96">
        <v>0.72618000000000005</v>
      </c>
      <c r="AA96">
        <v>0.71314</v>
      </c>
      <c r="AB96">
        <v>48.54</v>
      </c>
      <c r="AC96">
        <v>42.917999999999999</v>
      </c>
      <c r="AD96">
        <v>45</v>
      </c>
      <c r="AE96">
        <v>43</v>
      </c>
      <c r="AF96">
        <v>0.84928000000000003</v>
      </c>
      <c r="AG96">
        <v>3.0771000000000001E-3</v>
      </c>
      <c r="AH96">
        <v>0.84619999999999995</v>
      </c>
      <c r="AI96">
        <v>43</v>
      </c>
      <c r="AJ96">
        <v>0</v>
      </c>
      <c r="AK96">
        <v>42</v>
      </c>
      <c r="AL96">
        <v>0</v>
      </c>
      <c r="AM96">
        <v>0</v>
      </c>
      <c r="AN96">
        <v>0</v>
      </c>
      <c r="AO96">
        <v>0.93267999999999995</v>
      </c>
      <c r="AP96">
        <v>0</v>
      </c>
      <c r="AQ96">
        <v>0</v>
      </c>
      <c r="AR96" t="s">
        <v>95</v>
      </c>
      <c r="AS96" t="s">
        <v>95</v>
      </c>
      <c r="AT96" t="s">
        <v>95</v>
      </c>
      <c r="AU96" t="s">
        <v>95</v>
      </c>
      <c r="AV96" t="s">
        <v>95</v>
      </c>
      <c r="AW96" t="s">
        <v>95</v>
      </c>
      <c r="AX96" t="s">
        <v>95</v>
      </c>
      <c r="AY96" t="s">
        <v>95</v>
      </c>
      <c r="AZ96" t="s">
        <v>95</v>
      </c>
      <c r="BA96" t="s">
        <v>95</v>
      </c>
      <c r="BB96" t="s">
        <v>95</v>
      </c>
      <c r="BC96" t="s">
        <v>95</v>
      </c>
      <c r="BD96" t="s">
        <v>95</v>
      </c>
      <c r="BH96" t="s">
        <v>345</v>
      </c>
      <c r="BI96">
        <v>1</v>
      </c>
      <c r="BJ96" t="s">
        <v>97</v>
      </c>
      <c r="BK96" t="s">
        <v>180</v>
      </c>
      <c r="BL96">
        <v>0</v>
      </c>
      <c r="BM96">
        <v>0</v>
      </c>
      <c r="BN96">
        <v>0</v>
      </c>
      <c r="BO96">
        <v>0</v>
      </c>
      <c r="BP96">
        <v>0</v>
      </c>
      <c r="BQ96">
        <v>0</v>
      </c>
      <c r="BS96">
        <v>1</v>
      </c>
      <c r="BT96">
        <v>1</v>
      </c>
      <c r="BU96">
        <v>0</v>
      </c>
      <c r="BV96">
        <v>0</v>
      </c>
      <c r="BW96">
        <v>0</v>
      </c>
      <c r="BX96">
        <v>0</v>
      </c>
      <c r="BY96">
        <v>139</v>
      </c>
      <c r="BZ96" t="s">
        <v>123</v>
      </c>
      <c r="CA96" t="s">
        <v>123</v>
      </c>
      <c r="CG96" s="4">
        <v>1</v>
      </c>
      <c r="CH96" s="4">
        <v>1</v>
      </c>
      <c r="CI96" s="5">
        <v>0</v>
      </c>
      <c r="CJ96" s="5">
        <v>0</v>
      </c>
      <c r="CK96" s="5">
        <v>0</v>
      </c>
      <c r="CL96" s="5">
        <v>0</v>
      </c>
    </row>
    <row r="97" spans="1:91" hidden="1" x14ac:dyDescent="0.2">
      <c r="A97" t="s">
        <v>392</v>
      </c>
      <c r="B97" t="s">
        <v>294</v>
      </c>
      <c r="C97" t="s">
        <v>147</v>
      </c>
      <c r="D97">
        <v>3.5</v>
      </c>
      <c r="E97" t="s">
        <v>317</v>
      </c>
      <c r="F97" t="s">
        <v>347</v>
      </c>
      <c r="G97" t="s">
        <v>348</v>
      </c>
      <c r="H97" t="s">
        <v>297</v>
      </c>
      <c r="I97">
        <v>0.20047999999999999</v>
      </c>
      <c r="J97">
        <v>4.9270000000000001E-2</v>
      </c>
      <c r="K97">
        <v>0.50758999999999999</v>
      </c>
      <c r="L97">
        <v>2066.1999999999998</v>
      </c>
      <c r="M97">
        <v>21.92</v>
      </c>
      <c r="N97" s="1">
        <v>693340</v>
      </c>
      <c r="O97">
        <v>1545.6</v>
      </c>
      <c r="P97" s="1">
        <v>158390</v>
      </c>
      <c r="Q97">
        <v>-1009.5</v>
      </c>
      <c r="R97">
        <v>0.93189</v>
      </c>
      <c r="S97">
        <v>0.92569999999999997</v>
      </c>
      <c r="T97">
        <v>1.9238</v>
      </c>
      <c r="U97">
        <v>1.2742</v>
      </c>
      <c r="V97">
        <v>-0.39305000000000001</v>
      </c>
      <c r="W97">
        <v>-0.47499000000000002</v>
      </c>
      <c r="X97">
        <v>8.7006999999999994</v>
      </c>
      <c r="Y97">
        <v>4.6215999999999999</v>
      </c>
      <c r="Z97">
        <v>0.54047999999999996</v>
      </c>
      <c r="AA97">
        <v>0.51344999999999996</v>
      </c>
      <c r="AB97">
        <v>4.9972000000000003</v>
      </c>
      <c r="AC97">
        <v>3.7368000000000001</v>
      </c>
      <c r="AD97">
        <v>37</v>
      </c>
      <c r="AE97">
        <v>27</v>
      </c>
      <c r="AF97" s="1">
        <v>4.1826000000000002E-5</v>
      </c>
      <c r="AG97" s="1">
        <v>1.4422999999999999E-6</v>
      </c>
      <c r="AH97" s="1">
        <v>4.0383999999999998E-5</v>
      </c>
      <c r="AI97">
        <v>35</v>
      </c>
      <c r="AJ97">
        <v>0</v>
      </c>
      <c r="AK97">
        <v>34</v>
      </c>
      <c r="AL97">
        <v>0</v>
      </c>
      <c r="AM97">
        <v>0</v>
      </c>
      <c r="AN97">
        <v>1</v>
      </c>
      <c r="AO97">
        <v>0.76793999999999996</v>
      </c>
      <c r="AP97">
        <v>0</v>
      </c>
      <c r="AQ97">
        <v>1</v>
      </c>
      <c r="AR97" t="s">
        <v>95</v>
      </c>
      <c r="AS97" t="s">
        <v>95</v>
      </c>
      <c r="AT97" t="s">
        <v>95</v>
      </c>
      <c r="AU97" t="s">
        <v>94</v>
      </c>
      <c r="AV97" t="s">
        <v>94</v>
      </c>
      <c r="AW97" t="s">
        <v>94</v>
      </c>
      <c r="AX97" t="s">
        <v>95</v>
      </c>
      <c r="AY97" t="s">
        <v>94</v>
      </c>
      <c r="AZ97" t="s">
        <v>95</v>
      </c>
      <c r="BA97" t="s">
        <v>94</v>
      </c>
      <c r="BB97" t="s">
        <v>94</v>
      </c>
      <c r="BC97" t="s">
        <v>94</v>
      </c>
      <c r="BD97" t="s">
        <v>94</v>
      </c>
      <c r="BH97" t="s">
        <v>341</v>
      </c>
      <c r="BI97">
        <v>1</v>
      </c>
      <c r="BJ97" t="s">
        <v>97</v>
      </c>
      <c r="BK97" t="s">
        <v>138</v>
      </c>
      <c r="BL97">
        <v>0</v>
      </c>
      <c r="BM97">
        <v>0</v>
      </c>
      <c r="BN97">
        <v>0</v>
      </c>
      <c r="BO97">
        <v>0</v>
      </c>
      <c r="BP97">
        <v>0</v>
      </c>
      <c r="BQ97">
        <v>0</v>
      </c>
      <c r="BS97">
        <v>1</v>
      </c>
      <c r="BT97">
        <v>1</v>
      </c>
      <c r="BU97">
        <v>0</v>
      </c>
      <c r="BV97">
        <v>0</v>
      </c>
      <c r="BW97">
        <v>0</v>
      </c>
      <c r="BX97">
        <v>0</v>
      </c>
      <c r="BY97">
        <v>140</v>
      </c>
      <c r="BZ97" t="s">
        <v>123</v>
      </c>
      <c r="CA97" t="s">
        <v>123</v>
      </c>
      <c r="CG97" s="4">
        <v>1</v>
      </c>
      <c r="CH97" s="4">
        <v>1</v>
      </c>
      <c r="CI97" s="5">
        <v>0</v>
      </c>
      <c r="CJ97" s="5">
        <v>0</v>
      </c>
      <c r="CK97" s="5">
        <v>0</v>
      </c>
      <c r="CL97" s="5">
        <v>0</v>
      </c>
    </row>
    <row r="98" spans="1:91" hidden="1" x14ac:dyDescent="0.2">
      <c r="A98" t="s">
        <v>393</v>
      </c>
      <c r="B98" t="s">
        <v>294</v>
      </c>
      <c r="C98" t="s">
        <v>147</v>
      </c>
      <c r="D98">
        <v>3.5</v>
      </c>
      <c r="E98" t="s">
        <v>317</v>
      </c>
      <c r="F98" t="s">
        <v>350</v>
      </c>
      <c r="G98" t="s">
        <v>351</v>
      </c>
      <c r="H98" t="s">
        <v>297</v>
      </c>
      <c r="I98">
        <v>0.38212000000000002</v>
      </c>
      <c r="J98">
        <v>0.17410999999999999</v>
      </c>
      <c r="K98">
        <v>6.8368000000000002</v>
      </c>
      <c r="L98">
        <v>2019</v>
      </c>
      <c r="M98">
        <v>11.5</v>
      </c>
      <c r="N98">
        <v>495.11</v>
      </c>
      <c r="O98">
        <v>3.3205999999999999E-3</v>
      </c>
      <c r="P98">
        <v>1955.6</v>
      </c>
      <c r="Q98">
        <v>-13624</v>
      </c>
      <c r="R98">
        <v>0.99950000000000006</v>
      </c>
      <c r="S98">
        <v>0.99946000000000002</v>
      </c>
      <c r="T98">
        <v>2.7303999999999999</v>
      </c>
      <c r="U98">
        <v>1.4649000000000001</v>
      </c>
      <c r="V98">
        <v>0.97106999999999999</v>
      </c>
      <c r="W98">
        <v>0.96970000000000001</v>
      </c>
      <c r="X98">
        <v>20.731000000000002</v>
      </c>
      <c r="Y98">
        <v>14.015000000000001</v>
      </c>
      <c r="Z98">
        <v>0.53059999999999996</v>
      </c>
      <c r="AA98">
        <v>0.50824999999999998</v>
      </c>
      <c r="AB98">
        <v>83.513000000000005</v>
      </c>
      <c r="AC98">
        <v>67.974000000000004</v>
      </c>
      <c r="AD98">
        <v>45</v>
      </c>
      <c r="AE98">
        <v>28</v>
      </c>
      <c r="AF98">
        <v>0.86243000000000003</v>
      </c>
      <c r="AG98">
        <v>2.0198E-3</v>
      </c>
      <c r="AH98">
        <v>0.86041000000000001</v>
      </c>
      <c r="AI98">
        <v>28</v>
      </c>
      <c r="AJ98">
        <v>0</v>
      </c>
      <c r="AK98">
        <v>27</v>
      </c>
      <c r="AL98">
        <v>0</v>
      </c>
      <c r="AM98">
        <v>0</v>
      </c>
      <c r="AN98">
        <v>1</v>
      </c>
      <c r="AO98">
        <v>0.88400000000000001</v>
      </c>
      <c r="AP98">
        <v>0</v>
      </c>
      <c r="AQ98">
        <v>0</v>
      </c>
      <c r="AR98" t="s">
        <v>95</v>
      </c>
      <c r="AS98" t="s">
        <v>95</v>
      </c>
      <c r="AT98" t="s">
        <v>95</v>
      </c>
      <c r="AU98" t="s">
        <v>95</v>
      </c>
      <c r="AV98" t="s">
        <v>95</v>
      </c>
      <c r="AW98" t="s">
        <v>95</v>
      </c>
      <c r="AX98" t="s">
        <v>95</v>
      </c>
      <c r="AY98" t="s">
        <v>95</v>
      </c>
      <c r="AZ98" t="s">
        <v>95</v>
      </c>
      <c r="BA98" t="s">
        <v>95</v>
      </c>
      <c r="BB98" t="s">
        <v>95</v>
      </c>
      <c r="BC98" t="s">
        <v>95</v>
      </c>
      <c r="BD98" t="s">
        <v>95</v>
      </c>
      <c r="BI98">
        <v>0</v>
      </c>
      <c r="BJ98" t="s">
        <v>137</v>
      </c>
      <c r="BK98" t="s">
        <v>180</v>
      </c>
      <c r="BL98">
        <v>1</v>
      </c>
      <c r="BM98">
        <v>1</v>
      </c>
      <c r="BN98">
        <v>0</v>
      </c>
      <c r="BO98">
        <v>0</v>
      </c>
      <c r="BP98">
        <v>0</v>
      </c>
      <c r="BQ98">
        <v>0</v>
      </c>
      <c r="BS98">
        <v>1</v>
      </c>
      <c r="BT98">
        <v>1</v>
      </c>
      <c r="BU98">
        <v>0</v>
      </c>
      <c r="BV98">
        <v>0</v>
      </c>
      <c r="BW98">
        <v>0</v>
      </c>
      <c r="BX98">
        <v>0</v>
      </c>
      <c r="BY98">
        <v>141</v>
      </c>
      <c r="CG98" s="4">
        <v>1</v>
      </c>
      <c r="CH98" s="4">
        <v>1</v>
      </c>
      <c r="CI98" s="5">
        <v>0</v>
      </c>
      <c r="CJ98" s="5">
        <v>0</v>
      </c>
      <c r="CK98" s="5">
        <v>0</v>
      </c>
      <c r="CL98" s="5">
        <v>0</v>
      </c>
    </row>
    <row r="99" spans="1:91" hidden="1" x14ac:dyDescent="0.2">
      <c r="A99" t="s">
        <v>394</v>
      </c>
      <c r="B99" t="s">
        <v>294</v>
      </c>
      <c r="C99" t="s">
        <v>147</v>
      </c>
      <c r="D99">
        <v>3.5</v>
      </c>
      <c r="E99" t="s">
        <v>317</v>
      </c>
      <c r="F99" t="s">
        <v>353</v>
      </c>
      <c r="G99" t="s">
        <v>354</v>
      </c>
      <c r="H99" t="s">
        <v>297</v>
      </c>
      <c r="I99">
        <v>0.51302000000000003</v>
      </c>
      <c r="J99">
        <v>0.16733000000000001</v>
      </c>
      <c r="K99">
        <v>0.90778999999999999</v>
      </c>
      <c r="L99">
        <v>2014.6</v>
      </c>
      <c r="M99">
        <v>8.5657999999999994</v>
      </c>
      <c r="N99">
        <v>48.167000000000002</v>
      </c>
      <c r="O99">
        <v>7.1172000000000004</v>
      </c>
      <c r="P99">
        <v>2008.6</v>
      </c>
      <c r="Q99">
        <v>-1808</v>
      </c>
      <c r="R99">
        <v>0.97867999999999999</v>
      </c>
      <c r="S99">
        <v>0.97699999999999998</v>
      </c>
      <c r="T99">
        <v>2.1671</v>
      </c>
      <c r="U99">
        <v>1.0775999999999999</v>
      </c>
      <c r="V99">
        <v>0.93154000000000003</v>
      </c>
      <c r="W99">
        <v>0.92803000000000002</v>
      </c>
      <c r="X99">
        <v>3.8837000000000002</v>
      </c>
      <c r="Y99">
        <v>2.548</v>
      </c>
      <c r="Z99">
        <v>0.54954999999999998</v>
      </c>
      <c r="AA99">
        <v>0.52644999999999997</v>
      </c>
      <c r="AB99">
        <v>9.9618000000000002</v>
      </c>
      <c r="AC99">
        <v>8.3554999999999993</v>
      </c>
      <c r="AD99">
        <v>42</v>
      </c>
      <c r="AE99">
        <v>16</v>
      </c>
      <c r="AF99">
        <v>1.0795999999999999</v>
      </c>
      <c r="AG99">
        <v>2.0761000000000002E-2</v>
      </c>
      <c r="AH99">
        <v>1.0588</v>
      </c>
      <c r="AI99">
        <v>25</v>
      </c>
      <c r="AJ99">
        <v>0</v>
      </c>
      <c r="AK99">
        <v>24</v>
      </c>
      <c r="AL99">
        <v>0</v>
      </c>
      <c r="AM99">
        <v>0</v>
      </c>
      <c r="AN99">
        <v>1</v>
      </c>
      <c r="AO99">
        <v>0.85607</v>
      </c>
      <c r="AP99">
        <v>0</v>
      </c>
      <c r="AQ99">
        <v>1</v>
      </c>
      <c r="AR99" t="s">
        <v>95</v>
      </c>
      <c r="AS99" t="s">
        <v>95</v>
      </c>
      <c r="AT99" t="s">
        <v>95</v>
      </c>
      <c r="AU99" t="s">
        <v>95</v>
      </c>
      <c r="AV99" t="s">
        <v>95</v>
      </c>
      <c r="AW99" t="s">
        <v>95</v>
      </c>
      <c r="AX99" t="s">
        <v>95</v>
      </c>
      <c r="AY99" t="s">
        <v>95</v>
      </c>
      <c r="AZ99" t="s">
        <v>95</v>
      </c>
      <c r="BA99" t="s">
        <v>95</v>
      </c>
      <c r="BB99" t="s">
        <v>95</v>
      </c>
      <c r="BC99" t="s">
        <v>95</v>
      </c>
      <c r="BD99" t="s">
        <v>95</v>
      </c>
      <c r="BH99" t="s">
        <v>341</v>
      </c>
      <c r="BI99">
        <v>1</v>
      </c>
      <c r="BJ99" t="s">
        <v>97</v>
      </c>
      <c r="BK99" t="s">
        <v>138</v>
      </c>
      <c r="BL99">
        <v>1</v>
      </c>
      <c r="BM99">
        <v>1</v>
      </c>
      <c r="BN99">
        <v>0</v>
      </c>
      <c r="BO99">
        <v>0</v>
      </c>
      <c r="BP99">
        <v>0</v>
      </c>
      <c r="BQ99">
        <v>0</v>
      </c>
      <c r="BS99">
        <v>1</v>
      </c>
      <c r="BT99">
        <v>1</v>
      </c>
      <c r="BU99">
        <v>0</v>
      </c>
      <c r="BV99">
        <v>0</v>
      </c>
      <c r="BW99">
        <v>0</v>
      </c>
      <c r="BX99">
        <v>0</v>
      </c>
      <c r="BY99">
        <v>142</v>
      </c>
      <c r="CG99" s="4">
        <v>1</v>
      </c>
      <c r="CH99" s="4">
        <v>1</v>
      </c>
      <c r="CI99" s="5">
        <v>0</v>
      </c>
      <c r="CJ99" s="5">
        <v>0</v>
      </c>
      <c r="CK99" s="5">
        <v>0</v>
      </c>
      <c r="CL99" s="5">
        <v>0</v>
      </c>
    </row>
    <row r="100" spans="1:91" hidden="1" x14ac:dyDescent="0.2">
      <c r="A100" t="s">
        <v>395</v>
      </c>
      <c r="B100" t="s">
        <v>294</v>
      </c>
      <c r="C100" t="s">
        <v>147</v>
      </c>
      <c r="D100">
        <v>3.5</v>
      </c>
      <c r="E100" t="s">
        <v>317</v>
      </c>
      <c r="F100" t="s">
        <v>356</v>
      </c>
      <c r="G100" t="s">
        <v>357</v>
      </c>
      <c r="H100" t="s">
        <v>297</v>
      </c>
      <c r="I100">
        <v>0.62880999999999998</v>
      </c>
      <c r="J100">
        <v>0.1678</v>
      </c>
      <c r="K100">
        <v>616.86</v>
      </c>
      <c r="L100">
        <v>2017.3</v>
      </c>
      <c r="M100">
        <v>6.9885000000000002</v>
      </c>
      <c r="N100">
        <v>35554</v>
      </c>
      <c r="O100" s="1">
        <v>2.0200000000000001E-6</v>
      </c>
      <c r="P100">
        <v>1882.2</v>
      </c>
      <c r="Q100" s="1">
        <v>-1229300</v>
      </c>
      <c r="R100">
        <v>0.98926999999999998</v>
      </c>
      <c r="S100">
        <v>0.98848000000000003</v>
      </c>
      <c r="T100">
        <v>1175.2</v>
      </c>
      <c r="U100">
        <v>454.94</v>
      </c>
      <c r="V100">
        <v>0.91086999999999996</v>
      </c>
      <c r="W100">
        <v>0.90663000000000005</v>
      </c>
      <c r="X100">
        <v>3386.2</v>
      </c>
      <c r="Y100">
        <v>2183.5</v>
      </c>
      <c r="Z100">
        <v>0.49886000000000003</v>
      </c>
      <c r="AA100">
        <v>0.47499999999999998</v>
      </c>
      <c r="AB100">
        <v>8029.5</v>
      </c>
      <c r="AC100">
        <v>6592.2</v>
      </c>
      <c r="AD100">
        <v>45</v>
      </c>
      <c r="AE100">
        <v>19</v>
      </c>
      <c r="AF100">
        <v>0.98002</v>
      </c>
      <c r="AG100" s="1">
        <v>3.6239000000000003E-5</v>
      </c>
      <c r="AH100">
        <v>0.97997999999999996</v>
      </c>
      <c r="AI100">
        <v>19</v>
      </c>
      <c r="AJ100">
        <v>0</v>
      </c>
      <c r="AK100">
        <v>18</v>
      </c>
      <c r="AL100">
        <v>0</v>
      </c>
      <c r="AM100">
        <v>0</v>
      </c>
      <c r="AN100">
        <v>1</v>
      </c>
      <c r="AO100">
        <v>0.89785000000000004</v>
      </c>
      <c r="AP100">
        <v>0</v>
      </c>
      <c r="AQ100">
        <v>0</v>
      </c>
      <c r="AR100" t="s">
        <v>95</v>
      </c>
      <c r="AS100" t="s">
        <v>95</v>
      </c>
      <c r="AT100" t="s">
        <v>95</v>
      </c>
      <c r="AU100" t="s">
        <v>95</v>
      </c>
      <c r="AV100" t="s">
        <v>95</v>
      </c>
      <c r="AW100" t="s">
        <v>95</v>
      </c>
      <c r="AX100" t="s">
        <v>95</v>
      </c>
      <c r="AY100" t="s">
        <v>95</v>
      </c>
      <c r="AZ100" t="s">
        <v>95</v>
      </c>
      <c r="BA100" t="s">
        <v>95</v>
      </c>
      <c r="BB100" t="s">
        <v>95</v>
      </c>
      <c r="BC100" t="s">
        <v>95</v>
      </c>
      <c r="BD100" t="s">
        <v>95</v>
      </c>
      <c r="BI100">
        <v>0</v>
      </c>
      <c r="BJ100" t="s">
        <v>137</v>
      </c>
      <c r="BK100" t="s">
        <v>180</v>
      </c>
      <c r="BL100">
        <v>1</v>
      </c>
      <c r="BM100">
        <v>1</v>
      </c>
      <c r="BN100">
        <v>0</v>
      </c>
      <c r="BO100">
        <v>0</v>
      </c>
      <c r="BP100">
        <v>0</v>
      </c>
      <c r="BQ100">
        <v>0</v>
      </c>
      <c r="BS100">
        <v>1</v>
      </c>
      <c r="BT100">
        <v>1</v>
      </c>
      <c r="BU100">
        <v>0</v>
      </c>
      <c r="BV100">
        <v>0</v>
      </c>
      <c r="BW100">
        <v>0</v>
      </c>
      <c r="BX100">
        <v>0</v>
      </c>
      <c r="BY100">
        <v>143</v>
      </c>
      <c r="CG100" s="4">
        <v>1</v>
      </c>
      <c r="CH100" s="4">
        <v>1</v>
      </c>
      <c r="CI100" s="5">
        <v>0</v>
      </c>
      <c r="CJ100" s="5">
        <v>0</v>
      </c>
      <c r="CK100" s="5">
        <v>0</v>
      </c>
      <c r="CL100" s="5">
        <v>0</v>
      </c>
    </row>
    <row r="101" spans="1:91" hidden="1" x14ac:dyDescent="0.2">
      <c r="A101" t="s">
        <v>396</v>
      </c>
      <c r="B101" t="s">
        <v>294</v>
      </c>
      <c r="C101" t="s">
        <v>147</v>
      </c>
      <c r="D101">
        <v>3.5</v>
      </c>
      <c r="E101" t="s">
        <v>317</v>
      </c>
      <c r="F101" t="s">
        <v>359</v>
      </c>
      <c r="G101" t="s">
        <v>360</v>
      </c>
      <c r="H101" t="s">
        <v>297</v>
      </c>
      <c r="I101">
        <v>0.35321000000000002</v>
      </c>
      <c r="J101">
        <v>0.35317999999999999</v>
      </c>
      <c r="K101">
        <v>94.89</v>
      </c>
      <c r="L101">
        <v>2049.1999999999998</v>
      </c>
      <c r="M101">
        <v>12.441000000000001</v>
      </c>
      <c r="N101" s="1">
        <v>372930000</v>
      </c>
      <c r="O101" s="1">
        <v>8.3702999999999995E-10</v>
      </c>
      <c r="P101">
        <v>1934.1</v>
      </c>
      <c r="Q101" s="1">
        <v>-189010</v>
      </c>
      <c r="R101">
        <v>0.57237000000000005</v>
      </c>
      <c r="S101">
        <v>0.53673000000000004</v>
      </c>
      <c r="T101">
        <v>1555.2</v>
      </c>
      <c r="U101">
        <v>621.12</v>
      </c>
      <c r="V101">
        <v>0.57237000000000005</v>
      </c>
      <c r="W101">
        <v>0.54925000000000002</v>
      </c>
      <c r="X101">
        <v>1555.2</v>
      </c>
      <c r="Y101">
        <v>621.14</v>
      </c>
      <c r="Z101">
        <v>0.21213000000000001</v>
      </c>
      <c r="AA101">
        <v>0.16954</v>
      </c>
      <c r="AB101">
        <v>2110.9</v>
      </c>
      <c r="AC101">
        <v>1315.5</v>
      </c>
      <c r="AD101">
        <v>40</v>
      </c>
      <c r="AE101">
        <v>13</v>
      </c>
      <c r="AF101" s="1">
        <v>3.1347000000000003E-5</v>
      </c>
      <c r="AG101" s="1">
        <v>3.4549000000000001E-9</v>
      </c>
      <c r="AH101" s="1">
        <v>3.1343999999999997E-5</v>
      </c>
      <c r="AI101">
        <v>14</v>
      </c>
      <c r="AJ101">
        <v>0</v>
      </c>
      <c r="AK101">
        <v>13</v>
      </c>
      <c r="AL101">
        <v>0</v>
      </c>
      <c r="AM101">
        <v>0</v>
      </c>
      <c r="AN101">
        <v>1</v>
      </c>
      <c r="AO101">
        <v>0.29348999999999997</v>
      </c>
      <c r="AP101">
        <v>0</v>
      </c>
      <c r="AQ101">
        <v>0</v>
      </c>
      <c r="AR101" t="s">
        <v>94</v>
      </c>
      <c r="AS101" t="s">
        <v>95</v>
      </c>
      <c r="AT101" t="s">
        <v>95</v>
      </c>
      <c r="AU101" t="s">
        <v>94</v>
      </c>
      <c r="AV101" t="s">
        <v>94</v>
      </c>
      <c r="AW101" t="s">
        <v>94</v>
      </c>
      <c r="AX101" t="s">
        <v>94</v>
      </c>
      <c r="AY101" t="s">
        <v>94</v>
      </c>
      <c r="AZ101" t="s">
        <v>94</v>
      </c>
      <c r="BA101" t="s">
        <v>94</v>
      </c>
      <c r="BB101" t="s">
        <v>94</v>
      </c>
      <c r="BC101" t="s">
        <v>94</v>
      </c>
      <c r="BD101" t="s">
        <v>94</v>
      </c>
      <c r="BH101" t="s">
        <v>341</v>
      </c>
      <c r="BI101">
        <v>1</v>
      </c>
      <c r="BJ101" t="s">
        <v>97</v>
      </c>
      <c r="BK101" t="s">
        <v>138</v>
      </c>
      <c r="BL101">
        <v>0</v>
      </c>
      <c r="BM101">
        <v>0</v>
      </c>
      <c r="BN101">
        <v>0</v>
      </c>
      <c r="BO101">
        <v>0</v>
      </c>
      <c r="BP101">
        <v>0</v>
      </c>
      <c r="BQ101">
        <v>0</v>
      </c>
      <c r="BS101">
        <v>0</v>
      </c>
      <c r="BT101">
        <v>0</v>
      </c>
      <c r="BU101">
        <v>0</v>
      </c>
      <c r="BV101">
        <v>0</v>
      </c>
      <c r="BW101">
        <v>0</v>
      </c>
      <c r="BX101">
        <v>0</v>
      </c>
      <c r="BY101">
        <v>144</v>
      </c>
      <c r="CG101" s="4">
        <v>0</v>
      </c>
      <c r="CH101" s="4">
        <v>0</v>
      </c>
      <c r="CI101" s="5">
        <v>0</v>
      </c>
      <c r="CJ101" s="5">
        <v>0</v>
      </c>
      <c r="CK101" s="5">
        <v>0</v>
      </c>
      <c r="CL101" s="5">
        <v>0</v>
      </c>
    </row>
    <row r="102" spans="1:91" hidden="1" x14ac:dyDescent="0.2">
      <c r="A102" t="s">
        <v>397</v>
      </c>
      <c r="B102" t="s">
        <v>294</v>
      </c>
      <c r="C102" t="s">
        <v>147</v>
      </c>
      <c r="D102">
        <v>3.5</v>
      </c>
      <c r="E102" t="s">
        <v>317</v>
      </c>
      <c r="F102" t="s">
        <v>362</v>
      </c>
      <c r="G102" t="s">
        <v>357</v>
      </c>
      <c r="H102" t="s">
        <v>297</v>
      </c>
      <c r="I102">
        <v>0.45707999999999999</v>
      </c>
      <c r="J102">
        <v>0.15143000000000001</v>
      </c>
      <c r="K102">
        <v>1440.7</v>
      </c>
      <c r="L102">
        <v>2017</v>
      </c>
      <c r="M102">
        <v>9.6142000000000003</v>
      </c>
      <c r="N102">
        <v>81630</v>
      </c>
      <c r="O102" s="1">
        <v>3.8722E-6</v>
      </c>
      <c r="P102">
        <v>1866</v>
      </c>
      <c r="Q102" s="1">
        <v>-2870700</v>
      </c>
      <c r="R102">
        <v>0.99470000000000003</v>
      </c>
      <c r="S102">
        <v>0.99431999999999998</v>
      </c>
      <c r="T102">
        <v>1811.9</v>
      </c>
      <c r="U102">
        <v>988.85</v>
      </c>
      <c r="V102">
        <v>0.93906999999999996</v>
      </c>
      <c r="W102">
        <v>0.93616999999999995</v>
      </c>
      <c r="X102">
        <v>6145.5</v>
      </c>
      <c r="Y102">
        <v>4363.6000000000004</v>
      </c>
      <c r="Z102">
        <v>0.56486000000000003</v>
      </c>
      <c r="AA102">
        <v>0.54413</v>
      </c>
      <c r="AB102">
        <v>16423</v>
      </c>
      <c r="AC102">
        <v>13950</v>
      </c>
      <c r="AD102">
        <v>45</v>
      </c>
      <c r="AE102">
        <v>19</v>
      </c>
      <c r="AF102">
        <v>0.95047000000000004</v>
      </c>
      <c r="AG102" s="1">
        <v>1.5784E-5</v>
      </c>
      <c r="AH102">
        <v>0.95045000000000002</v>
      </c>
      <c r="AI102">
        <v>19</v>
      </c>
      <c r="AJ102">
        <v>0</v>
      </c>
      <c r="AK102">
        <v>18</v>
      </c>
      <c r="AL102">
        <v>0</v>
      </c>
      <c r="AM102">
        <v>0</v>
      </c>
      <c r="AN102">
        <v>1</v>
      </c>
      <c r="AO102">
        <v>0.90620999999999996</v>
      </c>
      <c r="AP102">
        <v>0</v>
      </c>
      <c r="AQ102">
        <v>0</v>
      </c>
      <c r="AR102" t="s">
        <v>95</v>
      </c>
      <c r="AS102" t="s">
        <v>95</v>
      </c>
      <c r="AT102" t="s">
        <v>95</v>
      </c>
      <c r="AU102" t="s">
        <v>95</v>
      </c>
      <c r="AV102" t="s">
        <v>95</v>
      </c>
      <c r="AW102" t="s">
        <v>95</v>
      </c>
      <c r="AX102" t="s">
        <v>95</v>
      </c>
      <c r="AY102" t="s">
        <v>95</v>
      </c>
      <c r="AZ102" t="s">
        <v>95</v>
      </c>
      <c r="BA102" t="s">
        <v>95</v>
      </c>
      <c r="BB102" t="s">
        <v>95</v>
      </c>
      <c r="BC102" t="s">
        <v>95</v>
      </c>
      <c r="BD102" t="s">
        <v>95</v>
      </c>
      <c r="BI102">
        <v>0</v>
      </c>
      <c r="BJ102" t="s">
        <v>137</v>
      </c>
      <c r="BK102" t="s">
        <v>180</v>
      </c>
      <c r="BL102">
        <v>1</v>
      </c>
      <c r="BM102">
        <v>1</v>
      </c>
      <c r="BN102">
        <v>0</v>
      </c>
      <c r="BO102">
        <v>0</v>
      </c>
      <c r="BP102">
        <v>0</v>
      </c>
      <c r="BQ102">
        <v>0</v>
      </c>
      <c r="BS102">
        <v>1</v>
      </c>
      <c r="BT102">
        <v>1</v>
      </c>
      <c r="BU102">
        <v>0</v>
      </c>
      <c r="BV102">
        <v>0</v>
      </c>
      <c r="BW102">
        <v>0</v>
      </c>
      <c r="BX102">
        <v>0</v>
      </c>
      <c r="BY102">
        <v>145</v>
      </c>
      <c r="CG102" s="4">
        <v>1</v>
      </c>
      <c r="CH102" s="4">
        <v>1</v>
      </c>
      <c r="CI102" s="5">
        <v>0</v>
      </c>
      <c r="CJ102" s="5">
        <v>0</v>
      </c>
      <c r="CK102" s="5">
        <v>0</v>
      </c>
      <c r="CL102" s="5">
        <v>0</v>
      </c>
    </row>
    <row r="103" spans="1:91" hidden="1" x14ac:dyDescent="0.2">
      <c r="A103" t="s">
        <v>398</v>
      </c>
      <c r="B103" t="s">
        <v>294</v>
      </c>
      <c r="C103" t="s">
        <v>147</v>
      </c>
      <c r="D103">
        <v>3.5</v>
      </c>
      <c r="E103" t="s">
        <v>317</v>
      </c>
      <c r="F103" t="s">
        <v>364</v>
      </c>
      <c r="G103" t="s">
        <v>360</v>
      </c>
      <c r="H103" t="s">
        <v>297</v>
      </c>
      <c r="I103">
        <v>0.97709999999999997</v>
      </c>
      <c r="J103">
        <v>0.97690999999999995</v>
      </c>
      <c r="K103">
        <v>130.35</v>
      </c>
      <c r="L103">
        <v>2025.6</v>
      </c>
      <c r="M103">
        <v>4.4973999999999998</v>
      </c>
      <c r="N103" s="1">
        <v>181300000</v>
      </c>
      <c r="O103" s="1">
        <v>4.2051999999999998E-20</v>
      </c>
      <c r="P103">
        <v>1960.5</v>
      </c>
      <c r="Q103" s="1">
        <v>-259520</v>
      </c>
      <c r="R103">
        <v>0.67135</v>
      </c>
      <c r="S103">
        <v>0.64148000000000005</v>
      </c>
      <c r="T103">
        <v>1816.9</v>
      </c>
      <c r="U103">
        <v>355.99</v>
      </c>
      <c r="V103">
        <v>0.67135</v>
      </c>
      <c r="W103">
        <v>0.65202000000000004</v>
      </c>
      <c r="X103">
        <v>1816.9</v>
      </c>
      <c r="Y103">
        <v>356.04</v>
      </c>
      <c r="Z103">
        <v>0.19284999999999999</v>
      </c>
      <c r="AA103">
        <v>0.14537</v>
      </c>
      <c r="AB103">
        <v>2847.4</v>
      </c>
      <c r="AC103">
        <v>1730.2</v>
      </c>
      <c r="AD103">
        <v>37</v>
      </c>
      <c r="AE103">
        <v>11</v>
      </c>
      <c r="AF103" s="1">
        <v>8.6253000000000002E-5</v>
      </c>
      <c r="AG103" s="1">
        <v>7.1064999999999998E-9</v>
      </c>
      <c r="AH103" s="1">
        <v>8.6246000000000001E-5</v>
      </c>
      <c r="AI103">
        <v>11</v>
      </c>
      <c r="AJ103">
        <v>0</v>
      </c>
      <c r="AK103">
        <v>10</v>
      </c>
      <c r="AL103">
        <v>0</v>
      </c>
      <c r="AM103">
        <v>0</v>
      </c>
      <c r="AN103">
        <v>1</v>
      </c>
      <c r="AO103">
        <v>0.25168000000000001</v>
      </c>
      <c r="AP103">
        <v>0</v>
      </c>
      <c r="AQ103">
        <v>0</v>
      </c>
      <c r="AR103" t="s">
        <v>94</v>
      </c>
      <c r="AS103" t="s">
        <v>95</v>
      </c>
      <c r="AT103" t="s">
        <v>95</v>
      </c>
      <c r="AU103" t="s">
        <v>94</v>
      </c>
      <c r="AV103" t="s">
        <v>94</v>
      </c>
      <c r="AW103" t="s">
        <v>94</v>
      </c>
      <c r="AX103" t="s">
        <v>94</v>
      </c>
      <c r="AY103" t="s">
        <v>94</v>
      </c>
      <c r="AZ103" t="s">
        <v>94</v>
      </c>
      <c r="BA103" t="s">
        <v>94</v>
      </c>
      <c r="BB103" t="s">
        <v>94</v>
      </c>
      <c r="BC103" t="s">
        <v>94</v>
      </c>
      <c r="BD103" t="s">
        <v>94</v>
      </c>
      <c r="BH103" t="s">
        <v>341</v>
      </c>
      <c r="BI103">
        <v>1</v>
      </c>
      <c r="BJ103" t="s">
        <v>97</v>
      </c>
      <c r="BK103" t="s">
        <v>138</v>
      </c>
      <c r="BL103">
        <v>0</v>
      </c>
      <c r="BM103">
        <v>0</v>
      </c>
      <c r="BN103">
        <v>0</v>
      </c>
      <c r="BO103">
        <v>0</v>
      </c>
      <c r="BP103">
        <v>0</v>
      </c>
      <c r="BQ103">
        <v>0</v>
      </c>
      <c r="BS103">
        <v>0</v>
      </c>
      <c r="BT103">
        <v>1</v>
      </c>
      <c r="BU103">
        <v>0</v>
      </c>
      <c r="BV103">
        <v>0</v>
      </c>
      <c r="BW103">
        <v>0</v>
      </c>
      <c r="BX103">
        <v>0</v>
      </c>
      <c r="BY103">
        <v>146</v>
      </c>
      <c r="CA103" t="s">
        <v>123</v>
      </c>
      <c r="CG103" s="4">
        <v>0</v>
      </c>
      <c r="CH103" s="4">
        <v>1</v>
      </c>
      <c r="CI103" s="5">
        <v>0</v>
      </c>
      <c r="CJ103" s="5">
        <v>0</v>
      </c>
      <c r="CK103" s="5">
        <v>0</v>
      </c>
      <c r="CL103" s="5">
        <v>0</v>
      </c>
    </row>
    <row r="104" spans="1:91" hidden="1" x14ac:dyDescent="0.2">
      <c r="A104" t="s">
        <v>399</v>
      </c>
      <c r="B104" t="s">
        <v>294</v>
      </c>
      <c r="C104" t="s">
        <v>147</v>
      </c>
      <c r="D104">
        <v>3.5</v>
      </c>
      <c r="E104" t="s">
        <v>317</v>
      </c>
      <c r="F104" t="s">
        <v>366</v>
      </c>
      <c r="G104" t="s">
        <v>351</v>
      </c>
      <c r="H104" t="s">
        <v>297</v>
      </c>
      <c r="I104">
        <v>0.34705000000000003</v>
      </c>
      <c r="J104">
        <v>0.16927</v>
      </c>
      <c r="K104">
        <v>10.458</v>
      </c>
      <c r="L104">
        <v>2019.3</v>
      </c>
      <c r="M104">
        <v>12.662000000000001</v>
      </c>
      <c r="N104">
        <v>785.19</v>
      </c>
      <c r="O104">
        <v>1.6751E-4</v>
      </c>
      <c r="P104">
        <v>1933.6</v>
      </c>
      <c r="Q104">
        <v>-20838</v>
      </c>
      <c r="R104">
        <v>0.99958000000000002</v>
      </c>
      <c r="S104">
        <v>0.99955000000000005</v>
      </c>
      <c r="T104">
        <v>3.7532999999999999</v>
      </c>
      <c r="U104">
        <v>2.5703</v>
      </c>
      <c r="V104">
        <v>0.97657000000000005</v>
      </c>
      <c r="W104">
        <v>0.97545000000000004</v>
      </c>
      <c r="X104">
        <v>28.109000000000002</v>
      </c>
      <c r="Y104">
        <v>18.62</v>
      </c>
      <c r="Z104">
        <v>0.54718</v>
      </c>
      <c r="AA104">
        <v>0.52561999999999998</v>
      </c>
      <c r="AB104">
        <v>123.56</v>
      </c>
      <c r="AC104">
        <v>100.64</v>
      </c>
      <c r="AD104">
        <v>45</v>
      </c>
      <c r="AE104">
        <v>39</v>
      </c>
      <c r="AF104">
        <v>0.82909999999999995</v>
      </c>
      <c r="AG104">
        <v>1.2735999999999999E-3</v>
      </c>
      <c r="AH104">
        <v>0.82782</v>
      </c>
      <c r="AI104">
        <v>39</v>
      </c>
      <c r="AJ104">
        <v>0</v>
      </c>
      <c r="AK104">
        <v>38</v>
      </c>
      <c r="AL104">
        <v>0</v>
      </c>
      <c r="AM104">
        <v>0</v>
      </c>
      <c r="AN104">
        <v>0</v>
      </c>
      <c r="AO104">
        <v>0.88366</v>
      </c>
      <c r="AP104">
        <v>0</v>
      </c>
      <c r="AQ104">
        <v>0</v>
      </c>
      <c r="AR104" t="s">
        <v>95</v>
      </c>
      <c r="AS104" t="s">
        <v>95</v>
      </c>
      <c r="AT104" t="s">
        <v>95</v>
      </c>
      <c r="AU104" t="s">
        <v>95</v>
      </c>
      <c r="AV104" t="s">
        <v>95</v>
      </c>
      <c r="AW104" t="s">
        <v>95</v>
      </c>
      <c r="AX104" t="s">
        <v>95</v>
      </c>
      <c r="AY104" t="s">
        <v>95</v>
      </c>
      <c r="AZ104" t="s">
        <v>95</v>
      </c>
      <c r="BA104" t="s">
        <v>95</v>
      </c>
      <c r="BB104" t="s">
        <v>95</v>
      </c>
      <c r="BC104" t="s">
        <v>95</v>
      </c>
      <c r="BD104" t="s">
        <v>95</v>
      </c>
      <c r="BI104">
        <v>0</v>
      </c>
      <c r="BJ104" t="s">
        <v>137</v>
      </c>
      <c r="BK104" t="s">
        <v>180</v>
      </c>
      <c r="BL104">
        <v>1</v>
      </c>
      <c r="BM104">
        <v>1</v>
      </c>
      <c r="BN104">
        <v>0</v>
      </c>
      <c r="BO104">
        <v>0</v>
      </c>
      <c r="BP104">
        <v>0</v>
      </c>
      <c r="BQ104">
        <v>0</v>
      </c>
      <c r="BS104">
        <v>1</v>
      </c>
      <c r="BT104">
        <v>1</v>
      </c>
      <c r="BU104">
        <v>0</v>
      </c>
      <c r="BV104">
        <v>0</v>
      </c>
      <c r="BW104">
        <v>0</v>
      </c>
      <c r="BX104">
        <v>0</v>
      </c>
      <c r="BY104">
        <v>147</v>
      </c>
      <c r="CG104" s="4">
        <v>1</v>
      </c>
      <c r="CH104" s="4">
        <v>1</v>
      </c>
      <c r="CI104" s="5">
        <v>0</v>
      </c>
      <c r="CJ104" s="5">
        <v>0</v>
      </c>
      <c r="CK104" s="5">
        <v>0</v>
      </c>
      <c r="CL104" s="5">
        <v>0</v>
      </c>
    </row>
    <row r="105" spans="1:91" hidden="1" x14ac:dyDescent="0.2">
      <c r="A105" t="s">
        <v>400</v>
      </c>
      <c r="B105" t="s">
        <v>294</v>
      </c>
      <c r="C105" t="s">
        <v>147</v>
      </c>
      <c r="D105">
        <v>3.5</v>
      </c>
      <c r="E105" t="s">
        <v>317</v>
      </c>
      <c r="F105" t="s">
        <v>368</v>
      </c>
      <c r="G105" t="s">
        <v>354</v>
      </c>
      <c r="H105" t="s">
        <v>297</v>
      </c>
      <c r="I105">
        <v>0.45332</v>
      </c>
      <c r="J105">
        <v>0.16334000000000001</v>
      </c>
      <c r="K105">
        <v>1.3382000000000001</v>
      </c>
      <c r="L105">
        <v>2014.7</v>
      </c>
      <c r="M105">
        <v>9.6940000000000008</v>
      </c>
      <c r="N105">
        <v>72.991</v>
      </c>
      <c r="O105">
        <v>3.5287000000000002</v>
      </c>
      <c r="P105">
        <v>2001.7</v>
      </c>
      <c r="Q105">
        <v>-2665</v>
      </c>
      <c r="R105">
        <v>0.97521000000000002</v>
      </c>
      <c r="S105">
        <v>0.97324999999999995</v>
      </c>
      <c r="T105">
        <v>3.4102999999999999</v>
      </c>
      <c r="U105">
        <v>1.8380000000000001</v>
      </c>
      <c r="V105">
        <v>0.93420999999999998</v>
      </c>
      <c r="W105">
        <v>0.93084</v>
      </c>
      <c r="X105">
        <v>5.5551000000000004</v>
      </c>
      <c r="Y105">
        <v>3.6034999999999999</v>
      </c>
      <c r="Z105">
        <v>0.56091000000000002</v>
      </c>
      <c r="AA105">
        <v>0.53839000000000004</v>
      </c>
      <c r="AB105">
        <v>14.351000000000001</v>
      </c>
      <c r="AC105">
        <v>11.994999999999999</v>
      </c>
      <c r="AD105">
        <v>42</v>
      </c>
      <c r="AE105">
        <v>21</v>
      </c>
      <c r="AF105">
        <v>1.0548999999999999</v>
      </c>
      <c r="AG105">
        <v>1.37E-2</v>
      </c>
      <c r="AH105">
        <v>1.0411999999999999</v>
      </c>
      <c r="AI105">
        <v>36</v>
      </c>
      <c r="AJ105">
        <v>0</v>
      </c>
      <c r="AK105">
        <v>35</v>
      </c>
      <c r="AL105">
        <v>0</v>
      </c>
      <c r="AM105">
        <v>0</v>
      </c>
      <c r="AN105">
        <v>1</v>
      </c>
      <c r="AO105">
        <v>0.85167000000000004</v>
      </c>
      <c r="AP105">
        <v>0</v>
      </c>
      <c r="AQ105">
        <v>1</v>
      </c>
      <c r="AR105" t="s">
        <v>95</v>
      </c>
      <c r="AS105" t="s">
        <v>95</v>
      </c>
      <c r="AT105" t="s">
        <v>95</v>
      </c>
      <c r="AU105" t="s">
        <v>94</v>
      </c>
      <c r="AV105" t="s">
        <v>94</v>
      </c>
      <c r="AW105" t="s">
        <v>94</v>
      </c>
      <c r="AX105" t="s">
        <v>95</v>
      </c>
      <c r="AY105" t="s">
        <v>95</v>
      </c>
      <c r="AZ105" t="s">
        <v>95</v>
      </c>
      <c r="BA105" t="s">
        <v>94</v>
      </c>
      <c r="BB105" t="s">
        <v>94</v>
      </c>
      <c r="BC105" t="s">
        <v>94</v>
      </c>
      <c r="BD105" t="s">
        <v>94</v>
      </c>
      <c r="BH105" t="s">
        <v>341</v>
      </c>
      <c r="BI105">
        <v>1</v>
      </c>
      <c r="BJ105" t="s">
        <v>97</v>
      </c>
      <c r="BK105" t="s">
        <v>138</v>
      </c>
      <c r="BL105">
        <v>0</v>
      </c>
      <c r="BM105">
        <v>0</v>
      </c>
      <c r="BN105">
        <v>0</v>
      </c>
      <c r="BO105">
        <v>0</v>
      </c>
      <c r="BP105">
        <v>0</v>
      </c>
      <c r="BQ105">
        <v>0</v>
      </c>
      <c r="BS105">
        <v>1</v>
      </c>
      <c r="BT105">
        <v>1</v>
      </c>
      <c r="BU105">
        <v>0</v>
      </c>
      <c r="BV105">
        <v>0</v>
      </c>
      <c r="BW105">
        <v>0</v>
      </c>
      <c r="BX105">
        <v>0</v>
      </c>
      <c r="BY105">
        <v>148</v>
      </c>
      <c r="BZ105" t="s">
        <v>123</v>
      </c>
      <c r="CA105" t="s">
        <v>123</v>
      </c>
      <c r="CG105" s="4">
        <v>1</v>
      </c>
      <c r="CH105" s="4">
        <v>1</v>
      </c>
      <c r="CI105" s="5">
        <v>0</v>
      </c>
      <c r="CJ105" s="5">
        <v>0</v>
      </c>
      <c r="CK105" s="5">
        <v>0</v>
      </c>
      <c r="CL105" s="5">
        <v>0</v>
      </c>
    </row>
    <row r="106" spans="1:91" hidden="1" x14ac:dyDescent="0.2">
      <c r="A106" t="s">
        <v>418</v>
      </c>
      <c r="B106" t="s">
        <v>419</v>
      </c>
      <c r="C106" t="s">
        <v>144</v>
      </c>
      <c r="D106">
        <v>1.1000000000000001</v>
      </c>
      <c r="E106" t="s">
        <v>90</v>
      </c>
      <c r="F106" t="s">
        <v>420</v>
      </c>
      <c r="G106" t="s">
        <v>421</v>
      </c>
      <c r="H106" t="s">
        <v>422</v>
      </c>
      <c r="I106">
        <v>0.19850000000000001</v>
      </c>
      <c r="J106">
        <v>3.6922000000000001E-3</v>
      </c>
      <c r="K106">
        <v>2.9441999999999999E-2</v>
      </c>
      <c r="L106">
        <v>2005</v>
      </c>
      <c r="M106">
        <v>22.138000000000002</v>
      </c>
      <c r="N106">
        <v>0.97809000000000001</v>
      </c>
      <c r="O106">
        <v>1554.7</v>
      </c>
      <c r="P106" s="1">
        <v>157520</v>
      </c>
      <c r="Q106">
        <v>-58.506999999999998</v>
      </c>
      <c r="R106">
        <v>0.99461999999999995</v>
      </c>
      <c r="S106">
        <v>0.99361999999999995</v>
      </c>
      <c r="T106">
        <v>1.2872E-2</v>
      </c>
      <c r="U106">
        <v>1.0208E-2</v>
      </c>
      <c r="V106">
        <v>-18.015000000000001</v>
      </c>
      <c r="W106">
        <v>-20.251999999999999</v>
      </c>
      <c r="X106">
        <v>0.76551000000000002</v>
      </c>
      <c r="Y106">
        <v>0.74511000000000005</v>
      </c>
      <c r="Z106">
        <v>0.93522000000000005</v>
      </c>
      <c r="AA106">
        <v>0.92759999999999998</v>
      </c>
      <c r="AB106">
        <v>4.4680999999999998E-2</v>
      </c>
      <c r="AC106">
        <v>3.8336000000000002E-2</v>
      </c>
      <c r="AD106">
        <v>20</v>
      </c>
      <c r="AE106">
        <v>20</v>
      </c>
      <c r="AF106">
        <v>0.96709000000000001</v>
      </c>
      <c r="AG106">
        <v>0.3836</v>
      </c>
      <c r="AH106">
        <v>0.58348</v>
      </c>
      <c r="AI106">
        <v>20</v>
      </c>
      <c r="AJ106">
        <v>1</v>
      </c>
      <c r="AK106">
        <v>19</v>
      </c>
      <c r="AL106">
        <v>0</v>
      </c>
      <c r="AM106">
        <v>0</v>
      </c>
      <c r="AN106">
        <v>0</v>
      </c>
      <c r="AO106">
        <v>0.95481000000000005</v>
      </c>
      <c r="AP106">
        <v>1</v>
      </c>
      <c r="AQ106">
        <v>1</v>
      </c>
      <c r="AR106" t="s">
        <v>95</v>
      </c>
      <c r="AS106" t="s">
        <v>95</v>
      </c>
      <c r="AT106" t="s">
        <v>95</v>
      </c>
      <c r="AU106" t="s">
        <v>95</v>
      </c>
      <c r="AV106" t="s">
        <v>95</v>
      </c>
      <c r="AW106" t="s">
        <v>95</v>
      </c>
      <c r="AX106" t="s">
        <v>95</v>
      </c>
      <c r="AY106" t="s">
        <v>95</v>
      </c>
      <c r="AZ106" t="s">
        <v>95</v>
      </c>
      <c r="BA106" t="s">
        <v>95</v>
      </c>
      <c r="BB106" t="s">
        <v>95</v>
      </c>
      <c r="BC106" t="s">
        <v>95</v>
      </c>
      <c r="BD106" t="s">
        <v>95</v>
      </c>
      <c r="BI106">
        <v>0</v>
      </c>
      <c r="BL106">
        <v>1</v>
      </c>
      <c r="BM106">
        <v>1</v>
      </c>
      <c r="BN106">
        <v>0</v>
      </c>
      <c r="BO106">
        <v>0</v>
      </c>
      <c r="BP106">
        <v>0</v>
      </c>
      <c r="BQ106">
        <v>0</v>
      </c>
      <c r="BS106">
        <v>1</v>
      </c>
      <c r="BT106">
        <v>1</v>
      </c>
      <c r="BU106">
        <v>0</v>
      </c>
      <c r="BV106">
        <v>0</v>
      </c>
      <c r="BW106">
        <v>0</v>
      </c>
      <c r="BX106">
        <v>0</v>
      </c>
      <c r="BY106">
        <v>157</v>
      </c>
      <c r="CG106" s="4">
        <v>1</v>
      </c>
      <c r="CH106" s="4">
        <v>1</v>
      </c>
      <c r="CI106" s="5">
        <v>0</v>
      </c>
      <c r="CJ106" s="5">
        <v>1</v>
      </c>
      <c r="CK106" s="5">
        <v>0</v>
      </c>
      <c r="CL106" s="5">
        <v>0</v>
      </c>
      <c r="CM106" s="12" t="s">
        <v>3455</v>
      </c>
    </row>
    <row r="107" spans="1:91" hidden="1" x14ac:dyDescent="0.2">
      <c r="A107" t="s">
        <v>423</v>
      </c>
      <c r="B107" t="s">
        <v>419</v>
      </c>
      <c r="C107" t="s">
        <v>144</v>
      </c>
      <c r="D107">
        <v>1.1000000000000001</v>
      </c>
      <c r="E107" t="s">
        <v>90</v>
      </c>
      <c r="F107" t="s">
        <v>424</v>
      </c>
      <c r="G107" t="s">
        <v>421</v>
      </c>
      <c r="H107" t="s">
        <v>422</v>
      </c>
      <c r="I107">
        <v>0.12112000000000001</v>
      </c>
      <c r="J107">
        <v>-9.3751000000000001E-2</v>
      </c>
      <c r="K107">
        <v>9.7976000000000001E-3</v>
      </c>
      <c r="L107">
        <v>2038.2</v>
      </c>
      <c r="M107">
        <v>36.281999999999996</v>
      </c>
      <c r="N107">
        <v>1.5103</v>
      </c>
      <c r="O107">
        <v>-0.23844000000000001</v>
      </c>
      <c r="P107">
        <v>1363.6</v>
      </c>
      <c r="Q107">
        <v>-19.641999999999999</v>
      </c>
      <c r="R107">
        <v>0.83896000000000004</v>
      </c>
      <c r="S107">
        <v>0.77858000000000005</v>
      </c>
      <c r="T107">
        <v>2.2693000000000001E-2</v>
      </c>
      <c r="U107">
        <v>1.6334999999999999E-2</v>
      </c>
      <c r="V107">
        <v>-2.7197</v>
      </c>
      <c r="W107">
        <v>-3.5463</v>
      </c>
      <c r="X107">
        <v>0.10906</v>
      </c>
      <c r="Y107">
        <v>9.3257999999999994E-2</v>
      </c>
      <c r="Z107">
        <v>0.79715999999999998</v>
      </c>
      <c r="AA107">
        <v>0.75207999999999997</v>
      </c>
      <c r="AB107">
        <v>2.5468999999999999E-2</v>
      </c>
      <c r="AC107">
        <v>1.9453999999999999E-2</v>
      </c>
      <c r="AD107">
        <v>12</v>
      </c>
      <c r="AE107">
        <v>12</v>
      </c>
      <c r="AF107">
        <v>0.14765</v>
      </c>
      <c r="AG107">
        <v>2.2048999999999999E-2</v>
      </c>
      <c r="AH107">
        <v>0.12561</v>
      </c>
      <c r="AI107">
        <v>16</v>
      </c>
      <c r="AJ107">
        <v>1</v>
      </c>
      <c r="AK107">
        <v>10</v>
      </c>
      <c r="AL107">
        <v>0</v>
      </c>
      <c r="AM107">
        <v>0</v>
      </c>
      <c r="AN107">
        <v>0</v>
      </c>
      <c r="AO107">
        <v>0.87309000000000003</v>
      </c>
      <c r="AP107">
        <v>1</v>
      </c>
      <c r="AQ107">
        <v>1</v>
      </c>
      <c r="AR107" t="s">
        <v>95</v>
      </c>
      <c r="AS107" t="s">
        <v>95</v>
      </c>
      <c r="AT107" t="s">
        <v>95</v>
      </c>
      <c r="AU107" t="s">
        <v>95</v>
      </c>
      <c r="AV107" t="s">
        <v>95</v>
      </c>
      <c r="AW107" t="s">
        <v>95</v>
      </c>
      <c r="AX107" t="s">
        <v>95</v>
      </c>
      <c r="AY107" t="s">
        <v>94</v>
      </c>
      <c r="AZ107" t="s">
        <v>95</v>
      </c>
      <c r="BA107" t="s">
        <v>94</v>
      </c>
      <c r="BB107" t="s">
        <v>95</v>
      </c>
      <c r="BC107" t="s">
        <v>94</v>
      </c>
      <c r="BD107" t="s">
        <v>95</v>
      </c>
      <c r="BI107">
        <v>0</v>
      </c>
      <c r="BL107">
        <v>1</v>
      </c>
      <c r="BM107">
        <v>1</v>
      </c>
      <c r="BN107">
        <v>0</v>
      </c>
      <c r="BO107">
        <v>0</v>
      </c>
      <c r="BP107">
        <v>0</v>
      </c>
      <c r="BQ107">
        <v>0</v>
      </c>
      <c r="BS107">
        <v>1</v>
      </c>
      <c r="BT107">
        <v>1</v>
      </c>
      <c r="BU107">
        <v>0</v>
      </c>
      <c r="BV107">
        <v>0</v>
      </c>
      <c r="BW107">
        <v>0</v>
      </c>
      <c r="BX107">
        <v>0</v>
      </c>
      <c r="BY107">
        <v>158</v>
      </c>
      <c r="CG107" s="4">
        <v>1</v>
      </c>
      <c r="CH107" s="4">
        <v>1</v>
      </c>
      <c r="CI107" s="5">
        <v>0</v>
      </c>
      <c r="CJ107" s="5">
        <v>0</v>
      </c>
      <c r="CK107" s="5">
        <v>0</v>
      </c>
      <c r="CL107" s="5">
        <v>0</v>
      </c>
    </row>
    <row r="108" spans="1:91" hidden="1" x14ac:dyDescent="0.2">
      <c r="A108" t="s">
        <v>425</v>
      </c>
      <c r="B108" t="s">
        <v>419</v>
      </c>
      <c r="C108" t="s">
        <v>144</v>
      </c>
      <c r="D108">
        <v>1.1000000000000001</v>
      </c>
      <c r="E108" t="s">
        <v>90</v>
      </c>
      <c r="F108" t="s">
        <v>426</v>
      </c>
      <c r="G108" t="s">
        <v>421</v>
      </c>
      <c r="H108" t="s">
        <v>422</v>
      </c>
      <c r="I108">
        <v>0.17680000000000001</v>
      </c>
      <c r="J108">
        <v>2.2030999999999999E-2</v>
      </c>
      <c r="K108">
        <v>1.8675000000000001E-2</v>
      </c>
      <c r="L108">
        <v>2000.1</v>
      </c>
      <c r="M108">
        <v>24.856000000000002</v>
      </c>
      <c r="N108">
        <v>0.96653</v>
      </c>
      <c r="O108">
        <v>2.7463000000000002</v>
      </c>
      <c r="P108">
        <v>2067.3000000000002</v>
      </c>
      <c r="Q108">
        <v>-36.755000000000003</v>
      </c>
      <c r="R108">
        <v>0.94584999999999997</v>
      </c>
      <c r="S108">
        <v>0.93569999999999998</v>
      </c>
      <c r="T108">
        <v>2.8819000000000001E-2</v>
      </c>
      <c r="U108">
        <v>1.6649000000000001E-2</v>
      </c>
      <c r="V108">
        <v>0.84333999999999998</v>
      </c>
      <c r="W108">
        <v>0.82491000000000003</v>
      </c>
      <c r="X108">
        <v>4.9021000000000002E-2</v>
      </c>
      <c r="Y108">
        <v>4.0746999999999998E-2</v>
      </c>
      <c r="Z108">
        <v>0.87414999999999998</v>
      </c>
      <c r="AA108">
        <v>0.85933999999999999</v>
      </c>
      <c r="AB108">
        <v>4.3936999999999997E-2</v>
      </c>
      <c r="AC108">
        <v>3.6484000000000003E-2</v>
      </c>
      <c r="AD108">
        <v>20</v>
      </c>
      <c r="AE108">
        <v>20</v>
      </c>
      <c r="AF108">
        <v>0.99292999999999998</v>
      </c>
      <c r="AG108">
        <v>0.55403999999999998</v>
      </c>
      <c r="AH108">
        <v>0.43889</v>
      </c>
      <c r="AI108">
        <v>21</v>
      </c>
      <c r="AJ108">
        <v>2</v>
      </c>
      <c r="AK108">
        <v>19</v>
      </c>
      <c r="AL108">
        <v>0</v>
      </c>
      <c r="AM108">
        <v>0</v>
      </c>
      <c r="AN108">
        <v>0</v>
      </c>
      <c r="AO108">
        <v>0.95550999999999997</v>
      </c>
      <c r="AP108">
        <v>1</v>
      </c>
      <c r="AQ108">
        <v>1</v>
      </c>
      <c r="AR108" t="s">
        <v>95</v>
      </c>
      <c r="AS108" t="s">
        <v>95</v>
      </c>
      <c r="AT108" t="s">
        <v>95</v>
      </c>
      <c r="AU108" t="s">
        <v>95</v>
      </c>
      <c r="AV108" t="s">
        <v>95</v>
      </c>
      <c r="AW108" t="s">
        <v>95</v>
      </c>
      <c r="AX108" t="s">
        <v>95</v>
      </c>
      <c r="AY108" t="s">
        <v>95</v>
      </c>
      <c r="AZ108" t="s">
        <v>95</v>
      </c>
      <c r="BA108" t="s">
        <v>95</v>
      </c>
      <c r="BB108" t="s">
        <v>95</v>
      </c>
      <c r="BC108" t="s">
        <v>96</v>
      </c>
      <c r="BD108" t="s">
        <v>95</v>
      </c>
      <c r="BH108" t="s">
        <v>427</v>
      </c>
      <c r="BI108">
        <v>0</v>
      </c>
      <c r="BL108">
        <v>0</v>
      </c>
      <c r="BM108">
        <v>1</v>
      </c>
      <c r="BN108">
        <v>0</v>
      </c>
      <c r="BO108">
        <v>0</v>
      </c>
      <c r="BP108">
        <v>0</v>
      </c>
      <c r="BQ108">
        <v>0</v>
      </c>
      <c r="BS108">
        <v>0</v>
      </c>
      <c r="BT108">
        <v>1</v>
      </c>
      <c r="BU108">
        <v>0</v>
      </c>
      <c r="BV108">
        <v>0</v>
      </c>
      <c r="BW108">
        <v>0</v>
      </c>
      <c r="BX108">
        <v>0</v>
      </c>
      <c r="BY108">
        <v>159</v>
      </c>
      <c r="CG108" s="4">
        <v>0</v>
      </c>
      <c r="CH108" s="4">
        <v>1</v>
      </c>
      <c r="CI108" s="5">
        <v>0</v>
      </c>
      <c r="CJ108" s="5">
        <v>0</v>
      </c>
      <c r="CK108" s="5">
        <v>0</v>
      </c>
      <c r="CL108" s="5">
        <v>0</v>
      </c>
    </row>
    <row r="109" spans="1:91" hidden="1" x14ac:dyDescent="0.2">
      <c r="A109" t="s">
        <v>428</v>
      </c>
      <c r="B109" t="s">
        <v>419</v>
      </c>
      <c r="C109" t="s">
        <v>144</v>
      </c>
      <c r="D109">
        <v>1.1000000000000001</v>
      </c>
      <c r="E109" t="s">
        <v>90</v>
      </c>
      <c r="F109" t="s">
        <v>429</v>
      </c>
      <c r="G109" t="s">
        <v>421</v>
      </c>
      <c r="H109" t="s">
        <v>422</v>
      </c>
      <c r="I109">
        <v>0.18564</v>
      </c>
      <c r="J109">
        <v>2.1423000000000001E-2</v>
      </c>
      <c r="K109">
        <v>1.6990000000000002E-2</v>
      </c>
      <c r="L109">
        <v>2000.5</v>
      </c>
      <c r="M109">
        <v>23.672000000000001</v>
      </c>
      <c r="N109">
        <v>0.89014000000000004</v>
      </c>
      <c r="O109">
        <v>0.15096000000000001</v>
      </c>
      <c r="P109">
        <v>1937.4</v>
      </c>
      <c r="Q109">
        <v>-33.432000000000002</v>
      </c>
      <c r="R109">
        <v>0.94357999999999997</v>
      </c>
      <c r="S109">
        <v>0.93418000000000001</v>
      </c>
      <c r="T109">
        <v>2.7708E-2</v>
      </c>
      <c r="U109">
        <v>2.2001E-2</v>
      </c>
      <c r="V109">
        <v>0.81889000000000001</v>
      </c>
      <c r="W109">
        <v>0.79983000000000004</v>
      </c>
      <c r="X109">
        <v>4.9644000000000001E-2</v>
      </c>
      <c r="Y109">
        <v>4.2608E-2</v>
      </c>
      <c r="Z109">
        <v>0.85380999999999996</v>
      </c>
      <c r="AA109">
        <v>0.83843000000000001</v>
      </c>
      <c r="AB109">
        <v>4.4602000000000003E-2</v>
      </c>
      <c r="AC109">
        <v>3.9322999999999997E-2</v>
      </c>
      <c r="AD109">
        <v>22</v>
      </c>
      <c r="AE109">
        <v>22</v>
      </c>
      <c r="AF109">
        <v>1.0111000000000001</v>
      </c>
      <c r="AG109">
        <v>0.55249000000000004</v>
      </c>
      <c r="AH109">
        <v>0.45857999999999999</v>
      </c>
      <c r="AI109">
        <v>22</v>
      </c>
      <c r="AJ109">
        <v>3</v>
      </c>
      <c r="AK109">
        <v>21</v>
      </c>
      <c r="AL109">
        <v>1</v>
      </c>
      <c r="AM109">
        <v>0</v>
      </c>
      <c r="AN109">
        <v>0</v>
      </c>
      <c r="AO109">
        <v>0.95826</v>
      </c>
      <c r="AP109">
        <v>1</v>
      </c>
      <c r="AQ109">
        <v>1</v>
      </c>
      <c r="AR109" t="s">
        <v>95</v>
      </c>
      <c r="AS109" t="s">
        <v>95</v>
      </c>
      <c r="AT109" t="s">
        <v>95</v>
      </c>
      <c r="AU109" t="s">
        <v>95</v>
      </c>
      <c r="AV109" t="s">
        <v>95</v>
      </c>
      <c r="AW109" t="s">
        <v>95</v>
      </c>
      <c r="AX109" t="s">
        <v>95</v>
      </c>
      <c r="AY109" t="s">
        <v>95</v>
      </c>
      <c r="AZ109" t="s">
        <v>95</v>
      </c>
      <c r="BA109" t="s">
        <v>95</v>
      </c>
      <c r="BB109" t="s">
        <v>95</v>
      </c>
      <c r="BC109" t="s">
        <v>96</v>
      </c>
      <c r="BD109" t="s">
        <v>95</v>
      </c>
      <c r="BH109" t="s">
        <v>427</v>
      </c>
      <c r="BI109">
        <v>0</v>
      </c>
      <c r="BL109">
        <v>0</v>
      </c>
      <c r="BM109">
        <v>1</v>
      </c>
      <c r="BN109">
        <v>0</v>
      </c>
      <c r="BO109">
        <v>0</v>
      </c>
      <c r="BP109">
        <v>0</v>
      </c>
      <c r="BQ109">
        <v>0</v>
      </c>
      <c r="BS109">
        <v>0</v>
      </c>
      <c r="BT109">
        <v>1</v>
      </c>
      <c r="BU109">
        <v>0</v>
      </c>
      <c r="BV109">
        <v>0</v>
      </c>
      <c r="BW109">
        <v>0</v>
      </c>
      <c r="BX109">
        <v>0</v>
      </c>
      <c r="BY109">
        <v>160</v>
      </c>
      <c r="CG109" s="4">
        <v>0</v>
      </c>
      <c r="CH109" s="4">
        <v>1</v>
      </c>
      <c r="CI109" s="5">
        <v>0</v>
      </c>
      <c r="CJ109" s="5">
        <v>0</v>
      </c>
      <c r="CK109" s="5">
        <v>0</v>
      </c>
      <c r="CL109" s="5">
        <v>0</v>
      </c>
    </row>
    <row r="110" spans="1:91" hidden="1" x14ac:dyDescent="0.2">
      <c r="A110" t="s">
        <v>430</v>
      </c>
      <c r="B110" t="s">
        <v>419</v>
      </c>
      <c r="C110" t="s">
        <v>144</v>
      </c>
      <c r="D110">
        <v>1.1000000000000001</v>
      </c>
      <c r="E110" t="s">
        <v>90</v>
      </c>
      <c r="F110" t="s">
        <v>431</v>
      </c>
      <c r="G110" t="s">
        <v>421</v>
      </c>
      <c r="H110" t="s">
        <v>422</v>
      </c>
      <c r="I110">
        <v>0.50051999999999996</v>
      </c>
      <c r="J110">
        <v>5.3186999999999998E-2</v>
      </c>
      <c r="K110">
        <v>1.4317E-2</v>
      </c>
      <c r="L110">
        <v>2006.3</v>
      </c>
      <c r="M110">
        <v>8.7797000000000001</v>
      </c>
      <c r="N110">
        <v>0.30398999999999998</v>
      </c>
      <c r="O110">
        <v>3.6251000000000002</v>
      </c>
      <c r="P110">
        <v>2064.5</v>
      </c>
      <c r="Q110">
        <v>-28.574000000000002</v>
      </c>
      <c r="R110">
        <v>0.88195999999999997</v>
      </c>
      <c r="S110">
        <v>0.86112</v>
      </c>
      <c r="T110">
        <v>3.4493999999999997E-2</v>
      </c>
      <c r="U110">
        <v>2.9378000000000001E-2</v>
      </c>
      <c r="V110">
        <v>0.64434999999999998</v>
      </c>
      <c r="W110">
        <v>0.60484000000000004</v>
      </c>
      <c r="X110">
        <v>5.9873999999999997E-2</v>
      </c>
      <c r="Y110">
        <v>4.8166E-2</v>
      </c>
      <c r="Z110">
        <v>0.74560000000000004</v>
      </c>
      <c r="AA110">
        <v>0.71733999999999998</v>
      </c>
      <c r="AB110">
        <v>5.0638000000000002E-2</v>
      </c>
      <c r="AC110">
        <v>4.3353999999999997E-2</v>
      </c>
      <c r="AD110">
        <v>21</v>
      </c>
      <c r="AE110">
        <v>21</v>
      </c>
      <c r="AF110">
        <v>1.2119</v>
      </c>
      <c r="AG110">
        <v>9.7370999999999999E-2</v>
      </c>
      <c r="AH110">
        <v>1.1145</v>
      </c>
      <c r="AI110">
        <v>21</v>
      </c>
      <c r="AJ110">
        <v>7</v>
      </c>
      <c r="AK110">
        <v>20</v>
      </c>
      <c r="AL110">
        <v>1</v>
      </c>
      <c r="AM110">
        <v>0</v>
      </c>
      <c r="AN110">
        <v>1</v>
      </c>
      <c r="AO110">
        <v>0.94462999999999997</v>
      </c>
      <c r="AP110">
        <v>1</v>
      </c>
      <c r="AQ110">
        <v>1</v>
      </c>
      <c r="AR110" t="s">
        <v>95</v>
      </c>
      <c r="AS110" t="s">
        <v>95</v>
      </c>
      <c r="AT110" t="s">
        <v>95</v>
      </c>
      <c r="AU110" t="s">
        <v>95</v>
      </c>
      <c r="AV110" t="s">
        <v>95</v>
      </c>
      <c r="AW110" t="s">
        <v>95</v>
      </c>
      <c r="AX110" t="s">
        <v>95</v>
      </c>
      <c r="AY110" t="s">
        <v>95</v>
      </c>
      <c r="AZ110" t="s">
        <v>95</v>
      </c>
      <c r="BA110" t="s">
        <v>95</v>
      </c>
      <c r="BB110" t="s">
        <v>95</v>
      </c>
      <c r="BC110" t="s">
        <v>95</v>
      </c>
      <c r="BD110" t="s">
        <v>95</v>
      </c>
      <c r="BI110">
        <v>0</v>
      </c>
      <c r="BL110">
        <v>1</v>
      </c>
      <c r="BM110">
        <v>1</v>
      </c>
      <c r="BN110">
        <v>0</v>
      </c>
      <c r="BO110">
        <v>0</v>
      </c>
      <c r="BP110">
        <v>0</v>
      </c>
      <c r="BQ110">
        <v>0</v>
      </c>
      <c r="BS110">
        <v>0</v>
      </c>
      <c r="BT110">
        <v>1</v>
      </c>
      <c r="BU110">
        <v>0</v>
      </c>
      <c r="BV110">
        <v>0</v>
      </c>
      <c r="BW110">
        <v>0</v>
      </c>
      <c r="BX110">
        <v>0</v>
      </c>
      <c r="BY110">
        <v>161</v>
      </c>
      <c r="BZ110" t="s">
        <v>123</v>
      </c>
      <c r="CG110" s="4">
        <v>1</v>
      </c>
      <c r="CH110" s="4">
        <v>1</v>
      </c>
      <c r="CI110" s="5">
        <v>0</v>
      </c>
      <c r="CJ110" s="5">
        <v>0</v>
      </c>
      <c r="CK110" s="5">
        <v>0</v>
      </c>
      <c r="CL110" s="5">
        <v>0</v>
      </c>
    </row>
    <row r="111" spans="1:91" hidden="1" x14ac:dyDescent="0.2">
      <c r="A111" t="s">
        <v>432</v>
      </c>
      <c r="B111" t="s">
        <v>419</v>
      </c>
      <c r="C111" t="s">
        <v>144</v>
      </c>
      <c r="D111">
        <v>1.1000000000000001</v>
      </c>
      <c r="E111" t="s">
        <v>90</v>
      </c>
      <c r="F111" t="s">
        <v>433</v>
      </c>
      <c r="G111" t="s">
        <v>421</v>
      </c>
      <c r="H111" t="s">
        <v>422</v>
      </c>
      <c r="I111">
        <v>0.15728</v>
      </c>
      <c r="J111">
        <v>3.8018000000000003E-2</v>
      </c>
      <c r="K111">
        <v>2.8490000000000001E-2</v>
      </c>
      <c r="L111">
        <v>2009.6</v>
      </c>
      <c r="M111">
        <v>27.94</v>
      </c>
      <c r="N111">
        <v>0.98968999999999996</v>
      </c>
      <c r="O111">
        <v>1.151</v>
      </c>
      <c r="P111">
        <v>2028.7</v>
      </c>
      <c r="Q111">
        <v>-56.720999999999997</v>
      </c>
      <c r="R111">
        <v>0.96677999999999997</v>
      </c>
      <c r="S111">
        <v>0.95255000000000001</v>
      </c>
      <c r="T111">
        <v>1.7652000000000001E-2</v>
      </c>
      <c r="U111">
        <v>1.2005999999999999E-2</v>
      </c>
      <c r="V111">
        <v>0.93264999999999998</v>
      </c>
      <c r="W111">
        <v>0.91581000000000001</v>
      </c>
      <c r="X111">
        <v>2.5135999999999999E-2</v>
      </c>
      <c r="Y111">
        <v>2.1238E-2</v>
      </c>
      <c r="Z111">
        <v>0.95106000000000002</v>
      </c>
      <c r="AA111">
        <v>0.93881999999999999</v>
      </c>
      <c r="AB111">
        <v>2.1427000000000002E-2</v>
      </c>
      <c r="AC111">
        <v>1.7788999999999999E-2</v>
      </c>
      <c r="AD111">
        <v>11</v>
      </c>
      <c r="AE111">
        <v>11</v>
      </c>
      <c r="AF111">
        <v>0.86309999999999998</v>
      </c>
      <c r="AG111">
        <v>0.55937000000000003</v>
      </c>
      <c r="AH111">
        <v>0.30373</v>
      </c>
      <c r="AI111">
        <v>12</v>
      </c>
      <c r="AJ111">
        <v>1</v>
      </c>
      <c r="AK111">
        <v>10</v>
      </c>
      <c r="AL111">
        <v>0</v>
      </c>
      <c r="AM111">
        <v>0</v>
      </c>
      <c r="AN111">
        <v>0</v>
      </c>
      <c r="AO111">
        <v>0.91488999999999998</v>
      </c>
      <c r="AP111">
        <v>1</v>
      </c>
      <c r="AQ111">
        <v>1</v>
      </c>
      <c r="AR111" t="s">
        <v>95</v>
      </c>
      <c r="AS111" t="s">
        <v>95</v>
      </c>
      <c r="AT111" t="s">
        <v>95</v>
      </c>
      <c r="AU111" t="s">
        <v>95</v>
      </c>
      <c r="AV111" t="s">
        <v>95</v>
      </c>
      <c r="AW111" t="s">
        <v>95</v>
      </c>
      <c r="AX111" t="s">
        <v>95</v>
      </c>
      <c r="AY111" t="s">
        <v>95</v>
      </c>
      <c r="AZ111" t="s">
        <v>95</v>
      </c>
      <c r="BA111" t="s">
        <v>95</v>
      </c>
      <c r="BB111" t="s">
        <v>95</v>
      </c>
      <c r="BC111" t="s">
        <v>95</v>
      </c>
      <c r="BD111" t="s">
        <v>95</v>
      </c>
      <c r="BI111">
        <v>0</v>
      </c>
      <c r="BL111">
        <v>1</v>
      </c>
      <c r="BM111">
        <v>1</v>
      </c>
      <c r="BN111">
        <v>0</v>
      </c>
      <c r="BO111">
        <v>0</v>
      </c>
      <c r="BP111">
        <v>0</v>
      </c>
      <c r="BQ111">
        <v>0</v>
      </c>
      <c r="BS111">
        <v>1</v>
      </c>
      <c r="BT111">
        <v>1</v>
      </c>
      <c r="BU111">
        <v>0</v>
      </c>
      <c r="BV111">
        <v>0</v>
      </c>
      <c r="BW111">
        <v>0</v>
      </c>
      <c r="BX111">
        <v>0</v>
      </c>
      <c r="BY111">
        <v>162</v>
      </c>
      <c r="CG111" s="4">
        <v>1</v>
      </c>
      <c r="CH111" s="4">
        <v>1</v>
      </c>
      <c r="CI111" s="5">
        <v>0</v>
      </c>
      <c r="CJ111" s="5">
        <v>0</v>
      </c>
      <c r="CK111" s="5">
        <v>0</v>
      </c>
      <c r="CL111" s="5">
        <v>0</v>
      </c>
    </row>
    <row r="112" spans="1:91" hidden="1" x14ac:dyDescent="0.2">
      <c r="A112" t="s">
        <v>434</v>
      </c>
      <c r="B112" t="s">
        <v>419</v>
      </c>
      <c r="C112" t="s">
        <v>144</v>
      </c>
      <c r="D112">
        <v>1.1000000000000001</v>
      </c>
      <c r="E112" t="s">
        <v>90</v>
      </c>
      <c r="F112" t="s">
        <v>435</v>
      </c>
      <c r="G112" t="s">
        <v>107</v>
      </c>
      <c r="H112" t="s">
        <v>422</v>
      </c>
      <c r="I112">
        <v>8.1920999999999994E-2</v>
      </c>
      <c r="J112">
        <v>3.1692999999999999E-2</v>
      </c>
      <c r="K112">
        <v>1.8842000000000001E-2</v>
      </c>
      <c r="L112">
        <v>2007.6</v>
      </c>
      <c r="M112">
        <v>53.642000000000003</v>
      </c>
      <c r="N112">
        <v>0.98878999999999995</v>
      </c>
      <c r="O112">
        <v>0.28972999999999999</v>
      </c>
      <c r="P112">
        <v>1990.9</v>
      </c>
      <c r="Q112">
        <v>-37.335000000000001</v>
      </c>
      <c r="R112">
        <v>0.79637000000000002</v>
      </c>
      <c r="S112">
        <v>0.76243000000000005</v>
      </c>
      <c r="T112">
        <v>6.0467E-2</v>
      </c>
      <c r="U112">
        <v>5.1885000000000001E-2</v>
      </c>
      <c r="V112">
        <v>0.78385000000000005</v>
      </c>
      <c r="W112">
        <v>0.7611</v>
      </c>
      <c r="X112">
        <v>6.2297999999999999E-2</v>
      </c>
      <c r="Y112">
        <v>5.1881999999999998E-2</v>
      </c>
      <c r="Z112">
        <v>0.79586999999999997</v>
      </c>
      <c r="AA112">
        <v>0.77439000000000002</v>
      </c>
      <c r="AB112">
        <v>6.0539999999999997E-2</v>
      </c>
      <c r="AC112">
        <v>5.1679999999999997E-2</v>
      </c>
      <c r="AD112">
        <v>22</v>
      </c>
      <c r="AE112">
        <v>22</v>
      </c>
      <c r="AF112">
        <v>0.89593999999999996</v>
      </c>
      <c r="AG112">
        <v>0.35629</v>
      </c>
      <c r="AH112">
        <v>0.53964999999999996</v>
      </c>
      <c r="AI112">
        <v>22</v>
      </c>
      <c r="AJ112">
        <v>0</v>
      </c>
      <c r="AK112">
        <v>21</v>
      </c>
      <c r="AL112">
        <v>0</v>
      </c>
      <c r="AM112">
        <v>0</v>
      </c>
      <c r="AN112">
        <v>0</v>
      </c>
      <c r="AO112">
        <v>0.92857000000000001</v>
      </c>
      <c r="AP112">
        <v>1</v>
      </c>
      <c r="AQ112">
        <v>1</v>
      </c>
      <c r="AR112" t="s">
        <v>95</v>
      </c>
      <c r="AS112" t="s">
        <v>95</v>
      </c>
      <c r="AT112" t="s">
        <v>95</v>
      </c>
      <c r="AU112" t="s">
        <v>95</v>
      </c>
      <c r="AV112" t="s">
        <v>95</v>
      </c>
      <c r="AW112" t="s">
        <v>95</v>
      </c>
      <c r="AX112" t="s">
        <v>95</v>
      </c>
      <c r="AY112" t="s">
        <v>95</v>
      </c>
      <c r="AZ112" t="s">
        <v>95</v>
      </c>
      <c r="BA112" t="s">
        <v>95</v>
      </c>
      <c r="BB112" t="s">
        <v>95</v>
      </c>
      <c r="BC112" t="s">
        <v>95</v>
      </c>
      <c r="BD112" t="s">
        <v>95</v>
      </c>
      <c r="BI112">
        <v>0</v>
      </c>
      <c r="BJ112" t="s">
        <v>108</v>
      </c>
      <c r="BK112" t="s">
        <v>109</v>
      </c>
      <c r="BL112">
        <v>1</v>
      </c>
      <c r="BM112">
        <v>1</v>
      </c>
      <c r="BN112">
        <v>0</v>
      </c>
      <c r="BO112">
        <v>1</v>
      </c>
      <c r="BP112">
        <v>0</v>
      </c>
      <c r="BQ112">
        <v>0</v>
      </c>
      <c r="BS112">
        <v>1</v>
      </c>
      <c r="BT112">
        <v>1</v>
      </c>
      <c r="BU112">
        <v>0</v>
      </c>
      <c r="BV112">
        <v>1</v>
      </c>
      <c r="BW112">
        <v>0</v>
      </c>
      <c r="BX112">
        <v>0</v>
      </c>
      <c r="BY112">
        <v>163</v>
      </c>
      <c r="CG112" s="4">
        <v>1</v>
      </c>
      <c r="CH112" s="4">
        <v>1</v>
      </c>
      <c r="CI112" s="5">
        <v>0</v>
      </c>
      <c r="CJ112" s="5">
        <v>0</v>
      </c>
      <c r="CK112" s="5">
        <v>0</v>
      </c>
      <c r="CL112" s="5">
        <v>0</v>
      </c>
    </row>
    <row r="113" spans="1:91" x14ac:dyDescent="0.2">
      <c r="A113" t="s">
        <v>436</v>
      </c>
      <c r="B113" t="s">
        <v>419</v>
      </c>
      <c r="C113" t="s">
        <v>144</v>
      </c>
      <c r="D113">
        <v>2.9</v>
      </c>
      <c r="E113" t="s">
        <v>437</v>
      </c>
      <c r="F113" t="s">
        <v>438</v>
      </c>
      <c r="G113" t="s">
        <v>92</v>
      </c>
      <c r="H113" t="s">
        <v>422</v>
      </c>
      <c r="I113">
        <v>0.26168999999999998</v>
      </c>
      <c r="J113">
        <v>2.3104E-2</v>
      </c>
      <c r="K113">
        <v>1.9515999999999999E-2</v>
      </c>
      <c r="L113">
        <v>1996.3</v>
      </c>
      <c r="M113">
        <v>16.792999999999999</v>
      </c>
      <c r="N113">
        <v>0.90229999999999999</v>
      </c>
      <c r="O113">
        <v>1.0860000000000001</v>
      </c>
      <c r="P113">
        <v>2024.9</v>
      </c>
      <c r="Q113">
        <v>-38.438000000000002</v>
      </c>
      <c r="R113">
        <v>0.97974000000000006</v>
      </c>
      <c r="S113">
        <v>0.97757000000000005</v>
      </c>
      <c r="T113">
        <v>3.0141999999999999E-2</v>
      </c>
      <c r="U113">
        <v>1.9987999999999999E-2</v>
      </c>
      <c r="V113">
        <v>0.63617999999999997</v>
      </c>
      <c r="W113">
        <v>0.61107999999999996</v>
      </c>
      <c r="X113">
        <v>0.12773999999999999</v>
      </c>
      <c r="Y113">
        <v>0.11192000000000001</v>
      </c>
      <c r="Z113">
        <v>0.72394000000000003</v>
      </c>
      <c r="AA113">
        <v>0.70489999999999997</v>
      </c>
      <c r="AB113">
        <v>0.11126999999999999</v>
      </c>
      <c r="AC113">
        <v>9.9385000000000001E-2</v>
      </c>
      <c r="AD113">
        <v>32</v>
      </c>
      <c r="AE113">
        <v>32</v>
      </c>
      <c r="AF113">
        <v>1.0528999999999999</v>
      </c>
      <c r="AG113">
        <v>0.25934000000000001</v>
      </c>
      <c r="AH113">
        <v>0.79352999999999996</v>
      </c>
      <c r="AI113">
        <v>32</v>
      </c>
      <c r="AJ113">
        <v>7</v>
      </c>
      <c r="AK113">
        <v>31</v>
      </c>
      <c r="AL113">
        <v>1</v>
      </c>
      <c r="AM113">
        <v>0</v>
      </c>
      <c r="AN113">
        <v>0</v>
      </c>
      <c r="AO113">
        <v>0.97687000000000002</v>
      </c>
      <c r="AP113">
        <v>1</v>
      </c>
      <c r="AQ113">
        <v>1</v>
      </c>
      <c r="AR113" t="s">
        <v>95</v>
      </c>
      <c r="AS113" t="s">
        <v>95</v>
      </c>
      <c r="AT113" t="s">
        <v>95</v>
      </c>
      <c r="AU113" t="s">
        <v>95</v>
      </c>
      <c r="AV113" t="s">
        <v>95</v>
      </c>
      <c r="AW113" t="s">
        <v>95</v>
      </c>
      <c r="AX113" t="s">
        <v>95</v>
      </c>
      <c r="AY113" t="s">
        <v>95</v>
      </c>
      <c r="AZ113" t="s">
        <v>95</v>
      </c>
      <c r="BA113" t="s">
        <v>95</v>
      </c>
      <c r="BB113" t="s">
        <v>95</v>
      </c>
      <c r="BC113" t="s">
        <v>96</v>
      </c>
      <c r="BD113" t="s">
        <v>95</v>
      </c>
      <c r="BI113">
        <v>0</v>
      </c>
      <c r="BM113">
        <v>1</v>
      </c>
      <c r="BS113">
        <v>1</v>
      </c>
      <c r="BT113">
        <v>1</v>
      </c>
      <c r="BU113">
        <v>0</v>
      </c>
      <c r="BV113">
        <v>0</v>
      </c>
      <c r="BW113">
        <v>1</v>
      </c>
      <c r="BX113">
        <v>1</v>
      </c>
      <c r="BY113">
        <v>164</v>
      </c>
      <c r="CG113" s="4">
        <v>1</v>
      </c>
      <c r="CH113" s="4">
        <v>1</v>
      </c>
      <c r="CI113" s="5">
        <v>0</v>
      </c>
      <c r="CJ113" s="5">
        <v>0</v>
      </c>
      <c r="CK113" s="5">
        <v>1</v>
      </c>
      <c r="CL113" s="5">
        <v>1</v>
      </c>
    </row>
    <row r="114" spans="1:91" x14ac:dyDescent="0.2">
      <c r="A114" t="s">
        <v>439</v>
      </c>
      <c r="B114" t="s">
        <v>419</v>
      </c>
      <c r="C114" t="s">
        <v>147</v>
      </c>
      <c r="D114">
        <v>3.3</v>
      </c>
      <c r="E114" t="s">
        <v>148</v>
      </c>
      <c r="F114" t="s">
        <v>149</v>
      </c>
      <c r="G114" t="s">
        <v>150</v>
      </c>
      <c r="H114" t="s">
        <v>422</v>
      </c>
      <c r="I114">
        <v>0.29752000000000001</v>
      </c>
      <c r="J114">
        <v>0.17477000000000001</v>
      </c>
      <c r="K114">
        <v>18.994</v>
      </c>
      <c r="L114">
        <v>2021</v>
      </c>
      <c r="M114">
        <v>14.77</v>
      </c>
      <c r="N114">
        <v>2545</v>
      </c>
      <c r="O114">
        <v>5.3923999999999997E-4</v>
      </c>
      <c r="P114">
        <v>1937.6</v>
      </c>
      <c r="Q114">
        <v>-37721</v>
      </c>
      <c r="R114">
        <v>0.99421000000000004</v>
      </c>
      <c r="S114">
        <v>0.99387000000000003</v>
      </c>
      <c r="T114">
        <v>33.595999999999997</v>
      </c>
      <c r="U114">
        <v>15.92</v>
      </c>
      <c r="V114">
        <v>0.98226000000000002</v>
      </c>
      <c r="W114">
        <v>0.98158000000000001</v>
      </c>
      <c r="X114">
        <v>58.826000000000001</v>
      </c>
      <c r="Y114">
        <v>34.231999999999999</v>
      </c>
      <c r="Z114">
        <v>0.46603</v>
      </c>
      <c r="AA114">
        <v>0.44549</v>
      </c>
      <c r="AB114">
        <v>322.75</v>
      </c>
      <c r="AC114">
        <v>246.5</v>
      </c>
      <c r="AD114">
        <v>55</v>
      </c>
      <c r="AE114">
        <v>30</v>
      </c>
      <c r="AF114">
        <v>0.67937999999999998</v>
      </c>
      <c r="AG114">
        <v>3.9292999999999999E-4</v>
      </c>
      <c r="AH114">
        <v>0.67898999999999998</v>
      </c>
      <c r="AI114">
        <v>31</v>
      </c>
      <c r="AJ114">
        <v>1</v>
      </c>
      <c r="AK114">
        <v>30</v>
      </c>
      <c r="AL114">
        <v>0</v>
      </c>
      <c r="AM114">
        <v>0</v>
      </c>
      <c r="AN114">
        <v>1</v>
      </c>
      <c r="AO114">
        <v>0.88041999999999998</v>
      </c>
      <c r="AP114">
        <v>0</v>
      </c>
      <c r="AQ114">
        <v>0</v>
      </c>
      <c r="AR114" t="s">
        <v>95</v>
      </c>
      <c r="AS114" t="s">
        <v>95</v>
      </c>
      <c r="AT114" t="s">
        <v>95</v>
      </c>
      <c r="AU114" t="s">
        <v>95</v>
      </c>
      <c r="AV114" t="s">
        <v>95</v>
      </c>
      <c r="AW114" t="s">
        <v>95</v>
      </c>
      <c r="AX114" t="s">
        <v>95</v>
      </c>
      <c r="AY114" t="s">
        <v>95</v>
      </c>
      <c r="AZ114" t="s">
        <v>95</v>
      </c>
      <c r="BA114" t="s">
        <v>95</v>
      </c>
      <c r="BB114" t="s">
        <v>95</v>
      </c>
      <c r="BC114" t="s">
        <v>95</v>
      </c>
      <c r="BD114" t="s">
        <v>95</v>
      </c>
      <c r="BH114" t="s">
        <v>151</v>
      </c>
      <c r="BI114">
        <v>0</v>
      </c>
      <c r="BL114">
        <v>1</v>
      </c>
      <c r="BM114">
        <v>1</v>
      </c>
      <c r="BN114">
        <v>0</v>
      </c>
      <c r="BO114">
        <v>0</v>
      </c>
      <c r="BP114">
        <v>1</v>
      </c>
      <c r="BQ114">
        <v>1</v>
      </c>
      <c r="BS114">
        <v>1</v>
      </c>
      <c r="BT114">
        <v>1</v>
      </c>
      <c r="BU114">
        <v>0</v>
      </c>
      <c r="BV114">
        <v>0</v>
      </c>
      <c r="BW114">
        <v>1</v>
      </c>
      <c r="BX114">
        <v>1</v>
      </c>
      <c r="BY114">
        <v>165</v>
      </c>
      <c r="CG114" s="4">
        <v>1</v>
      </c>
      <c r="CH114" s="4">
        <v>1</v>
      </c>
      <c r="CI114" s="5">
        <v>0</v>
      </c>
      <c r="CJ114" s="5">
        <v>0</v>
      </c>
      <c r="CK114" s="5">
        <v>1</v>
      </c>
      <c r="CL114" s="5">
        <v>1</v>
      </c>
    </row>
    <row r="115" spans="1:91" hidden="1" x14ac:dyDescent="0.2">
      <c r="A115" t="s">
        <v>440</v>
      </c>
      <c r="B115" t="s">
        <v>419</v>
      </c>
      <c r="C115" t="s">
        <v>441</v>
      </c>
      <c r="D115">
        <v>1.1000000000000001</v>
      </c>
      <c r="E115" t="s">
        <v>90</v>
      </c>
      <c r="F115" t="s">
        <v>420</v>
      </c>
      <c r="G115" t="s">
        <v>421</v>
      </c>
      <c r="H115" t="s">
        <v>422</v>
      </c>
      <c r="I115">
        <v>0.12089999999999999</v>
      </c>
      <c r="J115">
        <v>8.9434E-2</v>
      </c>
      <c r="K115">
        <v>2.2435E-2</v>
      </c>
      <c r="L115">
        <v>2024.4</v>
      </c>
      <c r="M115">
        <v>36.347000000000001</v>
      </c>
      <c r="N115">
        <v>1.1036999999999999</v>
      </c>
      <c r="O115">
        <v>1.0223</v>
      </c>
      <c r="P115">
        <v>2030.3</v>
      </c>
      <c r="Q115">
        <v>-44.92</v>
      </c>
      <c r="R115">
        <v>0.98953999999999998</v>
      </c>
      <c r="S115">
        <v>0.98729999999999996</v>
      </c>
      <c r="T115">
        <v>1.2026E-2</v>
      </c>
      <c r="U115">
        <v>1.0763999999999999E-2</v>
      </c>
      <c r="V115">
        <v>0.98623000000000005</v>
      </c>
      <c r="W115">
        <v>0.98438999999999999</v>
      </c>
      <c r="X115">
        <v>1.38E-2</v>
      </c>
      <c r="Y115">
        <v>1.0956E-2</v>
      </c>
      <c r="Z115">
        <v>0.97957000000000005</v>
      </c>
      <c r="AA115">
        <v>0.97685</v>
      </c>
      <c r="AB115">
        <v>1.6809000000000001E-2</v>
      </c>
      <c r="AC115">
        <v>1.3058999999999999E-2</v>
      </c>
      <c r="AD115">
        <v>18</v>
      </c>
      <c r="AE115">
        <v>18</v>
      </c>
      <c r="AF115">
        <v>0.43807000000000001</v>
      </c>
      <c r="AG115">
        <v>6.9221000000000005E-2</v>
      </c>
      <c r="AH115">
        <v>0.36885000000000001</v>
      </c>
      <c r="AI115">
        <v>18</v>
      </c>
      <c r="AJ115">
        <v>0</v>
      </c>
      <c r="AK115">
        <v>17</v>
      </c>
      <c r="AL115">
        <v>0</v>
      </c>
      <c r="AM115">
        <v>0</v>
      </c>
      <c r="AN115">
        <v>0</v>
      </c>
      <c r="AO115">
        <v>0.90973000000000004</v>
      </c>
      <c r="AP115">
        <v>1</v>
      </c>
      <c r="AQ115">
        <v>1</v>
      </c>
      <c r="AR115" t="s">
        <v>95</v>
      </c>
      <c r="AS115" t="s">
        <v>95</v>
      </c>
      <c r="AT115" t="s">
        <v>95</v>
      </c>
      <c r="AU115" t="s">
        <v>95</v>
      </c>
      <c r="AV115" t="s">
        <v>95</v>
      </c>
      <c r="AW115" t="s">
        <v>95</v>
      </c>
      <c r="AX115" t="s">
        <v>95</v>
      </c>
      <c r="AY115" t="s">
        <v>95</v>
      </c>
      <c r="AZ115" t="s">
        <v>95</v>
      </c>
      <c r="BA115" t="s">
        <v>95</v>
      </c>
      <c r="BB115" t="s">
        <v>95</v>
      </c>
      <c r="BC115" t="s">
        <v>95</v>
      </c>
      <c r="BD115" t="s">
        <v>95</v>
      </c>
      <c r="BI115">
        <v>0</v>
      </c>
      <c r="BL115">
        <v>1</v>
      </c>
      <c r="BM115">
        <v>1</v>
      </c>
      <c r="BN115">
        <v>0</v>
      </c>
      <c r="BO115">
        <v>0</v>
      </c>
      <c r="BP115">
        <v>0</v>
      </c>
      <c r="BQ115">
        <v>0</v>
      </c>
      <c r="BS115">
        <v>1</v>
      </c>
      <c r="BT115">
        <v>1</v>
      </c>
      <c r="BU115">
        <v>0</v>
      </c>
      <c r="BV115">
        <v>0</v>
      </c>
      <c r="BW115">
        <v>0</v>
      </c>
      <c r="BX115">
        <v>0</v>
      </c>
      <c r="BY115">
        <v>166</v>
      </c>
      <c r="CG115" s="4">
        <v>1</v>
      </c>
      <c r="CH115" s="4">
        <v>1</v>
      </c>
      <c r="CI115" s="5">
        <v>0</v>
      </c>
      <c r="CJ115" s="5">
        <v>1</v>
      </c>
      <c r="CK115" s="5">
        <v>0</v>
      </c>
      <c r="CL115" s="5">
        <v>0</v>
      </c>
      <c r="CM115" s="12" t="s">
        <v>3455</v>
      </c>
    </row>
    <row r="116" spans="1:91" hidden="1" x14ac:dyDescent="0.2">
      <c r="A116" t="s">
        <v>442</v>
      </c>
      <c r="B116" t="s">
        <v>419</v>
      </c>
      <c r="C116" t="s">
        <v>441</v>
      </c>
      <c r="D116">
        <v>1.1000000000000001</v>
      </c>
      <c r="E116" t="s">
        <v>90</v>
      </c>
      <c r="F116" t="s">
        <v>424</v>
      </c>
      <c r="G116" t="s">
        <v>421</v>
      </c>
      <c r="H116" t="s">
        <v>422</v>
      </c>
      <c r="I116">
        <v>0.20457</v>
      </c>
      <c r="J116">
        <v>-9.5634999999999998E-2</v>
      </c>
      <c r="K116">
        <v>9.9872999999999993E-3</v>
      </c>
      <c r="L116">
        <v>2078.3000000000002</v>
      </c>
      <c r="M116">
        <v>21.481000000000002</v>
      </c>
      <c r="N116">
        <v>19695</v>
      </c>
      <c r="O116">
        <v>0.37924999999999998</v>
      </c>
      <c r="P116">
        <v>89.581000000000003</v>
      </c>
      <c r="Q116">
        <v>-20.048999999999999</v>
      </c>
      <c r="R116">
        <v>0.90813999999999995</v>
      </c>
      <c r="S116">
        <v>0.87751999999999997</v>
      </c>
      <c r="T116">
        <v>1.7853999999999998E-2</v>
      </c>
      <c r="U116">
        <v>1.5247999999999999E-2</v>
      </c>
      <c r="V116">
        <v>-1.4295</v>
      </c>
      <c r="W116">
        <v>-1.9155</v>
      </c>
      <c r="X116">
        <v>9.1817999999999997E-2</v>
      </c>
      <c r="Y116">
        <v>7.0430999999999994E-2</v>
      </c>
      <c r="Z116">
        <v>0.71028999999999998</v>
      </c>
      <c r="AA116">
        <v>0.65234999999999999</v>
      </c>
      <c r="AB116">
        <v>3.1705999999999998E-2</v>
      </c>
      <c r="AC116">
        <v>2.6612E-2</v>
      </c>
      <c r="AD116">
        <v>13</v>
      </c>
      <c r="AE116">
        <v>13</v>
      </c>
      <c r="AF116" s="1">
        <v>9.8756999999999993E-6</v>
      </c>
      <c r="AG116" s="1">
        <v>8.5302000000000005E-7</v>
      </c>
      <c r="AH116" s="1">
        <v>9.0226999999999992E-6</v>
      </c>
      <c r="AI116">
        <v>16</v>
      </c>
      <c r="AJ116">
        <v>1</v>
      </c>
      <c r="AK116">
        <v>12</v>
      </c>
      <c r="AL116">
        <v>0</v>
      </c>
      <c r="AM116">
        <v>0</v>
      </c>
      <c r="AN116">
        <v>0</v>
      </c>
      <c r="AO116">
        <v>0.79837000000000002</v>
      </c>
      <c r="AP116">
        <v>1</v>
      </c>
      <c r="AQ116">
        <v>1</v>
      </c>
      <c r="AR116" t="s">
        <v>95</v>
      </c>
      <c r="AS116" t="s">
        <v>95</v>
      </c>
      <c r="AT116" t="s">
        <v>95</v>
      </c>
      <c r="AU116" t="s">
        <v>95</v>
      </c>
      <c r="AV116" t="s">
        <v>95</v>
      </c>
      <c r="AW116" t="s">
        <v>95</v>
      </c>
      <c r="AX116" t="s">
        <v>95</v>
      </c>
      <c r="AY116" t="s">
        <v>94</v>
      </c>
      <c r="AZ116" t="s">
        <v>95</v>
      </c>
      <c r="BA116" t="s">
        <v>94</v>
      </c>
      <c r="BB116" t="s">
        <v>95</v>
      </c>
      <c r="BC116" t="s">
        <v>94</v>
      </c>
      <c r="BD116" t="s">
        <v>95</v>
      </c>
      <c r="BI116">
        <v>0</v>
      </c>
      <c r="BL116">
        <v>1</v>
      </c>
      <c r="BM116">
        <v>1</v>
      </c>
      <c r="BN116">
        <v>0</v>
      </c>
      <c r="BO116">
        <v>0</v>
      </c>
      <c r="BP116">
        <v>0</v>
      </c>
      <c r="BQ116">
        <v>0</v>
      </c>
      <c r="BS116">
        <v>1</v>
      </c>
      <c r="BT116">
        <v>1</v>
      </c>
      <c r="BU116">
        <v>0</v>
      </c>
      <c r="BV116">
        <v>0</v>
      </c>
      <c r="BW116">
        <v>0</v>
      </c>
      <c r="BX116">
        <v>0</v>
      </c>
      <c r="BY116">
        <v>167</v>
      </c>
      <c r="CG116" s="4">
        <v>1</v>
      </c>
      <c r="CH116" s="4">
        <v>1</v>
      </c>
      <c r="CI116" s="5">
        <v>0</v>
      </c>
      <c r="CJ116" s="5">
        <v>0</v>
      </c>
      <c r="CK116" s="5">
        <v>0</v>
      </c>
      <c r="CL116" s="5">
        <v>0</v>
      </c>
    </row>
    <row r="117" spans="1:91" hidden="1" x14ac:dyDescent="0.2">
      <c r="A117" t="s">
        <v>443</v>
      </c>
      <c r="B117" t="s">
        <v>419</v>
      </c>
      <c r="C117" t="s">
        <v>441</v>
      </c>
      <c r="D117">
        <v>1.1000000000000001</v>
      </c>
      <c r="E117" t="s">
        <v>90</v>
      </c>
      <c r="F117" t="s">
        <v>426</v>
      </c>
      <c r="G117" t="s">
        <v>421</v>
      </c>
      <c r="H117" t="s">
        <v>422</v>
      </c>
      <c r="I117">
        <v>0.1394</v>
      </c>
      <c r="J117">
        <v>4.7924000000000001E-2</v>
      </c>
      <c r="K117">
        <v>2.3820999999999998E-2</v>
      </c>
      <c r="L117">
        <v>2009.4</v>
      </c>
      <c r="M117">
        <v>31.524000000000001</v>
      </c>
      <c r="N117">
        <v>0.77810999999999997</v>
      </c>
      <c r="O117">
        <v>1.3363</v>
      </c>
      <c r="P117">
        <v>2035.3</v>
      </c>
      <c r="Q117">
        <v>-47.478999999999999</v>
      </c>
      <c r="R117">
        <v>0.97497999999999996</v>
      </c>
      <c r="S117">
        <v>0.96921000000000002</v>
      </c>
      <c r="T117">
        <v>2.0249E-2</v>
      </c>
      <c r="U117">
        <v>1.7523E-2</v>
      </c>
      <c r="V117">
        <v>0.94716</v>
      </c>
      <c r="W117">
        <v>0.93960999999999995</v>
      </c>
      <c r="X117">
        <v>2.9425E-2</v>
      </c>
      <c r="Y117">
        <v>2.5328E-2</v>
      </c>
      <c r="Z117">
        <v>0.97346999999999995</v>
      </c>
      <c r="AA117">
        <v>0.96967999999999999</v>
      </c>
      <c r="AB117">
        <v>2.085E-2</v>
      </c>
      <c r="AC117">
        <v>1.8532E-2</v>
      </c>
      <c r="AD117">
        <v>17</v>
      </c>
      <c r="AE117">
        <v>17</v>
      </c>
      <c r="AF117">
        <v>0.90232000000000001</v>
      </c>
      <c r="AG117">
        <v>0.34017999999999998</v>
      </c>
      <c r="AH117">
        <v>0.56213000000000002</v>
      </c>
      <c r="AI117">
        <v>18</v>
      </c>
      <c r="AJ117">
        <v>0</v>
      </c>
      <c r="AK117">
        <v>16</v>
      </c>
      <c r="AL117">
        <v>0</v>
      </c>
      <c r="AM117">
        <v>0</v>
      </c>
      <c r="AN117">
        <v>0</v>
      </c>
      <c r="AO117">
        <v>0.93333999999999995</v>
      </c>
      <c r="AP117">
        <v>1</v>
      </c>
      <c r="AQ117">
        <v>1</v>
      </c>
      <c r="AR117" t="s">
        <v>95</v>
      </c>
      <c r="AS117" t="s">
        <v>95</v>
      </c>
      <c r="AT117" t="s">
        <v>95</v>
      </c>
      <c r="AU117" t="s">
        <v>95</v>
      </c>
      <c r="AV117" t="s">
        <v>95</v>
      </c>
      <c r="AW117" t="s">
        <v>95</v>
      </c>
      <c r="AX117" t="s">
        <v>95</v>
      </c>
      <c r="AY117" t="s">
        <v>95</v>
      </c>
      <c r="AZ117" t="s">
        <v>95</v>
      </c>
      <c r="BA117" t="s">
        <v>95</v>
      </c>
      <c r="BB117" t="s">
        <v>95</v>
      </c>
      <c r="BC117" t="s">
        <v>95</v>
      </c>
      <c r="BD117" t="s">
        <v>95</v>
      </c>
      <c r="BI117">
        <v>0</v>
      </c>
      <c r="BL117">
        <v>1</v>
      </c>
      <c r="BM117">
        <v>1</v>
      </c>
      <c r="BN117">
        <v>0</v>
      </c>
      <c r="BO117">
        <v>0</v>
      </c>
      <c r="BP117">
        <v>0</v>
      </c>
      <c r="BQ117">
        <v>0</v>
      </c>
      <c r="BS117">
        <v>1</v>
      </c>
      <c r="BT117">
        <v>1</v>
      </c>
      <c r="BU117">
        <v>0</v>
      </c>
      <c r="BV117">
        <v>0</v>
      </c>
      <c r="BW117">
        <v>0</v>
      </c>
      <c r="BX117">
        <v>0</v>
      </c>
      <c r="BY117">
        <v>168</v>
      </c>
      <c r="CG117" s="4">
        <v>1</v>
      </c>
      <c r="CH117" s="4">
        <v>1</v>
      </c>
      <c r="CI117" s="5">
        <v>0</v>
      </c>
      <c r="CJ117" s="5">
        <v>0</v>
      </c>
      <c r="CK117" s="5">
        <v>0</v>
      </c>
      <c r="CL117" s="5">
        <v>0</v>
      </c>
    </row>
    <row r="118" spans="1:91" hidden="1" x14ac:dyDescent="0.2">
      <c r="A118" t="s">
        <v>444</v>
      </c>
      <c r="B118" t="s">
        <v>419</v>
      </c>
      <c r="C118" t="s">
        <v>441</v>
      </c>
      <c r="D118">
        <v>1.1000000000000001</v>
      </c>
      <c r="E118" t="s">
        <v>90</v>
      </c>
      <c r="F118" t="s">
        <v>429</v>
      </c>
      <c r="G118" t="s">
        <v>421</v>
      </c>
      <c r="H118" t="s">
        <v>422</v>
      </c>
      <c r="I118">
        <v>4.2366000000000001E-2</v>
      </c>
      <c r="J118">
        <v>2.4605E-3</v>
      </c>
      <c r="K118">
        <v>1.5945999999999998E-2</v>
      </c>
      <c r="L118">
        <v>2246.8000000000002</v>
      </c>
      <c r="M118">
        <v>103.73</v>
      </c>
      <c r="N118">
        <v>7162.3</v>
      </c>
      <c r="O118">
        <v>1555</v>
      </c>
      <c r="P118" s="1">
        <v>157510</v>
      </c>
      <c r="Q118">
        <v>-31.733000000000001</v>
      </c>
      <c r="R118">
        <v>0.83294000000000001</v>
      </c>
      <c r="S118">
        <v>0.79952999999999996</v>
      </c>
      <c r="T118">
        <v>3.9375E-2</v>
      </c>
      <c r="U118">
        <v>3.3857999999999999E-2</v>
      </c>
      <c r="V118">
        <v>-15.768000000000001</v>
      </c>
      <c r="W118">
        <v>-17.864000000000001</v>
      </c>
      <c r="X118">
        <v>0.39449000000000001</v>
      </c>
      <c r="Y118">
        <v>0.38253999999999999</v>
      </c>
      <c r="Z118">
        <v>0.82193000000000005</v>
      </c>
      <c r="AA118">
        <v>0.79966999999999999</v>
      </c>
      <c r="AB118">
        <v>4.0653000000000002E-2</v>
      </c>
      <c r="AC118">
        <v>3.5111999999999997E-2</v>
      </c>
      <c r="AD118">
        <v>19</v>
      </c>
      <c r="AE118">
        <v>19</v>
      </c>
      <c r="AF118" s="1">
        <v>8.1509999999999997E-5</v>
      </c>
      <c r="AG118" s="1">
        <v>2.9544E-5</v>
      </c>
      <c r="AH118" s="1">
        <v>5.1965999999999997E-5</v>
      </c>
      <c r="AI118">
        <v>19</v>
      </c>
      <c r="AJ118">
        <v>0</v>
      </c>
      <c r="AK118">
        <v>18</v>
      </c>
      <c r="AL118">
        <v>0</v>
      </c>
      <c r="AM118">
        <v>0</v>
      </c>
      <c r="AN118">
        <v>0</v>
      </c>
      <c r="AO118">
        <v>0.93103999999999998</v>
      </c>
      <c r="AP118">
        <v>1</v>
      </c>
      <c r="AQ118">
        <v>1</v>
      </c>
      <c r="AR118" t="s">
        <v>95</v>
      </c>
      <c r="AS118" t="s">
        <v>95</v>
      </c>
      <c r="AT118" t="s">
        <v>95</v>
      </c>
      <c r="AU118" t="s">
        <v>95</v>
      </c>
      <c r="AV118" t="s">
        <v>95</v>
      </c>
      <c r="AW118" t="s">
        <v>95</v>
      </c>
      <c r="AX118" t="s">
        <v>95</v>
      </c>
      <c r="AY118" t="s">
        <v>94</v>
      </c>
      <c r="AZ118" t="s">
        <v>95</v>
      </c>
      <c r="BA118" t="s">
        <v>94</v>
      </c>
      <c r="BB118" t="s">
        <v>95</v>
      </c>
      <c r="BC118" t="s">
        <v>94</v>
      </c>
      <c r="BD118" t="s">
        <v>95</v>
      </c>
      <c r="BI118">
        <v>0</v>
      </c>
      <c r="BL118">
        <v>1</v>
      </c>
      <c r="BM118">
        <v>1</v>
      </c>
      <c r="BN118">
        <v>0</v>
      </c>
      <c r="BO118">
        <v>0</v>
      </c>
      <c r="BP118">
        <v>0</v>
      </c>
      <c r="BQ118">
        <v>0</v>
      </c>
      <c r="BS118">
        <v>1</v>
      </c>
      <c r="BT118">
        <v>1</v>
      </c>
      <c r="BU118">
        <v>0</v>
      </c>
      <c r="BV118">
        <v>0</v>
      </c>
      <c r="BW118">
        <v>0</v>
      </c>
      <c r="BX118">
        <v>0</v>
      </c>
      <c r="BY118">
        <v>169</v>
      </c>
      <c r="CG118" s="4">
        <v>1</v>
      </c>
      <c r="CH118" s="4">
        <v>1</v>
      </c>
      <c r="CI118" s="5">
        <v>0</v>
      </c>
      <c r="CJ118" s="5">
        <v>0</v>
      </c>
      <c r="CK118" s="5">
        <v>0</v>
      </c>
      <c r="CL118" s="5">
        <v>0</v>
      </c>
    </row>
    <row r="119" spans="1:91" hidden="1" x14ac:dyDescent="0.2">
      <c r="A119" t="s">
        <v>445</v>
      </c>
      <c r="B119" t="s">
        <v>419</v>
      </c>
      <c r="C119" t="s">
        <v>441</v>
      </c>
      <c r="D119">
        <v>1.1000000000000001</v>
      </c>
      <c r="E119" t="s">
        <v>90</v>
      </c>
      <c r="F119" t="s">
        <v>431</v>
      </c>
      <c r="G119" t="s">
        <v>421</v>
      </c>
      <c r="H119" t="s">
        <v>422</v>
      </c>
      <c r="I119">
        <v>9.1011999999999996E-2</v>
      </c>
      <c r="J119">
        <v>1.5421E-3</v>
      </c>
      <c r="K119">
        <v>5.8494999999999997E-3</v>
      </c>
      <c r="L119">
        <v>2036.1</v>
      </c>
      <c r="M119">
        <v>48.283999999999999</v>
      </c>
      <c r="N119">
        <v>0.59953999999999996</v>
      </c>
      <c r="O119">
        <v>1555.1</v>
      </c>
      <c r="P119" s="1">
        <v>157490</v>
      </c>
      <c r="Q119">
        <v>-11.705</v>
      </c>
      <c r="R119">
        <v>0.78839999999999999</v>
      </c>
      <c r="S119">
        <v>0.74306000000000005</v>
      </c>
      <c r="T119">
        <v>1.5578E-2</v>
      </c>
      <c r="U119">
        <v>1.4271000000000001E-2</v>
      </c>
      <c r="V119">
        <v>-4.6283000000000003</v>
      </c>
      <c r="W119">
        <v>-5.3787000000000003</v>
      </c>
      <c r="X119">
        <v>8.0341999999999997E-2</v>
      </c>
      <c r="Y119">
        <v>7.2856000000000004E-2</v>
      </c>
      <c r="Z119">
        <v>0.80306999999999995</v>
      </c>
      <c r="AA119">
        <v>0.77681999999999995</v>
      </c>
      <c r="AB119">
        <v>1.5028E-2</v>
      </c>
      <c r="AC119">
        <v>1.3122999999999999E-2</v>
      </c>
      <c r="AD119">
        <v>18</v>
      </c>
      <c r="AE119">
        <v>18</v>
      </c>
      <c r="AF119">
        <v>0.24285000000000001</v>
      </c>
      <c r="AG119">
        <v>2.8355000000000002E-2</v>
      </c>
      <c r="AH119">
        <v>0.2145</v>
      </c>
      <c r="AI119">
        <v>18</v>
      </c>
      <c r="AJ119">
        <v>0</v>
      </c>
      <c r="AK119">
        <v>17</v>
      </c>
      <c r="AL119">
        <v>0</v>
      </c>
      <c r="AM119">
        <v>0</v>
      </c>
      <c r="AN119">
        <v>0</v>
      </c>
      <c r="AO119">
        <v>0.89210999999999996</v>
      </c>
      <c r="AP119">
        <v>1</v>
      </c>
      <c r="AQ119">
        <v>1</v>
      </c>
      <c r="AR119" t="s">
        <v>95</v>
      </c>
      <c r="AS119" t="s">
        <v>95</v>
      </c>
      <c r="AT119" t="s">
        <v>95</v>
      </c>
      <c r="AU119" t="s">
        <v>95</v>
      </c>
      <c r="AV119" t="s">
        <v>95</v>
      </c>
      <c r="AW119" t="s">
        <v>95</v>
      </c>
      <c r="AX119" t="s">
        <v>95</v>
      </c>
      <c r="AY119" t="s">
        <v>95</v>
      </c>
      <c r="AZ119" t="s">
        <v>95</v>
      </c>
      <c r="BA119" t="s">
        <v>95</v>
      </c>
      <c r="BB119" t="s">
        <v>95</v>
      </c>
      <c r="BC119" t="s">
        <v>95</v>
      </c>
      <c r="BD119" t="s">
        <v>95</v>
      </c>
      <c r="BI119">
        <v>0</v>
      </c>
      <c r="BL119">
        <v>1</v>
      </c>
      <c r="BM119">
        <v>1</v>
      </c>
      <c r="BN119">
        <v>0</v>
      </c>
      <c r="BO119">
        <v>0</v>
      </c>
      <c r="BP119">
        <v>0</v>
      </c>
      <c r="BQ119">
        <v>0</v>
      </c>
      <c r="BS119">
        <v>1</v>
      </c>
      <c r="BT119">
        <v>1</v>
      </c>
      <c r="BU119">
        <v>0</v>
      </c>
      <c r="BV119">
        <v>0</v>
      </c>
      <c r="BW119">
        <v>0</v>
      </c>
      <c r="BX119">
        <v>0</v>
      </c>
      <c r="BY119">
        <v>170</v>
      </c>
      <c r="CG119" s="4">
        <v>1</v>
      </c>
      <c r="CH119" s="4">
        <v>1</v>
      </c>
      <c r="CI119" s="5">
        <v>0</v>
      </c>
      <c r="CJ119" s="5">
        <v>0</v>
      </c>
      <c r="CK119" s="5">
        <v>0</v>
      </c>
      <c r="CL119" s="5">
        <v>0</v>
      </c>
    </row>
    <row r="120" spans="1:91" hidden="1" x14ac:dyDescent="0.2">
      <c r="A120" t="s">
        <v>446</v>
      </c>
      <c r="B120" t="s">
        <v>419</v>
      </c>
      <c r="C120" t="s">
        <v>441</v>
      </c>
      <c r="D120">
        <v>1.1000000000000001</v>
      </c>
      <c r="E120" t="s">
        <v>90</v>
      </c>
      <c r="F120" t="s">
        <v>433</v>
      </c>
      <c r="G120" t="s">
        <v>421</v>
      </c>
      <c r="H120" t="s">
        <v>422</v>
      </c>
      <c r="I120">
        <v>0.19405</v>
      </c>
      <c r="J120">
        <v>5.3697000000000002E-2</v>
      </c>
      <c r="K120">
        <v>2.2662000000000002E-2</v>
      </c>
      <c r="L120">
        <v>2011.9</v>
      </c>
      <c r="M120">
        <v>22.646999999999998</v>
      </c>
      <c r="N120">
        <v>0.58833999999999997</v>
      </c>
      <c r="O120">
        <v>0.76922999999999997</v>
      </c>
      <c r="P120">
        <v>2028.6</v>
      </c>
      <c r="Q120">
        <v>-45.292000000000002</v>
      </c>
      <c r="R120">
        <v>0.95465999999999995</v>
      </c>
      <c r="S120">
        <v>0.93523000000000001</v>
      </c>
      <c r="T120">
        <v>1.6454E-2</v>
      </c>
      <c r="U120">
        <v>1.0980999999999999E-2</v>
      </c>
      <c r="V120">
        <v>0.92166000000000003</v>
      </c>
      <c r="W120">
        <v>0.90207000000000004</v>
      </c>
      <c r="X120">
        <v>2.163E-2</v>
      </c>
      <c r="Y120">
        <v>1.8343999999999999E-2</v>
      </c>
      <c r="Z120">
        <v>0.94533</v>
      </c>
      <c r="AA120">
        <v>0.93166000000000004</v>
      </c>
      <c r="AB120">
        <v>1.8068000000000001E-2</v>
      </c>
      <c r="AC120">
        <v>1.4455000000000001E-2</v>
      </c>
      <c r="AD120">
        <v>11</v>
      </c>
      <c r="AE120">
        <v>11</v>
      </c>
      <c r="AF120">
        <v>0.90407000000000004</v>
      </c>
      <c r="AG120">
        <v>0.44718999999999998</v>
      </c>
      <c r="AH120">
        <v>0.45688000000000001</v>
      </c>
      <c r="AI120">
        <v>12</v>
      </c>
      <c r="AJ120">
        <v>0</v>
      </c>
      <c r="AK120">
        <v>10</v>
      </c>
      <c r="AL120">
        <v>0</v>
      </c>
      <c r="AM120">
        <v>0</v>
      </c>
      <c r="AN120">
        <v>0</v>
      </c>
      <c r="AO120">
        <v>0.90693999999999997</v>
      </c>
      <c r="AP120">
        <v>1</v>
      </c>
      <c r="AQ120">
        <v>1</v>
      </c>
      <c r="AR120" t="s">
        <v>95</v>
      </c>
      <c r="AS120" t="s">
        <v>95</v>
      </c>
      <c r="AT120" t="s">
        <v>95</v>
      </c>
      <c r="AU120" t="s">
        <v>95</v>
      </c>
      <c r="AV120" t="s">
        <v>95</v>
      </c>
      <c r="AW120" t="s">
        <v>95</v>
      </c>
      <c r="AX120" t="s">
        <v>95</v>
      </c>
      <c r="AY120" t="s">
        <v>95</v>
      </c>
      <c r="AZ120" t="s">
        <v>95</v>
      </c>
      <c r="BA120" t="s">
        <v>95</v>
      </c>
      <c r="BB120" t="s">
        <v>95</v>
      </c>
      <c r="BC120" t="s">
        <v>96</v>
      </c>
      <c r="BD120" t="s">
        <v>95</v>
      </c>
      <c r="BH120" t="s">
        <v>427</v>
      </c>
      <c r="BI120">
        <v>0</v>
      </c>
      <c r="BL120">
        <v>0</v>
      </c>
      <c r="BM120">
        <v>1</v>
      </c>
      <c r="BN120">
        <v>0</v>
      </c>
      <c r="BO120">
        <v>0</v>
      </c>
      <c r="BP120">
        <v>0</v>
      </c>
      <c r="BQ120">
        <v>0</v>
      </c>
      <c r="BS120">
        <v>1</v>
      </c>
      <c r="BT120">
        <v>1</v>
      </c>
      <c r="BU120">
        <v>0</v>
      </c>
      <c r="BV120">
        <v>0</v>
      </c>
      <c r="BW120">
        <v>0</v>
      </c>
      <c r="BX120">
        <v>0</v>
      </c>
      <c r="BY120">
        <v>171</v>
      </c>
      <c r="BZ120" t="s">
        <v>123</v>
      </c>
      <c r="CG120" s="4">
        <v>1</v>
      </c>
      <c r="CH120" s="4">
        <v>1</v>
      </c>
      <c r="CI120" s="5">
        <v>0</v>
      </c>
      <c r="CJ120" s="5">
        <v>0</v>
      </c>
      <c r="CK120" s="5">
        <v>0</v>
      </c>
      <c r="CL120" s="5">
        <v>0</v>
      </c>
    </row>
    <row r="121" spans="1:91" hidden="1" x14ac:dyDescent="0.2">
      <c r="A121" t="s">
        <v>447</v>
      </c>
      <c r="B121" t="s">
        <v>419</v>
      </c>
      <c r="C121" t="s">
        <v>441</v>
      </c>
      <c r="D121">
        <v>1.1000000000000001</v>
      </c>
      <c r="E121" t="s">
        <v>90</v>
      </c>
      <c r="F121" t="s">
        <v>435</v>
      </c>
      <c r="G121" t="s">
        <v>107</v>
      </c>
      <c r="H121" t="s">
        <v>422</v>
      </c>
      <c r="I121">
        <v>9.8544000000000007E-2</v>
      </c>
      <c r="J121">
        <v>6.9405999999999995E-2</v>
      </c>
      <c r="K121">
        <v>1.9021E-2</v>
      </c>
      <c r="L121">
        <v>2023.9</v>
      </c>
      <c r="M121">
        <v>44.594000000000001</v>
      </c>
      <c r="N121">
        <v>1</v>
      </c>
      <c r="O121">
        <v>1.0135000000000001</v>
      </c>
      <c r="P121">
        <v>2033.3</v>
      </c>
      <c r="Q121">
        <v>-38.021999999999998</v>
      </c>
      <c r="R121">
        <v>0.89107000000000003</v>
      </c>
      <c r="S121">
        <v>0.86928000000000005</v>
      </c>
      <c r="T121">
        <v>3.6852000000000003E-2</v>
      </c>
      <c r="U121">
        <v>2.6499000000000002E-2</v>
      </c>
      <c r="V121">
        <v>0.90517999999999998</v>
      </c>
      <c r="W121">
        <v>0.89332999999999996</v>
      </c>
      <c r="X121">
        <v>3.4382999999999997E-2</v>
      </c>
      <c r="Y121">
        <v>2.5475000000000001E-2</v>
      </c>
      <c r="Z121">
        <v>0.87056999999999995</v>
      </c>
      <c r="AA121">
        <v>0.85440000000000005</v>
      </c>
      <c r="AB121">
        <v>4.0169999999999997E-2</v>
      </c>
      <c r="AC121">
        <v>2.8256E-2</v>
      </c>
      <c r="AD121">
        <v>19</v>
      </c>
      <c r="AE121">
        <v>19</v>
      </c>
      <c r="AF121">
        <v>0.58379999999999999</v>
      </c>
      <c r="AG121">
        <v>0.14241999999999999</v>
      </c>
      <c r="AH121">
        <v>0.44136999999999998</v>
      </c>
      <c r="AI121">
        <v>19</v>
      </c>
      <c r="AJ121">
        <v>0</v>
      </c>
      <c r="AK121">
        <v>18</v>
      </c>
      <c r="AL121">
        <v>0</v>
      </c>
      <c r="AM121">
        <v>0</v>
      </c>
      <c r="AN121">
        <v>0</v>
      </c>
      <c r="AO121">
        <v>0.88436999999999999</v>
      </c>
      <c r="AP121">
        <v>1</v>
      </c>
      <c r="AQ121">
        <v>1</v>
      </c>
      <c r="AR121" t="s">
        <v>95</v>
      </c>
      <c r="AS121" t="s">
        <v>95</v>
      </c>
      <c r="AT121" t="s">
        <v>95</v>
      </c>
      <c r="AU121" t="s">
        <v>95</v>
      </c>
      <c r="AV121" t="s">
        <v>95</v>
      </c>
      <c r="AW121" t="s">
        <v>95</v>
      </c>
      <c r="AX121" t="s">
        <v>95</v>
      </c>
      <c r="AY121" t="s">
        <v>95</v>
      </c>
      <c r="AZ121" t="s">
        <v>95</v>
      </c>
      <c r="BA121" t="s">
        <v>95</v>
      </c>
      <c r="BB121" t="s">
        <v>95</v>
      </c>
      <c r="BC121" t="s">
        <v>94</v>
      </c>
      <c r="BD121" t="s">
        <v>95</v>
      </c>
      <c r="BI121">
        <v>0</v>
      </c>
      <c r="BJ121" t="s">
        <v>108</v>
      </c>
      <c r="BK121" t="s">
        <v>109</v>
      </c>
      <c r="BL121">
        <v>1</v>
      </c>
      <c r="BM121">
        <v>1</v>
      </c>
      <c r="BN121">
        <v>0</v>
      </c>
      <c r="BO121">
        <v>1</v>
      </c>
      <c r="BP121">
        <v>0</v>
      </c>
      <c r="BQ121">
        <v>0</v>
      </c>
      <c r="BS121">
        <v>1</v>
      </c>
      <c r="BT121">
        <v>1</v>
      </c>
      <c r="BU121">
        <v>0</v>
      </c>
      <c r="BV121">
        <v>1</v>
      </c>
      <c r="BW121">
        <v>0</v>
      </c>
      <c r="BX121">
        <v>0</v>
      </c>
      <c r="BY121">
        <v>172</v>
      </c>
      <c r="CG121" s="4">
        <v>1</v>
      </c>
      <c r="CH121" s="4">
        <v>1</v>
      </c>
      <c r="CI121" s="5">
        <v>0</v>
      </c>
      <c r="CJ121" s="5">
        <v>0</v>
      </c>
      <c r="CK121" s="5">
        <v>0</v>
      </c>
      <c r="CL121" s="5">
        <v>0</v>
      </c>
    </row>
    <row r="122" spans="1:91" hidden="1" x14ac:dyDescent="0.2">
      <c r="A122" t="s">
        <v>448</v>
      </c>
      <c r="B122" t="s">
        <v>419</v>
      </c>
      <c r="C122" t="s">
        <v>441</v>
      </c>
      <c r="D122">
        <v>2.9</v>
      </c>
      <c r="E122" t="s">
        <v>437</v>
      </c>
      <c r="F122" t="s">
        <v>438</v>
      </c>
      <c r="G122" t="s">
        <v>92</v>
      </c>
      <c r="H122" t="s">
        <v>422</v>
      </c>
      <c r="I122">
        <v>0.26891999999999999</v>
      </c>
      <c r="J122">
        <v>2.7293999999999999E-3</v>
      </c>
      <c r="K122">
        <v>1.8967999999999999E-2</v>
      </c>
      <c r="L122">
        <v>2001.2</v>
      </c>
      <c r="M122">
        <v>16.341000000000001</v>
      </c>
      <c r="N122">
        <v>0.67884999999999995</v>
      </c>
      <c r="O122">
        <v>1554.9</v>
      </c>
      <c r="P122" s="1">
        <v>157500</v>
      </c>
      <c r="Q122">
        <v>-37.587000000000003</v>
      </c>
      <c r="R122">
        <v>0.97070999999999996</v>
      </c>
      <c r="S122">
        <v>0.96670999999999996</v>
      </c>
      <c r="T122">
        <v>2.8143999999999999E-2</v>
      </c>
      <c r="U122">
        <v>2.3768000000000001E-2</v>
      </c>
      <c r="V122">
        <v>-10.971</v>
      </c>
      <c r="W122">
        <v>-12.012</v>
      </c>
      <c r="X122">
        <v>0.56894</v>
      </c>
      <c r="Y122">
        <v>0.54466000000000003</v>
      </c>
      <c r="Z122">
        <v>0.79518999999999995</v>
      </c>
      <c r="AA122">
        <v>0.77737999999999996</v>
      </c>
      <c r="AB122">
        <v>7.4416999999999997E-2</v>
      </c>
      <c r="AC122">
        <v>6.3118999999999995E-2</v>
      </c>
      <c r="AD122">
        <v>26</v>
      </c>
      <c r="AE122">
        <v>26</v>
      </c>
      <c r="AF122">
        <v>1.048</v>
      </c>
      <c r="AG122">
        <v>0.246</v>
      </c>
      <c r="AH122">
        <v>0.80201</v>
      </c>
      <c r="AI122">
        <v>27</v>
      </c>
      <c r="AJ122">
        <v>10</v>
      </c>
      <c r="AK122">
        <v>25</v>
      </c>
      <c r="AL122">
        <v>1</v>
      </c>
      <c r="AM122">
        <v>0</v>
      </c>
      <c r="AN122">
        <v>0</v>
      </c>
      <c r="AO122">
        <v>0.96841999999999995</v>
      </c>
      <c r="AP122">
        <v>1</v>
      </c>
      <c r="AQ122">
        <v>1</v>
      </c>
      <c r="AR122" t="s">
        <v>95</v>
      </c>
      <c r="AS122" t="s">
        <v>95</v>
      </c>
      <c r="AT122" t="s">
        <v>95</v>
      </c>
      <c r="AU122" t="s">
        <v>95</v>
      </c>
      <c r="AV122" t="s">
        <v>95</v>
      </c>
      <c r="AW122" t="s">
        <v>95</v>
      </c>
      <c r="AX122" t="s">
        <v>95</v>
      </c>
      <c r="AY122" t="s">
        <v>95</v>
      </c>
      <c r="AZ122" t="s">
        <v>95</v>
      </c>
      <c r="BA122" t="s">
        <v>95</v>
      </c>
      <c r="BB122" t="s">
        <v>95</v>
      </c>
      <c r="BC122" t="s">
        <v>95</v>
      </c>
      <c r="BD122" t="s">
        <v>95</v>
      </c>
      <c r="BI122">
        <v>0</v>
      </c>
      <c r="BL122">
        <v>1</v>
      </c>
      <c r="BM122">
        <v>1</v>
      </c>
      <c r="BS122">
        <v>1</v>
      </c>
      <c r="BT122">
        <v>1</v>
      </c>
      <c r="BU122">
        <v>0</v>
      </c>
      <c r="BV122">
        <v>0</v>
      </c>
      <c r="BW122">
        <v>0</v>
      </c>
      <c r="BX122">
        <v>1</v>
      </c>
      <c r="BY122">
        <v>173</v>
      </c>
      <c r="CG122" s="4">
        <v>1</v>
      </c>
      <c r="CH122" s="4">
        <v>1</v>
      </c>
      <c r="CI122" s="5">
        <v>0</v>
      </c>
      <c r="CJ122" s="5">
        <v>0</v>
      </c>
      <c r="CK122" s="5">
        <v>0</v>
      </c>
      <c r="CL122" s="5">
        <v>1</v>
      </c>
    </row>
    <row r="123" spans="1:91" hidden="1" x14ac:dyDescent="0.2">
      <c r="A123" t="s">
        <v>449</v>
      </c>
      <c r="B123" t="s">
        <v>419</v>
      </c>
      <c r="C123" t="s">
        <v>450</v>
      </c>
      <c r="D123">
        <v>1.1000000000000001</v>
      </c>
      <c r="E123" t="s">
        <v>90</v>
      </c>
      <c r="F123" t="s">
        <v>420</v>
      </c>
      <c r="G123" t="s">
        <v>421</v>
      </c>
      <c r="H123" t="s">
        <v>422</v>
      </c>
      <c r="I123">
        <v>0.24092</v>
      </c>
      <c r="J123">
        <v>3.0395999999999999E-3</v>
      </c>
      <c r="K123">
        <v>2.2571999999999998E-2</v>
      </c>
      <c r="L123">
        <v>2002.7</v>
      </c>
      <c r="M123">
        <v>18.239999999999998</v>
      </c>
      <c r="N123">
        <v>0.95857999999999999</v>
      </c>
      <c r="O123">
        <v>1555</v>
      </c>
      <c r="P123" s="1">
        <v>157500</v>
      </c>
      <c r="Q123">
        <v>-44.609000000000002</v>
      </c>
      <c r="R123">
        <v>0.99536000000000002</v>
      </c>
      <c r="S123">
        <v>0.99448999999999999</v>
      </c>
      <c r="T123">
        <v>9.5236999999999995E-3</v>
      </c>
      <c r="U123">
        <v>8.3767000000000008E-3</v>
      </c>
      <c r="V123">
        <v>-34.155999999999999</v>
      </c>
      <c r="W123">
        <v>-38.292000000000002</v>
      </c>
      <c r="X123">
        <v>0.82865</v>
      </c>
      <c r="Y123">
        <v>0.81677999999999995</v>
      </c>
      <c r="Z123">
        <v>0.86734999999999995</v>
      </c>
      <c r="AA123">
        <v>0.85174000000000005</v>
      </c>
      <c r="AB123">
        <v>5.0901000000000002E-2</v>
      </c>
      <c r="AC123">
        <v>4.2016999999999999E-2</v>
      </c>
      <c r="AD123">
        <v>20</v>
      </c>
      <c r="AE123">
        <v>20</v>
      </c>
      <c r="AF123">
        <v>1.0027999999999999</v>
      </c>
      <c r="AG123">
        <v>0.50700000000000001</v>
      </c>
      <c r="AH123">
        <v>0.49584</v>
      </c>
      <c r="AI123">
        <v>20</v>
      </c>
      <c r="AJ123">
        <v>1</v>
      </c>
      <c r="AK123">
        <v>19</v>
      </c>
      <c r="AL123">
        <v>0</v>
      </c>
      <c r="AM123">
        <v>0</v>
      </c>
      <c r="AN123">
        <v>0</v>
      </c>
      <c r="AO123">
        <v>0.95716999999999997</v>
      </c>
      <c r="AP123">
        <v>1</v>
      </c>
      <c r="AQ123">
        <v>1</v>
      </c>
      <c r="AR123" t="s">
        <v>95</v>
      </c>
      <c r="AS123" t="s">
        <v>95</v>
      </c>
      <c r="AT123" t="s">
        <v>95</v>
      </c>
      <c r="AU123" t="s">
        <v>95</v>
      </c>
      <c r="AV123" t="s">
        <v>95</v>
      </c>
      <c r="AW123" t="s">
        <v>95</v>
      </c>
      <c r="AX123" t="s">
        <v>95</v>
      </c>
      <c r="AY123" t="s">
        <v>95</v>
      </c>
      <c r="AZ123" t="s">
        <v>95</v>
      </c>
      <c r="BA123" t="s">
        <v>95</v>
      </c>
      <c r="BB123" t="s">
        <v>95</v>
      </c>
      <c r="BC123" t="s">
        <v>95</v>
      </c>
      <c r="BD123" t="s">
        <v>95</v>
      </c>
      <c r="BI123">
        <v>0</v>
      </c>
      <c r="BL123">
        <v>1</v>
      </c>
      <c r="BM123">
        <v>1</v>
      </c>
      <c r="BN123">
        <v>0</v>
      </c>
      <c r="BO123">
        <v>0</v>
      </c>
      <c r="BP123">
        <v>0</v>
      </c>
      <c r="BQ123">
        <v>0</v>
      </c>
      <c r="BS123">
        <v>1</v>
      </c>
      <c r="BT123">
        <v>1</v>
      </c>
      <c r="BU123">
        <v>0</v>
      </c>
      <c r="BV123">
        <v>0</v>
      </c>
      <c r="BW123">
        <v>0</v>
      </c>
      <c r="BX123">
        <v>0</v>
      </c>
      <c r="BY123">
        <v>174</v>
      </c>
      <c r="CG123" s="4">
        <v>1</v>
      </c>
      <c r="CH123" s="4">
        <v>1</v>
      </c>
      <c r="CI123" s="5">
        <v>0</v>
      </c>
      <c r="CJ123" s="5">
        <v>1</v>
      </c>
      <c r="CK123" s="5">
        <v>0</v>
      </c>
      <c r="CL123" s="5">
        <v>0</v>
      </c>
      <c r="CM123" s="12" t="s">
        <v>3455</v>
      </c>
    </row>
    <row r="124" spans="1:91" hidden="1" x14ac:dyDescent="0.2">
      <c r="A124" t="s">
        <v>451</v>
      </c>
      <c r="B124" t="s">
        <v>419</v>
      </c>
      <c r="C124" t="s">
        <v>450</v>
      </c>
      <c r="D124">
        <v>1.1000000000000001</v>
      </c>
      <c r="E124" t="s">
        <v>90</v>
      </c>
      <c r="F124" t="s">
        <v>424</v>
      </c>
      <c r="G124" t="s">
        <v>421</v>
      </c>
      <c r="H124" t="s">
        <v>422</v>
      </c>
      <c r="I124">
        <v>0.12427000000000001</v>
      </c>
      <c r="J124">
        <v>0.12427000000000001</v>
      </c>
      <c r="K124">
        <v>1.3285E-2</v>
      </c>
      <c r="L124">
        <v>2116.1</v>
      </c>
      <c r="M124">
        <v>35.360999999999997</v>
      </c>
      <c r="N124">
        <v>30277</v>
      </c>
      <c r="O124">
        <v>1.8982000000000001</v>
      </c>
      <c r="P124">
        <v>2038.2</v>
      </c>
      <c r="Q124">
        <v>-26.641999999999999</v>
      </c>
      <c r="R124">
        <v>0.96726000000000001</v>
      </c>
      <c r="S124">
        <v>0.95635000000000003</v>
      </c>
      <c r="T124">
        <v>1.2657E-2</v>
      </c>
      <c r="U124">
        <v>9.7432999999999999E-3</v>
      </c>
      <c r="V124">
        <v>0.96726000000000001</v>
      </c>
      <c r="W124">
        <v>0.96070999999999995</v>
      </c>
      <c r="X124">
        <v>1.2657E-2</v>
      </c>
      <c r="Y124">
        <v>9.7432999999999999E-3</v>
      </c>
      <c r="Z124">
        <v>0.89131000000000005</v>
      </c>
      <c r="AA124">
        <v>0.86956999999999995</v>
      </c>
      <c r="AB124">
        <v>2.3061000000000002E-2</v>
      </c>
      <c r="AC124">
        <v>1.9493E-2</v>
      </c>
      <c r="AD124">
        <v>13</v>
      </c>
      <c r="AE124">
        <v>13</v>
      </c>
      <c r="AF124" s="1">
        <v>8.7160999999999994E-6</v>
      </c>
      <c r="AG124" s="1">
        <v>1.3012999999999999E-6</v>
      </c>
      <c r="AH124" s="1">
        <v>7.4147999999999997E-6</v>
      </c>
      <c r="AI124">
        <v>16</v>
      </c>
      <c r="AJ124">
        <v>0</v>
      </c>
      <c r="AK124">
        <v>12</v>
      </c>
      <c r="AL124">
        <v>0</v>
      </c>
      <c r="AM124">
        <v>0</v>
      </c>
      <c r="AN124">
        <v>0</v>
      </c>
      <c r="AO124">
        <v>0.84079000000000004</v>
      </c>
      <c r="AP124">
        <v>1</v>
      </c>
      <c r="AQ124">
        <v>1</v>
      </c>
      <c r="AR124" t="s">
        <v>95</v>
      </c>
      <c r="AS124" t="s">
        <v>95</v>
      </c>
      <c r="AT124" t="s">
        <v>95</v>
      </c>
      <c r="AU124" t="s">
        <v>95</v>
      </c>
      <c r="AV124" t="s">
        <v>95</v>
      </c>
      <c r="AW124" t="s">
        <v>95</v>
      </c>
      <c r="AX124" t="s">
        <v>95</v>
      </c>
      <c r="AY124" t="s">
        <v>94</v>
      </c>
      <c r="AZ124" t="s">
        <v>95</v>
      </c>
      <c r="BA124" t="s">
        <v>94</v>
      </c>
      <c r="BB124" t="s">
        <v>95</v>
      </c>
      <c r="BC124" t="s">
        <v>94</v>
      </c>
      <c r="BD124" t="s">
        <v>95</v>
      </c>
      <c r="BI124">
        <v>0</v>
      </c>
      <c r="BL124">
        <v>1</v>
      </c>
      <c r="BM124">
        <v>1</v>
      </c>
      <c r="BN124">
        <v>0</v>
      </c>
      <c r="BO124">
        <v>0</v>
      </c>
      <c r="BP124">
        <v>0</v>
      </c>
      <c r="BQ124">
        <v>0</v>
      </c>
      <c r="BS124">
        <v>1</v>
      </c>
      <c r="BT124">
        <v>1</v>
      </c>
      <c r="BU124">
        <v>0</v>
      </c>
      <c r="BV124">
        <v>0</v>
      </c>
      <c r="BW124">
        <v>0</v>
      </c>
      <c r="BX124">
        <v>0</v>
      </c>
      <c r="BY124">
        <v>175</v>
      </c>
      <c r="CG124" s="4">
        <v>1</v>
      </c>
      <c r="CH124" s="4">
        <v>1</v>
      </c>
      <c r="CI124" s="5">
        <v>0</v>
      </c>
      <c r="CJ124" s="5">
        <v>0</v>
      </c>
      <c r="CK124" s="5">
        <v>0</v>
      </c>
      <c r="CL124" s="5">
        <v>0</v>
      </c>
    </row>
    <row r="125" spans="1:91" hidden="1" x14ac:dyDescent="0.2">
      <c r="A125" t="s">
        <v>452</v>
      </c>
      <c r="B125" t="s">
        <v>419</v>
      </c>
      <c r="C125" t="s">
        <v>450</v>
      </c>
      <c r="D125">
        <v>1.1000000000000001</v>
      </c>
      <c r="E125" t="s">
        <v>90</v>
      </c>
      <c r="F125" t="s">
        <v>426</v>
      </c>
      <c r="G125" t="s">
        <v>421</v>
      </c>
      <c r="H125" t="s">
        <v>422</v>
      </c>
      <c r="I125">
        <v>0.18703</v>
      </c>
      <c r="J125">
        <v>2.4696000000000002E-3</v>
      </c>
      <c r="K125">
        <v>1.6518000000000001E-2</v>
      </c>
      <c r="L125">
        <v>1999.8</v>
      </c>
      <c r="M125">
        <v>23.495999999999999</v>
      </c>
      <c r="N125">
        <v>0.96960000000000002</v>
      </c>
      <c r="O125">
        <v>1555.2</v>
      </c>
      <c r="P125" s="1">
        <v>157480</v>
      </c>
      <c r="Q125">
        <v>-32.395000000000003</v>
      </c>
      <c r="R125">
        <v>0.98778999999999995</v>
      </c>
      <c r="S125">
        <v>0.98534999999999995</v>
      </c>
      <c r="T125">
        <v>1.141E-2</v>
      </c>
      <c r="U125">
        <v>9.3599000000000009E-3</v>
      </c>
      <c r="V125">
        <v>-67.686000000000007</v>
      </c>
      <c r="W125">
        <v>-76.272000000000006</v>
      </c>
      <c r="X125">
        <v>0.85580999999999996</v>
      </c>
      <c r="Y125">
        <v>0.84955999999999998</v>
      </c>
      <c r="Z125">
        <v>0.89241000000000004</v>
      </c>
      <c r="AA125">
        <v>0.87895999999999996</v>
      </c>
      <c r="AB125">
        <v>3.3870999999999998E-2</v>
      </c>
      <c r="AC125">
        <v>2.9467E-2</v>
      </c>
      <c r="AD125">
        <v>19</v>
      </c>
      <c r="AE125">
        <v>19</v>
      </c>
      <c r="AF125">
        <v>0.99648999999999999</v>
      </c>
      <c r="AG125">
        <v>0.66418999999999995</v>
      </c>
      <c r="AH125">
        <v>0.33229999999999998</v>
      </c>
      <c r="AI125">
        <v>20</v>
      </c>
      <c r="AJ125">
        <v>1</v>
      </c>
      <c r="AK125">
        <v>18</v>
      </c>
      <c r="AL125">
        <v>0</v>
      </c>
      <c r="AM125">
        <v>0</v>
      </c>
      <c r="AN125">
        <v>0</v>
      </c>
      <c r="AO125">
        <v>0.95194999999999996</v>
      </c>
      <c r="AP125">
        <v>1</v>
      </c>
      <c r="AQ125">
        <v>1</v>
      </c>
      <c r="AR125" t="s">
        <v>95</v>
      </c>
      <c r="AS125" t="s">
        <v>95</v>
      </c>
      <c r="AT125" t="s">
        <v>95</v>
      </c>
      <c r="AU125" t="s">
        <v>95</v>
      </c>
      <c r="AV125" t="s">
        <v>95</v>
      </c>
      <c r="AW125" t="s">
        <v>95</v>
      </c>
      <c r="AX125" t="s">
        <v>95</v>
      </c>
      <c r="AY125" t="s">
        <v>95</v>
      </c>
      <c r="AZ125" t="s">
        <v>95</v>
      </c>
      <c r="BA125" t="s">
        <v>95</v>
      </c>
      <c r="BB125" t="s">
        <v>95</v>
      </c>
      <c r="BC125" t="s">
        <v>96</v>
      </c>
      <c r="BD125" t="s">
        <v>95</v>
      </c>
      <c r="BH125" t="s">
        <v>427</v>
      </c>
      <c r="BI125">
        <v>0</v>
      </c>
      <c r="BL125">
        <v>0</v>
      </c>
      <c r="BM125">
        <v>1</v>
      </c>
      <c r="BN125">
        <v>0</v>
      </c>
      <c r="BO125">
        <v>0</v>
      </c>
      <c r="BP125">
        <v>0</v>
      </c>
      <c r="BQ125">
        <v>0</v>
      </c>
      <c r="BS125">
        <v>1</v>
      </c>
      <c r="BT125">
        <v>1</v>
      </c>
      <c r="BU125">
        <v>0</v>
      </c>
      <c r="BV125">
        <v>0</v>
      </c>
      <c r="BW125">
        <v>0</v>
      </c>
      <c r="BX125">
        <v>0</v>
      </c>
      <c r="BY125">
        <v>176</v>
      </c>
      <c r="BZ125" t="s">
        <v>123</v>
      </c>
      <c r="CG125" s="4">
        <v>1</v>
      </c>
      <c r="CH125" s="4">
        <v>1</v>
      </c>
      <c r="CI125" s="5">
        <v>0</v>
      </c>
      <c r="CJ125" s="5">
        <v>0</v>
      </c>
      <c r="CK125" s="5">
        <v>0</v>
      </c>
      <c r="CL125" s="5">
        <v>0</v>
      </c>
    </row>
    <row r="126" spans="1:91" hidden="1" x14ac:dyDescent="0.2">
      <c r="A126" t="s">
        <v>453</v>
      </c>
      <c r="B126" t="s">
        <v>419</v>
      </c>
      <c r="C126" t="s">
        <v>450</v>
      </c>
      <c r="D126">
        <v>1.1000000000000001</v>
      </c>
      <c r="E126" t="s">
        <v>90</v>
      </c>
      <c r="F126" t="s">
        <v>429</v>
      </c>
      <c r="G126" t="s">
        <v>421</v>
      </c>
      <c r="H126" t="s">
        <v>422</v>
      </c>
      <c r="I126">
        <v>0.15154999999999999</v>
      </c>
      <c r="J126">
        <v>1.7703E-2</v>
      </c>
      <c r="K126">
        <v>1.4879E-2</v>
      </c>
      <c r="L126">
        <v>1998.8</v>
      </c>
      <c r="M126">
        <v>28.997</v>
      </c>
      <c r="N126">
        <v>0.94916999999999996</v>
      </c>
      <c r="O126">
        <v>9.6179000000000001E-2</v>
      </c>
      <c r="P126">
        <v>1892.1</v>
      </c>
      <c r="Q126">
        <v>-29.129000000000001</v>
      </c>
      <c r="R126">
        <v>0.88834000000000002</v>
      </c>
      <c r="S126">
        <v>0.86863999999999997</v>
      </c>
      <c r="T126">
        <v>3.2807999999999997E-2</v>
      </c>
      <c r="U126">
        <v>2.6953000000000001E-2</v>
      </c>
      <c r="V126">
        <v>0.82345999999999997</v>
      </c>
      <c r="W126">
        <v>0.80384</v>
      </c>
      <c r="X126">
        <v>4.1253999999999999E-2</v>
      </c>
      <c r="Y126">
        <v>3.4107999999999999E-2</v>
      </c>
      <c r="Z126">
        <v>0.84201999999999999</v>
      </c>
      <c r="AA126">
        <v>0.82445999999999997</v>
      </c>
      <c r="AB126">
        <v>3.9024999999999997E-2</v>
      </c>
      <c r="AC126">
        <v>3.2785000000000002E-2</v>
      </c>
      <c r="AD126">
        <v>21</v>
      </c>
      <c r="AE126">
        <v>21</v>
      </c>
      <c r="AF126">
        <v>1.0075000000000001</v>
      </c>
      <c r="AG126">
        <v>0.64624999999999999</v>
      </c>
      <c r="AH126">
        <v>0.36126000000000003</v>
      </c>
      <c r="AI126">
        <v>21</v>
      </c>
      <c r="AJ126">
        <v>1</v>
      </c>
      <c r="AK126">
        <v>20</v>
      </c>
      <c r="AL126">
        <v>0</v>
      </c>
      <c r="AM126">
        <v>0</v>
      </c>
      <c r="AN126">
        <v>0</v>
      </c>
      <c r="AO126">
        <v>0.95333999999999997</v>
      </c>
      <c r="AP126">
        <v>1</v>
      </c>
      <c r="AQ126">
        <v>1</v>
      </c>
      <c r="AR126" t="s">
        <v>95</v>
      </c>
      <c r="AS126" t="s">
        <v>95</v>
      </c>
      <c r="AT126" t="s">
        <v>95</v>
      </c>
      <c r="AU126" t="s">
        <v>95</v>
      </c>
      <c r="AV126" t="s">
        <v>95</v>
      </c>
      <c r="AW126" t="s">
        <v>95</v>
      </c>
      <c r="AX126" t="s">
        <v>95</v>
      </c>
      <c r="AY126" t="s">
        <v>95</v>
      </c>
      <c r="AZ126" t="s">
        <v>95</v>
      </c>
      <c r="BA126" t="s">
        <v>95</v>
      </c>
      <c r="BB126" t="s">
        <v>95</v>
      </c>
      <c r="BC126" t="s">
        <v>95</v>
      </c>
      <c r="BD126" t="s">
        <v>95</v>
      </c>
      <c r="BI126">
        <v>0</v>
      </c>
      <c r="BL126">
        <v>1</v>
      </c>
      <c r="BM126">
        <v>1</v>
      </c>
      <c r="BN126">
        <v>0</v>
      </c>
      <c r="BO126">
        <v>0</v>
      </c>
      <c r="BP126">
        <v>0</v>
      </c>
      <c r="BQ126">
        <v>0</v>
      </c>
      <c r="BS126">
        <v>1</v>
      </c>
      <c r="BT126">
        <v>1</v>
      </c>
      <c r="BU126">
        <v>0</v>
      </c>
      <c r="BV126">
        <v>0</v>
      </c>
      <c r="BW126">
        <v>0</v>
      </c>
      <c r="BX126">
        <v>0</v>
      </c>
      <c r="BY126">
        <v>177</v>
      </c>
      <c r="CG126" s="4">
        <v>1</v>
      </c>
      <c r="CH126" s="4">
        <v>1</v>
      </c>
      <c r="CI126" s="5">
        <v>0</v>
      </c>
      <c r="CJ126" s="5">
        <v>0</v>
      </c>
      <c r="CK126" s="5">
        <v>0</v>
      </c>
      <c r="CL126" s="5">
        <v>0</v>
      </c>
    </row>
    <row r="127" spans="1:91" hidden="1" x14ac:dyDescent="0.2">
      <c r="A127" t="s">
        <v>454</v>
      </c>
      <c r="B127" t="s">
        <v>419</v>
      </c>
      <c r="C127" t="s">
        <v>450</v>
      </c>
      <c r="D127">
        <v>1.1000000000000001</v>
      </c>
      <c r="E127" t="s">
        <v>90</v>
      </c>
      <c r="F127" t="s">
        <v>431</v>
      </c>
      <c r="G127" t="s">
        <v>421</v>
      </c>
      <c r="H127" t="s">
        <v>422</v>
      </c>
      <c r="I127">
        <v>0.32991999999999999</v>
      </c>
      <c r="J127">
        <v>8.0049999999999996E-2</v>
      </c>
      <c r="K127">
        <v>1.9703999999999999E-2</v>
      </c>
      <c r="L127">
        <v>2010.3</v>
      </c>
      <c r="M127">
        <v>13.32</v>
      </c>
      <c r="N127">
        <v>0.36326999999999998</v>
      </c>
      <c r="O127">
        <v>1.0687</v>
      </c>
      <c r="P127">
        <v>2033.4</v>
      </c>
      <c r="Q127">
        <v>-39.436</v>
      </c>
      <c r="R127">
        <v>0.95992999999999995</v>
      </c>
      <c r="S127">
        <v>0.95242000000000004</v>
      </c>
      <c r="T127">
        <v>2.3553999999999999E-2</v>
      </c>
      <c r="U127">
        <v>1.9231999999999999E-2</v>
      </c>
      <c r="V127">
        <v>0.84289999999999998</v>
      </c>
      <c r="W127">
        <v>0.82440999999999998</v>
      </c>
      <c r="X127">
        <v>4.6637999999999999E-2</v>
      </c>
      <c r="Y127">
        <v>4.1225999999999999E-2</v>
      </c>
      <c r="Z127">
        <v>0.93242000000000003</v>
      </c>
      <c r="AA127">
        <v>0.92447000000000001</v>
      </c>
      <c r="AB127">
        <v>3.0588000000000001E-2</v>
      </c>
      <c r="AC127">
        <v>2.4538999999999998E-2</v>
      </c>
      <c r="AD127">
        <v>20</v>
      </c>
      <c r="AE127">
        <v>20</v>
      </c>
      <c r="AF127">
        <v>1.0831999999999999</v>
      </c>
      <c r="AG127">
        <v>9.4419000000000003E-2</v>
      </c>
      <c r="AH127">
        <v>0.98877999999999999</v>
      </c>
      <c r="AI127">
        <v>20</v>
      </c>
      <c r="AJ127">
        <v>1</v>
      </c>
      <c r="AK127">
        <v>19</v>
      </c>
      <c r="AL127">
        <v>0</v>
      </c>
      <c r="AM127">
        <v>0</v>
      </c>
      <c r="AN127">
        <v>0</v>
      </c>
      <c r="AO127">
        <v>0.93328999999999995</v>
      </c>
      <c r="AP127">
        <v>1</v>
      </c>
      <c r="AQ127">
        <v>1</v>
      </c>
      <c r="AR127" t="s">
        <v>95</v>
      </c>
      <c r="AS127" t="s">
        <v>95</v>
      </c>
      <c r="AT127" t="s">
        <v>95</v>
      </c>
      <c r="AU127" t="s">
        <v>95</v>
      </c>
      <c r="AV127" t="s">
        <v>95</v>
      </c>
      <c r="AW127" t="s">
        <v>95</v>
      </c>
      <c r="AX127" t="s">
        <v>95</v>
      </c>
      <c r="AY127" t="s">
        <v>95</v>
      </c>
      <c r="AZ127" t="s">
        <v>95</v>
      </c>
      <c r="BA127" t="s">
        <v>95</v>
      </c>
      <c r="BB127" t="s">
        <v>95</v>
      </c>
      <c r="BC127" t="s">
        <v>95</v>
      </c>
      <c r="BD127" t="s">
        <v>95</v>
      </c>
      <c r="BI127">
        <v>0</v>
      </c>
      <c r="BL127">
        <v>1</v>
      </c>
      <c r="BM127">
        <v>1</v>
      </c>
      <c r="BN127">
        <v>0</v>
      </c>
      <c r="BO127">
        <v>0</v>
      </c>
      <c r="BP127">
        <v>0</v>
      </c>
      <c r="BQ127">
        <v>0</v>
      </c>
      <c r="BS127">
        <v>1</v>
      </c>
      <c r="BT127">
        <v>1</v>
      </c>
      <c r="BU127">
        <v>0</v>
      </c>
      <c r="BV127">
        <v>0</v>
      </c>
      <c r="BW127">
        <v>0</v>
      </c>
      <c r="BX127">
        <v>0</v>
      </c>
      <c r="BY127">
        <v>178</v>
      </c>
      <c r="CG127" s="4">
        <v>1</v>
      </c>
      <c r="CH127" s="4">
        <v>1</v>
      </c>
      <c r="CI127" s="5">
        <v>0</v>
      </c>
      <c r="CJ127" s="5">
        <v>0</v>
      </c>
      <c r="CK127" s="5">
        <v>0</v>
      </c>
      <c r="CL127" s="5">
        <v>0</v>
      </c>
    </row>
    <row r="128" spans="1:91" hidden="1" x14ac:dyDescent="0.2">
      <c r="A128" t="s">
        <v>455</v>
      </c>
      <c r="B128" t="s">
        <v>419</v>
      </c>
      <c r="C128" t="s">
        <v>450</v>
      </c>
      <c r="D128">
        <v>1.1000000000000001</v>
      </c>
      <c r="E128" t="s">
        <v>90</v>
      </c>
      <c r="F128" t="s">
        <v>433</v>
      </c>
      <c r="G128" t="s">
        <v>421</v>
      </c>
      <c r="H128" t="s">
        <v>422</v>
      </c>
      <c r="I128">
        <v>0.18328</v>
      </c>
      <c r="J128">
        <v>3.5187999999999997E-2</v>
      </c>
      <c r="K128">
        <v>2.8042000000000001E-2</v>
      </c>
      <c r="L128">
        <v>2008.8</v>
      </c>
      <c r="M128">
        <v>23.975999999999999</v>
      </c>
      <c r="N128">
        <v>0.98346</v>
      </c>
      <c r="O128">
        <v>1.1893</v>
      </c>
      <c r="P128">
        <v>2028.9</v>
      </c>
      <c r="Q128">
        <v>-55.773000000000003</v>
      </c>
      <c r="R128">
        <v>0.98782999999999999</v>
      </c>
      <c r="S128">
        <v>0.98260999999999998</v>
      </c>
      <c r="T128">
        <v>1.0472E-2</v>
      </c>
      <c r="U128">
        <v>8.7752999999999998E-3</v>
      </c>
      <c r="V128">
        <v>0.93730000000000002</v>
      </c>
      <c r="W128">
        <v>0.92161999999999999</v>
      </c>
      <c r="X128">
        <v>2.3771E-2</v>
      </c>
      <c r="Y128">
        <v>1.8068000000000001E-2</v>
      </c>
      <c r="Z128">
        <v>0.95913000000000004</v>
      </c>
      <c r="AA128">
        <v>0.94891999999999999</v>
      </c>
      <c r="AB128">
        <v>1.9189999999999999E-2</v>
      </c>
      <c r="AC128">
        <v>1.3931000000000001E-2</v>
      </c>
      <c r="AD128">
        <v>11</v>
      </c>
      <c r="AE128">
        <v>11</v>
      </c>
      <c r="AF128">
        <v>0.91157999999999995</v>
      </c>
      <c r="AG128">
        <v>0.59952000000000005</v>
      </c>
      <c r="AH128">
        <v>0.31206</v>
      </c>
      <c r="AI128">
        <v>12</v>
      </c>
      <c r="AJ128">
        <v>0</v>
      </c>
      <c r="AK128">
        <v>10</v>
      </c>
      <c r="AL128">
        <v>0</v>
      </c>
      <c r="AM128">
        <v>0</v>
      </c>
      <c r="AN128">
        <v>0</v>
      </c>
      <c r="AO128">
        <v>0.91500999999999999</v>
      </c>
      <c r="AP128">
        <v>1</v>
      </c>
      <c r="AQ128">
        <v>1</v>
      </c>
      <c r="AR128" t="s">
        <v>95</v>
      </c>
      <c r="AS128" t="s">
        <v>95</v>
      </c>
      <c r="AT128" t="s">
        <v>95</v>
      </c>
      <c r="AU128" t="s">
        <v>95</v>
      </c>
      <c r="AV128" t="s">
        <v>95</v>
      </c>
      <c r="AW128" t="s">
        <v>95</v>
      </c>
      <c r="AX128" t="s">
        <v>95</v>
      </c>
      <c r="AY128" t="s">
        <v>95</v>
      </c>
      <c r="AZ128" t="s">
        <v>95</v>
      </c>
      <c r="BA128" t="s">
        <v>95</v>
      </c>
      <c r="BB128" t="s">
        <v>95</v>
      </c>
      <c r="BC128" t="s">
        <v>95</v>
      </c>
      <c r="BD128" t="s">
        <v>95</v>
      </c>
      <c r="BI128">
        <v>0</v>
      </c>
      <c r="BL128">
        <v>1</v>
      </c>
      <c r="BM128">
        <v>1</v>
      </c>
      <c r="BN128">
        <v>0</v>
      </c>
      <c r="BO128">
        <v>0</v>
      </c>
      <c r="BP128">
        <v>0</v>
      </c>
      <c r="BQ128">
        <v>0</v>
      </c>
      <c r="BS128">
        <v>1</v>
      </c>
      <c r="BT128">
        <v>1</v>
      </c>
      <c r="BU128">
        <v>0</v>
      </c>
      <c r="BV128">
        <v>0</v>
      </c>
      <c r="BW128">
        <v>0</v>
      </c>
      <c r="BX128">
        <v>0</v>
      </c>
      <c r="BY128">
        <v>179</v>
      </c>
      <c r="CG128" s="4">
        <v>1</v>
      </c>
      <c r="CH128" s="4">
        <v>1</v>
      </c>
      <c r="CI128" s="5">
        <v>0</v>
      </c>
      <c r="CJ128" s="5">
        <v>0</v>
      </c>
      <c r="CK128" s="5">
        <v>0</v>
      </c>
      <c r="CL128" s="5">
        <v>0</v>
      </c>
    </row>
    <row r="129" spans="1:91" hidden="1" x14ac:dyDescent="0.2">
      <c r="A129" t="s">
        <v>456</v>
      </c>
      <c r="B129" t="s">
        <v>419</v>
      </c>
      <c r="C129" t="s">
        <v>450</v>
      </c>
      <c r="D129">
        <v>1.1000000000000001</v>
      </c>
      <c r="E129" t="s">
        <v>90</v>
      </c>
      <c r="F129" t="s">
        <v>435</v>
      </c>
      <c r="G129" t="s">
        <v>107</v>
      </c>
      <c r="H129" t="s">
        <v>422</v>
      </c>
      <c r="I129">
        <v>7.9711000000000004E-2</v>
      </c>
      <c r="J129">
        <v>2.9718999999999999E-2</v>
      </c>
      <c r="K129">
        <v>1.8350000000000002E-2</v>
      </c>
      <c r="L129">
        <v>2006.4</v>
      </c>
      <c r="M129">
        <v>55.13</v>
      </c>
      <c r="N129">
        <v>1</v>
      </c>
      <c r="O129">
        <v>0.21598000000000001</v>
      </c>
      <c r="P129">
        <v>1977.9</v>
      </c>
      <c r="Q129">
        <v>-36.316000000000003</v>
      </c>
      <c r="R129">
        <v>0.75922000000000001</v>
      </c>
      <c r="S129">
        <v>0.71672999999999998</v>
      </c>
      <c r="T129">
        <v>6.2140000000000001E-2</v>
      </c>
      <c r="U129">
        <v>5.1235999999999997E-2</v>
      </c>
      <c r="V129">
        <v>0.77685999999999999</v>
      </c>
      <c r="W129">
        <v>0.75207000000000002</v>
      </c>
      <c r="X129">
        <v>5.9820999999999999E-2</v>
      </c>
      <c r="Y129">
        <v>4.8189000000000003E-2</v>
      </c>
      <c r="Z129">
        <v>0.76990999999999998</v>
      </c>
      <c r="AA129">
        <v>0.74434</v>
      </c>
      <c r="AB129">
        <v>6.0745E-2</v>
      </c>
      <c r="AC129">
        <v>4.9933999999999999E-2</v>
      </c>
      <c r="AD129">
        <v>21</v>
      </c>
      <c r="AE129">
        <v>21</v>
      </c>
      <c r="AF129">
        <v>0.95520000000000005</v>
      </c>
      <c r="AG129">
        <v>0.44442999999999999</v>
      </c>
      <c r="AH129">
        <v>0.51076999999999995</v>
      </c>
      <c r="AI129">
        <v>21</v>
      </c>
      <c r="AJ129">
        <v>0</v>
      </c>
      <c r="AK129">
        <v>20</v>
      </c>
      <c r="AL129">
        <v>0</v>
      </c>
      <c r="AM129">
        <v>0</v>
      </c>
      <c r="AN129">
        <v>0</v>
      </c>
      <c r="AO129">
        <v>0.92410000000000003</v>
      </c>
      <c r="AP129">
        <v>1</v>
      </c>
      <c r="AQ129">
        <v>1</v>
      </c>
      <c r="AR129" t="s">
        <v>95</v>
      </c>
      <c r="AS129" t="s">
        <v>95</v>
      </c>
      <c r="AT129" t="s">
        <v>95</v>
      </c>
      <c r="AU129" t="s">
        <v>95</v>
      </c>
      <c r="AV129" t="s">
        <v>95</v>
      </c>
      <c r="AW129" t="s">
        <v>95</v>
      </c>
      <c r="AX129" t="s">
        <v>95</v>
      </c>
      <c r="AY129" t="s">
        <v>95</v>
      </c>
      <c r="AZ129" t="s">
        <v>95</v>
      </c>
      <c r="BA129" t="s">
        <v>95</v>
      </c>
      <c r="BB129" t="s">
        <v>95</v>
      </c>
      <c r="BC129" t="s">
        <v>94</v>
      </c>
      <c r="BD129" t="s">
        <v>95</v>
      </c>
      <c r="BI129">
        <v>0</v>
      </c>
      <c r="BJ129" t="s">
        <v>108</v>
      </c>
      <c r="BK129" t="s">
        <v>109</v>
      </c>
      <c r="BL129">
        <v>1</v>
      </c>
      <c r="BM129">
        <v>1</v>
      </c>
      <c r="BN129">
        <v>0</v>
      </c>
      <c r="BO129">
        <v>1</v>
      </c>
      <c r="BP129">
        <v>0</v>
      </c>
      <c r="BQ129">
        <v>0</v>
      </c>
      <c r="BS129">
        <v>1</v>
      </c>
      <c r="BT129">
        <v>1</v>
      </c>
      <c r="BU129">
        <v>0</v>
      </c>
      <c r="BV129">
        <v>1</v>
      </c>
      <c r="BW129">
        <v>0</v>
      </c>
      <c r="BX129">
        <v>0</v>
      </c>
      <c r="BY129">
        <v>180</v>
      </c>
      <c r="CG129" s="4">
        <v>1</v>
      </c>
      <c r="CH129" s="4">
        <v>1</v>
      </c>
      <c r="CI129" s="5">
        <v>0</v>
      </c>
      <c r="CJ129" s="5">
        <v>0</v>
      </c>
      <c r="CK129" s="5">
        <v>0</v>
      </c>
      <c r="CL129" s="5">
        <v>0</v>
      </c>
    </row>
    <row r="130" spans="1:91" hidden="1" x14ac:dyDescent="0.2">
      <c r="A130" t="s">
        <v>457</v>
      </c>
      <c r="B130" t="s">
        <v>419</v>
      </c>
      <c r="C130" t="s">
        <v>450</v>
      </c>
      <c r="D130">
        <v>2.9</v>
      </c>
      <c r="E130" t="s">
        <v>437</v>
      </c>
      <c r="F130" t="s">
        <v>438</v>
      </c>
      <c r="G130" t="s">
        <v>92</v>
      </c>
      <c r="H130" t="s">
        <v>422</v>
      </c>
      <c r="I130">
        <v>0.13850999999999999</v>
      </c>
      <c r="J130">
        <v>3.1965000000000001E-3</v>
      </c>
      <c r="K130">
        <v>2.4041E-2</v>
      </c>
      <c r="L130">
        <v>1997</v>
      </c>
      <c r="M130">
        <v>31.727</v>
      </c>
      <c r="N130">
        <v>1.0333000000000001</v>
      </c>
      <c r="O130">
        <v>1554.9</v>
      </c>
      <c r="P130" s="1">
        <v>157490</v>
      </c>
      <c r="Q130">
        <v>-47.459000000000003</v>
      </c>
      <c r="R130">
        <v>0.96664000000000005</v>
      </c>
      <c r="S130">
        <v>0.96074999999999999</v>
      </c>
      <c r="T130">
        <v>2.9395000000000001E-2</v>
      </c>
      <c r="U130">
        <v>2.1318E-2</v>
      </c>
      <c r="V130">
        <v>-23.724</v>
      </c>
      <c r="W130">
        <v>-26.471</v>
      </c>
      <c r="X130">
        <v>0.80025000000000002</v>
      </c>
      <c r="Y130">
        <v>0.78390000000000004</v>
      </c>
      <c r="Z130">
        <v>0.93106</v>
      </c>
      <c r="AA130">
        <v>0.9234</v>
      </c>
      <c r="AB130">
        <v>4.2257999999999997E-2</v>
      </c>
      <c r="AC130">
        <v>3.1691999999999998E-2</v>
      </c>
      <c r="AD130">
        <v>21</v>
      </c>
      <c r="AE130">
        <v>21</v>
      </c>
      <c r="AF130">
        <v>0.94416</v>
      </c>
      <c r="AG130">
        <v>0.37742999999999999</v>
      </c>
      <c r="AH130">
        <v>0.56672</v>
      </c>
      <c r="AI130">
        <v>23</v>
      </c>
      <c r="AJ130">
        <v>1</v>
      </c>
      <c r="AK130">
        <v>20</v>
      </c>
      <c r="AL130">
        <v>0</v>
      </c>
      <c r="AM130">
        <v>0</v>
      </c>
      <c r="AN130">
        <v>0</v>
      </c>
      <c r="AO130">
        <v>0.95930000000000004</v>
      </c>
      <c r="AP130">
        <v>1</v>
      </c>
      <c r="AQ130">
        <v>1</v>
      </c>
      <c r="AR130" t="s">
        <v>95</v>
      </c>
      <c r="AS130" t="s">
        <v>95</v>
      </c>
      <c r="AT130" t="s">
        <v>95</v>
      </c>
      <c r="AU130" t="s">
        <v>95</v>
      </c>
      <c r="AV130" t="s">
        <v>95</v>
      </c>
      <c r="AW130" t="s">
        <v>95</v>
      </c>
      <c r="AX130" t="s">
        <v>95</v>
      </c>
      <c r="AY130" t="s">
        <v>95</v>
      </c>
      <c r="AZ130" t="s">
        <v>95</v>
      </c>
      <c r="BA130" t="s">
        <v>95</v>
      </c>
      <c r="BB130" t="s">
        <v>95</v>
      </c>
      <c r="BC130" t="s">
        <v>95</v>
      </c>
      <c r="BD130" t="s">
        <v>95</v>
      </c>
      <c r="BI130">
        <v>0</v>
      </c>
      <c r="BL130">
        <v>1</v>
      </c>
      <c r="BM130">
        <v>1</v>
      </c>
      <c r="BS130">
        <v>1</v>
      </c>
      <c r="BT130">
        <v>1</v>
      </c>
      <c r="BU130">
        <v>0</v>
      </c>
      <c r="BV130">
        <v>0</v>
      </c>
      <c r="BW130">
        <v>0</v>
      </c>
      <c r="BX130">
        <v>1</v>
      </c>
      <c r="BY130">
        <v>181</v>
      </c>
      <c r="CG130" s="4">
        <v>1</v>
      </c>
      <c r="CH130" s="4">
        <v>1</v>
      </c>
      <c r="CI130" s="5">
        <v>0</v>
      </c>
      <c r="CJ130" s="5">
        <v>0</v>
      </c>
      <c r="CK130" s="5">
        <v>0</v>
      </c>
      <c r="CL130" s="5">
        <v>1</v>
      </c>
    </row>
    <row r="131" spans="1:91" hidden="1" x14ac:dyDescent="0.2">
      <c r="A131" t="s">
        <v>458</v>
      </c>
      <c r="B131" t="s">
        <v>419</v>
      </c>
      <c r="C131" t="s">
        <v>459</v>
      </c>
      <c r="D131">
        <v>1.1000000000000001</v>
      </c>
      <c r="E131" t="s">
        <v>90</v>
      </c>
      <c r="F131" t="s">
        <v>420</v>
      </c>
      <c r="G131" t="s">
        <v>421</v>
      </c>
      <c r="H131" t="s">
        <v>422</v>
      </c>
      <c r="I131">
        <v>0.21109</v>
      </c>
      <c r="J131">
        <v>3.5768000000000002E-3</v>
      </c>
      <c r="K131">
        <v>2.7754999999999998E-2</v>
      </c>
      <c r="L131">
        <v>2012.8</v>
      </c>
      <c r="M131">
        <v>20.817</v>
      </c>
      <c r="N131">
        <v>0.60329999999999995</v>
      </c>
      <c r="O131">
        <v>1554.6</v>
      </c>
      <c r="P131" s="1">
        <v>157540</v>
      </c>
      <c r="Q131">
        <v>-55.567</v>
      </c>
      <c r="R131">
        <v>0.96738000000000002</v>
      </c>
      <c r="S131">
        <v>0.96084999999999998</v>
      </c>
      <c r="T131">
        <v>2.7709999999999999E-2</v>
      </c>
      <c r="U131">
        <v>2.2922999999999999E-2</v>
      </c>
      <c r="V131">
        <v>-3.9340999999999999</v>
      </c>
      <c r="W131">
        <v>-4.5507999999999997</v>
      </c>
      <c r="X131">
        <v>0.34078000000000003</v>
      </c>
      <c r="Y131">
        <v>0.30429</v>
      </c>
      <c r="Z131">
        <v>0.98190999999999995</v>
      </c>
      <c r="AA131">
        <v>0.97965000000000002</v>
      </c>
      <c r="AB131">
        <v>2.0635000000000001E-2</v>
      </c>
      <c r="AC131">
        <v>1.5630000000000002E-2</v>
      </c>
      <c r="AD131">
        <v>19</v>
      </c>
      <c r="AE131">
        <v>19</v>
      </c>
      <c r="AF131">
        <v>0.92076999999999998</v>
      </c>
      <c r="AG131">
        <v>6.6798999999999997E-2</v>
      </c>
      <c r="AH131">
        <v>0.85397000000000001</v>
      </c>
      <c r="AI131">
        <v>19</v>
      </c>
      <c r="AJ131">
        <v>0</v>
      </c>
      <c r="AK131">
        <v>18</v>
      </c>
      <c r="AL131">
        <v>0</v>
      </c>
      <c r="AM131">
        <v>0</v>
      </c>
      <c r="AN131">
        <v>0</v>
      </c>
      <c r="AO131">
        <v>0.92467999999999995</v>
      </c>
      <c r="AP131">
        <v>1</v>
      </c>
      <c r="AQ131">
        <v>1</v>
      </c>
      <c r="AR131" t="s">
        <v>95</v>
      </c>
      <c r="AS131" t="s">
        <v>95</v>
      </c>
      <c r="AT131" t="s">
        <v>95</v>
      </c>
      <c r="AU131" t="s">
        <v>95</v>
      </c>
      <c r="AV131" t="s">
        <v>95</v>
      </c>
      <c r="AW131" t="s">
        <v>95</v>
      </c>
      <c r="AX131" t="s">
        <v>95</v>
      </c>
      <c r="AY131" t="s">
        <v>95</v>
      </c>
      <c r="AZ131" t="s">
        <v>95</v>
      </c>
      <c r="BA131" t="s">
        <v>95</v>
      </c>
      <c r="BB131" t="s">
        <v>95</v>
      </c>
      <c r="BC131" t="s">
        <v>95</v>
      </c>
      <c r="BD131" t="s">
        <v>95</v>
      </c>
      <c r="BI131">
        <v>0</v>
      </c>
      <c r="BL131">
        <v>1</v>
      </c>
      <c r="BM131">
        <v>1</v>
      </c>
      <c r="BN131">
        <v>0</v>
      </c>
      <c r="BO131">
        <v>0</v>
      </c>
      <c r="BP131">
        <v>0</v>
      </c>
      <c r="BQ131">
        <v>0</v>
      </c>
      <c r="BS131">
        <v>1</v>
      </c>
      <c r="BT131">
        <v>1</v>
      </c>
      <c r="BU131">
        <v>0</v>
      </c>
      <c r="BV131">
        <v>0</v>
      </c>
      <c r="BW131">
        <v>0</v>
      </c>
      <c r="BX131">
        <v>0</v>
      </c>
      <c r="BY131">
        <v>182</v>
      </c>
      <c r="CG131" s="4">
        <v>1</v>
      </c>
      <c r="CH131" s="4">
        <v>1</v>
      </c>
      <c r="CI131" s="5">
        <v>0</v>
      </c>
      <c r="CJ131" s="5">
        <v>1</v>
      </c>
      <c r="CK131" s="5">
        <v>0</v>
      </c>
      <c r="CL131" s="5">
        <v>0</v>
      </c>
      <c r="CM131" s="12" t="s">
        <v>3455</v>
      </c>
    </row>
    <row r="132" spans="1:91" hidden="1" x14ac:dyDescent="0.2">
      <c r="A132" t="s">
        <v>460</v>
      </c>
      <c r="B132" t="s">
        <v>419</v>
      </c>
      <c r="C132" t="s">
        <v>459</v>
      </c>
      <c r="D132">
        <v>1.1000000000000001</v>
      </c>
      <c r="E132" t="s">
        <v>90</v>
      </c>
      <c r="F132" t="s">
        <v>424</v>
      </c>
      <c r="G132" t="s">
        <v>421</v>
      </c>
      <c r="H132" t="s">
        <v>422</v>
      </c>
      <c r="I132">
        <v>0.15611</v>
      </c>
      <c r="J132">
        <v>0.15609999999999999</v>
      </c>
      <c r="K132">
        <v>5.5906999999999997E-3</v>
      </c>
      <c r="L132">
        <v>2082.4</v>
      </c>
      <c r="M132">
        <v>28.149000000000001</v>
      </c>
      <c r="N132">
        <v>1229.5999999999999</v>
      </c>
      <c r="O132">
        <v>3.516</v>
      </c>
      <c r="P132">
        <v>2044.9</v>
      </c>
      <c r="Q132">
        <v>-11.222</v>
      </c>
      <c r="R132">
        <v>0.86577999999999999</v>
      </c>
      <c r="S132">
        <v>0.80825999999999998</v>
      </c>
      <c r="T132">
        <v>1.1296E-2</v>
      </c>
      <c r="U132">
        <v>7.9909000000000004E-3</v>
      </c>
      <c r="V132">
        <v>0.86577999999999999</v>
      </c>
      <c r="W132">
        <v>0.83223000000000003</v>
      </c>
      <c r="X132">
        <v>1.1296E-2</v>
      </c>
      <c r="Y132">
        <v>7.9906999999999999E-3</v>
      </c>
      <c r="Z132">
        <v>0.76563999999999999</v>
      </c>
      <c r="AA132">
        <v>0.70706000000000002</v>
      </c>
      <c r="AB132">
        <v>1.4926999999999999E-2</v>
      </c>
      <c r="AC132">
        <v>1.0966999999999999E-2</v>
      </c>
      <c r="AD132">
        <v>11</v>
      </c>
      <c r="AE132">
        <v>11</v>
      </c>
      <c r="AF132" s="1">
        <v>9.3364999999999998E-5</v>
      </c>
      <c r="AG132" s="1">
        <v>1.0573E-5</v>
      </c>
      <c r="AH132" s="1">
        <v>8.2793000000000005E-5</v>
      </c>
      <c r="AI132">
        <v>15</v>
      </c>
      <c r="AJ132">
        <v>1</v>
      </c>
      <c r="AK132">
        <v>9</v>
      </c>
      <c r="AL132">
        <v>0</v>
      </c>
      <c r="AM132">
        <v>0</v>
      </c>
      <c r="AN132">
        <v>0</v>
      </c>
      <c r="AO132">
        <v>0.83340999999999998</v>
      </c>
      <c r="AP132">
        <v>1</v>
      </c>
      <c r="AQ132">
        <v>1</v>
      </c>
      <c r="AR132" t="s">
        <v>95</v>
      </c>
      <c r="AS132" t="s">
        <v>95</v>
      </c>
      <c r="AT132" t="s">
        <v>95</v>
      </c>
      <c r="AU132" t="s">
        <v>95</v>
      </c>
      <c r="AV132" t="s">
        <v>95</v>
      </c>
      <c r="AW132" t="s">
        <v>95</v>
      </c>
      <c r="AX132" t="s">
        <v>95</v>
      </c>
      <c r="AY132" t="s">
        <v>94</v>
      </c>
      <c r="AZ132" t="s">
        <v>95</v>
      </c>
      <c r="BA132" t="s">
        <v>94</v>
      </c>
      <c r="BB132" t="s">
        <v>95</v>
      </c>
      <c r="BC132" t="s">
        <v>94</v>
      </c>
      <c r="BD132" t="s">
        <v>95</v>
      </c>
      <c r="BI132">
        <v>0</v>
      </c>
      <c r="BL132">
        <v>1</v>
      </c>
      <c r="BM132">
        <v>1</v>
      </c>
      <c r="BN132">
        <v>0</v>
      </c>
      <c r="BO132">
        <v>0</v>
      </c>
      <c r="BP132">
        <v>0</v>
      </c>
      <c r="BQ132">
        <v>0</v>
      </c>
      <c r="BS132">
        <v>1</v>
      </c>
      <c r="BT132">
        <v>1</v>
      </c>
      <c r="BU132">
        <v>0</v>
      </c>
      <c r="BV132">
        <v>0</v>
      </c>
      <c r="BW132">
        <v>0</v>
      </c>
      <c r="BX132">
        <v>0</v>
      </c>
      <c r="BY132">
        <v>183</v>
      </c>
      <c r="CG132" s="4">
        <v>1</v>
      </c>
      <c r="CH132" s="4">
        <v>1</v>
      </c>
      <c r="CI132" s="5">
        <v>0</v>
      </c>
      <c r="CJ132" s="5">
        <v>0</v>
      </c>
      <c r="CK132" s="5">
        <v>0</v>
      </c>
      <c r="CL132" s="5">
        <v>0</v>
      </c>
    </row>
    <row r="133" spans="1:91" hidden="1" x14ac:dyDescent="0.2">
      <c r="A133" t="s">
        <v>461</v>
      </c>
      <c r="B133" t="s">
        <v>419</v>
      </c>
      <c r="C133" t="s">
        <v>459</v>
      </c>
      <c r="D133">
        <v>1.1000000000000001</v>
      </c>
      <c r="E133" t="s">
        <v>90</v>
      </c>
      <c r="F133" t="s">
        <v>426</v>
      </c>
      <c r="G133" t="s">
        <v>421</v>
      </c>
      <c r="H133" t="s">
        <v>422</v>
      </c>
      <c r="I133">
        <v>0.21229000000000001</v>
      </c>
      <c r="J133">
        <v>3.4158000000000001E-3</v>
      </c>
      <c r="K133">
        <v>2.6241E-2</v>
      </c>
      <c r="L133">
        <v>2007.6</v>
      </c>
      <c r="M133">
        <v>20.701000000000001</v>
      </c>
      <c r="N133">
        <v>0.69794</v>
      </c>
      <c r="O133">
        <v>1554.7</v>
      </c>
      <c r="P133" s="1">
        <v>157530</v>
      </c>
      <c r="Q133">
        <v>-52.332999999999998</v>
      </c>
      <c r="R133">
        <v>0.97355000000000003</v>
      </c>
      <c r="S133">
        <v>0.96787999999999996</v>
      </c>
      <c r="T133">
        <v>2.4555E-2</v>
      </c>
      <c r="U133">
        <v>2.1388999999999998E-2</v>
      </c>
      <c r="V133">
        <v>-10.709</v>
      </c>
      <c r="W133">
        <v>-12.271000000000001</v>
      </c>
      <c r="X133">
        <v>0.51661000000000001</v>
      </c>
      <c r="Y133">
        <v>0.49406</v>
      </c>
      <c r="Z133">
        <v>0.94962999999999997</v>
      </c>
      <c r="AA133">
        <v>0.94291999999999998</v>
      </c>
      <c r="AB133">
        <v>3.3882000000000002E-2</v>
      </c>
      <c r="AC133">
        <v>2.6721000000000002E-2</v>
      </c>
      <c r="AD133">
        <v>18</v>
      </c>
      <c r="AE133">
        <v>18</v>
      </c>
      <c r="AF133">
        <v>0.99219999999999997</v>
      </c>
      <c r="AG133">
        <v>0.27594999999999997</v>
      </c>
      <c r="AH133">
        <v>0.71625000000000005</v>
      </c>
      <c r="AI133">
        <v>19</v>
      </c>
      <c r="AJ133">
        <v>0</v>
      </c>
      <c r="AK133">
        <v>17</v>
      </c>
      <c r="AL133">
        <v>0</v>
      </c>
      <c r="AM133">
        <v>0</v>
      </c>
      <c r="AN133">
        <v>0</v>
      </c>
      <c r="AO133">
        <v>0.94406000000000001</v>
      </c>
      <c r="AP133">
        <v>1</v>
      </c>
      <c r="AQ133">
        <v>1</v>
      </c>
      <c r="AR133" t="s">
        <v>95</v>
      </c>
      <c r="AS133" t="s">
        <v>95</v>
      </c>
      <c r="AT133" t="s">
        <v>95</v>
      </c>
      <c r="AU133" t="s">
        <v>95</v>
      </c>
      <c r="AV133" t="s">
        <v>95</v>
      </c>
      <c r="AW133" t="s">
        <v>95</v>
      </c>
      <c r="AX133" t="s">
        <v>95</v>
      </c>
      <c r="AY133" t="s">
        <v>95</v>
      </c>
      <c r="AZ133" t="s">
        <v>95</v>
      </c>
      <c r="BA133" t="s">
        <v>95</v>
      </c>
      <c r="BB133" t="s">
        <v>95</v>
      </c>
      <c r="BC133" t="s">
        <v>95</v>
      </c>
      <c r="BD133" t="s">
        <v>95</v>
      </c>
      <c r="BI133">
        <v>0</v>
      </c>
      <c r="BL133">
        <v>1</v>
      </c>
      <c r="BM133">
        <v>1</v>
      </c>
      <c r="BN133">
        <v>0</v>
      </c>
      <c r="BO133">
        <v>0</v>
      </c>
      <c r="BP133">
        <v>0</v>
      </c>
      <c r="BQ133">
        <v>0</v>
      </c>
      <c r="BS133">
        <v>1</v>
      </c>
      <c r="BT133">
        <v>1</v>
      </c>
      <c r="BU133">
        <v>0</v>
      </c>
      <c r="BV133">
        <v>0</v>
      </c>
      <c r="BW133">
        <v>0</v>
      </c>
      <c r="BX133">
        <v>0</v>
      </c>
      <c r="BY133">
        <v>184</v>
      </c>
      <c r="CG133" s="4">
        <v>1</v>
      </c>
      <c r="CH133" s="4">
        <v>1</v>
      </c>
      <c r="CI133" s="5">
        <v>0</v>
      </c>
      <c r="CJ133" s="5">
        <v>0</v>
      </c>
      <c r="CK133" s="5">
        <v>0</v>
      </c>
      <c r="CL133" s="5">
        <v>0</v>
      </c>
    </row>
    <row r="134" spans="1:91" hidden="1" x14ac:dyDescent="0.2">
      <c r="A134" t="s">
        <v>462</v>
      </c>
      <c r="B134" t="s">
        <v>419</v>
      </c>
      <c r="C134" t="s">
        <v>459</v>
      </c>
      <c r="D134">
        <v>1.1000000000000001</v>
      </c>
      <c r="E134" t="s">
        <v>90</v>
      </c>
      <c r="F134" t="s">
        <v>429</v>
      </c>
      <c r="G134" t="s">
        <v>421</v>
      </c>
      <c r="H134" t="s">
        <v>422</v>
      </c>
      <c r="I134">
        <v>0.1885</v>
      </c>
      <c r="J134">
        <v>5.8067000000000001E-2</v>
      </c>
      <c r="K134">
        <v>2.8590999999999998E-2</v>
      </c>
      <c r="L134">
        <v>2010.2</v>
      </c>
      <c r="M134">
        <v>23.312999999999999</v>
      </c>
      <c r="N134">
        <v>0.74531999999999998</v>
      </c>
      <c r="O134">
        <v>1.4886999999999999</v>
      </c>
      <c r="P134">
        <v>2034.5</v>
      </c>
      <c r="Q134">
        <v>-57.106999999999999</v>
      </c>
      <c r="R134">
        <v>0.95059000000000005</v>
      </c>
      <c r="S134">
        <v>0.94132000000000005</v>
      </c>
      <c r="T134">
        <v>3.7794000000000001E-2</v>
      </c>
      <c r="U134">
        <v>2.7844000000000001E-2</v>
      </c>
      <c r="V134">
        <v>0.88492999999999999</v>
      </c>
      <c r="W134">
        <v>0.87139</v>
      </c>
      <c r="X134">
        <v>5.7675999999999998E-2</v>
      </c>
      <c r="Y134">
        <v>4.9579999999999999E-2</v>
      </c>
      <c r="Z134">
        <v>0.94021999999999994</v>
      </c>
      <c r="AA134">
        <v>0.93318999999999996</v>
      </c>
      <c r="AB134">
        <v>4.1570000000000003E-2</v>
      </c>
      <c r="AC134">
        <v>3.4143E-2</v>
      </c>
      <c r="AD134">
        <v>20</v>
      </c>
      <c r="AE134">
        <v>20</v>
      </c>
      <c r="AF134">
        <v>0.99621000000000004</v>
      </c>
      <c r="AG134">
        <v>0.19763</v>
      </c>
      <c r="AH134">
        <v>0.79857999999999996</v>
      </c>
      <c r="AI134">
        <v>20</v>
      </c>
      <c r="AJ134">
        <v>1</v>
      </c>
      <c r="AK134">
        <v>19</v>
      </c>
      <c r="AL134">
        <v>0</v>
      </c>
      <c r="AM134">
        <v>0</v>
      </c>
      <c r="AN134">
        <v>0</v>
      </c>
      <c r="AO134">
        <v>0.94694999999999996</v>
      </c>
      <c r="AP134">
        <v>1</v>
      </c>
      <c r="AQ134">
        <v>1</v>
      </c>
      <c r="AR134" t="s">
        <v>95</v>
      </c>
      <c r="AS134" t="s">
        <v>95</v>
      </c>
      <c r="AT134" t="s">
        <v>95</v>
      </c>
      <c r="AU134" t="s">
        <v>95</v>
      </c>
      <c r="AV134" t="s">
        <v>95</v>
      </c>
      <c r="AW134" t="s">
        <v>95</v>
      </c>
      <c r="AX134" t="s">
        <v>95</v>
      </c>
      <c r="AY134" t="s">
        <v>95</v>
      </c>
      <c r="AZ134" t="s">
        <v>95</v>
      </c>
      <c r="BA134" t="s">
        <v>95</v>
      </c>
      <c r="BB134" t="s">
        <v>95</v>
      </c>
      <c r="BC134" t="s">
        <v>95</v>
      </c>
      <c r="BD134" t="s">
        <v>95</v>
      </c>
      <c r="BI134">
        <v>0</v>
      </c>
      <c r="BL134">
        <v>1</v>
      </c>
      <c r="BM134">
        <v>1</v>
      </c>
      <c r="BN134">
        <v>0</v>
      </c>
      <c r="BO134">
        <v>0</v>
      </c>
      <c r="BP134">
        <v>0</v>
      </c>
      <c r="BQ134">
        <v>0</v>
      </c>
      <c r="BS134">
        <v>1</v>
      </c>
      <c r="BT134">
        <v>1</v>
      </c>
      <c r="BU134">
        <v>0</v>
      </c>
      <c r="BV134">
        <v>0</v>
      </c>
      <c r="BW134">
        <v>0</v>
      </c>
      <c r="BX134">
        <v>0</v>
      </c>
      <c r="BY134">
        <v>185</v>
      </c>
      <c r="CG134" s="4">
        <v>1</v>
      </c>
      <c r="CH134" s="4">
        <v>1</v>
      </c>
      <c r="CI134" s="5">
        <v>0</v>
      </c>
      <c r="CJ134" s="5">
        <v>0</v>
      </c>
      <c r="CK134" s="5">
        <v>0</v>
      </c>
      <c r="CL134" s="5">
        <v>0</v>
      </c>
    </row>
    <row r="135" spans="1:91" hidden="1" x14ac:dyDescent="0.2">
      <c r="A135" t="s">
        <v>463</v>
      </c>
      <c r="B135" t="s">
        <v>419</v>
      </c>
      <c r="C135" t="s">
        <v>459</v>
      </c>
      <c r="D135">
        <v>1.1000000000000001</v>
      </c>
      <c r="E135" t="s">
        <v>90</v>
      </c>
      <c r="F135" t="s">
        <v>431</v>
      </c>
      <c r="G135" t="s">
        <v>421</v>
      </c>
      <c r="H135" t="s">
        <v>422</v>
      </c>
      <c r="I135">
        <v>0.33427000000000001</v>
      </c>
      <c r="J135">
        <v>6.4233999999999999E-2</v>
      </c>
      <c r="K135">
        <v>6.9807000000000003E-3</v>
      </c>
      <c r="L135">
        <v>2009.4</v>
      </c>
      <c r="M135">
        <v>13.146000000000001</v>
      </c>
      <c r="N135">
        <v>0.13843</v>
      </c>
      <c r="O135" s="1">
        <v>6.4071000000000003E-26</v>
      </c>
      <c r="P135">
        <v>1147.7</v>
      </c>
      <c r="Q135">
        <v>-13.959</v>
      </c>
      <c r="R135">
        <v>0.86753999999999998</v>
      </c>
      <c r="S135">
        <v>0.84104999999999996</v>
      </c>
      <c r="T135">
        <v>1.5733E-2</v>
      </c>
      <c r="U135">
        <v>1.2220999999999999E-2</v>
      </c>
      <c r="V135">
        <v>0.67630999999999997</v>
      </c>
      <c r="W135">
        <v>0.63585000000000003</v>
      </c>
      <c r="X135">
        <v>2.4594000000000001E-2</v>
      </c>
      <c r="Y135">
        <v>1.9973999999999999E-2</v>
      </c>
      <c r="Z135">
        <v>0.78230999999999995</v>
      </c>
      <c r="AA135">
        <v>0.75509999999999999</v>
      </c>
      <c r="AB135">
        <v>2.0168999999999999E-2</v>
      </c>
      <c r="AC135">
        <v>1.6400999999999999E-2</v>
      </c>
      <c r="AD135">
        <v>19</v>
      </c>
      <c r="AE135">
        <v>19</v>
      </c>
      <c r="AF135">
        <v>1.1254999999999999</v>
      </c>
      <c r="AG135">
        <v>6.9349999999999995E-2</v>
      </c>
      <c r="AH135">
        <v>1.0561</v>
      </c>
      <c r="AI135">
        <v>19</v>
      </c>
      <c r="AJ135">
        <v>6</v>
      </c>
      <c r="AK135">
        <v>18</v>
      </c>
      <c r="AL135">
        <v>1</v>
      </c>
      <c r="AM135">
        <v>0</v>
      </c>
      <c r="AN135">
        <v>1</v>
      </c>
      <c r="AO135">
        <v>0.93688000000000005</v>
      </c>
      <c r="AP135">
        <v>1</v>
      </c>
      <c r="AQ135">
        <v>1</v>
      </c>
      <c r="AR135" t="s">
        <v>95</v>
      </c>
      <c r="AS135" t="s">
        <v>95</v>
      </c>
      <c r="AT135" t="s">
        <v>95</v>
      </c>
      <c r="AU135" t="s">
        <v>95</v>
      </c>
      <c r="AV135" t="s">
        <v>95</v>
      </c>
      <c r="AW135" t="s">
        <v>95</v>
      </c>
      <c r="AX135" t="s">
        <v>95</v>
      </c>
      <c r="AY135" t="s">
        <v>95</v>
      </c>
      <c r="AZ135" t="s">
        <v>95</v>
      </c>
      <c r="BA135" t="s">
        <v>95</v>
      </c>
      <c r="BB135" t="s">
        <v>95</v>
      </c>
      <c r="BC135" t="s">
        <v>95</v>
      </c>
      <c r="BD135" t="s">
        <v>95</v>
      </c>
      <c r="BI135">
        <v>0</v>
      </c>
      <c r="BL135">
        <v>1</v>
      </c>
      <c r="BM135">
        <v>1</v>
      </c>
      <c r="BN135">
        <v>0</v>
      </c>
      <c r="BO135">
        <v>0</v>
      </c>
      <c r="BP135">
        <v>0</v>
      </c>
      <c r="BQ135">
        <v>0</v>
      </c>
      <c r="BS135">
        <v>1</v>
      </c>
      <c r="BT135">
        <v>1</v>
      </c>
      <c r="BU135">
        <v>0</v>
      </c>
      <c r="BV135">
        <v>0</v>
      </c>
      <c r="BW135">
        <v>0</v>
      </c>
      <c r="BX135">
        <v>0</v>
      </c>
      <c r="BY135">
        <v>186</v>
      </c>
      <c r="CG135" s="4">
        <v>1</v>
      </c>
      <c r="CH135" s="4">
        <v>1</v>
      </c>
      <c r="CI135" s="5">
        <v>0</v>
      </c>
      <c r="CJ135" s="5">
        <v>0</v>
      </c>
      <c r="CK135" s="5">
        <v>0</v>
      </c>
      <c r="CL135" s="5">
        <v>0</v>
      </c>
    </row>
    <row r="136" spans="1:91" hidden="1" x14ac:dyDescent="0.2">
      <c r="A136" t="s">
        <v>464</v>
      </c>
      <c r="B136" t="s">
        <v>419</v>
      </c>
      <c r="C136" t="s">
        <v>459</v>
      </c>
      <c r="D136">
        <v>1.1000000000000001</v>
      </c>
      <c r="E136" t="s">
        <v>90</v>
      </c>
      <c r="F136" t="s">
        <v>433</v>
      </c>
      <c r="G136" t="s">
        <v>421</v>
      </c>
      <c r="H136" t="s">
        <v>422</v>
      </c>
      <c r="I136">
        <v>6.7990999999999996E-2</v>
      </c>
      <c r="J136">
        <v>3.3164000000000002E-3</v>
      </c>
      <c r="K136">
        <v>2.5215999999999999E-2</v>
      </c>
      <c r="L136">
        <v>2038.2</v>
      </c>
      <c r="M136">
        <v>64.632999999999996</v>
      </c>
      <c r="N136">
        <v>2.4316</v>
      </c>
      <c r="O136">
        <v>1554.8</v>
      </c>
      <c r="P136" s="1">
        <v>157540</v>
      </c>
      <c r="Q136">
        <v>-50.39</v>
      </c>
      <c r="R136">
        <v>0.97299999999999998</v>
      </c>
      <c r="S136">
        <v>0.96143000000000001</v>
      </c>
      <c r="T136">
        <v>1.3979E-2</v>
      </c>
      <c r="U136">
        <v>1.0647999999999999E-2</v>
      </c>
      <c r="V136">
        <v>-30.457999999999998</v>
      </c>
      <c r="W136">
        <v>-38.322000000000003</v>
      </c>
      <c r="X136">
        <v>0.47715000000000002</v>
      </c>
      <c r="Y136">
        <v>0.46949999999999997</v>
      </c>
      <c r="Z136">
        <v>0.96574000000000004</v>
      </c>
      <c r="AA136">
        <v>0.95716999999999997</v>
      </c>
      <c r="AB136">
        <v>1.5747000000000001E-2</v>
      </c>
      <c r="AC136">
        <v>1.1448E-2</v>
      </c>
      <c r="AD136">
        <v>11</v>
      </c>
      <c r="AE136">
        <v>11</v>
      </c>
      <c r="AF136">
        <v>0.24926000000000001</v>
      </c>
      <c r="AG136">
        <v>0.14513000000000001</v>
      </c>
      <c r="AH136">
        <v>0.10413</v>
      </c>
      <c r="AI136">
        <v>12</v>
      </c>
      <c r="AJ136">
        <v>0</v>
      </c>
      <c r="AK136">
        <v>9</v>
      </c>
      <c r="AL136">
        <v>0</v>
      </c>
      <c r="AM136">
        <v>1</v>
      </c>
      <c r="AN136">
        <v>0</v>
      </c>
      <c r="AO136">
        <v>0.89964999999999995</v>
      </c>
      <c r="AP136">
        <v>1</v>
      </c>
      <c r="AQ136">
        <v>1</v>
      </c>
      <c r="AR136" t="s">
        <v>95</v>
      </c>
      <c r="AS136" t="s">
        <v>95</v>
      </c>
      <c r="AT136" t="s">
        <v>95</v>
      </c>
      <c r="AU136" t="s">
        <v>95</v>
      </c>
      <c r="AV136" t="s">
        <v>95</v>
      </c>
      <c r="AW136" t="s">
        <v>95</v>
      </c>
      <c r="AX136" t="s">
        <v>95</v>
      </c>
      <c r="AY136" t="s">
        <v>94</v>
      </c>
      <c r="AZ136" t="s">
        <v>95</v>
      </c>
      <c r="BA136" t="s">
        <v>94</v>
      </c>
      <c r="BB136" t="s">
        <v>95</v>
      </c>
      <c r="BC136" t="s">
        <v>94</v>
      </c>
      <c r="BD136" t="s">
        <v>95</v>
      </c>
      <c r="BI136">
        <v>0</v>
      </c>
      <c r="BL136">
        <v>1</v>
      </c>
      <c r="BM136">
        <v>1</v>
      </c>
      <c r="BN136">
        <v>0</v>
      </c>
      <c r="BO136">
        <v>0</v>
      </c>
      <c r="BP136">
        <v>0</v>
      </c>
      <c r="BQ136">
        <v>0</v>
      </c>
      <c r="BS136">
        <v>1</v>
      </c>
      <c r="BT136">
        <v>1</v>
      </c>
      <c r="BU136">
        <v>0</v>
      </c>
      <c r="BV136">
        <v>0</v>
      </c>
      <c r="BW136">
        <v>0</v>
      </c>
      <c r="BX136">
        <v>0</v>
      </c>
      <c r="BY136">
        <v>187</v>
      </c>
      <c r="CG136" s="4">
        <v>1</v>
      </c>
      <c r="CH136" s="4">
        <v>1</v>
      </c>
      <c r="CI136" s="5">
        <v>0</v>
      </c>
      <c r="CJ136" s="5">
        <v>0</v>
      </c>
      <c r="CK136" s="5">
        <v>0</v>
      </c>
      <c r="CL136" s="5">
        <v>0</v>
      </c>
    </row>
    <row r="137" spans="1:91" hidden="1" x14ac:dyDescent="0.2">
      <c r="A137" t="s">
        <v>465</v>
      </c>
      <c r="B137" t="s">
        <v>419</v>
      </c>
      <c r="C137" t="s">
        <v>459</v>
      </c>
      <c r="D137">
        <v>1.1000000000000001</v>
      </c>
      <c r="E137" t="s">
        <v>90</v>
      </c>
      <c r="F137" t="s">
        <v>435</v>
      </c>
      <c r="G137" t="s">
        <v>107</v>
      </c>
      <c r="H137" t="s">
        <v>422</v>
      </c>
      <c r="I137">
        <v>0.12124</v>
      </c>
      <c r="J137">
        <v>6.8094000000000002E-2</v>
      </c>
      <c r="K137">
        <v>2.2232999999999999E-2</v>
      </c>
      <c r="L137">
        <v>2017.3</v>
      </c>
      <c r="M137">
        <v>36.247</v>
      </c>
      <c r="N137">
        <v>0.80447999999999997</v>
      </c>
      <c r="O137">
        <v>1.0911999999999999</v>
      </c>
      <c r="P137">
        <v>2032.6</v>
      </c>
      <c r="Q137">
        <v>-44.445999999999998</v>
      </c>
      <c r="R137">
        <v>0.90102000000000004</v>
      </c>
      <c r="S137">
        <v>0.88246000000000002</v>
      </c>
      <c r="T137">
        <v>4.2297000000000001E-2</v>
      </c>
      <c r="U137">
        <v>3.4236999999999997E-2</v>
      </c>
      <c r="V137">
        <v>0.89253000000000005</v>
      </c>
      <c r="W137">
        <v>0.87988999999999995</v>
      </c>
      <c r="X137">
        <v>4.4073000000000001E-2</v>
      </c>
      <c r="Y137">
        <v>3.6118999999999998E-2</v>
      </c>
      <c r="Z137">
        <v>0.90930999999999995</v>
      </c>
      <c r="AA137">
        <v>0.89863999999999999</v>
      </c>
      <c r="AB137">
        <v>4.0487000000000002E-2</v>
      </c>
      <c r="AC137">
        <v>3.2086000000000003E-2</v>
      </c>
      <c r="AD137">
        <v>20</v>
      </c>
      <c r="AE137">
        <v>20</v>
      </c>
      <c r="AF137">
        <v>0.80113999999999996</v>
      </c>
      <c r="AG137">
        <v>0.12113</v>
      </c>
      <c r="AH137">
        <v>0.68</v>
      </c>
      <c r="AI137">
        <v>20</v>
      </c>
      <c r="AJ137">
        <v>0</v>
      </c>
      <c r="AK137">
        <v>19</v>
      </c>
      <c r="AL137">
        <v>0</v>
      </c>
      <c r="AM137">
        <v>0</v>
      </c>
      <c r="AN137">
        <v>0</v>
      </c>
      <c r="AO137">
        <v>0.89776999999999996</v>
      </c>
      <c r="AP137">
        <v>1</v>
      </c>
      <c r="AQ137">
        <v>1</v>
      </c>
      <c r="AR137" t="s">
        <v>95</v>
      </c>
      <c r="AS137" t="s">
        <v>95</v>
      </c>
      <c r="AT137" t="s">
        <v>95</v>
      </c>
      <c r="AU137" t="s">
        <v>95</v>
      </c>
      <c r="AV137" t="s">
        <v>95</v>
      </c>
      <c r="AW137" t="s">
        <v>95</v>
      </c>
      <c r="AX137" t="s">
        <v>95</v>
      </c>
      <c r="AY137" t="s">
        <v>95</v>
      </c>
      <c r="AZ137" t="s">
        <v>95</v>
      </c>
      <c r="BA137" t="s">
        <v>95</v>
      </c>
      <c r="BB137" t="s">
        <v>95</v>
      </c>
      <c r="BC137" t="s">
        <v>95</v>
      </c>
      <c r="BD137" t="s">
        <v>95</v>
      </c>
      <c r="BI137">
        <v>0</v>
      </c>
      <c r="BJ137" t="s">
        <v>108</v>
      </c>
      <c r="BK137" t="s">
        <v>109</v>
      </c>
      <c r="BL137">
        <v>1</v>
      </c>
      <c r="BM137">
        <v>1</v>
      </c>
      <c r="BN137">
        <v>0</v>
      </c>
      <c r="BO137">
        <v>1</v>
      </c>
      <c r="BP137">
        <v>0</v>
      </c>
      <c r="BQ137">
        <v>0</v>
      </c>
      <c r="BS137">
        <v>1</v>
      </c>
      <c r="BT137">
        <v>1</v>
      </c>
      <c r="BU137">
        <v>0</v>
      </c>
      <c r="BV137">
        <v>1</v>
      </c>
      <c r="BW137">
        <v>0</v>
      </c>
      <c r="BX137">
        <v>0</v>
      </c>
      <c r="BY137">
        <v>188</v>
      </c>
      <c r="CG137" s="4">
        <v>1</v>
      </c>
      <c r="CH137" s="4">
        <v>1</v>
      </c>
      <c r="CI137" s="5">
        <v>0</v>
      </c>
      <c r="CJ137" s="5">
        <v>0</v>
      </c>
      <c r="CK137" s="5">
        <v>0</v>
      </c>
      <c r="CL137" s="5">
        <v>0</v>
      </c>
    </row>
    <row r="138" spans="1:91" hidden="1" x14ac:dyDescent="0.2">
      <c r="A138" t="s">
        <v>466</v>
      </c>
      <c r="B138" t="s">
        <v>419</v>
      </c>
      <c r="C138" t="s">
        <v>459</v>
      </c>
      <c r="D138">
        <v>2.9</v>
      </c>
      <c r="E138" t="s">
        <v>437</v>
      </c>
      <c r="F138" t="s">
        <v>438</v>
      </c>
      <c r="G138" t="s">
        <v>92</v>
      </c>
      <c r="H138" t="s">
        <v>422</v>
      </c>
      <c r="I138">
        <v>0.31137999999999999</v>
      </c>
      <c r="J138">
        <v>4.4590999999999997E-3</v>
      </c>
      <c r="K138">
        <v>3.7381999999999999E-2</v>
      </c>
      <c r="L138">
        <v>2005.2</v>
      </c>
      <c r="M138">
        <v>14.113</v>
      </c>
      <c r="N138">
        <v>0.83096000000000003</v>
      </c>
      <c r="O138">
        <v>1554.4</v>
      </c>
      <c r="P138" s="1">
        <v>157540</v>
      </c>
      <c r="Q138">
        <v>-74.537999999999997</v>
      </c>
      <c r="R138">
        <v>0.99585999999999997</v>
      </c>
      <c r="S138">
        <v>0.99504000000000004</v>
      </c>
      <c r="T138">
        <v>1.3756000000000001E-2</v>
      </c>
      <c r="U138">
        <v>1.1495999999999999E-2</v>
      </c>
      <c r="V138">
        <v>-7.8449</v>
      </c>
      <c r="W138">
        <v>-8.9504999999999999</v>
      </c>
      <c r="X138">
        <v>0.63614000000000004</v>
      </c>
      <c r="Y138">
        <v>0.59909999999999997</v>
      </c>
      <c r="Z138">
        <v>0.91627000000000003</v>
      </c>
      <c r="AA138">
        <v>0.90581</v>
      </c>
      <c r="AB138">
        <v>6.1892000000000003E-2</v>
      </c>
      <c r="AC138">
        <v>5.2927000000000002E-2</v>
      </c>
      <c r="AD138">
        <v>19</v>
      </c>
      <c r="AE138">
        <v>19</v>
      </c>
      <c r="AF138">
        <v>1.0003</v>
      </c>
      <c r="AG138">
        <v>0.22745000000000001</v>
      </c>
      <c r="AH138">
        <v>0.77290000000000003</v>
      </c>
      <c r="AI138">
        <v>19</v>
      </c>
      <c r="AJ138">
        <v>0</v>
      </c>
      <c r="AK138">
        <v>18</v>
      </c>
      <c r="AL138">
        <v>0</v>
      </c>
      <c r="AM138">
        <v>0</v>
      </c>
      <c r="AN138">
        <v>0</v>
      </c>
      <c r="AO138">
        <v>0.95028999999999997</v>
      </c>
      <c r="AP138">
        <v>1</v>
      </c>
      <c r="AQ138">
        <v>1</v>
      </c>
      <c r="AR138" t="s">
        <v>95</v>
      </c>
      <c r="AS138" t="s">
        <v>95</v>
      </c>
      <c r="AT138" t="s">
        <v>95</v>
      </c>
      <c r="AU138" t="s">
        <v>95</v>
      </c>
      <c r="AV138" t="s">
        <v>95</v>
      </c>
      <c r="AW138" t="s">
        <v>95</v>
      </c>
      <c r="AX138" t="s">
        <v>95</v>
      </c>
      <c r="AY138" t="s">
        <v>95</v>
      </c>
      <c r="AZ138" t="s">
        <v>95</v>
      </c>
      <c r="BA138" t="s">
        <v>95</v>
      </c>
      <c r="BB138" t="s">
        <v>95</v>
      </c>
      <c r="BC138" t="s">
        <v>95</v>
      </c>
      <c r="BD138" t="s">
        <v>95</v>
      </c>
      <c r="BI138">
        <v>0</v>
      </c>
      <c r="BL138">
        <v>1</v>
      </c>
      <c r="BM138">
        <v>1</v>
      </c>
      <c r="BS138">
        <v>1</v>
      </c>
      <c r="BT138">
        <v>1</v>
      </c>
      <c r="BU138">
        <v>0</v>
      </c>
      <c r="BV138">
        <v>0</v>
      </c>
      <c r="BW138">
        <v>0</v>
      </c>
      <c r="BX138">
        <v>1</v>
      </c>
      <c r="BY138">
        <v>189</v>
      </c>
      <c r="CG138" s="4">
        <v>1</v>
      </c>
      <c r="CH138" s="4">
        <v>1</v>
      </c>
      <c r="CI138" s="5">
        <v>0</v>
      </c>
      <c r="CJ138" s="5">
        <v>0</v>
      </c>
      <c r="CK138" s="5">
        <v>0</v>
      </c>
      <c r="CL138" s="5">
        <v>1</v>
      </c>
    </row>
    <row r="139" spans="1:91" hidden="1" x14ac:dyDescent="0.2">
      <c r="A139" t="s">
        <v>467</v>
      </c>
      <c r="B139" t="s">
        <v>419</v>
      </c>
      <c r="C139" t="s">
        <v>468</v>
      </c>
      <c r="D139">
        <v>1.1000000000000001</v>
      </c>
      <c r="E139" t="s">
        <v>90</v>
      </c>
      <c r="F139" t="s">
        <v>420</v>
      </c>
      <c r="G139" t="s">
        <v>421</v>
      </c>
      <c r="H139" t="s">
        <v>422</v>
      </c>
      <c r="I139">
        <v>0.10412</v>
      </c>
      <c r="J139">
        <v>0.10174999999999999</v>
      </c>
      <c r="K139">
        <v>2.5048000000000001E-2</v>
      </c>
      <c r="L139">
        <v>2052</v>
      </c>
      <c r="M139">
        <v>42.207000000000001</v>
      </c>
      <c r="N139">
        <v>13.634</v>
      </c>
      <c r="O139">
        <v>1.2116</v>
      </c>
      <c r="P139">
        <v>2029.3</v>
      </c>
      <c r="Q139">
        <v>-50.151000000000003</v>
      </c>
      <c r="R139">
        <v>0.98465999999999998</v>
      </c>
      <c r="S139">
        <v>0.98177999999999999</v>
      </c>
      <c r="T139">
        <v>1.8418E-2</v>
      </c>
      <c r="U139">
        <v>1.3932E-2</v>
      </c>
      <c r="V139">
        <v>0.98463000000000001</v>
      </c>
      <c r="W139">
        <v>0.98282999999999998</v>
      </c>
      <c r="X139">
        <v>1.8430999999999999E-2</v>
      </c>
      <c r="Y139">
        <v>1.3925999999999999E-2</v>
      </c>
      <c r="Z139">
        <v>0.94352999999999998</v>
      </c>
      <c r="AA139">
        <v>0.93689</v>
      </c>
      <c r="AB139">
        <v>3.5333999999999997E-2</v>
      </c>
      <c r="AC139">
        <v>2.5899999999999999E-2</v>
      </c>
      <c r="AD139">
        <v>20</v>
      </c>
      <c r="AE139">
        <v>20</v>
      </c>
      <c r="AF139">
        <v>4.2136E-2</v>
      </c>
      <c r="AG139">
        <v>4.4593000000000002E-3</v>
      </c>
      <c r="AH139">
        <v>3.7677000000000002E-2</v>
      </c>
      <c r="AI139">
        <v>20</v>
      </c>
      <c r="AJ139">
        <v>0</v>
      </c>
      <c r="AK139">
        <v>19</v>
      </c>
      <c r="AL139">
        <v>0</v>
      </c>
      <c r="AM139">
        <v>0</v>
      </c>
      <c r="AN139">
        <v>0</v>
      </c>
      <c r="AO139">
        <v>0.89947999999999995</v>
      </c>
      <c r="AP139">
        <v>1</v>
      </c>
      <c r="AQ139">
        <v>1</v>
      </c>
      <c r="AR139" t="s">
        <v>95</v>
      </c>
      <c r="AS139" t="s">
        <v>95</v>
      </c>
      <c r="AT139" t="s">
        <v>95</v>
      </c>
      <c r="AU139" t="s">
        <v>95</v>
      </c>
      <c r="AV139" t="s">
        <v>95</v>
      </c>
      <c r="AW139" t="s">
        <v>95</v>
      </c>
      <c r="AX139" t="s">
        <v>95</v>
      </c>
      <c r="AY139" t="s">
        <v>94</v>
      </c>
      <c r="AZ139" t="s">
        <v>95</v>
      </c>
      <c r="BA139" t="s">
        <v>94</v>
      </c>
      <c r="BB139" t="s">
        <v>95</v>
      </c>
      <c r="BC139" t="s">
        <v>94</v>
      </c>
      <c r="BD139" t="s">
        <v>95</v>
      </c>
      <c r="BI139">
        <v>0</v>
      </c>
      <c r="BL139">
        <v>1</v>
      </c>
      <c r="BM139">
        <v>1</v>
      </c>
      <c r="BN139">
        <v>0</v>
      </c>
      <c r="BO139">
        <v>0</v>
      </c>
      <c r="BP139">
        <v>0</v>
      </c>
      <c r="BQ139">
        <v>0</v>
      </c>
      <c r="BS139">
        <v>1</v>
      </c>
      <c r="BT139">
        <v>1</v>
      </c>
      <c r="BU139">
        <v>0</v>
      </c>
      <c r="BV139">
        <v>0</v>
      </c>
      <c r="BW139">
        <v>0</v>
      </c>
      <c r="BX139">
        <v>0</v>
      </c>
      <c r="BY139">
        <v>190</v>
      </c>
      <c r="CG139" s="4">
        <v>1</v>
      </c>
      <c r="CH139" s="4">
        <v>1</v>
      </c>
      <c r="CI139" s="5">
        <v>0</v>
      </c>
      <c r="CJ139" s="5">
        <v>1</v>
      </c>
      <c r="CK139" s="5">
        <v>0</v>
      </c>
      <c r="CL139" s="5">
        <v>0</v>
      </c>
      <c r="CM139" s="12" t="s">
        <v>3455</v>
      </c>
    </row>
    <row r="140" spans="1:91" hidden="1" x14ac:dyDescent="0.2">
      <c r="A140" t="s">
        <v>469</v>
      </c>
      <c r="B140" t="s">
        <v>419</v>
      </c>
      <c r="C140" t="s">
        <v>468</v>
      </c>
      <c r="D140">
        <v>1.1000000000000001</v>
      </c>
      <c r="E140" t="s">
        <v>90</v>
      </c>
      <c r="F140" t="s">
        <v>424</v>
      </c>
      <c r="G140" t="s">
        <v>421</v>
      </c>
      <c r="H140" t="s">
        <v>422</v>
      </c>
      <c r="I140">
        <v>0.22439999999999999</v>
      </c>
      <c r="J140">
        <v>-9.7116999999999995E-2</v>
      </c>
      <c r="K140">
        <v>1.0045999999999999E-2</v>
      </c>
      <c r="L140">
        <v>2038.6</v>
      </c>
      <c r="M140">
        <v>19.582999999999998</v>
      </c>
      <c r="N140">
        <v>7.9954999999999998</v>
      </c>
      <c r="O140">
        <v>0.40539999999999998</v>
      </c>
      <c r="P140">
        <v>-66.305999999999997</v>
      </c>
      <c r="Q140">
        <v>-20.173999999999999</v>
      </c>
      <c r="R140">
        <v>0.87166999999999994</v>
      </c>
      <c r="S140">
        <v>0.82889000000000002</v>
      </c>
      <c r="T140">
        <v>2.1514999999999999E-2</v>
      </c>
      <c r="U140">
        <v>1.6393000000000001E-2</v>
      </c>
      <c r="V140">
        <v>-1.0971</v>
      </c>
      <c r="W140">
        <v>-1.5165</v>
      </c>
      <c r="X140">
        <v>8.6973999999999996E-2</v>
      </c>
      <c r="Y140">
        <v>6.2908000000000006E-2</v>
      </c>
      <c r="Z140">
        <v>0.69133</v>
      </c>
      <c r="AA140">
        <v>0.62960000000000005</v>
      </c>
      <c r="AB140">
        <v>3.3368000000000002E-2</v>
      </c>
      <c r="AC140">
        <v>2.7699999999999999E-2</v>
      </c>
      <c r="AD140">
        <v>13</v>
      </c>
      <c r="AE140">
        <v>13</v>
      </c>
      <c r="AF140">
        <v>2.5201999999999999E-2</v>
      </c>
      <c r="AG140">
        <v>1.3381999999999999E-3</v>
      </c>
      <c r="AH140">
        <v>2.3862999999999999E-2</v>
      </c>
      <c r="AI140">
        <v>16</v>
      </c>
      <c r="AJ140">
        <v>1</v>
      </c>
      <c r="AK140">
        <v>12</v>
      </c>
      <c r="AL140">
        <v>0</v>
      </c>
      <c r="AM140">
        <v>0</v>
      </c>
      <c r="AN140">
        <v>1</v>
      </c>
      <c r="AO140">
        <v>0.80154000000000003</v>
      </c>
      <c r="AP140">
        <v>1</v>
      </c>
      <c r="AQ140">
        <v>1</v>
      </c>
      <c r="AR140" t="s">
        <v>95</v>
      </c>
      <c r="AS140" t="s">
        <v>95</v>
      </c>
      <c r="AT140" t="s">
        <v>95</v>
      </c>
      <c r="AU140" t="s">
        <v>95</v>
      </c>
      <c r="AV140" t="s">
        <v>95</v>
      </c>
      <c r="AW140" t="s">
        <v>95</v>
      </c>
      <c r="AX140" t="s">
        <v>95</v>
      </c>
      <c r="AY140" t="s">
        <v>94</v>
      </c>
      <c r="AZ140" t="s">
        <v>95</v>
      </c>
      <c r="BA140" t="s">
        <v>94</v>
      </c>
      <c r="BB140" t="s">
        <v>95</v>
      </c>
      <c r="BC140" t="s">
        <v>94</v>
      </c>
      <c r="BD140" t="s">
        <v>95</v>
      </c>
      <c r="BI140">
        <v>0</v>
      </c>
      <c r="BL140">
        <v>1</v>
      </c>
      <c r="BM140">
        <v>1</v>
      </c>
      <c r="BN140">
        <v>0</v>
      </c>
      <c r="BO140">
        <v>0</v>
      </c>
      <c r="BP140">
        <v>0</v>
      </c>
      <c r="BQ140">
        <v>0</v>
      </c>
      <c r="BS140">
        <v>1</v>
      </c>
      <c r="BT140">
        <v>1</v>
      </c>
      <c r="BU140">
        <v>0</v>
      </c>
      <c r="BV140">
        <v>0</v>
      </c>
      <c r="BW140">
        <v>0</v>
      </c>
      <c r="BX140">
        <v>0</v>
      </c>
      <c r="BY140">
        <v>191</v>
      </c>
      <c r="CG140" s="4">
        <v>1</v>
      </c>
      <c r="CH140" s="4">
        <v>1</v>
      </c>
      <c r="CI140" s="5">
        <v>0</v>
      </c>
      <c r="CJ140" s="5">
        <v>0</v>
      </c>
      <c r="CK140" s="5">
        <v>0</v>
      </c>
      <c r="CL140" s="5">
        <v>0</v>
      </c>
    </row>
    <row r="141" spans="1:91" hidden="1" x14ac:dyDescent="0.2">
      <c r="A141" t="s">
        <v>470</v>
      </c>
      <c r="B141" t="s">
        <v>419</v>
      </c>
      <c r="C141" t="s">
        <v>468</v>
      </c>
      <c r="D141">
        <v>1.1000000000000001</v>
      </c>
      <c r="E141" t="s">
        <v>90</v>
      </c>
      <c r="F141" t="s">
        <v>426</v>
      </c>
      <c r="G141" t="s">
        <v>421</v>
      </c>
      <c r="H141" t="s">
        <v>422</v>
      </c>
      <c r="I141">
        <v>0.16064000000000001</v>
      </c>
      <c r="J141">
        <v>5.4962999999999998E-2</v>
      </c>
      <c r="K141">
        <v>2.7688000000000001E-2</v>
      </c>
      <c r="L141">
        <v>2009.3</v>
      </c>
      <c r="M141">
        <v>27.356000000000002</v>
      </c>
      <c r="N141">
        <v>0.80269000000000001</v>
      </c>
      <c r="O141">
        <v>1.6872</v>
      </c>
      <c r="P141">
        <v>2036.1</v>
      </c>
      <c r="Q141">
        <v>-55.237000000000002</v>
      </c>
      <c r="R141">
        <v>0.98494000000000004</v>
      </c>
      <c r="S141">
        <v>0.98192999999999997</v>
      </c>
      <c r="T141">
        <v>2.0243000000000001E-2</v>
      </c>
      <c r="U141">
        <v>1.6167000000000001E-2</v>
      </c>
      <c r="V141">
        <v>0.94301999999999997</v>
      </c>
      <c r="W141">
        <v>0.93589999999999995</v>
      </c>
      <c r="X141">
        <v>3.9378000000000003E-2</v>
      </c>
      <c r="Y141">
        <v>3.1815999999999997E-2</v>
      </c>
      <c r="Z141">
        <v>0.98245000000000005</v>
      </c>
      <c r="AA141">
        <v>0.98026000000000002</v>
      </c>
      <c r="AB141">
        <v>2.1853999999999998E-2</v>
      </c>
      <c r="AC141">
        <v>1.7021999999999999E-2</v>
      </c>
      <c r="AD141">
        <v>19</v>
      </c>
      <c r="AE141">
        <v>19</v>
      </c>
      <c r="AF141">
        <v>0.92476999999999998</v>
      </c>
      <c r="AG141">
        <v>0.24779000000000001</v>
      </c>
      <c r="AH141">
        <v>0.67696999999999996</v>
      </c>
      <c r="AI141">
        <v>20</v>
      </c>
      <c r="AJ141">
        <v>0</v>
      </c>
      <c r="AK141">
        <v>18</v>
      </c>
      <c r="AL141">
        <v>0</v>
      </c>
      <c r="AM141">
        <v>0</v>
      </c>
      <c r="AN141">
        <v>0</v>
      </c>
      <c r="AO141">
        <v>0.93894999999999995</v>
      </c>
      <c r="AP141">
        <v>1</v>
      </c>
      <c r="AQ141">
        <v>1</v>
      </c>
      <c r="AR141" t="s">
        <v>95</v>
      </c>
      <c r="AS141" t="s">
        <v>95</v>
      </c>
      <c r="AT141" t="s">
        <v>95</v>
      </c>
      <c r="AU141" t="s">
        <v>95</v>
      </c>
      <c r="AV141" t="s">
        <v>95</v>
      </c>
      <c r="AW141" t="s">
        <v>95</v>
      </c>
      <c r="AX141" t="s">
        <v>95</v>
      </c>
      <c r="AY141" t="s">
        <v>95</v>
      </c>
      <c r="AZ141" t="s">
        <v>95</v>
      </c>
      <c r="BA141" t="s">
        <v>95</v>
      </c>
      <c r="BB141" t="s">
        <v>95</v>
      </c>
      <c r="BC141" t="s">
        <v>95</v>
      </c>
      <c r="BD141" t="s">
        <v>95</v>
      </c>
      <c r="BI141">
        <v>0</v>
      </c>
      <c r="BL141">
        <v>1</v>
      </c>
      <c r="BM141">
        <v>1</v>
      </c>
      <c r="BN141">
        <v>0</v>
      </c>
      <c r="BO141">
        <v>0</v>
      </c>
      <c r="BP141">
        <v>0</v>
      </c>
      <c r="BQ141">
        <v>0</v>
      </c>
      <c r="BS141">
        <v>1</v>
      </c>
      <c r="BT141">
        <v>1</v>
      </c>
      <c r="BU141">
        <v>0</v>
      </c>
      <c r="BV141">
        <v>0</v>
      </c>
      <c r="BW141">
        <v>0</v>
      </c>
      <c r="BX141">
        <v>0</v>
      </c>
      <c r="BY141">
        <v>192</v>
      </c>
      <c r="CG141" s="4">
        <v>1</v>
      </c>
      <c r="CH141" s="4">
        <v>1</v>
      </c>
      <c r="CI141" s="5">
        <v>0</v>
      </c>
      <c r="CJ141" s="5">
        <v>0</v>
      </c>
      <c r="CK141" s="5">
        <v>0</v>
      </c>
      <c r="CL141" s="5">
        <v>0</v>
      </c>
    </row>
    <row r="142" spans="1:91" hidden="1" x14ac:dyDescent="0.2">
      <c r="A142" t="s">
        <v>471</v>
      </c>
      <c r="B142" t="s">
        <v>419</v>
      </c>
      <c r="C142" t="s">
        <v>468</v>
      </c>
      <c r="D142">
        <v>1.1000000000000001</v>
      </c>
      <c r="E142" t="s">
        <v>90</v>
      </c>
      <c r="F142" t="s">
        <v>429</v>
      </c>
      <c r="G142" t="s">
        <v>421</v>
      </c>
      <c r="H142" t="s">
        <v>422</v>
      </c>
      <c r="I142">
        <v>0.13952999999999999</v>
      </c>
      <c r="J142">
        <v>5.323E-2</v>
      </c>
      <c r="K142">
        <v>2.7151000000000002E-2</v>
      </c>
      <c r="L142">
        <v>2010.8</v>
      </c>
      <c r="M142">
        <v>31.494</v>
      </c>
      <c r="N142">
        <v>0.86970000000000003</v>
      </c>
      <c r="O142">
        <v>2.2850000000000001</v>
      </c>
      <c r="P142">
        <v>2042.8</v>
      </c>
      <c r="Q142">
        <v>-54.164000000000001</v>
      </c>
      <c r="R142">
        <v>0.98533999999999999</v>
      </c>
      <c r="S142">
        <v>0.98275000000000001</v>
      </c>
      <c r="T142">
        <v>2.0072E-2</v>
      </c>
      <c r="U142">
        <v>1.5207E-2</v>
      </c>
      <c r="V142">
        <v>0.94847000000000004</v>
      </c>
      <c r="W142">
        <v>0.94274000000000002</v>
      </c>
      <c r="X142">
        <v>3.7630999999999998E-2</v>
      </c>
      <c r="Y142">
        <v>2.9909000000000002E-2</v>
      </c>
      <c r="Z142">
        <v>0.98367000000000004</v>
      </c>
      <c r="AA142">
        <v>0.98185</v>
      </c>
      <c r="AB142">
        <v>2.1186E-2</v>
      </c>
      <c r="AC142">
        <v>1.6733999999999999E-2</v>
      </c>
      <c r="AD142">
        <v>21</v>
      </c>
      <c r="AE142">
        <v>21</v>
      </c>
      <c r="AF142">
        <v>0.84143999999999997</v>
      </c>
      <c r="AG142">
        <v>0.24168999999999999</v>
      </c>
      <c r="AH142">
        <v>0.59975000000000001</v>
      </c>
      <c r="AI142">
        <v>21</v>
      </c>
      <c r="AJ142">
        <v>0</v>
      </c>
      <c r="AK142">
        <v>20</v>
      </c>
      <c r="AL142">
        <v>0</v>
      </c>
      <c r="AM142">
        <v>0</v>
      </c>
      <c r="AN142">
        <v>0</v>
      </c>
      <c r="AO142">
        <v>0.94489000000000001</v>
      </c>
      <c r="AP142">
        <v>1</v>
      </c>
      <c r="AQ142">
        <v>1</v>
      </c>
      <c r="AR142" t="s">
        <v>95</v>
      </c>
      <c r="AS142" t="s">
        <v>95</v>
      </c>
      <c r="AT142" t="s">
        <v>95</v>
      </c>
      <c r="AU142" t="s">
        <v>95</v>
      </c>
      <c r="AV142" t="s">
        <v>95</v>
      </c>
      <c r="AW142" t="s">
        <v>95</v>
      </c>
      <c r="AX142" t="s">
        <v>95</v>
      </c>
      <c r="AY142" t="s">
        <v>95</v>
      </c>
      <c r="AZ142" t="s">
        <v>95</v>
      </c>
      <c r="BA142" t="s">
        <v>95</v>
      </c>
      <c r="BB142" t="s">
        <v>95</v>
      </c>
      <c r="BC142" t="s">
        <v>95</v>
      </c>
      <c r="BD142" t="s">
        <v>95</v>
      </c>
      <c r="BI142">
        <v>0</v>
      </c>
      <c r="BL142">
        <v>1</v>
      </c>
      <c r="BM142">
        <v>1</v>
      </c>
      <c r="BN142">
        <v>0</v>
      </c>
      <c r="BO142">
        <v>0</v>
      </c>
      <c r="BP142">
        <v>0</v>
      </c>
      <c r="BQ142">
        <v>0</v>
      </c>
      <c r="BS142">
        <v>1</v>
      </c>
      <c r="BT142">
        <v>1</v>
      </c>
      <c r="BU142">
        <v>0</v>
      </c>
      <c r="BV142">
        <v>0</v>
      </c>
      <c r="BW142">
        <v>0</v>
      </c>
      <c r="BX142">
        <v>0</v>
      </c>
      <c r="BY142">
        <v>193</v>
      </c>
      <c r="CG142" s="4">
        <v>1</v>
      </c>
      <c r="CH142" s="4">
        <v>1</v>
      </c>
      <c r="CI142" s="5">
        <v>0</v>
      </c>
      <c r="CJ142" s="5">
        <v>0</v>
      </c>
      <c r="CK142" s="5">
        <v>0</v>
      </c>
      <c r="CL142" s="5">
        <v>0</v>
      </c>
    </row>
    <row r="143" spans="1:91" hidden="1" x14ac:dyDescent="0.2">
      <c r="A143" t="s">
        <v>472</v>
      </c>
      <c r="B143" t="s">
        <v>419</v>
      </c>
      <c r="C143" t="s">
        <v>468</v>
      </c>
      <c r="D143">
        <v>1.1000000000000001</v>
      </c>
      <c r="E143" t="s">
        <v>90</v>
      </c>
      <c r="F143" t="s">
        <v>431</v>
      </c>
      <c r="G143" t="s">
        <v>421</v>
      </c>
      <c r="H143" t="s">
        <v>422</v>
      </c>
      <c r="I143">
        <v>0.58331999999999995</v>
      </c>
      <c r="J143">
        <v>0.10287</v>
      </c>
      <c r="K143">
        <v>5.8545999999999997E-3</v>
      </c>
      <c r="L143">
        <v>2012.3</v>
      </c>
      <c r="M143">
        <v>7.5335999999999999</v>
      </c>
      <c r="N143">
        <v>9.2277999999999999E-2</v>
      </c>
      <c r="O143" s="1">
        <v>1.0584000000000001E-8</v>
      </c>
      <c r="P143">
        <v>1864.5</v>
      </c>
      <c r="Q143">
        <v>-11.733000000000001</v>
      </c>
      <c r="R143">
        <v>0.98309999999999997</v>
      </c>
      <c r="S143">
        <v>0.97948000000000002</v>
      </c>
      <c r="T143">
        <v>4.6227000000000004E-3</v>
      </c>
      <c r="U143">
        <v>3.8268999999999998E-3</v>
      </c>
      <c r="V143">
        <v>0.83613999999999999</v>
      </c>
      <c r="W143">
        <v>0.81428999999999996</v>
      </c>
      <c r="X143">
        <v>1.4396000000000001E-2</v>
      </c>
      <c r="Y143">
        <v>1.2814000000000001E-2</v>
      </c>
      <c r="Z143">
        <v>0.91679999999999995</v>
      </c>
      <c r="AA143">
        <v>0.90571000000000002</v>
      </c>
      <c r="AB143">
        <v>1.0258E-2</v>
      </c>
      <c r="AC143">
        <v>8.6642000000000004E-3</v>
      </c>
      <c r="AD143">
        <v>18</v>
      </c>
      <c r="AE143">
        <v>18</v>
      </c>
      <c r="AF143">
        <v>1.0673999999999999</v>
      </c>
      <c r="AG143">
        <v>5.7435E-2</v>
      </c>
      <c r="AH143">
        <v>1.01</v>
      </c>
      <c r="AI143">
        <v>20</v>
      </c>
      <c r="AJ143">
        <v>1</v>
      </c>
      <c r="AK143">
        <v>17</v>
      </c>
      <c r="AL143">
        <v>0</v>
      </c>
      <c r="AM143">
        <v>0</v>
      </c>
      <c r="AN143">
        <v>0</v>
      </c>
      <c r="AO143">
        <v>0.93205000000000005</v>
      </c>
      <c r="AP143">
        <v>1</v>
      </c>
      <c r="AQ143">
        <v>1</v>
      </c>
      <c r="AR143" t="s">
        <v>95</v>
      </c>
      <c r="AS143" t="s">
        <v>95</v>
      </c>
      <c r="AT143" t="s">
        <v>95</v>
      </c>
      <c r="AU143" t="s">
        <v>95</v>
      </c>
      <c r="AV143" t="s">
        <v>95</v>
      </c>
      <c r="AW143" t="s">
        <v>95</v>
      </c>
      <c r="AX143" t="s">
        <v>95</v>
      </c>
      <c r="AY143" t="s">
        <v>95</v>
      </c>
      <c r="AZ143" t="s">
        <v>95</v>
      </c>
      <c r="BA143" t="s">
        <v>95</v>
      </c>
      <c r="BB143" t="s">
        <v>95</v>
      </c>
      <c r="BC143" t="s">
        <v>95</v>
      </c>
      <c r="BD143" t="s">
        <v>95</v>
      </c>
      <c r="BI143">
        <v>0</v>
      </c>
      <c r="BL143">
        <v>1</v>
      </c>
      <c r="BM143">
        <v>1</v>
      </c>
      <c r="BN143">
        <v>0</v>
      </c>
      <c r="BO143">
        <v>0</v>
      </c>
      <c r="BP143">
        <v>0</v>
      </c>
      <c r="BQ143">
        <v>0</v>
      </c>
      <c r="BS143">
        <v>1</v>
      </c>
      <c r="BT143">
        <v>1</v>
      </c>
      <c r="BU143">
        <v>0</v>
      </c>
      <c r="BV143">
        <v>0</v>
      </c>
      <c r="BW143">
        <v>0</v>
      </c>
      <c r="BX143">
        <v>0</v>
      </c>
      <c r="BY143">
        <v>194</v>
      </c>
      <c r="CG143" s="4">
        <v>1</v>
      </c>
      <c r="CH143" s="4">
        <v>1</v>
      </c>
      <c r="CI143" s="5">
        <v>0</v>
      </c>
      <c r="CJ143" s="5">
        <v>0</v>
      </c>
      <c r="CK143" s="5">
        <v>0</v>
      </c>
      <c r="CL143" s="5">
        <v>0</v>
      </c>
    </row>
    <row r="144" spans="1:91" hidden="1" x14ac:dyDescent="0.2">
      <c r="A144" t="s">
        <v>473</v>
      </c>
      <c r="B144" t="s">
        <v>419</v>
      </c>
      <c r="C144" t="s">
        <v>468</v>
      </c>
      <c r="D144">
        <v>1.1000000000000001</v>
      </c>
      <c r="E144" t="s">
        <v>90</v>
      </c>
      <c r="F144" t="s">
        <v>433</v>
      </c>
      <c r="G144" t="s">
        <v>421</v>
      </c>
      <c r="H144" t="s">
        <v>422</v>
      </c>
      <c r="I144">
        <v>0.23754</v>
      </c>
      <c r="J144">
        <v>5.4580999999999998E-2</v>
      </c>
      <c r="K144">
        <v>3.0203000000000001E-2</v>
      </c>
      <c r="L144">
        <v>2011.7</v>
      </c>
      <c r="M144">
        <v>18.5</v>
      </c>
      <c r="N144">
        <v>0.72043000000000001</v>
      </c>
      <c r="O144">
        <v>0.94142999999999999</v>
      </c>
      <c r="P144">
        <v>2027.4</v>
      </c>
      <c r="Q144">
        <v>-60.378</v>
      </c>
      <c r="R144">
        <v>0.98926999999999998</v>
      </c>
      <c r="S144">
        <v>0.98468</v>
      </c>
      <c r="T144">
        <v>1.0567E-2</v>
      </c>
      <c r="U144">
        <v>8.7650000000000002E-3</v>
      </c>
      <c r="V144">
        <v>0.92793999999999999</v>
      </c>
      <c r="W144">
        <v>0.90991999999999995</v>
      </c>
      <c r="X144">
        <v>2.7389E-2</v>
      </c>
      <c r="Y144">
        <v>2.0021000000000001E-2</v>
      </c>
      <c r="Z144">
        <v>0.96321999999999997</v>
      </c>
      <c r="AA144">
        <v>0.95403000000000004</v>
      </c>
      <c r="AB144">
        <v>1.9566E-2</v>
      </c>
      <c r="AC144">
        <v>1.5315E-2</v>
      </c>
      <c r="AD144">
        <v>11</v>
      </c>
      <c r="AE144">
        <v>11</v>
      </c>
      <c r="AF144">
        <v>0.92610999999999999</v>
      </c>
      <c r="AG144">
        <v>0.43736999999999998</v>
      </c>
      <c r="AH144">
        <v>0.48873</v>
      </c>
      <c r="AI144">
        <v>12</v>
      </c>
      <c r="AJ144">
        <v>0</v>
      </c>
      <c r="AK144">
        <v>10</v>
      </c>
      <c r="AL144">
        <v>0</v>
      </c>
      <c r="AM144">
        <v>0</v>
      </c>
      <c r="AN144">
        <v>0</v>
      </c>
      <c r="AO144">
        <v>0.91446000000000005</v>
      </c>
      <c r="AP144">
        <v>1</v>
      </c>
      <c r="AQ144">
        <v>1</v>
      </c>
      <c r="AR144" t="s">
        <v>95</v>
      </c>
      <c r="AS144" t="s">
        <v>95</v>
      </c>
      <c r="AT144" t="s">
        <v>95</v>
      </c>
      <c r="AU144" t="s">
        <v>95</v>
      </c>
      <c r="AV144" t="s">
        <v>95</v>
      </c>
      <c r="AW144" t="s">
        <v>95</v>
      </c>
      <c r="AX144" t="s">
        <v>95</v>
      </c>
      <c r="AY144" t="s">
        <v>95</v>
      </c>
      <c r="AZ144" t="s">
        <v>95</v>
      </c>
      <c r="BA144" t="s">
        <v>95</v>
      </c>
      <c r="BB144" t="s">
        <v>95</v>
      </c>
      <c r="BC144" t="s">
        <v>95</v>
      </c>
      <c r="BD144" t="s">
        <v>95</v>
      </c>
      <c r="BI144">
        <v>0</v>
      </c>
      <c r="BL144">
        <v>1</v>
      </c>
      <c r="BM144">
        <v>1</v>
      </c>
      <c r="BN144">
        <v>0</v>
      </c>
      <c r="BO144">
        <v>0</v>
      </c>
      <c r="BP144">
        <v>0</v>
      </c>
      <c r="BQ144">
        <v>0</v>
      </c>
      <c r="BS144">
        <v>1</v>
      </c>
      <c r="BT144">
        <v>1</v>
      </c>
      <c r="BU144">
        <v>0</v>
      </c>
      <c r="BV144">
        <v>0</v>
      </c>
      <c r="BW144">
        <v>0</v>
      </c>
      <c r="BX144">
        <v>0</v>
      </c>
      <c r="BY144">
        <v>195</v>
      </c>
      <c r="CG144" s="4">
        <v>1</v>
      </c>
      <c r="CH144" s="4">
        <v>1</v>
      </c>
      <c r="CI144" s="5">
        <v>0</v>
      </c>
      <c r="CJ144" s="5">
        <v>0</v>
      </c>
      <c r="CK144" s="5">
        <v>0</v>
      </c>
      <c r="CL144" s="5">
        <v>0</v>
      </c>
    </row>
    <row r="145" spans="1:91" hidden="1" x14ac:dyDescent="0.2">
      <c r="A145" t="s">
        <v>474</v>
      </c>
      <c r="B145" t="s">
        <v>419</v>
      </c>
      <c r="C145" t="s">
        <v>468</v>
      </c>
      <c r="D145">
        <v>1.1000000000000001</v>
      </c>
      <c r="E145" t="s">
        <v>90</v>
      </c>
      <c r="F145" t="s">
        <v>435</v>
      </c>
      <c r="G145" t="s">
        <v>107</v>
      </c>
      <c r="H145" t="s">
        <v>422</v>
      </c>
      <c r="I145">
        <v>0.11554</v>
      </c>
      <c r="J145">
        <v>7.5819999999999999E-2</v>
      </c>
      <c r="K145">
        <v>2.3129E-2</v>
      </c>
      <c r="L145">
        <v>2020.4</v>
      </c>
      <c r="M145">
        <v>38.031999999999996</v>
      </c>
      <c r="N145">
        <v>1</v>
      </c>
      <c r="O145">
        <v>1.2222</v>
      </c>
      <c r="P145">
        <v>2032.1</v>
      </c>
      <c r="Q145">
        <v>-46.241</v>
      </c>
      <c r="R145">
        <v>0.90108999999999995</v>
      </c>
      <c r="S145">
        <v>0.88363999999999998</v>
      </c>
      <c r="T145">
        <v>4.6946000000000002E-2</v>
      </c>
      <c r="U145">
        <v>3.3699E-2</v>
      </c>
      <c r="V145">
        <v>0.91610000000000003</v>
      </c>
      <c r="W145">
        <v>0.90678000000000003</v>
      </c>
      <c r="X145">
        <v>4.3236999999999998E-2</v>
      </c>
      <c r="Y145">
        <v>3.1435999999999999E-2</v>
      </c>
      <c r="Z145">
        <v>0.88031000000000004</v>
      </c>
      <c r="AA145">
        <v>0.86700999999999995</v>
      </c>
      <c r="AB145">
        <v>5.1643000000000001E-2</v>
      </c>
      <c r="AC145">
        <v>3.8279000000000001E-2</v>
      </c>
      <c r="AD145">
        <v>21</v>
      </c>
      <c r="AE145">
        <v>21</v>
      </c>
      <c r="AF145">
        <v>0.73180000000000001</v>
      </c>
      <c r="AG145">
        <v>0.1188</v>
      </c>
      <c r="AH145">
        <v>0.61299999999999999</v>
      </c>
      <c r="AI145">
        <v>21</v>
      </c>
      <c r="AJ145">
        <v>0</v>
      </c>
      <c r="AK145">
        <v>20</v>
      </c>
      <c r="AL145">
        <v>0</v>
      </c>
      <c r="AM145">
        <v>0</v>
      </c>
      <c r="AN145">
        <v>0</v>
      </c>
      <c r="AO145">
        <v>0.87426999999999999</v>
      </c>
      <c r="AP145">
        <v>1</v>
      </c>
      <c r="AQ145">
        <v>1</v>
      </c>
      <c r="AR145" t="s">
        <v>95</v>
      </c>
      <c r="AS145" t="s">
        <v>95</v>
      </c>
      <c r="AT145" t="s">
        <v>95</v>
      </c>
      <c r="AU145" t="s">
        <v>95</v>
      </c>
      <c r="AV145" t="s">
        <v>95</v>
      </c>
      <c r="AW145" t="s">
        <v>95</v>
      </c>
      <c r="AX145" t="s">
        <v>95</v>
      </c>
      <c r="AY145" t="s">
        <v>95</v>
      </c>
      <c r="AZ145" t="s">
        <v>95</v>
      </c>
      <c r="BA145" t="s">
        <v>95</v>
      </c>
      <c r="BB145" t="s">
        <v>95</v>
      </c>
      <c r="BC145" t="s">
        <v>94</v>
      </c>
      <c r="BD145" t="s">
        <v>95</v>
      </c>
      <c r="BI145">
        <v>0</v>
      </c>
      <c r="BJ145" t="s">
        <v>108</v>
      </c>
      <c r="BK145" t="s">
        <v>109</v>
      </c>
      <c r="BL145">
        <v>1</v>
      </c>
      <c r="BM145">
        <v>1</v>
      </c>
      <c r="BN145">
        <v>0</v>
      </c>
      <c r="BO145">
        <v>1</v>
      </c>
      <c r="BP145">
        <v>0</v>
      </c>
      <c r="BQ145">
        <v>0</v>
      </c>
      <c r="BS145">
        <v>1</v>
      </c>
      <c r="BT145">
        <v>1</v>
      </c>
      <c r="BU145">
        <v>0</v>
      </c>
      <c r="BV145">
        <v>1</v>
      </c>
      <c r="BW145">
        <v>0</v>
      </c>
      <c r="BX145">
        <v>0</v>
      </c>
      <c r="BY145">
        <v>196</v>
      </c>
      <c r="CG145" s="4">
        <v>1</v>
      </c>
      <c r="CH145" s="4">
        <v>1</v>
      </c>
      <c r="CI145" s="5">
        <v>0</v>
      </c>
      <c r="CJ145" s="5">
        <v>0</v>
      </c>
      <c r="CK145" s="5">
        <v>0</v>
      </c>
      <c r="CL145" s="5">
        <v>0</v>
      </c>
    </row>
    <row r="146" spans="1:91" hidden="1" x14ac:dyDescent="0.2">
      <c r="A146" t="s">
        <v>475</v>
      </c>
      <c r="B146" t="s">
        <v>419</v>
      </c>
      <c r="C146" t="s">
        <v>468</v>
      </c>
      <c r="D146">
        <v>2.9</v>
      </c>
      <c r="E146" t="s">
        <v>437</v>
      </c>
      <c r="F146" t="s">
        <v>438</v>
      </c>
      <c r="G146" t="s">
        <v>92</v>
      </c>
      <c r="H146" t="s">
        <v>422</v>
      </c>
      <c r="I146">
        <v>0.20111999999999999</v>
      </c>
      <c r="J146">
        <v>3.8985999999999999E-3</v>
      </c>
      <c r="K146">
        <v>3.1109000000000001E-2</v>
      </c>
      <c r="L146">
        <v>2004.3</v>
      </c>
      <c r="M146">
        <v>21.85</v>
      </c>
      <c r="N146">
        <v>0.78166999999999998</v>
      </c>
      <c r="O146">
        <v>1554.5</v>
      </c>
      <c r="P146" s="1">
        <v>157520</v>
      </c>
      <c r="Q146">
        <v>-61.966000000000001</v>
      </c>
      <c r="R146">
        <v>0.99348999999999998</v>
      </c>
      <c r="S146">
        <v>0.99246000000000001</v>
      </c>
      <c r="T146">
        <v>1.6809999999999999E-2</v>
      </c>
      <c r="U146">
        <v>1.2073E-2</v>
      </c>
      <c r="V146">
        <v>-4.4435000000000002</v>
      </c>
      <c r="W146">
        <v>-4.9878</v>
      </c>
      <c r="X146">
        <v>0.48612</v>
      </c>
      <c r="Y146">
        <v>0.43919999999999998</v>
      </c>
      <c r="Z146">
        <v>0.98087999999999997</v>
      </c>
      <c r="AA146">
        <v>0.97897000000000001</v>
      </c>
      <c r="AB146">
        <v>2.8808E-2</v>
      </c>
      <c r="AC146">
        <v>2.4171999999999999E-2</v>
      </c>
      <c r="AD146">
        <v>23</v>
      </c>
      <c r="AE146">
        <v>23</v>
      </c>
      <c r="AF146">
        <v>0.91459000000000001</v>
      </c>
      <c r="AG146">
        <v>0.14072000000000001</v>
      </c>
      <c r="AH146">
        <v>0.77386999999999995</v>
      </c>
      <c r="AI146">
        <v>23</v>
      </c>
      <c r="AJ146">
        <v>0</v>
      </c>
      <c r="AK146">
        <v>22</v>
      </c>
      <c r="AL146">
        <v>0</v>
      </c>
      <c r="AM146">
        <v>0</v>
      </c>
      <c r="AN146">
        <v>0</v>
      </c>
      <c r="AO146">
        <v>0.94925999999999999</v>
      </c>
      <c r="AP146">
        <v>1</v>
      </c>
      <c r="AQ146">
        <v>1</v>
      </c>
      <c r="AR146" t="s">
        <v>95</v>
      </c>
      <c r="AS146" t="s">
        <v>95</v>
      </c>
      <c r="AT146" t="s">
        <v>95</v>
      </c>
      <c r="AU146" t="s">
        <v>95</v>
      </c>
      <c r="AV146" t="s">
        <v>95</v>
      </c>
      <c r="AW146" t="s">
        <v>95</v>
      </c>
      <c r="AX146" t="s">
        <v>95</v>
      </c>
      <c r="AY146" t="s">
        <v>95</v>
      </c>
      <c r="AZ146" t="s">
        <v>95</v>
      </c>
      <c r="BA146" t="s">
        <v>95</v>
      </c>
      <c r="BB146" t="s">
        <v>95</v>
      </c>
      <c r="BC146" t="s">
        <v>95</v>
      </c>
      <c r="BD146" t="s">
        <v>95</v>
      </c>
      <c r="BI146">
        <v>0</v>
      </c>
      <c r="BL146">
        <v>1</v>
      </c>
      <c r="BM146">
        <v>1</v>
      </c>
      <c r="BS146">
        <v>1</v>
      </c>
      <c r="BT146">
        <v>1</v>
      </c>
      <c r="BU146">
        <v>0</v>
      </c>
      <c r="BV146">
        <v>0</v>
      </c>
      <c r="BW146">
        <v>0</v>
      </c>
      <c r="BX146">
        <v>1</v>
      </c>
      <c r="BY146">
        <v>197</v>
      </c>
      <c r="CG146" s="4">
        <v>1</v>
      </c>
      <c r="CH146" s="4">
        <v>1</v>
      </c>
      <c r="CI146" s="5">
        <v>0</v>
      </c>
      <c r="CJ146" s="5">
        <v>0</v>
      </c>
      <c r="CK146" s="5">
        <v>0</v>
      </c>
      <c r="CL146" s="5">
        <v>1</v>
      </c>
    </row>
    <row r="147" spans="1:91" hidden="1" x14ac:dyDescent="0.2">
      <c r="A147" t="s">
        <v>476</v>
      </c>
      <c r="B147" t="s">
        <v>419</v>
      </c>
      <c r="C147" t="s">
        <v>216</v>
      </c>
      <c r="D147">
        <v>1.1000000000000001</v>
      </c>
      <c r="E147" t="s">
        <v>90</v>
      </c>
      <c r="F147" t="s">
        <v>420</v>
      </c>
      <c r="G147" t="s">
        <v>421</v>
      </c>
      <c r="H147" t="s">
        <v>422</v>
      </c>
      <c r="I147">
        <v>0.30679000000000001</v>
      </c>
      <c r="J147">
        <v>3.1032999999999998E-3</v>
      </c>
      <c r="K147">
        <v>2.317E-2</v>
      </c>
      <c r="L147">
        <v>2004</v>
      </c>
      <c r="M147">
        <v>14.324</v>
      </c>
      <c r="N147">
        <v>0.85246999999999995</v>
      </c>
      <c r="O147">
        <v>1554.9</v>
      </c>
      <c r="P147" s="1">
        <v>157510</v>
      </c>
      <c r="Q147">
        <v>-45.908999999999999</v>
      </c>
      <c r="R147">
        <v>0.98611000000000004</v>
      </c>
      <c r="S147">
        <v>0.98350000000000004</v>
      </c>
      <c r="T147">
        <v>1.7701000000000001E-2</v>
      </c>
      <c r="U147">
        <v>1.3989E-2</v>
      </c>
      <c r="V147">
        <v>-23.081</v>
      </c>
      <c r="W147">
        <v>-25.914000000000001</v>
      </c>
      <c r="X147">
        <v>0.73697999999999997</v>
      </c>
      <c r="Y147">
        <v>0.72150999999999998</v>
      </c>
      <c r="Z147">
        <v>0.79146000000000005</v>
      </c>
      <c r="AA147">
        <v>0.76693</v>
      </c>
      <c r="AB147">
        <v>6.8582000000000004E-2</v>
      </c>
      <c r="AC147">
        <v>5.8564999999999999E-2</v>
      </c>
      <c r="AD147">
        <v>20</v>
      </c>
      <c r="AE147">
        <v>20</v>
      </c>
      <c r="AF147">
        <v>1.0143</v>
      </c>
      <c r="AG147">
        <v>0.44986999999999999</v>
      </c>
      <c r="AH147">
        <v>0.56447999999999998</v>
      </c>
      <c r="AI147">
        <v>20</v>
      </c>
      <c r="AJ147">
        <v>5</v>
      </c>
      <c r="AK147">
        <v>19</v>
      </c>
      <c r="AL147">
        <v>1</v>
      </c>
      <c r="AM147">
        <v>0</v>
      </c>
      <c r="AN147">
        <v>0</v>
      </c>
      <c r="AO147">
        <v>0.95965999999999996</v>
      </c>
      <c r="AP147">
        <v>1</v>
      </c>
      <c r="AQ147">
        <v>1</v>
      </c>
      <c r="AR147" t="s">
        <v>95</v>
      </c>
      <c r="AS147" t="s">
        <v>95</v>
      </c>
      <c r="AT147" t="s">
        <v>95</v>
      </c>
      <c r="AU147" t="s">
        <v>95</v>
      </c>
      <c r="AV147" t="s">
        <v>95</v>
      </c>
      <c r="AW147" t="s">
        <v>95</v>
      </c>
      <c r="AX147" t="s">
        <v>95</v>
      </c>
      <c r="AY147" t="s">
        <v>95</v>
      </c>
      <c r="AZ147" t="s">
        <v>95</v>
      </c>
      <c r="BA147" t="s">
        <v>95</v>
      </c>
      <c r="BB147" t="s">
        <v>95</v>
      </c>
      <c r="BC147" t="s">
        <v>95</v>
      </c>
      <c r="BD147" t="s">
        <v>95</v>
      </c>
      <c r="BI147">
        <v>0</v>
      </c>
      <c r="BL147">
        <v>1</v>
      </c>
      <c r="BM147">
        <v>1</v>
      </c>
      <c r="BN147">
        <v>0</v>
      </c>
      <c r="BO147">
        <v>0</v>
      </c>
      <c r="BP147">
        <v>0</v>
      </c>
      <c r="BQ147">
        <v>0</v>
      </c>
      <c r="BS147">
        <v>1</v>
      </c>
      <c r="BT147">
        <v>1</v>
      </c>
      <c r="BU147">
        <v>0</v>
      </c>
      <c r="BV147">
        <v>0</v>
      </c>
      <c r="BW147">
        <v>0</v>
      </c>
      <c r="BX147">
        <v>0</v>
      </c>
      <c r="BY147">
        <v>198</v>
      </c>
      <c r="CG147" s="4">
        <v>1</v>
      </c>
      <c r="CH147" s="4">
        <v>1</v>
      </c>
      <c r="CI147" s="5">
        <v>1</v>
      </c>
      <c r="CJ147" s="5">
        <v>1</v>
      </c>
      <c r="CK147" s="5">
        <v>0</v>
      </c>
      <c r="CL147" s="5">
        <v>0</v>
      </c>
      <c r="CM147" s="12" t="s">
        <v>3455</v>
      </c>
    </row>
    <row r="148" spans="1:91" hidden="1" x14ac:dyDescent="0.2">
      <c r="A148" t="s">
        <v>477</v>
      </c>
      <c r="B148" t="s">
        <v>419</v>
      </c>
      <c r="C148" t="s">
        <v>216</v>
      </c>
      <c r="D148">
        <v>1.1000000000000001</v>
      </c>
      <c r="E148" t="s">
        <v>90</v>
      </c>
      <c r="F148" t="s">
        <v>424</v>
      </c>
      <c r="G148" t="s">
        <v>421</v>
      </c>
      <c r="H148" t="s">
        <v>422</v>
      </c>
      <c r="I148">
        <v>0.21357000000000001</v>
      </c>
      <c r="J148">
        <v>0.14751</v>
      </c>
      <c r="K148">
        <v>1.5768999999999998E-2</v>
      </c>
      <c r="L148">
        <v>2021.6</v>
      </c>
      <c r="M148">
        <v>20.576000000000001</v>
      </c>
      <c r="N148">
        <v>0.51322000000000001</v>
      </c>
      <c r="O148">
        <v>0.41631000000000001</v>
      </c>
      <c r="P148">
        <v>2024.8</v>
      </c>
      <c r="Q148">
        <v>-31.649000000000001</v>
      </c>
      <c r="R148">
        <v>0.92452000000000001</v>
      </c>
      <c r="S148">
        <v>0.89936000000000005</v>
      </c>
      <c r="T148">
        <v>2.3255000000000001E-2</v>
      </c>
      <c r="U148">
        <v>1.8608E-2</v>
      </c>
      <c r="V148">
        <v>0.91713999999999996</v>
      </c>
      <c r="W148">
        <v>0.90056000000000003</v>
      </c>
      <c r="X148">
        <v>2.4365999999999999E-2</v>
      </c>
      <c r="Y148">
        <v>1.9567000000000001E-2</v>
      </c>
      <c r="Z148">
        <v>0.85758000000000001</v>
      </c>
      <c r="AA148">
        <v>0.82908999999999999</v>
      </c>
      <c r="AB148">
        <v>3.1944E-2</v>
      </c>
      <c r="AC148">
        <v>2.6032E-2</v>
      </c>
      <c r="AD148">
        <v>13</v>
      </c>
      <c r="AE148">
        <v>13</v>
      </c>
      <c r="AF148">
        <v>0.52375000000000005</v>
      </c>
      <c r="AG148">
        <v>4.9881000000000002E-2</v>
      </c>
      <c r="AH148">
        <v>0.47387000000000001</v>
      </c>
      <c r="AI148">
        <v>16</v>
      </c>
      <c r="AJ148">
        <v>1</v>
      </c>
      <c r="AK148">
        <v>12</v>
      </c>
      <c r="AL148">
        <v>0</v>
      </c>
      <c r="AM148">
        <v>0</v>
      </c>
      <c r="AN148">
        <v>1</v>
      </c>
      <c r="AO148">
        <v>0.86494000000000004</v>
      </c>
      <c r="AP148">
        <v>1</v>
      </c>
      <c r="AQ148">
        <v>1</v>
      </c>
      <c r="AR148" t="s">
        <v>95</v>
      </c>
      <c r="AS148" t="s">
        <v>95</v>
      </c>
      <c r="AT148" t="s">
        <v>95</v>
      </c>
      <c r="AU148" t="s">
        <v>95</v>
      </c>
      <c r="AV148" t="s">
        <v>95</v>
      </c>
      <c r="AW148" t="s">
        <v>95</v>
      </c>
      <c r="AX148" t="s">
        <v>95</v>
      </c>
      <c r="AY148" t="s">
        <v>95</v>
      </c>
      <c r="AZ148" t="s">
        <v>95</v>
      </c>
      <c r="BA148" t="s">
        <v>95</v>
      </c>
      <c r="BB148" t="s">
        <v>95</v>
      </c>
      <c r="BC148" t="s">
        <v>95</v>
      </c>
      <c r="BD148" t="s">
        <v>95</v>
      </c>
      <c r="BI148">
        <v>0</v>
      </c>
      <c r="BL148">
        <v>1</v>
      </c>
      <c r="BM148">
        <v>1</v>
      </c>
      <c r="BN148">
        <v>0</v>
      </c>
      <c r="BO148">
        <v>0</v>
      </c>
      <c r="BP148">
        <v>0</v>
      </c>
      <c r="BQ148">
        <v>0</v>
      </c>
      <c r="BS148">
        <v>1</v>
      </c>
      <c r="BT148">
        <v>1</v>
      </c>
      <c r="BU148">
        <v>0</v>
      </c>
      <c r="BV148">
        <v>0</v>
      </c>
      <c r="BW148">
        <v>0</v>
      </c>
      <c r="BX148">
        <v>0</v>
      </c>
      <c r="BY148">
        <v>199</v>
      </c>
      <c r="CG148" s="4">
        <v>1</v>
      </c>
      <c r="CH148" s="4">
        <v>1</v>
      </c>
      <c r="CI148" s="5">
        <v>0</v>
      </c>
      <c r="CJ148" s="5">
        <v>0</v>
      </c>
      <c r="CK148" s="5">
        <v>0</v>
      </c>
      <c r="CL148" s="5">
        <v>0</v>
      </c>
    </row>
    <row r="149" spans="1:91" hidden="1" x14ac:dyDescent="0.2">
      <c r="A149" t="s">
        <v>478</v>
      </c>
      <c r="B149" t="s">
        <v>419</v>
      </c>
      <c r="C149" t="s">
        <v>216</v>
      </c>
      <c r="D149">
        <v>1.1000000000000001</v>
      </c>
      <c r="E149" t="s">
        <v>90</v>
      </c>
      <c r="F149" t="s">
        <v>426</v>
      </c>
      <c r="G149" t="s">
        <v>421</v>
      </c>
      <c r="H149" t="s">
        <v>422</v>
      </c>
      <c r="I149">
        <v>0.19635</v>
      </c>
      <c r="J149">
        <v>1.7957000000000001E-2</v>
      </c>
      <c r="K149">
        <v>1.4971E-2</v>
      </c>
      <c r="L149">
        <v>1999.2</v>
      </c>
      <c r="M149">
        <v>22.381</v>
      </c>
      <c r="N149">
        <v>0.91166000000000003</v>
      </c>
      <c r="O149">
        <v>3.8761999999999999</v>
      </c>
      <c r="P149">
        <v>2100</v>
      </c>
      <c r="Q149">
        <v>-29.318000000000001</v>
      </c>
      <c r="R149">
        <v>0.94160999999999995</v>
      </c>
      <c r="S149">
        <v>0.93067</v>
      </c>
      <c r="T149">
        <v>2.4693E-2</v>
      </c>
      <c r="U149">
        <v>1.9061000000000002E-2</v>
      </c>
      <c r="V149">
        <v>0.79461000000000004</v>
      </c>
      <c r="W149">
        <v>0.77044000000000001</v>
      </c>
      <c r="X149">
        <v>4.6313E-2</v>
      </c>
      <c r="Y149">
        <v>3.9961000000000003E-2</v>
      </c>
      <c r="Z149">
        <v>0.82516</v>
      </c>
      <c r="AA149">
        <v>0.80459000000000003</v>
      </c>
      <c r="AB149">
        <v>4.2729999999999997E-2</v>
      </c>
      <c r="AC149">
        <v>3.7006999999999998E-2</v>
      </c>
      <c r="AD149">
        <v>20</v>
      </c>
      <c r="AE149">
        <v>20</v>
      </c>
      <c r="AF149">
        <v>0.99621000000000004</v>
      </c>
      <c r="AG149">
        <v>0.62721000000000005</v>
      </c>
      <c r="AH149">
        <v>0.36899999999999999</v>
      </c>
      <c r="AI149">
        <v>21</v>
      </c>
      <c r="AJ149">
        <v>5</v>
      </c>
      <c r="AK149">
        <v>19</v>
      </c>
      <c r="AL149">
        <v>1</v>
      </c>
      <c r="AM149">
        <v>0</v>
      </c>
      <c r="AN149">
        <v>0</v>
      </c>
      <c r="AO149">
        <v>0.95569999999999999</v>
      </c>
      <c r="AP149">
        <v>1</v>
      </c>
      <c r="AQ149">
        <v>1</v>
      </c>
      <c r="AR149" t="s">
        <v>95</v>
      </c>
      <c r="AS149" t="s">
        <v>95</v>
      </c>
      <c r="AT149" t="s">
        <v>95</v>
      </c>
      <c r="AU149" t="s">
        <v>95</v>
      </c>
      <c r="AV149" t="s">
        <v>95</v>
      </c>
      <c r="AW149" t="s">
        <v>95</v>
      </c>
      <c r="AX149" t="s">
        <v>95</v>
      </c>
      <c r="AY149" t="s">
        <v>95</v>
      </c>
      <c r="AZ149" t="s">
        <v>95</v>
      </c>
      <c r="BA149" t="s">
        <v>95</v>
      </c>
      <c r="BB149" t="s">
        <v>95</v>
      </c>
      <c r="BC149" t="s">
        <v>95</v>
      </c>
      <c r="BD149" t="s">
        <v>95</v>
      </c>
      <c r="BI149">
        <v>0</v>
      </c>
      <c r="BL149">
        <v>1</v>
      </c>
      <c r="BM149">
        <v>1</v>
      </c>
      <c r="BN149">
        <v>0</v>
      </c>
      <c r="BO149">
        <v>0</v>
      </c>
      <c r="BP149">
        <v>0</v>
      </c>
      <c r="BQ149">
        <v>0</v>
      </c>
      <c r="BS149">
        <v>1</v>
      </c>
      <c r="BT149">
        <v>1</v>
      </c>
      <c r="BU149">
        <v>0</v>
      </c>
      <c r="BV149">
        <v>0</v>
      </c>
      <c r="BW149">
        <v>0</v>
      </c>
      <c r="BX149">
        <v>0</v>
      </c>
      <c r="BY149">
        <v>200</v>
      </c>
      <c r="CG149" s="4">
        <v>1</v>
      </c>
      <c r="CH149" s="4">
        <v>1</v>
      </c>
      <c r="CI149" s="5">
        <v>0</v>
      </c>
      <c r="CJ149" s="5">
        <v>0</v>
      </c>
      <c r="CK149" s="5">
        <v>0</v>
      </c>
      <c r="CL149" s="5">
        <v>0</v>
      </c>
    </row>
    <row r="150" spans="1:91" hidden="1" x14ac:dyDescent="0.2">
      <c r="A150" t="s">
        <v>479</v>
      </c>
      <c r="B150" t="s">
        <v>419</v>
      </c>
      <c r="C150" t="s">
        <v>216</v>
      </c>
      <c r="D150">
        <v>1.1000000000000001</v>
      </c>
      <c r="E150" t="s">
        <v>90</v>
      </c>
      <c r="F150" t="s">
        <v>429</v>
      </c>
      <c r="G150" t="s">
        <v>421</v>
      </c>
      <c r="H150" t="s">
        <v>422</v>
      </c>
      <c r="I150">
        <v>0.1565</v>
      </c>
      <c r="J150">
        <v>1.4628E-2</v>
      </c>
      <c r="K150">
        <v>1.1674E-2</v>
      </c>
      <c r="L150">
        <v>1996.9</v>
      </c>
      <c r="M150">
        <v>28.079000000000001</v>
      </c>
      <c r="N150">
        <v>0.87521000000000004</v>
      </c>
      <c r="O150">
        <v>2.9173</v>
      </c>
      <c r="P150">
        <v>2103.1</v>
      </c>
      <c r="Q150">
        <v>-22.716000000000001</v>
      </c>
      <c r="R150">
        <v>0.83526</v>
      </c>
      <c r="S150">
        <v>0.80779999999999996</v>
      </c>
      <c r="T150">
        <v>3.4394000000000001E-2</v>
      </c>
      <c r="U150">
        <v>2.6234E-2</v>
      </c>
      <c r="V150">
        <v>0.74472000000000005</v>
      </c>
      <c r="W150">
        <v>0.71784000000000003</v>
      </c>
      <c r="X150">
        <v>4.2816E-2</v>
      </c>
      <c r="Y150">
        <v>3.4941E-2</v>
      </c>
      <c r="Z150">
        <v>0.76392000000000004</v>
      </c>
      <c r="AA150">
        <v>0.73907</v>
      </c>
      <c r="AB150">
        <v>4.1174000000000002E-2</v>
      </c>
      <c r="AC150">
        <v>3.3545999999999999E-2</v>
      </c>
      <c r="AD150">
        <v>22</v>
      </c>
      <c r="AE150">
        <v>22</v>
      </c>
      <c r="AF150">
        <v>1.0138</v>
      </c>
      <c r="AG150">
        <v>0.67732000000000003</v>
      </c>
      <c r="AH150">
        <v>0.33649000000000001</v>
      </c>
      <c r="AI150">
        <v>22</v>
      </c>
      <c r="AJ150">
        <v>1</v>
      </c>
      <c r="AK150">
        <v>19</v>
      </c>
      <c r="AL150">
        <v>0</v>
      </c>
      <c r="AM150">
        <v>0</v>
      </c>
      <c r="AN150">
        <v>0</v>
      </c>
      <c r="AO150">
        <v>0.95472999999999997</v>
      </c>
      <c r="AP150">
        <v>1</v>
      </c>
      <c r="AQ150">
        <v>1</v>
      </c>
      <c r="AR150" t="s">
        <v>95</v>
      </c>
      <c r="AS150" t="s">
        <v>95</v>
      </c>
      <c r="AT150" t="s">
        <v>95</v>
      </c>
      <c r="AU150" t="s">
        <v>95</v>
      </c>
      <c r="AV150" t="s">
        <v>95</v>
      </c>
      <c r="AW150" t="s">
        <v>95</v>
      </c>
      <c r="AX150" t="s">
        <v>95</v>
      </c>
      <c r="AY150" t="s">
        <v>95</v>
      </c>
      <c r="AZ150" t="s">
        <v>95</v>
      </c>
      <c r="BA150" t="s">
        <v>95</v>
      </c>
      <c r="BB150" t="s">
        <v>95</v>
      </c>
      <c r="BC150" t="s">
        <v>95</v>
      </c>
      <c r="BD150" t="s">
        <v>95</v>
      </c>
      <c r="BI150">
        <v>0</v>
      </c>
      <c r="BL150">
        <v>1</v>
      </c>
      <c r="BM150">
        <v>1</v>
      </c>
      <c r="BN150">
        <v>0</v>
      </c>
      <c r="BO150">
        <v>0</v>
      </c>
      <c r="BP150">
        <v>0</v>
      </c>
      <c r="BQ150">
        <v>0</v>
      </c>
      <c r="BS150">
        <v>1</v>
      </c>
      <c r="BT150">
        <v>1</v>
      </c>
      <c r="BU150">
        <v>0</v>
      </c>
      <c r="BV150">
        <v>0</v>
      </c>
      <c r="BW150">
        <v>0</v>
      </c>
      <c r="BX150">
        <v>0</v>
      </c>
      <c r="BY150">
        <v>201</v>
      </c>
      <c r="CG150" s="4">
        <v>1</v>
      </c>
      <c r="CH150" s="4">
        <v>1</v>
      </c>
      <c r="CI150" s="5">
        <v>0</v>
      </c>
      <c r="CJ150" s="5">
        <v>0</v>
      </c>
      <c r="CK150" s="5">
        <v>0</v>
      </c>
      <c r="CL150" s="5">
        <v>0</v>
      </c>
    </row>
    <row r="151" spans="1:91" hidden="1" x14ac:dyDescent="0.2">
      <c r="A151" t="s">
        <v>480</v>
      </c>
      <c r="B151" t="s">
        <v>419</v>
      </c>
      <c r="C151" t="s">
        <v>216</v>
      </c>
      <c r="D151">
        <v>1.1000000000000001</v>
      </c>
      <c r="E151" t="s">
        <v>90</v>
      </c>
      <c r="F151" t="s">
        <v>431</v>
      </c>
      <c r="G151" t="s">
        <v>421</v>
      </c>
      <c r="H151" t="s">
        <v>422</v>
      </c>
      <c r="I151">
        <v>0.10703</v>
      </c>
      <c r="J151">
        <v>6.1940000000000002E-2</v>
      </c>
      <c r="K151">
        <v>1.0663000000000001E-2</v>
      </c>
      <c r="L151">
        <v>2016.8</v>
      </c>
      <c r="M151">
        <v>41.055999999999997</v>
      </c>
      <c r="N151">
        <v>0.43607000000000001</v>
      </c>
      <c r="O151">
        <v>3.8855</v>
      </c>
      <c r="P151">
        <v>2063.8000000000002</v>
      </c>
      <c r="Q151">
        <v>-21.286999999999999</v>
      </c>
      <c r="R151">
        <v>0.84375</v>
      </c>
      <c r="S151">
        <v>0.81445000000000001</v>
      </c>
      <c r="T151">
        <v>2.7281E-2</v>
      </c>
      <c r="U151">
        <v>2.4632999999999999E-2</v>
      </c>
      <c r="V151">
        <v>0.83425000000000005</v>
      </c>
      <c r="W151">
        <v>0.81474999999999997</v>
      </c>
      <c r="X151">
        <v>2.8098000000000001E-2</v>
      </c>
      <c r="Y151">
        <v>2.4301E-2</v>
      </c>
      <c r="Z151">
        <v>0.85765000000000002</v>
      </c>
      <c r="AA151">
        <v>0.84091000000000005</v>
      </c>
      <c r="AB151">
        <v>2.6039E-2</v>
      </c>
      <c r="AC151">
        <v>2.3508999999999999E-2</v>
      </c>
      <c r="AD151">
        <v>20</v>
      </c>
      <c r="AE151">
        <v>20</v>
      </c>
      <c r="AF151">
        <v>0.64393</v>
      </c>
      <c r="AG151">
        <v>9.1956999999999997E-2</v>
      </c>
      <c r="AH151">
        <v>0.55196999999999996</v>
      </c>
      <c r="AI151">
        <v>21</v>
      </c>
      <c r="AJ151">
        <v>2</v>
      </c>
      <c r="AK151">
        <v>19</v>
      </c>
      <c r="AL151">
        <v>0</v>
      </c>
      <c r="AM151">
        <v>0</v>
      </c>
      <c r="AN151">
        <v>0</v>
      </c>
      <c r="AO151">
        <v>0.93191999999999997</v>
      </c>
      <c r="AP151">
        <v>1</v>
      </c>
      <c r="AQ151">
        <v>1</v>
      </c>
      <c r="AR151" t="s">
        <v>95</v>
      </c>
      <c r="AS151" t="s">
        <v>95</v>
      </c>
      <c r="AT151" t="s">
        <v>95</v>
      </c>
      <c r="AU151" t="s">
        <v>95</v>
      </c>
      <c r="AV151" t="s">
        <v>95</v>
      </c>
      <c r="AW151" t="s">
        <v>95</v>
      </c>
      <c r="AX151" t="s">
        <v>95</v>
      </c>
      <c r="AY151" t="s">
        <v>95</v>
      </c>
      <c r="AZ151" t="s">
        <v>95</v>
      </c>
      <c r="BA151" t="s">
        <v>95</v>
      </c>
      <c r="BB151" t="s">
        <v>95</v>
      </c>
      <c r="BC151" t="s">
        <v>95</v>
      </c>
      <c r="BD151" t="s">
        <v>95</v>
      </c>
      <c r="BI151">
        <v>0</v>
      </c>
      <c r="BL151">
        <v>1</v>
      </c>
      <c r="BM151">
        <v>1</v>
      </c>
      <c r="BN151">
        <v>0</v>
      </c>
      <c r="BO151">
        <v>0</v>
      </c>
      <c r="BP151">
        <v>0</v>
      </c>
      <c r="BQ151">
        <v>0</v>
      </c>
      <c r="BS151">
        <v>1</v>
      </c>
      <c r="BT151">
        <v>1</v>
      </c>
      <c r="BU151">
        <v>0</v>
      </c>
      <c r="BV151">
        <v>0</v>
      </c>
      <c r="BW151">
        <v>0</v>
      </c>
      <c r="BX151">
        <v>0</v>
      </c>
      <c r="BY151">
        <v>202</v>
      </c>
      <c r="CG151" s="4">
        <v>1</v>
      </c>
      <c r="CH151" s="4">
        <v>1</v>
      </c>
      <c r="CI151" s="5">
        <v>0</v>
      </c>
      <c r="CJ151" s="5">
        <v>0</v>
      </c>
      <c r="CK151" s="5">
        <v>0</v>
      </c>
      <c r="CL151" s="5">
        <v>0</v>
      </c>
    </row>
    <row r="152" spans="1:91" hidden="1" x14ac:dyDescent="0.2">
      <c r="A152" t="s">
        <v>481</v>
      </c>
      <c r="B152" t="s">
        <v>419</v>
      </c>
      <c r="C152" t="s">
        <v>216</v>
      </c>
      <c r="D152">
        <v>1.1000000000000001</v>
      </c>
      <c r="E152" t="s">
        <v>90</v>
      </c>
      <c r="F152" t="s">
        <v>433</v>
      </c>
      <c r="G152" t="s">
        <v>421</v>
      </c>
      <c r="H152" t="s">
        <v>422</v>
      </c>
      <c r="I152">
        <v>0.29883999999999999</v>
      </c>
      <c r="J152">
        <v>2.4277E-2</v>
      </c>
      <c r="K152">
        <v>1.6792999999999999E-2</v>
      </c>
      <c r="L152">
        <v>2008.1</v>
      </c>
      <c r="M152">
        <v>14.705</v>
      </c>
      <c r="N152">
        <v>0.73984000000000005</v>
      </c>
      <c r="O152">
        <v>0.13955000000000001</v>
      </c>
      <c r="P152">
        <v>1952.4</v>
      </c>
      <c r="Q152">
        <v>-33.200000000000003</v>
      </c>
      <c r="R152">
        <v>0.90439000000000003</v>
      </c>
      <c r="S152">
        <v>0.86341000000000001</v>
      </c>
      <c r="T152">
        <v>1.9653E-2</v>
      </c>
      <c r="U152">
        <v>1.7018999999999999E-2</v>
      </c>
      <c r="V152">
        <v>0.73926000000000003</v>
      </c>
      <c r="W152">
        <v>0.67408000000000001</v>
      </c>
      <c r="X152">
        <v>3.2454999999999998E-2</v>
      </c>
      <c r="Y152">
        <v>2.9616E-2</v>
      </c>
      <c r="Z152">
        <v>0.76729999999999998</v>
      </c>
      <c r="AA152">
        <v>0.70911999999999997</v>
      </c>
      <c r="AB152">
        <v>3.066E-2</v>
      </c>
      <c r="AC152">
        <v>2.7881E-2</v>
      </c>
      <c r="AD152">
        <v>11</v>
      </c>
      <c r="AE152">
        <v>11</v>
      </c>
      <c r="AF152">
        <v>0.98534999999999995</v>
      </c>
      <c r="AG152">
        <v>0.72394000000000003</v>
      </c>
      <c r="AH152">
        <v>0.26140999999999998</v>
      </c>
      <c r="AI152">
        <v>12</v>
      </c>
      <c r="AJ152">
        <v>2</v>
      </c>
      <c r="AK152">
        <v>10</v>
      </c>
      <c r="AL152">
        <v>1</v>
      </c>
      <c r="AM152">
        <v>0</v>
      </c>
      <c r="AN152">
        <v>0</v>
      </c>
      <c r="AO152">
        <v>0.91893999999999998</v>
      </c>
      <c r="AP152">
        <v>1</v>
      </c>
      <c r="AQ152">
        <v>1</v>
      </c>
      <c r="AR152" t="s">
        <v>95</v>
      </c>
      <c r="AS152" t="s">
        <v>95</v>
      </c>
      <c r="AT152" t="s">
        <v>95</v>
      </c>
      <c r="AU152" t="s">
        <v>95</v>
      </c>
      <c r="AV152" t="s">
        <v>95</v>
      </c>
      <c r="AW152" t="s">
        <v>95</v>
      </c>
      <c r="AX152" t="s">
        <v>95</v>
      </c>
      <c r="AY152" t="s">
        <v>95</v>
      </c>
      <c r="AZ152" t="s">
        <v>95</v>
      </c>
      <c r="BA152" t="s">
        <v>95</v>
      </c>
      <c r="BB152" t="s">
        <v>95</v>
      </c>
      <c r="BC152" t="s">
        <v>95</v>
      </c>
      <c r="BD152" t="s">
        <v>95</v>
      </c>
      <c r="BI152">
        <v>0</v>
      </c>
      <c r="BL152">
        <v>1</v>
      </c>
      <c r="BM152">
        <v>1</v>
      </c>
      <c r="BN152">
        <v>0</v>
      </c>
      <c r="BO152">
        <v>0</v>
      </c>
      <c r="BP152">
        <v>0</v>
      </c>
      <c r="BQ152">
        <v>0</v>
      </c>
      <c r="BS152">
        <v>1</v>
      </c>
      <c r="BT152">
        <v>1</v>
      </c>
      <c r="BU152">
        <v>0</v>
      </c>
      <c r="BV152">
        <v>0</v>
      </c>
      <c r="BW152">
        <v>0</v>
      </c>
      <c r="BX152">
        <v>0</v>
      </c>
      <c r="BY152">
        <v>203</v>
      </c>
      <c r="CG152" s="4">
        <v>1</v>
      </c>
      <c r="CH152" s="4">
        <v>1</v>
      </c>
      <c r="CI152" s="5">
        <v>0</v>
      </c>
      <c r="CJ152" s="5">
        <v>0</v>
      </c>
      <c r="CK152" s="5">
        <v>0</v>
      </c>
      <c r="CL152" s="5">
        <v>0</v>
      </c>
    </row>
    <row r="153" spans="1:91" hidden="1" x14ac:dyDescent="0.2">
      <c r="A153" t="s">
        <v>482</v>
      </c>
      <c r="B153" t="s">
        <v>419</v>
      </c>
      <c r="C153" t="s">
        <v>216</v>
      </c>
      <c r="D153">
        <v>1.1000000000000001</v>
      </c>
      <c r="E153" t="s">
        <v>90</v>
      </c>
      <c r="F153" t="s">
        <v>435</v>
      </c>
      <c r="G153" t="s">
        <v>107</v>
      </c>
      <c r="H153" t="s">
        <v>422</v>
      </c>
      <c r="I153">
        <v>6.3190999999999997E-2</v>
      </c>
      <c r="J153">
        <v>2.7130000000000001E-2</v>
      </c>
      <c r="K153">
        <v>1.5247E-2</v>
      </c>
      <c r="L153">
        <v>2008</v>
      </c>
      <c r="M153">
        <v>69.542000000000002</v>
      </c>
      <c r="N153">
        <v>1</v>
      </c>
      <c r="O153">
        <v>0.14000000000000001</v>
      </c>
      <c r="P153">
        <v>1961.4</v>
      </c>
      <c r="Q153">
        <v>-30.117000000000001</v>
      </c>
      <c r="R153">
        <v>0.72150999999999998</v>
      </c>
      <c r="S153">
        <v>0.67508999999999997</v>
      </c>
      <c r="T153">
        <v>5.9886000000000002E-2</v>
      </c>
      <c r="U153">
        <v>4.8355000000000002E-2</v>
      </c>
      <c r="V153">
        <v>0.73384000000000005</v>
      </c>
      <c r="W153">
        <v>0.70582</v>
      </c>
      <c r="X153">
        <v>5.8546000000000001E-2</v>
      </c>
      <c r="Y153">
        <v>4.7570000000000001E-2</v>
      </c>
      <c r="Z153">
        <v>0.72660000000000002</v>
      </c>
      <c r="AA153">
        <v>0.69782</v>
      </c>
      <c r="AB153">
        <v>5.9336E-2</v>
      </c>
      <c r="AC153">
        <v>4.8083000000000001E-2</v>
      </c>
      <c r="AD153">
        <v>22</v>
      </c>
      <c r="AE153">
        <v>22</v>
      </c>
      <c r="AF153">
        <v>0.87460000000000004</v>
      </c>
      <c r="AG153">
        <v>0.40939999999999999</v>
      </c>
      <c r="AH153">
        <v>0.4652</v>
      </c>
      <c r="AI153">
        <v>22</v>
      </c>
      <c r="AJ153">
        <v>0</v>
      </c>
      <c r="AK153">
        <v>21</v>
      </c>
      <c r="AL153">
        <v>0</v>
      </c>
      <c r="AM153">
        <v>0</v>
      </c>
      <c r="AN153">
        <v>0</v>
      </c>
      <c r="AO153">
        <v>0.92435999999999996</v>
      </c>
      <c r="AP153">
        <v>1</v>
      </c>
      <c r="AQ153">
        <v>1</v>
      </c>
      <c r="AR153" t="s">
        <v>95</v>
      </c>
      <c r="AS153" t="s">
        <v>95</v>
      </c>
      <c r="AT153" t="s">
        <v>95</v>
      </c>
      <c r="AU153" t="s">
        <v>95</v>
      </c>
      <c r="AV153" t="s">
        <v>95</v>
      </c>
      <c r="AW153" t="s">
        <v>95</v>
      </c>
      <c r="AX153" t="s">
        <v>95</v>
      </c>
      <c r="AY153" t="s">
        <v>95</v>
      </c>
      <c r="AZ153" t="s">
        <v>95</v>
      </c>
      <c r="BA153" t="s">
        <v>95</v>
      </c>
      <c r="BB153" t="s">
        <v>95</v>
      </c>
      <c r="BC153" t="s">
        <v>94</v>
      </c>
      <c r="BD153" t="s">
        <v>95</v>
      </c>
      <c r="BI153">
        <v>0</v>
      </c>
      <c r="BJ153" t="s">
        <v>108</v>
      </c>
      <c r="BK153" t="s">
        <v>109</v>
      </c>
      <c r="BL153">
        <v>1</v>
      </c>
      <c r="BM153">
        <v>1</v>
      </c>
      <c r="BN153">
        <v>1</v>
      </c>
      <c r="BO153">
        <v>1</v>
      </c>
      <c r="BP153">
        <v>0</v>
      </c>
      <c r="BQ153">
        <v>0</v>
      </c>
      <c r="BS153">
        <v>1</v>
      </c>
      <c r="BT153">
        <v>1</v>
      </c>
      <c r="BU153">
        <v>1</v>
      </c>
      <c r="BV153">
        <v>1</v>
      </c>
      <c r="BW153">
        <v>0</v>
      </c>
      <c r="BX153">
        <v>0</v>
      </c>
      <c r="BY153">
        <v>204</v>
      </c>
      <c r="CG153" s="4">
        <v>1</v>
      </c>
      <c r="CH153" s="4">
        <v>1</v>
      </c>
      <c r="CI153" s="5">
        <v>0</v>
      </c>
      <c r="CJ153" s="5">
        <v>0</v>
      </c>
      <c r="CK153" s="5">
        <v>0</v>
      </c>
      <c r="CL153" s="5">
        <v>0</v>
      </c>
    </row>
    <row r="154" spans="1:91" hidden="1" x14ac:dyDescent="0.2">
      <c r="A154" t="s">
        <v>483</v>
      </c>
      <c r="B154" t="s">
        <v>419</v>
      </c>
      <c r="C154" t="s">
        <v>216</v>
      </c>
      <c r="D154">
        <v>2.9</v>
      </c>
      <c r="E154" t="s">
        <v>437</v>
      </c>
      <c r="F154" t="s">
        <v>438</v>
      </c>
      <c r="G154" t="s">
        <v>92</v>
      </c>
      <c r="H154" t="s">
        <v>422</v>
      </c>
      <c r="I154">
        <v>0.28728999999999999</v>
      </c>
      <c r="J154">
        <v>2.9801000000000001E-2</v>
      </c>
      <c r="K154">
        <v>2.4657999999999999E-2</v>
      </c>
      <c r="L154">
        <v>1997.3</v>
      </c>
      <c r="M154">
        <v>15.295999999999999</v>
      </c>
      <c r="N154">
        <v>0.90720000000000001</v>
      </c>
      <c r="O154">
        <v>0.98082999999999998</v>
      </c>
      <c r="P154">
        <v>2015</v>
      </c>
      <c r="Q154">
        <v>-48.703000000000003</v>
      </c>
      <c r="R154">
        <v>0.98102999999999996</v>
      </c>
      <c r="S154">
        <v>0.97767999999999999</v>
      </c>
      <c r="T154">
        <v>2.2848E-2</v>
      </c>
      <c r="U154">
        <v>1.9241000000000001E-2</v>
      </c>
      <c r="V154">
        <v>0.74577000000000004</v>
      </c>
      <c r="W154">
        <v>0.71752000000000005</v>
      </c>
      <c r="X154">
        <v>8.3634E-2</v>
      </c>
      <c r="Y154">
        <v>6.9902000000000006E-2</v>
      </c>
      <c r="Z154">
        <v>0.81030999999999997</v>
      </c>
      <c r="AA154">
        <v>0.78922999999999999</v>
      </c>
      <c r="AB154">
        <v>7.2242000000000001E-2</v>
      </c>
      <c r="AC154">
        <v>5.9427000000000001E-2</v>
      </c>
      <c r="AD154">
        <v>21</v>
      </c>
      <c r="AE154">
        <v>21</v>
      </c>
      <c r="AF154">
        <v>1.0173000000000001</v>
      </c>
      <c r="AG154">
        <v>0.35272999999999999</v>
      </c>
      <c r="AH154">
        <v>0.66456999999999999</v>
      </c>
      <c r="AI154">
        <v>21</v>
      </c>
      <c r="AJ154">
        <v>4</v>
      </c>
      <c r="AK154">
        <v>20</v>
      </c>
      <c r="AL154">
        <v>1</v>
      </c>
      <c r="AM154">
        <v>0</v>
      </c>
      <c r="AN154">
        <v>0</v>
      </c>
      <c r="AO154">
        <v>0.96347000000000005</v>
      </c>
      <c r="AP154">
        <v>1</v>
      </c>
      <c r="AQ154">
        <v>1</v>
      </c>
      <c r="AR154" t="s">
        <v>95</v>
      </c>
      <c r="AS154" t="s">
        <v>95</v>
      </c>
      <c r="AT154" t="s">
        <v>95</v>
      </c>
      <c r="AU154" t="s">
        <v>95</v>
      </c>
      <c r="AV154" t="s">
        <v>95</v>
      </c>
      <c r="AW154" t="s">
        <v>95</v>
      </c>
      <c r="AX154" t="s">
        <v>95</v>
      </c>
      <c r="AY154" t="s">
        <v>95</v>
      </c>
      <c r="AZ154" t="s">
        <v>95</v>
      </c>
      <c r="BA154" t="s">
        <v>95</v>
      </c>
      <c r="BB154" t="s">
        <v>95</v>
      </c>
      <c r="BC154" t="s">
        <v>95</v>
      </c>
      <c r="BD154" t="s">
        <v>95</v>
      </c>
      <c r="BI154">
        <v>0</v>
      </c>
      <c r="BL154">
        <v>1</v>
      </c>
      <c r="BM154">
        <v>1</v>
      </c>
      <c r="BS154">
        <v>1</v>
      </c>
      <c r="BT154">
        <v>1</v>
      </c>
      <c r="BU154">
        <v>0</v>
      </c>
      <c r="BV154">
        <v>0</v>
      </c>
      <c r="BW154">
        <v>0</v>
      </c>
      <c r="BX154">
        <v>1</v>
      </c>
      <c r="BY154">
        <v>205</v>
      </c>
      <c r="CG154" s="4">
        <v>1</v>
      </c>
      <c r="CH154" s="4">
        <v>1</v>
      </c>
      <c r="CI154" s="5">
        <v>0</v>
      </c>
      <c r="CJ154" s="5">
        <v>0</v>
      </c>
      <c r="CK154" s="5">
        <v>0</v>
      </c>
      <c r="CL154" s="5">
        <v>1</v>
      </c>
    </row>
    <row r="155" spans="1:91" x14ac:dyDescent="0.2">
      <c r="A155" t="s">
        <v>484</v>
      </c>
      <c r="B155" t="s">
        <v>485</v>
      </c>
      <c r="C155" t="s">
        <v>147</v>
      </c>
      <c r="D155">
        <v>3.3</v>
      </c>
      <c r="E155" t="s">
        <v>148</v>
      </c>
      <c r="F155" t="s">
        <v>149</v>
      </c>
      <c r="G155" t="s">
        <v>150</v>
      </c>
      <c r="H155" t="s">
        <v>486</v>
      </c>
      <c r="I155">
        <v>0.14444000000000001</v>
      </c>
      <c r="J155">
        <v>8.1822000000000006E-2</v>
      </c>
      <c r="K155">
        <v>105.15</v>
      </c>
      <c r="L155">
        <v>2016.7</v>
      </c>
      <c r="M155">
        <v>30.425000000000001</v>
      </c>
      <c r="N155">
        <v>8468.6</v>
      </c>
      <c r="O155">
        <v>9.0191000000000004E-3</v>
      </c>
      <c r="P155">
        <v>1858.3</v>
      </c>
      <c r="Q155" s="1">
        <v>-208450</v>
      </c>
      <c r="R155">
        <v>0.98587999999999998</v>
      </c>
      <c r="S155">
        <v>0.98504999999999998</v>
      </c>
      <c r="T155">
        <v>226.29</v>
      </c>
      <c r="U155">
        <v>132.97999999999999</v>
      </c>
      <c r="V155">
        <v>0.96763999999999994</v>
      </c>
      <c r="W155">
        <v>0.96640000000000004</v>
      </c>
      <c r="X155">
        <v>342.55</v>
      </c>
      <c r="Y155">
        <v>225.63</v>
      </c>
      <c r="Z155">
        <v>0.76829000000000003</v>
      </c>
      <c r="AA155">
        <v>0.75938000000000005</v>
      </c>
      <c r="AB155">
        <v>916.67</v>
      </c>
      <c r="AC155">
        <v>782.6</v>
      </c>
      <c r="AD155">
        <v>55</v>
      </c>
      <c r="AE155">
        <v>55</v>
      </c>
      <c r="AF155">
        <v>0.74346000000000001</v>
      </c>
      <c r="AG155">
        <v>2.3617000000000001E-4</v>
      </c>
      <c r="AH155">
        <v>0.74321999999999999</v>
      </c>
      <c r="AI155">
        <v>55</v>
      </c>
      <c r="AJ155">
        <v>3</v>
      </c>
      <c r="AK155">
        <v>53</v>
      </c>
      <c r="AL155">
        <v>0</v>
      </c>
      <c r="AM155">
        <v>0</v>
      </c>
      <c r="AN155">
        <v>1</v>
      </c>
      <c r="AO155">
        <v>0.95379999999999998</v>
      </c>
      <c r="AP155">
        <v>0</v>
      </c>
      <c r="AQ155">
        <v>0</v>
      </c>
      <c r="AR155" t="s">
        <v>95</v>
      </c>
      <c r="AS155" t="s">
        <v>95</v>
      </c>
      <c r="AT155" t="s">
        <v>95</v>
      </c>
      <c r="AU155" t="s">
        <v>95</v>
      </c>
      <c r="AV155" t="s">
        <v>95</v>
      </c>
      <c r="AW155" t="s">
        <v>95</v>
      </c>
      <c r="AX155" t="s">
        <v>95</v>
      </c>
      <c r="AY155" t="s">
        <v>95</v>
      </c>
      <c r="AZ155" t="s">
        <v>95</v>
      </c>
      <c r="BA155" t="s">
        <v>95</v>
      </c>
      <c r="BB155" t="s">
        <v>95</v>
      </c>
      <c r="BC155" t="s">
        <v>95</v>
      </c>
      <c r="BD155" t="s">
        <v>95</v>
      </c>
      <c r="BH155" t="s">
        <v>151</v>
      </c>
      <c r="BI155">
        <v>0</v>
      </c>
      <c r="BL155">
        <v>1</v>
      </c>
      <c r="BM155">
        <v>1</v>
      </c>
      <c r="BN155">
        <v>0</v>
      </c>
      <c r="BO155">
        <v>0</v>
      </c>
      <c r="BP155">
        <v>1</v>
      </c>
      <c r="BQ155">
        <v>1</v>
      </c>
      <c r="BS155">
        <v>1</v>
      </c>
      <c r="BT155">
        <v>1</v>
      </c>
      <c r="BU155">
        <v>0</v>
      </c>
      <c r="BV155">
        <v>0</v>
      </c>
      <c r="BW155">
        <v>1</v>
      </c>
      <c r="BX155">
        <v>1</v>
      </c>
      <c r="BY155">
        <v>206</v>
      </c>
      <c r="CG155" s="4">
        <v>1</v>
      </c>
      <c r="CH155" s="4">
        <v>1</v>
      </c>
      <c r="CI155" s="5">
        <v>0</v>
      </c>
      <c r="CJ155" s="5">
        <v>0</v>
      </c>
      <c r="CK155" s="5">
        <v>1</v>
      </c>
      <c r="CL155" s="5">
        <v>1</v>
      </c>
    </row>
    <row r="156" spans="1:91" hidden="1" x14ac:dyDescent="0.2">
      <c r="A156" t="s">
        <v>487</v>
      </c>
      <c r="B156" t="s">
        <v>485</v>
      </c>
      <c r="C156" t="s">
        <v>257</v>
      </c>
      <c r="D156">
        <v>1.1000000000000001</v>
      </c>
      <c r="E156" t="s">
        <v>90</v>
      </c>
      <c r="F156" t="s">
        <v>488</v>
      </c>
      <c r="G156" t="s">
        <v>489</v>
      </c>
      <c r="H156" t="s">
        <v>486</v>
      </c>
      <c r="I156">
        <v>0.20988999999999999</v>
      </c>
      <c r="J156">
        <v>0.16256000000000001</v>
      </c>
      <c r="K156">
        <v>2.66E-3</v>
      </c>
      <c r="L156">
        <v>2025.2</v>
      </c>
      <c r="M156">
        <v>20.937000000000001</v>
      </c>
      <c r="N156">
        <v>7.5454999999999994E-2</v>
      </c>
      <c r="O156">
        <v>4.3552999999999997</v>
      </c>
      <c r="P156">
        <v>2053.5</v>
      </c>
      <c r="Q156">
        <v>-5.3540000000000001</v>
      </c>
      <c r="R156">
        <v>0.98712999999999995</v>
      </c>
      <c r="S156">
        <v>0.94852999999999998</v>
      </c>
      <c r="T156">
        <v>4.3110000000000002E-4</v>
      </c>
      <c r="U156">
        <v>3.6973000000000003E-4</v>
      </c>
      <c r="V156">
        <v>0.98638000000000003</v>
      </c>
      <c r="W156">
        <v>0.97277000000000002</v>
      </c>
      <c r="X156">
        <v>4.4349E-4</v>
      </c>
      <c r="Y156">
        <v>4.0288999999999999E-4</v>
      </c>
      <c r="Z156">
        <v>0.97972999999999999</v>
      </c>
      <c r="AA156">
        <v>0.95945999999999998</v>
      </c>
      <c r="AB156">
        <v>5.4111000000000003E-4</v>
      </c>
      <c r="AC156">
        <v>4.1599999999999997E-4</v>
      </c>
      <c r="AD156">
        <v>5</v>
      </c>
      <c r="AE156">
        <v>5</v>
      </c>
      <c r="AF156">
        <v>0.29157</v>
      </c>
      <c r="AG156">
        <v>0.15770999999999999</v>
      </c>
      <c r="AH156">
        <v>0.13386000000000001</v>
      </c>
      <c r="AI156">
        <v>5</v>
      </c>
      <c r="AJ156">
        <v>0</v>
      </c>
      <c r="AK156">
        <v>4</v>
      </c>
      <c r="AL156">
        <v>0</v>
      </c>
      <c r="AM156">
        <v>0</v>
      </c>
      <c r="AN156">
        <v>0</v>
      </c>
      <c r="AO156">
        <v>0.77168999999999999</v>
      </c>
      <c r="AP156">
        <v>1</v>
      </c>
      <c r="AQ156">
        <v>1</v>
      </c>
      <c r="AR156" t="s">
        <v>95</v>
      </c>
      <c r="AS156" t="s">
        <v>96</v>
      </c>
      <c r="AT156" t="s">
        <v>95</v>
      </c>
      <c r="AU156" t="s">
        <v>95</v>
      </c>
      <c r="AV156" t="s">
        <v>95</v>
      </c>
      <c r="AW156" t="s">
        <v>95</v>
      </c>
      <c r="AX156" t="s">
        <v>95</v>
      </c>
      <c r="AY156" t="s">
        <v>94</v>
      </c>
      <c r="AZ156" t="s">
        <v>95</v>
      </c>
      <c r="BA156" t="s">
        <v>96</v>
      </c>
      <c r="BB156" t="s">
        <v>96</v>
      </c>
      <c r="BC156" t="s">
        <v>96</v>
      </c>
      <c r="BD156" t="s">
        <v>96</v>
      </c>
      <c r="BE156">
        <v>1</v>
      </c>
      <c r="BI156">
        <v>0</v>
      </c>
      <c r="BK156" t="s">
        <v>133</v>
      </c>
      <c r="BL156">
        <v>1</v>
      </c>
      <c r="BM156">
        <v>1</v>
      </c>
      <c r="BN156">
        <v>0</v>
      </c>
      <c r="BO156">
        <v>0</v>
      </c>
      <c r="BP156">
        <v>0</v>
      </c>
      <c r="BQ156">
        <v>0</v>
      </c>
      <c r="BS156">
        <v>1</v>
      </c>
      <c r="BT156">
        <v>1</v>
      </c>
      <c r="BU156">
        <v>0</v>
      </c>
      <c r="BV156">
        <v>0</v>
      </c>
      <c r="BW156">
        <v>0</v>
      </c>
      <c r="BX156">
        <v>0</v>
      </c>
      <c r="BY156">
        <v>207</v>
      </c>
      <c r="CG156" s="4">
        <v>1</v>
      </c>
      <c r="CH156" s="4">
        <v>1</v>
      </c>
      <c r="CI156" s="5">
        <v>0</v>
      </c>
      <c r="CJ156" s="5">
        <v>0</v>
      </c>
      <c r="CK156" s="5">
        <v>0</v>
      </c>
      <c r="CL156" s="5">
        <v>0</v>
      </c>
    </row>
    <row r="157" spans="1:91" hidden="1" x14ac:dyDescent="0.2">
      <c r="A157" t="s">
        <v>490</v>
      </c>
      <c r="B157" t="s">
        <v>485</v>
      </c>
      <c r="C157" t="s">
        <v>257</v>
      </c>
      <c r="D157">
        <v>1.1000000000000001</v>
      </c>
      <c r="E157" t="s">
        <v>90</v>
      </c>
      <c r="F157" t="s">
        <v>491</v>
      </c>
      <c r="G157" t="s">
        <v>107</v>
      </c>
      <c r="H157" t="s">
        <v>486</v>
      </c>
      <c r="I157">
        <v>0.20988999999999999</v>
      </c>
      <c r="J157">
        <v>0.16256000000000001</v>
      </c>
      <c r="K157">
        <v>2.66E-3</v>
      </c>
      <c r="L157">
        <v>2025.2</v>
      </c>
      <c r="M157">
        <v>20.937000000000001</v>
      </c>
      <c r="N157">
        <v>7.5454999999999994E-2</v>
      </c>
      <c r="O157">
        <v>4.3552999999999997</v>
      </c>
      <c r="P157">
        <v>2053.5</v>
      </c>
      <c r="Q157">
        <v>-5.3540000000000001</v>
      </c>
      <c r="R157">
        <v>0.98712999999999995</v>
      </c>
      <c r="S157">
        <v>0.94852999999999998</v>
      </c>
      <c r="T157">
        <v>4.3110000000000002E-4</v>
      </c>
      <c r="U157">
        <v>3.6973000000000003E-4</v>
      </c>
      <c r="V157">
        <v>0.98638000000000003</v>
      </c>
      <c r="W157">
        <v>0.97277000000000002</v>
      </c>
      <c r="X157">
        <v>4.4349E-4</v>
      </c>
      <c r="Y157">
        <v>4.0288999999999999E-4</v>
      </c>
      <c r="Z157">
        <v>0.97972999999999999</v>
      </c>
      <c r="AA157">
        <v>0.95945999999999998</v>
      </c>
      <c r="AB157">
        <v>5.4111000000000003E-4</v>
      </c>
      <c r="AC157">
        <v>4.1599999999999997E-4</v>
      </c>
      <c r="AD157">
        <v>5</v>
      </c>
      <c r="AE157">
        <v>5</v>
      </c>
      <c r="AF157">
        <v>0.29157</v>
      </c>
      <c r="AG157">
        <v>0.15770999999999999</v>
      </c>
      <c r="AH157">
        <v>0.13386000000000001</v>
      </c>
      <c r="AI157">
        <v>5</v>
      </c>
      <c r="AJ157">
        <v>0</v>
      </c>
      <c r="AK157">
        <v>4</v>
      </c>
      <c r="AL157">
        <v>0</v>
      </c>
      <c r="AM157">
        <v>0</v>
      </c>
      <c r="AN157">
        <v>0</v>
      </c>
      <c r="AO157">
        <v>0.77168999999999999</v>
      </c>
      <c r="AP157">
        <v>1</v>
      </c>
      <c r="AQ157">
        <v>1</v>
      </c>
      <c r="AR157" t="s">
        <v>95</v>
      </c>
      <c r="AS157" t="s">
        <v>96</v>
      </c>
      <c r="AT157" t="s">
        <v>95</v>
      </c>
      <c r="AU157" t="s">
        <v>95</v>
      </c>
      <c r="AV157" t="s">
        <v>95</v>
      </c>
      <c r="AW157" t="s">
        <v>95</v>
      </c>
      <c r="AX157" t="s">
        <v>95</v>
      </c>
      <c r="AY157" t="s">
        <v>94</v>
      </c>
      <c r="AZ157" t="s">
        <v>95</v>
      </c>
      <c r="BA157" t="s">
        <v>96</v>
      </c>
      <c r="BB157" t="s">
        <v>96</v>
      </c>
      <c r="BC157" t="s">
        <v>96</v>
      </c>
      <c r="BD157" t="s">
        <v>96</v>
      </c>
      <c r="BI157">
        <v>0</v>
      </c>
      <c r="BJ157" t="s">
        <v>108</v>
      </c>
      <c r="BK157" t="s">
        <v>109</v>
      </c>
      <c r="BL157">
        <v>1</v>
      </c>
      <c r="BM157">
        <v>1</v>
      </c>
      <c r="BN157">
        <v>1</v>
      </c>
      <c r="BO157">
        <v>1</v>
      </c>
      <c r="BP157">
        <v>0</v>
      </c>
      <c r="BQ157">
        <v>0</v>
      </c>
      <c r="BS157">
        <v>1</v>
      </c>
      <c r="BT157">
        <v>1</v>
      </c>
      <c r="BU157">
        <v>1</v>
      </c>
      <c r="BV157">
        <v>1</v>
      </c>
      <c r="BW157">
        <v>0</v>
      </c>
      <c r="BX157">
        <v>0</v>
      </c>
      <c r="BY157">
        <v>208</v>
      </c>
      <c r="CG157" s="4">
        <v>1</v>
      </c>
      <c r="CH157" s="4">
        <v>1</v>
      </c>
      <c r="CI157" s="5">
        <v>1</v>
      </c>
      <c r="CJ157" s="5">
        <v>1</v>
      </c>
      <c r="CK157" s="5">
        <v>0</v>
      </c>
      <c r="CL157" s="5">
        <v>0</v>
      </c>
    </row>
    <row r="158" spans="1:91" hidden="1" x14ac:dyDescent="0.2">
      <c r="A158" t="s">
        <v>492</v>
      </c>
      <c r="B158" t="s">
        <v>485</v>
      </c>
      <c r="C158" t="s">
        <v>257</v>
      </c>
      <c r="D158">
        <v>4.0999999999999996</v>
      </c>
      <c r="E158" t="s">
        <v>129</v>
      </c>
      <c r="F158" t="s">
        <v>130</v>
      </c>
      <c r="G158" t="s">
        <v>131</v>
      </c>
      <c r="H158" t="s">
        <v>486</v>
      </c>
      <c r="I158">
        <v>0.81799999999999995</v>
      </c>
      <c r="J158">
        <v>0.16889999999999999</v>
      </c>
      <c r="K158">
        <v>5.452</v>
      </c>
      <c r="L158">
        <v>2017.6</v>
      </c>
      <c r="M158">
        <v>5.3722000000000003</v>
      </c>
      <c r="N158">
        <v>91.760999999999996</v>
      </c>
      <c r="O158">
        <v>0.11007</v>
      </c>
      <c r="P158">
        <v>1983</v>
      </c>
      <c r="Q158">
        <v>-10950</v>
      </c>
      <c r="R158">
        <v>0.98218000000000005</v>
      </c>
      <c r="S158">
        <v>0.97902999999999996</v>
      </c>
      <c r="T158">
        <v>4.9504000000000001</v>
      </c>
      <c r="U158">
        <v>3.3128000000000002</v>
      </c>
      <c r="V158">
        <v>0.83589000000000002</v>
      </c>
      <c r="W158">
        <v>0.81766000000000005</v>
      </c>
      <c r="X158">
        <v>15.022</v>
      </c>
      <c r="Y158">
        <v>12.331</v>
      </c>
      <c r="Z158">
        <v>0.79259000000000002</v>
      </c>
      <c r="AA158">
        <v>0.76954999999999996</v>
      </c>
      <c r="AB158">
        <v>16.888000000000002</v>
      </c>
      <c r="AC158">
        <v>14.568</v>
      </c>
      <c r="AD158">
        <v>21</v>
      </c>
      <c r="AE158">
        <v>13</v>
      </c>
      <c r="AF158">
        <v>1.0898000000000001</v>
      </c>
      <c r="AG158">
        <v>4.2528000000000002E-3</v>
      </c>
      <c r="AH158">
        <v>1.0854999999999999</v>
      </c>
      <c r="AI158">
        <v>17</v>
      </c>
      <c r="AJ158">
        <v>3</v>
      </c>
      <c r="AK158">
        <v>11</v>
      </c>
      <c r="AL158">
        <v>1</v>
      </c>
      <c r="AM158">
        <v>1</v>
      </c>
      <c r="AN158">
        <v>1</v>
      </c>
      <c r="AO158">
        <v>0.91019000000000005</v>
      </c>
      <c r="AP158">
        <v>0</v>
      </c>
      <c r="AQ158">
        <v>1</v>
      </c>
      <c r="AR158" t="s">
        <v>95</v>
      </c>
      <c r="AS158" t="s">
        <v>95</v>
      </c>
      <c r="AT158" t="s">
        <v>95</v>
      </c>
      <c r="AU158" t="s">
        <v>95</v>
      </c>
      <c r="AV158" t="s">
        <v>95</v>
      </c>
      <c r="AW158" t="s">
        <v>95</v>
      </c>
      <c r="AX158" t="s">
        <v>95</v>
      </c>
      <c r="AY158" t="s">
        <v>95</v>
      </c>
      <c r="AZ158" t="s">
        <v>95</v>
      </c>
      <c r="BA158" t="s">
        <v>95</v>
      </c>
      <c r="BB158" t="s">
        <v>95</v>
      </c>
      <c r="BC158" t="s">
        <v>95</v>
      </c>
      <c r="BD158" t="s">
        <v>95</v>
      </c>
      <c r="BI158">
        <v>0</v>
      </c>
      <c r="BJ158" t="s">
        <v>132</v>
      </c>
      <c r="BK158" t="s">
        <v>133</v>
      </c>
      <c r="BL158">
        <v>1</v>
      </c>
      <c r="BM158">
        <v>1</v>
      </c>
      <c r="BN158">
        <v>0</v>
      </c>
      <c r="BO158">
        <v>0</v>
      </c>
      <c r="BP158">
        <v>0</v>
      </c>
      <c r="BQ158">
        <v>0</v>
      </c>
      <c r="BS158">
        <v>1</v>
      </c>
      <c r="BT158">
        <v>1</v>
      </c>
      <c r="BU158">
        <v>0</v>
      </c>
      <c r="BV158">
        <v>0</v>
      </c>
      <c r="BW158">
        <v>0</v>
      </c>
      <c r="BX158">
        <v>0</v>
      </c>
      <c r="BY158">
        <v>209</v>
      </c>
      <c r="CG158" s="4">
        <v>1</v>
      </c>
      <c r="CH158" s="4">
        <v>1</v>
      </c>
      <c r="CI158" s="5">
        <v>0</v>
      </c>
      <c r="CJ158" s="5">
        <v>0</v>
      </c>
      <c r="CK158" s="5">
        <v>0</v>
      </c>
      <c r="CL158" s="5">
        <v>0</v>
      </c>
    </row>
    <row r="159" spans="1:91" x14ac:dyDescent="0.2">
      <c r="A159" t="s">
        <v>493</v>
      </c>
      <c r="B159" t="s">
        <v>485</v>
      </c>
      <c r="C159" t="s">
        <v>257</v>
      </c>
      <c r="D159">
        <v>4.0999999999999996</v>
      </c>
      <c r="E159" t="s">
        <v>129</v>
      </c>
      <c r="F159" t="s">
        <v>135</v>
      </c>
      <c r="G159" t="s">
        <v>136</v>
      </c>
      <c r="H159" t="s">
        <v>486</v>
      </c>
      <c r="I159">
        <v>0.57093000000000005</v>
      </c>
      <c r="J159">
        <v>0.31380999999999998</v>
      </c>
      <c r="K159">
        <v>5.0674000000000001</v>
      </c>
      <c r="L159">
        <v>2019</v>
      </c>
      <c r="M159">
        <v>7.6970999999999998</v>
      </c>
      <c r="N159">
        <v>133.11000000000001</v>
      </c>
      <c r="O159">
        <v>7.6998999999999998E-2</v>
      </c>
      <c r="P159">
        <v>1997.9</v>
      </c>
      <c r="Q159">
        <v>-10177</v>
      </c>
      <c r="R159">
        <v>0.99548999999999999</v>
      </c>
      <c r="S159">
        <v>0.99451999999999996</v>
      </c>
      <c r="T159">
        <v>2.1263999999999998</v>
      </c>
      <c r="U159">
        <v>1.5923</v>
      </c>
      <c r="V159">
        <v>0.97621000000000002</v>
      </c>
      <c r="W159">
        <v>0.97304000000000002</v>
      </c>
      <c r="X159">
        <v>4.8827999999999996</v>
      </c>
      <c r="Y159">
        <v>3.9238</v>
      </c>
      <c r="Z159">
        <v>0.68972</v>
      </c>
      <c r="AA159">
        <v>0.64834999999999998</v>
      </c>
      <c r="AB159">
        <v>17.632999999999999</v>
      </c>
      <c r="AC159">
        <v>15.218</v>
      </c>
      <c r="AD159">
        <v>18</v>
      </c>
      <c r="AE159">
        <v>10</v>
      </c>
      <c r="AF159">
        <v>0.75124000000000002</v>
      </c>
      <c r="AG159">
        <v>2.9317000000000002E-3</v>
      </c>
      <c r="AH159">
        <v>0.74831000000000003</v>
      </c>
      <c r="AI159">
        <v>14</v>
      </c>
      <c r="AJ159">
        <v>0</v>
      </c>
      <c r="AK159">
        <v>8</v>
      </c>
      <c r="AL159">
        <v>0</v>
      </c>
      <c r="AM159">
        <v>1</v>
      </c>
      <c r="AN159">
        <v>1</v>
      </c>
      <c r="AO159">
        <v>0.77778999999999998</v>
      </c>
      <c r="AP159">
        <v>0</v>
      </c>
      <c r="AQ159">
        <v>1</v>
      </c>
      <c r="AR159" t="s">
        <v>95</v>
      </c>
      <c r="AS159" t="s">
        <v>95</v>
      </c>
      <c r="AT159" t="s">
        <v>95</v>
      </c>
      <c r="AU159" t="s">
        <v>95</v>
      </c>
      <c r="AV159" t="s">
        <v>95</v>
      </c>
      <c r="AW159" t="s">
        <v>95</v>
      </c>
      <c r="AX159" t="s">
        <v>95</v>
      </c>
      <c r="AY159" t="s">
        <v>95</v>
      </c>
      <c r="AZ159" t="s">
        <v>95</v>
      </c>
      <c r="BA159" t="s">
        <v>95</v>
      </c>
      <c r="BB159" t="s">
        <v>95</v>
      </c>
      <c r="BC159" t="s">
        <v>95</v>
      </c>
      <c r="BD159" t="s">
        <v>95</v>
      </c>
      <c r="BI159">
        <v>0</v>
      </c>
      <c r="BJ159" t="s">
        <v>137</v>
      </c>
      <c r="BK159" t="s">
        <v>138</v>
      </c>
      <c r="BL159">
        <v>1</v>
      </c>
      <c r="BM159">
        <v>1</v>
      </c>
      <c r="BN159">
        <v>0</v>
      </c>
      <c r="BO159">
        <v>0</v>
      </c>
      <c r="BP159">
        <v>1</v>
      </c>
      <c r="BQ159">
        <v>1</v>
      </c>
      <c r="BS159">
        <v>1</v>
      </c>
      <c r="BT159">
        <v>1</v>
      </c>
      <c r="BU159">
        <v>0</v>
      </c>
      <c r="BV159">
        <v>0</v>
      </c>
      <c r="BW159">
        <v>1</v>
      </c>
      <c r="BX159">
        <v>1</v>
      </c>
      <c r="BY159">
        <v>210</v>
      </c>
      <c r="CG159" s="4">
        <v>1</v>
      </c>
      <c r="CH159" s="4">
        <v>1</v>
      </c>
      <c r="CI159" s="5">
        <v>0</v>
      </c>
      <c r="CJ159" s="5">
        <v>0</v>
      </c>
      <c r="CK159" s="5">
        <v>1</v>
      </c>
      <c r="CL159" s="5">
        <v>1</v>
      </c>
    </row>
    <row r="160" spans="1:91" x14ac:dyDescent="0.2">
      <c r="A160" t="s">
        <v>494</v>
      </c>
      <c r="B160" t="s">
        <v>495</v>
      </c>
      <c r="C160" t="s">
        <v>147</v>
      </c>
      <c r="D160">
        <v>3.3</v>
      </c>
      <c r="E160" t="s">
        <v>148</v>
      </c>
      <c r="F160" t="s">
        <v>149</v>
      </c>
      <c r="G160" t="s">
        <v>150</v>
      </c>
      <c r="H160" t="s">
        <v>496</v>
      </c>
      <c r="I160">
        <v>0.52210000000000001</v>
      </c>
      <c r="J160">
        <v>0.18565999999999999</v>
      </c>
      <c r="K160">
        <v>3.8416000000000001</v>
      </c>
      <c r="L160">
        <v>2019.7</v>
      </c>
      <c r="M160">
        <v>8.4168000000000003</v>
      </c>
      <c r="N160">
        <v>426.61</v>
      </c>
      <c r="O160">
        <v>1.4262E-2</v>
      </c>
      <c r="P160">
        <v>1968.6</v>
      </c>
      <c r="Q160">
        <v>-7628.8</v>
      </c>
      <c r="R160">
        <v>0.87573999999999996</v>
      </c>
      <c r="S160">
        <v>0.86843000000000004</v>
      </c>
      <c r="T160">
        <v>34.868000000000002</v>
      </c>
      <c r="U160">
        <v>15.090999999999999</v>
      </c>
      <c r="V160">
        <v>0.84453</v>
      </c>
      <c r="W160">
        <v>0.83855000000000002</v>
      </c>
      <c r="X160">
        <v>39.002000000000002</v>
      </c>
      <c r="Y160">
        <v>14.33</v>
      </c>
      <c r="Z160">
        <v>0.38007999999999997</v>
      </c>
      <c r="AA160">
        <v>0.35624</v>
      </c>
      <c r="AB160">
        <v>77.882000000000005</v>
      </c>
      <c r="AC160">
        <v>52.526000000000003</v>
      </c>
      <c r="AD160">
        <v>55</v>
      </c>
      <c r="AE160">
        <v>34</v>
      </c>
      <c r="AF160">
        <v>1.1626000000000001</v>
      </c>
      <c r="AG160">
        <v>2.3440000000000002E-3</v>
      </c>
      <c r="AH160">
        <v>1.1603000000000001</v>
      </c>
      <c r="AI160">
        <v>43</v>
      </c>
      <c r="AJ160">
        <v>2</v>
      </c>
      <c r="AK160">
        <v>42</v>
      </c>
      <c r="AL160">
        <v>0</v>
      </c>
      <c r="AM160">
        <v>0</v>
      </c>
      <c r="AN160">
        <v>1</v>
      </c>
      <c r="AO160">
        <v>0.85431999999999997</v>
      </c>
      <c r="AP160">
        <v>0</v>
      </c>
      <c r="AQ160">
        <v>0</v>
      </c>
      <c r="AR160" t="s">
        <v>95</v>
      </c>
      <c r="AS160" t="s">
        <v>95</v>
      </c>
      <c r="AT160" t="s">
        <v>95</v>
      </c>
      <c r="AU160" t="s">
        <v>95</v>
      </c>
      <c r="AV160" t="s">
        <v>95</v>
      </c>
      <c r="AW160" t="s">
        <v>95</v>
      </c>
      <c r="AX160" t="s">
        <v>95</v>
      </c>
      <c r="AY160" t="s">
        <v>95</v>
      </c>
      <c r="AZ160" t="s">
        <v>95</v>
      </c>
      <c r="BA160" t="s">
        <v>95</v>
      </c>
      <c r="BB160" t="s">
        <v>95</v>
      </c>
      <c r="BC160" t="s">
        <v>95</v>
      </c>
      <c r="BD160" t="s">
        <v>95</v>
      </c>
      <c r="BH160" t="s">
        <v>151</v>
      </c>
      <c r="BI160">
        <v>0</v>
      </c>
      <c r="BL160">
        <v>1</v>
      </c>
      <c r="BM160">
        <v>1</v>
      </c>
      <c r="BN160">
        <v>0</v>
      </c>
      <c r="BO160">
        <v>0</v>
      </c>
      <c r="BP160">
        <v>1</v>
      </c>
      <c r="BQ160">
        <v>1</v>
      </c>
      <c r="BS160">
        <v>1</v>
      </c>
      <c r="BT160">
        <v>1</v>
      </c>
      <c r="BU160">
        <v>0</v>
      </c>
      <c r="BV160">
        <v>0</v>
      </c>
      <c r="BW160">
        <v>1</v>
      </c>
      <c r="BX160">
        <v>1</v>
      </c>
      <c r="BY160">
        <v>211</v>
      </c>
      <c r="CG160" s="4">
        <v>1</v>
      </c>
      <c r="CH160" s="4">
        <v>1</v>
      </c>
      <c r="CI160" s="5">
        <v>0</v>
      </c>
      <c r="CJ160" s="5">
        <v>0</v>
      </c>
      <c r="CK160" s="5">
        <v>1</v>
      </c>
      <c r="CL160" s="5">
        <v>1</v>
      </c>
    </row>
    <row r="161" spans="1:99" hidden="1" x14ac:dyDescent="0.2">
      <c r="A161" t="s">
        <v>497</v>
      </c>
      <c r="B161" t="s">
        <v>495</v>
      </c>
      <c r="C161" t="s">
        <v>498</v>
      </c>
      <c r="D161">
        <v>1.1000000000000001</v>
      </c>
      <c r="E161" t="s">
        <v>169</v>
      </c>
      <c r="F161" t="s">
        <v>499</v>
      </c>
      <c r="G161" t="s">
        <v>500</v>
      </c>
      <c r="H161" t="s">
        <v>496</v>
      </c>
      <c r="I161">
        <v>1.8263999999999999E-2</v>
      </c>
      <c r="J161">
        <v>1.8263999999999999E-2</v>
      </c>
      <c r="K161">
        <v>4.4990000000000004E-3</v>
      </c>
      <c r="L161">
        <v>2575.8000000000002</v>
      </c>
      <c r="M161">
        <v>240.6</v>
      </c>
      <c r="N161">
        <v>7503.4</v>
      </c>
      <c r="O161" s="1">
        <v>2.2448E-8</v>
      </c>
      <c r="P161">
        <v>1122.9000000000001</v>
      </c>
      <c r="Q161">
        <v>-8.7965</v>
      </c>
      <c r="R161">
        <v>0.76953000000000005</v>
      </c>
      <c r="S161">
        <v>7.8114000000000003E-2</v>
      </c>
      <c r="T161">
        <v>1.7874000000000001E-2</v>
      </c>
      <c r="U161">
        <v>1.6362999999999999E-2</v>
      </c>
      <c r="V161">
        <v>0.76953000000000005</v>
      </c>
      <c r="W161">
        <v>0.53905999999999998</v>
      </c>
      <c r="X161">
        <v>1.7874000000000001E-2</v>
      </c>
      <c r="Y161">
        <v>1.6362999999999999E-2</v>
      </c>
      <c r="Z161">
        <v>0.73006000000000004</v>
      </c>
      <c r="AA161">
        <v>0.46012999999999998</v>
      </c>
      <c r="AB161">
        <v>1.9344E-2</v>
      </c>
      <c r="AC161">
        <v>1.8109E-2</v>
      </c>
      <c r="AD161">
        <v>5</v>
      </c>
      <c r="AE161">
        <v>5</v>
      </c>
      <c r="AF161" s="1">
        <v>4.3674999999999998E-5</v>
      </c>
      <c r="AG161" s="1">
        <v>2.898E-5</v>
      </c>
      <c r="AH161" s="1">
        <v>1.4695000000000001E-5</v>
      </c>
      <c r="AI161">
        <v>21</v>
      </c>
      <c r="AJ161">
        <v>0</v>
      </c>
      <c r="AK161">
        <v>3</v>
      </c>
      <c r="AL161">
        <v>0</v>
      </c>
      <c r="AM161">
        <v>1</v>
      </c>
      <c r="AN161">
        <v>0</v>
      </c>
      <c r="AO161">
        <v>0.75348000000000004</v>
      </c>
      <c r="AP161">
        <v>1</v>
      </c>
      <c r="AQ161">
        <v>1</v>
      </c>
      <c r="AR161" t="s">
        <v>95</v>
      </c>
      <c r="AS161" t="s">
        <v>94</v>
      </c>
      <c r="AT161" t="s">
        <v>95</v>
      </c>
      <c r="AU161" t="s">
        <v>95</v>
      </c>
      <c r="AV161" t="s">
        <v>95</v>
      </c>
      <c r="AW161" t="s">
        <v>95</v>
      </c>
      <c r="AX161" t="s">
        <v>95</v>
      </c>
      <c r="AY161" t="s">
        <v>94</v>
      </c>
      <c r="AZ161" t="s">
        <v>95</v>
      </c>
      <c r="BA161" t="s">
        <v>94</v>
      </c>
      <c r="BB161" t="s">
        <v>94</v>
      </c>
      <c r="BC161" t="s">
        <v>94</v>
      </c>
      <c r="BD161" t="s">
        <v>94</v>
      </c>
      <c r="BH161" t="s">
        <v>276</v>
      </c>
      <c r="BI161">
        <v>0</v>
      </c>
      <c r="BJ161" t="s">
        <v>501</v>
      </c>
      <c r="BL161">
        <v>1</v>
      </c>
      <c r="BM161">
        <v>1</v>
      </c>
      <c r="BN161">
        <v>0</v>
      </c>
      <c r="BO161">
        <v>0</v>
      </c>
      <c r="BP161">
        <v>0</v>
      </c>
      <c r="BQ161">
        <v>0</v>
      </c>
      <c r="BS161">
        <v>1</v>
      </c>
      <c r="BT161">
        <v>1</v>
      </c>
      <c r="BU161">
        <v>0</v>
      </c>
      <c r="BV161">
        <v>0</v>
      </c>
      <c r="BW161">
        <v>0</v>
      </c>
      <c r="BX161">
        <v>0</v>
      </c>
      <c r="BY161">
        <v>212</v>
      </c>
      <c r="CG161" s="4">
        <v>1</v>
      </c>
      <c r="CH161" s="4">
        <v>1</v>
      </c>
      <c r="CI161" s="5">
        <v>0</v>
      </c>
      <c r="CJ161" s="5">
        <v>0</v>
      </c>
      <c r="CK161" s="5">
        <v>0</v>
      </c>
      <c r="CL161" s="5">
        <v>0</v>
      </c>
    </row>
    <row r="162" spans="1:99" hidden="1" x14ac:dyDescent="0.2">
      <c r="A162" t="s">
        <v>502</v>
      </c>
      <c r="B162" t="s">
        <v>495</v>
      </c>
      <c r="C162" t="s">
        <v>498</v>
      </c>
      <c r="D162">
        <v>1.1000000000000001</v>
      </c>
      <c r="E162" t="s">
        <v>169</v>
      </c>
      <c r="F162" t="s">
        <v>503</v>
      </c>
      <c r="G162" t="s">
        <v>107</v>
      </c>
      <c r="H162" t="s">
        <v>496</v>
      </c>
      <c r="I162">
        <v>2.4471E-2</v>
      </c>
      <c r="J162">
        <v>1.8263999999999999E-2</v>
      </c>
      <c r="K162">
        <v>4.4990000000000004E-3</v>
      </c>
      <c r="L162">
        <v>2055.8000000000002</v>
      </c>
      <c r="M162">
        <v>179.58</v>
      </c>
      <c r="N162">
        <v>0.99497999999999998</v>
      </c>
      <c r="O162" s="1">
        <v>2.2448E-8</v>
      </c>
      <c r="P162">
        <v>1122.9000000000001</v>
      </c>
      <c r="Q162">
        <v>-8.7965</v>
      </c>
      <c r="R162">
        <v>0.75566</v>
      </c>
      <c r="S162">
        <v>2.2626E-2</v>
      </c>
      <c r="T162">
        <v>1.8404E-2</v>
      </c>
      <c r="U162">
        <v>1.6997999999999999E-2</v>
      </c>
      <c r="V162">
        <v>0.76953000000000005</v>
      </c>
      <c r="W162">
        <v>0.53905999999999998</v>
      </c>
      <c r="X162">
        <v>1.7874000000000001E-2</v>
      </c>
      <c r="Y162">
        <v>1.6362999999999999E-2</v>
      </c>
      <c r="Z162">
        <v>0.73006000000000004</v>
      </c>
      <c r="AA162">
        <v>0.46012999999999998</v>
      </c>
      <c r="AB162">
        <v>1.9344E-2</v>
      </c>
      <c r="AC162">
        <v>1.8109E-2</v>
      </c>
      <c r="AD162">
        <v>5</v>
      </c>
      <c r="AE162">
        <v>5</v>
      </c>
      <c r="AF162">
        <v>0.32935999999999999</v>
      </c>
      <c r="AG162">
        <v>0.21854000000000001</v>
      </c>
      <c r="AH162">
        <v>0.11082</v>
      </c>
      <c r="AI162">
        <v>21</v>
      </c>
      <c r="AJ162">
        <v>0</v>
      </c>
      <c r="AK162">
        <v>3</v>
      </c>
      <c r="AL162">
        <v>0</v>
      </c>
      <c r="AM162">
        <v>1</v>
      </c>
      <c r="AN162">
        <v>0</v>
      </c>
      <c r="AO162">
        <v>0.75348000000000004</v>
      </c>
      <c r="AP162">
        <v>1</v>
      </c>
      <c r="AQ162">
        <v>1</v>
      </c>
      <c r="AR162" t="s">
        <v>95</v>
      </c>
      <c r="AS162" t="s">
        <v>94</v>
      </c>
      <c r="AT162" t="s">
        <v>95</v>
      </c>
      <c r="AU162" t="s">
        <v>95</v>
      </c>
      <c r="AV162" t="s">
        <v>95</v>
      </c>
      <c r="AW162" t="s">
        <v>95</v>
      </c>
      <c r="AX162" t="s">
        <v>95</v>
      </c>
      <c r="AY162" t="s">
        <v>94</v>
      </c>
      <c r="AZ162" t="s">
        <v>95</v>
      </c>
      <c r="BA162" t="s">
        <v>94</v>
      </c>
      <c r="BB162" t="s">
        <v>94</v>
      </c>
      <c r="BC162" t="s">
        <v>94</v>
      </c>
      <c r="BD162" t="s">
        <v>94</v>
      </c>
      <c r="BH162" t="s">
        <v>276</v>
      </c>
      <c r="BI162">
        <v>0</v>
      </c>
      <c r="BJ162" t="s">
        <v>108</v>
      </c>
      <c r="BK162" t="s">
        <v>109</v>
      </c>
      <c r="BL162">
        <v>1</v>
      </c>
      <c r="BM162">
        <v>1</v>
      </c>
      <c r="BN162">
        <v>0</v>
      </c>
      <c r="BO162">
        <v>1</v>
      </c>
      <c r="BP162">
        <v>0</v>
      </c>
      <c r="BQ162">
        <v>0</v>
      </c>
      <c r="BS162">
        <v>1</v>
      </c>
      <c r="BT162">
        <v>1</v>
      </c>
      <c r="BU162">
        <v>0</v>
      </c>
      <c r="BV162">
        <v>1</v>
      </c>
      <c r="BW162">
        <v>0</v>
      </c>
      <c r="BX162">
        <v>0</v>
      </c>
      <c r="BY162">
        <v>217</v>
      </c>
      <c r="CG162" s="4">
        <v>1</v>
      </c>
      <c r="CH162" s="4">
        <v>1</v>
      </c>
      <c r="CI162" s="5">
        <v>0</v>
      </c>
      <c r="CJ162" s="5">
        <v>1</v>
      </c>
      <c r="CK162" s="5">
        <v>0</v>
      </c>
      <c r="CL162" s="5">
        <v>0</v>
      </c>
      <c r="CM162" s="12" t="s">
        <v>3619</v>
      </c>
    </row>
    <row r="163" spans="1:99" hidden="1" x14ac:dyDescent="0.2">
      <c r="A163" t="s">
        <v>504</v>
      </c>
      <c r="B163" t="s">
        <v>495</v>
      </c>
      <c r="C163" t="s">
        <v>498</v>
      </c>
      <c r="D163">
        <v>3.2</v>
      </c>
      <c r="E163" t="s">
        <v>505</v>
      </c>
      <c r="F163" t="s">
        <v>506</v>
      </c>
      <c r="G163" t="s">
        <v>507</v>
      </c>
      <c r="H163" t="s">
        <v>496</v>
      </c>
      <c r="I163">
        <v>-15.068</v>
      </c>
      <c r="J163">
        <v>3.2258000000000002E-2</v>
      </c>
      <c r="K163">
        <v>-6.8741000000000002E-3</v>
      </c>
      <c r="L163">
        <v>2022.8</v>
      </c>
      <c r="M163">
        <v>-0.29164000000000001</v>
      </c>
      <c r="N163">
        <v>4.5255999999999998E-2</v>
      </c>
      <c r="O163">
        <v>-4.2317999999999998</v>
      </c>
      <c r="P163">
        <v>3105.8</v>
      </c>
      <c r="Q163">
        <v>13.874000000000001</v>
      </c>
      <c r="R163">
        <v>6.0287E-2</v>
      </c>
      <c r="S163">
        <v>-2.7589000000000001</v>
      </c>
      <c r="T163">
        <v>6.7000000000000004E-2</v>
      </c>
      <c r="U163">
        <v>5.1896999999999999E-2</v>
      </c>
      <c r="V163">
        <v>-0.28305000000000002</v>
      </c>
      <c r="W163">
        <v>-1.5661</v>
      </c>
      <c r="X163">
        <v>7.8287999999999996E-2</v>
      </c>
      <c r="Y163">
        <v>3.6770999999999998E-2</v>
      </c>
      <c r="Z163">
        <v>0.49458999999999997</v>
      </c>
      <c r="AA163">
        <v>-1.0815E-2</v>
      </c>
      <c r="AB163">
        <v>4.9135999999999999E-2</v>
      </c>
      <c r="AC163">
        <v>4.1715000000000002E-2</v>
      </c>
      <c r="AD163">
        <v>5</v>
      </c>
      <c r="AE163">
        <v>5</v>
      </c>
      <c r="AF163">
        <v>3.8668999999999998</v>
      </c>
      <c r="AG163">
        <v>3.6909999999999998E-2</v>
      </c>
      <c r="AH163">
        <v>3.83</v>
      </c>
      <c r="AI163">
        <v>21</v>
      </c>
      <c r="AJ163">
        <v>4</v>
      </c>
      <c r="AK163">
        <v>3</v>
      </c>
      <c r="AL163">
        <v>0</v>
      </c>
      <c r="AM163">
        <v>1</v>
      </c>
      <c r="AN163">
        <v>1</v>
      </c>
      <c r="AO163">
        <v>1.0018000000000001E-2</v>
      </c>
      <c r="AP163">
        <v>1</v>
      </c>
      <c r="AQ163">
        <v>1</v>
      </c>
      <c r="AR163" t="s">
        <v>96</v>
      </c>
      <c r="AS163" t="s">
        <v>94</v>
      </c>
      <c r="AT163" t="s">
        <v>95</v>
      </c>
      <c r="AU163" t="s">
        <v>95</v>
      </c>
      <c r="AV163" t="s">
        <v>95</v>
      </c>
      <c r="AW163" t="s">
        <v>95</v>
      </c>
      <c r="AX163" t="s">
        <v>94</v>
      </c>
      <c r="AY163" t="s">
        <v>95</v>
      </c>
      <c r="AZ163" t="s">
        <v>95</v>
      </c>
      <c r="BA163" t="s">
        <v>96</v>
      </c>
      <c r="BB163" t="s">
        <v>94</v>
      </c>
      <c r="BC163" t="s">
        <v>94</v>
      </c>
      <c r="BD163" t="s">
        <v>94</v>
      </c>
      <c r="BH163" t="s">
        <v>508</v>
      </c>
      <c r="BI163">
        <v>0</v>
      </c>
      <c r="BL163">
        <v>0</v>
      </c>
      <c r="BM163">
        <v>0</v>
      </c>
      <c r="BN163">
        <v>0</v>
      </c>
      <c r="BO163">
        <v>0</v>
      </c>
      <c r="BP163">
        <v>0</v>
      </c>
      <c r="BQ163">
        <v>0</v>
      </c>
      <c r="BS163">
        <v>1</v>
      </c>
      <c r="BT163">
        <v>1</v>
      </c>
      <c r="BU163">
        <v>0</v>
      </c>
      <c r="BV163">
        <v>0</v>
      </c>
      <c r="BW163">
        <v>0</v>
      </c>
      <c r="BX163">
        <v>0</v>
      </c>
      <c r="BY163">
        <v>213</v>
      </c>
      <c r="BZ163" t="s">
        <v>123</v>
      </c>
      <c r="CA163" t="s">
        <v>123</v>
      </c>
      <c r="CG163" s="4">
        <v>0</v>
      </c>
      <c r="CH163" s="4">
        <v>1</v>
      </c>
      <c r="CI163" s="5">
        <v>0</v>
      </c>
      <c r="CJ163" s="5">
        <v>0</v>
      </c>
      <c r="CK163" s="5">
        <v>0</v>
      </c>
      <c r="CL163" s="5">
        <v>1</v>
      </c>
      <c r="CM163" s="12" t="s">
        <v>3431</v>
      </c>
    </row>
    <row r="164" spans="1:99" hidden="1" x14ac:dyDescent="0.2">
      <c r="A164" t="s">
        <v>509</v>
      </c>
      <c r="B164" t="s">
        <v>495</v>
      </c>
      <c r="C164" t="s">
        <v>498</v>
      </c>
      <c r="D164">
        <v>3.2</v>
      </c>
      <c r="E164" t="s">
        <v>505</v>
      </c>
      <c r="F164" t="s">
        <v>506</v>
      </c>
      <c r="G164" t="s">
        <v>510</v>
      </c>
      <c r="H164" t="s">
        <v>496</v>
      </c>
      <c r="I164">
        <v>-10.949</v>
      </c>
      <c r="J164">
        <v>-1.6872999999999999E-2</v>
      </c>
      <c r="K164">
        <v>-1.1887E-2</v>
      </c>
      <c r="L164">
        <v>2017.7</v>
      </c>
      <c r="M164">
        <v>-0.40134999999999998</v>
      </c>
      <c r="N164">
        <v>0.10224</v>
      </c>
      <c r="O164">
        <v>-1329</v>
      </c>
      <c r="P164" s="1">
        <v>-590560</v>
      </c>
      <c r="Q164">
        <v>23.991</v>
      </c>
      <c r="R164">
        <v>0.16521</v>
      </c>
      <c r="S164">
        <v>-2.3391999999999999</v>
      </c>
      <c r="T164">
        <v>0.10888</v>
      </c>
      <c r="U164">
        <v>8.0249000000000001E-2</v>
      </c>
      <c r="V164">
        <v>-0.27651999999999999</v>
      </c>
      <c r="W164">
        <v>-1.5529999999999999</v>
      </c>
      <c r="X164">
        <v>0.13464000000000001</v>
      </c>
      <c r="Y164">
        <v>6.2664999999999998E-2</v>
      </c>
      <c r="Z164">
        <v>0.49748999999999999</v>
      </c>
      <c r="AA164">
        <v>-5.0229000000000003E-3</v>
      </c>
      <c r="AB164">
        <v>8.4475999999999996E-2</v>
      </c>
      <c r="AC164">
        <v>7.1754999999999999E-2</v>
      </c>
      <c r="AD164">
        <v>5</v>
      </c>
      <c r="AE164">
        <v>5</v>
      </c>
      <c r="AF164">
        <v>2.9441999999999999</v>
      </c>
      <c r="AG164">
        <v>2.6172999999999998E-2</v>
      </c>
      <c r="AH164">
        <v>2.9180000000000001</v>
      </c>
      <c r="AI164">
        <v>21</v>
      </c>
      <c r="AJ164">
        <v>4</v>
      </c>
      <c r="AK164">
        <v>3</v>
      </c>
      <c r="AL164">
        <v>0</v>
      </c>
      <c r="AM164">
        <v>1</v>
      </c>
      <c r="AN164">
        <v>1</v>
      </c>
      <c r="AO164">
        <v>9.1912999999999995E-3</v>
      </c>
      <c r="AP164">
        <v>1</v>
      </c>
      <c r="AQ164">
        <v>1</v>
      </c>
      <c r="AR164" t="s">
        <v>96</v>
      </c>
      <c r="AS164" t="s">
        <v>94</v>
      </c>
      <c r="AT164" t="s">
        <v>95</v>
      </c>
      <c r="AU164" t="s">
        <v>95</v>
      </c>
      <c r="AV164" t="s">
        <v>95</v>
      </c>
      <c r="AW164" t="s">
        <v>95</v>
      </c>
      <c r="AX164" t="s">
        <v>94</v>
      </c>
      <c r="AY164" t="s">
        <v>95</v>
      </c>
      <c r="AZ164" t="s">
        <v>95</v>
      </c>
      <c r="BA164" t="s">
        <v>96</v>
      </c>
      <c r="BB164" t="s">
        <v>94</v>
      </c>
      <c r="BC164" t="s">
        <v>94</v>
      </c>
      <c r="BD164" t="s">
        <v>94</v>
      </c>
      <c r="BH164" t="s">
        <v>508</v>
      </c>
      <c r="BI164">
        <v>0</v>
      </c>
      <c r="BL164">
        <v>0</v>
      </c>
      <c r="BM164">
        <v>0</v>
      </c>
      <c r="BN164">
        <v>0</v>
      </c>
      <c r="BO164">
        <v>0</v>
      </c>
      <c r="BP164">
        <v>0</v>
      </c>
      <c r="BQ164">
        <v>0</v>
      </c>
      <c r="BS164">
        <v>1</v>
      </c>
      <c r="BT164">
        <v>1</v>
      </c>
      <c r="BU164">
        <v>0</v>
      </c>
      <c r="BV164">
        <v>0</v>
      </c>
      <c r="BW164">
        <v>0</v>
      </c>
      <c r="BX164">
        <v>0</v>
      </c>
      <c r="BY164">
        <v>214</v>
      </c>
      <c r="BZ164" t="s">
        <v>123</v>
      </c>
      <c r="CA164" t="s">
        <v>123</v>
      </c>
      <c r="CG164" s="4">
        <v>0</v>
      </c>
      <c r="CH164" s="4">
        <v>1</v>
      </c>
      <c r="CI164" s="5">
        <v>0</v>
      </c>
      <c r="CJ164" s="5">
        <v>0</v>
      </c>
      <c r="CK164" s="5">
        <v>0</v>
      </c>
      <c r="CL164" s="5">
        <v>0</v>
      </c>
      <c r="CM164" s="12" t="s">
        <v>3431</v>
      </c>
    </row>
    <row r="165" spans="1:99" hidden="1" x14ac:dyDescent="0.2">
      <c r="A165" t="s">
        <v>511</v>
      </c>
      <c r="B165" t="s">
        <v>495</v>
      </c>
      <c r="C165" t="s">
        <v>498</v>
      </c>
      <c r="D165">
        <v>3.2</v>
      </c>
      <c r="E165" t="s">
        <v>505</v>
      </c>
      <c r="F165" t="s">
        <v>512</v>
      </c>
      <c r="G165" t="s">
        <v>513</v>
      </c>
      <c r="H165" t="s">
        <v>496</v>
      </c>
      <c r="I165">
        <v>3.8660000000000001</v>
      </c>
      <c r="J165">
        <v>2.0636000000000001E-3</v>
      </c>
      <c r="K165">
        <v>1.1816E-2</v>
      </c>
      <c r="L165">
        <v>2003</v>
      </c>
      <c r="M165">
        <v>1.1367</v>
      </c>
      <c r="N165">
        <v>0.50612000000000001</v>
      </c>
      <c r="O165">
        <v>1555.1</v>
      </c>
      <c r="P165" s="1">
        <v>157490</v>
      </c>
      <c r="Q165">
        <v>-23.332999999999998</v>
      </c>
      <c r="R165">
        <v>0.91252999999999995</v>
      </c>
      <c r="S165">
        <v>0.65012999999999999</v>
      </c>
      <c r="T165">
        <v>3.3274999999999999E-2</v>
      </c>
      <c r="U165">
        <v>2.4933E-2</v>
      </c>
      <c r="V165">
        <v>-16.167000000000002</v>
      </c>
      <c r="W165">
        <v>-33.332999999999998</v>
      </c>
      <c r="X165">
        <v>0.46616000000000002</v>
      </c>
      <c r="Y165">
        <v>0.45238</v>
      </c>
      <c r="Z165">
        <v>0.55147999999999997</v>
      </c>
      <c r="AA165">
        <v>0.10297000000000001</v>
      </c>
      <c r="AB165">
        <v>7.5348999999999999E-2</v>
      </c>
      <c r="AC165">
        <v>6.3954999999999998E-2</v>
      </c>
      <c r="AD165">
        <v>5</v>
      </c>
      <c r="AE165">
        <v>5</v>
      </c>
      <c r="AF165">
        <v>1.1077999999999999</v>
      </c>
      <c r="AG165">
        <v>0.46911000000000003</v>
      </c>
      <c r="AH165">
        <v>0.63865000000000005</v>
      </c>
      <c r="AI165">
        <v>21</v>
      </c>
      <c r="AJ165">
        <v>0</v>
      </c>
      <c r="AK165">
        <v>4</v>
      </c>
      <c r="AL165">
        <v>0</v>
      </c>
      <c r="AM165">
        <v>0</v>
      </c>
      <c r="AN165">
        <v>1</v>
      </c>
      <c r="AO165">
        <v>0.78866000000000003</v>
      </c>
      <c r="AP165">
        <v>1</v>
      </c>
      <c r="AQ165">
        <v>1</v>
      </c>
      <c r="AR165" t="s">
        <v>95</v>
      </c>
      <c r="AS165" t="s">
        <v>94</v>
      </c>
      <c r="AT165" t="s">
        <v>95</v>
      </c>
      <c r="AU165" t="s">
        <v>95</v>
      </c>
      <c r="AV165" t="s">
        <v>95</v>
      </c>
      <c r="AW165" t="s">
        <v>95</v>
      </c>
      <c r="AX165" t="s">
        <v>95</v>
      </c>
      <c r="AY165" t="s">
        <v>95</v>
      </c>
      <c r="AZ165" t="s">
        <v>95</v>
      </c>
      <c r="BA165" t="s">
        <v>94</v>
      </c>
      <c r="BB165" t="s">
        <v>94</v>
      </c>
      <c r="BC165" t="s">
        <v>96</v>
      </c>
      <c r="BD165" t="s">
        <v>94</v>
      </c>
      <c r="BH165" t="s">
        <v>276</v>
      </c>
      <c r="BI165">
        <v>0</v>
      </c>
      <c r="BL165">
        <v>0</v>
      </c>
      <c r="BM165">
        <v>1</v>
      </c>
      <c r="BN165">
        <v>0</v>
      </c>
      <c r="BO165">
        <v>0</v>
      </c>
      <c r="BP165">
        <v>0</v>
      </c>
      <c r="BQ165">
        <v>0</v>
      </c>
      <c r="BS165">
        <v>0</v>
      </c>
      <c r="BT165">
        <v>1</v>
      </c>
      <c r="BU165">
        <v>0</v>
      </c>
      <c r="BV165">
        <v>0</v>
      </c>
      <c r="BW165">
        <v>0</v>
      </c>
      <c r="BX165">
        <v>0</v>
      </c>
      <c r="BY165">
        <v>215</v>
      </c>
      <c r="CG165" s="4">
        <v>0</v>
      </c>
      <c r="CH165" s="4">
        <v>1</v>
      </c>
      <c r="CI165" s="5">
        <v>0</v>
      </c>
      <c r="CJ165" s="5">
        <v>0</v>
      </c>
      <c r="CK165" s="5">
        <v>0</v>
      </c>
      <c r="CL165" s="5">
        <v>0</v>
      </c>
    </row>
    <row r="166" spans="1:99" hidden="1" x14ac:dyDescent="0.2">
      <c r="A166" t="s">
        <v>514</v>
      </c>
      <c r="B166" t="s">
        <v>495</v>
      </c>
      <c r="C166" t="s">
        <v>498</v>
      </c>
      <c r="D166">
        <v>4.5</v>
      </c>
      <c r="E166" t="s">
        <v>515</v>
      </c>
      <c r="F166" t="s">
        <v>516</v>
      </c>
      <c r="G166" t="s">
        <v>517</v>
      </c>
      <c r="H166" t="s">
        <v>496</v>
      </c>
      <c r="I166">
        <v>-1.3261999999999999E-4</v>
      </c>
      <c r="J166">
        <v>-1.0085E-4</v>
      </c>
      <c r="K166" s="1">
        <v>-5.3361E-5</v>
      </c>
      <c r="L166">
        <v>-6640.4</v>
      </c>
      <c r="M166">
        <v>-33135</v>
      </c>
      <c r="N166">
        <v>2.2164000000000001</v>
      </c>
      <c r="O166">
        <v>0.56003999999999998</v>
      </c>
      <c r="P166">
        <v>1540.6</v>
      </c>
      <c r="Q166">
        <v>0.64139999999999997</v>
      </c>
      <c r="R166">
        <v>3.7586E-3</v>
      </c>
      <c r="S166">
        <v>-2.9849999999999999</v>
      </c>
      <c r="T166">
        <v>6.1621000000000002E-3</v>
      </c>
      <c r="U166">
        <v>5.5957999999999997E-3</v>
      </c>
      <c r="V166">
        <v>3.7694E-3</v>
      </c>
      <c r="W166">
        <v>-0.99246000000000001</v>
      </c>
      <c r="X166">
        <v>6.1619999999999999E-3</v>
      </c>
      <c r="Y166">
        <v>5.5957999999999997E-3</v>
      </c>
      <c r="Z166">
        <v>3.7353999999999998E-3</v>
      </c>
      <c r="AA166">
        <v>-0.99253000000000002</v>
      </c>
      <c r="AB166">
        <v>6.1621000000000002E-3</v>
      </c>
      <c r="AC166">
        <v>5.5959E-3</v>
      </c>
      <c r="AD166">
        <v>5</v>
      </c>
      <c r="AE166">
        <v>5</v>
      </c>
      <c r="AF166">
        <v>0.24451999999999999</v>
      </c>
      <c r="AG166">
        <v>0.23769000000000001</v>
      </c>
      <c r="AH166">
        <v>6.8285999999999998E-3</v>
      </c>
      <c r="AI166">
        <v>21</v>
      </c>
      <c r="AJ166">
        <v>0</v>
      </c>
      <c r="AK166">
        <v>1</v>
      </c>
      <c r="AL166">
        <v>0</v>
      </c>
      <c r="AM166">
        <v>1</v>
      </c>
      <c r="AN166">
        <v>0</v>
      </c>
      <c r="AO166">
        <v>0.79464999999999997</v>
      </c>
      <c r="AP166">
        <v>1</v>
      </c>
      <c r="AQ166">
        <v>1</v>
      </c>
      <c r="AR166" t="s">
        <v>96</v>
      </c>
      <c r="AS166" t="s">
        <v>94</v>
      </c>
      <c r="AT166" t="s">
        <v>95</v>
      </c>
      <c r="AU166" t="s">
        <v>95</v>
      </c>
      <c r="AV166" t="s">
        <v>95</v>
      </c>
      <c r="AW166" t="s">
        <v>95</v>
      </c>
      <c r="AX166" t="s">
        <v>95</v>
      </c>
      <c r="AY166" t="s">
        <v>94</v>
      </c>
      <c r="AZ166" t="s">
        <v>94</v>
      </c>
      <c r="BA166" t="s">
        <v>96</v>
      </c>
      <c r="BB166" t="s">
        <v>94</v>
      </c>
      <c r="CG166" s="4">
        <v>1</v>
      </c>
      <c r="CH166" s="4">
        <v>1</v>
      </c>
      <c r="CI166" s="5">
        <v>0</v>
      </c>
      <c r="CJ166" s="5">
        <v>0</v>
      </c>
      <c r="CK166" s="5">
        <v>0</v>
      </c>
      <c r="CL166" s="5">
        <v>1</v>
      </c>
    </row>
    <row r="167" spans="1:99" hidden="1" x14ac:dyDescent="0.2">
      <c r="A167" t="s">
        <v>518</v>
      </c>
      <c r="B167" t="s">
        <v>495</v>
      </c>
      <c r="C167" t="s">
        <v>216</v>
      </c>
      <c r="D167">
        <v>1.1000000000000001</v>
      </c>
      <c r="E167" t="s">
        <v>169</v>
      </c>
      <c r="F167" t="s">
        <v>499</v>
      </c>
      <c r="G167" t="s">
        <v>519</v>
      </c>
      <c r="H167" t="s">
        <v>496</v>
      </c>
      <c r="I167">
        <v>-2.2395999999999999E-2</v>
      </c>
      <c r="J167">
        <v>-2.2395999999999999E-2</v>
      </c>
      <c r="K167">
        <v>-9.2403999999999993E-3</v>
      </c>
      <c r="L167">
        <v>1505.7</v>
      </c>
      <c r="M167">
        <v>-196.21</v>
      </c>
      <c r="N167">
        <v>27549</v>
      </c>
      <c r="O167">
        <v>1.3616999999999999</v>
      </c>
      <c r="P167">
        <v>1948.4</v>
      </c>
      <c r="Q167">
        <v>18.917999999999999</v>
      </c>
      <c r="R167">
        <v>0.74424000000000001</v>
      </c>
      <c r="S167">
        <v>0.68942999999999999</v>
      </c>
      <c r="T167">
        <v>4.5533999999999998E-2</v>
      </c>
      <c r="U167">
        <v>3.6587000000000001E-2</v>
      </c>
      <c r="V167">
        <v>0.74424000000000001</v>
      </c>
      <c r="W167">
        <v>0.71013999999999999</v>
      </c>
      <c r="X167">
        <v>4.5533999999999998E-2</v>
      </c>
      <c r="Y167">
        <v>3.6587000000000001E-2</v>
      </c>
      <c r="Z167">
        <v>0.67556000000000005</v>
      </c>
      <c r="AA167">
        <v>0.63229999999999997</v>
      </c>
      <c r="AB167">
        <v>5.1284999999999997E-2</v>
      </c>
      <c r="AC167">
        <v>3.9706999999999999E-2</v>
      </c>
      <c r="AD167">
        <v>18</v>
      </c>
      <c r="AE167">
        <v>18</v>
      </c>
      <c r="AF167" s="1">
        <v>2.5554999999999998E-5</v>
      </c>
      <c r="AG167" s="1">
        <v>1.3322000000000001E-5</v>
      </c>
      <c r="AH167" s="1">
        <v>1.2233E-5</v>
      </c>
      <c r="AI167">
        <v>29</v>
      </c>
      <c r="AJ167">
        <v>17</v>
      </c>
      <c r="AK167">
        <v>8</v>
      </c>
      <c r="AL167">
        <v>0</v>
      </c>
      <c r="AM167">
        <v>1</v>
      </c>
      <c r="AN167">
        <v>0</v>
      </c>
      <c r="AO167">
        <v>0.90776000000000001</v>
      </c>
      <c r="AP167">
        <v>1</v>
      </c>
      <c r="AQ167">
        <v>1</v>
      </c>
      <c r="AR167" t="s">
        <v>95</v>
      </c>
      <c r="AS167" t="s">
        <v>95</v>
      </c>
      <c r="AT167" t="s">
        <v>95</v>
      </c>
      <c r="AU167" t="s">
        <v>95</v>
      </c>
      <c r="AV167" t="s">
        <v>95</v>
      </c>
      <c r="AW167" t="s">
        <v>95</v>
      </c>
      <c r="AX167" t="s">
        <v>95</v>
      </c>
      <c r="AY167" t="s">
        <v>94</v>
      </c>
      <c r="AZ167" t="s">
        <v>95</v>
      </c>
      <c r="BA167" t="s">
        <v>94</v>
      </c>
      <c r="BB167" t="s">
        <v>95</v>
      </c>
      <c r="BC167" t="s">
        <v>94</v>
      </c>
      <c r="BD167" t="s">
        <v>95</v>
      </c>
      <c r="BH167" t="s">
        <v>276</v>
      </c>
      <c r="BI167">
        <v>0</v>
      </c>
      <c r="BJ167" t="s">
        <v>501</v>
      </c>
      <c r="BL167">
        <v>1</v>
      </c>
      <c r="BM167">
        <v>1</v>
      </c>
      <c r="BN167">
        <v>0</v>
      </c>
      <c r="BO167">
        <v>0</v>
      </c>
      <c r="BP167">
        <v>0</v>
      </c>
      <c r="BQ167">
        <v>0</v>
      </c>
      <c r="BS167">
        <v>1</v>
      </c>
      <c r="BT167">
        <v>1</v>
      </c>
      <c r="BU167">
        <v>0</v>
      </c>
      <c r="BV167">
        <v>0</v>
      </c>
      <c r="BW167">
        <v>0</v>
      </c>
      <c r="BX167">
        <v>0</v>
      </c>
      <c r="BY167">
        <v>218</v>
      </c>
      <c r="CG167" s="4">
        <v>1</v>
      </c>
      <c r="CH167" s="4">
        <v>1</v>
      </c>
      <c r="CI167" s="5">
        <v>0</v>
      </c>
      <c r="CJ167" s="5">
        <v>0</v>
      </c>
      <c r="CK167" s="5">
        <v>0</v>
      </c>
      <c r="CL167" s="5">
        <v>0</v>
      </c>
    </row>
    <row r="168" spans="1:99" hidden="1" x14ac:dyDescent="0.2">
      <c r="A168" t="s">
        <v>520</v>
      </c>
      <c r="B168" t="s">
        <v>495</v>
      </c>
      <c r="C168" t="s">
        <v>216</v>
      </c>
      <c r="D168">
        <v>1.1000000000000001</v>
      </c>
      <c r="E168" t="s">
        <v>169</v>
      </c>
      <c r="F168" t="s">
        <v>503</v>
      </c>
      <c r="G168" t="s">
        <v>107</v>
      </c>
      <c r="H168" t="s">
        <v>496</v>
      </c>
      <c r="I168">
        <v>-3.8283999999999999E-2</v>
      </c>
      <c r="J168">
        <v>-2.2395999999999999E-2</v>
      </c>
      <c r="K168">
        <v>-9.2403999999999993E-3</v>
      </c>
      <c r="L168">
        <v>1993.1</v>
      </c>
      <c r="M168">
        <v>-114.78</v>
      </c>
      <c r="N168">
        <v>1</v>
      </c>
      <c r="O168">
        <v>1.3616999999999999</v>
      </c>
      <c r="P168">
        <v>1948.4</v>
      </c>
      <c r="Q168">
        <v>18.917999999999999</v>
      </c>
      <c r="R168">
        <v>0.68491000000000002</v>
      </c>
      <c r="S168">
        <v>0.61738000000000004</v>
      </c>
      <c r="T168">
        <v>5.0540000000000002E-2</v>
      </c>
      <c r="U168">
        <v>3.9108999999999998E-2</v>
      </c>
      <c r="V168">
        <v>0.74424000000000001</v>
      </c>
      <c r="W168">
        <v>0.71013999999999999</v>
      </c>
      <c r="X168">
        <v>4.5533999999999998E-2</v>
      </c>
      <c r="Y168">
        <v>3.6587000000000001E-2</v>
      </c>
      <c r="Z168">
        <v>0.67556000000000005</v>
      </c>
      <c r="AA168">
        <v>0.63229999999999997</v>
      </c>
      <c r="AB168">
        <v>5.1284999999999997E-2</v>
      </c>
      <c r="AC168">
        <v>3.9706999999999999E-2</v>
      </c>
      <c r="AD168">
        <v>18</v>
      </c>
      <c r="AE168">
        <v>18</v>
      </c>
      <c r="AF168">
        <v>0.70399999999999996</v>
      </c>
      <c r="AG168">
        <v>0.36699999999999999</v>
      </c>
      <c r="AH168">
        <v>0.33700000000000002</v>
      </c>
      <c r="AI168">
        <v>29</v>
      </c>
      <c r="AJ168">
        <v>17</v>
      </c>
      <c r="AK168">
        <v>8</v>
      </c>
      <c r="AL168">
        <v>0</v>
      </c>
      <c r="AM168">
        <v>1</v>
      </c>
      <c r="AN168">
        <v>0</v>
      </c>
      <c r="AO168">
        <v>0.90776000000000001</v>
      </c>
      <c r="AP168">
        <v>1</v>
      </c>
      <c r="AQ168">
        <v>1</v>
      </c>
      <c r="AR168" t="s">
        <v>94</v>
      </c>
      <c r="AS168" t="s">
        <v>95</v>
      </c>
      <c r="AT168" t="s">
        <v>95</v>
      </c>
      <c r="AU168" t="s">
        <v>95</v>
      </c>
      <c r="AV168" t="s">
        <v>95</v>
      </c>
      <c r="AW168" t="s">
        <v>95</v>
      </c>
      <c r="AX168" t="s">
        <v>95</v>
      </c>
      <c r="AY168" t="s">
        <v>95</v>
      </c>
      <c r="AZ168" t="s">
        <v>95</v>
      </c>
      <c r="BA168" t="s">
        <v>94</v>
      </c>
      <c r="BB168" t="s">
        <v>95</v>
      </c>
      <c r="BC168" t="s">
        <v>94</v>
      </c>
      <c r="BD168" t="s">
        <v>95</v>
      </c>
      <c r="BH168" t="s">
        <v>276</v>
      </c>
      <c r="BI168">
        <v>0</v>
      </c>
      <c r="BJ168" t="s">
        <v>108</v>
      </c>
      <c r="BK168" t="s">
        <v>109</v>
      </c>
      <c r="BL168">
        <v>1</v>
      </c>
      <c r="BM168">
        <v>1</v>
      </c>
      <c r="BN168">
        <v>1</v>
      </c>
      <c r="BO168">
        <v>1</v>
      </c>
      <c r="BP168">
        <v>0</v>
      </c>
      <c r="BQ168">
        <v>0</v>
      </c>
      <c r="BS168">
        <v>1</v>
      </c>
      <c r="BT168">
        <v>1</v>
      </c>
      <c r="BU168">
        <v>1</v>
      </c>
      <c r="BV168">
        <v>1</v>
      </c>
      <c r="BW168">
        <v>0</v>
      </c>
      <c r="BX168">
        <v>0</v>
      </c>
      <c r="BY168">
        <v>220</v>
      </c>
      <c r="CG168" s="4">
        <v>1</v>
      </c>
      <c r="CH168" s="4">
        <v>1</v>
      </c>
      <c r="CI168" s="5">
        <v>1</v>
      </c>
      <c r="CJ168" s="5">
        <v>1</v>
      </c>
      <c r="CK168" s="5">
        <v>0</v>
      </c>
      <c r="CL168" s="5">
        <v>0</v>
      </c>
    </row>
    <row r="169" spans="1:99" hidden="1" x14ac:dyDescent="0.2">
      <c r="A169" t="s">
        <v>521</v>
      </c>
      <c r="B169" t="s">
        <v>495</v>
      </c>
      <c r="C169" t="s">
        <v>216</v>
      </c>
      <c r="D169">
        <v>4.5</v>
      </c>
      <c r="E169" t="s">
        <v>515</v>
      </c>
      <c r="F169" t="s">
        <v>516</v>
      </c>
      <c r="G169" t="s">
        <v>517</v>
      </c>
      <c r="H169" t="s">
        <v>496</v>
      </c>
      <c r="J169">
        <v>1.2141000000000001E-3</v>
      </c>
      <c r="K169">
        <v>9.6677000000000004E-4</v>
      </c>
      <c r="O169">
        <v>0.17332</v>
      </c>
      <c r="P169">
        <v>746.87</v>
      </c>
      <c r="Q169">
        <v>-1.1398999999999999</v>
      </c>
      <c r="V169">
        <v>0.77032999999999996</v>
      </c>
      <c r="W169" t="e">
        <f>-inf</f>
        <v>#NAME?</v>
      </c>
      <c r="X169">
        <v>4.5183000000000003E-3</v>
      </c>
      <c r="Y169">
        <v>4.2591E-3</v>
      </c>
      <c r="Z169">
        <v>0.77341000000000004</v>
      </c>
      <c r="AA169" t="e">
        <f>-inf</f>
        <v>#NAME?</v>
      </c>
      <c r="AB169">
        <v>4.4879000000000004E-3</v>
      </c>
      <c r="AC169">
        <v>4.2296E-3</v>
      </c>
      <c r="AD169">
        <v>3</v>
      </c>
      <c r="AE169">
        <v>3</v>
      </c>
      <c r="AI169">
        <v>22</v>
      </c>
      <c r="AJ169">
        <v>1</v>
      </c>
      <c r="AK169">
        <v>2</v>
      </c>
      <c r="AL169">
        <v>1</v>
      </c>
      <c r="AM169">
        <v>0</v>
      </c>
      <c r="AN169">
        <v>0</v>
      </c>
      <c r="AO169">
        <v>0.66935</v>
      </c>
      <c r="AP169">
        <v>1</v>
      </c>
      <c r="AQ169">
        <v>1</v>
      </c>
      <c r="AR169" t="s">
        <v>96</v>
      </c>
      <c r="AS169" t="s">
        <v>94</v>
      </c>
      <c r="AT169" t="s">
        <v>95</v>
      </c>
      <c r="AU169" t="s">
        <v>95</v>
      </c>
      <c r="AV169" t="s">
        <v>95</v>
      </c>
      <c r="AW169" t="s">
        <v>95</v>
      </c>
      <c r="AX169" t="s">
        <v>94</v>
      </c>
      <c r="AY169" t="s">
        <v>94</v>
      </c>
      <c r="AZ169" t="s">
        <v>95</v>
      </c>
      <c r="BA169" t="s">
        <v>96</v>
      </c>
      <c r="BB169" t="s">
        <v>94</v>
      </c>
      <c r="CG169" s="4">
        <v>1</v>
      </c>
      <c r="CH169" s="4">
        <v>1</v>
      </c>
      <c r="CI169" s="5">
        <v>0</v>
      </c>
      <c r="CJ169" s="5">
        <v>0</v>
      </c>
      <c r="CK169" s="5">
        <v>0</v>
      </c>
      <c r="CL169" s="5">
        <v>1</v>
      </c>
    </row>
    <row r="170" spans="1:99" hidden="1" x14ac:dyDescent="0.2">
      <c r="A170" t="s">
        <v>3915</v>
      </c>
      <c r="B170" t="s">
        <v>495</v>
      </c>
      <c r="C170" t="s">
        <v>230</v>
      </c>
      <c r="D170">
        <v>1.1000000000000001</v>
      </c>
      <c r="E170" t="s">
        <v>169</v>
      </c>
      <c r="F170" t="s">
        <v>503</v>
      </c>
      <c r="G170" t="s">
        <v>107</v>
      </c>
      <c r="H170" t="s">
        <v>496</v>
      </c>
      <c r="I170">
        <v>-7.5902999999999998E-2</v>
      </c>
      <c r="J170">
        <v>3.3889E-4</v>
      </c>
      <c r="K170">
        <v>-6.3917000000000002E-3</v>
      </c>
      <c r="L170">
        <v>2024.5</v>
      </c>
      <c r="M170">
        <v>-57.895000000000003</v>
      </c>
      <c r="N170">
        <v>0.67676999999999998</v>
      </c>
      <c r="O170">
        <v>1555.5</v>
      </c>
      <c r="P170">
        <v>157420</v>
      </c>
      <c r="Q170">
        <v>13.326000000000001</v>
      </c>
      <c r="R170">
        <v>0.59835000000000005</v>
      </c>
      <c r="S170">
        <v>0.29712</v>
      </c>
      <c r="T170">
        <v>9.2150999999999997E-2</v>
      </c>
      <c r="U170">
        <v>8.3982000000000001E-2</v>
      </c>
      <c r="V170">
        <v>-13.3</v>
      </c>
      <c r="W170">
        <v>-19.018999999999998</v>
      </c>
      <c r="X170">
        <v>0.54984999999999995</v>
      </c>
      <c r="Y170">
        <v>0.53027000000000002</v>
      </c>
      <c r="Z170">
        <v>0.53090000000000004</v>
      </c>
      <c r="AA170">
        <v>0.34326000000000001</v>
      </c>
      <c r="AB170">
        <v>9.9589999999999998E-2</v>
      </c>
      <c r="AC170">
        <v>9.0787000000000007E-2</v>
      </c>
      <c r="AD170">
        <v>8</v>
      </c>
      <c r="AE170">
        <v>8</v>
      </c>
      <c r="AF170">
        <v>1.1820999999999999</v>
      </c>
      <c r="AG170">
        <v>0.48909000000000002</v>
      </c>
      <c r="AH170">
        <v>0.69298999999999999</v>
      </c>
      <c r="AI170">
        <v>45</v>
      </c>
      <c r="AJ170">
        <v>5</v>
      </c>
      <c r="AK170">
        <v>1</v>
      </c>
      <c r="AL170">
        <v>1</v>
      </c>
      <c r="AM170">
        <v>0</v>
      </c>
      <c r="AN170">
        <v>0</v>
      </c>
      <c r="AO170">
        <v>0.85175999999999996</v>
      </c>
      <c r="AP170">
        <v>1</v>
      </c>
      <c r="AQ170">
        <v>1</v>
      </c>
      <c r="AR170" t="s">
        <v>94</v>
      </c>
      <c r="AS170" t="s">
        <v>95</v>
      </c>
      <c r="AT170" t="s">
        <v>95</v>
      </c>
      <c r="AU170" t="s">
        <v>95</v>
      </c>
      <c r="AV170" t="s">
        <v>95</v>
      </c>
      <c r="AW170" t="s">
        <v>95</v>
      </c>
      <c r="AX170" t="s">
        <v>95</v>
      </c>
      <c r="AY170" t="s">
        <v>95</v>
      </c>
      <c r="AZ170" t="s">
        <v>95</v>
      </c>
      <c r="BA170" t="s">
        <v>94</v>
      </c>
      <c r="BB170" t="s">
        <v>95</v>
      </c>
      <c r="CG170" s="4">
        <v>1</v>
      </c>
      <c r="CH170" s="4">
        <v>1</v>
      </c>
      <c r="CI170" s="5">
        <v>0</v>
      </c>
      <c r="CJ170" s="5">
        <v>1</v>
      </c>
      <c r="CK170" s="5">
        <v>0</v>
      </c>
      <c r="CL170" s="5">
        <v>0</v>
      </c>
      <c r="CO170" t="s">
        <v>532</v>
      </c>
      <c r="CP170" t="e">
        <v>#N/A</v>
      </c>
      <c r="CQ170">
        <v>1</v>
      </c>
      <c r="CS170">
        <v>-1</v>
      </c>
      <c r="CT170">
        <v>7.5902999999999998E-2</v>
      </c>
      <c r="CU170">
        <v>6.3917000000000002E-3</v>
      </c>
    </row>
    <row r="171" spans="1:99" hidden="1" x14ac:dyDescent="0.2">
      <c r="A171" t="s">
        <v>522</v>
      </c>
      <c r="B171" t="s">
        <v>495</v>
      </c>
      <c r="C171" t="s">
        <v>230</v>
      </c>
      <c r="D171">
        <v>1.1000000000000001</v>
      </c>
      <c r="E171" t="s">
        <v>169</v>
      </c>
      <c r="F171" t="s">
        <v>523</v>
      </c>
      <c r="G171" t="s">
        <v>524</v>
      </c>
      <c r="H171" t="s">
        <v>496</v>
      </c>
      <c r="I171">
        <v>-7.5902999999999998E-2</v>
      </c>
      <c r="J171">
        <v>3.3889E-4</v>
      </c>
      <c r="K171">
        <v>-6.3917000000000002E-3</v>
      </c>
      <c r="L171">
        <v>2024.5</v>
      </c>
      <c r="M171">
        <v>-57.895000000000003</v>
      </c>
      <c r="N171">
        <v>0.67676999999999998</v>
      </c>
      <c r="O171">
        <v>1555.5</v>
      </c>
      <c r="P171" s="1">
        <v>157420</v>
      </c>
      <c r="Q171">
        <v>13.326000000000001</v>
      </c>
      <c r="R171">
        <v>0.59835000000000005</v>
      </c>
      <c r="S171">
        <v>0.29712</v>
      </c>
      <c r="T171">
        <v>9.2150999999999997E-2</v>
      </c>
      <c r="U171">
        <v>8.3982000000000001E-2</v>
      </c>
      <c r="V171">
        <v>-13.3</v>
      </c>
      <c r="W171">
        <v>-19.018999999999998</v>
      </c>
      <c r="X171">
        <v>0.54984999999999995</v>
      </c>
      <c r="Y171">
        <v>0.53027000000000002</v>
      </c>
      <c r="Z171">
        <v>0.53090000000000004</v>
      </c>
      <c r="AA171">
        <v>0.34326000000000001</v>
      </c>
      <c r="AB171">
        <v>9.9589999999999998E-2</v>
      </c>
      <c r="AC171">
        <v>9.0787000000000007E-2</v>
      </c>
      <c r="AD171">
        <v>8</v>
      </c>
      <c r="AE171">
        <v>8</v>
      </c>
      <c r="AF171">
        <v>1.1820999999999999</v>
      </c>
      <c r="AG171">
        <v>0.48909000000000002</v>
      </c>
      <c r="AH171">
        <v>0.69298999999999999</v>
      </c>
      <c r="AI171">
        <v>45</v>
      </c>
      <c r="AJ171">
        <v>5</v>
      </c>
      <c r="AK171">
        <v>1</v>
      </c>
      <c r="AL171">
        <v>1</v>
      </c>
      <c r="AM171">
        <v>0</v>
      </c>
      <c r="AN171">
        <v>0</v>
      </c>
      <c r="AO171">
        <v>0.85175999999999996</v>
      </c>
      <c r="AP171">
        <v>1</v>
      </c>
      <c r="AQ171">
        <v>1</v>
      </c>
      <c r="AR171" t="s">
        <v>94</v>
      </c>
      <c r="AS171" t="s">
        <v>95</v>
      </c>
      <c r="AT171" t="s">
        <v>95</v>
      </c>
      <c r="AU171" t="s">
        <v>95</v>
      </c>
      <c r="AV171" t="s">
        <v>95</v>
      </c>
      <c r="AW171" t="s">
        <v>95</v>
      </c>
      <c r="AX171" t="s">
        <v>95</v>
      </c>
      <c r="AY171" t="s">
        <v>95</v>
      </c>
      <c r="AZ171" t="s">
        <v>95</v>
      </c>
      <c r="BA171" t="s">
        <v>94</v>
      </c>
      <c r="BB171" t="s">
        <v>95</v>
      </c>
      <c r="CG171" s="4">
        <v>1</v>
      </c>
      <c r="CH171" s="4">
        <v>1</v>
      </c>
      <c r="CI171" s="5">
        <v>0</v>
      </c>
      <c r="CJ171" s="5">
        <v>0</v>
      </c>
      <c r="CK171" s="5">
        <v>0</v>
      </c>
      <c r="CL171" s="5">
        <v>0</v>
      </c>
    </row>
    <row r="172" spans="1:99" hidden="1" x14ac:dyDescent="0.2">
      <c r="A172" t="s">
        <v>525</v>
      </c>
      <c r="B172" t="s">
        <v>495</v>
      </c>
      <c r="C172" t="s">
        <v>230</v>
      </c>
      <c r="D172">
        <v>2.2000000000000002</v>
      </c>
      <c r="E172" t="s">
        <v>526</v>
      </c>
      <c r="F172" t="s">
        <v>527</v>
      </c>
      <c r="G172" t="s">
        <v>528</v>
      </c>
      <c r="H172" t="s">
        <v>496</v>
      </c>
      <c r="I172">
        <v>0.22464999999999999</v>
      </c>
      <c r="J172">
        <v>1.0593E-2</v>
      </c>
      <c r="K172">
        <v>7.5205999999999997E-3</v>
      </c>
      <c r="L172">
        <v>1998.5</v>
      </c>
      <c r="M172">
        <v>19.561</v>
      </c>
      <c r="N172">
        <v>0.72714000000000001</v>
      </c>
      <c r="O172">
        <v>0.18661</v>
      </c>
      <c r="P172">
        <v>1891.1</v>
      </c>
      <c r="Q172">
        <v>-14.459</v>
      </c>
      <c r="R172">
        <v>0.54720999999999997</v>
      </c>
      <c r="S172">
        <v>0.44272</v>
      </c>
      <c r="T172">
        <v>4.4061999999999997E-2</v>
      </c>
      <c r="U172">
        <v>2.9971999999999999E-2</v>
      </c>
      <c r="V172">
        <v>0.37191999999999997</v>
      </c>
      <c r="W172">
        <v>0.28219</v>
      </c>
      <c r="X172">
        <v>5.1894999999999997E-2</v>
      </c>
      <c r="Y172">
        <v>3.4375000000000003E-2</v>
      </c>
      <c r="Z172">
        <v>0.38961000000000001</v>
      </c>
      <c r="AA172">
        <v>0.30241000000000001</v>
      </c>
      <c r="AB172">
        <v>5.1159000000000003E-2</v>
      </c>
      <c r="AC172">
        <v>3.3316999999999999E-2</v>
      </c>
      <c r="AD172">
        <v>17</v>
      </c>
      <c r="AE172">
        <v>17</v>
      </c>
      <c r="AF172">
        <v>1.0792999999999999</v>
      </c>
      <c r="AG172">
        <v>0.78983999999999999</v>
      </c>
      <c r="AH172">
        <v>0.28942000000000001</v>
      </c>
      <c r="AI172">
        <v>19</v>
      </c>
      <c r="AJ172">
        <v>4</v>
      </c>
      <c r="AK172">
        <v>16</v>
      </c>
      <c r="AL172">
        <v>1</v>
      </c>
      <c r="AM172">
        <v>0</v>
      </c>
      <c r="AN172">
        <v>0</v>
      </c>
      <c r="AO172">
        <v>0.95555000000000001</v>
      </c>
      <c r="AP172">
        <v>1</v>
      </c>
      <c r="AQ172">
        <v>1</v>
      </c>
      <c r="AR172" t="s">
        <v>94</v>
      </c>
      <c r="AS172" t="s">
        <v>95</v>
      </c>
      <c r="AT172" t="s">
        <v>95</v>
      </c>
      <c r="AU172" t="s">
        <v>95</v>
      </c>
      <c r="AV172" t="s">
        <v>95</v>
      </c>
      <c r="AW172" t="s">
        <v>95</v>
      </c>
      <c r="AX172" t="s">
        <v>95</v>
      </c>
      <c r="AY172" t="s">
        <v>95</v>
      </c>
      <c r="AZ172" t="s">
        <v>95</v>
      </c>
      <c r="BA172" t="s">
        <v>94</v>
      </c>
      <c r="BB172" t="s">
        <v>95</v>
      </c>
      <c r="BC172" t="s">
        <v>94</v>
      </c>
      <c r="BD172" t="s">
        <v>95</v>
      </c>
      <c r="BI172">
        <v>0</v>
      </c>
      <c r="BM172">
        <v>1</v>
      </c>
      <c r="BS172">
        <v>1</v>
      </c>
      <c r="BT172">
        <v>1</v>
      </c>
      <c r="BU172">
        <v>0</v>
      </c>
      <c r="BV172">
        <v>0</v>
      </c>
      <c r="BW172">
        <v>0</v>
      </c>
      <c r="BX172">
        <v>1</v>
      </c>
      <c r="BY172">
        <v>222</v>
      </c>
      <c r="CG172" s="4">
        <v>1</v>
      </c>
      <c r="CH172" s="4">
        <v>1</v>
      </c>
      <c r="CI172" s="5">
        <v>0</v>
      </c>
      <c r="CJ172" s="5">
        <v>0</v>
      </c>
      <c r="CK172" s="5">
        <v>0</v>
      </c>
      <c r="CL172" s="5">
        <v>1</v>
      </c>
    </row>
    <row r="173" spans="1:99" hidden="1" x14ac:dyDescent="0.2">
      <c r="A173" t="s">
        <v>529</v>
      </c>
      <c r="B173" t="s">
        <v>495</v>
      </c>
      <c r="C173" t="s">
        <v>230</v>
      </c>
      <c r="D173">
        <v>2.2000000000000002</v>
      </c>
      <c r="E173" t="s">
        <v>526</v>
      </c>
      <c r="F173" t="s">
        <v>530</v>
      </c>
      <c r="G173" t="s">
        <v>531</v>
      </c>
      <c r="H173" t="s">
        <v>496</v>
      </c>
      <c r="I173">
        <v>0.10122</v>
      </c>
      <c r="J173">
        <v>2.1684E-3</v>
      </c>
      <c r="K173">
        <v>1.2760000000000001E-2</v>
      </c>
      <c r="L173">
        <v>2009.1</v>
      </c>
      <c r="M173">
        <v>43.412999999999997</v>
      </c>
      <c r="N173">
        <v>0.54244999999999999</v>
      </c>
      <c r="O173">
        <v>1555</v>
      </c>
      <c r="P173" s="1">
        <v>157500</v>
      </c>
      <c r="Q173">
        <v>-25.364000000000001</v>
      </c>
      <c r="R173">
        <v>0.99090999999999996</v>
      </c>
      <c r="S173">
        <v>0.98882000000000003</v>
      </c>
      <c r="T173">
        <v>6.6512000000000003E-3</v>
      </c>
      <c r="U173">
        <v>5.5446000000000002E-3</v>
      </c>
      <c r="V173">
        <v>-20.420999999999999</v>
      </c>
      <c r="W173">
        <v>-23.481000000000002</v>
      </c>
      <c r="X173">
        <v>0.32291999999999998</v>
      </c>
      <c r="Y173">
        <v>0.31529000000000001</v>
      </c>
      <c r="Z173">
        <v>0.98784000000000005</v>
      </c>
      <c r="AA173">
        <v>0.98611000000000004</v>
      </c>
      <c r="AB173">
        <v>7.6924000000000003E-3</v>
      </c>
      <c r="AC173">
        <v>5.5572E-3</v>
      </c>
      <c r="AD173">
        <v>17</v>
      </c>
      <c r="AE173">
        <v>17</v>
      </c>
      <c r="AF173">
        <v>0.77227000000000001</v>
      </c>
      <c r="AG173">
        <v>0.38578000000000001</v>
      </c>
      <c r="AH173">
        <v>0.38649</v>
      </c>
      <c r="AI173">
        <v>19</v>
      </c>
      <c r="AJ173">
        <v>0</v>
      </c>
      <c r="AK173">
        <v>16</v>
      </c>
      <c r="AL173">
        <v>0</v>
      </c>
      <c r="AM173">
        <v>0</v>
      </c>
      <c r="AN173">
        <v>0</v>
      </c>
      <c r="AO173">
        <v>0.93706</v>
      </c>
      <c r="AP173">
        <v>1</v>
      </c>
      <c r="AQ173">
        <v>1</v>
      </c>
      <c r="AR173" t="s">
        <v>95</v>
      </c>
      <c r="AS173" t="s">
        <v>95</v>
      </c>
      <c r="AT173" t="s">
        <v>95</v>
      </c>
      <c r="AU173" t="s">
        <v>95</v>
      </c>
      <c r="AV173" t="s">
        <v>95</v>
      </c>
      <c r="AW173" t="s">
        <v>95</v>
      </c>
      <c r="AX173" t="s">
        <v>95</v>
      </c>
      <c r="AY173" t="s">
        <v>95</v>
      </c>
      <c r="AZ173" t="s">
        <v>95</v>
      </c>
      <c r="BA173" t="s">
        <v>95</v>
      </c>
      <c r="BB173" t="s">
        <v>95</v>
      </c>
      <c r="BC173" t="s">
        <v>95</v>
      </c>
      <c r="BD173" t="s">
        <v>95</v>
      </c>
      <c r="BI173">
        <v>0</v>
      </c>
      <c r="BL173">
        <v>1</v>
      </c>
      <c r="BM173">
        <v>1</v>
      </c>
      <c r="BS173">
        <v>1</v>
      </c>
      <c r="BT173">
        <v>1</v>
      </c>
      <c r="BU173">
        <v>0</v>
      </c>
      <c r="BV173">
        <v>0</v>
      </c>
      <c r="BW173">
        <v>0</v>
      </c>
      <c r="BX173">
        <v>0</v>
      </c>
      <c r="BY173">
        <v>223</v>
      </c>
      <c r="CG173" s="4">
        <v>1</v>
      </c>
      <c r="CH173" s="4">
        <v>1</v>
      </c>
      <c r="CI173" s="5">
        <v>0</v>
      </c>
      <c r="CJ173" s="5">
        <v>0</v>
      </c>
      <c r="CK173" s="5">
        <v>0</v>
      </c>
      <c r="CL173" s="5">
        <v>0</v>
      </c>
    </row>
    <row r="174" spans="1:99" hidden="1" x14ac:dyDescent="0.2">
      <c r="A174" t="s">
        <v>532</v>
      </c>
      <c r="B174" t="s">
        <v>495</v>
      </c>
      <c r="C174" t="s">
        <v>230</v>
      </c>
      <c r="D174">
        <v>2.2000000000000002</v>
      </c>
      <c r="E174" t="s">
        <v>526</v>
      </c>
      <c r="F174" t="s">
        <v>533</v>
      </c>
      <c r="G174" t="s">
        <v>531</v>
      </c>
      <c r="H174" t="s">
        <v>496</v>
      </c>
      <c r="I174">
        <v>3.3058999999999998E-2</v>
      </c>
      <c r="J174">
        <v>2.3437000000000002E-3</v>
      </c>
      <c r="K174">
        <v>1.4741000000000001E-2</v>
      </c>
      <c r="L174">
        <v>2326.3000000000002</v>
      </c>
      <c r="M174">
        <v>132.93</v>
      </c>
      <c r="N174">
        <v>14595</v>
      </c>
      <c r="O174">
        <v>1555</v>
      </c>
      <c r="P174" s="1">
        <v>157490</v>
      </c>
      <c r="Q174">
        <v>-29.201000000000001</v>
      </c>
      <c r="R174">
        <v>0.89444999999999997</v>
      </c>
      <c r="S174">
        <v>0.87582000000000004</v>
      </c>
      <c r="T174">
        <v>3.1015000000000001E-2</v>
      </c>
      <c r="U174">
        <v>2.2339999999999999E-2</v>
      </c>
      <c r="V174">
        <v>-22.911000000000001</v>
      </c>
      <c r="W174">
        <v>-25.568000000000001</v>
      </c>
      <c r="X174">
        <v>0.46681</v>
      </c>
      <c r="Y174">
        <v>0.45694000000000001</v>
      </c>
      <c r="Z174">
        <v>0.87422999999999995</v>
      </c>
      <c r="AA174">
        <v>0.86024999999999996</v>
      </c>
      <c r="AB174">
        <v>3.3855999999999997E-2</v>
      </c>
      <c r="AC174">
        <v>2.1975999999999999E-2</v>
      </c>
      <c r="AD174">
        <v>21</v>
      </c>
      <c r="AE174">
        <v>21</v>
      </c>
      <c r="AF174" s="1">
        <v>4.9332000000000001E-5</v>
      </c>
      <c r="AG174" s="1">
        <v>2.1229E-5</v>
      </c>
      <c r="AH174" s="1">
        <v>2.8102999999999998E-5</v>
      </c>
      <c r="AI174">
        <v>21</v>
      </c>
      <c r="AJ174">
        <v>0</v>
      </c>
      <c r="AK174">
        <v>20</v>
      </c>
      <c r="AL174">
        <v>0</v>
      </c>
      <c r="AM174">
        <v>0</v>
      </c>
      <c r="AN174">
        <v>0</v>
      </c>
      <c r="AO174">
        <v>0.93018999999999996</v>
      </c>
      <c r="AP174">
        <v>1</v>
      </c>
      <c r="AQ174">
        <v>1</v>
      </c>
      <c r="AR174" t="s">
        <v>95</v>
      </c>
      <c r="AS174" t="s">
        <v>95</v>
      </c>
      <c r="AT174" t="s">
        <v>95</v>
      </c>
      <c r="AU174" t="s">
        <v>95</v>
      </c>
      <c r="AV174" t="s">
        <v>95</v>
      </c>
      <c r="AW174" t="s">
        <v>95</v>
      </c>
      <c r="AX174" t="s">
        <v>95</v>
      </c>
      <c r="AY174" t="s">
        <v>94</v>
      </c>
      <c r="AZ174" t="s">
        <v>95</v>
      </c>
      <c r="BA174" t="s">
        <v>94</v>
      </c>
      <c r="BB174" t="s">
        <v>95</v>
      </c>
      <c r="BC174" t="s">
        <v>94</v>
      </c>
      <c r="BD174" t="s">
        <v>95</v>
      </c>
      <c r="BI174">
        <v>0</v>
      </c>
      <c r="BM174">
        <v>1</v>
      </c>
      <c r="BS174">
        <v>1</v>
      </c>
      <c r="BT174">
        <v>1</v>
      </c>
      <c r="BU174">
        <v>0</v>
      </c>
      <c r="BV174">
        <v>0</v>
      </c>
      <c r="BW174">
        <v>0</v>
      </c>
      <c r="BX174">
        <v>0</v>
      </c>
      <c r="BY174">
        <v>224</v>
      </c>
      <c r="CG174" s="4">
        <v>1</v>
      </c>
      <c r="CH174" s="4">
        <v>1</v>
      </c>
      <c r="CI174" s="5">
        <v>0</v>
      </c>
      <c r="CJ174" s="5">
        <v>0</v>
      </c>
      <c r="CK174" s="5">
        <v>0</v>
      </c>
      <c r="CL174" s="5">
        <v>0</v>
      </c>
    </row>
    <row r="175" spans="1:99" hidden="1" x14ac:dyDescent="0.2">
      <c r="A175" t="s">
        <v>534</v>
      </c>
      <c r="B175" t="s">
        <v>495</v>
      </c>
      <c r="C175" t="s">
        <v>230</v>
      </c>
      <c r="D175">
        <v>2.2000000000000002</v>
      </c>
      <c r="E175" t="s">
        <v>526</v>
      </c>
      <c r="F175" t="s">
        <v>535</v>
      </c>
      <c r="G175" t="s">
        <v>536</v>
      </c>
      <c r="H175" t="s">
        <v>496</v>
      </c>
      <c r="I175">
        <v>2.8011999999999999E-2</v>
      </c>
      <c r="J175">
        <v>7.7987999999999998E-3</v>
      </c>
      <c r="K175">
        <v>7.6289000000000001E-3</v>
      </c>
      <c r="L175">
        <v>1958.4</v>
      </c>
      <c r="M175">
        <v>156.88</v>
      </c>
      <c r="N175">
        <v>1.3665</v>
      </c>
      <c r="O175">
        <v>6.5382999999999996</v>
      </c>
      <c r="P175">
        <v>2238.1</v>
      </c>
      <c r="Q175">
        <v>-14.228</v>
      </c>
      <c r="R175">
        <v>0.90881999999999996</v>
      </c>
      <c r="S175">
        <v>0.90419000000000005</v>
      </c>
      <c r="T175">
        <v>4.4219000000000001E-2</v>
      </c>
      <c r="U175">
        <v>3.492E-2</v>
      </c>
      <c r="V175">
        <v>0.88224000000000002</v>
      </c>
      <c r="W175">
        <v>0.87831000000000004</v>
      </c>
      <c r="X175">
        <v>5.0254E-2</v>
      </c>
      <c r="Y175">
        <v>4.1248E-2</v>
      </c>
      <c r="Z175">
        <v>0.89739999999999998</v>
      </c>
      <c r="AA175">
        <v>0.89398</v>
      </c>
      <c r="AB175">
        <v>4.6906999999999997E-2</v>
      </c>
      <c r="AC175">
        <v>3.8396E-2</v>
      </c>
      <c r="AD175">
        <v>63</v>
      </c>
      <c r="AE175">
        <v>63</v>
      </c>
      <c r="AF175">
        <v>0.85326999999999997</v>
      </c>
      <c r="AG175">
        <v>0.54883999999999999</v>
      </c>
      <c r="AH175">
        <v>0.30443999999999999</v>
      </c>
      <c r="AI175">
        <v>63</v>
      </c>
      <c r="AJ175">
        <v>0</v>
      </c>
      <c r="AK175">
        <v>50</v>
      </c>
      <c r="AL175">
        <v>0</v>
      </c>
      <c r="AM175">
        <v>1</v>
      </c>
      <c r="AN175">
        <v>0</v>
      </c>
      <c r="AO175">
        <v>0.98333999999999999</v>
      </c>
      <c r="AP175">
        <v>0</v>
      </c>
      <c r="AQ175">
        <v>1</v>
      </c>
      <c r="AR175" t="s">
        <v>95</v>
      </c>
      <c r="AS175" t="s">
        <v>95</v>
      </c>
      <c r="AT175" t="s">
        <v>95</v>
      </c>
      <c r="AU175" t="s">
        <v>95</v>
      </c>
      <c r="AV175" t="s">
        <v>95</v>
      </c>
      <c r="AW175" t="s">
        <v>95</v>
      </c>
      <c r="AX175" t="s">
        <v>95</v>
      </c>
      <c r="AY175" t="s">
        <v>95</v>
      </c>
      <c r="AZ175" t="s">
        <v>95</v>
      </c>
      <c r="BA175" t="s">
        <v>95</v>
      </c>
      <c r="BB175" t="s">
        <v>95</v>
      </c>
      <c r="BC175" t="s">
        <v>95</v>
      </c>
      <c r="BD175" t="s">
        <v>95</v>
      </c>
      <c r="BI175">
        <v>0</v>
      </c>
      <c r="BL175">
        <v>1</v>
      </c>
      <c r="BM175">
        <v>1</v>
      </c>
      <c r="BS175">
        <v>1</v>
      </c>
      <c r="BT175">
        <v>1</v>
      </c>
      <c r="BU175">
        <v>0</v>
      </c>
      <c r="BV175">
        <v>0</v>
      </c>
      <c r="BW175">
        <v>0</v>
      </c>
      <c r="BX175">
        <v>0</v>
      </c>
      <c r="BY175">
        <v>225</v>
      </c>
      <c r="CG175" s="4">
        <v>1</v>
      </c>
      <c r="CH175" s="4">
        <v>1</v>
      </c>
      <c r="CI175" s="5">
        <v>0</v>
      </c>
      <c r="CJ175" s="5">
        <v>0</v>
      </c>
      <c r="CK175" s="5">
        <v>0</v>
      </c>
      <c r="CL175" s="5">
        <v>0</v>
      </c>
    </row>
    <row r="176" spans="1:99" hidden="1" x14ac:dyDescent="0.2">
      <c r="A176" t="s">
        <v>537</v>
      </c>
      <c r="B176" t="s">
        <v>495</v>
      </c>
      <c r="C176" t="s">
        <v>230</v>
      </c>
      <c r="D176">
        <v>2.2999999999999998</v>
      </c>
      <c r="E176" t="s">
        <v>538</v>
      </c>
      <c r="F176" t="s">
        <v>539</v>
      </c>
      <c r="G176" t="s">
        <v>540</v>
      </c>
      <c r="H176" t="s">
        <v>496</v>
      </c>
      <c r="I176">
        <v>-1.9186000000000002E-2</v>
      </c>
      <c r="K176" s="1">
        <v>-4.6623999999999996E-6</v>
      </c>
      <c r="L176">
        <v>1430.8</v>
      </c>
      <c r="M176">
        <v>-229.05</v>
      </c>
      <c r="N176">
        <v>12.372999999999999</v>
      </c>
      <c r="Q176">
        <v>9.5505E-3</v>
      </c>
      <c r="R176">
        <v>0.91996999999999995</v>
      </c>
      <c r="S176">
        <v>0.90149999999999997</v>
      </c>
      <c r="T176" s="1">
        <v>1.0451999999999999E-5</v>
      </c>
      <c r="U176" s="1">
        <v>8.9223999999999995E-6</v>
      </c>
      <c r="Z176">
        <v>0.88995000000000002</v>
      </c>
      <c r="AA176">
        <v>0.87422</v>
      </c>
      <c r="AB176" s="1">
        <v>1.2257E-5</v>
      </c>
      <c r="AC176" s="1">
        <v>1.0224000000000001E-5</v>
      </c>
      <c r="AD176">
        <v>17</v>
      </c>
      <c r="AE176">
        <v>17</v>
      </c>
      <c r="AF176" s="1">
        <v>2.8416E-5</v>
      </c>
      <c r="AG176" s="1">
        <v>1.4515000000000001E-5</v>
      </c>
      <c r="AH176" s="1">
        <v>1.3901E-5</v>
      </c>
      <c r="AI176">
        <v>29</v>
      </c>
      <c r="AJ176">
        <v>16</v>
      </c>
      <c r="AK176">
        <v>0</v>
      </c>
      <c r="AL176">
        <v>0</v>
      </c>
      <c r="AM176">
        <v>0</v>
      </c>
      <c r="AN176">
        <v>0</v>
      </c>
      <c r="AO176">
        <v>0.91349000000000002</v>
      </c>
      <c r="AP176">
        <v>1</v>
      </c>
      <c r="AQ176">
        <v>1</v>
      </c>
      <c r="AR176" t="s">
        <v>95</v>
      </c>
      <c r="AS176" t="s">
        <v>95</v>
      </c>
      <c r="AT176" t="s">
        <v>95</v>
      </c>
      <c r="AU176" t="s">
        <v>95</v>
      </c>
      <c r="AV176" t="s">
        <v>95</v>
      </c>
      <c r="AW176" t="s">
        <v>95</v>
      </c>
      <c r="AX176" t="s">
        <v>95</v>
      </c>
      <c r="AY176" t="s">
        <v>94</v>
      </c>
      <c r="AZ176" t="s">
        <v>95</v>
      </c>
      <c r="BA176" t="s">
        <v>94</v>
      </c>
      <c r="BB176" t="s">
        <v>95</v>
      </c>
      <c r="BC176" t="s">
        <v>94</v>
      </c>
      <c r="BD176" t="s">
        <v>95</v>
      </c>
      <c r="BI176">
        <v>0</v>
      </c>
      <c r="BM176">
        <v>1</v>
      </c>
      <c r="BS176">
        <v>1</v>
      </c>
      <c r="BT176">
        <v>1</v>
      </c>
      <c r="BU176">
        <v>0</v>
      </c>
      <c r="BV176">
        <v>0</v>
      </c>
      <c r="BW176">
        <v>0</v>
      </c>
      <c r="BX176">
        <v>0</v>
      </c>
      <c r="BY176">
        <v>226</v>
      </c>
      <c r="CG176" s="4">
        <v>1</v>
      </c>
      <c r="CH176" s="4">
        <v>1</v>
      </c>
      <c r="CI176" s="5">
        <v>0</v>
      </c>
      <c r="CJ176" s="5">
        <v>0</v>
      </c>
      <c r="CK176" s="5">
        <v>0</v>
      </c>
      <c r="CL176" s="5">
        <v>1</v>
      </c>
    </row>
    <row r="177" spans="1:91" hidden="1" x14ac:dyDescent="0.2">
      <c r="A177" t="s">
        <v>541</v>
      </c>
      <c r="B177" t="s">
        <v>495</v>
      </c>
      <c r="C177" t="s">
        <v>230</v>
      </c>
      <c r="D177">
        <v>2.9</v>
      </c>
      <c r="E177" t="s">
        <v>542</v>
      </c>
      <c r="F177" t="s">
        <v>543</v>
      </c>
      <c r="G177" t="s">
        <v>536</v>
      </c>
      <c r="H177" t="s">
        <v>496</v>
      </c>
      <c r="I177">
        <v>5.8448E-2</v>
      </c>
      <c r="J177">
        <v>1.3664000000000001E-2</v>
      </c>
      <c r="K177">
        <v>1.4716999999999999E-2</v>
      </c>
      <c r="L177">
        <v>1971.8</v>
      </c>
      <c r="M177">
        <v>75.186000000000007</v>
      </c>
      <c r="N177">
        <v>1.4247000000000001</v>
      </c>
      <c r="O177">
        <v>0.92135</v>
      </c>
      <c r="P177">
        <v>1986.2</v>
      </c>
      <c r="Q177">
        <v>-28.289000000000001</v>
      </c>
      <c r="R177">
        <v>0.96314</v>
      </c>
      <c r="S177">
        <v>0.96126999999999996</v>
      </c>
      <c r="T177">
        <v>5.3370000000000001E-2</v>
      </c>
      <c r="U177">
        <v>4.5064E-2</v>
      </c>
      <c r="V177">
        <v>0.87233000000000005</v>
      </c>
      <c r="W177">
        <v>0.86807000000000001</v>
      </c>
      <c r="X177">
        <v>9.9333000000000005E-2</v>
      </c>
      <c r="Y177">
        <v>7.8456999999999999E-2</v>
      </c>
      <c r="Z177">
        <v>0.92666999999999999</v>
      </c>
      <c r="AA177">
        <v>0.92423</v>
      </c>
      <c r="AB177">
        <v>7.528E-2</v>
      </c>
      <c r="AC177">
        <v>5.9045E-2</v>
      </c>
      <c r="AD177">
        <v>63</v>
      </c>
      <c r="AE177">
        <v>63</v>
      </c>
      <c r="AF177">
        <v>0.96162999999999998</v>
      </c>
      <c r="AG177">
        <v>0.30884</v>
      </c>
      <c r="AH177">
        <v>0.65278000000000003</v>
      </c>
      <c r="AI177">
        <v>63</v>
      </c>
      <c r="AJ177">
        <v>3</v>
      </c>
      <c r="AK177">
        <v>62</v>
      </c>
      <c r="AL177">
        <v>0</v>
      </c>
      <c r="AM177">
        <v>0</v>
      </c>
      <c r="AN177">
        <v>0</v>
      </c>
      <c r="AO177">
        <v>0.98565999999999998</v>
      </c>
      <c r="AP177">
        <v>0</v>
      </c>
      <c r="AQ177">
        <v>1</v>
      </c>
      <c r="AR177" t="s">
        <v>95</v>
      </c>
      <c r="AS177" t="s">
        <v>95</v>
      </c>
      <c r="AT177" t="s">
        <v>95</v>
      </c>
      <c r="AU177" t="s">
        <v>95</v>
      </c>
      <c r="AV177" t="s">
        <v>95</v>
      </c>
      <c r="AW177" t="s">
        <v>95</v>
      </c>
      <c r="AX177" t="s">
        <v>95</v>
      </c>
      <c r="AY177" t="s">
        <v>95</v>
      </c>
      <c r="AZ177" t="s">
        <v>95</v>
      </c>
      <c r="BA177" t="s">
        <v>95</v>
      </c>
      <c r="BB177" t="s">
        <v>95</v>
      </c>
      <c r="BC177" t="s">
        <v>95</v>
      </c>
      <c r="BD177" t="s">
        <v>95</v>
      </c>
      <c r="BI177">
        <v>0</v>
      </c>
      <c r="BL177">
        <v>1</v>
      </c>
      <c r="BM177">
        <v>1</v>
      </c>
      <c r="BS177">
        <v>1</v>
      </c>
      <c r="BT177">
        <v>1</v>
      </c>
      <c r="BU177">
        <v>0</v>
      </c>
      <c r="BV177">
        <v>0</v>
      </c>
      <c r="BW177">
        <v>0</v>
      </c>
      <c r="BX177">
        <v>1</v>
      </c>
      <c r="BY177">
        <v>227</v>
      </c>
      <c r="CG177" s="4">
        <v>1</v>
      </c>
      <c r="CH177" s="4">
        <v>1</v>
      </c>
      <c r="CI177" s="5">
        <v>0</v>
      </c>
      <c r="CJ177" s="5">
        <v>0</v>
      </c>
      <c r="CK177" s="5">
        <v>0</v>
      </c>
      <c r="CL177" s="5">
        <v>1</v>
      </c>
    </row>
    <row r="178" spans="1:91" hidden="1" x14ac:dyDescent="0.2">
      <c r="A178" t="s">
        <v>544</v>
      </c>
      <c r="B178" t="s">
        <v>495</v>
      </c>
      <c r="C178" t="s">
        <v>230</v>
      </c>
      <c r="D178">
        <v>2.9</v>
      </c>
      <c r="E178" t="s">
        <v>542</v>
      </c>
      <c r="F178" t="s">
        <v>545</v>
      </c>
      <c r="G178" t="s">
        <v>546</v>
      </c>
      <c r="H178" t="s">
        <v>496</v>
      </c>
      <c r="I178">
        <v>5.0865E-2</v>
      </c>
      <c r="J178">
        <v>1.7430999999999999E-2</v>
      </c>
      <c r="K178">
        <v>3.3895</v>
      </c>
      <c r="L178">
        <v>1981.5</v>
      </c>
      <c r="M178">
        <v>86.394000000000005</v>
      </c>
      <c r="N178">
        <v>309.93</v>
      </c>
      <c r="O178">
        <v>6.1063000000000001</v>
      </c>
      <c r="P178">
        <v>1797.8</v>
      </c>
      <c r="Q178">
        <v>-6563</v>
      </c>
      <c r="R178">
        <v>0.99368999999999996</v>
      </c>
      <c r="S178">
        <v>0.99336999999999998</v>
      </c>
      <c r="T178">
        <v>4.9237000000000002</v>
      </c>
      <c r="U178">
        <v>4.3743999999999996</v>
      </c>
      <c r="V178">
        <v>0.94654000000000005</v>
      </c>
      <c r="W178">
        <v>0.94476000000000004</v>
      </c>
      <c r="X178">
        <v>14.329000000000001</v>
      </c>
      <c r="Y178">
        <v>12.851000000000001</v>
      </c>
      <c r="Z178">
        <v>0.98911000000000004</v>
      </c>
      <c r="AA178">
        <v>0.98875000000000002</v>
      </c>
      <c r="AB178">
        <v>6.4659000000000004</v>
      </c>
      <c r="AC178">
        <v>5.7872000000000003</v>
      </c>
      <c r="AD178">
        <v>63</v>
      </c>
      <c r="AE178">
        <v>63</v>
      </c>
      <c r="AF178">
        <v>0.91310000000000002</v>
      </c>
      <c r="AG178">
        <v>0.23876</v>
      </c>
      <c r="AH178">
        <v>0.67434000000000005</v>
      </c>
      <c r="AI178">
        <v>63</v>
      </c>
      <c r="AJ178">
        <v>0</v>
      </c>
      <c r="AK178">
        <v>62</v>
      </c>
      <c r="AL178">
        <v>0</v>
      </c>
      <c r="AM178">
        <v>0</v>
      </c>
      <c r="AN178">
        <v>0</v>
      </c>
      <c r="AO178">
        <v>0.98204000000000002</v>
      </c>
      <c r="AP178">
        <v>0</v>
      </c>
      <c r="AQ178">
        <v>0</v>
      </c>
      <c r="AR178" t="s">
        <v>95</v>
      </c>
      <c r="AS178" t="s">
        <v>95</v>
      </c>
      <c r="AT178" t="s">
        <v>95</v>
      </c>
      <c r="AU178" t="s">
        <v>95</v>
      </c>
      <c r="AV178" t="s">
        <v>95</v>
      </c>
      <c r="AW178" t="s">
        <v>95</v>
      </c>
      <c r="AX178" t="s">
        <v>95</v>
      </c>
      <c r="AY178" t="s">
        <v>95</v>
      </c>
      <c r="AZ178" t="s">
        <v>95</v>
      </c>
      <c r="BA178" t="s">
        <v>95</v>
      </c>
      <c r="BB178" t="s">
        <v>95</v>
      </c>
      <c r="BC178" t="s">
        <v>95</v>
      </c>
      <c r="BD178" t="s">
        <v>95</v>
      </c>
      <c r="BI178">
        <v>0</v>
      </c>
      <c r="BL178">
        <v>1</v>
      </c>
      <c r="BM178">
        <v>1</v>
      </c>
      <c r="BS178">
        <v>1</v>
      </c>
      <c r="BT178">
        <v>1</v>
      </c>
      <c r="BU178">
        <v>0</v>
      </c>
      <c r="BV178">
        <v>0</v>
      </c>
      <c r="BW178">
        <v>0</v>
      </c>
      <c r="BX178">
        <v>1</v>
      </c>
      <c r="BY178">
        <v>228</v>
      </c>
      <c r="CG178" s="4">
        <v>1</v>
      </c>
      <c r="CH178" s="4">
        <v>1</v>
      </c>
      <c r="CI178" s="5">
        <v>0</v>
      </c>
      <c r="CJ178" s="5">
        <v>0</v>
      </c>
      <c r="CK178" s="5">
        <v>0</v>
      </c>
      <c r="CL178" s="5">
        <v>1</v>
      </c>
    </row>
    <row r="179" spans="1:91" hidden="1" x14ac:dyDescent="0.2">
      <c r="A179" t="s">
        <v>547</v>
      </c>
      <c r="B179" t="s">
        <v>495</v>
      </c>
      <c r="C179" t="s">
        <v>230</v>
      </c>
      <c r="D179">
        <v>3.2</v>
      </c>
      <c r="E179" t="s">
        <v>120</v>
      </c>
      <c r="F179" t="s">
        <v>548</v>
      </c>
      <c r="G179" t="s">
        <v>549</v>
      </c>
      <c r="H179" t="s">
        <v>496</v>
      </c>
      <c r="I179">
        <v>0.41219</v>
      </c>
      <c r="J179">
        <v>1.1129E-3</v>
      </c>
      <c r="K179">
        <v>2.1156E-3</v>
      </c>
      <c r="L179">
        <v>1973.7</v>
      </c>
      <c r="M179">
        <v>10.661</v>
      </c>
      <c r="N179">
        <v>0.93459000000000003</v>
      </c>
      <c r="O179">
        <v>1555.5</v>
      </c>
      <c r="P179" s="1">
        <v>157420</v>
      </c>
      <c r="Q179">
        <v>-3.3266</v>
      </c>
      <c r="R179">
        <v>0.99756</v>
      </c>
      <c r="S179">
        <v>0.99512</v>
      </c>
      <c r="T179">
        <v>2.3728999999999998E-3</v>
      </c>
      <c r="U179">
        <v>1.6643000000000001E-3</v>
      </c>
      <c r="V179">
        <v>-362.12</v>
      </c>
      <c r="W179">
        <v>-543.67999999999995</v>
      </c>
      <c r="X179">
        <v>0.91581999999999997</v>
      </c>
      <c r="Y179">
        <v>0.91456000000000004</v>
      </c>
      <c r="Z179">
        <v>0.49423</v>
      </c>
      <c r="AA179">
        <v>0.24135000000000001</v>
      </c>
      <c r="AB179">
        <v>3.4179000000000001E-2</v>
      </c>
      <c r="AC179">
        <v>2.7189000000000001E-2</v>
      </c>
      <c r="AD179">
        <v>7</v>
      </c>
      <c r="AE179">
        <v>7</v>
      </c>
      <c r="AF179">
        <v>1.0036</v>
      </c>
      <c r="AG179">
        <v>0.85277999999999998</v>
      </c>
      <c r="AH179">
        <v>0.15087</v>
      </c>
      <c r="AI179">
        <v>45</v>
      </c>
      <c r="AJ179">
        <v>1</v>
      </c>
      <c r="AK179">
        <v>6</v>
      </c>
      <c r="AL179">
        <v>0</v>
      </c>
      <c r="AM179">
        <v>0</v>
      </c>
      <c r="AN179">
        <v>0</v>
      </c>
      <c r="AO179">
        <v>0.87009999999999998</v>
      </c>
      <c r="AP179">
        <v>1</v>
      </c>
      <c r="AQ179">
        <v>1</v>
      </c>
      <c r="AR179" t="s">
        <v>95</v>
      </c>
      <c r="AS179" t="s">
        <v>95</v>
      </c>
      <c r="AT179" t="s">
        <v>95</v>
      </c>
      <c r="AU179" t="s">
        <v>95</v>
      </c>
      <c r="AV179" t="s">
        <v>95</v>
      </c>
      <c r="AW179" t="s">
        <v>95</v>
      </c>
      <c r="AX179" t="s">
        <v>95</v>
      </c>
      <c r="AY179" t="s">
        <v>94</v>
      </c>
      <c r="AZ179" t="s">
        <v>95</v>
      </c>
      <c r="BA179" t="s">
        <v>94</v>
      </c>
      <c r="BB179" t="s">
        <v>95</v>
      </c>
      <c r="BC179" t="s">
        <v>94</v>
      </c>
      <c r="BD179" t="s">
        <v>95</v>
      </c>
      <c r="BI179">
        <v>0</v>
      </c>
      <c r="BM179">
        <v>1</v>
      </c>
      <c r="BS179">
        <v>0</v>
      </c>
      <c r="BT179">
        <v>1</v>
      </c>
      <c r="BU179">
        <v>0</v>
      </c>
      <c r="BV179">
        <v>0</v>
      </c>
      <c r="BW179">
        <v>0</v>
      </c>
      <c r="BX179">
        <v>0</v>
      </c>
      <c r="BY179">
        <v>229</v>
      </c>
      <c r="CG179" s="4">
        <v>0</v>
      </c>
      <c r="CH179" s="4">
        <v>1</v>
      </c>
      <c r="CI179" s="5">
        <v>0</v>
      </c>
      <c r="CJ179" s="5">
        <v>0</v>
      </c>
      <c r="CK179" s="5">
        <v>0</v>
      </c>
      <c r="CL179" s="5">
        <v>0</v>
      </c>
    </row>
    <row r="180" spans="1:91" hidden="1" x14ac:dyDescent="0.2">
      <c r="A180" t="s">
        <v>550</v>
      </c>
      <c r="B180" t="s">
        <v>495</v>
      </c>
      <c r="C180" t="s">
        <v>230</v>
      </c>
      <c r="D180">
        <v>3.2</v>
      </c>
      <c r="E180" t="s">
        <v>120</v>
      </c>
      <c r="F180" t="s">
        <v>551</v>
      </c>
      <c r="G180" t="s">
        <v>552</v>
      </c>
      <c r="H180" t="s">
        <v>496</v>
      </c>
      <c r="I180">
        <v>1.9015</v>
      </c>
      <c r="J180">
        <v>6.9052000000000002E-3</v>
      </c>
      <c r="K180">
        <v>6.2562E-3</v>
      </c>
      <c r="L180">
        <v>1987.6</v>
      </c>
      <c r="M180">
        <v>2.3109999999999999</v>
      </c>
      <c r="N180">
        <v>0.93079000000000001</v>
      </c>
      <c r="O180">
        <v>4.2925000000000004</v>
      </c>
      <c r="P180">
        <v>2239</v>
      </c>
      <c r="Q180">
        <v>-11.689</v>
      </c>
      <c r="R180">
        <v>0.98884000000000005</v>
      </c>
      <c r="S180">
        <v>0.97209999999999996</v>
      </c>
      <c r="T180">
        <v>1.187E-2</v>
      </c>
      <c r="U180">
        <v>8.2289000000000008E-3</v>
      </c>
      <c r="V180">
        <v>0.46722999999999998</v>
      </c>
      <c r="W180">
        <v>0.11205</v>
      </c>
      <c r="X180">
        <v>8.2008999999999999E-2</v>
      </c>
      <c r="Y180">
        <v>6.3242000000000007E-2</v>
      </c>
      <c r="Z180">
        <v>0.49238999999999999</v>
      </c>
      <c r="AA180">
        <v>0.15398999999999999</v>
      </c>
      <c r="AB180">
        <v>8.0048999999999995E-2</v>
      </c>
      <c r="AC180">
        <v>6.2661999999999995E-2</v>
      </c>
      <c r="AD180">
        <v>6</v>
      </c>
      <c r="AE180">
        <v>6</v>
      </c>
      <c r="AF180">
        <v>1.0265</v>
      </c>
      <c r="AG180">
        <v>0.67791999999999997</v>
      </c>
      <c r="AH180">
        <v>0.34860000000000002</v>
      </c>
      <c r="AI180">
        <v>35</v>
      </c>
      <c r="AJ180">
        <v>4</v>
      </c>
      <c r="AK180">
        <v>5</v>
      </c>
      <c r="AL180">
        <v>1</v>
      </c>
      <c r="AM180">
        <v>0</v>
      </c>
      <c r="AN180">
        <v>0</v>
      </c>
      <c r="AO180">
        <v>0.85609999999999997</v>
      </c>
      <c r="AP180">
        <v>1</v>
      </c>
      <c r="AQ180">
        <v>1</v>
      </c>
      <c r="AR180" t="s">
        <v>95</v>
      </c>
      <c r="AS180" t="s">
        <v>95</v>
      </c>
      <c r="AT180" t="s">
        <v>95</v>
      </c>
      <c r="AU180" t="s">
        <v>95</v>
      </c>
      <c r="AV180" t="s">
        <v>95</v>
      </c>
      <c r="AW180" t="s">
        <v>95</v>
      </c>
      <c r="AX180" t="s">
        <v>95</v>
      </c>
      <c r="AY180" t="s">
        <v>95</v>
      </c>
      <c r="AZ180" t="s">
        <v>95</v>
      </c>
      <c r="BA180" t="s">
        <v>95</v>
      </c>
      <c r="BB180" t="s">
        <v>95</v>
      </c>
      <c r="BC180" t="s">
        <v>95</v>
      </c>
      <c r="BD180" t="s">
        <v>95</v>
      </c>
      <c r="BI180">
        <v>0</v>
      </c>
      <c r="BL180">
        <v>1</v>
      </c>
      <c r="BM180">
        <v>1</v>
      </c>
      <c r="BS180">
        <v>0</v>
      </c>
      <c r="BT180">
        <v>1</v>
      </c>
      <c r="BU180">
        <v>0</v>
      </c>
      <c r="BV180">
        <v>0</v>
      </c>
      <c r="BW180">
        <v>0</v>
      </c>
      <c r="BX180">
        <v>0</v>
      </c>
      <c r="BY180">
        <v>230</v>
      </c>
      <c r="BZ180" t="s">
        <v>123</v>
      </c>
      <c r="CG180" s="4">
        <v>0</v>
      </c>
      <c r="CH180" s="4">
        <v>1</v>
      </c>
      <c r="CI180" s="5">
        <v>0</v>
      </c>
      <c r="CJ180" s="5">
        <v>0</v>
      </c>
      <c r="CK180" s="5">
        <v>0</v>
      </c>
      <c r="CL180" s="5">
        <v>0</v>
      </c>
    </row>
    <row r="181" spans="1:91" hidden="1" x14ac:dyDescent="0.2">
      <c r="A181" t="s">
        <v>553</v>
      </c>
      <c r="B181" t="s">
        <v>495</v>
      </c>
      <c r="C181" t="s">
        <v>230</v>
      </c>
      <c r="D181">
        <v>3.2</v>
      </c>
      <c r="E181" t="s">
        <v>120</v>
      </c>
      <c r="F181" t="s">
        <v>554</v>
      </c>
      <c r="G181" t="s">
        <v>555</v>
      </c>
      <c r="H181" t="s">
        <v>496</v>
      </c>
      <c r="I181">
        <v>8.5347999999999993E-2</v>
      </c>
      <c r="J181">
        <v>2.6862000000000001E-3</v>
      </c>
      <c r="K181">
        <v>1.8763999999999999E-2</v>
      </c>
      <c r="L181">
        <v>2003.5</v>
      </c>
      <c r="M181">
        <v>51.488999999999997</v>
      </c>
      <c r="N181">
        <v>1.0992999999999999</v>
      </c>
      <c r="O181">
        <v>1555.2</v>
      </c>
      <c r="P181" s="1">
        <v>157500</v>
      </c>
      <c r="Q181">
        <v>-37.023000000000003</v>
      </c>
      <c r="R181">
        <v>0.98934</v>
      </c>
      <c r="S181" t="e">
        <f>-inf</f>
        <v>#NAME?</v>
      </c>
      <c r="T181">
        <v>1.0626999999999999E-2</v>
      </c>
      <c r="U181">
        <v>8.5053999999999998E-3</v>
      </c>
      <c r="V181">
        <v>-64.897999999999996</v>
      </c>
      <c r="W181">
        <v>-196.69</v>
      </c>
      <c r="X181">
        <v>0.83543000000000001</v>
      </c>
      <c r="Y181">
        <v>0.82906999999999997</v>
      </c>
      <c r="Z181">
        <v>0.98694000000000004</v>
      </c>
      <c r="AA181">
        <v>0.96082999999999996</v>
      </c>
      <c r="AB181">
        <v>1.176E-2</v>
      </c>
      <c r="AC181">
        <v>9.6661000000000004E-3</v>
      </c>
      <c r="AD181">
        <v>4</v>
      </c>
      <c r="AE181">
        <v>4</v>
      </c>
      <c r="AF181">
        <v>0.82443</v>
      </c>
      <c r="AG181">
        <v>0.59494000000000002</v>
      </c>
      <c r="AH181">
        <v>0.22947999999999999</v>
      </c>
      <c r="AI181">
        <v>15</v>
      </c>
      <c r="AJ181">
        <v>0</v>
      </c>
      <c r="AK181">
        <v>3</v>
      </c>
      <c r="AL181">
        <v>0</v>
      </c>
      <c r="AM181">
        <v>0</v>
      </c>
      <c r="AN181">
        <v>0</v>
      </c>
      <c r="AO181">
        <v>0.76863999999999999</v>
      </c>
      <c r="AP181">
        <v>1</v>
      </c>
      <c r="AQ181">
        <v>1</v>
      </c>
      <c r="AR181" t="s">
        <v>95</v>
      </c>
      <c r="AS181" t="s">
        <v>94</v>
      </c>
      <c r="AT181" t="s">
        <v>95</v>
      </c>
      <c r="AU181" t="s">
        <v>95</v>
      </c>
      <c r="AV181" t="s">
        <v>95</v>
      </c>
      <c r="AW181" t="s">
        <v>95</v>
      </c>
      <c r="AX181" t="s">
        <v>95</v>
      </c>
      <c r="AY181" t="s">
        <v>95</v>
      </c>
      <c r="AZ181" t="s">
        <v>95</v>
      </c>
      <c r="BA181" t="s">
        <v>94</v>
      </c>
      <c r="BB181" t="s">
        <v>94</v>
      </c>
      <c r="BC181" t="s">
        <v>96</v>
      </c>
      <c r="BD181" t="s">
        <v>94</v>
      </c>
      <c r="BI181">
        <v>0</v>
      </c>
      <c r="BS181">
        <v>0</v>
      </c>
      <c r="BT181">
        <v>1</v>
      </c>
      <c r="BU181">
        <v>0</v>
      </c>
      <c r="BV181">
        <v>0</v>
      </c>
      <c r="BW181">
        <v>0</v>
      </c>
      <c r="BX181">
        <v>0</v>
      </c>
      <c r="BY181">
        <v>231</v>
      </c>
      <c r="CG181" s="4">
        <v>0</v>
      </c>
      <c r="CH181" s="4">
        <v>1</v>
      </c>
      <c r="CI181" s="5">
        <v>0</v>
      </c>
      <c r="CJ181" s="5">
        <v>0</v>
      </c>
      <c r="CK181" s="5">
        <v>0</v>
      </c>
      <c r="CL181" s="5">
        <v>0</v>
      </c>
    </row>
    <row r="182" spans="1:91" hidden="1" x14ac:dyDescent="0.2">
      <c r="A182" t="s">
        <v>556</v>
      </c>
      <c r="B182" t="s">
        <v>495</v>
      </c>
      <c r="C182" t="s">
        <v>230</v>
      </c>
      <c r="D182">
        <v>3.2</v>
      </c>
      <c r="E182" t="s">
        <v>120</v>
      </c>
      <c r="F182" t="s">
        <v>557</v>
      </c>
      <c r="G182" t="s">
        <v>558</v>
      </c>
      <c r="H182" t="s">
        <v>496</v>
      </c>
      <c r="I182">
        <v>0.33682000000000001</v>
      </c>
      <c r="J182">
        <v>5.666E-3</v>
      </c>
      <c r="K182">
        <v>5.0772999999999999E-2</v>
      </c>
      <c r="L182">
        <v>2016.7</v>
      </c>
      <c r="M182">
        <v>13.047000000000001</v>
      </c>
      <c r="N182">
        <v>0.89937999999999996</v>
      </c>
      <c r="O182">
        <v>1554.1</v>
      </c>
      <c r="P182" s="1">
        <v>157620</v>
      </c>
      <c r="Q182">
        <v>-101.89</v>
      </c>
      <c r="R182">
        <v>1</v>
      </c>
      <c r="S182">
        <v>1</v>
      </c>
      <c r="T182" s="1">
        <v>2.5210999999999999E-15</v>
      </c>
      <c r="U182" s="1">
        <v>2.4795000000000002E-15</v>
      </c>
      <c r="V182">
        <v>-117.39</v>
      </c>
      <c r="W182" t="e">
        <f>-inf</f>
        <v>#NAME?</v>
      </c>
      <c r="X182">
        <v>0.69071000000000005</v>
      </c>
      <c r="Y182">
        <v>0.68779000000000001</v>
      </c>
      <c r="Z182">
        <v>0.99516000000000004</v>
      </c>
      <c r="AA182" t="e">
        <f>-inf</f>
        <v>#NAME?</v>
      </c>
      <c r="AB182">
        <v>4.4184000000000003E-3</v>
      </c>
      <c r="AC182">
        <v>4.0907000000000001E-3</v>
      </c>
      <c r="AD182">
        <v>3</v>
      </c>
      <c r="AE182">
        <v>3</v>
      </c>
      <c r="AF182">
        <v>0.85655000000000003</v>
      </c>
      <c r="AG182">
        <v>0.68491000000000002</v>
      </c>
      <c r="AH182">
        <v>0.17163</v>
      </c>
      <c r="AI182">
        <v>4</v>
      </c>
      <c r="AJ182">
        <v>0</v>
      </c>
      <c r="AK182">
        <v>2</v>
      </c>
      <c r="AL182">
        <v>0</v>
      </c>
      <c r="AM182">
        <v>0</v>
      </c>
      <c r="AN182">
        <v>0</v>
      </c>
      <c r="AO182">
        <v>0.65576999999999996</v>
      </c>
      <c r="AP182">
        <v>1</v>
      </c>
      <c r="AQ182">
        <v>1</v>
      </c>
      <c r="AR182" t="s">
        <v>95</v>
      </c>
      <c r="AS182" t="s">
        <v>96</v>
      </c>
      <c r="AT182" t="s">
        <v>95</v>
      </c>
      <c r="AU182" t="s">
        <v>95</v>
      </c>
      <c r="AV182" t="s">
        <v>95</v>
      </c>
      <c r="AW182" t="s">
        <v>95</v>
      </c>
      <c r="AX182" t="s">
        <v>94</v>
      </c>
      <c r="AY182" t="s">
        <v>94</v>
      </c>
      <c r="AZ182" t="s">
        <v>95</v>
      </c>
      <c r="BA182" t="s">
        <v>96</v>
      </c>
      <c r="BB182" t="s">
        <v>96</v>
      </c>
      <c r="BC182" t="s">
        <v>96</v>
      </c>
      <c r="BD182" t="s">
        <v>96</v>
      </c>
      <c r="BI182">
        <v>0</v>
      </c>
      <c r="BS182">
        <v>1</v>
      </c>
      <c r="BT182">
        <v>1</v>
      </c>
      <c r="BU182">
        <v>0</v>
      </c>
      <c r="BV182">
        <v>0</v>
      </c>
      <c r="BW182">
        <v>0</v>
      </c>
      <c r="BX182">
        <v>0</v>
      </c>
      <c r="BY182">
        <v>232</v>
      </c>
      <c r="CG182" s="4">
        <v>1</v>
      </c>
      <c r="CH182" s="4">
        <v>1</v>
      </c>
      <c r="CI182" s="5">
        <v>0</v>
      </c>
      <c r="CJ182" s="5">
        <v>0</v>
      </c>
      <c r="CK182" s="5">
        <v>0</v>
      </c>
      <c r="CL182" s="5">
        <v>0</v>
      </c>
    </row>
    <row r="183" spans="1:91" hidden="1" x14ac:dyDescent="0.2">
      <c r="A183" t="s">
        <v>559</v>
      </c>
      <c r="B183" t="s">
        <v>495</v>
      </c>
      <c r="C183" t="s">
        <v>230</v>
      </c>
      <c r="D183">
        <v>3.2</v>
      </c>
      <c r="E183" t="s">
        <v>120</v>
      </c>
      <c r="F183" t="s">
        <v>560</v>
      </c>
      <c r="G183" t="s">
        <v>561</v>
      </c>
      <c r="H183" t="s">
        <v>496</v>
      </c>
      <c r="I183">
        <v>-6.4250000000000002E-2</v>
      </c>
      <c r="J183">
        <v>-1.4538000000000001E-2</v>
      </c>
      <c r="K183">
        <v>-5.4538E-3</v>
      </c>
      <c r="L183">
        <v>2020.3</v>
      </c>
      <c r="M183">
        <v>-68.396000000000001</v>
      </c>
      <c r="N183">
        <v>0.50180999999999998</v>
      </c>
      <c r="O183">
        <v>2.9567999999999999</v>
      </c>
      <c r="P183">
        <v>1855.2</v>
      </c>
      <c r="Q183">
        <v>11.278</v>
      </c>
      <c r="R183">
        <v>0.96404999999999996</v>
      </c>
      <c r="S183">
        <v>0.93708999999999998</v>
      </c>
      <c r="T183">
        <v>1.7742999999999998E-2</v>
      </c>
      <c r="U183">
        <v>1.2073E-2</v>
      </c>
      <c r="V183">
        <v>0.90159999999999996</v>
      </c>
      <c r="W183">
        <v>0.86224000000000001</v>
      </c>
      <c r="X183">
        <v>2.9354000000000002E-2</v>
      </c>
      <c r="Y183">
        <v>2.1859E-2</v>
      </c>
      <c r="Z183">
        <v>0.93323999999999996</v>
      </c>
      <c r="AA183">
        <v>0.90654000000000001</v>
      </c>
      <c r="AB183">
        <v>2.4178999999999999E-2</v>
      </c>
      <c r="AC183">
        <v>1.6733000000000001E-2</v>
      </c>
      <c r="AD183">
        <v>8</v>
      </c>
      <c r="AE183">
        <v>8</v>
      </c>
      <c r="AF183">
        <v>0.92066999999999999</v>
      </c>
      <c r="AG183">
        <v>0.49595</v>
      </c>
      <c r="AH183">
        <v>0.42470999999999998</v>
      </c>
      <c r="AI183">
        <v>45</v>
      </c>
      <c r="AJ183">
        <v>6</v>
      </c>
      <c r="AK183">
        <v>0</v>
      </c>
      <c r="AL183">
        <v>1</v>
      </c>
      <c r="AM183">
        <v>0</v>
      </c>
      <c r="AN183">
        <v>0</v>
      </c>
      <c r="AO183">
        <v>0.86819000000000002</v>
      </c>
      <c r="AP183">
        <v>1</v>
      </c>
      <c r="AQ183">
        <v>1</v>
      </c>
      <c r="AR183" t="s">
        <v>95</v>
      </c>
      <c r="AS183" t="s">
        <v>95</v>
      </c>
      <c r="AT183" t="s">
        <v>95</v>
      </c>
      <c r="AU183" t="s">
        <v>95</v>
      </c>
      <c r="AV183" t="s">
        <v>95</v>
      </c>
      <c r="AW183" t="s">
        <v>95</v>
      </c>
      <c r="AX183" t="s">
        <v>95</v>
      </c>
      <c r="AY183" t="s">
        <v>95</v>
      </c>
      <c r="AZ183" t="s">
        <v>95</v>
      </c>
      <c r="BA183" t="s">
        <v>95</v>
      </c>
      <c r="BB183" t="s">
        <v>95</v>
      </c>
      <c r="BC183" t="s">
        <v>95</v>
      </c>
      <c r="BD183" t="s">
        <v>95</v>
      </c>
      <c r="BI183">
        <v>0</v>
      </c>
      <c r="BL183">
        <v>1</v>
      </c>
      <c r="BM183">
        <v>1</v>
      </c>
      <c r="BS183">
        <v>1</v>
      </c>
      <c r="BT183">
        <v>1</v>
      </c>
      <c r="BU183">
        <v>0</v>
      </c>
      <c r="BV183">
        <v>0</v>
      </c>
      <c r="BW183">
        <v>0</v>
      </c>
      <c r="BX183">
        <v>0</v>
      </c>
      <c r="BY183">
        <v>233</v>
      </c>
      <c r="CG183" s="4">
        <v>1</v>
      </c>
      <c r="CH183" s="4">
        <v>1</v>
      </c>
      <c r="CI183" s="5">
        <v>0</v>
      </c>
      <c r="CJ183" s="5">
        <v>0</v>
      </c>
      <c r="CK183" s="5">
        <v>0</v>
      </c>
      <c r="CL183" s="5">
        <v>0</v>
      </c>
    </row>
    <row r="184" spans="1:91" hidden="1" x14ac:dyDescent="0.2">
      <c r="A184" t="s">
        <v>562</v>
      </c>
      <c r="B184" t="s">
        <v>495</v>
      </c>
      <c r="C184" t="s">
        <v>230</v>
      </c>
      <c r="D184">
        <v>3.2</v>
      </c>
      <c r="E184" t="s">
        <v>120</v>
      </c>
      <c r="F184" t="s">
        <v>560</v>
      </c>
      <c r="G184" t="s">
        <v>563</v>
      </c>
      <c r="H184" t="s">
        <v>496</v>
      </c>
      <c r="I184">
        <v>15.79</v>
      </c>
      <c r="J184">
        <v>-9.2314000000000007E-3</v>
      </c>
      <c r="K184">
        <v>-4.8884000000000002E-3</v>
      </c>
      <c r="L184">
        <v>1987.9</v>
      </c>
      <c r="M184">
        <v>0.27831</v>
      </c>
      <c r="N184">
        <v>0.48992000000000002</v>
      </c>
      <c r="O184">
        <v>5.4513999999999996</v>
      </c>
      <c r="P184">
        <v>1749.2</v>
      </c>
      <c r="Q184">
        <v>10.321</v>
      </c>
      <c r="R184">
        <v>-10.451000000000001</v>
      </c>
      <c r="S184">
        <v>-19.039000000000001</v>
      </c>
      <c r="T184">
        <v>0.34903000000000001</v>
      </c>
      <c r="U184">
        <v>0.20313999999999999</v>
      </c>
      <c r="V184">
        <v>0.62644</v>
      </c>
      <c r="W184">
        <v>0.47702</v>
      </c>
      <c r="X184">
        <v>6.3041E-2</v>
      </c>
      <c r="Y184">
        <v>4.138E-2</v>
      </c>
      <c r="Z184">
        <v>0.61712</v>
      </c>
      <c r="AA184">
        <v>0.46396999999999999</v>
      </c>
      <c r="AB184">
        <v>6.3822000000000004E-2</v>
      </c>
      <c r="AC184">
        <v>4.2372E-2</v>
      </c>
      <c r="AD184">
        <v>8</v>
      </c>
      <c r="AE184">
        <v>8</v>
      </c>
      <c r="AF184">
        <v>1.4166000000000001</v>
      </c>
      <c r="AG184">
        <v>0.87707999999999997</v>
      </c>
      <c r="AH184">
        <v>0.53947999999999996</v>
      </c>
      <c r="AI184">
        <v>45</v>
      </c>
      <c r="AJ184">
        <v>7</v>
      </c>
      <c r="AK184">
        <v>0</v>
      </c>
      <c r="AL184">
        <v>0</v>
      </c>
      <c r="AM184">
        <v>0</v>
      </c>
      <c r="AN184">
        <v>0</v>
      </c>
      <c r="AO184">
        <v>0.83987000000000001</v>
      </c>
      <c r="AP184">
        <v>1</v>
      </c>
      <c r="AQ184">
        <v>1</v>
      </c>
      <c r="AR184" t="s">
        <v>96</v>
      </c>
      <c r="AS184" t="s">
        <v>95</v>
      </c>
      <c r="AT184" t="s">
        <v>95</v>
      </c>
      <c r="AU184" t="s">
        <v>95</v>
      </c>
      <c r="AV184" t="s">
        <v>95</v>
      </c>
      <c r="AW184" t="s">
        <v>95</v>
      </c>
      <c r="AX184" t="s">
        <v>95</v>
      </c>
      <c r="AY184" t="s">
        <v>95</v>
      </c>
      <c r="AZ184" t="s">
        <v>95</v>
      </c>
      <c r="BA184" t="s">
        <v>96</v>
      </c>
      <c r="BB184" t="s">
        <v>95</v>
      </c>
      <c r="BC184" t="s">
        <v>94</v>
      </c>
      <c r="BD184" t="s">
        <v>95</v>
      </c>
      <c r="BI184">
        <v>0</v>
      </c>
      <c r="BM184">
        <v>1</v>
      </c>
      <c r="BS184">
        <v>1</v>
      </c>
      <c r="BT184">
        <v>1</v>
      </c>
      <c r="BU184">
        <v>0</v>
      </c>
      <c r="BV184">
        <v>0</v>
      </c>
      <c r="BW184">
        <v>0</v>
      </c>
      <c r="BX184">
        <v>0</v>
      </c>
      <c r="BY184">
        <v>234</v>
      </c>
      <c r="CG184" s="4">
        <v>0</v>
      </c>
      <c r="CH184" s="4">
        <v>1</v>
      </c>
      <c r="CI184" s="5">
        <v>0</v>
      </c>
      <c r="CJ184" s="5">
        <v>0</v>
      </c>
      <c r="CK184" s="5">
        <v>0</v>
      </c>
      <c r="CL184" s="5">
        <v>0</v>
      </c>
    </row>
    <row r="185" spans="1:91" hidden="1" x14ac:dyDescent="0.2">
      <c r="A185" t="s">
        <v>564</v>
      </c>
      <c r="B185" t="s">
        <v>495</v>
      </c>
      <c r="C185" t="s">
        <v>230</v>
      </c>
      <c r="D185">
        <v>3.2</v>
      </c>
      <c r="E185" t="s">
        <v>120</v>
      </c>
      <c r="F185" t="s">
        <v>560</v>
      </c>
      <c r="G185" t="s">
        <v>565</v>
      </c>
      <c r="H185" t="s">
        <v>496</v>
      </c>
      <c r="I185">
        <v>-6.3175999999999996E-3</v>
      </c>
      <c r="J185">
        <v>-6.3070000000000001E-3</v>
      </c>
      <c r="K185">
        <v>-4.2910999999999999E-3</v>
      </c>
      <c r="L185">
        <v>988.87</v>
      </c>
      <c r="M185">
        <v>-695.59</v>
      </c>
      <c r="N185">
        <v>406.87</v>
      </c>
      <c r="O185">
        <v>0.19670000000000001</v>
      </c>
      <c r="P185">
        <v>2197.4</v>
      </c>
      <c r="Q185">
        <v>9.2691999999999997</v>
      </c>
      <c r="R185">
        <v>0.70609</v>
      </c>
      <c r="S185">
        <v>0.48565999999999998</v>
      </c>
      <c r="T185">
        <v>4.5921999999999998E-2</v>
      </c>
      <c r="U185">
        <v>3.2017999999999998E-2</v>
      </c>
      <c r="V185">
        <v>0.70609</v>
      </c>
      <c r="W185">
        <v>0.58853</v>
      </c>
      <c r="X185">
        <v>4.5921999999999998E-2</v>
      </c>
      <c r="Y185">
        <v>3.2017999999999998E-2</v>
      </c>
      <c r="Z185">
        <v>0.70509999999999995</v>
      </c>
      <c r="AA185">
        <v>0.58714</v>
      </c>
      <c r="AB185">
        <v>4.5999999999999999E-2</v>
      </c>
      <c r="AC185">
        <v>3.2108999999999999E-2</v>
      </c>
      <c r="AD185">
        <v>8</v>
      </c>
      <c r="AE185">
        <v>8</v>
      </c>
      <c r="AF185">
        <v>1.9759999999999999E-3</v>
      </c>
      <c r="AG185">
        <v>1.4254999999999999E-3</v>
      </c>
      <c r="AH185">
        <v>5.5053999999999997E-4</v>
      </c>
      <c r="AI185">
        <v>45</v>
      </c>
      <c r="AJ185">
        <v>6</v>
      </c>
      <c r="AK185">
        <v>1</v>
      </c>
      <c r="AL185">
        <v>1</v>
      </c>
      <c r="AM185">
        <v>0</v>
      </c>
      <c r="AN185">
        <v>0</v>
      </c>
      <c r="AO185">
        <v>0.85987999999999998</v>
      </c>
      <c r="AP185">
        <v>1</v>
      </c>
      <c r="AQ185">
        <v>1</v>
      </c>
      <c r="AR185" t="s">
        <v>95</v>
      </c>
      <c r="AS185" t="s">
        <v>95</v>
      </c>
      <c r="AT185" t="s">
        <v>95</v>
      </c>
      <c r="AU185" t="s">
        <v>95</v>
      </c>
      <c r="AV185" t="s">
        <v>95</v>
      </c>
      <c r="AW185" t="s">
        <v>95</v>
      </c>
      <c r="AX185" t="s">
        <v>95</v>
      </c>
      <c r="AY185" t="s">
        <v>94</v>
      </c>
      <c r="AZ185" t="s">
        <v>95</v>
      </c>
      <c r="BA185" t="s">
        <v>94</v>
      </c>
      <c r="BB185" t="s">
        <v>95</v>
      </c>
      <c r="BC185" t="s">
        <v>94</v>
      </c>
      <c r="BD185" t="s">
        <v>95</v>
      </c>
      <c r="BI185">
        <v>0</v>
      </c>
      <c r="BM185">
        <v>1</v>
      </c>
      <c r="BS185">
        <v>1</v>
      </c>
      <c r="BT185">
        <v>1</v>
      </c>
      <c r="BU185">
        <v>0</v>
      </c>
      <c r="BV185">
        <v>0</v>
      </c>
      <c r="BW185">
        <v>0</v>
      </c>
      <c r="BX185">
        <v>0</v>
      </c>
      <c r="BY185">
        <v>235</v>
      </c>
      <c r="CG185" s="4">
        <v>1</v>
      </c>
      <c r="CH185" s="4">
        <v>1</v>
      </c>
      <c r="CI185" s="5">
        <v>0</v>
      </c>
      <c r="CJ185" s="5">
        <v>0</v>
      </c>
      <c r="CK185" s="5">
        <v>0</v>
      </c>
      <c r="CL185" s="5">
        <v>0</v>
      </c>
    </row>
    <row r="186" spans="1:91" hidden="1" x14ac:dyDescent="0.2">
      <c r="A186" t="s">
        <v>566</v>
      </c>
      <c r="B186" t="s">
        <v>495</v>
      </c>
      <c r="C186" t="s">
        <v>230</v>
      </c>
      <c r="D186">
        <v>3.2</v>
      </c>
      <c r="E186" t="s">
        <v>120</v>
      </c>
      <c r="F186" t="s">
        <v>560</v>
      </c>
      <c r="G186" t="s">
        <v>567</v>
      </c>
      <c r="H186" t="s">
        <v>496</v>
      </c>
      <c r="I186">
        <v>-3.2359</v>
      </c>
      <c r="J186">
        <v>-5.0108000000000001E-3</v>
      </c>
      <c r="K186">
        <v>-3.8449000000000001E-3</v>
      </c>
      <c r="L186">
        <v>1988.7</v>
      </c>
      <c r="M186">
        <v>-1.3580000000000001</v>
      </c>
      <c r="N186">
        <v>0.86250000000000004</v>
      </c>
      <c r="O186">
        <v>0.89527000000000001</v>
      </c>
      <c r="P186">
        <v>1969.6</v>
      </c>
      <c r="Q186">
        <v>8.4611999999999998</v>
      </c>
      <c r="R186">
        <v>-70.316999999999993</v>
      </c>
      <c r="S186">
        <v>-123.81</v>
      </c>
      <c r="T186">
        <v>0.57249000000000005</v>
      </c>
      <c r="U186">
        <v>0.45445000000000002</v>
      </c>
      <c r="V186">
        <v>0.88312999999999997</v>
      </c>
      <c r="W186">
        <v>0.83638999999999997</v>
      </c>
      <c r="X186">
        <v>2.3175000000000001E-2</v>
      </c>
      <c r="Y186">
        <v>1.8138999999999999E-2</v>
      </c>
      <c r="Z186">
        <v>0.88383999999999996</v>
      </c>
      <c r="AA186">
        <v>0.83736999999999995</v>
      </c>
      <c r="AB186">
        <v>2.3105000000000001E-2</v>
      </c>
      <c r="AC186">
        <v>1.7250000000000001E-2</v>
      </c>
      <c r="AD186">
        <v>8</v>
      </c>
      <c r="AE186">
        <v>8</v>
      </c>
      <c r="AF186">
        <v>1.0122</v>
      </c>
      <c r="AG186">
        <v>0.78493000000000002</v>
      </c>
      <c r="AH186">
        <v>0.22725000000000001</v>
      </c>
      <c r="AI186">
        <v>45</v>
      </c>
      <c r="AJ186">
        <v>6</v>
      </c>
      <c r="AK186">
        <v>1</v>
      </c>
      <c r="AL186">
        <v>1</v>
      </c>
      <c r="AM186">
        <v>0</v>
      </c>
      <c r="AN186">
        <v>0</v>
      </c>
      <c r="AO186">
        <v>0.87097999999999998</v>
      </c>
      <c r="AP186">
        <v>1</v>
      </c>
      <c r="AQ186">
        <v>1</v>
      </c>
      <c r="AR186" t="s">
        <v>96</v>
      </c>
      <c r="AS186" t="s">
        <v>95</v>
      </c>
      <c r="AT186" t="s">
        <v>95</v>
      </c>
      <c r="AU186" t="s">
        <v>95</v>
      </c>
      <c r="AV186" t="s">
        <v>95</v>
      </c>
      <c r="AW186" t="s">
        <v>95</v>
      </c>
      <c r="AX186" t="s">
        <v>95</v>
      </c>
      <c r="AY186" t="s">
        <v>95</v>
      </c>
      <c r="AZ186" t="s">
        <v>95</v>
      </c>
      <c r="BA186" t="s">
        <v>96</v>
      </c>
      <c r="BB186" t="s">
        <v>95</v>
      </c>
      <c r="BC186" t="s">
        <v>96</v>
      </c>
      <c r="BD186" t="s">
        <v>95</v>
      </c>
      <c r="BI186">
        <v>0</v>
      </c>
      <c r="BM186">
        <v>1</v>
      </c>
      <c r="BS186">
        <v>0</v>
      </c>
      <c r="BT186">
        <v>1</v>
      </c>
      <c r="BU186">
        <v>0</v>
      </c>
      <c r="BV186">
        <v>0</v>
      </c>
      <c r="BW186">
        <v>0</v>
      </c>
      <c r="BX186">
        <v>0</v>
      </c>
      <c r="BY186">
        <v>236</v>
      </c>
      <c r="CG186" s="4">
        <v>0</v>
      </c>
      <c r="CH186" s="4">
        <v>1</v>
      </c>
      <c r="CI186" s="5">
        <v>0</v>
      </c>
      <c r="CJ186" s="5">
        <v>0</v>
      </c>
      <c r="CK186" s="5">
        <v>0</v>
      </c>
      <c r="CL186" s="5">
        <v>0</v>
      </c>
    </row>
    <row r="187" spans="1:91" hidden="1" x14ac:dyDescent="0.2">
      <c r="A187" t="s">
        <v>568</v>
      </c>
      <c r="B187" t="s">
        <v>495</v>
      </c>
      <c r="C187" t="s">
        <v>230</v>
      </c>
      <c r="D187">
        <v>3.2</v>
      </c>
      <c r="E187" t="s">
        <v>120</v>
      </c>
      <c r="F187" t="s">
        <v>560</v>
      </c>
      <c r="G187" t="s">
        <v>569</v>
      </c>
      <c r="H187" t="s">
        <v>496</v>
      </c>
      <c r="I187">
        <v>-8.3770000000000008E-3</v>
      </c>
      <c r="J187">
        <v>-3.8487999999999999E-3</v>
      </c>
      <c r="K187">
        <v>-3.2878E-3</v>
      </c>
      <c r="L187">
        <v>2020</v>
      </c>
      <c r="M187">
        <v>-524.59</v>
      </c>
      <c r="N187">
        <v>1.5832999999999999</v>
      </c>
      <c r="O187">
        <v>1.1678999999999999</v>
      </c>
      <c r="P187">
        <v>1919.2</v>
      </c>
      <c r="Q187">
        <v>7.4332000000000003</v>
      </c>
      <c r="R187">
        <v>0.96209999999999996</v>
      </c>
      <c r="S187">
        <v>0.93367</v>
      </c>
      <c r="T187">
        <v>1.0817E-2</v>
      </c>
      <c r="U187">
        <v>9.8362999999999992E-3</v>
      </c>
      <c r="V187">
        <v>0.96157999999999999</v>
      </c>
      <c r="W187">
        <v>0.94621999999999995</v>
      </c>
      <c r="X187">
        <v>1.089E-2</v>
      </c>
      <c r="Y187">
        <v>9.6285999999999993E-3</v>
      </c>
      <c r="Z187">
        <v>0.96213000000000004</v>
      </c>
      <c r="AA187">
        <v>0.94698000000000004</v>
      </c>
      <c r="AB187">
        <v>1.0813E-2</v>
      </c>
      <c r="AC187">
        <v>9.7804999999999993E-3</v>
      </c>
      <c r="AD187">
        <v>8</v>
      </c>
      <c r="AE187">
        <v>8</v>
      </c>
      <c r="AF187">
        <v>0.58801000000000003</v>
      </c>
      <c r="AG187">
        <v>0.48654999999999998</v>
      </c>
      <c r="AH187">
        <v>0.10145999999999999</v>
      </c>
      <c r="AI187">
        <v>45</v>
      </c>
      <c r="AJ187">
        <v>7</v>
      </c>
      <c r="AK187">
        <v>0</v>
      </c>
      <c r="AL187">
        <v>0</v>
      </c>
      <c r="AM187">
        <v>0</v>
      </c>
      <c r="AN187">
        <v>0</v>
      </c>
      <c r="AO187">
        <v>0.87402000000000002</v>
      </c>
      <c r="AP187">
        <v>1</v>
      </c>
      <c r="AQ187">
        <v>1</v>
      </c>
      <c r="AR187" t="s">
        <v>95</v>
      </c>
      <c r="AS187" t="s">
        <v>95</v>
      </c>
      <c r="AT187" t="s">
        <v>95</v>
      </c>
      <c r="AU187" t="s">
        <v>95</v>
      </c>
      <c r="AV187" t="s">
        <v>95</v>
      </c>
      <c r="AW187" t="s">
        <v>95</v>
      </c>
      <c r="AX187" t="s">
        <v>95</v>
      </c>
      <c r="AY187" t="s">
        <v>94</v>
      </c>
      <c r="AZ187" t="s">
        <v>95</v>
      </c>
      <c r="BA187" t="s">
        <v>94</v>
      </c>
      <c r="BB187" t="s">
        <v>95</v>
      </c>
      <c r="BC187" t="s">
        <v>94</v>
      </c>
      <c r="BD187" t="s">
        <v>95</v>
      </c>
      <c r="BI187">
        <v>0</v>
      </c>
      <c r="BM187">
        <v>1</v>
      </c>
      <c r="BS187">
        <v>1</v>
      </c>
      <c r="BT187">
        <v>1</v>
      </c>
      <c r="BU187">
        <v>0</v>
      </c>
      <c r="BV187">
        <v>0</v>
      </c>
      <c r="BW187">
        <v>0</v>
      </c>
      <c r="BX187">
        <v>0</v>
      </c>
      <c r="BY187">
        <v>237</v>
      </c>
      <c r="CG187" s="4">
        <v>1</v>
      </c>
      <c r="CH187" s="4">
        <v>1</v>
      </c>
      <c r="CI187" s="5">
        <v>0</v>
      </c>
      <c r="CJ187" s="5">
        <v>0</v>
      </c>
      <c r="CK187" s="5">
        <v>0</v>
      </c>
      <c r="CL187" s="5">
        <v>0</v>
      </c>
    </row>
    <row r="188" spans="1:91" hidden="1" x14ac:dyDescent="0.2">
      <c r="A188" t="s">
        <v>570</v>
      </c>
      <c r="B188" t="s">
        <v>495</v>
      </c>
      <c r="C188" t="s">
        <v>230</v>
      </c>
      <c r="D188">
        <v>3.2</v>
      </c>
      <c r="E188" t="s">
        <v>120</v>
      </c>
      <c r="F188" t="s">
        <v>560</v>
      </c>
      <c r="G188" t="s">
        <v>571</v>
      </c>
      <c r="H188" t="s">
        <v>496</v>
      </c>
      <c r="I188">
        <v>-3.3616000000000002E-3</v>
      </c>
      <c r="J188">
        <v>-3.3574E-3</v>
      </c>
      <c r="K188" s="1">
        <v>-3.0565000000000003E-5</v>
      </c>
      <c r="L188">
        <v>2.7164999999999999</v>
      </c>
      <c r="M188">
        <v>-1307.3</v>
      </c>
      <c r="N188">
        <v>7.5656999999999996</v>
      </c>
      <c r="O188">
        <v>0.14302999999999999</v>
      </c>
      <c r="P188">
        <v>1181.9000000000001</v>
      </c>
      <c r="Q188">
        <v>7.0316000000000004E-2</v>
      </c>
      <c r="R188">
        <v>0.80959000000000003</v>
      </c>
      <c r="S188">
        <v>0.66676999999999997</v>
      </c>
      <c r="T188">
        <v>2.4635E-4</v>
      </c>
      <c r="U188">
        <v>2.2762999999999999E-4</v>
      </c>
      <c r="V188">
        <v>0.80959000000000003</v>
      </c>
      <c r="W188">
        <v>0.73343000000000003</v>
      </c>
      <c r="X188">
        <v>2.4635E-4</v>
      </c>
      <c r="Y188">
        <v>2.2762999999999999E-4</v>
      </c>
      <c r="Z188">
        <v>0.80533999999999994</v>
      </c>
      <c r="AA188">
        <v>0.72748000000000002</v>
      </c>
      <c r="AB188">
        <v>2.4907999999999999E-4</v>
      </c>
      <c r="AC188">
        <v>2.2991E-4</v>
      </c>
      <c r="AD188">
        <v>8</v>
      </c>
      <c r="AE188">
        <v>8</v>
      </c>
      <c r="AF188">
        <v>1.3362999999999999E-3</v>
      </c>
      <c r="AG188">
        <v>1.1088999999999999E-3</v>
      </c>
      <c r="AH188">
        <v>2.2734E-4</v>
      </c>
      <c r="AI188">
        <v>45</v>
      </c>
      <c r="AJ188">
        <v>7</v>
      </c>
      <c r="AK188">
        <v>1</v>
      </c>
      <c r="AL188">
        <v>0</v>
      </c>
      <c r="AM188">
        <v>0</v>
      </c>
      <c r="AN188">
        <v>0</v>
      </c>
      <c r="AO188">
        <v>0.86353000000000002</v>
      </c>
      <c r="AP188">
        <v>1</v>
      </c>
      <c r="AQ188">
        <v>1</v>
      </c>
      <c r="AR188" t="s">
        <v>95</v>
      </c>
      <c r="AS188" t="s">
        <v>95</v>
      </c>
      <c r="AT188" t="s">
        <v>95</v>
      </c>
      <c r="AU188" t="s">
        <v>95</v>
      </c>
      <c r="AV188" t="s">
        <v>95</v>
      </c>
      <c r="AW188" t="s">
        <v>95</v>
      </c>
      <c r="AX188" t="s">
        <v>95</v>
      </c>
      <c r="AY188" t="s">
        <v>94</v>
      </c>
      <c r="AZ188" t="s">
        <v>95</v>
      </c>
      <c r="BA188" t="s">
        <v>94</v>
      </c>
      <c r="BB188" t="s">
        <v>95</v>
      </c>
      <c r="BC188" t="s">
        <v>94</v>
      </c>
      <c r="BD188" t="s">
        <v>95</v>
      </c>
      <c r="BI188">
        <v>0</v>
      </c>
      <c r="BM188">
        <v>1</v>
      </c>
      <c r="BS188">
        <v>1</v>
      </c>
      <c r="BT188">
        <v>1</v>
      </c>
      <c r="BU188">
        <v>0</v>
      </c>
      <c r="BV188">
        <v>0</v>
      </c>
      <c r="BW188">
        <v>0</v>
      </c>
      <c r="BX188">
        <v>0</v>
      </c>
      <c r="BY188">
        <v>238</v>
      </c>
      <c r="CG188" s="4">
        <v>1</v>
      </c>
      <c r="CH188" s="4">
        <v>1</v>
      </c>
      <c r="CI188" s="5">
        <v>0</v>
      </c>
      <c r="CJ188" s="5">
        <v>0</v>
      </c>
      <c r="CK188" s="5">
        <v>0</v>
      </c>
      <c r="CL188" s="5">
        <v>0</v>
      </c>
    </row>
    <row r="189" spans="1:91" hidden="1" x14ac:dyDescent="0.2">
      <c r="A189" t="s">
        <v>572</v>
      </c>
      <c r="B189" t="s">
        <v>495</v>
      </c>
      <c r="C189" t="s">
        <v>230</v>
      </c>
      <c r="D189">
        <v>3.2</v>
      </c>
      <c r="E189" t="s">
        <v>120</v>
      </c>
      <c r="F189" t="s">
        <v>573</v>
      </c>
      <c r="G189" t="s">
        <v>574</v>
      </c>
      <c r="H189" t="s">
        <v>496</v>
      </c>
      <c r="I189">
        <v>8.8025999999999993E-2</v>
      </c>
      <c r="J189">
        <v>1.3376E-3</v>
      </c>
      <c r="K189">
        <v>4.3525999999999999E-3</v>
      </c>
      <c r="L189">
        <v>1956.3</v>
      </c>
      <c r="M189">
        <v>49.921999999999997</v>
      </c>
      <c r="N189">
        <v>0.86956999999999995</v>
      </c>
      <c r="O189">
        <v>1555.3</v>
      </c>
      <c r="P189" s="1">
        <v>157410</v>
      </c>
      <c r="Q189">
        <v>-7.8775000000000004</v>
      </c>
      <c r="R189">
        <v>0.99121000000000004</v>
      </c>
      <c r="S189">
        <v>0.99073</v>
      </c>
      <c r="T189">
        <v>8.0218000000000008E-3</v>
      </c>
      <c r="U189">
        <v>6.3718000000000004E-3</v>
      </c>
      <c r="V189">
        <v>-86.391999999999996</v>
      </c>
      <c r="W189">
        <v>-89.459000000000003</v>
      </c>
      <c r="X189">
        <v>0.79966999999999999</v>
      </c>
      <c r="Y189">
        <v>0.79508000000000001</v>
      </c>
      <c r="Z189">
        <v>0.77651999999999999</v>
      </c>
      <c r="AA189">
        <v>0.76868000000000003</v>
      </c>
      <c r="AB189">
        <v>4.0438000000000002E-2</v>
      </c>
      <c r="AC189">
        <v>3.5659999999999997E-2</v>
      </c>
      <c r="AD189">
        <v>60</v>
      </c>
      <c r="AE189">
        <v>60</v>
      </c>
      <c r="AF189">
        <v>1.0106999999999999</v>
      </c>
      <c r="AG189">
        <v>0.66064999999999996</v>
      </c>
      <c r="AH189">
        <v>0.35008</v>
      </c>
      <c r="AI189">
        <v>60</v>
      </c>
      <c r="AJ189">
        <v>0</v>
      </c>
      <c r="AK189">
        <v>59</v>
      </c>
      <c r="AL189">
        <v>0</v>
      </c>
      <c r="AM189">
        <v>0</v>
      </c>
      <c r="AN189">
        <v>0</v>
      </c>
      <c r="AO189">
        <v>0.98556999999999995</v>
      </c>
      <c r="AP189">
        <v>1</v>
      </c>
      <c r="AQ189">
        <v>1</v>
      </c>
      <c r="AR189" t="s">
        <v>95</v>
      </c>
      <c r="AS189" t="s">
        <v>95</v>
      </c>
      <c r="AT189" t="s">
        <v>95</v>
      </c>
      <c r="AU189" t="s">
        <v>95</v>
      </c>
      <c r="AV189" t="s">
        <v>95</v>
      </c>
      <c r="AW189" t="s">
        <v>95</v>
      </c>
      <c r="AX189" t="s">
        <v>95</v>
      </c>
      <c r="AY189" t="s">
        <v>95</v>
      </c>
      <c r="AZ189" t="s">
        <v>95</v>
      </c>
      <c r="BA189" t="s">
        <v>95</v>
      </c>
      <c r="BB189" t="s">
        <v>95</v>
      </c>
      <c r="CG189" s="4">
        <v>1</v>
      </c>
      <c r="CH189" s="4">
        <v>1</v>
      </c>
      <c r="CI189" s="5">
        <v>0</v>
      </c>
      <c r="CJ189" s="5">
        <v>0</v>
      </c>
      <c r="CK189" s="5">
        <v>0</v>
      </c>
      <c r="CL189" s="5">
        <v>1</v>
      </c>
      <c r="CM189" s="12" t="s">
        <v>3457</v>
      </c>
    </row>
    <row r="190" spans="1:91" hidden="1" x14ac:dyDescent="0.2">
      <c r="A190" t="s">
        <v>575</v>
      </c>
      <c r="B190" t="s">
        <v>495</v>
      </c>
      <c r="C190" t="s">
        <v>230</v>
      </c>
      <c r="D190">
        <v>3.2</v>
      </c>
      <c r="E190" t="s">
        <v>120</v>
      </c>
      <c r="F190" t="s">
        <v>576</v>
      </c>
      <c r="G190" t="s">
        <v>577</v>
      </c>
      <c r="H190" t="s">
        <v>496</v>
      </c>
      <c r="I190">
        <v>-1.8260999999999999E-2</v>
      </c>
      <c r="J190">
        <v>7.3866999999999997E-4</v>
      </c>
      <c r="K190">
        <v>-1.779E-3</v>
      </c>
      <c r="L190">
        <v>2111.9</v>
      </c>
      <c r="M190">
        <v>-240.64</v>
      </c>
      <c r="N190">
        <v>1.0557000000000001</v>
      </c>
      <c r="O190">
        <v>1555.5</v>
      </c>
      <c r="P190" s="1">
        <v>157390</v>
      </c>
      <c r="Q190">
        <v>4.4893000000000001</v>
      </c>
      <c r="R190">
        <v>0.91468000000000005</v>
      </c>
      <c r="S190">
        <v>0.91010999999999997</v>
      </c>
      <c r="T190">
        <v>9.4830999999999995E-3</v>
      </c>
      <c r="U190">
        <v>7.5253000000000004E-3</v>
      </c>
      <c r="V190">
        <v>-846.62</v>
      </c>
      <c r="W190">
        <v>-876.37</v>
      </c>
      <c r="X190">
        <v>0.94521999999999995</v>
      </c>
      <c r="Y190">
        <v>0.94466000000000006</v>
      </c>
      <c r="Z190">
        <v>0.90049000000000001</v>
      </c>
      <c r="AA190">
        <v>0.89700000000000002</v>
      </c>
      <c r="AB190">
        <v>1.0241999999999999E-2</v>
      </c>
      <c r="AC190">
        <v>7.8867E-3</v>
      </c>
      <c r="AD190">
        <v>60</v>
      </c>
      <c r="AE190">
        <v>60</v>
      </c>
      <c r="AF190">
        <v>0.93899999999999995</v>
      </c>
      <c r="AG190">
        <v>0.83772000000000002</v>
      </c>
      <c r="AH190">
        <v>0.10128</v>
      </c>
      <c r="AI190">
        <v>60</v>
      </c>
      <c r="AJ190">
        <v>55</v>
      </c>
      <c r="AK190">
        <v>8</v>
      </c>
      <c r="AL190">
        <v>0</v>
      </c>
      <c r="AM190">
        <v>1</v>
      </c>
      <c r="AN190">
        <v>0</v>
      </c>
      <c r="AO190">
        <v>0.98348999999999998</v>
      </c>
      <c r="AP190">
        <v>1</v>
      </c>
      <c r="AQ190">
        <v>1</v>
      </c>
      <c r="AR190" t="s">
        <v>95</v>
      </c>
      <c r="AS190" t="s">
        <v>95</v>
      </c>
      <c r="AT190" t="s">
        <v>95</v>
      </c>
      <c r="AU190" t="s">
        <v>95</v>
      </c>
      <c r="AV190" t="s">
        <v>95</v>
      </c>
      <c r="AW190" t="s">
        <v>95</v>
      </c>
      <c r="AX190" t="s">
        <v>95</v>
      </c>
      <c r="AY190" t="s">
        <v>94</v>
      </c>
      <c r="AZ190" t="s">
        <v>95</v>
      </c>
      <c r="BA190" t="s">
        <v>94</v>
      </c>
      <c r="BB190" t="s">
        <v>95</v>
      </c>
      <c r="CG190" s="4">
        <v>1</v>
      </c>
      <c r="CH190" s="4">
        <v>1</v>
      </c>
      <c r="CI190" s="5">
        <v>0</v>
      </c>
      <c r="CJ190" s="5">
        <v>0</v>
      </c>
      <c r="CK190" s="5">
        <v>0</v>
      </c>
      <c r="CL190" s="5">
        <v>0</v>
      </c>
      <c r="CM190" s="12" t="s">
        <v>3457</v>
      </c>
    </row>
    <row r="191" spans="1:91" hidden="1" x14ac:dyDescent="0.2">
      <c r="A191" t="s">
        <v>578</v>
      </c>
      <c r="B191" t="s">
        <v>495</v>
      </c>
      <c r="C191" t="s">
        <v>230</v>
      </c>
      <c r="D191">
        <v>4.0999999999999996</v>
      </c>
      <c r="E191" t="s">
        <v>129</v>
      </c>
      <c r="F191" t="s">
        <v>130</v>
      </c>
      <c r="G191" t="s">
        <v>131</v>
      </c>
      <c r="H191" t="s">
        <v>496</v>
      </c>
      <c r="I191">
        <v>0.26976</v>
      </c>
      <c r="J191">
        <v>8.5237999999999994E-2</v>
      </c>
      <c r="K191">
        <v>4.9335000000000004</v>
      </c>
      <c r="L191">
        <v>2012.7</v>
      </c>
      <c r="M191">
        <v>16.29</v>
      </c>
      <c r="N191">
        <v>93.936000000000007</v>
      </c>
      <c r="O191">
        <v>0.18858</v>
      </c>
      <c r="P191">
        <v>1949.5</v>
      </c>
      <c r="Q191">
        <v>-9884.6</v>
      </c>
      <c r="R191">
        <v>0.95274000000000003</v>
      </c>
      <c r="S191">
        <v>0.94440000000000002</v>
      </c>
      <c r="T191">
        <v>6.5952999999999999</v>
      </c>
      <c r="U191">
        <v>5.5156999999999998</v>
      </c>
      <c r="V191">
        <v>0.87577000000000005</v>
      </c>
      <c r="W191">
        <v>0.86195999999999995</v>
      </c>
      <c r="X191">
        <v>10.694000000000001</v>
      </c>
      <c r="Y191">
        <v>8.7319999999999993</v>
      </c>
      <c r="Z191">
        <v>0.96958</v>
      </c>
      <c r="AA191">
        <v>0.96619999999999995</v>
      </c>
      <c r="AB191">
        <v>5.2911999999999999</v>
      </c>
      <c r="AC191">
        <v>4.1063000000000001</v>
      </c>
      <c r="AD191">
        <v>21</v>
      </c>
      <c r="AE191">
        <v>20</v>
      </c>
      <c r="AF191">
        <v>1.0646</v>
      </c>
      <c r="AG191">
        <v>2.0874000000000001E-3</v>
      </c>
      <c r="AH191">
        <v>1.0625</v>
      </c>
      <c r="AI191">
        <v>20</v>
      </c>
      <c r="AJ191">
        <v>0</v>
      </c>
      <c r="AK191">
        <v>19</v>
      </c>
      <c r="AL191">
        <v>0</v>
      </c>
      <c r="AM191">
        <v>0</v>
      </c>
      <c r="AN191">
        <v>1</v>
      </c>
      <c r="AO191">
        <v>0.92749999999999999</v>
      </c>
      <c r="AP191">
        <v>0</v>
      </c>
      <c r="AQ191">
        <v>1</v>
      </c>
      <c r="AR191" t="s">
        <v>95</v>
      </c>
      <c r="AS191" t="s">
        <v>95</v>
      </c>
      <c r="AT191" t="s">
        <v>95</v>
      </c>
      <c r="AU191" t="s">
        <v>95</v>
      </c>
      <c r="AV191" t="s">
        <v>95</v>
      </c>
      <c r="AW191" t="s">
        <v>95</v>
      </c>
      <c r="AX191" t="s">
        <v>95</v>
      </c>
      <c r="AY191" t="s">
        <v>95</v>
      </c>
      <c r="AZ191" t="s">
        <v>95</v>
      </c>
      <c r="BA191" t="s">
        <v>95</v>
      </c>
      <c r="BB191" t="s">
        <v>95</v>
      </c>
      <c r="BC191" t="s">
        <v>95</v>
      </c>
      <c r="BD191" t="s">
        <v>95</v>
      </c>
      <c r="BI191">
        <v>0</v>
      </c>
      <c r="BJ191" t="s">
        <v>132</v>
      </c>
      <c r="BK191" t="s">
        <v>133</v>
      </c>
      <c r="BL191">
        <v>1</v>
      </c>
      <c r="BM191">
        <v>1</v>
      </c>
      <c r="BN191">
        <v>0</v>
      </c>
      <c r="BO191">
        <v>0</v>
      </c>
      <c r="BP191">
        <v>0</v>
      </c>
      <c r="BQ191">
        <v>0</v>
      </c>
      <c r="BS191">
        <v>1</v>
      </c>
      <c r="BT191">
        <v>1</v>
      </c>
      <c r="BU191">
        <v>0</v>
      </c>
      <c r="BV191">
        <v>0</v>
      </c>
      <c r="BW191">
        <v>0</v>
      </c>
      <c r="BX191">
        <v>0</v>
      </c>
      <c r="BY191">
        <v>243</v>
      </c>
      <c r="CG191" s="4">
        <v>1</v>
      </c>
      <c r="CH191" s="4">
        <v>1</v>
      </c>
      <c r="CI191" s="5">
        <v>0</v>
      </c>
      <c r="CJ191" s="5">
        <v>0</v>
      </c>
      <c r="CK191" s="5">
        <v>0</v>
      </c>
      <c r="CL191" s="5">
        <v>0</v>
      </c>
    </row>
    <row r="192" spans="1:91" hidden="1" x14ac:dyDescent="0.2">
      <c r="A192" t="s">
        <v>579</v>
      </c>
      <c r="B192" t="s">
        <v>495</v>
      </c>
      <c r="C192" t="s">
        <v>230</v>
      </c>
      <c r="D192">
        <v>4.0999999999999996</v>
      </c>
      <c r="E192" t="s">
        <v>129</v>
      </c>
      <c r="F192" t="s">
        <v>135</v>
      </c>
      <c r="G192" t="s">
        <v>136</v>
      </c>
      <c r="H192" t="s">
        <v>496</v>
      </c>
      <c r="I192">
        <v>0.26976</v>
      </c>
      <c r="J192">
        <v>8.5237999999999994E-2</v>
      </c>
      <c r="K192">
        <v>4.9335000000000004</v>
      </c>
      <c r="L192">
        <v>2012.7</v>
      </c>
      <c r="M192">
        <v>16.29</v>
      </c>
      <c r="N192">
        <v>93.936000000000007</v>
      </c>
      <c r="O192">
        <v>0.18858</v>
      </c>
      <c r="P192">
        <v>1949.5</v>
      </c>
      <c r="Q192">
        <v>-9884.6</v>
      </c>
      <c r="R192">
        <v>0.95274000000000003</v>
      </c>
      <c r="S192">
        <v>0.94440000000000002</v>
      </c>
      <c r="T192">
        <v>6.5952999999999999</v>
      </c>
      <c r="U192">
        <v>5.5156999999999998</v>
      </c>
      <c r="V192">
        <v>0.87577000000000005</v>
      </c>
      <c r="W192">
        <v>0.86195999999999995</v>
      </c>
      <c r="X192">
        <v>10.694000000000001</v>
      </c>
      <c r="Y192">
        <v>8.7319999999999993</v>
      </c>
      <c r="Z192">
        <v>0.96958</v>
      </c>
      <c r="AA192">
        <v>0.96619999999999995</v>
      </c>
      <c r="AB192">
        <v>5.2911999999999999</v>
      </c>
      <c r="AC192">
        <v>4.1063000000000001</v>
      </c>
      <c r="AD192">
        <v>21</v>
      </c>
      <c r="AE192">
        <v>20</v>
      </c>
      <c r="AF192">
        <v>1.0646</v>
      </c>
      <c r="AG192">
        <v>2.0874000000000001E-3</v>
      </c>
      <c r="AH192">
        <v>1.0625</v>
      </c>
      <c r="AI192">
        <v>20</v>
      </c>
      <c r="AJ192">
        <v>0</v>
      </c>
      <c r="AK192">
        <v>19</v>
      </c>
      <c r="AL192">
        <v>0</v>
      </c>
      <c r="AM192">
        <v>0</v>
      </c>
      <c r="AN192">
        <v>1</v>
      </c>
      <c r="AO192">
        <v>0.92749999999999999</v>
      </c>
      <c r="AP192">
        <v>0</v>
      </c>
      <c r="AQ192">
        <v>1</v>
      </c>
      <c r="AR192" t="s">
        <v>95</v>
      </c>
      <c r="AS192" t="s">
        <v>95</v>
      </c>
      <c r="AT192" t="s">
        <v>95</v>
      </c>
      <c r="AU192" t="s">
        <v>95</v>
      </c>
      <c r="AV192" t="s">
        <v>95</v>
      </c>
      <c r="AW192" t="s">
        <v>95</v>
      </c>
      <c r="AX192" t="s">
        <v>95</v>
      </c>
      <c r="AY192" t="s">
        <v>95</v>
      </c>
      <c r="AZ192" t="s">
        <v>95</v>
      </c>
      <c r="BA192" t="s">
        <v>95</v>
      </c>
      <c r="BB192" t="s">
        <v>95</v>
      </c>
      <c r="BC192" t="s">
        <v>95</v>
      </c>
      <c r="BD192" t="s">
        <v>95</v>
      </c>
      <c r="BI192">
        <v>0</v>
      </c>
      <c r="BJ192" t="s">
        <v>137</v>
      </c>
      <c r="BK192" t="s">
        <v>138</v>
      </c>
      <c r="BL192">
        <v>1</v>
      </c>
      <c r="BM192">
        <v>1</v>
      </c>
      <c r="BN192">
        <v>0</v>
      </c>
      <c r="BO192">
        <v>0</v>
      </c>
      <c r="BP192">
        <v>0</v>
      </c>
      <c r="BQ192">
        <v>1</v>
      </c>
      <c r="BS192">
        <v>1</v>
      </c>
      <c r="BT192">
        <v>1</v>
      </c>
      <c r="BU192">
        <v>0</v>
      </c>
      <c r="BV192">
        <v>0</v>
      </c>
      <c r="BW192">
        <v>0</v>
      </c>
      <c r="BX192">
        <v>1</v>
      </c>
      <c r="BY192">
        <v>244</v>
      </c>
      <c r="CG192" s="4">
        <v>1</v>
      </c>
      <c r="CH192" s="4">
        <v>1</v>
      </c>
      <c r="CI192" s="5">
        <v>0</v>
      </c>
      <c r="CJ192" s="5">
        <v>0</v>
      </c>
      <c r="CK192" s="5">
        <v>0</v>
      </c>
      <c r="CL192" s="5">
        <v>1</v>
      </c>
    </row>
    <row r="193" spans="1:99" hidden="1" x14ac:dyDescent="0.2">
      <c r="A193" t="s">
        <v>580</v>
      </c>
      <c r="B193" t="s">
        <v>495</v>
      </c>
      <c r="C193" t="s">
        <v>230</v>
      </c>
      <c r="D193">
        <v>4.2</v>
      </c>
      <c r="E193" t="s">
        <v>581</v>
      </c>
      <c r="F193" t="s">
        <v>582</v>
      </c>
      <c r="G193" t="s">
        <v>583</v>
      </c>
      <c r="H193" t="s">
        <v>496</v>
      </c>
      <c r="I193">
        <v>2.0915E-2</v>
      </c>
      <c r="J193">
        <v>5.3216000000000001E-3</v>
      </c>
      <c r="K193" s="1">
        <v>1.1530000000000001E-10</v>
      </c>
      <c r="L193">
        <v>2531</v>
      </c>
      <c r="M193">
        <v>210.11</v>
      </c>
      <c r="N193">
        <v>6.4922000000000005E-4</v>
      </c>
      <c r="O193">
        <v>2.8337000000000002E-3</v>
      </c>
      <c r="P193">
        <v>10672</v>
      </c>
      <c r="Q193" s="1">
        <v>-2.2142000000000001E-7</v>
      </c>
      <c r="R193">
        <v>0.60450999999999999</v>
      </c>
      <c r="S193">
        <v>0.58331999999999995</v>
      </c>
      <c r="T193" s="1">
        <v>1.7677E-9</v>
      </c>
      <c r="U193" s="1">
        <v>1.4410999999999999E-9</v>
      </c>
      <c r="V193">
        <v>-5.6727999999999996</v>
      </c>
      <c r="W193">
        <v>-5.9069000000000003</v>
      </c>
      <c r="X193" s="1">
        <v>7.2609E-9</v>
      </c>
      <c r="Y193" s="1">
        <v>6.6947999999999997E-9</v>
      </c>
      <c r="Z193">
        <v>0.50460000000000005</v>
      </c>
      <c r="AA193">
        <v>0.48720999999999998</v>
      </c>
      <c r="AB193" s="1">
        <v>1.9784000000000001E-9</v>
      </c>
      <c r="AC193" s="1">
        <v>1.6210000000000001E-9</v>
      </c>
      <c r="AD193">
        <v>60</v>
      </c>
      <c r="AE193">
        <v>60</v>
      </c>
      <c r="AF193" s="1">
        <v>2.1447999999999999E-5</v>
      </c>
      <c r="AG193" s="1">
        <v>5.3677999999999997E-6</v>
      </c>
      <c r="AH193" s="1">
        <v>1.6079999999999999E-5</v>
      </c>
      <c r="AI193">
        <v>60</v>
      </c>
      <c r="AJ193">
        <v>5</v>
      </c>
      <c r="AK193">
        <v>57</v>
      </c>
      <c r="AL193">
        <v>0</v>
      </c>
      <c r="AM193">
        <v>0</v>
      </c>
      <c r="AN193">
        <v>0</v>
      </c>
      <c r="AO193">
        <v>0.97104999999999997</v>
      </c>
      <c r="AP193">
        <v>1</v>
      </c>
      <c r="AQ193">
        <v>1</v>
      </c>
      <c r="AR193" t="s">
        <v>94</v>
      </c>
      <c r="AS193" t="s">
        <v>95</v>
      </c>
      <c r="AT193" t="s">
        <v>95</v>
      </c>
      <c r="AU193" t="s">
        <v>95</v>
      </c>
      <c r="AV193" t="s">
        <v>95</v>
      </c>
      <c r="AW193" t="s">
        <v>95</v>
      </c>
      <c r="AX193" t="s">
        <v>95</v>
      </c>
      <c r="AY193" t="s">
        <v>94</v>
      </c>
      <c r="AZ193" t="s">
        <v>95</v>
      </c>
      <c r="BA193" t="s">
        <v>94</v>
      </c>
      <c r="BB193" t="s">
        <v>95</v>
      </c>
      <c r="BC193" t="s">
        <v>96</v>
      </c>
      <c r="BD193" t="s">
        <v>95</v>
      </c>
      <c r="BI193">
        <v>0</v>
      </c>
      <c r="BM193">
        <v>1</v>
      </c>
      <c r="BS193">
        <v>1</v>
      </c>
      <c r="BT193">
        <v>1</v>
      </c>
      <c r="BU193">
        <v>0</v>
      </c>
      <c r="BV193">
        <v>0</v>
      </c>
      <c r="BW193">
        <v>0</v>
      </c>
      <c r="BX193">
        <v>0</v>
      </c>
      <c r="BY193">
        <v>245</v>
      </c>
      <c r="CG193" s="4">
        <v>1</v>
      </c>
      <c r="CH193" s="4">
        <v>1</v>
      </c>
      <c r="CI193" s="5">
        <v>0</v>
      </c>
      <c r="CJ193" s="5">
        <v>0</v>
      </c>
      <c r="CK193" s="5">
        <v>0</v>
      </c>
      <c r="CL193" s="5">
        <v>0</v>
      </c>
    </row>
    <row r="194" spans="1:99" hidden="1" x14ac:dyDescent="0.2">
      <c r="A194" t="s">
        <v>584</v>
      </c>
      <c r="B194" t="s">
        <v>495</v>
      </c>
      <c r="C194" t="s">
        <v>230</v>
      </c>
      <c r="D194">
        <v>4.2</v>
      </c>
      <c r="E194" t="s">
        <v>581</v>
      </c>
      <c r="F194" t="s">
        <v>585</v>
      </c>
      <c r="G194" t="s">
        <v>586</v>
      </c>
      <c r="H194" t="s">
        <v>496</v>
      </c>
      <c r="I194">
        <v>1.6426E-2</v>
      </c>
      <c r="J194">
        <v>1.6424999999999999E-2</v>
      </c>
      <c r="K194" s="1">
        <v>8.5342999999999999E-11</v>
      </c>
      <c r="L194">
        <v>2637</v>
      </c>
      <c r="M194">
        <v>267.52999999999997</v>
      </c>
      <c r="N194">
        <v>3.0708999999999999E-4</v>
      </c>
      <c r="O194">
        <v>24.41</v>
      </c>
      <c r="P194">
        <v>3323.9</v>
      </c>
      <c r="Q194" s="1">
        <v>-1.6248999999999999E-7</v>
      </c>
      <c r="R194">
        <v>0.42625999999999997</v>
      </c>
      <c r="S194">
        <v>0.39251000000000003</v>
      </c>
      <c r="T194" s="1">
        <v>1.7016E-9</v>
      </c>
      <c r="U194" s="1">
        <v>1.3748000000000001E-9</v>
      </c>
      <c r="V194">
        <v>0.42625999999999997</v>
      </c>
      <c r="W194">
        <v>0.4042</v>
      </c>
      <c r="X194" s="1">
        <v>1.7016E-9</v>
      </c>
      <c r="Y194" s="1">
        <v>1.3748000000000001E-9</v>
      </c>
      <c r="Z194">
        <v>0.36368</v>
      </c>
      <c r="AA194">
        <v>0.33921000000000001</v>
      </c>
      <c r="AB194" s="1">
        <v>1.792E-9</v>
      </c>
      <c r="AC194" s="1">
        <v>1.4251E-9</v>
      </c>
      <c r="AD194">
        <v>55</v>
      </c>
      <c r="AE194">
        <v>55</v>
      </c>
      <c r="AF194" s="1">
        <v>4.5343000000000003E-5</v>
      </c>
      <c r="AG194" s="1">
        <v>1.1348E-5</v>
      </c>
      <c r="AH194" s="1">
        <v>3.3995000000000002E-5</v>
      </c>
      <c r="AI194">
        <v>55</v>
      </c>
      <c r="AJ194">
        <v>0</v>
      </c>
      <c r="AK194">
        <v>52</v>
      </c>
      <c r="AL194">
        <v>0</v>
      </c>
      <c r="AM194">
        <v>0</v>
      </c>
      <c r="AN194">
        <v>0</v>
      </c>
      <c r="AO194">
        <v>0.94913000000000003</v>
      </c>
      <c r="AP194">
        <v>1</v>
      </c>
      <c r="AQ194">
        <v>1</v>
      </c>
      <c r="AR194" t="s">
        <v>94</v>
      </c>
      <c r="AS194" t="s">
        <v>95</v>
      </c>
      <c r="AT194" t="s">
        <v>95</v>
      </c>
      <c r="AU194" t="s">
        <v>95</v>
      </c>
      <c r="AV194" t="s">
        <v>95</v>
      </c>
      <c r="AW194" t="s">
        <v>95</v>
      </c>
      <c r="AX194" t="s">
        <v>95</v>
      </c>
      <c r="AY194" t="s">
        <v>94</v>
      </c>
      <c r="AZ194" t="s">
        <v>95</v>
      </c>
      <c r="BA194" t="s">
        <v>94</v>
      </c>
      <c r="BB194" t="s">
        <v>95</v>
      </c>
      <c r="BC194" t="s">
        <v>96</v>
      </c>
      <c r="BD194" t="s">
        <v>95</v>
      </c>
      <c r="BI194">
        <v>0</v>
      </c>
      <c r="BM194">
        <v>1</v>
      </c>
      <c r="BS194">
        <v>1</v>
      </c>
      <c r="BT194">
        <v>1</v>
      </c>
      <c r="BU194">
        <v>0</v>
      </c>
      <c r="BV194">
        <v>0</v>
      </c>
      <c r="BW194">
        <v>0</v>
      </c>
      <c r="BX194">
        <v>1</v>
      </c>
      <c r="BY194">
        <v>246</v>
      </c>
      <c r="CG194" s="4">
        <v>1</v>
      </c>
      <c r="CH194" s="4">
        <v>1</v>
      </c>
      <c r="CI194" s="5">
        <v>0</v>
      </c>
      <c r="CJ194" s="5">
        <v>0</v>
      </c>
      <c r="CK194" s="5">
        <v>0</v>
      </c>
      <c r="CL194" s="5">
        <v>1</v>
      </c>
    </row>
    <row r="195" spans="1:99" hidden="1" x14ac:dyDescent="0.2">
      <c r="A195" t="s">
        <v>587</v>
      </c>
      <c r="B195" t="s">
        <v>495</v>
      </c>
      <c r="C195" t="s">
        <v>230</v>
      </c>
      <c r="D195">
        <v>4.3</v>
      </c>
      <c r="E195" t="s">
        <v>515</v>
      </c>
      <c r="F195" t="s">
        <v>588</v>
      </c>
      <c r="G195" t="s">
        <v>517</v>
      </c>
      <c r="H195" t="s">
        <v>496</v>
      </c>
      <c r="I195">
        <v>8.0086000000000004E-2</v>
      </c>
      <c r="J195">
        <v>1.2346E-3</v>
      </c>
      <c r="K195">
        <v>3.1067E-3</v>
      </c>
      <c r="L195">
        <v>1951.4</v>
      </c>
      <c r="M195">
        <v>54.872</v>
      </c>
      <c r="N195">
        <v>0.69372</v>
      </c>
      <c r="O195">
        <v>1555.2</v>
      </c>
      <c r="P195" s="1">
        <v>157420</v>
      </c>
      <c r="Q195">
        <v>-5.5491000000000001</v>
      </c>
      <c r="R195">
        <v>0.96897</v>
      </c>
      <c r="S195">
        <v>0.96738999999999997</v>
      </c>
      <c r="T195">
        <v>1.1370999999999999E-2</v>
      </c>
      <c r="U195">
        <v>9.5098000000000005E-3</v>
      </c>
      <c r="V195">
        <v>-97.204999999999998</v>
      </c>
      <c r="W195">
        <v>-100.48</v>
      </c>
      <c r="X195">
        <v>0.63968000000000003</v>
      </c>
      <c r="Y195">
        <v>0.63641999999999999</v>
      </c>
      <c r="Z195">
        <v>0.76595000000000002</v>
      </c>
      <c r="AA195">
        <v>0.75814999999999999</v>
      </c>
      <c r="AB195">
        <v>3.1229E-2</v>
      </c>
      <c r="AC195">
        <v>2.7826E-2</v>
      </c>
      <c r="AD195">
        <v>63</v>
      </c>
      <c r="AE195">
        <v>63</v>
      </c>
      <c r="AF195">
        <v>1.0176000000000001</v>
      </c>
      <c r="AG195">
        <v>0.71069000000000004</v>
      </c>
      <c r="AH195">
        <v>0.30695</v>
      </c>
      <c r="AI195">
        <v>63</v>
      </c>
      <c r="AJ195">
        <v>0</v>
      </c>
      <c r="AK195">
        <v>62</v>
      </c>
      <c r="AL195">
        <v>0</v>
      </c>
      <c r="AM195">
        <v>0</v>
      </c>
      <c r="AN195">
        <v>0</v>
      </c>
      <c r="AO195">
        <v>0.98556999999999995</v>
      </c>
      <c r="AP195">
        <v>1</v>
      </c>
      <c r="AQ195">
        <v>1</v>
      </c>
      <c r="AR195" t="s">
        <v>95</v>
      </c>
      <c r="AS195" t="s">
        <v>95</v>
      </c>
      <c r="AT195" t="s">
        <v>95</v>
      </c>
      <c r="AU195" t="s">
        <v>95</v>
      </c>
      <c r="AV195" t="s">
        <v>95</v>
      </c>
      <c r="AW195" t="s">
        <v>95</v>
      </c>
      <c r="AX195" t="s">
        <v>95</v>
      </c>
      <c r="AY195" t="s">
        <v>95</v>
      </c>
      <c r="AZ195" t="s">
        <v>95</v>
      </c>
      <c r="BA195" t="s">
        <v>95</v>
      </c>
      <c r="BB195" t="s">
        <v>95</v>
      </c>
      <c r="BC195" t="s">
        <v>96</v>
      </c>
      <c r="BD195" t="s">
        <v>95</v>
      </c>
      <c r="BH195" t="s">
        <v>276</v>
      </c>
      <c r="BI195">
        <v>0</v>
      </c>
      <c r="BL195">
        <v>0</v>
      </c>
      <c r="BM195">
        <v>1</v>
      </c>
      <c r="BN195">
        <v>0</v>
      </c>
      <c r="BO195">
        <v>1</v>
      </c>
      <c r="BP195">
        <v>0</v>
      </c>
      <c r="BQ195">
        <v>0</v>
      </c>
      <c r="BS195">
        <v>0</v>
      </c>
      <c r="BT195">
        <v>1</v>
      </c>
      <c r="BU195">
        <v>0</v>
      </c>
      <c r="BV195">
        <v>1</v>
      </c>
      <c r="BW195">
        <v>0</v>
      </c>
      <c r="BX195">
        <v>0</v>
      </c>
      <c r="BY195">
        <v>221</v>
      </c>
      <c r="CG195" s="4">
        <v>0</v>
      </c>
      <c r="CH195" s="4">
        <v>1</v>
      </c>
      <c r="CI195" s="5">
        <v>0</v>
      </c>
      <c r="CJ195" s="5">
        <v>0</v>
      </c>
      <c r="CK195" s="5">
        <v>0</v>
      </c>
      <c r="CL195" s="5">
        <v>1</v>
      </c>
    </row>
    <row r="196" spans="1:99" hidden="1" x14ac:dyDescent="0.2">
      <c r="A196" t="s">
        <v>589</v>
      </c>
      <c r="B196" t="s">
        <v>495</v>
      </c>
      <c r="C196" t="s">
        <v>230</v>
      </c>
      <c r="D196">
        <v>4.3</v>
      </c>
      <c r="E196" t="s">
        <v>515</v>
      </c>
      <c r="F196" t="s">
        <v>590</v>
      </c>
      <c r="G196" t="s">
        <v>591</v>
      </c>
      <c r="H196" t="s">
        <v>496</v>
      </c>
      <c r="I196">
        <v>6.1538000000000002E-2</v>
      </c>
      <c r="J196">
        <v>2.1592E-2</v>
      </c>
      <c r="K196">
        <v>43977</v>
      </c>
      <c r="L196">
        <v>1983.1</v>
      </c>
      <c r="M196">
        <v>71.41</v>
      </c>
      <c r="N196" s="1">
        <v>3580000</v>
      </c>
      <c r="O196">
        <v>72.209000000000003</v>
      </c>
      <c r="P196">
        <v>1518.7</v>
      </c>
      <c r="Q196" s="1">
        <v>-85428000</v>
      </c>
      <c r="R196">
        <v>0.99231999999999998</v>
      </c>
      <c r="S196">
        <v>0.99199000000000004</v>
      </c>
      <c r="T196">
        <v>83262</v>
      </c>
      <c r="U196">
        <v>60841</v>
      </c>
      <c r="V196">
        <v>0.91944999999999999</v>
      </c>
      <c r="W196">
        <v>0.91718</v>
      </c>
      <c r="X196" s="1">
        <v>269590</v>
      </c>
      <c r="Y196" s="1">
        <v>225580</v>
      </c>
      <c r="Z196">
        <v>0.97794999999999999</v>
      </c>
      <c r="AA196">
        <v>0.97733000000000003</v>
      </c>
      <c r="AB196" s="1">
        <v>141050</v>
      </c>
      <c r="AC196" s="1">
        <v>113230</v>
      </c>
      <c r="AD196">
        <v>74</v>
      </c>
      <c r="AE196">
        <v>74</v>
      </c>
      <c r="AF196">
        <v>0.91522999999999999</v>
      </c>
      <c r="AG196">
        <v>0.11856999999999999</v>
      </c>
      <c r="AH196">
        <v>0.79666000000000003</v>
      </c>
      <c r="AI196">
        <v>74</v>
      </c>
      <c r="AJ196">
        <v>3</v>
      </c>
      <c r="AK196">
        <v>73</v>
      </c>
      <c r="AL196">
        <v>0</v>
      </c>
      <c r="AM196">
        <v>0</v>
      </c>
      <c r="AN196">
        <v>0</v>
      </c>
      <c r="AO196">
        <v>0.98360000000000003</v>
      </c>
      <c r="AP196">
        <v>0</v>
      </c>
      <c r="AQ196">
        <v>0</v>
      </c>
      <c r="AR196" t="s">
        <v>95</v>
      </c>
      <c r="AS196" t="s">
        <v>95</v>
      </c>
      <c r="AT196" t="s">
        <v>95</v>
      </c>
      <c r="AU196" t="s">
        <v>95</v>
      </c>
      <c r="AV196" t="s">
        <v>95</v>
      </c>
      <c r="AW196" t="s">
        <v>95</v>
      </c>
      <c r="AX196" t="s">
        <v>95</v>
      </c>
      <c r="AY196" t="s">
        <v>95</v>
      </c>
      <c r="AZ196" t="s">
        <v>95</v>
      </c>
      <c r="BA196" t="s">
        <v>95</v>
      </c>
      <c r="BB196" t="s">
        <v>95</v>
      </c>
      <c r="BC196" t="s">
        <v>95</v>
      </c>
      <c r="BD196" t="s">
        <v>95</v>
      </c>
      <c r="BI196">
        <v>0</v>
      </c>
      <c r="BL196">
        <v>1</v>
      </c>
      <c r="BM196">
        <v>1</v>
      </c>
      <c r="BS196">
        <v>1</v>
      </c>
      <c r="BT196">
        <v>1</v>
      </c>
      <c r="BU196">
        <v>0</v>
      </c>
      <c r="BV196">
        <v>0</v>
      </c>
      <c r="BW196">
        <v>0</v>
      </c>
      <c r="BX196">
        <v>1</v>
      </c>
      <c r="BY196">
        <v>247</v>
      </c>
      <c r="CG196" s="4">
        <v>1</v>
      </c>
      <c r="CH196" s="4">
        <v>1</v>
      </c>
      <c r="CI196" s="5">
        <v>0</v>
      </c>
      <c r="CJ196" s="5">
        <v>0</v>
      </c>
      <c r="CK196" s="5">
        <v>0</v>
      </c>
      <c r="CL196" s="5">
        <v>1</v>
      </c>
    </row>
    <row r="197" spans="1:99" hidden="1" x14ac:dyDescent="0.2">
      <c r="A197" t="s">
        <v>592</v>
      </c>
      <c r="B197" t="s">
        <v>495</v>
      </c>
      <c r="C197" t="s">
        <v>230</v>
      </c>
      <c r="D197">
        <v>4.5</v>
      </c>
      <c r="E197" t="s">
        <v>593</v>
      </c>
      <c r="F197" t="s">
        <v>594</v>
      </c>
      <c r="G197" t="s">
        <v>595</v>
      </c>
      <c r="H197" t="s">
        <v>496</v>
      </c>
      <c r="I197">
        <v>2.8896999999999999E-2</v>
      </c>
      <c r="J197">
        <v>2.8306999999999998E-3</v>
      </c>
      <c r="K197">
        <v>10974</v>
      </c>
      <c r="L197">
        <v>1906.2</v>
      </c>
      <c r="M197">
        <v>152.07</v>
      </c>
      <c r="N197" s="1">
        <v>4288900</v>
      </c>
      <c r="O197">
        <v>5876.3</v>
      </c>
      <c r="P197">
        <v>-303.82</v>
      </c>
      <c r="Q197" s="1">
        <v>-17949000</v>
      </c>
      <c r="R197">
        <v>0.95943000000000001</v>
      </c>
      <c r="S197">
        <v>0.95769000000000004</v>
      </c>
      <c r="T197">
        <v>49027</v>
      </c>
      <c r="U197">
        <v>42657</v>
      </c>
      <c r="V197">
        <v>0.91837999999999997</v>
      </c>
      <c r="W197">
        <v>0.91608000000000001</v>
      </c>
      <c r="X197">
        <v>69538</v>
      </c>
      <c r="Y197">
        <v>55072</v>
      </c>
      <c r="Z197">
        <v>0.92737999999999998</v>
      </c>
      <c r="AA197">
        <v>0.92534000000000005</v>
      </c>
      <c r="AB197">
        <v>65590</v>
      </c>
      <c r="AC197">
        <v>52791</v>
      </c>
      <c r="AD197">
        <v>74</v>
      </c>
      <c r="AE197">
        <v>74</v>
      </c>
      <c r="AF197">
        <v>0.98333000000000004</v>
      </c>
      <c r="AG197">
        <v>0.77244999999999997</v>
      </c>
      <c r="AH197">
        <v>0.21088000000000001</v>
      </c>
      <c r="AI197">
        <v>74</v>
      </c>
      <c r="AJ197">
        <v>0</v>
      </c>
      <c r="AK197">
        <v>72</v>
      </c>
      <c r="AL197">
        <v>0</v>
      </c>
      <c r="AM197">
        <v>0</v>
      </c>
      <c r="AN197">
        <v>0</v>
      </c>
      <c r="AO197">
        <v>0.98682000000000003</v>
      </c>
      <c r="AP197">
        <v>0</v>
      </c>
      <c r="AQ197">
        <v>0</v>
      </c>
      <c r="AR197" t="s">
        <v>95</v>
      </c>
      <c r="AS197" t="s">
        <v>95</v>
      </c>
      <c r="AT197" t="s">
        <v>95</v>
      </c>
      <c r="AU197" t="s">
        <v>95</v>
      </c>
      <c r="AV197" t="s">
        <v>95</v>
      </c>
      <c r="AW197" t="s">
        <v>95</v>
      </c>
      <c r="AX197" t="s">
        <v>95</v>
      </c>
      <c r="AY197" t="s">
        <v>95</v>
      </c>
      <c r="AZ197" t="s">
        <v>95</v>
      </c>
      <c r="BA197" t="s">
        <v>95</v>
      </c>
      <c r="BB197" t="s">
        <v>95</v>
      </c>
      <c r="BC197" t="s">
        <v>95</v>
      </c>
      <c r="BD197" t="s">
        <v>95</v>
      </c>
      <c r="BI197">
        <v>0</v>
      </c>
      <c r="BL197">
        <v>1</v>
      </c>
      <c r="BM197">
        <v>1</v>
      </c>
      <c r="BS197">
        <v>1</v>
      </c>
      <c r="BT197">
        <v>1</v>
      </c>
      <c r="BU197">
        <v>0</v>
      </c>
      <c r="BV197">
        <v>0</v>
      </c>
      <c r="BW197">
        <v>0</v>
      </c>
      <c r="BX197">
        <v>1</v>
      </c>
      <c r="BY197">
        <v>248</v>
      </c>
      <c r="CG197" s="4">
        <v>1</v>
      </c>
      <c r="CH197" s="4">
        <v>1</v>
      </c>
      <c r="CI197" s="5">
        <v>0</v>
      </c>
      <c r="CJ197" s="5">
        <v>0</v>
      </c>
      <c r="CK197" s="5">
        <v>0</v>
      </c>
      <c r="CL197" s="5">
        <v>1</v>
      </c>
    </row>
    <row r="198" spans="1:99" hidden="1" x14ac:dyDescent="0.2">
      <c r="A198" t="s">
        <v>3916</v>
      </c>
      <c r="B198" t="s">
        <v>495</v>
      </c>
      <c r="C198" t="s">
        <v>597</v>
      </c>
      <c r="D198">
        <v>1.1000000000000001</v>
      </c>
      <c r="E198" t="s">
        <v>90</v>
      </c>
      <c r="F198" t="s">
        <v>503</v>
      </c>
      <c r="G198" t="s">
        <v>107</v>
      </c>
      <c r="H198" t="s">
        <v>496</v>
      </c>
      <c r="I198">
        <v>-0.17174</v>
      </c>
      <c r="J198">
        <v>-5.3496000000000002E-2</v>
      </c>
      <c r="K198">
        <v>-1.2033E-2</v>
      </c>
      <c r="L198">
        <v>1993.8</v>
      </c>
      <c r="M198">
        <v>-25.587</v>
      </c>
      <c r="N198" s="1">
        <v>1</v>
      </c>
      <c r="O198">
        <v>-1544.9</v>
      </c>
      <c r="P198">
        <v>-152620</v>
      </c>
      <c r="Q198" s="1">
        <v>24.32</v>
      </c>
      <c r="R198">
        <v>0.99363000000000001</v>
      </c>
      <c r="S198">
        <v>0.97452000000000005</v>
      </c>
      <c r="T198">
        <v>9.5241000000000006E-3</v>
      </c>
      <c r="U198">
        <v>8.3452000000000005E-3</v>
      </c>
      <c r="V198">
        <v>-0.59679000000000004</v>
      </c>
      <c r="W198">
        <v>-2.1936</v>
      </c>
      <c r="X198">
        <v>0.15078</v>
      </c>
      <c r="Y198">
        <v>9.2177999999999996E-2</v>
      </c>
      <c r="Z198">
        <v>0.84453</v>
      </c>
      <c r="AA198">
        <v>0.68906000000000001</v>
      </c>
      <c r="AB198">
        <v>4.7048E-2</v>
      </c>
      <c r="AC198">
        <v>3.4590999999999997E-2</v>
      </c>
      <c r="AD198">
        <v>5</v>
      </c>
      <c r="AE198">
        <v>5</v>
      </c>
      <c r="AF198">
        <v>0.3276</v>
      </c>
      <c r="AG198">
        <v>1.5678999999999998E-2</v>
      </c>
      <c r="AH198">
        <v>0.31191999999999998</v>
      </c>
      <c r="AI198">
        <v>25</v>
      </c>
      <c r="AJ198">
        <v>4</v>
      </c>
      <c r="AK198">
        <v>1</v>
      </c>
      <c r="AL198">
        <v>0</v>
      </c>
      <c r="AM198">
        <v>0</v>
      </c>
      <c r="AN198">
        <v>1</v>
      </c>
      <c r="AO198">
        <v>0.22605</v>
      </c>
      <c r="AP198">
        <v>1</v>
      </c>
      <c r="AQ198">
        <v>1</v>
      </c>
      <c r="AR198" t="s">
        <v>95</v>
      </c>
      <c r="AS198" t="s">
        <v>94</v>
      </c>
      <c r="AT198" t="s">
        <v>95</v>
      </c>
      <c r="AU198" t="s">
        <v>95</v>
      </c>
      <c r="AV198" t="s">
        <v>95</v>
      </c>
      <c r="AW198" t="s">
        <v>95</v>
      </c>
      <c r="AX198" t="s">
        <v>94</v>
      </c>
      <c r="AY198" t="s">
        <v>95</v>
      </c>
      <c r="AZ198" t="s">
        <v>95</v>
      </c>
      <c r="BA198" t="s">
        <v>94</v>
      </c>
      <c r="BB198" t="s">
        <v>94</v>
      </c>
      <c r="CG198" s="4">
        <v>1</v>
      </c>
      <c r="CH198" s="4">
        <v>1</v>
      </c>
      <c r="CI198" s="5">
        <v>0</v>
      </c>
      <c r="CJ198" s="5">
        <v>1</v>
      </c>
      <c r="CK198" s="5">
        <v>0</v>
      </c>
      <c r="CL198" s="5">
        <v>0</v>
      </c>
      <c r="CO198" t="s">
        <v>599</v>
      </c>
      <c r="CP198" t="e">
        <v>#N/A</v>
      </c>
      <c r="CQ198">
        <v>1</v>
      </c>
      <c r="CS198">
        <v>-1</v>
      </c>
      <c r="CT198">
        <v>0.17174</v>
      </c>
      <c r="CU198">
        <v>1.2033E-2</v>
      </c>
    </row>
    <row r="199" spans="1:99" hidden="1" x14ac:dyDescent="0.2">
      <c r="A199" t="s">
        <v>596</v>
      </c>
      <c r="B199" t="s">
        <v>495</v>
      </c>
      <c r="C199" t="s">
        <v>597</v>
      </c>
      <c r="D199">
        <v>1.1000000000000001</v>
      </c>
      <c r="E199" t="s">
        <v>90</v>
      </c>
      <c r="F199" t="s">
        <v>523</v>
      </c>
      <c r="G199" t="s">
        <v>524</v>
      </c>
      <c r="H199" t="s">
        <v>496</v>
      </c>
      <c r="I199">
        <v>-0.14227000000000001</v>
      </c>
      <c r="J199">
        <v>-5.3496000000000002E-2</v>
      </c>
      <c r="K199">
        <v>-1.2033E-2</v>
      </c>
      <c r="L199">
        <v>1911.1</v>
      </c>
      <c r="M199">
        <v>-30.888000000000002</v>
      </c>
      <c r="N199">
        <v>76078</v>
      </c>
      <c r="O199">
        <v>-1544.9</v>
      </c>
      <c r="P199" s="1">
        <v>-152620</v>
      </c>
      <c r="Q199">
        <v>24.32</v>
      </c>
      <c r="R199">
        <v>0.99629999999999996</v>
      </c>
      <c r="S199">
        <v>0.98519000000000001</v>
      </c>
      <c r="T199">
        <v>7.2608999999999998E-3</v>
      </c>
      <c r="U199">
        <v>6.0476000000000002E-3</v>
      </c>
      <c r="V199">
        <v>-0.59679000000000004</v>
      </c>
      <c r="W199">
        <v>-2.1936</v>
      </c>
      <c r="X199">
        <v>0.15078</v>
      </c>
      <c r="Y199">
        <v>9.2177999999999996E-2</v>
      </c>
      <c r="Z199">
        <v>0.84453</v>
      </c>
      <c r="AA199">
        <v>0.68906000000000001</v>
      </c>
      <c r="AB199">
        <v>4.7048E-2</v>
      </c>
      <c r="AC199">
        <v>3.4590999999999997E-2</v>
      </c>
      <c r="AD199">
        <v>5</v>
      </c>
      <c r="AE199">
        <v>5</v>
      </c>
      <c r="AF199" s="1">
        <v>4.3061000000000002E-6</v>
      </c>
      <c r="AG199" s="1">
        <v>2.0608999999999999E-7</v>
      </c>
      <c r="AH199" s="1">
        <v>4.0999999999999997E-6</v>
      </c>
      <c r="AI199">
        <v>25</v>
      </c>
      <c r="AJ199">
        <v>4</v>
      </c>
      <c r="AK199">
        <v>1</v>
      </c>
      <c r="AL199">
        <v>0</v>
      </c>
      <c r="AM199">
        <v>0</v>
      </c>
      <c r="AN199">
        <v>1</v>
      </c>
      <c r="AO199">
        <v>0.22605</v>
      </c>
      <c r="AP199">
        <v>1</v>
      </c>
      <c r="AQ199">
        <v>1</v>
      </c>
      <c r="AR199" t="s">
        <v>95</v>
      </c>
      <c r="AS199" t="s">
        <v>94</v>
      </c>
      <c r="AT199" t="s">
        <v>95</v>
      </c>
      <c r="AU199" t="s">
        <v>95</v>
      </c>
      <c r="AV199" t="s">
        <v>95</v>
      </c>
      <c r="AW199" t="s">
        <v>95</v>
      </c>
      <c r="AX199" t="s">
        <v>94</v>
      </c>
      <c r="AY199" t="s">
        <v>94</v>
      </c>
      <c r="AZ199" t="s">
        <v>95</v>
      </c>
      <c r="BA199" t="s">
        <v>94</v>
      </c>
      <c r="BB199" t="s">
        <v>94</v>
      </c>
      <c r="CG199" s="4">
        <v>1</v>
      </c>
      <c r="CH199" s="4">
        <v>1</v>
      </c>
      <c r="CI199" s="5">
        <v>0</v>
      </c>
      <c r="CJ199" s="5">
        <v>0</v>
      </c>
      <c r="CK199" s="5">
        <v>0</v>
      </c>
      <c r="CL199" s="5">
        <v>0</v>
      </c>
      <c r="CM199" s="12" t="s">
        <v>3612</v>
      </c>
    </row>
    <row r="200" spans="1:99" hidden="1" x14ac:dyDescent="0.2">
      <c r="A200" t="s">
        <v>598</v>
      </c>
      <c r="B200" t="s">
        <v>495</v>
      </c>
      <c r="C200" t="s">
        <v>597</v>
      </c>
      <c r="D200">
        <v>3.2</v>
      </c>
      <c r="E200" t="s">
        <v>120</v>
      </c>
      <c r="F200" t="s">
        <v>573</v>
      </c>
      <c r="G200" t="s">
        <v>574</v>
      </c>
      <c r="H200" t="s">
        <v>496</v>
      </c>
      <c r="I200">
        <v>1.1993E-2</v>
      </c>
      <c r="J200">
        <v>1.1991999999999999E-2</v>
      </c>
      <c r="K200">
        <v>9.2806999999999994E-3</v>
      </c>
      <c r="L200">
        <v>2828.5</v>
      </c>
      <c r="M200">
        <v>366.42</v>
      </c>
      <c r="N200">
        <v>14565</v>
      </c>
      <c r="O200">
        <v>4.2766000000000002</v>
      </c>
      <c r="P200">
        <v>2150.3000000000002</v>
      </c>
      <c r="Q200">
        <v>-17.853000000000002</v>
      </c>
      <c r="R200">
        <v>0.79296</v>
      </c>
      <c r="S200">
        <v>0.17183000000000001</v>
      </c>
      <c r="T200">
        <v>4.3915000000000003E-2</v>
      </c>
      <c r="U200">
        <v>4.0946000000000003E-2</v>
      </c>
      <c r="V200">
        <v>0.79296</v>
      </c>
      <c r="W200">
        <v>0.58592</v>
      </c>
      <c r="X200">
        <v>4.3915000000000003E-2</v>
      </c>
      <c r="Y200">
        <v>4.0946000000000003E-2</v>
      </c>
      <c r="Z200">
        <v>0.76787000000000005</v>
      </c>
      <c r="AA200">
        <v>0.53574999999999995</v>
      </c>
      <c r="AB200">
        <v>4.6498999999999999E-2</v>
      </c>
      <c r="AC200">
        <v>4.2484000000000001E-2</v>
      </c>
      <c r="AD200">
        <v>5</v>
      </c>
      <c r="AE200">
        <v>5</v>
      </c>
      <c r="AF200" s="1">
        <v>6.7214999999999999E-5</v>
      </c>
      <c r="AG200" s="1">
        <v>4.9552000000000003E-5</v>
      </c>
      <c r="AH200" s="1">
        <v>1.7663999999999999E-5</v>
      </c>
      <c r="AI200">
        <v>25</v>
      </c>
      <c r="AJ200">
        <v>0</v>
      </c>
      <c r="AK200">
        <v>3</v>
      </c>
      <c r="AL200">
        <v>0</v>
      </c>
      <c r="AM200">
        <v>1</v>
      </c>
      <c r="AN200">
        <v>0</v>
      </c>
      <c r="AO200">
        <v>0.78303</v>
      </c>
      <c r="AP200">
        <v>1</v>
      </c>
      <c r="AQ200">
        <v>1</v>
      </c>
      <c r="AR200" t="s">
        <v>95</v>
      </c>
      <c r="AS200" t="s">
        <v>94</v>
      </c>
      <c r="AT200" t="s">
        <v>95</v>
      </c>
      <c r="AU200" t="s">
        <v>95</v>
      </c>
      <c r="AV200" t="s">
        <v>95</v>
      </c>
      <c r="AW200" t="s">
        <v>95</v>
      </c>
      <c r="AX200" t="s">
        <v>95</v>
      </c>
      <c r="AY200" t="s">
        <v>94</v>
      </c>
      <c r="AZ200" t="s">
        <v>95</v>
      </c>
      <c r="BA200" t="s">
        <v>94</v>
      </c>
      <c r="BB200" t="s">
        <v>94</v>
      </c>
      <c r="CG200" s="4">
        <v>1</v>
      </c>
      <c r="CH200" s="4">
        <v>1</v>
      </c>
      <c r="CI200" s="5">
        <v>0</v>
      </c>
      <c r="CJ200" s="5">
        <v>0</v>
      </c>
      <c r="CK200" s="5">
        <v>0</v>
      </c>
      <c r="CL200" s="5">
        <v>1</v>
      </c>
      <c r="CM200" s="12" t="s">
        <v>3457</v>
      </c>
    </row>
    <row r="201" spans="1:99" hidden="1" x14ac:dyDescent="0.2">
      <c r="A201" t="s">
        <v>599</v>
      </c>
      <c r="B201" t="s">
        <v>495</v>
      </c>
      <c r="C201" t="s">
        <v>597</v>
      </c>
      <c r="D201">
        <v>3.2</v>
      </c>
      <c r="E201" t="s">
        <v>120</v>
      </c>
      <c r="F201" t="s">
        <v>576</v>
      </c>
      <c r="G201" t="s">
        <v>577</v>
      </c>
      <c r="H201" t="s">
        <v>496</v>
      </c>
      <c r="I201">
        <v>3.6754999999999999E-3</v>
      </c>
      <c r="J201">
        <v>3.6733999999999998E-3</v>
      </c>
      <c r="K201">
        <v>3.2036E-3</v>
      </c>
      <c r="L201">
        <v>4033.8</v>
      </c>
      <c r="M201">
        <v>1195.5999999999999</v>
      </c>
      <c r="N201">
        <v>1528.7</v>
      </c>
      <c r="O201">
        <v>3.4298000000000002</v>
      </c>
      <c r="P201">
        <v>2374.6</v>
      </c>
      <c r="Q201">
        <v>-5.5396000000000001</v>
      </c>
      <c r="R201">
        <v>0.26002999999999998</v>
      </c>
      <c r="S201">
        <v>-1.9599</v>
      </c>
      <c r="T201">
        <v>5.0012000000000001E-2</v>
      </c>
      <c r="U201">
        <v>4.0584000000000002E-2</v>
      </c>
      <c r="V201">
        <v>0.26002999999999998</v>
      </c>
      <c r="W201">
        <v>-0.47993000000000002</v>
      </c>
      <c r="X201">
        <v>5.0011E-2</v>
      </c>
      <c r="Y201">
        <v>4.0584000000000002E-2</v>
      </c>
      <c r="Z201">
        <v>0.25213999999999998</v>
      </c>
      <c r="AA201">
        <v>-0.49571999999999999</v>
      </c>
      <c r="AB201">
        <v>5.0278000000000003E-2</v>
      </c>
      <c r="AC201">
        <v>4.0738999999999997E-2</v>
      </c>
      <c r="AD201">
        <v>5</v>
      </c>
      <c r="AE201">
        <v>5</v>
      </c>
      <c r="AF201">
        <v>6.2761999999999996E-4</v>
      </c>
      <c r="AG201">
        <v>5.2364999999999996E-4</v>
      </c>
      <c r="AH201">
        <v>1.0397E-4</v>
      </c>
      <c r="AI201">
        <v>25</v>
      </c>
      <c r="AJ201">
        <v>2</v>
      </c>
      <c r="AK201">
        <v>3</v>
      </c>
      <c r="AL201">
        <v>1</v>
      </c>
      <c r="AM201">
        <v>1</v>
      </c>
      <c r="AN201">
        <v>0</v>
      </c>
      <c r="AO201">
        <v>0.78495000000000004</v>
      </c>
      <c r="AP201">
        <v>1</v>
      </c>
      <c r="AQ201">
        <v>1</v>
      </c>
      <c r="AR201" t="s">
        <v>96</v>
      </c>
      <c r="AS201" t="s">
        <v>94</v>
      </c>
      <c r="AT201" t="s">
        <v>95</v>
      </c>
      <c r="AU201" t="s">
        <v>95</v>
      </c>
      <c r="AV201" t="s">
        <v>95</v>
      </c>
      <c r="AW201" t="s">
        <v>95</v>
      </c>
      <c r="AX201" t="s">
        <v>95</v>
      </c>
      <c r="AY201" t="s">
        <v>94</v>
      </c>
      <c r="AZ201" t="s">
        <v>94</v>
      </c>
      <c r="BA201" t="s">
        <v>96</v>
      </c>
      <c r="BB201" t="s">
        <v>94</v>
      </c>
      <c r="CG201" s="4">
        <v>1</v>
      </c>
      <c r="CH201" s="4">
        <v>1</v>
      </c>
      <c r="CI201" s="5">
        <v>0</v>
      </c>
      <c r="CJ201" s="5">
        <v>0</v>
      </c>
      <c r="CK201" s="5">
        <v>0</v>
      </c>
      <c r="CL201" s="5">
        <v>0</v>
      </c>
      <c r="CM201" s="12" t="s">
        <v>3457</v>
      </c>
    </row>
    <row r="202" spans="1:99" hidden="1" x14ac:dyDescent="0.2">
      <c r="A202" t="s">
        <v>600</v>
      </c>
      <c r="B202" t="s">
        <v>495</v>
      </c>
      <c r="C202" t="s">
        <v>597</v>
      </c>
      <c r="D202">
        <v>3.2</v>
      </c>
      <c r="E202" t="s">
        <v>120</v>
      </c>
      <c r="F202" t="s">
        <v>601</v>
      </c>
      <c r="G202" t="s">
        <v>569</v>
      </c>
      <c r="H202" t="s">
        <v>496</v>
      </c>
      <c r="I202">
        <v>-5.1166999999999997E-2</v>
      </c>
      <c r="J202">
        <v>-1.2099999999999999E-3</v>
      </c>
      <c r="K202">
        <v>-2.3009000000000002E-2</v>
      </c>
      <c r="L202">
        <v>1759.9</v>
      </c>
      <c r="M202">
        <v>-85.885000000000005</v>
      </c>
      <c r="N202" s="1">
        <v>158710</v>
      </c>
      <c r="O202">
        <v>-1544.4</v>
      </c>
      <c r="P202" s="1">
        <v>-152670</v>
      </c>
      <c r="Q202">
        <v>46.743000000000002</v>
      </c>
      <c r="R202">
        <v>0.98882000000000003</v>
      </c>
      <c r="S202">
        <v>0.95526</v>
      </c>
      <c r="T202">
        <v>2.2825000000000002E-2</v>
      </c>
      <c r="U202">
        <v>2.1204000000000001E-2</v>
      </c>
      <c r="V202">
        <v>-3.7241</v>
      </c>
      <c r="W202">
        <v>-8.4481000000000002</v>
      </c>
      <c r="X202">
        <v>0.46909000000000001</v>
      </c>
      <c r="Y202">
        <v>0.41649000000000003</v>
      </c>
      <c r="Z202">
        <v>0.94381000000000004</v>
      </c>
      <c r="AA202">
        <v>0.88763000000000003</v>
      </c>
      <c r="AB202">
        <v>5.1158000000000002E-2</v>
      </c>
      <c r="AC202">
        <v>4.2152000000000002E-2</v>
      </c>
      <c r="AD202">
        <v>5</v>
      </c>
      <c r="AE202">
        <v>5</v>
      </c>
      <c r="AF202" s="1">
        <v>5.1882999999999999E-6</v>
      </c>
      <c r="AG202" s="1">
        <v>1.5695E-6</v>
      </c>
      <c r="AH202" s="1">
        <v>3.6188E-6</v>
      </c>
      <c r="AI202">
        <v>25</v>
      </c>
      <c r="AJ202">
        <v>4</v>
      </c>
      <c r="AK202">
        <v>1</v>
      </c>
      <c r="AL202">
        <v>0</v>
      </c>
      <c r="AM202">
        <v>0</v>
      </c>
      <c r="AN202">
        <v>0</v>
      </c>
      <c r="AO202">
        <v>0.58555000000000001</v>
      </c>
      <c r="AP202">
        <v>1</v>
      </c>
      <c r="AQ202">
        <v>1</v>
      </c>
      <c r="AR202" t="s">
        <v>95</v>
      </c>
      <c r="AS202" t="s">
        <v>94</v>
      </c>
      <c r="AT202" t="s">
        <v>95</v>
      </c>
      <c r="AU202" t="s">
        <v>95</v>
      </c>
      <c r="AV202" t="s">
        <v>95</v>
      </c>
      <c r="AW202" t="s">
        <v>95</v>
      </c>
      <c r="AX202" t="s">
        <v>94</v>
      </c>
      <c r="AY202" t="s">
        <v>94</v>
      </c>
      <c r="AZ202" t="s">
        <v>95</v>
      </c>
      <c r="BA202" t="s">
        <v>94</v>
      </c>
      <c r="BB202" t="s">
        <v>94</v>
      </c>
      <c r="CG202" s="4">
        <v>1</v>
      </c>
      <c r="CH202" s="4">
        <v>1</v>
      </c>
      <c r="CI202" s="5">
        <v>0</v>
      </c>
      <c r="CJ202" s="5">
        <v>0</v>
      </c>
      <c r="CK202" s="5">
        <v>0</v>
      </c>
      <c r="CL202" s="5">
        <v>0</v>
      </c>
      <c r="CM202" s="12" t="s">
        <v>3457</v>
      </c>
    </row>
    <row r="203" spans="1:99" hidden="1" x14ac:dyDescent="0.2">
      <c r="A203" t="s">
        <v>602</v>
      </c>
      <c r="B203" t="s">
        <v>495</v>
      </c>
      <c r="C203" t="s">
        <v>597</v>
      </c>
      <c r="D203">
        <v>4.3</v>
      </c>
      <c r="E203" t="s">
        <v>515</v>
      </c>
      <c r="F203" t="s">
        <v>588</v>
      </c>
      <c r="G203" t="s">
        <v>517</v>
      </c>
      <c r="H203" t="s">
        <v>496</v>
      </c>
      <c r="I203">
        <v>2.1510999999999999E-2</v>
      </c>
      <c r="J203">
        <v>8.4288000000000002E-3</v>
      </c>
      <c r="K203">
        <v>4.7707000000000001E-3</v>
      </c>
      <c r="L203">
        <v>1967.5</v>
      </c>
      <c r="M203">
        <v>204.29</v>
      </c>
      <c r="N203">
        <v>0.94632000000000005</v>
      </c>
      <c r="O203">
        <v>0.60916000000000003</v>
      </c>
      <c r="P203">
        <v>1997.5</v>
      </c>
      <c r="Q203">
        <v>-8.9128000000000007</v>
      </c>
      <c r="R203">
        <v>0.86167000000000005</v>
      </c>
      <c r="S203">
        <v>0.85573999999999995</v>
      </c>
      <c r="T203">
        <v>4.0849000000000003E-2</v>
      </c>
      <c r="U203">
        <v>3.3401E-2</v>
      </c>
      <c r="V203">
        <v>0.85107999999999995</v>
      </c>
      <c r="W203">
        <v>0.84689000000000003</v>
      </c>
      <c r="X203">
        <v>4.2382999999999997E-2</v>
      </c>
      <c r="Y203">
        <v>3.4419999999999999E-2</v>
      </c>
      <c r="Z203">
        <v>0.86085</v>
      </c>
      <c r="AA203">
        <v>0.85692999999999997</v>
      </c>
      <c r="AB203">
        <v>4.0971E-2</v>
      </c>
      <c r="AC203">
        <v>3.3155999999999998E-2</v>
      </c>
      <c r="AD203">
        <v>74</v>
      </c>
      <c r="AE203">
        <v>74</v>
      </c>
      <c r="AF203">
        <v>0.82047999999999999</v>
      </c>
      <c r="AG203">
        <v>0.39724999999999999</v>
      </c>
      <c r="AH203">
        <v>0.42323</v>
      </c>
      <c r="AI203">
        <v>74</v>
      </c>
      <c r="AJ203">
        <v>2</v>
      </c>
      <c r="AK203">
        <v>73</v>
      </c>
      <c r="AL203">
        <v>0</v>
      </c>
      <c r="AM203">
        <v>0</v>
      </c>
      <c r="AN203">
        <v>0</v>
      </c>
      <c r="AO203">
        <v>0.98402000000000001</v>
      </c>
      <c r="AP203">
        <v>1</v>
      </c>
      <c r="AQ203">
        <v>1</v>
      </c>
      <c r="AR203" t="s">
        <v>95</v>
      </c>
      <c r="AS203" t="s">
        <v>95</v>
      </c>
      <c r="AT203" t="s">
        <v>95</v>
      </c>
      <c r="AU203" t="s">
        <v>95</v>
      </c>
      <c r="AV203" t="s">
        <v>95</v>
      </c>
      <c r="AW203" t="s">
        <v>95</v>
      </c>
      <c r="AX203" t="s">
        <v>95</v>
      </c>
      <c r="AY203" t="s">
        <v>95</v>
      </c>
      <c r="AZ203" t="s">
        <v>95</v>
      </c>
      <c r="BA203" t="s">
        <v>95</v>
      </c>
      <c r="BB203" t="s">
        <v>95</v>
      </c>
      <c r="BC203" t="s">
        <v>95</v>
      </c>
      <c r="BD203" t="s">
        <v>95</v>
      </c>
      <c r="BH203" t="s">
        <v>276</v>
      </c>
      <c r="BI203">
        <v>0</v>
      </c>
      <c r="BL203">
        <v>1</v>
      </c>
      <c r="BM203">
        <v>1</v>
      </c>
      <c r="BN203">
        <v>0</v>
      </c>
      <c r="BO203">
        <v>1</v>
      </c>
      <c r="BP203">
        <v>0</v>
      </c>
      <c r="BQ203">
        <v>0</v>
      </c>
      <c r="BS203">
        <v>1</v>
      </c>
      <c r="BT203">
        <v>1</v>
      </c>
      <c r="BU203">
        <v>0</v>
      </c>
      <c r="BV203">
        <v>1</v>
      </c>
      <c r="BW203">
        <v>0</v>
      </c>
      <c r="BX203">
        <v>0</v>
      </c>
      <c r="BY203">
        <v>249</v>
      </c>
      <c r="CG203" s="4">
        <v>1</v>
      </c>
      <c r="CH203" s="4">
        <v>1</v>
      </c>
      <c r="CI203" s="5">
        <v>0</v>
      </c>
      <c r="CJ203" s="5">
        <v>0</v>
      </c>
      <c r="CK203" s="5">
        <v>0</v>
      </c>
      <c r="CL203" s="5">
        <v>1</v>
      </c>
      <c r="CM203" s="12" t="s">
        <v>3457</v>
      </c>
    </row>
    <row r="204" spans="1:99" hidden="1" x14ac:dyDescent="0.2">
      <c r="A204" t="s">
        <v>603</v>
      </c>
      <c r="B204" t="s">
        <v>604</v>
      </c>
      <c r="C204" t="s">
        <v>192</v>
      </c>
      <c r="D204">
        <v>1.1000000000000001</v>
      </c>
      <c r="E204" t="s">
        <v>90</v>
      </c>
      <c r="F204" t="s">
        <v>605</v>
      </c>
      <c r="G204" t="s">
        <v>606</v>
      </c>
      <c r="H204" t="s">
        <v>607</v>
      </c>
      <c r="I204">
        <v>-1.0721E-2</v>
      </c>
      <c r="J204">
        <v>7.5226999999999998E-4</v>
      </c>
      <c r="K204">
        <v>-2.3733000000000001E-3</v>
      </c>
      <c r="L204">
        <v>1019.9</v>
      </c>
      <c r="M204">
        <v>-409.89</v>
      </c>
      <c r="N204">
        <v>7997.8</v>
      </c>
      <c r="O204">
        <v>1555.1</v>
      </c>
      <c r="P204" s="1">
        <v>157430</v>
      </c>
      <c r="Q204">
        <v>4.9683999999999999</v>
      </c>
      <c r="R204">
        <v>0.82403999999999999</v>
      </c>
      <c r="S204">
        <v>0.81303999999999998</v>
      </c>
      <c r="T204">
        <v>1.6871000000000001E-2</v>
      </c>
      <c r="U204">
        <v>1.3011999999999999E-2</v>
      </c>
      <c r="V204">
        <v>-33.426000000000002</v>
      </c>
      <c r="W204">
        <v>-34.831000000000003</v>
      </c>
      <c r="X204">
        <v>0.23598</v>
      </c>
      <c r="Y204">
        <v>0.23252</v>
      </c>
      <c r="Z204">
        <v>0.78435999999999995</v>
      </c>
      <c r="AA204">
        <v>0.77556000000000003</v>
      </c>
      <c r="AB204">
        <v>1.8676000000000002E-2</v>
      </c>
      <c r="AC204">
        <v>1.4878000000000001E-2</v>
      </c>
      <c r="AD204">
        <v>52</v>
      </c>
      <c r="AE204">
        <v>52</v>
      </c>
      <c r="AF204" s="1">
        <v>4.0389000000000002E-5</v>
      </c>
      <c r="AG204" s="1">
        <v>2.1939000000000001E-5</v>
      </c>
      <c r="AH204" s="1">
        <v>1.8450000000000001E-5</v>
      </c>
      <c r="AI204">
        <v>52</v>
      </c>
      <c r="AJ204">
        <v>51</v>
      </c>
      <c r="AK204">
        <v>16</v>
      </c>
      <c r="AL204">
        <v>0</v>
      </c>
      <c r="AM204">
        <v>1</v>
      </c>
      <c r="AN204">
        <v>0</v>
      </c>
      <c r="AO204">
        <v>0.97409999999999997</v>
      </c>
      <c r="AP204">
        <v>1</v>
      </c>
      <c r="AQ204">
        <v>1</v>
      </c>
      <c r="AR204" t="s">
        <v>95</v>
      </c>
      <c r="AS204" t="s">
        <v>95</v>
      </c>
      <c r="AT204" t="s">
        <v>95</v>
      </c>
      <c r="AU204" t="s">
        <v>95</v>
      </c>
      <c r="AV204" t="s">
        <v>95</v>
      </c>
      <c r="AW204" t="s">
        <v>95</v>
      </c>
      <c r="AX204" t="s">
        <v>95</v>
      </c>
      <c r="AY204" t="s">
        <v>94</v>
      </c>
      <c r="AZ204" t="s">
        <v>95</v>
      </c>
      <c r="BA204" t="s">
        <v>94</v>
      </c>
      <c r="BB204" t="s">
        <v>95</v>
      </c>
      <c r="BC204" t="s">
        <v>94</v>
      </c>
      <c r="BD204" t="s">
        <v>95</v>
      </c>
      <c r="BE204">
        <v>1</v>
      </c>
      <c r="BH204" t="s">
        <v>276</v>
      </c>
      <c r="BI204">
        <v>0</v>
      </c>
      <c r="BL204">
        <v>1</v>
      </c>
      <c r="BM204">
        <v>1</v>
      </c>
      <c r="BN204">
        <v>0</v>
      </c>
      <c r="BO204">
        <v>0</v>
      </c>
      <c r="BP204">
        <v>0</v>
      </c>
      <c r="BQ204">
        <v>0</v>
      </c>
      <c r="BS204">
        <v>1</v>
      </c>
      <c r="BT204">
        <v>1</v>
      </c>
      <c r="BU204">
        <v>0</v>
      </c>
      <c r="BV204">
        <v>0</v>
      </c>
      <c r="BW204">
        <v>0</v>
      </c>
      <c r="BX204">
        <v>0</v>
      </c>
      <c r="BY204">
        <v>256</v>
      </c>
      <c r="CG204" s="4">
        <v>1</v>
      </c>
      <c r="CH204" s="4">
        <v>1</v>
      </c>
      <c r="CI204" s="5">
        <v>0</v>
      </c>
      <c r="CJ204" s="5">
        <v>0</v>
      </c>
      <c r="CK204" s="5">
        <v>0</v>
      </c>
      <c r="CL204" s="5">
        <v>0</v>
      </c>
    </row>
    <row r="205" spans="1:99" hidden="1" x14ac:dyDescent="0.2">
      <c r="A205" t="s">
        <v>608</v>
      </c>
      <c r="B205" t="s">
        <v>604</v>
      </c>
      <c r="C205" t="s">
        <v>192</v>
      </c>
      <c r="D205">
        <v>1.1000000000000001</v>
      </c>
      <c r="E205" t="s">
        <v>90</v>
      </c>
      <c r="F205" t="s">
        <v>609</v>
      </c>
      <c r="G205" t="s">
        <v>610</v>
      </c>
      <c r="H205" t="s">
        <v>607</v>
      </c>
      <c r="I205">
        <v>-9.7444000000000003E-2</v>
      </c>
      <c r="J205">
        <v>-1.8464E-3</v>
      </c>
      <c r="K205">
        <v>-0.16672999999999999</v>
      </c>
      <c r="L205">
        <v>2040.2</v>
      </c>
      <c r="M205">
        <v>-45.097000000000001</v>
      </c>
      <c r="N205">
        <v>90.438999999999993</v>
      </c>
      <c r="O205">
        <v>152.53</v>
      </c>
      <c r="P205">
        <v>1696.1</v>
      </c>
      <c r="Q205">
        <v>420.48</v>
      </c>
      <c r="R205">
        <v>0.30356</v>
      </c>
      <c r="S205">
        <v>0.26002999999999998</v>
      </c>
      <c r="T205">
        <v>4.8461999999999996</v>
      </c>
      <c r="U205">
        <v>3.9857999999999998</v>
      </c>
      <c r="V205">
        <v>0.18051</v>
      </c>
      <c r="W205">
        <v>0.14707000000000001</v>
      </c>
      <c r="X205">
        <v>5.2568999999999999</v>
      </c>
      <c r="Y205">
        <v>4.2729999999999997</v>
      </c>
      <c r="Z205">
        <v>0.18567</v>
      </c>
      <c r="AA205">
        <v>0.15243000000000001</v>
      </c>
      <c r="AB205">
        <v>5.2404000000000002</v>
      </c>
      <c r="AC205">
        <v>4.2576000000000001</v>
      </c>
      <c r="AD205">
        <v>52</v>
      </c>
      <c r="AE205">
        <v>52</v>
      </c>
      <c r="AF205">
        <v>1.1023000000000001</v>
      </c>
      <c r="AG205">
        <v>0.84687000000000001</v>
      </c>
      <c r="AH205">
        <v>0.25541000000000003</v>
      </c>
      <c r="AI205">
        <v>52</v>
      </c>
      <c r="AJ205">
        <v>34</v>
      </c>
      <c r="AK205">
        <v>0</v>
      </c>
      <c r="AL205">
        <v>1</v>
      </c>
      <c r="AM205">
        <v>0</v>
      </c>
      <c r="AN205">
        <v>0</v>
      </c>
      <c r="AO205">
        <v>0.98477999999999999</v>
      </c>
      <c r="AP205">
        <v>0</v>
      </c>
      <c r="AQ205">
        <v>1</v>
      </c>
      <c r="AR205" t="s">
        <v>94</v>
      </c>
      <c r="AS205" t="s">
        <v>95</v>
      </c>
      <c r="AT205" t="s">
        <v>95</v>
      </c>
      <c r="AU205" t="s">
        <v>95</v>
      </c>
      <c r="AV205" t="s">
        <v>95</v>
      </c>
      <c r="AW205" t="s">
        <v>95</v>
      </c>
      <c r="AX205" t="s">
        <v>95</v>
      </c>
      <c r="AY205" t="s">
        <v>95</v>
      </c>
      <c r="AZ205" t="s">
        <v>94</v>
      </c>
      <c r="BA205" t="s">
        <v>94</v>
      </c>
      <c r="BB205" t="s">
        <v>94</v>
      </c>
      <c r="BC205" t="s">
        <v>94</v>
      </c>
      <c r="BD205" t="s">
        <v>94</v>
      </c>
      <c r="BE205">
        <v>2</v>
      </c>
      <c r="BH205" t="s">
        <v>276</v>
      </c>
      <c r="BI205">
        <v>0</v>
      </c>
      <c r="BL205">
        <v>1</v>
      </c>
      <c r="BM205">
        <v>1</v>
      </c>
      <c r="BN205">
        <v>0</v>
      </c>
      <c r="BO205">
        <v>0</v>
      </c>
      <c r="BP205">
        <v>0</v>
      </c>
      <c r="BQ205">
        <v>0</v>
      </c>
      <c r="BS205">
        <v>1</v>
      </c>
      <c r="BT205">
        <v>1</v>
      </c>
      <c r="BU205">
        <v>0</v>
      </c>
      <c r="BV205">
        <v>0</v>
      </c>
      <c r="BW205">
        <v>0</v>
      </c>
      <c r="BX205">
        <v>0</v>
      </c>
      <c r="BY205">
        <v>262</v>
      </c>
      <c r="CG205" s="4">
        <v>1</v>
      </c>
      <c r="CH205" s="4">
        <v>1</v>
      </c>
      <c r="CI205" s="5">
        <v>0</v>
      </c>
      <c r="CJ205" s="5">
        <v>0</v>
      </c>
      <c r="CK205" s="5">
        <v>0</v>
      </c>
      <c r="CL205" s="5">
        <v>0</v>
      </c>
    </row>
    <row r="206" spans="1:99" hidden="1" x14ac:dyDescent="0.2">
      <c r="A206" t="s">
        <v>611</v>
      </c>
      <c r="B206" t="s">
        <v>604</v>
      </c>
      <c r="C206" t="s">
        <v>192</v>
      </c>
      <c r="D206">
        <v>1.1000000000000001</v>
      </c>
      <c r="E206" t="s">
        <v>90</v>
      </c>
      <c r="F206" t="s">
        <v>612</v>
      </c>
      <c r="G206" t="s">
        <v>613</v>
      </c>
      <c r="H206" t="s">
        <v>607</v>
      </c>
      <c r="AD206">
        <v>1</v>
      </c>
      <c r="AE206">
        <v>1</v>
      </c>
      <c r="AI206">
        <v>1</v>
      </c>
      <c r="AJ206">
        <v>0</v>
      </c>
      <c r="AK206">
        <v>0</v>
      </c>
      <c r="AL206">
        <v>0</v>
      </c>
      <c r="AM206">
        <v>0</v>
      </c>
      <c r="AP206">
        <v>1</v>
      </c>
      <c r="AQ206">
        <v>1</v>
      </c>
      <c r="AR206" t="s">
        <v>96</v>
      </c>
      <c r="AS206" t="s">
        <v>96</v>
      </c>
      <c r="AT206" t="s">
        <v>95</v>
      </c>
      <c r="AU206" t="s">
        <v>94</v>
      </c>
      <c r="AV206" t="s">
        <v>94</v>
      </c>
      <c r="AW206" t="s">
        <v>94</v>
      </c>
      <c r="AX206" t="s">
        <v>94</v>
      </c>
      <c r="AY206" t="s">
        <v>94</v>
      </c>
      <c r="AZ206" t="s">
        <v>94</v>
      </c>
      <c r="BA206" t="s">
        <v>96</v>
      </c>
      <c r="BB206" t="s">
        <v>96</v>
      </c>
      <c r="BC206" t="s">
        <v>96</v>
      </c>
      <c r="BD206" t="s">
        <v>96</v>
      </c>
      <c r="BH206" t="s">
        <v>189</v>
      </c>
      <c r="BI206">
        <v>1</v>
      </c>
      <c r="BJ206" t="s">
        <v>97</v>
      </c>
      <c r="BK206" t="s">
        <v>138</v>
      </c>
      <c r="BL206">
        <v>0</v>
      </c>
      <c r="BM206">
        <v>0</v>
      </c>
      <c r="BN206">
        <v>0</v>
      </c>
      <c r="BO206">
        <v>0</v>
      </c>
      <c r="BP206">
        <v>0</v>
      </c>
      <c r="BQ206">
        <v>0</v>
      </c>
      <c r="BS206">
        <v>1</v>
      </c>
      <c r="BT206">
        <v>1</v>
      </c>
      <c r="BU206">
        <v>0</v>
      </c>
      <c r="BV206">
        <v>0</v>
      </c>
      <c r="BW206">
        <v>0</v>
      </c>
      <c r="BX206">
        <v>0</v>
      </c>
      <c r="BY206">
        <v>265</v>
      </c>
      <c r="BZ206" t="s">
        <v>123</v>
      </c>
      <c r="CA206" t="s">
        <v>123</v>
      </c>
      <c r="CG206" s="4">
        <v>1</v>
      </c>
      <c r="CH206" s="4">
        <v>1</v>
      </c>
      <c r="CI206" s="5">
        <v>0</v>
      </c>
      <c r="CJ206" s="5">
        <v>0</v>
      </c>
      <c r="CK206" s="5">
        <v>0</v>
      </c>
      <c r="CL206" s="5">
        <v>0</v>
      </c>
    </row>
    <row r="207" spans="1:99" hidden="1" x14ac:dyDescent="0.2">
      <c r="A207" t="s">
        <v>614</v>
      </c>
      <c r="B207" t="s">
        <v>604</v>
      </c>
      <c r="C207" t="s">
        <v>192</v>
      </c>
      <c r="D207">
        <v>1.1000000000000001</v>
      </c>
      <c r="E207" t="s">
        <v>90</v>
      </c>
      <c r="F207" t="s">
        <v>615</v>
      </c>
      <c r="G207" t="s">
        <v>616</v>
      </c>
      <c r="H207" t="s">
        <v>607</v>
      </c>
      <c r="I207">
        <v>-1.0721E-2</v>
      </c>
      <c r="J207">
        <v>7.5226999999999998E-4</v>
      </c>
      <c r="K207">
        <v>-2.3733000000000001E-3</v>
      </c>
      <c r="L207">
        <v>1019.9</v>
      </c>
      <c r="M207">
        <v>-409.89</v>
      </c>
      <c r="N207">
        <v>7997.8</v>
      </c>
      <c r="O207">
        <v>1555.1</v>
      </c>
      <c r="P207" s="1">
        <v>157430</v>
      </c>
      <c r="Q207">
        <v>4.9683999999999999</v>
      </c>
      <c r="R207">
        <v>0.82403999999999999</v>
      </c>
      <c r="S207">
        <v>0.81303999999999998</v>
      </c>
      <c r="T207">
        <v>1.6871000000000001E-2</v>
      </c>
      <c r="U207">
        <v>1.3011999999999999E-2</v>
      </c>
      <c r="V207">
        <v>-33.426000000000002</v>
      </c>
      <c r="W207">
        <v>-34.831000000000003</v>
      </c>
      <c r="X207">
        <v>0.23598</v>
      </c>
      <c r="Y207">
        <v>0.23252</v>
      </c>
      <c r="Z207">
        <v>0.78435999999999995</v>
      </c>
      <c r="AA207">
        <v>0.77556000000000003</v>
      </c>
      <c r="AB207">
        <v>1.8676000000000002E-2</v>
      </c>
      <c r="AC207">
        <v>1.4878000000000001E-2</v>
      </c>
      <c r="AD207">
        <v>52</v>
      </c>
      <c r="AE207">
        <v>52</v>
      </c>
      <c r="AF207" s="1">
        <v>4.0389000000000002E-5</v>
      </c>
      <c r="AG207" s="1">
        <v>2.1939000000000001E-5</v>
      </c>
      <c r="AH207" s="1">
        <v>1.8450000000000001E-5</v>
      </c>
      <c r="AI207">
        <v>52</v>
      </c>
      <c r="AJ207">
        <v>51</v>
      </c>
      <c r="AK207">
        <v>16</v>
      </c>
      <c r="AL207">
        <v>0</v>
      </c>
      <c r="AM207">
        <v>1</v>
      </c>
      <c r="AN207">
        <v>0</v>
      </c>
      <c r="AO207">
        <v>0.97409999999999997</v>
      </c>
      <c r="AP207">
        <v>1</v>
      </c>
      <c r="AQ207">
        <v>1</v>
      </c>
      <c r="AR207" t="s">
        <v>95</v>
      </c>
      <c r="AS207" t="s">
        <v>95</v>
      </c>
      <c r="AT207" t="s">
        <v>95</v>
      </c>
      <c r="AU207" t="s">
        <v>95</v>
      </c>
      <c r="AV207" t="s">
        <v>95</v>
      </c>
      <c r="AW207" t="s">
        <v>95</v>
      </c>
      <c r="AX207" t="s">
        <v>95</v>
      </c>
      <c r="AY207" t="s">
        <v>94</v>
      </c>
      <c r="AZ207" t="s">
        <v>95</v>
      </c>
      <c r="BA207" t="s">
        <v>94</v>
      </c>
      <c r="BB207" t="s">
        <v>95</v>
      </c>
      <c r="BC207" t="s">
        <v>94</v>
      </c>
      <c r="BD207" t="s">
        <v>95</v>
      </c>
      <c r="BH207" t="s">
        <v>617</v>
      </c>
      <c r="BI207">
        <v>0</v>
      </c>
      <c r="BJ207" t="s">
        <v>137</v>
      </c>
      <c r="BK207" t="s">
        <v>138</v>
      </c>
      <c r="BL207">
        <v>1</v>
      </c>
      <c r="BM207">
        <v>1</v>
      </c>
      <c r="BN207">
        <v>0</v>
      </c>
      <c r="BO207">
        <v>0</v>
      </c>
      <c r="BP207">
        <v>0</v>
      </c>
      <c r="BQ207">
        <v>0</v>
      </c>
      <c r="BS207">
        <v>1</v>
      </c>
      <c r="BT207">
        <v>1</v>
      </c>
      <c r="BU207">
        <v>0</v>
      </c>
      <c r="BV207">
        <v>0</v>
      </c>
      <c r="BW207">
        <v>0</v>
      </c>
      <c r="BX207">
        <v>0</v>
      </c>
      <c r="BY207">
        <v>266</v>
      </c>
      <c r="CG207" s="4">
        <v>1</v>
      </c>
      <c r="CH207" s="4">
        <v>1</v>
      </c>
      <c r="CI207" s="5">
        <v>0</v>
      </c>
      <c r="CJ207" s="5">
        <v>0</v>
      </c>
      <c r="CK207" s="5">
        <v>0</v>
      </c>
      <c r="CL207" s="5">
        <v>0</v>
      </c>
    </row>
    <row r="208" spans="1:99" hidden="1" x14ac:dyDescent="0.2">
      <c r="A208" t="s">
        <v>618</v>
      </c>
      <c r="B208" t="s">
        <v>604</v>
      </c>
      <c r="C208" t="s">
        <v>192</v>
      </c>
      <c r="D208">
        <v>1.1000000000000001</v>
      </c>
      <c r="E208" t="s">
        <v>90</v>
      </c>
      <c r="F208" t="s">
        <v>619</v>
      </c>
      <c r="G208" t="s">
        <v>620</v>
      </c>
      <c r="H208" t="s">
        <v>607</v>
      </c>
      <c r="I208">
        <v>0.11609999999999999</v>
      </c>
      <c r="J208">
        <v>1.2968E-2</v>
      </c>
      <c r="K208">
        <v>1.1969000000000001</v>
      </c>
      <c r="L208">
        <v>1960.2</v>
      </c>
      <c r="M208">
        <v>37.85</v>
      </c>
      <c r="N208">
        <v>103.55</v>
      </c>
      <c r="O208">
        <v>9.2655999999999992</v>
      </c>
      <c r="P208">
        <v>1802.4</v>
      </c>
      <c r="Q208">
        <v>-2277.1</v>
      </c>
      <c r="R208">
        <v>0.96475</v>
      </c>
      <c r="S208">
        <v>0.95720000000000005</v>
      </c>
      <c r="T208">
        <v>1.2119</v>
      </c>
      <c r="U208">
        <v>0.97575999999999996</v>
      </c>
      <c r="V208">
        <v>0.91313999999999995</v>
      </c>
      <c r="W208">
        <v>0.90156000000000003</v>
      </c>
      <c r="X208">
        <v>1.9024000000000001</v>
      </c>
      <c r="Y208">
        <v>1.5385</v>
      </c>
      <c r="Z208">
        <v>0.92552000000000001</v>
      </c>
      <c r="AA208">
        <v>0.91559000000000001</v>
      </c>
      <c r="AB208">
        <v>1.7617</v>
      </c>
      <c r="AC208">
        <v>1.4435</v>
      </c>
      <c r="AD208">
        <v>18</v>
      </c>
      <c r="AE208">
        <v>18</v>
      </c>
      <c r="AF208">
        <v>0.96270999999999995</v>
      </c>
      <c r="AG208">
        <v>0.75595999999999997</v>
      </c>
      <c r="AH208">
        <v>0.20674999999999999</v>
      </c>
      <c r="AI208">
        <v>18</v>
      </c>
      <c r="AJ208">
        <v>0</v>
      </c>
      <c r="AK208">
        <v>17</v>
      </c>
      <c r="AL208">
        <v>0</v>
      </c>
      <c r="AM208">
        <v>0</v>
      </c>
      <c r="AN208">
        <v>0</v>
      </c>
      <c r="AO208">
        <v>0.94623999999999997</v>
      </c>
      <c r="AP208">
        <v>0</v>
      </c>
      <c r="AQ208">
        <v>1</v>
      </c>
      <c r="AR208" t="s">
        <v>95</v>
      </c>
      <c r="AS208" t="s">
        <v>95</v>
      </c>
      <c r="AT208" t="s">
        <v>95</v>
      </c>
      <c r="AU208" t="s">
        <v>95</v>
      </c>
      <c r="AV208" t="s">
        <v>95</v>
      </c>
      <c r="AW208" t="s">
        <v>95</v>
      </c>
      <c r="AX208" t="s">
        <v>95</v>
      </c>
      <c r="AY208" t="s">
        <v>95</v>
      </c>
      <c r="AZ208" t="s">
        <v>95</v>
      </c>
      <c r="BA208" t="s">
        <v>95</v>
      </c>
      <c r="BB208" t="s">
        <v>95</v>
      </c>
      <c r="BC208" t="s">
        <v>95</v>
      </c>
      <c r="BD208" t="s">
        <v>95</v>
      </c>
      <c r="BH208" t="s">
        <v>621</v>
      </c>
      <c r="BI208">
        <v>1</v>
      </c>
      <c r="BJ208" t="s">
        <v>97</v>
      </c>
      <c r="BK208" t="s">
        <v>138</v>
      </c>
      <c r="BL208">
        <v>0</v>
      </c>
      <c r="BM208">
        <v>0</v>
      </c>
      <c r="BN208">
        <v>0</v>
      </c>
      <c r="BO208">
        <v>0</v>
      </c>
      <c r="BP208">
        <v>0</v>
      </c>
      <c r="BQ208">
        <v>0</v>
      </c>
      <c r="BS208">
        <v>1</v>
      </c>
      <c r="BT208">
        <v>1</v>
      </c>
      <c r="BU208">
        <v>0</v>
      </c>
      <c r="BV208">
        <v>0</v>
      </c>
      <c r="BW208">
        <v>0</v>
      </c>
      <c r="BX208">
        <v>0</v>
      </c>
      <c r="BY208">
        <v>277</v>
      </c>
      <c r="BZ208" t="s">
        <v>123</v>
      </c>
      <c r="CA208" t="s">
        <v>123</v>
      </c>
      <c r="CG208" s="4">
        <v>1</v>
      </c>
      <c r="CH208" s="4">
        <v>1</v>
      </c>
      <c r="CI208" s="5">
        <v>0</v>
      </c>
      <c r="CJ208" s="5">
        <v>0</v>
      </c>
      <c r="CK208" s="5">
        <v>0</v>
      </c>
      <c r="CL208" s="5">
        <v>0</v>
      </c>
    </row>
    <row r="209" spans="1:91" hidden="1" x14ac:dyDescent="0.2">
      <c r="A209" t="s">
        <v>622</v>
      </c>
      <c r="B209" t="s">
        <v>604</v>
      </c>
      <c r="C209" t="s">
        <v>192</v>
      </c>
      <c r="D209">
        <v>1.1000000000000001</v>
      </c>
      <c r="E209" t="s">
        <v>90</v>
      </c>
      <c r="F209" t="s">
        <v>623</v>
      </c>
      <c r="G209" t="s">
        <v>624</v>
      </c>
      <c r="H209" t="s">
        <v>607</v>
      </c>
      <c r="I209">
        <v>-4.0153999999999997E-3</v>
      </c>
      <c r="J209">
        <v>-4.0119999999999999E-3</v>
      </c>
      <c r="K209">
        <v>-0.34381</v>
      </c>
      <c r="L209">
        <v>247.78</v>
      </c>
      <c r="M209">
        <v>-1094.4000000000001</v>
      </c>
      <c r="N209">
        <v>99845</v>
      </c>
      <c r="O209">
        <v>154.49</v>
      </c>
      <c r="P209">
        <v>1859</v>
      </c>
      <c r="Q209">
        <v>775.42</v>
      </c>
      <c r="R209">
        <v>0.47947000000000001</v>
      </c>
      <c r="S209">
        <v>0.42909999999999998</v>
      </c>
      <c r="T209">
        <v>3.633</v>
      </c>
      <c r="U209">
        <v>3.1436000000000002</v>
      </c>
      <c r="V209">
        <v>0.47948000000000002</v>
      </c>
      <c r="W209">
        <v>0.44694</v>
      </c>
      <c r="X209">
        <v>3.633</v>
      </c>
      <c r="Y209">
        <v>3.1436000000000002</v>
      </c>
      <c r="Z209">
        <v>0.47549000000000002</v>
      </c>
      <c r="AA209">
        <v>0.44270999999999999</v>
      </c>
      <c r="AB209">
        <v>3.6469</v>
      </c>
      <c r="AC209">
        <v>3.1497999999999999</v>
      </c>
      <c r="AD209">
        <v>35</v>
      </c>
      <c r="AE209">
        <v>35</v>
      </c>
      <c r="AF209">
        <v>9.9843000000000002E-4</v>
      </c>
      <c r="AG209">
        <v>7.6709E-4</v>
      </c>
      <c r="AH209">
        <v>2.3135000000000001E-4</v>
      </c>
      <c r="AI209">
        <v>35</v>
      </c>
      <c r="AJ209">
        <v>34</v>
      </c>
      <c r="AK209">
        <v>0</v>
      </c>
      <c r="AL209">
        <v>0</v>
      </c>
      <c r="AM209">
        <v>0</v>
      </c>
      <c r="AN209">
        <v>0</v>
      </c>
      <c r="AO209">
        <v>0.96952000000000005</v>
      </c>
      <c r="AP209">
        <v>0</v>
      </c>
      <c r="AQ209">
        <v>1</v>
      </c>
      <c r="AR209" t="s">
        <v>94</v>
      </c>
      <c r="AS209" t="s">
        <v>95</v>
      </c>
      <c r="AT209" t="s">
        <v>95</v>
      </c>
      <c r="AU209" t="s">
        <v>95</v>
      </c>
      <c r="AV209" t="s">
        <v>95</v>
      </c>
      <c r="AW209" t="s">
        <v>95</v>
      </c>
      <c r="AX209" t="s">
        <v>95</v>
      </c>
      <c r="AY209" t="s">
        <v>94</v>
      </c>
      <c r="AZ209" t="s">
        <v>95</v>
      </c>
      <c r="BA209" t="s">
        <v>94</v>
      </c>
      <c r="BB209" t="s">
        <v>95</v>
      </c>
      <c r="BC209" t="s">
        <v>94</v>
      </c>
      <c r="BD209" t="s">
        <v>95</v>
      </c>
      <c r="BH209" t="s">
        <v>617</v>
      </c>
      <c r="BI209">
        <v>0</v>
      </c>
      <c r="BJ209" t="s">
        <v>137</v>
      </c>
      <c r="BK209" t="s">
        <v>138</v>
      </c>
      <c r="BL209">
        <v>1</v>
      </c>
      <c r="BM209">
        <v>1</v>
      </c>
      <c r="BN209">
        <v>2</v>
      </c>
      <c r="BO209">
        <v>2</v>
      </c>
      <c r="BP209">
        <v>0</v>
      </c>
      <c r="BQ209">
        <v>0</v>
      </c>
      <c r="BS209">
        <v>1</v>
      </c>
      <c r="BT209">
        <v>1</v>
      </c>
      <c r="BU209">
        <v>0</v>
      </c>
      <c r="BV209">
        <v>0</v>
      </c>
      <c r="BW209">
        <v>0</v>
      </c>
      <c r="BX209">
        <v>0</v>
      </c>
      <c r="BY209">
        <v>278</v>
      </c>
      <c r="CG209" s="4">
        <v>1</v>
      </c>
      <c r="CH209" s="4">
        <v>1</v>
      </c>
      <c r="CI209" s="5">
        <v>0</v>
      </c>
      <c r="CJ209" s="5">
        <v>0</v>
      </c>
      <c r="CK209" s="5">
        <v>0</v>
      </c>
      <c r="CL209" s="5">
        <v>0</v>
      </c>
    </row>
    <row r="210" spans="1:91" hidden="1" x14ac:dyDescent="0.2">
      <c r="A210" t="s">
        <v>625</v>
      </c>
      <c r="B210" t="s">
        <v>604</v>
      </c>
      <c r="C210" t="s">
        <v>192</v>
      </c>
      <c r="D210">
        <v>1.1000000000000001</v>
      </c>
      <c r="E210" t="s">
        <v>90</v>
      </c>
      <c r="F210" t="s">
        <v>626</v>
      </c>
      <c r="G210" t="s">
        <v>107</v>
      </c>
      <c r="H210" t="s">
        <v>607</v>
      </c>
      <c r="I210">
        <v>-1.3897E-2</v>
      </c>
      <c r="J210">
        <v>7.5226999999999998E-4</v>
      </c>
      <c r="K210">
        <v>-2.3733000000000001E-3</v>
      </c>
      <c r="L210">
        <v>1908.7</v>
      </c>
      <c r="M210">
        <v>-316.22000000000003</v>
      </c>
      <c r="N210">
        <v>1</v>
      </c>
      <c r="O210">
        <v>1555.1</v>
      </c>
      <c r="P210" s="1">
        <v>157430</v>
      </c>
      <c r="Q210">
        <v>4.9683999999999999</v>
      </c>
      <c r="R210">
        <v>0.81347999999999998</v>
      </c>
      <c r="S210">
        <v>0.80181999999999998</v>
      </c>
      <c r="T210">
        <v>1.7368999999999999E-2</v>
      </c>
      <c r="U210">
        <v>1.3546000000000001E-2</v>
      </c>
      <c r="V210">
        <v>-33.426000000000002</v>
      </c>
      <c r="W210">
        <v>-34.831000000000003</v>
      </c>
      <c r="X210">
        <v>0.23598</v>
      </c>
      <c r="Y210">
        <v>0.23252</v>
      </c>
      <c r="Z210">
        <v>0.78435999999999995</v>
      </c>
      <c r="AA210">
        <v>0.77556000000000003</v>
      </c>
      <c r="AB210">
        <v>1.8676000000000002E-2</v>
      </c>
      <c r="AC210">
        <v>1.4878000000000001E-2</v>
      </c>
      <c r="AD210">
        <v>52</v>
      </c>
      <c r="AE210">
        <v>52</v>
      </c>
      <c r="AF210">
        <v>0.32302999999999998</v>
      </c>
      <c r="AG210">
        <v>0.17546999999999999</v>
      </c>
      <c r="AH210">
        <v>0.14756</v>
      </c>
      <c r="AI210">
        <v>52</v>
      </c>
      <c r="AJ210">
        <v>51</v>
      </c>
      <c r="AK210">
        <v>16</v>
      </c>
      <c r="AL210">
        <v>0</v>
      </c>
      <c r="AM210">
        <v>1</v>
      </c>
      <c r="AN210">
        <v>0</v>
      </c>
      <c r="AO210">
        <v>0.97409999999999997</v>
      </c>
      <c r="AP210">
        <v>1</v>
      </c>
      <c r="AQ210">
        <v>1</v>
      </c>
      <c r="AR210" t="s">
        <v>95</v>
      </c>
      <c r="AS210" t="s">
        <v>95</v>
      </c>
      <c r="AT210" t="s">
        <v>95</v>
      </c>
      <c r="AU210" t="s">
        <v>95</v>
      </c>
      <c r="AV210" t="s">
        <v>95</v>
      </c>
      <c r="AW210" t="s">
        <v>95</v>
      </c>
      <c r="AX210" t="s">
        <v>95</v>
      </c>
      <c r="AY210" t="s">
        <v>94</v>
      </c>
      <c r="AZ210" t="s">
        <v>95</v>
      </c>
      <c r="BA210" t="s">
        <v>94</v>
      </c>
      <c r="BB210" t="s">
        <v>95</v>
      </c>
      <c r="BC210" t="s">
        <v>94</v>
      </c>
      <c r="BD210" t="s">
        <v>95</v>
      </c>
      <c r="BH210" t="s">
        <v>276</v>
      </c>
      <c r="BI210">
        <v>0</v>
      </c>
      <c r="BJ210" t="s">
        <v>108</v>
      </c>
      <c r="BK210" t="s">
        <v>109</v>
      </c>
      <c r="BL210">
        <v>1</v>
      </c>
      <c r="BM210">
        <v>1</v>
      </c>
      <c r="BN210">
        <v>1</v>
      </c>
      <c r="BO210">
        <v>1</v>
      </c>
      <c r="BP210">
        <v>0</v>
      </c>
      <c r="BQ210">
        <v>0</v>
      </c>
      <c r="BS210">
        <v>1</v>
      </c>
      <c r="BT210">
        <v>1</v>
      </c>
      <c r="BU210">
        <v>1</v>
      </c>
      <c r="BV210">
        <v>1</v>
      </c>
      <c r="BW210">
        <v>0</v>
      </c>
      <c r="BX210">
        <v>0</v>
      </c>
      <c r="BY210">
        <v>279</v>
      </c>
      <c r="CG210" s="4">
        <v>1</v>
      </c>
      <c r="CH210" s="4">
        <v>1</v>
      </c>
      <c r="CI210" s="5">
        <v>1</v>
      </c>
      <c r="CJ210" s="5">
        <v>1</v>
      </c>
      <c r="CK210" s="5">
        <v>0</v>
      </c>
      <c r="CL210" s="5">
        <v>0</v>
      </c>
    </row>
    <row r="211" spans="1:91" x14ac:dyDescent="0.2">
      <c r="A211" t="s">
        <v>627</v>
      </c>
      <c r="B211" t="s">
        <v>604</v>
      </c>
      <c r="C211" t="s">
        <v>192</v>
      </c>
      <c r="D211">
        <v>2.4</v>
      </c>
      <c r="E211" t="s">
        <v>628</v>
      </c>
      <c r="F211" t="s">
        <v>629</v>
      </c>
      <c r="G211" t="s">
        <v>630</v>
      </c>
      <c r="H211" t="s">
        <v>607</v>
      </c>
      <c r="I211">
        <v>2.0219000000000001E-2</v>
      </c>
      <c r="J211">
        <v>2.0219000000000001E-2</v>
      </c>
      <c r="K211">
        <v>1.7020999999999999</v>
      </c>
      <c r="L211">
        <v>2568</v>
      </c>
      <c r="M211">
        <v>217.34</v>
      </c>
      <c r="N211" s="1">
        <v>9333100</v>
      </c>
      <c r="O211">
        <v>5.1848999999999998</v>
      </c>
      <c r="P211">
        <v>1855.6</v>
      </c>
      <c r="Q211">
        <v>-3304.4</v>
      </c>
      <c r="R211">
        <v>0.84701000000000004</v>
      </c>
      <c r="S211">
        <v>0.83745000000000003</v>
      </c>
      <c r="T211">
        <v>11.327999999999999</v>
      </c>
      <c r="U211">
        <v>7.7712000000000003</v>
      </c>
      <c r="V211">
        <v>0.84701000000000004</v>
      </c>
      <c r="W211">
        <v>0.84075999999999995</v>
      </c>
      <c r="X211">
        <v>11.327999999999999</v>
      </c>
      <c r="Y211">
        <v>7.7712000000000003</v>
      </c>
      <c r="Z211">
        <v>0.77800000000000002</v>
      </c>
      <c r="AA211">
        <v>0.76893999999999996</v>
      </c>
      <c r="AB211">
        <v>13.646000000000001</v>
      </c>
      <c r="AC211">
        <v>9.8743999999999996</v>
      </c>
      <c r="AD211">
        <v>52</v>
      </c>
      <c r="AE211">
        <v>52</v>
      </c>
      <c r="AF211" s="1">
        <v>2.1534000000000001E-5</v>
      </c>
      <c r="AG211" s="1">
        <v>6.3678000000000003E-6</v>
      </c>
      <c r="AH211" s="1">
        <v>1.5166E-5</v>
      </c>
      <c r="AI211">
        <v>52</v>
      </c>
      <c r="AJ211">
        <v>0</v>
      </c>
      <c r="AK211">
        <v>50</v>
      </c>
      <c r="AL211">
        <v>0</v>
      </c>
      <c r="AM211">
        <v>0</v>
      </c>
      <c r="AN211">
        <v>0</v>
      </c>
      <c r="AO211">
        <v>0.94921</v>
      </c>
      <c r="AP211">
        <v>0</v>
      </c>
      <c r="AQ211">
        <v>0</v>
      </c>
      <c r="AR211" t="s">
        <v>95</v>
      </c>
      <c r="AS211" t="s">
        <v>95</v>
      </c>
      <c r="AT211" t="s">
        <v>95</v>
      </c>
      <c r="AU211" t="s">
        <v>95</v>
      </c>
      <c r="AV211" t="s">
        <v>95</v>
      </c>
      <c r="AW211" t="s">
        <v>95</v>
      </c>
      <c r="AX211" t="s">
        <v>95</v>
      </c>
      <c r="AY211" t="s">
        <v>94</v>
      </c>
      <c r="AZ211" t="s">
        <v>95</v>
      </c>
      <c r="BA211" t="s">
        <v>94</v>
      </c>
      <c r="BB211" t="s">
        <v>95</v>
      </c>
      <c r="BC211" t="s">
        <v>94</v>
      </c>
      <c r="BD211" t="s">
        <v>95</v>
      </c>
      <c r="BE211">
        <v>1</v>
      </c>
      <c r="BI211">
        <v>0</v>
      </c>
      <c r="BM211">
        <v>1</v>
      </c>
      <c r="BS211">
        <v>1</v>
      </c>
      <c r="BT211">
        <v>1</v>
      </c>
      <c r="BU211">
        <v>0</v>
      </c>
      <c r="BV211">
        <v>0</v>
      </c>
      <c r="BW211">
        <v>1</v>
      </c>
      <c r="BX211">
        <v>1</v>
      </c>
      <c r="BY211">
        <v>280</v>
      </c>
      <c r="CG211" s="4">
        <v>1</v>
      </c>
      <c r="CH211" s="4">
        <v>1</v>
      </c>
      <c r="CI211" s="5">
        <v>0</v>
      </c>
      <c r="CJ211" s="5">
        <v>0</v>
      </c>
      <c r="CK211" s="5">
        <v>1</v>
      </c>
      <c r="CL211" s="5">
        <v>1</v>
      </c>
    </row>
    <row r="212" spans="1:91" x14ac:dyDescent="0.2">
      <c r="A212" t="s">
        <v>631</v>
      </c>
      <c r="B212" t="s">
        <v>604</v>
      </c>
      <c r="C212" t="s">
        <v>192</v>
      </c>
      <c r="D212">
        <v>2.5</v>
      </c>
      <c r="E212" t="s">
        <v>632</v>
      </c>
      <c r="F212" t="s">
        <v>633</v>
      </c>
      <c r="G212" t="s">
        <v>606</v>
      </c>
      <c r="H212" t="s">
        <v>607</v>
      </c>
      <c r="I212">
        <v>5.3939000000000001E-2</v>
      </c>
      <c r="J212">
        <v>3.0404E-3</v>
      </c>
      <c r="K212">
        <v>2.3733000000000001E-3</v>
      </c>
      <c r="L212">
        <v>1941.1</v>
      </c>
      <c r="M212">
        <v>81.47</v>
      </c>
      <c r="N212">
        <v>0.82091000000000003</v>
      </c>
      <c r="O212">
        <v>0.13350999999999999</v>
      </c>
      <c r="P212">
        <v>1420.6</v>
      </c>
      <c r="Q212">
        <v>-3.9683999999999999</v>
      </c>
      <c r="R212">
        <v>0.88331999999999999</v>
      </c>
      <c r="S212">
        <v>0.87602000000000002</v>
      </c>
      <c r="T212">
        <v>1.3738E-2</v>
      </c>
      <c r="U212">
        <v>1.0647E-2</v>
      </c>
      <c r="V212">
        <v>0.77124000000000004</v>
      </c>
      <c r="W212">
        <v>0.76190000000000002</v>
      </c>
      <c r="X212">
        <v>1.9236E-2</v>
      </c>
      <c r="Y212">
        <v>1.5408E-2</v>
      </c>
      <c r="Z212">
        <v>0.78435999999999995</v>
      </c>
      <c r="AA212">
        <v>0.77556000000000003</v>
      </c>
      <c r="AB212">
        <v>1.8676000000000002E-2</v>
      </c>
      <c r="AC212">
        <v>1.4878000000000001E-2</v>
      </c>
      <c r="AD212">
        <v>52</v>
      </c>
      <c r="AE212">
        <v>52</v>
      </c>
      <c r="AF212">
        <v>1.0044</v>
      </c>
      <c r="AG212">
        <v>0.82465999999999995</v>
      </c>
      <c r="AH212">
        <v>0.17974999999999999</v>
      </c>
      <c r="AI212">
        <v>52</v>
      </c>
      <c r="AJ212">
        <v>16</v>
      </c>
      <c r="AK212">
        <v>51</v>
      </c>
      <c r="AL212">
        <v>1</v>
      </c>
      <c r="AM212">
        <v>0</v>
      </c>
      <c r="AN212">
        <v>0</v>
      </c>
      <c r="AO212">
        <v>0.98219000000000001</v>
      </c>
      <c r="AP212">
        <v>1</v>
      </c>
      <c r="AQ212">
        <v>1</v>
      </c>
      <c r="AR212" t="s">
        <v>95</v>
      </c>
      <c r="AS212" t="s">
        <v>95</v>
      </c>
      <c r="AT212" t="s">
        <v>95</v>
      </c>
      <c r="AU212" t="s">
        <v>95</v>
      </c>
      <c r="AV212" t="s">
        <v>95</v>
      </c>
      <c r="AW212" t="s">
        <v>95</v>
      </c>
      <c r="AX212" t="s">
        <v>95</v>
      </c>
      <c r="AY212" t="s">
        <v>94</v>
      </c>
      <c r="AZ212" t="s">
        <v>95</v>
      </c>
      <c r="BA212" t="s">
        <v>94</v>
      </c>
      <c r="BB212" t="s">
        <v>95</v>
      </c>
      <c r="BC212" t="s">
        <v>94</v>
      </c>
      <c r="BD212" t="s">
        <v>95</v>
      </c>
      <c r="BE212">
        <v>1</v>
      </c>
      <c r="BI212">
        <v>0</v>
      </c>
      <c r="BL212">
        <v>1</v>
      </c>
      <c r="BM212">
        <v>1</v>
      </c>
      <c r="BN212">
        <v>0</v>
      </c>
      <c r="BO212">
        <v>0</v>
      </c>
      <c r="BP212">
        <v>0</v>
      </c>
      <c r="BQ212">
        <v>0</v>
      </c>
      <c r="BS212">
        <v>1</v>
      </c>
      <c r="BT212">
        <v>1</v>
      </c>
      <c r="BU212">
        <v>0</v>
      </c>
      <c r="BV212">
        <v>0</v>
      </c>
      <c r="BW212">
        <v>0</v>
      </c>
      <c r="BX212">
        <v>0</v>
      </c>
      <c r="BY212">
        <v>255</v>
      </c>
      <c r="CG212" s="4">
        <v>1</v>
      </c>
      <c r="CH212" s="4">
        <v>1</v>
      </c>
      <c r="CI212" s="5">
        <v>0</v>
      </c>
      <c r="CJ212" s="5">
        <v>0</v>
      </c>
      <c r="CK212" s="5">
        <v>1</v>
      </c>
      <c r="CL212" s="5">
        <v>1</v>
      </c>
      <c r="CM212" s="12" t="s">
        <v>3457</v>
      </c>
    </row>
    <row r="213" spans="1:91" hidden="1" x14ac:dyDescent="0.2">
      <c r="A213" t="s">
        <v>634</v>
      </c>
      <c r="B213" t="s">
        <v>604</v>
      </c>
      <c r="C213" t="s">
        <v>192</v>
      </c>
      <c r="D213">
        <v>2.5</v>
      </c>
      <c r="E213" t="s">
        <v>632</v>
      </c>
      <c r="F213" t="s">
        <v>635</v>
      </c>
      <c r="G213" t="s">
        <v>636</v>
      </c>
      <c r="H213" t="s">
        <v>607</v>
      </c>
      <c r="I213">
        <v>-1.6670999999999998E-2</v>
      </c>
      <c r="J213">
        <v>-1.5487000000000001E-2</v>
      </c>
      <c r="K213">
        <v>-0.27021000000000001</v>
      </c>
      <c r="L213">
        <v>1836.7</v>
      </c>
      <c r="M213">
        <v>-263.58999999999997</v>
      </c>
      <c r="N213">
        <v>263.16000000000003</v>
      </c>
      <c r="O213">
        <v>29.297000000000001</v>
      </c>
      <c r="P213">
        <v>1961.8</v>
      </c>
      <c r="Q213">
        <v>557.07000000000005</v>
      </c>
      <c r="R213">
        <v>0.77941000000000005</v>
      </c>
      <c r="S213">
        <v>0.76561999999999997</v>
      </c>
      <c r="T213">
        <v>2.1865000000000001</v>
      </c>
      <c r="U213">
        <v>1.8671</v>
      </c>
      <c r="V213">
        <v>0.77934000000000003</v>
      </c>
      <c r="W213">
        <v>0.77034000000000002</v>
      </c>
      <c r="X213">
        <v>2.1867999999999999</v>
      </c>
      <c r="Y213">
        <v>1.8674999999999999</v>
      </c>
      <c r="Z213">
        <v>0.75887000000000004</v>
      </c>
      <c r="AA213">
        <v>0.74902999999999997</v>
      </c>
      <c r="AB213">
        <v>2.286</v>
      </c>
      <c r="AC213">
        <v>1.9144000000000001</v>
      </c>
      <c r="AD213">
        <v>52</v>
      </c>
      <c r="AE213">
        <v>52</v>
      </c>
      <c r="AF213">
        <v>9.0315000000000006E-2</v>
      </c>
      <c r="AG213">
        <v>4.0483999999999999E-2</v>
      </c>
      <c r="AH213">
        <v>4.9829999999999999E-2</v>
      </c>
      <c r="AI213">
        <v>52</v>
      </c>
      <c r="AJ213">
        <v>43</v>
      </c>
      <c r="AK213">
        <v>20</v>
      </c>
      <c r="AL213">
        <v>1</v>
      </c>
      <c r="AM213">
        <v>1</v>
      </c>
      <c r="AN213">
        <v>0</v>
      </c>
      <c r="AO213">
        <v>0.97772999999999999</v>
      </c>
      <c r="AP213">
        <v>0</v>
      </c>
      <c r="AQ213">
        <v>1</v>
      </c>
      <c r="AR213" t="s">
        <v>95</v>
      </c>
      <c r="AS213" t="s">
        <v>95</v>
      </c>
      <c r="AT213" t="s">
        <v>95</v>
      </c>
      <c r="AU213" t="s">
        <v>95</v>
      </c>
      <c r="AV213" t="s">
        <v>95</v>
      </c>
      <c r="AW213" t="s">
        <v>95</v>
      </c>
      <c r="AX213" t="s">
        <v>95</v>
      </c>
      <c r="AY213" t="s">
        <v>94</v>
      </c>
      <c r="AZ213" t="s">
        <v>95</v>
      </c>
      <c r="BA213" t="s">
        <v>94</v>
      </c>
      <c r="BB213" t="s">
        <v>95</v>
      </c>
      <c r="BC213" t="s">
        <v>94</v>
      </c>
      <c r="BD213" t="s">
        <v>95</v>
      </c>
      <c r="BE213">
        <v>2</v>
      </c>
      <c r="BH213" t="s">
        <v>276</v>
      </c>
      <c r="BI213">
        <v>0</v>
      </c>
      <c r="BL213">
        <v>1</v>
      </c>
      <c r="BM213">
        <v>1</v>
      </c>
      <c r="BN213">
        <v>0</v>
      </c>
      <c r="BO213">
        <v>0</v>
      </c>
      <c r="BP213">
        <v>0</v>
      </c>
      <c r="BQ213">
        <v>0</v>
      </c>
      <c r="BS213">
        <v>1</v>
      </c>
      <c r="BT213">
        <v>1</v>
      </c>
      <c r="BU213">
        <v>0</v>
      </c>
      <c r="BV213">
        <v>0</v>
      </c>
      <c r="BW213">
        <v>0</v>
      </c>
      <c r="BX213">
        <v>0</v>
      </c>
      <c r="BY213">
        <v>257</v>
      </c>
      <c r="CG213" s="4">
        <v>1</v>
      </c>
      <c r="CH213" s="4">
        <v>1</v>
      </c>
      <c r="CI213" s="5">
        <v>0</v>
      </c>
      <c r="CJ213" s="5">
        <v>0</v>
      </c>
      <c r="CK213" s="5">
        <v>0</v>
      </c>
      <c r="CL213" s="5">
        <v>0</v>
      </c>
    </row>
    <row r="214" spans="1:91" hidden="1" x14ac:dyDescent="0.2">
      <c r="A214" t="s">
        <v>637</v>
      </c>
      <c r="B214" t="s">
        <v>604</v>
      </c>
      <c r="C214" t="s">
        <v>192</v>
      </c>
      <c r="D214">
        <v>2.5</v>
      </c>
      <c r="E214" t="s">
        <v>632</v>
      </c>
      <c r="F214" t="s">
        <v>638</v>
      </c>
      <c r="G214" t="s">
        <v>610</v>
      </c>
      <c r="H214" t="s">
        <v>607</v>
      </c>
      <c r="I214">
        <v>7.6648999999999995E-2</v>
      </c>
      <c r="J214">
        <v>1.1900000000000001E-2</v>
      </c>
      <c r="K214">
        <v>2.3740000000000001E-2</v>
      </c>
      <c r="L214">
        <v>1976.7</v>
      </c>
      <c r="M214">
        <v>57.332000000000001</v>
      </c>
      <c r="N214">
        <v>2.3138999999999998</v>
      </c>
      <c r="O214">
        <v>2.077</v>
      </c>
      <c r="P214">
        <v>2010.8</v>
      </c>
      <c r="Q214">
        <v>-45.618000000000002</v>
      </c>
      <c r="R214">
        <v>0.22412000000000001</v>
      </c>
      <c r="S214">
        <v>0.17563000000000001</v>
      </c>
      <c r="T214">
        <v>0.73970999999999998</v>
      </c>
      <c r="U214">
        <v>0.52229000000000003</v>
      </c>
      <c r="V214">
        <v>0.15947</v>
      </c>
      <c r="W214">
        <v>0.12517</v>
      </c>
      <c r="X214">
        <v>0.76990999999999998</v>
      </c>
      <c r="Y214">
        <v>0.52207000000000003</v>
      </c>
      <c r="Z214">
        <v>0.18001</v>
      </c>
      <c r="AA214">
        <v>0.14654</v>
      </c>
      <c r="AB214">
        <v>0.76044</v>
      </c>
      <c r="AC214">
        <v>0.50661999999999996</v>
      </c>
      <c r="AD214">
        <v>52</v>
      </c>
      <c r="AE214">
        <v>52</v>
      </c>
      <c r="AF214">
        <v>2.0649999999999999</v>
      </c>
      <c r="AG214">
        <v>0.33709</v>
      </c>
      <c r="AH214">
        <v>1.7279</v>
      </c>
      <c r="AI214">
        <v>52</v>
      </c>
      <c r="AJ214">
        <v>20</v>
      </c>
      <c r="AK214">
        <v>2</v>
      </c>
      <c r="AL214">
        <v>1</v>
      </c>
      <c r="AM214">
        <v>0</v>
      </c>
      <c r="AN214">
        <v>1</v>
      </c>
      <c r="AO214">
        <v>0.95479000000000003</v>
      </c>
      <c r="AP214">
        <v>0</v>
      </c>
      <c r="AQ214">
        <v>1</v>
      </c>
      <c r="AR214" t="s">
        <v>96</v>
      </c>
      <c r="AS214" t="s">
        <v>95</v>
      </c>
      <c r="AT214" t="s">
        <v>95</v>
      </c>
      <c r="AU214" t="s">
        <v>95</v>
      </c>
      <c r="AV214" t="s">
        <v>95</v>
      </c>
      <c r="AW214" t="s">
        <v>95</v>
      </c>
      <c r="AX214" t="s">
        <v>95</v>
      </c>
      <c r="AY214" t="s">
        <v>95</v>
      </c>
      <c r="AZ214" t="s">
        <v>94</v>
      </c>
      <c r="BA214" t="s">
        <v>96</v>
      </c>
      <c r="BB214" t="s">
        <v>94</v>
      </c>
      <c r="BC214" t="s">
        <v>96</v>
      </c>
      <c r="BD214" t="s">
        <v>94</v>
      </c>
      <c r="BE214">
        <v>4</v>
      </c>
      <c r="BG214" t="s">
        <v>639</v>
      </c>
      <c r="BH214" t="s">
        <v>276</v>
      </c>
      <c r="BI214">
        <v>0</v>
      </c>
      <c r="BL214">
        <v>1</v>
      </c>
      <c r="BM214">
        <v>1</v>
      </c>
      <c r="BN214">
        <v>0</v>
      </c>
      <c r="BO214">
        <v>0</v>
      </c>
      <c r="BP214">
        <v>0</v>
      </c>
      <c r="BQ214">
        <v>0</v>
      </c>
      <c r="BS214">
        <v>0</v>
      </c>
      <c r="BT214">
        <v>1</v>
      </c>
      <c r="BU214">
        <v>0</v>
      </c>
      <c r="BV214">
        <v>0</v>
      </c>
      <c r="BW214">
        <v>0</v>
      </c>
      <c r="BX214">
        <v>0</v>
      </c>
      <c r="BY214">
        <v>258</v>
      </c>
      <c r="BZ214" t="s">
        <v>123</v>
      </c>
      <c r="CG214" s="4">
        <v>1</v>
      </c>
      <c r="CH214" s="4">
        <v>1</v>
      </c>
      <c r="CI214" s="5">
        <v>0</v>
      </c>
      <c r="CJ214" s="5">
        <v>0</v>
      </c>
      <c r="CK214" s="5">
        <v>0</v>
      </c>
      <c r="CL214" s="5">
        <v>0</v>
      </c>
    </row>
    <row r="215" spans="1:91" hidden="1" x14ac:dyDescent="0.2">
      <c r="A215" t="s">
        <v>640</v>
      </c>
      <c r="B215" t="s">
        <v>604</v>
      </c>
      <c r="C215" t="s">
        <v>192</v>
      </c>
      <c r="D215">
        <v>2.5</v>
      </c>
      <c r="E215" t="s">
        <v>632</v>
      </c>
      <c r="F215" t="s">
        <v>641</v>
      </c>
      <c r="G215" t="s">
        <v>636</v>
      </c>
      <c r="H215" t="s">
        <v>607</v>
      </c>
      <c r="I215">
        <v>-0.15753</v>
      </c>
      <c r="J215">
        <v>-2.6266000000000002E-3</v>
      </c>
      <c r="K215">
        <v>-0.15112</v>
      </c>
      <c r="L215">
        <v>2027.8</v>
      </c>
      <c r="M215">
        <v>-27.896999999999998</v>
      </c>
      <c r="N215">
        <v>56.515999999999998</v>
      </c>
      <c r="O215">
        <v>95.866</v>
      </c>
      <c r="P215">
        <v>1779.2</v>
      </c>
      <c r="Q215">
        <v>355.92</v>
      </c>
      <c r="R215">
        <v>0.44762000000000002</v>
      </c>
      <c r="S215">
        <v>0.41310000000000002</v>
      </c>
      <c r="T215">
        <v>3.9354</v>
      </c>
      <c r="U215">
        <v>3.0242</v>
      </c>
      <c r="V215">
        <v>0.17335999999999999</v>
      </c>
      <c r="W215">
        <v>0.13961999999999999</v>
      </c>
      <c r="X215">
        <v>4.8143000000000002</v>
      </c>
      <c r="Y215">
        <v>3.7923</v>
      </c>
      <c r="Z215">
        <v>0.18348</v>
      </c>
      <c r="AA215">
        <v>0.15015000000000001</v>
      </c>
      <c r="AB215">
        <v>4.7847</v>
      </c>
      <c r="AC215">
        <v>3.7803</v>
      </c>
      <c r="AD215">
        <v>52</v>
      </c>
      <c r="AE215">
        <v>52</v>
      </c>
      <c r="AF215">
        <v>1.1345000000000001</v>
      </c>
      <c r="AG215">
        <v>0.76544999999999996</v>
      </c>
      <c r="AH215">
        <v>0.36903999999999998</v>
      </c>
      <c r="AI215">
        <v>52</v>
      </c>
      <c r="AJ215">
        <v>34</v>
      </c>
      <c r="AK215">
        <v>0</v>
      </c>
      <c r="AL215">
        <v>1</v>
      </c>
      <c r="AM215">
        <v>0</v>
      </c>
      <c r="AN215">
        <v>0</v>
      </c>
      <c r="AO215">
        <v>0.98670999999999998</v>
      </c>
      <c r="AP215">
        <v>0</v>
      </c>
      <c r="AQ215">
        <v>1</v>
      </c>
      <c r="AR215" t="s">
        <v>94</v>
      </c>
      <c r="AS215" t="s">
        <v>95</v>
      </c>
      <c r="AT215" t="s">
        <v>95</v>
      </c>
      <c r="AU215" t="s">
        <v>95</v>
      </c>
      <c r="AV215" t="s">
        <v>95</v>
      </c>
      <c r="AW215" t="s">
        <v>95</v>
      </c>
      <c r="AX215" t="s">
        <v>95</v>
      </c>
      <c r="AY215" t="s">
        <v>95</v>
      </c>
      <c r="AZ215" t="s">
        <v>94</v>
      </c>
      <c r="BA215" t="s">
        <v>94</v>
      </c>
      <c r="BB215" t="s">
        <v>94</v>
      </c>
      <c r="BC215" t="s">
        <v>94</v>
      </c>
      <c r="BD215" t="s">
        <v>94</v>
      </c>
      <c r="BE215">
        <v>2</v>
      </c>
      <c r="BH215" t="s">
        <v>276</v>
      </c>
      <c r="BI215">
        <v>0</v>
      </c>
      <c r="BL215">
        <v>1</v>
      </c>
      <c r="BM215">
        <v>1</v>
      </c>
      <c r="BN215">
        <v>0</v>
      </c>
      <c r="BO215">
        <v>0</v>
      </c>
      <c r="BP215">
        <v>0</v>
      </c>
      <c r="BQ215">
        <v>0</v>
      </c>
      <c r="BS215">
        <v>1</v>
      </c>
      <c r="BT215">
        <v>1</v>
      </c>
      <c r="BU215">
        <v>0</v>
      </c>
      <c r="BV215">
        <v>0</v>
      </c>
      <c r="BW215">
        <v>0</v>
      </c>
      <c r="BX215">
        <v>0</v>
      </c>
      <c r="BY215">
        <v>259</v>
      </c>
      <c r="CG215" s="4">
        <v>1</v>
      </c>
      <c r="CH215" s="4">
        <v>1</v>
      </c>
      <c r="CI215" s="5">
        <v>0</v>
      </c>
      <c r="CJ215" s="5">
        <v>0</v>
      </c>
      <c r="CK215" s="5">
        <v>0</v>
      </c>
      <c r="CL215" s="5">
        <v>0</v>
      </c>
    </row>
    <row r="216" spans="1:91" hidden="1" x14ac:dyDescent="0.2">
      <c r="A216" t="s">
        <v>642</v>
      </c>
      <c r="B216" t="s">
        <v>604</v>
      </c>
      <c r="C216" t="s">
        <v>192</v>
      </c>
      <c r="D216">
        <v>2.5</v>
      </c>
      <c r="E216" t="s">
        <v>632</v>
      </c>
      <c r="F216" t="s">
        <v>643</v>
      </c>
      <c r="G216" t="s">
        <v>610</v>
      </c>
      <c r="H216" t="s">
        <v>607</v>
      </c>
      <c r="I216">
        <v>2.9422E-2</v>
      </c>
      <c r="J216">
        <v>1.7507999999999999E-2</v>
      </c>
      <c r="K216">
        <v>0.22725000000000001</v>
      </c>
      <c r="L216">
        <v>2012.5</v>
      </c>
      <c r="M216">
        <v>149.36000000000001</v>
      </c>
      <c r="N216">
        <v>33.807000000000002</v>
      </c>
      <c r="O216">
        <v>8.2314000000000007</v>
      </c>
      <c r="P216">
        <v>1971.5</v>
      </c>
      <c r="Q216">
        <v>-440.53</v>
      </c>
      <c r="R216">
        <v>0.96294999999999997</v>
      </c>
      <c r="S216">
        <v>0.96064000000000005</v>
      </c>
      <c r="T216">
        <v>0.67096</v>
      </c>
      <c r="U216">
        <v>0.53752</v>
      </c>
      <c r="V216">
        <v>0.95682999999999996</v>
      </c>
      <c r="W216">
        <v>0.95506000000000002</v>
      </c>
      <c r="X216">
        <v>0.72433999999999998</v>
      </c>
      <c r="Y216">
        <v>0.54522999999999999</v>
      </c>
      <c r="Z216">
        <v>0.95726</v>
      </c>
      <c r="AA216">
        <v>0.95550999999999997</v>
      </c>
      <c r="AB216">
        <v>0.72072999999999998</v>
      </c>
      <c r="AC216">
        <v>0.60202</v>
      </c>
      <c r="AD216">
        <v>52</v>
      </c>
      <c r="AE216">
        <v>52</v>
      </c>
      <c r="AF216">
        <v>0.53864000000000001</v>
      </c>
      <c r="AG216">
        <v>0.22286</v>
      </c>
      <c r="AH216">
        <v>0.31578000000000001</v>
      </c>
      <c r="AI216">
        <v>52</v>
      </c>
      <c r="AJ216">
        <v>3</v>
      </c>
      <c r="AK216">
        <v>51</v>
      </c>
      <c r="AL216">
        <v>0</v>
      </c>
      <c r="AM216">
        <v>0</v>
      </c>
      <c r="AN216">
        <v>0</v>
      </c>
      <c r="AO216">
        <v>0.97924</v>
      </c>
      <c r="AP216">
        <v>0</v>
      </c>
      <c r="AQ216">
        <v>1</v>
      </c>
      <c r="AR216" t="s">
        <v>95</v>
      </c>
      <c r="AS216" t="s">
        <v>95</v>
      </c>
      <c r="AT216" t="s">
        <v>95</v>
      </c>
      <c r="AU216" t="s">
        <v>95</v>
      </c>
      <c r="AV216" t="s">
        <v>95</v>
      </c>
      <c r="AW216" t="s">
        <v>95</v>
      </c>
      <c r="AX216" t="s">
        <v>95</v>
      </c>
      <c r="AY216" t="s">
        <v>95</v>
      </c>
      <c r="AZ216" t="s">
        <v>95</v>
      </c>
      <c r="BA216" t="s">
        <v>95</v>
      </c>
      <c r="BB216" t="s">
        <v>95</v>
      </c>
      <c r="BC216" t="s">
        <v>95</v>
      </c>
      <c r="BD216" t="s">
        <v>95</v>
      </c>
      <c r="BE216">
        <v>1</v>
      </c>
      <c r="BH216" t="s">
        <v>276</v>
      </c>
      <c r="BI216">
        <v>0</v>
      </c>
      <c r="BL216">
        <v>1</v>
      </c>
      <c r="BM216">
        <v>1</v>
      </c>
      <c r="BN216">
        <v>0</v>
      </c>
      <c r="BO216">
        <v>0</v>
      </c>
      <c r="BP216">
        <v>0</v>
      </c>
      <c r="BQ216">
        <v>0</v>
      </c>
      <c r="BS216">
        <v>1</v>
      </c>
      <c r="BT216">
        <v>1</v>
      </c>
      <c r="BU216">
        <v>0</v>
      </c>
      <c r="BV216">
        <v>0</v>
      </c>
      <c r="BW216">
        <v>0</v>
      </c>
      <c r="BX216">
        <v>0</v>
      </c>
      <c r="BY216">
        <v>260</v>
      </c>
      <c r="CG216" s="4">
        <v>1</v>
      </c>
      <c r="CH216" s="4">
        <v>1</v>
      </c>
      <c r="CI216" s="5">
        <v>0</v>
      </c>
      <c r="CJ216" s="5">
        <v>0</v>
      </c>
      <c r="CK216" s="5">
        <v>0</v>
      </c>
      <c r="CL216" s="5">
        <v>0</v>
      </c>
    </row>
    <row r="217" spans="1:91" hidden="1" x14ac:dyDescent="0.2">
      <c r="A217" t="s">
        <v>644</v>
      </c>
      <c r="B217" t="s">
        <v>604</v>
      </c>
      <c r="C217" t="s">
        <v>192</v>
      </c>
      <c r="D217">
        <v>2.5</v>
      </c>
      <c r="E217" t="s">
        <v>632</v>
      </c>
      <c r="F217" t="s">
        <v>645</v>
      </c>
      <c r="G217" t="s">
        <v>636</v>
      </c>
      <c r="H217" t="s">
        <v>607</v>
      </c>
      <c r="I217">
        <v>0.34938000000000002</v>
      </c>
      <c r="J217">
        <v>3.8059999999999999E-3</v>
      </c>
      <c r="K217">
        <v>3.6170999999999998E-3</v>
      </c>
      <c r="L217">
        <v>1971.6</v>
      </c>
      <c r="M217">
        <v>12.577999999999999</v>
      </c>
      <c r="N217">
        <v>0.90246999999999999</v>
      </c>
      <c r="O217">
        <v>0.41448000000000002</v>
      </c>
      <c r="P217">
        <v>1808.1</v>
      </c>
      <c r="Q217">
        <v>-6.3711000000000002</v>
      </c>
      <c r="R217">
        <v>0.71443000000000001</v>
      </c>
      <c r="S217">
        <v>0.69657999999999998</v>
      </c>
      <c r="T217">
        <v>8.0963999999999994E-2</v>
      </c>
      <c r="U217">
        <v>6.5322000000000005E-2</v>
      </c>
      <c r="V217">
        <v>0.11439000000000001</v>
      </c>
      <c r="W217">
        <v>7.8240000000000004E-2</v>
      </c>
      <c r="X217">
        <v>0.14258000000000001</v>
      </c>
      <c r="Y217">
        <v>0.11498</v>
      </c>
      <c r="Z217">
        <v>0.12839</v>
      </c>
      <c r="AA217">
        <v>9.2813000000000007E-2</v>
      </c>
      <c r="AB217">
        <v>0.14144999999999999</v>
      </c>
      <c r="AC217">
        <v>0.11522</v>
      </c>
      <c r="AD217">
        <v>52</v>
      </c>
      <c r="AE217">
        <v>52</v>
      </c>
      <c r="AF217">
        <v>1.1934</v>
      </c>
      <c r="AG217">
        <v>0.44905</v>
      </c>
      <c r="AH217">
        <v>0.74429999999999996</v>
      </c>
      <c r="AI217">
        <v>52</v>
      </c>
      <c r="AJ217">
        <v>25</v>
      </c>
      <c r="AK217">
        <v>50</v>
      </c>
      <c r="AL217">
        <v>1</v>
      </c>
      <c r="AM217">
        <v>0</v>
      </c>
      <c r="AN217">
        <v>0</v>
      </c>
      <c r="AO217">
        <v>0.98726999999999998</v>
      </c>
      <c r="AP217">
        <v>0</v>
      </c>
      <c r="AQ217">
        <v>1</v>
      </c>
      <c r="AR217" t="s">
        <v>95</v>
      </c>
      <c r="AS217" t="s">
        <v>95</v>
      </c>
      <c r="AT217" t="s">
        <v>95</v>
      </c>
      <c r="AU217" t="s">
        <v>95</v>
      </c>
      <c r="AV217" t="s">
        <v>95</v>
      </c>
      <c r="AW217" t="s">
        <v>95</v>
      </c>
      <c r="AX217" t="s">
        <v>95</v>
      </c>
      <c r="AY217" t="s">
        <v>95</v>
      </c>
      <c r="AZ217" t="s">
        <v>94</v>
      </c>
      <c r="BA217" t="s">
        <v>95</v>
      </c>
      <c r="BB217" t="s">
        <v>94</v>
      </c>
      <c r="BC217" t="s">
        <v>95</v>
      </c>
      <c r="BD217" t="s">
        <v>94</v>
      </c>
      <c r="BE217">
        <v>1</v>
      </c>
      <c r="BH217" t="s">
        <v>276</v>
      </c>
      <c r="BI217">
        <v>0</v>
      </c>
      <c r="BL217">
        <v>1</v>
      </c>
      <c r="BM217">
        <v>1</v>
      </c>
      <c r="BN217">
        <v>0</v>
      </c>
      <c r="BO217">
        <v>0</v>
      </c>
      <c r="BP217">
        <v>0</v>
      </c>
      <c r="BQ217">
        <v>0</v>
      </c>
      <c r="BS217">
        <v>1</v>
      </c>
      <c r="BT217">
        <v>1</v>
      </c>
      <c r="BU217">
        <v>0</v>
      </c>
      <c r="BV217">
        <v>0</v>
      </c>
      <c r="BW217">
        <v>0</v>
      </c>
      <c r="BX217">
        <v>0</v>
      </c>
      <c r="BY217">
        <v>261</v>
      </c>
      <c r="CG217" s="4">
        <v>1</v>
      </c>
      <c r="CH217" s="4">
        <v>1</v>
      </c>
      <c r="CI217" s="5">
        <v>0</v>
      </c>
      <c r="CJ217" s="5">
        <v>0</v>
      </c>
      <c r="CK217" s="5">
        <v>0</v>
      </c>
      <c r="CL217" s="5">
        <v>0</v>
      </c>
    </row>
    <row r="218" spans="1:91" x14ac:dyDescent="0.2">
      <c r="A218" t="s">
        <v>646</v>
      </c>
      <c r="B218" t="s">
        <v>604</v>
      </c>
      <c r="C218" t="s">
        <v>192</v>
      </c>
      <c r="D218">
        <v>3.5</v>
      </c>
      <c r="E218" t="s">
        <v>317</v>
      </c>
      <c r="F218" t="s">
        <v>647</v>
      </c>
      <c r="G218" t="s">
        <v>319</v>
      </c>
      <c r="H218" t="s">
        <v>607</v>
      </c>
      <c r="I218">
        <v>0.57913999999999999</v>
      </c>
      <c r="J218">
        <v>2.6564000000000001E-2</v>
      </c>
      <c r="K218">
        <v>0.26929999999999998</v>
      </c>
      <c r="L218">
        <v>2017.7</v>
      </c>
      <c r="M218">
        <v>7.5879000000000003</v>
      </c>
      <c r="N218">
        <v>16.042999999999999</v>
      </c>
      <c r="O218">
        <v>1549.6</v>
      </c>
      <c r="P218" s="1">
        <v>158000</v>
      </c>
      <c r="Q218">
        <v>-536.63</v>
      </c>
      <c r="R218">
        <v>0.99048000000000003</v>
      </c>
      <c r="S218">
        <v>0.98977999999999999</v>
      </c>
      <c r="T218">
        <v>0.47125</v>
      </c>
      <c r="U218">
        <v>0.23491000000000001</v>
      </c>
      <c r="V218">
        <v>-0.27044000000000001</v>
      </c>
      <c r="W218">
        <v>-0.33094000000000001</v>
      </c>
      <c r="X218">
        <v>5.4425999999999997</v>
      </c>
      <c r="Y218">
        <v>2.5110999999999999</v>
      </c>
      <c r="Z218">
        <v>0.52461999999999998</v>
      </c>
      <c r="AA218">
        <v>0.50197999999999998</v>
      </c>
      <c r="AB218">
        <v>3.3292999999999999</v>
      </c>
      <c r="AC218">
        <v>2.7545000000000002</v>
      </c>
      <c r="AD218">
        <v>45</v>
      </c>
      <c r="AE218">
        <v>16</v>
      </c>
      <c r="AF218">
        <v>0.93500000000000005</v>
      </c>
      <c r="AG218">
        <v>6.2334000000000001E-2</v>
      </c>
      <c r="AH218">
        <v>0.87266999999999995</v>
      </c>
      <c r="AI218">
        <v>16</v>
      </c>
      <c r="AJ218">
        <v>2</v>
      </c>
      <c r="AK218">
        <v>15</v>
      </c>
      <c r="AL218">
        <v>1</v>
      </c>
      <c r="AM218">
        <v>0</v>
      </c>
      <c r="AN218">
        <v>0</v>
      </c>
      <c r="AO218">
        <v>0.90098</v>
      </c>
      <c r="AP218">
        <v>0</v>
      </c>
      <c r="AQ218">
        <v>1</v>
      </c>
      <c r="AR218" t="s">
        <v>95</v>
      </c>
      <c r="AS218" t="s">
        <v>95</v>
      </c>
      <c r="AT218" t="s">
        <v>95</v>
      </c>
      <c r="AU218" t="s">
        <v>95</v>
      </c>
      <c r="AV218" t="s">
        <v>95</v>
      </c>
      <c r="AW218" t="s">
        <v>95</v>
      </c>
      <c r="AX218" t="s">
        <v>95</v>
      </c>
      <c r="AY218" t="s">
        <v>95</v>
      </c>
      <c r="AZ218" t="s">
        <v>95</v>
      </c>
      <c r="BA218" t="s">
        <v>95</v>
      </c>
      <c r="BB218" t="s">
        <v>95</v>
      </c>
      <c r="BC218" t="s">
        <v>95</v>
      </c>
      <c r="BD218" t="s">
        <v>95</v>
      </c>
      <c r="BI218">
        <v>0</v>
      </c>
      <c r="BJ218" t="s">
        <v>137</v>
      </c>
      <c r="BK218" t="s">
        <v>133</v>
      </c>
      <c r="BL218">
        <v>1</v>
      </c>
      <c r="BM218">
        <v>1</v>
      </c>
      <c r="BN218">
        <v>0</v>
      </c>
      <c r="BO218">
        <v>0</v>
      </c>
      <c r="BP218">
        <v>1</v>
      </c>
      <c r="BQ218">
        <v>1</v>
      </c>
      <c r="BS218">
        <v>1</v>
      </c>
      <c r="BT218">
        <v>1</v>
      </c>
      <c r="BU218">
        <v>0</v>
      </c>
      <c r="BV218">
        <v>0</v>
      </c>
      <c r="BW218">
        <v>1</v>
      </c>
      <c r="BX218">
        <v>1</v>
      </c>
      <c r="BY218">
        <v>281</v>
      </c>
      <c r="CG218" s="4">
        <v>1</v>
      </c>
      <c r="CH218" s="4">
        <v>1</v>
      </c>
      <c r="CI218" s="5">
        <v>0</v>
      </c>
      <c r="CJ218" s="5">
        <v>0</v>
      </c>
      <c r="CK218" s="5">
        <v>1</v>
      </c>
      <c r="CL218" s="5">
        <v>1</v>
      </c>
    </row>
    <row r="219" spans="1:91" hidden="1" x14ac:dyDescent="0.2">
      <c r="A219" t="s">
        <v>648</v>
      </c>
      <c r="B219" t="s">
        <v>604</v>
      </c>
      <c r="C219" t="s">
        <v>192</v>
      </c>
      <c r="D219">
        <v>3.5</v>
      </c>
      <c r="E219" t="s">
        <v>317</v>
      </c>
      <c r="F219" t="s">
        <v>649</v>
      </c>
      <c r="G219" t="s">
        <v>322</v>
      </c>
      <c r="H219" t="s">
        <v>607</v>
      </c>
      <c r="I219">
        <v>1.1628000000000001</v>
      </c>
      <c r="J219">
        <v>3.8847999999999999E-3</v>
      </c>
      <c r="K219">
        <v>3.0567E-2</v>
      </c>
      <c r="L219">
        <v>2014.3</v>
      </c>
      <c r="M219">
        <v>3.7793999999999999</v>
      </c>
      <c r="N219">
        <v>1.3507</v>
      </c>
      <c r="O219">
        <v>1554.5</v>
      </c>
      <c r="P219" s="1">
        <v>157520</v>
      </c>
      <c r="Q219">
        <v>-60.860999999999997</v>
      </c>
      <c r="R219">
        <v>0.35558000000000001</v>
      </c>
      <c r="S219">
        <v>0.30842000000000003</v>
      </c>
      <c r="T219">
        <v>0.69777999999999996</v>
      </c>
      <c r="U219">
        <v>0.27635999999999999</v>
      </c>
      <c r="V219">
        <v>-0.14706</v>
      </c>
      <c r="W219">
        <v>-0.20168</v>
      </c>
      <c r="X219">
        <v>0.93095000000000006</v>
      </c>
      <c r="Y219">
        <v>0.33333000000000002</v>
      </c>
      <c r="Z219">
        <v>0.20857000000000001</v>
      </c>
      <c r="AA219">
        <v>0.17088</v>
      </c>
      <c r="AB219">
        <v>0.77327999999999997</v>
      </c>
      <c r="AC219">
        <v>0.44657999999999998</v>
      </c>
      <c r="AD219">
        <v>45</v>
      </c>
      <c r="AE219">
        <v>9</v>
      </c>
      <c r="AF219">
        <v>3.7017000000000002</v>
      </c>
      <c r="AG219">
        <v>0.74034999999999995</v>
      </c>
      <c r="AH219">
        <v>2.9613999999999998</v>
      </c>
      <c r="AI219">
        <v>14</v>
      </c>
      <c r="AJ219">
        <v>3</v>
      </c>
      <c r="AK219">
        <v>13</v>
      </c>
      <c r="AL219">
        <v>1</v>
      </c>
      <c r="AM219">
        <v>0</v>
      </c>
      <c r="AN219">
        <v>1</v>
      </c>
      <c r="AO219">
        <v>0.51282000000000005</v>
      </c>
      <c r="AP219">
        <v>0</v>
      </c>
      <c r="AQ219">
        <v>1</v>
      </c>
      <c r="AR219" t="s">
        <v>94</v>
      </c>
      <c r="AS219" t="s">
        <v>95</v>
      </c>
      <c r="AT219" t="s">
        <v>95</v>
      </c>
      <c r="AU219" t="s">
        <v>94</v>
      </c>
      <c r="AV219" t="s">
        <v>94</v>
      </c>
      <c r="AW219" t="s">
        <v>94</v>
      </c>
      <c r="AX219" t="s">
        <v>94</v>
      </c>
      <c r="AY219" t="s">
        <v>95</v>
      </c>
      <c r="AZ219" t="s">
        <v>94</v>
      </c>
      <c r="BA219" t="s">
        <v>94</v>
      </c>
      <c r="BB219" t="s">
        <v>94</v>
      </c>
      <c r="BC219" t="s">
        <v>94</v>
      </c>
      <c r="BD219" t="s">
        <v>94</v>
      </c>
      <c r="BI219">
        <v>0</v>
      </c>
      <c r="BJ219" t="s">
        <v>132</v>
      </c>
      <c r="BK219" t="s">
        <v>133</v>
      </c>
      <c r="BL219">
        <v>1</v>
      </c>
      <c r="BM219">
        <v>1</v>
      </c>
      <c r="BN219">
        <v>0</v>
      </c>
      <c r="BO219">
        <v>0</v>
      </c>
      <c r="BP219">
        <v>0</v>
      </c>
      <c r="BQ219">
        <v>0</v>
      </c>
      <c r="BS219">
        <v>0</v>
      </c>
      <c r="BT219">
        <v>1</v>
      </c>
      <c r="BU219">
        <v>0</v>
      </c>
      <c r="BV219">
        <v>0</v>
      </c>
      <c r="BW219">
        <v>0</v>
      </c>
      <c r="BX219">
        <v>0</v>
      </c>
      <c r="BY219">
        <v>282</v>
      </c>
      <c r="BZ219" t="s">
        <v>123</v>
      </c>
      <c r="CG219" s="4">
        <v>1</v>
      </c>
      <c r="CH219" s="4">
        <v>1</v>
      </c>
      <c r="CI219" s="5">
        <v>0</v>
      </c>
      <c r="CJ219" s="5">
        <v>0</v>
      </c>
      <c r="CK219" s="5">
        <v>0</v>
      </c>
      <c r="CL219" s="5">
        <v>0</v>
      </c>
    </row>
    <row r="220" spans="1:91" hidden="1" x14ac:dyDescent="0.2">
      <c r="A220" t="s">
        <v>650</v>
      </c>
      <c r="B220" t="s">
        <v>604</v>
      </c>
      <c r="C220" t="s">
        <v>192</v>
      </c>
      <c r="D220">
        <v>3.5</v>
      </c>
      <c r="E220" t="s">
        <v>317</v>
      </c>
      <c r="F220" t="s">
        <v>651</v>
      </c>
      <c r="G220" t="s">
        <v>326</v>
      </c>
      <c r="H220" t="s">
        <v>607</v>
      </c>
      <c r="I220">
        <v>16.719000000000001</v>
      </c>
      <c r="J220">
        <v>0.30939</v>
      </c>
      <c r="K220">
        <v>3.6759E-2</v>
      </c>
      <c r="L220">
        <v>2020</v>
      </c>
      <c r="M220">
        <v>0.26284999999999997</v>
      </c>
      <c r="N220">
        <v>3</v>
      </c>
      <c r="O220">
        <v>1.2615E-3</v>
      </c>
      <c r="P220">
        <v>1998</v>
      </c>
      <c r="Q220">
        <v>-73.28</v>
      </c>
      <c r="R220">
        <v>0.91583999999999999</v>
      </c>
      <c r="S220">
        <v>0.90968000000000004</v>
      </c>
      <c r="T220">
        <v>0.25819999999999999</v>
      </c>
      <c r="U220">
        <v>6.6667000000000004E-2</v>
      </c>
      <c r="V220">
        <v>0.84492999999999996</v>
      </c>
      <c r="W220">
        <v>0.83753999999999995</v>
      </c>
      <c r="X220">
        <v>0.35048000000000001</v>
      </c>
      <c r="Y220">
        <v>0.15312999999999999</v>
      </c>
      <c r="Z220">
        <v>0.28771999999999998</v>
      </c>
      <c r="AA220">
        <v>0.25380999999999998</v>
      </c>
      <c r="AB220">
        <v>0.75112999999999996</v>
      </c>
      <c r="AC220">
        <v>0.51395000000000002</v>
      </c>
      <c r="AD220">
        <v>45</v>
      </c>
      <c r="AE220">
        <v>6</v>
      </c>
      <c r="AF220">
        <v>1.3332999999999999</v>
      </c>
      <c r="AG220">
        <v>0.33333000000000002</v>
      </c>
      <c r="AH220">
        <v>1</v>
      </c>
      <c r="AI220">
        <v>9</v>
      </c>
      <c r="AJ220">
        <v>0</v>
      </c>
      <c r="AK220">
        <v>8</v>
      </c>
      <c r="AL220">
        <v>0</v>
      </c>
      <c r="AM220">
        <v>0</v>
      </c>
      <c r="AN220">
        <v>1</v>
      </c>
      <c r="AO220">
        <v>0.65</v>
      </c>
      <c r="AP220">
        <v>0</v>
      </c>
      <c r="AQ220">
        <v>1</v>
      </c>
      <c r="AR220" t="s">
        <v>95</v>
      </c>
      <c r="AS220" t="s">
        <v>95</v>
      </c>
      <c r="AT220" t="s">
        <v>95</v>
      </c>
      <c r="AU220" t="s">
        <v>95</v>
      </c>
      <c r="AV220" t="s">
        <v>95</v>
      </c>
      <c r="AW220" t="s">
        <v>95</v>
      </c>
      <c r="AX220" t="s">
        <v>94</v>
      </c>
      <c r="AY220" t="s">
        <v>95</v>
      </c>
      <c r="AZ220" t="s">
        <v>94</v>
      </c>
      <c r="BA220" t="s">
        <v>94</v>
      </c>
      <c r="BB220" t="s">
        <v>94</v>
      </c>
      <c r="BC220" t="s">
        <v>94</v>
      </c>
      <c r="BD220" t="s">
        <v>94</v>
      </c>
      <c r="BI220">
        <v>0</v>
      </c>
      <c r="BJ220" t="s">
        <v>132</v>
      </c>
      <c r="BK220" t="s">
        <v>133</v>
      </c>
      <c r="BL220">
        <v>0</v>
      </c>
      <c r="BM220">
        <v>1</v>
      </c>
      <c r="BN220">
        <v>0</v>
      </c>
      <c r="BO220">
        <v>0</v>
      </c>
      <c r="BP220">
        <v>0</v>
      </c>
      <c r="BQ220">
        <v>0</v>
      </c>
      <c r="BS220">
        <v>0</v>
      </c>
      <c r="BT220">
        <v>1</v>
      </c>
      <c r="BU220">
        <v>0</v>
      </c>
      <c r="BV220">
        <v>0</v>
      </c>
      <c r="BW220">
        <v>0</v>
      </c>
      <c r="BX220">
        <v>0</v>
      </c>
      <c r="BY220">
        <v>283</v>
      </c>
      <c r="CG220" s="4">
        <v>0</v>
      </c>
      <c r="CH220" s="4">
        <v>1</v>
      </c>
      <c r="CI220" s="5">
        <v>0</v>
      </c>
      <c r="CJ220" s="5">
        <v>0</v>
      </c>
      <c r="CK220" s="5">
        <v>0</v>
      </c>
      <c r="CL220" s="5">
        <v>0</v>
      </c>
    </row>
    <row r="221" spans="1:91" hidden="1" x14ac:dyDescent="0.2">
      <c r="A221" t="s">
        <v>652</v>
      </c>
      <c r="B221" t="s">
        <v>604</v>
      </c>
      <c r="C221" t="s">
        <v>192</v>
      </c>
      <c r="D221">
        <v>3.5</v>
      </c>
      <c r="E221" t="s">
        <v>317</v>
      </c>
      <c r="F221" t="s">
        <v>653</v>
      </c>
      <c r="G221" t="s">
        <v>329</v>
      </c>
      <c r="H221" t="s">
        <v>607</v>
      </c>
      <c r="I221">
        <v>1.2811999999999999</v>
      </c>
      <c r="J221">
        <v>1.2811999999999999</v>
      </c>
      <c r="K221">
        <v>9.3165999999999999E-2</v>
      </c>
      <c r="L221">
        <v>2033.2</v>
      </c>
      <c r="M221">
        <v>3.4298999999999999</v>
      </c>
      <c r="N221" s="1">
        <v>2726000</v>
      </c>
      <c r="O221">
        <v>5.8586999999999998</v>
      </c>
      <c r="P221">
        <v>2023</v>
      </c>
      <c r="Q221">
        <v>-185.78</v>
      </c>
      <c r="R221">
        <v>0.97062999999999999</v>
      </c>
      <c r="S221">
        <v>0.96848999999999996</v>
      </c>
      <c r="T221">
        <v>0.57081999999999999</v>
      </c>
      <c r="U221">
        <v>0.15425</v>
      </c>
      <c r="V221">
        <v>0.97062999999999999</v>
      </c>
      <c r="W221">
        <v>0.96923999999999999</v>
      </c>
      <c r="X221">
        <v>0.57081999999999999</v>
      </c>
      <c r="Y221">
        <v>0.15425</v>
      </c>
      <c r="Z221">
        <v>0.13194</v>
      </c>
      <c r="AA221">
        <v>9.0605000000000005E-2</v>
      </c>
      <c r="AB221">
        <v>3.1034999999999999</v>
      </c>
      <c r="AC221">
        <v>1.4422999999999999</v>
      </c>
      <c r="AD221">
        <v>45</v>
      </c>
      <c r="AE221">
        <v>4</v>
      </c>
      <c r="AF221" s="1">
        <v>8.0499000000000006E-6</v>
      </c>
      <c r="AG221" s="1">
        <v>1.172E-6</v>
      </c>
      <c r="AH221" s="1">
        <v>6.8777999999999996E-6</v>
      </c>
      <c r="AI221">
        <v>4</v>
      </c>
      <c r="AJ221">
        <v>0</v>
      </c>
      <c r="AK221">
        <v>3</v>
      </c>
      <c r="AL221">
        <v>0</v>
      </c>
      <c r="AM221">
        <v>0</v>
      </c>
      <c r="AN221">
        <v>1</v>
      </c>
      <c r="AO221">
        <v>0.23191000000000001</v>
      </c>
      <c r="AP221">
        <v>0</v>
      </c>
      <c r="AQ221">
        <v>1</v>
      </c>
      <c r="AR221" t="s">
        <v>95</v>
      </c>
      <c r="AS221" t="s">
        <v>96</v>
      </c>
      <c r="AT221" t="s">
        <v>94</v>
      </c>
      <c r="AU221" t="s">
        <v>94</v>
      </c>
      <c r="AV221" t="s">
        <v>95</v>
      </c>
      <c r="AW221" t="s">
        <v>94</v>
      </c>
      <c r="AX221" t="s">
        <v>94</v>
      </c>
      <c r="AY221" t="s">
        <v>94</v>
      </c>
      <c r="AZ221" t="s">
        <v>94</v>
      </c>
      <c r="BA221" t="s">
        <v>96</v>
      </c>
      <c r="BB221" t="s">
        <v>96</v>
      </c>
      <c r="BC221" t="s">
        <v>96</v>
      </c>
      <c r="BD221" t="s">
        <v>96</v>
      </c>
      <c r="BI221">
        <v>0</v>
      </c>
      <c r="BJ221" t="s">
        <v>132</v>
      </c>
      <c r="BK221" t="s">
        <v>133</v>
      </c>
      <c r="BL221">
        <v>0</v>
      </c>
      <c r="BM221">
        <v>1</v>
      </c>
      <c r="BN221">
        <v>0</v>
      </c>
      <c r="BO221">
        <v>0</v>
      </c>
      <c r="BP221">
        <v>0</v>
      </c>
      <c r="BQ221">
        <v>0</v>
      </c>
      <c r="BS221">
        <v>0</v>
      </c>
      <c r="BT221">
        <v>1</v>
      </c>
      <c r="BU221">
        <v>0</v>
      </c>
      <c r="BV221">
        <v>0</v>
      </c>
      <c r="BW221">
        <v>0</v>
      </c>
      <c r="BX221">
        <v>0</v>
      </c>
      <c r="BY221">
        <v>284</v>
      </c>
      <c r="CG221" s="4">
        <v>0</v>
      </c>
      <c r="CH221" s="4">
        <v>1</v>
      </c>
      <c r="CI221" s="5">
        <v>0</v>
      </c>
      <c r="CJ221" s="5">
        <v>0</v>
      </c>
      <c r="CK221" s="5">
        <v>0</v>
      </c>
      <c r="CL221" s="5">
        <v>0</v>
      </c>
    </row>
    <row r="222" spans="1:91" hidden="1" x14ac:dyDescent="0.2">
      <c r="A222" t="s">
        <v>654</v>
      </c>
      <c r="B222" t="s">
        <v>604</v>
      </c>
      <c r="C222" t="s">
        <v>192</v>
      </c>
      <c r="D222">
        <v>3.5</v>
      </c>
      <c r="E222" t="s">
        <v>317</v>
      </c>
      <c r="F222" t="s">
        <v>655</v>
      </c>
      <c r="G222" t="s">
        <v>329</v>
      </c>
      <c r="H222" t="s">
        <v>607</v>
      </c>
      <c r="I222">
        <v>1.1308</v>
      </c>
      <c r="J222">
        <v>1.1296999999999999</v>
      </c>
      <c r="K222">
        <v>0.13778000000000001</v>
      </c>
      <c r="L222">
        <v>2032.5</v>
      </c>
      <c r="M222">
        <v>3.8862999999999999</v>
      </c>
      <c r="N222" s="1">
        <v>331990</v>
      </c>
      <c r="O222">
        <v>6.4450000000000003</v>
      </c>
      <c r="P222">
        <v>2022.9</v>
      </c>
      <c r="Q222">
        <v>-274.63</v>
      </c>
      <c r="R222">
        <v>0.51463999999999999</v>
      </c>
      <c r="S222">
        <v>0.47911999999999999</v>
      </c>
      <c r="T222">
        <v>3.0767000000000002</v>
      </c>
      <c r="U222">
        <v>0.60499000000000003</v>
      </c>
      <c r="V222">
        <v>0.51463999999999999</v>
      </c>
      <c r="W222">
        <v>0.49152000000000001</v>
      </c>
      <c r="X222">
        <v>3.0767000000000002</v>
      </c>
      <c r="Y222">
        <v>0.60506000000000004</v>
      </c>
      <c r="Z222">
        <v>0.16416</v>
      </c>
      <c r="AA222">
        <v>0.12436</v>
      </c>
      <c r="AB222">
        <v>4.0374999999999996</v>
      </c>
      <c r="AC222">
        <v>2.1522000000000001</v>
      </c>
      <c r="AD222">
        <v>45</v>
      </c>
      <c r="AE222">
        <v>5</v>
      </c>
      <c r="AF222" s="1">
        <v>6.6099000000000005E-5</v>
      </c>
      <c r="AG222" s="1">
        <v>9.9535000000000005E-6</v>
      </c>
      <c r="AH222" s="1">
        <v>5.6146000000000001E-5</v>
      </c>
      <c r="AI222">
        <v>7</v>
      </c>
      <c r="AJ222">
        <v>0</v>
      </c>
      <c r="AK222">
        <v>3</v>
      </c>
      <c r="AL222">
        <v>0</v>
      </c>
      <c r="AM222">
        <v>1</v>
      </c>
      <c r="AN222">
        <v>1</v>
      </c>
      <c r="AO222">
        <v>0.14376</v>
      </c>
      <c r="AP222">
        <v>0</v>
      </c>
      <c r="AQ222">
        <v>1</v>
      </c>
      <c r="AR222" t="s">
        <v>94</v>
      </c>
      <c r="AS222" t="s">
        <v>96</v>
      </c>
      <c r="AT222" t="s">
        <v>95</v>
      </c>
      <c r="AU222" t="s">
        <v>94</v>
      </c>
      <c r="AV222" t="s">
        <v>95</v>
      </c>
      <c r="AW222" t="s">
        <v>94</v>
      </c>
      <c r="AX222" t="s">
        <v>94</v>
      </c>
      <c r="AY222" t="s">
        <v>94</v>
      </c>
      <c r="AZ222" t="s">
        <v>94</v>
      </c>
      <c r="BA222" t="s">
        <v>96</v>
      </c>
      <c r="BB222" t="s">
        <v>96</v>
      </c>
      <c r="BC222" t="s">
        <v>96</v>
      </c>
      <c r="BD222" t="s">
        <v>96</v>
      </c>
      <c r="BI222">
        <v>0</v>
      </c>
      <c r="BJ222" t="s">
        <v>132</v>
      </c>
      <c r="BK222" t="s">
        <v>133</v>
      </c>
      <c r="BL222">
        <v>0</v>
      </c>
      <c r="BM222">
        <v>1</v>
      </c>
      <c r="BN222">
        <v>0</v>
      </c>
      <c r="BO222">
        <v>0</v>
      </c>
      <c r="BP222">
        <v>0</v>
      </c>
      <c r="BQ222">
        <v>0</v>
      </c>
      <c r="BS222">
        <v>0</v>
      </c>
      <c r="BT222">
        <v>1</v>
      </c>
      <c r="BU222">
        <v>0</v>
      </c>
      <c r="BV222">
        <v>0</v>
      </c>
      <c r="BW222">
        <v>0</v>
      </c>
      <c r="BX222">
        <v>0</v>
      </c>
      <c r="BY222">
        <v>285</v>
      </c>
      <c r="CG222" s="4">
        <v>0</v>
      </c>
      <c r="CH222" s="4">
        <v>1</v>
      </c>
      <c r="CI222" s="5">
        <v>0</v>
      </c>
      <c r="CJ222" s="5">
        <v>0</v>
      </c>
      <c r="CK222" s="5">
        <v>0</v>
      </c>
      <c r="CL222" s="5">
        <v>0</v>
      </c>
    </row>
    <row r="223" spans="1:91" hidden="1" x14ac:dyDescent="0.2">
      <c r="A223" t="s">
        <v>656</v>
      </c>
      <c r="B223" t="s">
        <v>604</v>
      </c>
      <c r="C223" t="s">
        <v>192</v>
      </c>
      <c r="D223">
        <v>3.5</v>
      </c>
      <c r="E223" t="s">
        <v>317</v>
      </c>
      <c r="F223" t="s">
        <v>657</v>
      </c>
      <c r="G223" t="s">
        <v>326</v>
      </c>
      <c r="H223" t="s">
        <v>607</v>
      </c>
      <c r="I223">
        <v>22.178000000000001</v>
      </c>
      <c r="J223">
        <v>0.19841</v>
      </c>
      <c r="K223">
        <v>6.2318999999999999E-2</v>
      </c>
      <c r="L223">
        <v>2020</v>
      </c>
      <c r="M223">
        <v>0.19814000000000001</v>
      </c>
      <c r="N223">
        <v>4.25</v>
      </c>
      <c r="O223">
        <v>6.3512000000000004</v>
      </c>
      <c r="P223">
        <v>2025.2</v>
      </c>
      <c r="Q223">
        <v>-124.21</v>
      </c>
      <c r="R223">
        <v>0.83048</v>
      </c>
      <c r="S223">
        <v>0.81808000000000003</v>
      </c>
      <c r="T223">
        <v>0.55276999999999998</v>
      </c>
      <c r="U223">
        <v>0.18889</v>
      </c>
      <c r="V223">
        <v>0.75532999999999995</v>
      </c>
      <c r="W223">
        <v>0.74367000000000005</v>
      </c>
      <c r="X223">
        <v>0.66408999999999996</v>
      </c>
      <c r="Y223">
        <v>0.30880000000000002</v>
      </c>
      <c r="Z223">
        <v>0.36341000000000001</v>
      </c>
      <c r="AA223">
        <v>0.33310000000000001</v>
      </c>
      <c r="AB223">
        <v>1.0711999999999999</v>
      </c>
      <c r="AC223">
        <v>0.78910999999999998</v>
      </c>
      <c r="AD223">
        <v>45</v>
      </c>
      <c r="AE223">
        <v>8</v>
      </c>
      <c r="AF223">
        <v>1.4117999999999999</v>
      </c>
      <c r="AG223">
        <v>0.23529</v>
      </c>
      <c r="AH223">
        <v>1.1765000000000001</v>
      </c>
      <c r="AI223">
        <v>10</v>
      </c>
      <c r="AJ223">
        <v>3</v>
      </c>
      <c r="AK223">
        <v>9</v>
      </c>
      <c r="AL223">
        <v>1</v>
      </c>
      <c r="AM223">
        <v>0</v>
      </c>
      <c r="AN223">
        <v>1</v>
      </c>
      <c r="AO223">
        <v>0.69474000000000002</v>
      </c>
      <c r="AP223">
        <v>0</v>
      </c>
      <c r="AQ223">
        <v>1</v>
      </c>
      <c r="AR223" t="s">
        <v>95</v>
      </c>
      <c r="AS223" t="s">
        <v>95</v>
      </c>
      <c r="AT223" t="s">
        <v>95</v>
      </c>
      <c r="AU223" t="s">
        <v>94</v>
      </c>
      <c r="AV223" t="s">
        <v>95</v>
      </c>
      <c r="AW223" t="s">
        <v>94</v>
      </c>
      <c r="AX223" t="s">
        <v>94</v>
      </c>
      <c r="AY223" t="s">
        <v>95</v>
      </c>
      <c r="AZ223" t="s">
        <v>95</v>
      </c>
      <c r="BA223" t="s">
        <v>94</v>
      </c>
      <c r="BB223" t="s">
        <v>94</v>
      </c>
      <c r="BC223" t="s">
        <v>94</v>
      </c>
      <c r="BD223" t="s">
        <v>94</v>
      </c>
      <c r="BI223">
        <v>0</v>
      </c>
      <c r="BJ223" t="s">
        <v>132</v>
      </c>
      <c r="BK223" t="s">
        <v>133</v>
      </c>
      <c r="BL223">
        <v>1</v>
      </c>
      <c r="BM223">
        <v>1</v>
      </c>
      <c r="BN223">
        <v>0</v>
      </c>
      <c r="BO223">
        <v>0</v>
      </c>
      <c r="BP223">
        <v>0</v>
      </c>
      <c r="BQ223">
        <v>0</v>
      </c>
      <c r="BS223">
        <v>0</v>
      </c>
      <c r="BT223">
        <v>1</v>
      </c>
      <c r="BU223">
        <v>0</v>
      </c>
      <c r="BV223">
        <v>0</v>
      </c>
      <c r="BW223">
        <v>0</v>
      </c>
      <c r="BX223">
        <v>0</v>
      </c>
      <c r="BY223">
        <v>286</v>
      </c>
      <c r="BZ223" t="s">
        <v>123</v>
      </c>
      <c r="CG223" s="4">
        <v>0</v>
      </c>
      <c r="CH223" s="4">
        <v>1</v>
      </c>
      <c r="CI223" s="5">
        <v>0</v>
      </c>
      <c r="CJ223" s="5">
        <v>0</v>
      </c>
      <c r="CK223" s="5">
        <v>0</v>
      </c>
      <c r="CL223" s="5">
        <v>0</v>
      </c>
    </row>
    <row r="224" spans="1:91" hidden="1" x14ac:dyDescent="0.2">
      <c r="A224" t="s">
        <v>658</v>
      </c>
      <c r="B224" t="s">
        <v>604</v>
      </c>
      <c r="C224" t="s">
        <v>192</v>
      </c>
      <c r="D224">
        <v>3.5</v>
      </c>
      <c r="E224" t="s">
        <v>317</v>
      </c>
      <c r="F224" t="s">
        <v>659</v>
      </c>
      <c r="G224" t="s">
        <v>336</v>
      </c>
      <c r="H224" t="s">
        <v>607</v>
      </c>
      <c r="I224">
        <v>0.38590999999999998</v>
      </c>
      <c r="J224">
        <v>0.23268</v>
      </c>
      <c r="K224">
        <v>1.3855</v>
      </c>
      <c r="L224">
        <v>2021.9</v>
      </c>
      <c r="M224">
        <v>11.387</v>
      </c>
      <c r="N224">
        <v>162.85</v>
      </c>
      <c r="O224">
        <v>1.2797000000000001</v>
      </c>
      <c r="P224">
        <v>2004.4</v>
      </c>
      <c r="Q224">
        <v>-2761.5</v>
      </c>
      <c r="R224">
        <v>0.99977000000000005</v>
      </c>
      <c r="S224">
        <v>0.99975000000000003</v>
      </c>
      <c r="T224">
        <v>0.41622999999999999</v>
      </c>
      <c r="U224">
        <v>0.23563999999999999</v>
      </c>
      <c r="V224">
        <v>0.98960000000000004</v>
      </c>
      <c r="W224">
        <v>0.98909999999999998</v>
      </c>
      <c r="X224">
        <v>2.7730000000000001</v>
      </c>
      <c r="Y224">
        <v>1.7430000000000001</v>
      </c>
      <c r="Z224">
        <v>0.43808999999999998</v>
      </c>
      <c r="AA224">
        <v>0.41132999999999997</v>
      </c>
      <c r="AB224">
        <v>20.379000000000001</v>
      </c>
      <c r="AC224">
        <v>15.462</v>
      </c>
      <c r="AD224">
        <v>45</v>
      </c>
      <c r="AE224">
        <v>16</v>
      </c>
      <c r="AF224">
        <v>0.69386999999999999</v>
      </c>
      <c r="AG224">
        <v>6.1403999999999999E-3</v>
      </c>
      <c r="AH224">
        <v>0.68772999999999995</v>
      </c>
      <c r="AI224">
        <v>16</v>
      </c>
      <c r="AJ224">
        <v>0</v>
      </c>
      <c r="AK224">
        <v>15</v>
      </c>
      <c r="AL224">
        <v>0</v>
      </c>
      <c r="AM224">
        <v>0</v>
      </c>
      <c r="AN224">
        <v>0</v>
      </c>
      <c r="AO224">
        <v>0.82418000000000002</v>
      </c>
      <c r="AP224">
        <v>0</v>
      </c>
      <c r="AQ224">
        <v>0</v>
      </c>
      <c r="AR224" t="s">
        <v>95</v>
      </c>
      <c r="AS224" t="s">
        <v>95</v>
      </c>
      <c r="AT224" t="s">
        <v>95</v>
      </c>
      <c r="AU224" t="s">
        <v>95</v>
      </c>
      <c r="AV224" t="s">
        <v>95</v>
      </c>
      <c r="AW224" t="s">
        <v>95</v>
      </c>
      <c r="AX224" t="s">
        <v>95</v>
      </c>
      <c r="AY224" t="s">
        <v>95</v>
      </c>
      <c r="AZ224" t="s">
        <v>95</v>
      </c>
      <c r="BA224" t="s">
        <v>95</v>
      </c>
      <c r="BB224" t="s">
        <v>95</v>
      </c>
      <c r="BC224" t="s">
        <v>95</v>
      </c>
      <c r="BD224" t="s">
        <v>95</v>
      </c>
      <c r="BH224" t="s">
        <v>389</v>
      </c>
      <c r="BI224">
        <v>1</v>
      </c>
      <c r="BJ224" t="s">
        <v>97</v>
      </c>
      <c r="BK224" t="s">
        <v>337</v>
      </c>
      <c r="BL224">
        <v>0</v>
      </c>
      <c r="BM224">
        <v>0</v>
      </c>
      <c r="BN224">
        <v>0</v>
      </c>
      <c r="BO224">
        <v>0</v>
      </c>
      <c r="BP224">
        <v>0</v>
      </c>
      <c r="BQ224">
        <v>0</v>
      </c>
      <c r="BS224">
        <v>1</v>
      </c>
      <c r="BT224">
        <v>1</v>
      </c>
      <c r="BU224">
        <v>0</v>
      </c>
      <c r="BV224">
        <v>0</v>
      </c>
      <c r="BW224">
        <v>0</v>
      </c>
      <c r="BX224">
        <v>0</v>
      </c>
      <c r="BY224">
        <v>287</v>
      </c>
      <c r="BZ224" t="s">
        <v>123</v>
      </c>
      <c r="CA224" t="s">
        <v>123</v>
      </c>
      <c r="CG224" s="4">
        <v>1</v>
      </c>
      <c r="CH224" s="4">
        <v>1</v>
      </c>
      <c r="CI224" s="5">
        <v>0</v>
      </c>
      <c r="CJ224" s="5">
        <v>0</v>
      </c>
      <c r="CK224" s="5">
        <v>0</v>
      </c>
      <c r="CL224" s="5">
        <v>0</v>
      </c>
    </row>
    <row r="225" spans="1:90" hidden="1" x14ac:dyDescent="0.2">
      <c r="A225" t="s">
        <v>660</v>
      </c>
      <c r="B225" t="s">
        <v>604</v>
      </c>
      <c r="C225" t="s">
        <v>192</v>
      </c>
      <c r="D225">
        <v>3.5</v>
      </c>
      <c r="E225" t="s">
        <v>317</v>
      </c>
      <c r="F225" t="s">
        <v>661</v>
      </c>
      <c r="G225" t="s">
        <v>340</v>
      </c>
      <c r="H225" t="s">
        <v>607</v>
      </c>
      <c r="I225">
        <v>0.50951999999999997</v>
      </c>
      <c r="J225">
        <v>2.2289E-2</v>
      </c>
      <c r="K225">
        <v>0.2238</v>
      </c>
      <c r="L225">
        <v>2018.2</v>
      </c>
      <c r="M225">
        <v>8.6247000000000007</v>
      </c>
      <c r="N225">
        <v>17.768000000000001</v>
      </c>
      <c r="O225">
        <v>1550.5</v>
      </c>
      <c r="P225" s="1">
        <v>157910</v>
      </c>
      <c r="Q225">
        <v>-445.89</v>
      </c>
      <c r="R225">
        <v>0.98834999999999995</v>
      </c>
      <c r="S225">
        <v>0.98746</v>
      </c>
      <c r="T225">
        <v>0.44244</v>
      </c>
      <c r="U225">
        <v>0.21573999999999999</v>
      </c>
      <c r="V225">
        <v>-0.22165000000000001</v>
      </c>
      <c r="W225">
        <v>-0.28273999999999999</v>
      </c>
      <c r="X225">
        <v>4.5315000000000003</v>
      </c>
      <c r="Y225">
        <v>1.9301999999999999</v>
      </c>
      <c r="Z225">
        <v>0.45888000000000001</v>
      </c>
      <c r="AA225">
        <v>0.43181999999999998</v>
      </c>
      <c r="AB225">
        <v>3.0158999999999998</v>
      </c>
      <c r="AC225">
        <v>2.3313999999999999</v>
      </c>
      <c r="AD225">
        <v>43</v>
      </c>
      <c r="AE225">
        <v>14</v>
      </c>
      <c r="AF225">
        <v>0.84423000000000004</v>
      </c>
      <c r="AG225">
        <v>5.6281999999999999E-2</v>
      </c>
      <c r="AH225">
        <v>0.78795000000000004</v>
      </c>
      <c r="AI225">
        <v>14</v>
      </c>
      <c r="AJ225">
        <v>0</v>
      </c>
      <c r="AK225">
        <v>13</v>
      </c>
      <c r="AL225">
        <v>0</v>
      </c>
      <c r="AM225">
        <v>0</v>
      </c>
      <c r="AN225">
        <v>0</v>
      </c>
      <c r="AO225">
        <v>0.85050999999999999</v>
      </c>
      <c r="AP225">
        <v>0</v>
      </c>
      <c r="AQ225">
        <v>1</v>
      </c>
      <c r="AR225" t="s">
        <v>95</v>
      </c>
      <c r="AS225" t="s">
        <v>95</v>
      </c>
      <c r="AT225" t="s">
        <v>95</v>
      </c>
      <c r="AU225" t="s">
        <v>95</v>
      </c>
      <c r="AV225" t="s">
        <v>95</v>
      </c>
      <c r="AW225" t="s">
        <v>95</v>
      </c>
      <c r="AX225" t="s">
        <v>95</v>
      </c>
      <c r="AY225" t="s">
        <v>95</v>
      </c>
      <c r="AZ225" t="s">
        <v>95</v>
      </c>
      <c r="BA225" t="s">
        <v>95</v>
      </c>
      <c r="BB225" t="s">
        <v>95</v>
      </c>
      <c r="BC225" t="s">
        <v>95</v>
      </c>
      <c r="BD225" t="s">
        <v>95</v>
      </c>
      <c r="BH225" t="s">
        <v>341</v>
      </c>
      <c r="BI225">
        <v>1</v>
      </c>
      <c r="BJ225" t="s">
        <v>97</v>
      </c>
      <c r="BK225" t="s">
        <v>138</v>
      </c>
      <c r="BL225">
        <v>0</v>
      </c>
      <c r="BM225">
        <v>0</v>
      </c>
      <c r="BN225">
        <v>0</v>
      </c>
      <c r="BO225">
        <v>0</v>
      </c>
      <c r="BP225">
        <v>0</v>
      </c>
      <c r="BQ225">
        <v>0</v>
      </c>
      <c r="BS225">
        <v>1</v>
      </c>
      <c r="BT225">
        <v>1</v>
      </c>
      <c r="BU225">
        <v>0</v>
      </c>
      <c r="BV225">
        <v>0</v>
      </c>
      <c r="BW225">
        <v>0</v>
      </c>
      <c r="BX225">
        <v>0</v>
      </c>
      <c r="BY225">
        <v>288</v>
      </c>
      <c r="BZ225" t="s">
        <v>123</v>
      </c>
      <c r="CA225" t="s">
        <v>123</v>
      </c>
      <c r="CG225" s="4">
        <v>1</v>
      </c>
      <c r="CH225" s="4">
        <v>1</v>
      </c>
      <c r="CI225" s="5">
        <v>0</v>
      </c>
      <c r="CJ225" s="5">
        <v>0</v>
      </c>
      <c r="CK225" s="5">
        <v>0</v>
      </c>
      <c r="CL225" s="5">
        <v>0</v>
      </c>
    </row>
    <row r="226" spans="1:90" hidden="1" x14ac:dyDescent="0.2">
      <c r="A226" t="s">
        <v>662</v>
      </c>
      <c r="B226" t="s">
        <v>604</v>
      </c>
      <c r="C226" t="s">
        <v>192</v>
      </c>
      <c r="D226">
        <v>3.5</v>
      </c>
      <c r="E226" t="s">
        <v>317</v>
      </c>
      <c r="F226" t="s">
        <v>663</v>
      </c>
      <c r="G226" t="s">
        <v>344</v>
      </c>
      <c r="H226" t="s">
        <v>607</v>
      </c>
      <c r="I226">
        <v>0.57913999999999999</v>
      </c>
      <c r="J226">
        <v>2.6564000000000001E-2</v>
      </c>
      <c r="K226">
        <v>0.26929999999999998</v>
      </c>
      <c r="L226">
        <v>2017.7</v>
      </c>
      <c r="M226">
        <v>7.5879000000000003</v>
      </c>
      <c r="N226">
        <v>16.042999999999999</v>
      </c>
      <c r="O226">
        <v>1549.6</v>
      </c>
      <c r="P226" s="1">
        <v>158000</v>
      </c>
      <c r="Q226">
        <v>-536.63</v>
      </c>
      <c r="R226">
        <v>0.99048000000000003</v>
      </c>
      <c r="S226">
        <v>0.98977999999999999</v>
      </c>
      <c r="T226">
        <v>0.47125</v>
      </c>
      <c r="U226">
        <v>0.23491000000000001</v>
      </c>
      <c r="V226">
        <v>-0.27044000000000001</v>
      </c>
      <c r="W226">
        <v>-0.33094000000000001</v>
      </c>
      <c r="X226">
        <v>5.4425999999999997</v>
      </c>
      <c r="Y226">
        <v>2.5110999999999999</v>
      </c>
      <c r="Z226">
        <v>0.52461999999999998</v>
      </c>
      <c r="AA226">
        <v>0.50197999999999998</v>
      </c>
      <c r="AB226">
        <v>3.3292999999999999</v>
      </c>
      <c r="AC226">
        <v>2.7545000000000002</v>
      </c>
      <c r="AD226">
        <v>45</v>
      </c>
      <c r="AE226">
        <v>16</v>
      </c>
      <c r="AF226">
        <v>0.93500000000000005</v>
      </c>
      <c r="AG226">
        <v>6.2334000000000001E-2</v>
      </c>
      <c r="AH226">
        <v>0.87266999999999995</v>
      </c>
      <c r="AI226">
        <v>16</v>
      </c>
      <c r="AJ226">
        <v>2</v>
      </c>
      <c r="AK226">
        <v>15</v>
      </c>
      <c r="AL226">
        <v>1</v>
      </c>
      <c r="AM226">
        <v>0</v>
      </c>
      <c r="AN226">
        <v>0</v>
      </c>
      <c r="AO226">
        <v>0.90098</v>
      </c>
      <c r="AP226">
        <v>0</v>
      </c>
      <c r="AQ226">
        <v>1</v>
      </c>
      <c r="AR226" t="s">
        <v>95</v>
      </c>
      <c r="AS226" t="s">
        <v>95</v>
      </c>
      <c r="AT226" t="s">
        <v>95</v>
      </c>
      <c r="AU226" t="s">
        <v>95</v>
      </c>
      <c r="AV226" t="s">
        <v>95</v>
      </c>
      <c r="AW226" t="s">
        <v>95</v>
      </c>
      <c r="AX226" t="s">
        <v>95</v>
      </c>
      <c r="AY226" t="s">
        <v>95</v>
      </c>
      <c r="AZ226" t="s">
        <v>95</v>
      </c>
      <c r="BA226" t="s">
        <v>95</v>
      </c>
      <c r="BB226" t="s">
        <v>95</v>
      </c>
      <c r="BC226" t="s">
        <v>95</v>
      </c>
      <c r="BD226" t="s">
        <v>95</v>
      </c>
      <c r="BH226" t="s">
        <v>345</v>
      </c>
      <c r="BI226">
        <v>1</v>
      </c>
      <c r="BJ226" t="s">
        <v>97</v>
      </c>
      <c r="BK226" t="s">
        <v>180</v>
      </c>
      <c r="BL226">
        <v>0</v>
      </c>
      <c r="BM226">
        <v>0</v>
      </c>
      <c r="BN226">
        <v>0</v>
      </c>
      <c r="BO226">
        <v>0</v>
      </c>
      <c r="BP226">
        <v>0</v>
      </c>
      <c r="BQ226">
        <v>0</v>
      </c>
      <c r="BS226">
        <v>1</v>
      </c>
      <c r="BT226">
        <v>1</v>
      </c>
      <c r="BU226">
        <v>0</v>
      </c>
      <c r="BV226">
        <v>0</v>
      </c>
      <c r="BW226">
        <v>0</v>
      </c>
      <c r="BX226">
        <v>0</v>
      </c>
      <c r="BY226">
        <v>289</v>
      </c>
      <c r="BZ226" t="s">
        <v>123</v>
      </c>
      <c r="CA226" t="s">
        <v>123</v>
      </c>
      <c r="CG226" s="4">
        <v>1</v>
      </c>
      <c r="CH226" s="4">
        <v>1</v>
      </c>
      <c r="CI226" s="5">
        <v>0</v>
      </c>
      <c r="CJ226" s="5">
        <v>0</v>
      </c>
      <c r="CK226" s="5">
        <v>0</v>
      </c>
      <c r="CL226" s="5">
        <v>0</v>
      </c>
    </row>
    <row r="227" spans="1:90" hidden="1" x14ac:dyDescent="0.2">
      <c r="A227" t="s">
        <v>664</v>
      </c>
      <c r="B227" t="s">
        <v>604</v>
      </c>
      <c r="C227" t="s">
        <v>192</v>
      </c>
      <c r="D227">
        <v>3.5</v>
      </c>
      <c r="E227" t="s">
        <v>317</v>
      </c>
      <c r="F227" t="s">
        <v>665</v>
      </c>
      <c r="G227" t="s">
        <v>348</v>
      </c>
      <c r="H227" t="s">
        <v>607</v>
      </c>
      <c r="I227">
        <v>0.58743000000000001</v>
      </c>
      <c r="J227">
        <v>4.6860000000000001E-3</v>
      </c>
      <c r="K227">
        <v>3.8649000000000003E-2</v>
      </c>
      <c r="L227">
        <v>2038.8</v>
      </c>
      <c r="M227">
        <v>7.4808000000000003</v>
      </c>
      <c r="N227" s="1">
        <v>499050</v>
      </c>
      <c r="O227">
        <v>1554.2</v>
      </c>
      <c r="P227" s="1">
        <v>157530</v>
      </c>
      <c r="Q227">
        <v>-76.978999999999999</v>
      </c>
      <c r="R227">
        <v>0.83409999999999995</v>
      </c>
      <c r="S227">
        <v>0.82028000000000001</v>
      </c>
      <c r="T227">
        <v>0.35508000000000001</v>
      </c>
      <c r="U227">
        <v>0.14202999999999999</v>
      </c>
      <c r="V227">
        <v>-0.11842</v>
      </c>
      <c r="W227">
        <v>-0.17888000000000001</v>
      </c>
      <c r="X227">
        <v>0.92195000000000005</v>
      </c>
      <c r="Y227">
        <v>0.3</v>
      </c>
      <c r="Z227">
        <v>0.26190000000000002</v>
      </c>
      <c r="AA227">
        <v>0.222</v>
      </c>
      <c r="AB227">
        <v>0.74897000000000002</v>
      </c>
      <c r="AC227">
        <v>0.42687000000000003</v>
      </c>
      <c r="AD227">
        <v>40</v>
      </c>
      <c r="AE227">
        <v>7</v>
      </c>
      <c r="AF227" s="1">
        <v>1.0019E-5</v>
      </c>
      <c r="AG227" s="1">
        <v>2.0038000000000002E-6</v>
      </c>
      <c r="AH227" s="1">
        <v>8.0152000000000008E-6</v>
      </c>
      <c r="AI227">
        <v>11</v>
      </c>
      <c r="AJ227">
        <v>0</v>
      </c>
      <c r="AK227">
        <v>10</v>
      </c>
      <c r="AL227">
        <v>0</v>
      </c>
      <c r="AM227">
        <v>0</v>
      </c>
      <c r="AN227">
        <v>1</v>
      </c>
      <c r="AO227">
        <v>0.29411999999999999</v>
      </c>
      <c r="AP227">
        <v>0</v>
      </c>
      <c r="AQ227">
        <v>1</v>
      </c>
      <c r="AR227" t="s">
        <v>95</v>
      </c>
      <c r="AS227" t="s">
        <v>95</v>
      </c>
      <c r="AT227" t="s">
        <v>95</v>
      </c>
      <c r="AU227" t="s">
        <v>94</v>
      </c>
      <c r="AV227" t="s">
        <v>95</v>
      </c>
      <c r="AW227" t="s">
        <v>94</v>
      </c>
      <c r="AX227" t="s">
        <v>94</v>
      </c>
      <c r="AY227" t="s">
        <v>94</v>
      </c>
      <c r="AZ227" t="s">
        <v>94</v>
      </c>
      <c r="BA227" t="s">
        <v>94</v>
      </c>
      <c r="BB227" t="s">
        <v>94</v>
      </c>
      <c r="BC227" t="s">
        <v>94</v>
      </c>
      <c r="BD227" t="s">
        <v>94</v>
      </c>
      <c r="BH227" t="s">
        <v>341</v>
      </c>
      <c r="BI227">
        <v>1</v>
      </c>
      <c r="BJ227" t="s">
        <v>97</v>
      </c>
      <c r="BK227" t="s">
        <v>138</v>
      </c>
      <c r="BL227">
        <v>0</v>
      </c>
      <c r="BM227">
        <v>0</v>
      </c>
      <c r="BN227">
        <v>0</v>
      </c>
      <c r="BO227">
        <v>0</v>
      </c>
      <c r="BP227">
        <v>0</v>
      </c>
      <c r="BQ227">
        <v>0</v>
      </c>
      <c r="BS227">
        <v>1</v>
      </c>
      <c r="BT227">
        <v>1</v>
      </c>
      <c r="BU227">
        <v>0</v>
      </c>
      <c r="BV227">
        <v>0</v>
      </c>
      <c r="BW227">
        <v>0</v>
      </c>
      <c r="BX227">
        <v>0</v>
      </c>
      <c r="BY227">
        <v>290</v>
      </c>
      <c r="BZ227" t="s">
        <v>123</v>
      </c>
      <c r="CA227" t="s">
        <v>123</v>
      </c>
      <c r="CG227" s="4">
        <v>0</v>
      </c>
      <c r="CH227" s="4">
        <v>1</v>
      </c>
      <c r="CI227" s="5">
        <v>0</v>
      </c>
      <c r="CJ227" s="5">
        <v>0</v>
      </c>
      <c r="CK227" s="5">
        <v>0</v>
      </c>
      <c r="CL227" s="5">
        <v>0</v>
      </c>
    </row>
    <row r="228" spans="1:90" hidden="1" x14ac:dyDescent="0.2">
      <c r="A228" t="s">
        <v>666</v>
      </c>
      <c r="B228" t="s">
        <v>604</v>
      </c>
      <c r="C228" t="s">
        <v>192</v>
      </c>
      <c r="D228">
        <v>3.5</v>
      </c>
      <c r="E228" t="s">
        <v>317</v>
      </c>
      <c r="F228" t="s">
        <v>667</v>
      </c>
      <c r="G228" t="s">
        <v>351</v>
      </c>
      <c r="H228" t="s">
        <v>607</v>
      </c>
      <c r="I228">
        <v>0.65161999999999998</v>
      </c>
      <c r="J228">
        <v>0.39228000000000002</v>
      </c>
      <c r="K228">
        <v>0.11476</v>
      </c>
      <c r="L228">
        <v>2022.9</v>
      </c>
      <c r="M228">
        <v>6.7439</v>
      </c>
      <c r="N228">
        <v>20.486999999999998</v>
      </c>
      <c r="O228">
        <v>6.5719000000000003</v>
      </c>
      <c r="P228">
        <v>2022</v>
      </c>
      <c r="Q228">
        <v>-228.79</v>
      </c>
      <c r="R228">
        <v>0.99234</v>
      </c>
      <c r="S228">
        <v>0.99177999999999999</v>
      </c>
      <c r="T228">
        <v>0.24471999999999999</v>
      </c>
      <c r="U228">
        <v>0.10667</v>
      </c>
      <c r="V228">
        <v>0.98516000000000004</v>
      </c>
      <c r="W228">
        <v>0.98445000000000005</v>
      </c>
      <c r="X228">
        <v>0.34068999999999999</v>
      </c>
      <c r="Y228">
        <v>0.15121000000000001</v>
      </c>
      <c r="Z228">
        <v>0.28403</v>
      </c>
      <c r="AA228">
        <v>0.24993000000000001</v>
      </c>
      <c r="AB228">
        <v>2.3662000000000001</v>
      </c>
      <c r="AC228">
        <v>1.5685</v>
      </c>
      <c r="AD228">
        <v>45</v>
      </c>
      <c r="AE228">
        <v>9</v>
      </c>
      <c r="AF228">
        <v>0.68335000000000001</v>
      </c>
      <c r="AG228">
        <v>4.8811E-2</v>
      </c>
      <c r="AH228">
        <v>0.63453999999999999</v>
      </c>
      <c r="AI228">
        <v>9</v>
      </c>
      <c r="AJ228">
        <v>0</v>
      </c>
      <c r="AK228">
        <v>8</v>
      </c>
      <c r="AL228">
        <v>0</v>
      </c>
      <c r="AM228">
        <v>0</v>
      </c>
      <c r="AN228">
        <v>1</v>
      </c>
      <c r="AO228">
        <v>0.69974999999999998</v>
      </c>
      <c r="AP228">
        <v>0</v>
      </c>
      <c r="AQ228">
        <v>1</v>
      </c>
      <c r="AR228" t="s">
        <v>95</v>
      </c>
      <c r="AS228" t="s">
        <v>95</v>
      </c>
      <c r="AT228" t="s">
        <v>95</v>
      </c>
      <c r="AU228" t="s">
        <v>95</v>
      </c>
      <c r="AV228" t="s">
        <v>95</v>
      </c>
      <c r="AW228" t="s">
        <v>95</v>
      </c>
      <c r="AX228" t="s">
        <v>94</v>
      </c>
      <c r="AY228" t="s">
        <v>95</v>
      </c>
      <c r="AZ228" t="s">
        <v>94</v>
      </c>
      <c r="BA228" t="s">
        <v>94</v>
      </c>
      <c r="BB228" t="s">
        <v>94</v>
      </c>
      <c r="BC228" t="s">
        <v>94</v>
      </c>
      <c r="BD228" t="s">
        <v>94</v>
      </c>
      <c r="BI228">
        <v>0</v>
      </c>
      <c r="BJ228" t="s">
        <v>137</v>
      </c>
      <c r="BK228" t="s">
        <v>180</v>
      </c>
      <c r="BL228">
        <v>1</v>
      </c>
      <c r="BM228">
        <v>1</v>
      </c>
      <c r="BN228">
        <v>0</v>
      </c>
      <c r="BO228">
        <v>0</v>
      </c>
      <c r="BP228">
        <v>0</v>
      </c>
      <c r="BQ228">
        <v>0</v>
      </c>
      <c r="BS228">
        <v>1</v>
      </c>
      <c r="BT228">
        <v>1</v>
      </c>
      <c r="BU228">
        <v>0</v>
      </c>
      <c r="BV228">
        <v>0</v>
      </c>
      <c r="BW228">
        <v>0</v>
      </c>
      <c r="BX228">
        <v>0</v>
      </c>
      <c r="BY228">
        <v>291</v>
      </c>
      <c r="CG228" s="4">
        <v>1</v>
      </c>
      <c r="CH228" s="4">
        <v>1</v>
      </c>
      <c r="CI228" s="5">
        <v>0</v>
      </c>
      <c r="CJ228" s="5">
        <v>0</v>
      </c>
      <c r="CK228" s="5">
        <v>0</v>
      </c>
      <c r="CL228" s="5">
        <v>0</v>
      </c>
    </row>
    <row r="229" spans="1:90" hidden="1" x14ac:dyDescent="0.2">
      <c r="A229" t="s">
        <v>668</v>
      </c>
      <c r="B229" t="s">
        <v>604</v>
      </c>
      <c r="C229" t="s">
        <v>192</v>
      </c>
      <c r="D229">
        <v>3.5</v>
      </c>
      <c r="E229" t="s">
        <v>317</v>
      </c>
      <c r="F229" t="s">
        <v>669</v>
      </c>
      <c r="G229" t="s">
        <v>354</v>
      </c>
      <c r="H229" t="s">
        <v>607</v>
      </c>
      <c r="I229">
        <v>16.719000000000001</v>
      </c>
      <c r="J229">
        <v>0.30939</v>
      </c>
      <c r="K229">
        <v>3.6759E-2</v>
      </c>
      <c r="L229">
        <v>2020</v>
      </c>
      <c r="M229">
        <v>0.26284999999999997</v>
      </c>
      <c r="N229">
        <v>3</v>
      </c>
      <c r="O229">
        <v>1.2615E-3</v>
      </c>
      <c r="P229">
        <v>1998</v>
      </c>
      <c r="Q229">
        <v>-73.28</v>
      </c>
      <c r="R229">
        <v>0.91583999999999999</v>
      </c>
      <c r="S229">
        <v>0.90968000000000004</v>
      </c>
      <c r="T229">
        <v>0.25819999999999999</v>
      </c>
      <c r="U229">
        <v>6.6667000000000004E-2</v>
      </c>
      <c r="V229">
        <v>0.84492999999999996</v>
      </c>
      <c r="W229">
        <v>0.83753999999999995</v>
      </c>
      <c r="X229">
        <v>0.35048000000000001</v>
      </c>
      <c r="Y229">
        <v>0.15312999999999999</v>
      </c>
      <c r="Z229">
        <v>0.28771999999999998</v>
      </c>
      <c r="AA229">
        <v>0.25380999999999998</v>
      </c>
      <c r="AB229">
        <v>0.75112999999999996</v>
      </c>
      <c r="AC229">
        <v>0.51395000000000002</v>
      </c>
      <c r="AD229">
        <v>45</v>
      </c>
      <c r="AE229">
        <v>6</v>
      </c>
      <c r="AF229">
        <v>1.3332999999999999</v>
      </c>
      <c r="AG229">
        <v>0.33333000000000002</v>
      </c>
      <c r="AH229">
        <v>1</v>
      </c>
      <c r="AI229">
        <v>9</v>
      </c>
      <c r="AJ229">
        <v>0</v>
      </c>
      <c r="AK229">
        <v>8</v>
      </c>
      <c r="AL229">
        <v>0</v>
      </c>
      <c r="AM229">
        <v>0</v>
      </c>
      <c r="AN229">
        <v>1</v>
      </c>
      <c r="AO229">
        <v>0.65</v>
      </c>
      <c r="AP229">
        <v>0</v>
      </c>
      <c r="AQ229">
        <v>1</v>
      </c>
      <c r="AR229" t="s">
        <v>95</v>
      </c>
      <c r="AS229" t="s">
        <v>95</v>
      </c>
      <c r="AT229" t="s">
        <v>95</v>
      </c>
      <c r="AU229" t="s">
        <v>95</v>
      </c>
      <c r="AV229" t="s">
        <v>95</v>
      </c>
      <c r="AW229" t="s">
        <v>95</v>
      </c>
      <c r="AX229" t="s">
        <v>94</v>
      </c>
      <c r="AY229" t="s">
        <v>95</v>
      </c>
      <c r="AZ229" t="s">
        <v>94</v>
      </c>
      <c r="BA229" t="s">
        <v>94</v>
      </c>
      <c r="BB229" t="s">
        <v>94</v>
      </c>
      <c r="BC229" t="s">
        <v>94</v>
      </c>
      <c r="BD229" t="s">
        <v>94</v>
      </c>
      <c r="BH229" t="s">
        <v>341</v>
      </c>
      <c r="BI229">
        <v>1</v>
      </c>
      <c r="BJ229" t="s">
        <v>97</v>
      </c>
      <c r="BK229" t="s">
        <v>138</v>
      </c>
      <c r="BL229">
        <v>0</v>
      </c>
      <c r="BM229">
        <v>0</v>
      </c>
      <c r="BN229">
        <v>0</v>
      </c>
      <c r="BO229">
        <v>0</v>
      </c>
      <c r="BP229">
        <v>0</v>
      </c>
      <c r="BQ229">
        <v>0</v>
      </c>
      <c r="BS229">
        <v>0</v>
      </c>
      <c r="BT229">
        <v>1</v>
      </c>
      <c r="BU229">
        <v>0</v>
      </c>
      <c r="BV229">
        <v>0</v>
      </c>
      <c r="BW229">
        <v>0</v>
      </c>
      <c r="BX229">
        <v>0</v>
      </c>
      <c r="BY229">
        <v>292</v>
      </c>
      <c r="CA229" t="s">
        <v>123</v>
      </c>
      <c r="CG229" s="4">
        <v>0</v>
      </c>
      <c r="CH229" s="4">
        <v>1</v>
      </c>
      <c r="CI229" s="5">
        <v>0</v>
      </c>
      <c r="CJ229" s="5">
        <v>0</v>
      </c>
      <c r="CK229" s="5">
        <v>0</v>
      </c>
      <c r="CL229" s="5">
        <v>0</v>
      </c>
    </row>
    <row r="230" spans="1:90" hidden="1" x14ac:dyDescent="0.2">
      <c r="A230" t="s">
        <v>670</v>
      </c>
      <c r="B230" t="s">
        <v>604</v>
      </c>
      <c r="C230" t="s">
        <v>192</v>
      </c>
      <c r="D230">
        <v>3.5</v>
      </c>
      <c r="E230" t="s">
        <v>317</v>
      </c>
      <c r="F230" t="s">
        <v>671</v>
      </c>
      <c r="G230" t="s">
        <v>357</v>
      </c>
      <c r="H230" t="s">
        <v>607</v>
      </c>
      <c r="I230">
        <v>0.93164000000000002</v>
      </c>
      <c r="J230">
        <v>0.93162</v>
      </c>
      <c r="K230">
        <v>0.153</v>
      </c>
      <c r="L230">
        <v>2037.1</v>
      </c>
      <c r="M230">
        <v>4.7168999999999999</v>
      </c>
      <c r="N230" s="1">
        <v>6426300</v>
      </c>
      <c r="O230">
        <v>2.0377000000000001</v>
      </c>
      <c r="P230">
        <v>2021</v>
      </c>
      <c r="Q230">
        <v>-305.08999999999997</v>
      </c>
      <c r="R230">
        <v>0.99294000000000004</v>
      </c>
      <c r="S230">
        <v>0.99241999999999997</v>
      </c>
      <c r="T230">
        <v>0.43619000000000002</v>
      </c>
      <c r="U230">
        <v>0.14202000000000001</v>
      </c>
      <c r="V230">
        <v>0.99294000000000004</v>
      </c>
      <c r="W230">
        <v>0.99260000000000004</v>
      </c>
      <c r="X230">
        <v>0.43619000000000002</v>
      </c>
      <c r="Y230">
        <v>0.14202000000000001</v>
      </c>
      <c r="Z230">
        <v>0.14649999999999999</v>
      </c>
      <c r="AA230">
        <v>0.10586</v>
      </c>
      <c r="AB230">
        <v>4.7960000000000003</v>
      </c>
      <c r="AC230">
        <v>2.4089999999999998</v>
      </c>
      <c r="AD230">
        <v>45</v>
      </c>
      <c r="AE230">
        <v>4</v>
      </c>
      <c r="AF230" s="1">
        <v>5.1518999999999998E-6</v>
      </c>
      <c r="AG230" s="1">
        <v>4.9717E-7</v>
      </c>
      <c r="AH230" s="1">
        <v>4.6547999999999999E-6</v>
      </c>
      <c r="AI230">
        <v>4</v>
      </c>
      <c r="AJ230">
        <v>0</v>
      </c>
      <c r="AK230">
        <v>3</v>
      </c>
      <c r="AL230">
        <v>0</v>
      </c>
      <c r="AM230">
        <v>0</v>
      </c>
      <c r="AN230">
        <v>1</v>
      </c>
      <c r="AO230">
        <v>0.36647000000000002</v>
      </c>
      <c r="AP230">
        <v>0</v>
      </c>
      <c r="AQ230">
        <v>1</v>
      </c>
      <c r="AR230" t="s">
        <v>95</v>
      </c>
      <c r="AS230" t="s">
        <v>96</v>
      </c>
      <c r="AT230" t="s">
        <v>94</v>
      </c>
      <c r="AU230" t="s">
        <v>95</v>
      </c>
      <c r="AV230" t="s">
        <v>95</v>
      </c>
      <c r="AW230" t="s">
        <v>95</v>
      </c>
      <c r="AX230" t="s">
        <v>94</v>
      </c>
      <c r="AY230" t="s">
        <v>94</v>
      </c>
      <c r="AZ230" t="s">
        <v>94</v>
      </c>
      <c r="BA230" t="s">
        <v>96</v>
      </c>
      <c r="BB230" t="s">
        <v>96</v>
      </c>
      <c r="BC230" t="s">
        <v>96</v>
      </c>
      <c r="BD230" t="s">
        <v>96</v>
      </c>
      <c r="BI230">
        <v>0</v>
      </c>
      <c r="BJ230" t="s">
        <v>137</v>
      </c>
      <c r="BK230" t="s">
        <v>180</v>
      </c>
      <c r="BL230">
        <v>1</v>
      </c>
      <c r="BM230">
        <v>1</v>
      </c>
      <c r="BN230">
        <v>0</v>
      </c>
      <c r="BO230">
        <v>0</v>
      </c>
      <c r="BP230">
        <v>0</v>
      </c>
      <c r="BQ230">
        <v>0</v>
      </c>
      <c r="BS230">
        <v>1</v>
      </c>
      <c r="BT230">
        <v>1</v>
      </c>
      <c r="BU230">
        <v>0</v>
      </c>
      <c r="BV230">
        <v>0</v>
      </c>
      <c r="BW230">
        <v>0</v>
      </c>
      <c r="BX230">
        <v>0</v>
      </c>
      <c r="BY230">
        <v>293</v>
      </c>
      <c r="CG230" s="4">
        <v>0</v>
      </c>
      <c r="CH230" s="4">
        <v>1</v>
      </c>
      <c r="CI230" s="5">
        <v>0</v>
      </c>
      <c r="CJ230" s="5">
        <v>0</v>
      </c>
      <c r="CK230" s="5">
        <v>0</v>
      </c>
      <c r="CL230" s="5">
        <v>0</v>
      </c>
    </row>
    <row r="231" spans="1:90" hidden="1" x14ac:dyDescent="0.2">
      <c r="A231" t="s">
        <v>672</v>
      </c>
      <c r="B231" t="s">
        <v>604</v>
      </c>
      <c r="C231" t="s">
        <v>192</v>
      </c>
      <c r="D231">
        <v>3.5</v>
      </c>
      <c r="E231" t="s">
        <v>317</v>
      </c>
      <c r="F231" t="s">
        <v>673</v>
      </c>
      <c r="G231" t="s">
        <v>360</v>
      </c>
      <c r="H231" t="s">
        <v>607</v>
      </c>
      <c r="I231">
        <v>1.2811999999999999</v>
      </c>
      <c r="J231">
        <v>1.2811999999999999</v>
      </c>
      <c r="K231">
        <v>9.3165999999999999E-2</v>
      </c>
      <c r="L231">
        <v>2033.2</v>
      </c>
      <c r="M231">
        <v>3.4298999999999999</v>
      </c>
      <c r="N231" s="1">
        <v>2726000</v>
      </c>
      <c r="O231">
        <v>5.8586999999999998</v>
      </c>
      <c r="P231">
        <v>2023</v>
      </c>
      <c r="Q231">
        <v>-185.78</v>
      </c>
      <c r="R231">
        <v>0.97062999999999999</v>
      </c>
      <c r="S231">
        <v>0.96848999999999996</v>
      </c>
      <c r="T231">
        <v>0.57081999999999999</v>
      </c>
      <c r="U231">
        <v>0.15425</v>
      </c>
      <c r="V231">
        <v>0.97062999999999999</v>
      </c>
      <c r="W231">
        <v>0.96923999999999999</v>
      </c>
      <c r="X231">
        <v>0.57081999999999999</v>
      </c>
      <c r="Y231">
        <v>0.15425</v>
      </c>
      <c r="Z231">
        <v>0.13194</v>
      </c>
      <c r="AA231">
        <v>9.0605000000000005E-2</v>
      </c>
      <c r="AB231">
        <v>3.1034999999999999</v>
      </c>
      <c r="AC231">
        <v>1.4422999999999999</v>
      </c>
      <c r="AD231">
        <v>45</v>
      </c>
      <c r="AE231">
        <v>4</v>
      </c>
      <c r="AF231" s="1">
        <v>8.0499000000000006E-6</v>
      </c>
      <c r="AG231" s="1">
        <v>1.172E-6</v>
      </c>
      <c r="AH231" s="1">
        <v>6.8777999999999996E-6</v>
      </c>
      <c r="AI231">
        <v>4</v>
      </c>
      <c r="AJ231">
        <v>0</v>
      </c>
      <c r="AK231">
        <v>3</v>
      </c>
      <c r="AL231">
        <v>0</v>
      </c>
      <c r="AM231">
        <v>0</v>
      </c>
      <c r="AN231">
        <v>1</v>
      </c>
      <c r="AO231">
        <v>0.23191000000000001</v>
      </c>
      <c r="AP231">
        <v>0</v>
      </c>
      <c r="AQ231">
        <v>1</v>
      </c>
      <c r="AR231" t="s">
        <v>95</v>
      </c>
      <c r="AS231" t="s">
        <v>96</v>
      </c>
      <c r="AT231" t="s">
        <v>94</v>
      </c>
      <c r="AU231" t="s">
        <v>94</v>
      </c>
      <c r="AV231" t="s">
        <v>95</v>
      </c>
      <c r="AW231" t="s">
        <v>94</v>
      </c>
      <c r="AX231" t="s">
        <v>94</v>
      </c>
      <c r="AY231" t="s">
        <v>94</v>
      </c>
      <c r="AZ231" t="s">
        <v>94</v>
      </c>
      <c r="BA231" t="s">
        <v>96</v>
      </c>
      <c r="BB231" t="s">
        <v>96</v>
      </c>
      <c r="BC231" t="s">
        <v>96</v>
      </c>
      <c r="BD231" t="s">
        <v>96</v>
      </c>
      <c r="BH231" t="s">
        <v>341</v>
      </c>
      <c r="BI231">
        <v>1</v>
      </c>
      <c r="BJ231" t="s">
        <v>97</v>
      </c>
      <c r="BK231" t="s">
        <v>138</v>
      </c>
      <c r="BL231">
        <v>0</v>
      </c>
      <c r="BM231">
        <v>0</v>
      </c>
      <c r="BN231">
        <v>0</v>
      </c>
      <c r="BO231">
        <v>0</v>
      </c>
      <c r="BP231">
        <v>0</v>
      </c>
      <c r="BQ231">
        <v>0</v>
      </c>
      <c r="BS231">
        <v>1</v>
      </c>
      <c r="BT231">
        <v>1</v>
      </c>
      <c r="BU231">
        <v>0</v>
      </c>
      <c r="BV231">
        <v>0</v>
      </c>
      <c r="BW231">
        <v>0</v>
      </c>
      <c r="BX231">
        <v>0</v>
      </c>
      <c r="BY231">
        <v>294</v>
      </c>
      <c r="BZ231" t="s">
        <v>123</v>
      </c>
      <c r="CA231" t="s">
        <v>123</v>
      </c>
      <c r="CG231" s="4">
        <v>0</v>
      </c>
      <c r="CH231" s="4">
        <v>1</v>
      </c>
      <c r="CI231" s="5">
        <v>0</v>
      </c>
      <c r="CJ231" s="5">
        <v>0</v>
      </c>
      <c r="CK231" s="5">
        <v>0</v>
      </c>
      <c r="CL231" s="5">
        <v>0</v>
      </c>
    </row>
    <row r="232" spans="1:90" hidden="1" x14ac:dyDescent="0.2">
      <c r="A232" t="s">
        <v>674</v>
      </c>
      <c r="B232" t="s">
        <v>604</v>
      </c>
      <c r="C232" t="s">
        <v>192</v>
      </c>
      <c r="D232">
        <v>3.5</v>
      </c>
      <c r="E232" t="s">
        <v>317</v>
      </c>
      <c r="F232" t="s">
        <v>675</v>
      </c>
      <c r="G232" t="s">
        <v>357</v>
      </c>
      <c r="H232" t="s">
        <v>607</v>
      </c>
      <c r="I232">
        <v>0.31929999999999997</v>
      </c>
      <c r="J232">
        <v>0.27734999999999999</v>
      </c>
      <c r="K232">
        <v>0.51348000000000005</v>
      </c>
      <c r="L232">
        <v>2026.9</v>
      </c>
      <c r="M232">
        <v>13.763</v>
      </c>
      <c r="N232">
        <v>174.33</v>
      </c>
      <c r="O232">
        <v>1.2806</v>
      </c>
      <c r="P232">
        <v>2010.7</v>
      </c>
      <c r="Q232">
        <v>-1023.6</v>
      </c>
      <c r="R232">
        <v>0.93550999999999995</v>
      </c>
      <c r="S232">
        <v>0.93079000000000001</v>
      </c>
      <c r="T232">
        <v>2.8407</v>
      </c>
      <c r="U232">
        <v>1.3848</v>
      </c>
      <c r="V232">
        <v>0.93474999999999997</v>
      </c>
      <c r="W232">
        <v>0.93164000000000002</v>
      </c>
      <c r="X232">
        <v>2.8574999999999999</v>
      </c>
      <c r="Y232">
        <v>1.4434</v>
      </c>
      <c r="Z232">
        <v>0.35541</v>
      </c>
      <c r="AA232">
        <v>0.32471</v>
      </c>
      <c r="AB232">
        <v>8.9808000000000003</v>
      </c>
      <c r="AC232">
        <v>6.6146000000000003</v>
      </c>
      <c r="AD232">
        <v>45</v>
      </c>
      <c r="AE232">
        <v>7</v>
      </c>
      <c r="AF232">
        <v>0.31023000000000001</v>
      </c>
      <c r="AG232">
        <v>0.11663</v>
      </c>
      <c r="AH232">
        <v>0.19359999999999999</v>
      </c>
      <c r="AI232">
        <v>7</v>
      </c>
      <c r="AJ232">
        <v>0</v>
      </c>
      <c r="AK232">
        <v>6</v>
      </c>
      <c r="AL232">
        <v>0</v>
      </c>
      <c r="AM232">
        <v>0</v>
      </c>
      <c r="AN232">
        <v>0</v>
      </c>
      <c r="AO232">
        <v>0.70265999999999995</v>
      </c>
      <c r="AP232">
        <v>0</v>
      </c>
      <c r="AQ232">
        <v>1</v>
      </c>
      <c r="AR232" t="s">
        <v>95</v>
      </c>
      <c r="AS232" t="s">
        <v>95</v>
      </c>
      <c r="AT232" t="s">
        <v>95</v>
      </c>
      <c r="AU232" t="s">
        <v>95</v>
      </c>
      <c r="AV232" t="s">
        <v>95</v>
      </c>
      <c r="AW232" t="s">
        <v>95</v>
      </c>
      <c r="AX232" t="s">
        <v>95</v>
      </c>
      <c r="AY232" t="s">
        <v>94</v>
      </c>
      <c r="AZ232" t="s">
        <v>95</v>
      </c>
      <c r="BA232" t="s">
        <v>94</v>
      </c>
      <c r="BB232" t="s">
        <v>95</v>
      </c>
      <c r="BC232" t="s">
        <v>94</v>
      </c>
      <c r="BD232" t="s">
        <v>95</v>
      </c>
      <c r="BI232">
        <v>0</v>
      </c>
      <c r="BJ232" t="s">
        <v>137</v>
      </c>
      <c r="BK232" t="s">
        <v>180</v>
      </c>
      <c r="BL232">
        <v>1</v>
      </c>
      <c r="BM232">
        <v>1</v>
      </c>
      <c r="BN232">
        <v>0</v>
      </c>
      <c r="BO232">
        <v>0</v>
      </c>
      <c r="BP232">
        <v>0</v>
      </c>
      <c r="BQ232">
        <v>0</v>
      </c>
      <c r="BS232">
        <v>1</v>
      </c>
      <c r="BT232">
        <v>1</v>
      </c>
      <c r="BU232">
        <v>0</v>
      </c>
      <c r="BV232">
        <v>0</v>
      </c>
      <c r="BW232">
        <v>0</v>
      </c>
      <c r="BX232">
        <v>0</v>
      </c>
      <c r="BY232">
        <v>295</v>
      </c>
      <c r="CG232" s="4">
        <v>1</v>
      </c>
      <c r="CH232" s="4">
        <v>1</v>
      </c>
      <c r="CI232" s="5">
        <v>0</v>
      </c>
      <c r="CJ232" s="5">
        <v>0</v>
      </c>
      <c r="CK232" s="5">
        <v>0</v>
      </c>
      <c r="CL232" s="5">
        <v>0</v>
      </c>
    </row>
    <row r="233" spans="1:90" hidden="1" x14ac:dyDescent="0.2">
      <c r="A233" t="s">
        <v>676</v>
      </c>
      <c r="B233" t="s">
        <v>604</v>
      </c>
      <c r="C233" t="s">
        <v>192</v>
      </c>
      <c r="D233">
        <v>3.5</v>
      </c>
      <c r="E233" t="s">
        <v>317</v>
      </c>
      <c r="F233" t="s">
        <v>677</v>
      </c>
      <c r="G233" t="s">
        <v>360</v>
      </c>
      <c r="H233" t="s">
        <v>607</v>
      </c>
      <c r="I233">
        <v>1.1308</v>
      </c>
      <c r="J233">
        <v>1.1296999999999999</v>
      </c>
      <c r="K233">
        <v>0.13778000000000001</v>
      </c>
      <c r="L233">
        <v>2032.5</v>
      </c>
      <c r="M233">
        <v>3.8862999999999999</v>
      </c>
      <c r="N233" s="1">
        <v>331990</v>
      </c>
      <c r="O233">
        <v>6.4450000000000003</v>
      </c>
      <c r="P233">
        <v>2022.9</v>
      </c>
      <c r="Q233">
        <v>-274.63</v>
      </c>
      <c r="R233">
        <v>0.51463999999999999</v>
      </c>
      <c r="S233">
        <v>0.47911999999999999</v>
      </c>
      <c r="T233">
        <v>3.0767000000000002</v>
      </c>
      <c r="U233">
        <v>0.60499000000000003</v>
      </c>
      <c r="V233">
        <v>0.51463999999999999</v>
      </c>
      <c r="W233">
        <v>0.49152000000000001</v>
      </c>
      <c r="X233">
        <v>3.0767000000000002</v>
      </c>
      <c r="Y233">
        <v>0.60506000000000004</v>
      </c>
      <c r="Z233">
        <v>0.16416</v>
      </c>
      <c r="AA233">
        <v>0.12436</v>
      </c>
      <c r="AB233">
        <v>4.0374999999999996</v>
      </c>
      <c r="AC233">
        <v>2.1522000000000001</v>
      </c>
      <c r="AD233">
        <v>45</v>
      </c>
      <c r="AE233">
        <v>5</v>
      </c>
      <c r="AF233" s="1">
        <v>6.6099000000000005E-5</v>
      </c>
      <c r="AG233" s="1">
        <v>9.9535000000000005E-6</v>
      </c>
      <c r="AH233" s="1">
        <v>5.6146000000000001E-5</v>
      </c>
      <c r="AI233">
        <v>7</v>
      </c>
      <c r="AJ233">
        <v>0</v>
      </c>
      <c r="AK233">
        <v>3</v>
      </c>
      <c r="AL233">
        <v>0</v>
      </c>
      <c r="AM233">
        <v>1</v>
      </c>
      <c r="AN233">
        <v>1</v>
      </c>
      <c r="AO233">
        <v>0.14376</v>
      </c>
      <c r="AP233">
        <v>0</v>
      </c>
      <c r="AQ233">
        <v>1</v>
      </c>
      <c r="AR233" t="s">
        <v>94</v>
      </c>
      <c r="AS233" t="s">
        <v>96</v>
      </c>
      <c r="AT233" t="s">
        <v>95</v>
      </c>
      <c r="AU233" t="s">
        <v>94</v>
      </c>
      <c r="AV233" t="s">
        <v>95</v>
      </c>
      <c r="AW233" t="s">
        <v>94</v>
      </c>
      <c r="AX233" t="s">
        <v>94</v>
      </c>
      <c r="AY233" t="s">
        <v>94</v>
      </c>
      <c r="AZ233" t="s">
        <v>94</v>
      </c>
      <c r="BA233" t="s">
        <v>96</v>
      </c>
      <c r="BB233" t="s">
        <v>96</v>
      </c>
      <c r="BC233" t="s">
        <v>96</v>
      </c>
      <c r="BD233" t="s">
        <v>96</v>
      </c>
      <c r="BH233" t="s">
        <v>341</v>
      </c>
      <c r="BI233">
        <v>1</v>
      </c>
      <c r="BJ233" t="s">
        <v>97</v>
      </c>
      <c r="BK233" t="s">
        <v>138</v>
      </c>
      <c r="BL233">
        <v>0</v>
      </c>
      <c r="BM233">
        <v>0</v>
      </c>
      <c r="BN233">
        <v>0</v>
      </c>
      <c r="BO233">
        <v>0</v>
      </c>
      <c r="BP233">
        <v>0</v>
      </c>
      <c r="BQ233">
        <v>0</v>
      </c>
      <c r="BS233">
        <v>1</v>
      </c>
      <c r="BT233">
        <v>1</v>
      </c>
      <c r="BU233">
        <v>0</v>
      </c>
      <c r="BV233">
        <v>0</v>
      </c>
      <c r="BW233">
        <v>0</v>
      </c>
      <c r="BX233">
        <v>0</v>
      </c>
      <c r="BY233">
        <v>296</v>
      </c>
      <c r="BZ233" t="s">
        <v>123</v>
      </c>
      <c r="CA233" t="s">
        <v>123</v>
      </c>
      <c r="CG233" s="4">
        <v>1</v>
      </c>
      <c r="CH233" s="4">
        <v>1</v>
      </c>
      <c r="CI233" s="5">
        <v>0</v>
      </c>
      <c r="CJ233" s="5">
        <v>0</v>
      </c>
      <c r="CK233" s="5">
        <v>0</v>
      </c>
      <c r="CL233" s="5">
        <v>0</v>
      </c>
    </row>
    <row r="234" spans="1:90" hidden="1" x14ac:dyDescent="0.2">
      <c r="A234" t="s">
        <v>678</v>
      </c>
      <c r="B234" t="s">
        <v>604</v>
      </c>
      <c r="C234" t="s">
        <v>192</v>
      </c>
      <c r="D234">
        <v>3.5</v>
      </c>
      <c r="E234" t="s">
        <v>317</v>
      </c>
      <c r="F234" t="s">
        <v>679</v>
      </c>
      <c r="G234" t="s">
        <v>351</v>
      </c>
      <c r="H234" t="s">
        <v>607</v>
      </c>
      <c r="I234">
        <v>0.48492000000000002</v>
      </c>
      <c r="J234">
        <v>4.8987000000000003E-2</v>
      </c>
      <c r="K234">
        <v>0.26429999999999998</v>
      </c>
      <c r="L234">
        <v>2022.2</v>
      </c>
      <c r="M234">
        <v>9.0622000000000007</v>
      </c>
      <c r="N234">
        <v>35.326999999999998</v>
      </c>
      <c r="O234">
        <v>-3.4407000000000001</v>
      </c>
      <c r="P234">
        <v>6571.7</v>
      </c>
      <c r="Q234">
        <v>-526.85</v>
      </c>
      <c r="R234">
        <v>0.99470999999999998</v>
      </c>
      <c r="S234">
        <v>0.99431999999999998</v>
      </c>
      <c r="T234">
        <v>0.41327000000000003</v>
      </c>
      <c r="U234">
        <v>0.18173</v>
      </c>
      <c r="V234">
        <v>-0.15914</v>
      </c>
      <c r="W234">
        <v>-0.21434</v>
      </c>
      <c r="X234">
        <v>6.1173999999999999</v>
      </c>
      <c r="Y234">
        <v>2.2667000000000002</v>
      </c>
      <c r="Z234">
        <v>0.36492999999999998</v>
      </c>
      <c r="AA234">
        <v>0.33468999999999999</v>
      </c>
      <c r="AB234">
        <v>4.5279999999999996</v>
      </c>
      <c r="AC234">
        <v>3.238</v>
      </c>
      <c r="AD234">
        <v>45</v>
      </c>
      <c r="AE234">
        <v>10</v>
      </c>
      <c r="AF234">
        <v>0.70767000000000002</v>
      </c>
      <c r="AG234">
        <v>2.8306999999999999E-2</v>
      </c>
      <c r="AH234">
        <v>0.67935999999999996</v>
      </c>
      <c r="AI234">
        <v>10</v>
      </c>
      <c r="AJ234">
        <v>0</v>
      </c>
      <c r="AK234">
        <v>9</v>
      </c>
      <c r="AL234">
        <v>0</v>
      </c>
      <c r="AM234">
        <v>0</v>
      </c>
      <c r="AN234">
        <v>1</v>
      </c>
      <c r="AO234">
        <v>0.78622000000000003</v>
      </c>
      <c r="AP234">
        <v>0</v>
      </c>
      <c r="AQ234">
        <v>1</v>
      </c>
      <c r="AR234" t="s">
        <v>95</v>
      </c>
      <c r="AS234" t="s">
        <v>95</v>
      </c>
      <c r="AT234" t="s">
        <v>95</v>
      </c>
      <c r="AU234" t="s">
        <v>95</v>
      </c>
      <c r="AV234" t="s">
        <v>95</v>
      </c>
      <c r="AW234" t="s">
        <v>95</v>
      </c>
      <c r="AX234" t="s">
        <v>95</v>
      </c>
      <c r="AY234" t="s">
        <v>95</v>
      </c>
      <c r="AZ234" t="s">
        <v>95</v>
      </c>
      <c r="BA234" t="s">
        <v>95</v>
      </c>
      <c r="BB234" t="s">
        <v>95</v>
      </c>
      <c r="BC234" t="s">
        <v>95</v>
      </c>
      <c r="BD234" t="s">
        <v>95</v>
      </c>
      <c r="BI234">
        <v>0</v>
      </c>
      <c r="BJ234" t="s">
        <v>137</v>
      </c>
      <c r="BK234" t="s">
        <v>180</v>
      </c>
      <c r="BL234">
        <v>1</v>
      </c>
      <c r="BM234">
        <v>1</v>
      </c>
      <c r="BN234">
        <v>0</v>
      </c>
      <c r="BO234">
        <v>0</v>
      </c>
      <c r="BP234">
        <v>0</v>
      </c>
      <c r="BQ234">
        <v>0</v>
      </c>
      <c r="BS234">
        <v>1</v>
      </c>
      <c r="BT234">
        <v>1</v>
      </c>
      <c r="BU234">
        <v>0</v>
      </c>
      <c r="BV234">
        <v>0</v>
      </c>
      <c r="BW234">
        <v>0</v>
      </c>
      <c r="BX234">
        <v>0</v>
      </c>
      <c r="BY234">
        <v>297</v>
      </c>
      <c r="CG234" s="4">
        <v>1</v>
      </c>
      <c r="CH234" s="4">
        <v>1</v>
      </c>
      <c r="CI234" s="5">
        <v>0</v>
      </c>
      <c r="CJ234" s="5">
        <v>0</v>
      </c>
      <c r="CK234" s="5">
        <v>0</v>
      </c>
      <c r="CL234" s="5">
        <v>0</v>
      </c>
    </row>
    <row r="235" spans="1:90" hidden="1" x14ac:dyDescent="0.2">
      <c r="A235" t="s">
        <v>680</v>
      </c>
      <c r="B235" t="s">
        <v>604</v>
      </c>
      <c r="C235" t="s">
        <v>192</v>
      </c>
      <c r="D235">
        <v>3.5</v>
      </c>
      <c r="E235" t="s">
        <v>317</v>
      </c>
      <c r="F235" t="s">
        <v>681</v>
      </c>
      <c r="G235" t="s">
        <v>354</v>
      </c>
      <c r="H235" t="s">
        <v>607</v>
      </c>
      <c r="I235">
        <v>0.67074</v>
      </c>
      <c r="J235">
        <v>0.67069000000000001</v>
      </c>
      <c r="K235">
        <v>4.2459999999999998E-2</v>
      </c>
      <c r="L235">
        <v>2037.5</v>
      </c>
      <c r="M235">
        <v>6.5515999999999996</v>
      </c>
      <c r="N235" s="1">
        <v>370540</v>
      </c>
      <c r="O235">
        <v>6.3068</v>
      </c>
      <c r="P235">
        <v>2021.1</v>
      </c>
      <c r="Q235">
        <v>-84.608000000000004</v>
      </c>
      <c r="R235">
        <v>0.83714999999999995</v>
      </c>
      <c r="S235">
        <v>0.82428999999999997</v>
      </c>
      <c r="T235">
        <v>0.43736000000000003</v>
      </c>
      <c r="U235">
        <v>0.14615</v>
      </c>
      <c r="V235">
        <v>0.83714999999999995</v>
      </c>
      <c r="W235">
        <v>0.82879999999999998</v>
      </c>
      <c r="X235">
        <v>0.43736000000000003</v>
      </c>
      <c r="Y235">
        <v>0.14615</v>
      </c>
      <c r="Z235">
        <v>0.22550000000000001</v>
      </c>
      <c r="AA235">
        <v>0.18578</v>
      </c>
      <c r="AB235">
        <v>0.95379999999999998</v>
      </c>
      <c r="AC235">
        <v>0.58516999999999997</v>
      </c>
      <c r="AD235">
        <v>42</v>
      </c>
      <c r="AE235">
        <v>5</v>
      </c>
      <c r="AF235" s="1">
        <v>1.6192999999999999E-5</v>
      </c>
      <c r="AG235" s="1">
        <v>2.6987999999999999E-6</v>
      </c>
      <c r="AH235" s="1">
        <v>1.3494E-5</v>
      </c>
      <c r="AI235">
        <v>7</v>
      </c>
      <c r="AJ235">
        <v>0</v>
      </c>
      <c r="AK235">
        <v>6</v>
      </c>
      <c r="AL235">
        <v>0</v>
      </c>
      <c r="AM235">
        <v>0</v>
      </c>
      <c r="AN235">
        <v>1</v>
      </c>
      <c r="AO235">
        <v>0.37036999999999998</v>
      </c>
      <c r="AP235">
        <v>0</v>
      </c>
      <c r="AQ235">
        <v>1</v>
      </c>
      <c r="AR235" t="s">
        <v>95</v>
      </c>
      <c r="AS235" t="s">
        <v>96</v>
      </c>
      <c r="AT235" t="s">
        <v>95</v>
      </c>
      <c r="AU235" t="s">
        <v>94</v>
      </c>
      <c r="AV235" t="s">
        <v>94</v>
      </c>
      <c r="AW235" t="s">
        <v>94</v>
      </c>
      <c r="AX235" t="s">
        <v>94</v>
      </c>
      <c r="AY235" t="s">
        <v>94</v>
      </c>
      <c r="AZ235" t="s">
        <v>94</v>
      </c>
      <c r="BA235" t="s">
        <v>96</v>
      </c>
      <c r="BB235" t="s">
        <v>96</v>
      </c>
      <c r="BC235" t="s">
        <v>94</v>
      </c>
      <c r="BD235" t="s">
        <v>94</v>
      </c>
      <c r="BH235" t="s">
        <v>341</v>
      </c>
      <c r="BI235">
        <v>1</v>
      </c>
      <c r="BJ235" t="s">
        <v>97</v>
      </c>
      <c r="BK235" t="s">
        <v>138</v>
      </c>
      <c r="BL235">
        <v>0</v>
      </c>
      <c r="BM235">
        <v>0</v>
      </c>
      <c r="BN235">
        <v>0</v>
      </c>
      <c r="BO235">
        <v>0</v>
      </c>
      <c r="BP235">
        <v>0</v>
      </c>
      <c r="BQ235">
        <v>0</v>
      </c>
      <c r="BS235">
        <v>1</v>
      </c>
      <c r="BT235">
        <v>1</v>
      </c>
      <c r="BU235">
        <v>0</v>
      </c>
      <c r="BV235">
        <v>0</v>
      </c>
      <c r="BW235">
        <v>0</v>
      </c>
      <c r="BX235">
        <v>0</v>
      </c>
      <c r="BY235">
        <v>298</v>
      </c>
      <c r="BZ235" t="s">
        <v>123</v>
      </c>
      <c r="CA235" t="s">
        <v>123</v>
      </c>
      <c r="CG235" s="4">
        <v>1</v>
      </c>
      <c r="CH235" s="4">
        <v>1</v>
      </c>
      <c r="CI235" s="5">
        <v>0</v>
      </c>
      <c r="CJ235" s="5">
        <v>0</v>
      </c>
      <c r="CK235" s="5">
        <v>0</v>
      </c>
      <c r="CL235" s="5">
        <v>0</v>
      </c>
    </row>
    <row r="236" spans="1:90" hidden="1" x14ac:dyDescent="0.2">
      <c r="A236" t="s">
        <v>682</v>
      </c>
      <c r="B236" t="s">
        <v>604</v>
      </c>
      <c r="C236" t="s">
        <v>192</v>
      </c>
      <c r="D236">
        <v>4.0999999999999996</v>
      </c>
      <c r="E236" t="s">
        <v>129</v>
      </c>
      <c r="F236" t="s">
        <v>130</v>
      </c>
      <c r="G236" t="s">
        <v>131</v>
      </c>
      <c r="H236" t="s">
        <v>607</v>
      </c>
      <c r="I236">
        <v>0.30284</v>
      </c>
      <c r="J236">
        <v>0.12179</v>
      </c>
      <c r="K236">
        <v>5.3234000000000004</v>
      </c>
      <c r="L236">
        <v>2016.4</v>
      </c>
      <c r="M236">
        <v>14.510999999999999</v>
      </c>
      <c r="N236">
        <v>103.74</v>
      </c>
      <c r="O236">
        <v>0.14459</v>
      </c>
      <c r="P236">
        <v>1969.5</v>
      </c>
      <c r="Q236">
        <v>-10681</v>
      </c>
      <c r="R236">
        <v>0.96967999999999999</v>
      </c>
      <c r="S236">
        <v>0.96431999999999995</v>
      </c>
      <c r="T236">
        <v>5.7925000000000004</v>
      </c>
      <c r="U236">
        <v>4.1013999999999999</v>
      </c>
      <c r="V236">
        <v>0.91234999999999999</v>
      </c>
      <c r="W236">
        <v>0.90261000000000002</v>
      </c>
      <c r="X236">
        <v>9.8477999999999994</v>
      </c>
      <c r="Y236">
        <v>8.5208999999999993</v>
      </c>
      <c r="Z236">
        <v>0.93911</v>
      </c>
      <c r="AA236">
        <v>0.93235000000000001</v>
      </c>
      <c r="AB236">
        <v>8.2078000000000007</v>
      </c>
      <c r="AC236">
        <v>6.4576000000000002</v>
      </c>
      <c r="AD236">
        <v>21</v>
      </c>
      <c r="AE236">
        <v>20</v>
      </c>
      <c r="AF236">
        <v>0.96392</v>
      </c>
      <c r="AG236">
        <v>1.0800000000000001E-2</v>
      </c>
      <c r="AH236">
        <v>0.95311999999999997</v>
      </c>
      <c r="AI236">
        <v>21</v>
      </c>
      <c r="AJ236">
        <v>2</v>
      </c>
      <c r="AK236">
        <v>17</v>
      </c>
      <c r="AL236">
        <v>0</v>
      </c>
      <c r="AM236">
        <v>1</v>
      </c>
      <c r="AN236">
        <v>1</v>
      </c>
      <c r="AO236">
        <v>0.90742999999999996</v>
      </c>
      <c r="AP236">
        <v>0</v>
      </c>
      <c r="AQ236">
        <v>1</v>
      </c>
      <c r="AR236" t="s">
        <v>95</v>
      </c>
      <c r="AS236" t="s">
        <v>95</v>
      </c>
      <c r="AT236" t="s">
        <v>95</v>
      </c>
      <c r="AU236" t="s">
        <v>95</v>
      </c>
      <c r="AV236" t="s">
        <v>95</v>
      </c>
      <c r="AW236" t="s">
        <v>95</v>
      </c>
      <c r="AX236" t="s">
        <v>95</v>
      </c>
      <c r="AY236" t="s">
        <v>95</v>
      </c>
      <c r="AZ236" t="s">
        <v>95</v>
      </c>
      <c r="BA236" t="s">
        <v>95</v>
      </c>
      <c r="BB236" t="s">
        <v>95</v>
      </c>
      <c r="BC236" t="s">
        <v>95</v>
      </c>
      <c r="BD236" t="s">
        <v>95</v>
      </c>
      <c r="BI236">
        <v>0</v>
      </c>
      <c r="BJ236" t="s">
        <v>132</v>
      </c>
      <c r="BK236" t="s">
        <v>133</v>
      </c>
      <c r="BL236">
        <v>1</v>
      </c>
      <c r="BM236">
        <v>1</v>
      </c>
      <c r="BN236">
        <v>0</v>
      </c>
      <c r="BO236">
        <v>0</v>
      </c>
      <c r="BP236">
        <v>0</v>
      </c>
      <c r="BQ236">
        <v>0</v>
      </c>
      <c r="BS236">
        <v>1</v>
      </c>
      <c r="BT236">
        <v>1</v>
      </c>
      <c r="BU236">
        <v>0</v>
      </c>
      <c r="BV236">
        <v>0</v>
      </c>
      <c r="BW236">
        <v>0</v>
      </c>
      <c r="BX236">
        <v>0</v>
      </c>
      <c r="BY236">
        <v>299</v>
      </c>
      <c r="CG236" s="4">
        <v>1</v>
      </c>
      <c r="CH236" s="4">
        <v>1</v>
      </c>
      <c r="CI236" s="5">
        <v>0</v>
      </c>
      <c r="CJ236" s="5">
        <v>0</v>
      </c>
      <c r="CK236" s="5">
        <v>0</v>
      </c>
      <c r="CL236" s="5">
        <v>0</v>
      </c>
    </row>
    <row r="237" spans="1:90" x14ac:dyDescent="0.2">
      <c r="A237" t="s">
        <v>683</v>
      </c>
      <c r="B237" t="s">
        <v>604</v>
      </c>
      <c r="C237" t="s">
        <v>192</v>
      </c>
      <c r="D237">
        <v>4.0999999999999996</v>
      </c>
      <c r="E237" t="s">
        <v>129</v>
      </c>
      <c r="F237" t="s">
        <v>135</v>
      </c>
      <c r="G237" t="s">
        <v>136</v>
      </c>
      <c r="H237" t="s">
        <v>607</v>
      </c>
      <c r="I237">
        <v>0.31147000000000002</v>
      </c>
      <c r="J237">
        <v>0.14410000000000001</v>
      </c>
      <c r="K237">
        <v>5.2343999999999999</v>
      </c>
      <c r="L237">
        <v>2016.1</v>
      </c>
      <c r="M237">
        <v>14.109</v>
      </c>
      <c r="N237">
        <v>100.23</v>
      </c>
      <c r="O237">
        <v>0.11665</v>
      </c>
      <c r="P237">
        <v>1975.2</v>
      </c>
      <c r="Q237">
        <v>-10502</v>
      </c>
      <c r="R237">
        <v>0.96016999999999997</v>
      </c>
      <c r="S237">
        <v>0.95220000000000005</v>
      </c>
      <c r="T237">
        <v>5.9646999999999997</v>
      </c>
      <c r="U237">
        <v>4.1961000000000004</v>
      </c>
      <c r="V237">
        <v>0.92457</v>
      </c>
      <c r="W237">
        <v>0.91513999999999995</v>
      </c>
      <c r="X237">
        <v>8.2082999999999995</v>
      </c>
      <c r="Y237">
        <v>6.6196999999999999</v>
      </c>
      <c r="Z237">
        <v>0.92027999999999999</v>
      </c>
      <c r="AA237">
        <v>0.91030999999999995</v>
      </c>
      <c r="AB237">
        <v>8.4383999999999997</v>
      </c>
      <c r="AC237">
        <v>6.5945</v>
      </c>
      <c r="AD237">
        <v>19</v>
      </c>
      <c r="AE237">
        <v>18</v>
      </c>
      <c r="AF237">
        <v>0.99773999999999996</v>
      </c>
      <c r="AG237">
        <v>1.1179E-2</v>
      </c>
      <c r="AH237">
        <v>0.98656999999999995</v>
      </c>
      <c r="AI237">
        <v>19</v>
      </c>
      <c r="AJ237">
        <v>0</v>
      </c>
      <c r="AK237">
        <v>15</v>
      </c>
      <c r="AL237">
        <v>0</v>
      </c>
      <c r="AM237">
        <v>1</v>
      </c>
      <c r="AN237">
        <v>1</v>
      </c>
      <c r="AO237">
        <v>0.84870999999999996</v>
      </c>
      <c r="AP237">
        <v>0</v>
      </c>
      <c r="AQ237">
        <v>1</v>
      </c>
      <c r="AR237" t="s">
        <v>95</v>
      </c>
      <c r="AS237" t="s">
        <v>95</v>
      </c>
      <c r="AT237" t="s">
        <v>95</v>
      </c>
      <c r="AU237" t="s">
        <v>95</v>
      </c>
      <c r="AV237" t="s">
        <v>95</v>
      </c>
      <c r="AW237" t="s">
        <v>95</v>
      </c>
      <c r="AX237" t="s">
        <v>95</v>
      </c>
      <c r="AY237" t="s">
        <v>95</v>
      </c>
      <c r="AZ237" t="s">
        <v>95</v>
      </c>
      <c r="BA237" t="s">
        <v>95</v>
      </c>
      <c r="BB237" t="s">
        <v>95</v>
      </c>
      <c r="BC237" t="s">
        <v>95</v>
      </c>
      <c r="BD237" t="s">
        <v>95</v>
      </c>
      <c r="BI237">
        <v>0</v>
      </c>
      <c r="BJ237" t="s">
        <v>137</v>
      </c>
      <c r="BK237" t="s">
        <v>138</v>
      </c>
      <c r="BL237">
        <v>1</v>
      </c>
      <c r="BM237">
        <v>1</v>
      </c>
      <c r="BN237">
        <v>0</v>
      </c>
      <c r="BO237">
        <v>0</v>
      </c>
      <c r="BP237">
        <v>1</v>
      </c>
      <c r="BQ237">
        <v>1</v>
      </c>
      <c r="BS237">
        <v>1</v>
      </c>
      <c r="BT237">
        <v>1</v>
      </c>
      <c r="BU237">
        <v>0</v>
      </c>
      <c r="BV237">
        <v>0</v>
      </c>
      <c r="BW237">
        <v>1</v>
      </c>
      <c r="BX237">
        <v>1</v>
      </c>
      <c r="BY237">
        <v>300</v>
      </c>
      <c r="CG237" s="4">
        <v>1</v>
      </c>
      <c r="CH237" s="4">
        <v>1</v>
      </c>
      <c r="CI237" s="5">
        <v>0</v>
      </c>
      <c r="CJ237" s="5">
        <v>0</v>
      </c>
      <c r="CK237" s="5">
        <v>1</v>
      </c>
      <c r="CL237" s="5">
        <v>1</v>
      </c>
    </row>
    <row r="238" spans="1:90" x14ac:dyDescent="0.2">
      <c r="A238" t="s">
        <v>684</v>
      </c>
      <c r="B238" t="s">
        <v>604</v>
      </c>
      <c r="C238" t="s">
        <v>192</v>
      </c>
      <c r="D238">
        <v>4.5</v>
      </c>
      <c r="E238" t="s">
        <v>685</v>
      </c>
      <c r="F238" t="s">
        <v>686</v>
      </c>
      <c r="G238" t="s">
        <v>630</v>
      </c>
      <c r="H238" t="s">
        <v>607</v>
      </c>
      <c r="I238">
        <v>-9.7436999999999996E-2</v>
      </c>
      <c r="J238">
        <v>-1.8462999999999999E-3</v>
      </c>
      <c r="K238">
        <v>-0.16671</v>
      </c>
      <c r="L238">
        <v>2040.2</v>
      </c>
      <c r="M238">
        <v>-45.1</v>
      </c>
      <c r="N238">
        <v>90.438999999999993</v>
      </c>
      <c r="O238">
        <v>149.59</v>
      </c>
      <c r="P238">
        <v>1706.6</v>
      </c>
      <c r="Q238">
        <v>420.45</v>
      </c>
      <c r="R238">
        <v>0.30365999999999999</v>
      </c>
      <c r="S238">
        <v>0.26013999999999998</v>
      </c>
      <c r="T238">
        <v>4.8446999999999996</v>
      </c>
      <c r="U238">
        <v>3.9842</v>
      </c>
      <c r="V238">
        <v>0.18057000000000001</v>
      </c>
      <c r="W238">
        <v>0.14712</v>
      </c>
      <c r="X238">
        <v>5.2554999999999996</v>
      </c>
      <c r="Y238">
        <v>4.2721999999999998</v>
      </c>
      <c r="Z238">
        <v>0.18573000000000001</v>
      </c>
      <c r="AA238">
        <v>0.15248999999999999</v>
      </c>
      <c r="AB238">
        <v>5.2389999999999999</v>
      </c>
      <c r="AC238">
        <v>4.2568000000000001</v>
      </c>
      <c r="AD238">
        <v>52</v>
      </c>
      <c r="AE238">
        <v>52</v>
      </c>
      <c r="AF238">
        <v>1.1022000000000001</v>
      </c>
      <c r="AG238">
        <v>0.84687000000000001</v>
      </c>
      <c r="AH238">
        <v>0.25530000000000003</v>
      </c>
      <c r="AI238">
        <v>52</v>
      </c>
      <c r="AJ238">
        <v>34</v>
      </c>
      <c r="AK238">
        <v>0</v>
      </c>
      <c r="AL238">
        <v>1</v>
      </c>
      <c r="AM238">
        <v>0</v>
      </c>
      <c r="AN238">
        <v>0</v>
      </c>
      <c r="AO238">
        <v>0.98477999999999999</v>
      </c>
      <c r="AP238">
        <v>0</v>
      </c>
      <c r="AQ238">
        <v>1</v>
      </c>
      <c r="AR238" t="s">
        <v>94</v>
      </c>
      <c r="AS238" t="s">
        <v>95</v>
      </c>
      <c r="AT238" t="s">
        <v>95</v>
      </c>
      <c r="AU238" t="s">
        <v>95</v>
      </c>
      <c r="AV238" t="s">
        <v>95</v>
      </c>
      <c r="AW238" t="s">
        <v>95</v>
      </c>
      <c r="AX238" t="s">
        <v>95</v>
      </c>
      <c r="AY238" t="s">
        <v>95</v>
      </c>
      <c r="AZ238" t="s">
        <v>94</v>
      </c>
      <c r="BA238" t="s">
        <v>94</v>
      </c>
      <c r="BB238" t="s">
        <v>94</v>
      </c>
      <c r="BC238" t="s">
        <v>94</v>
      </c>
      <c r="BD238" t="s">
        <v>94</v>
      </c>
      <c r="BE238">
        <v>2</v>
      </c>
      <c r="BI238">
        <v>0</v>
      </c>
      <c r="BS238">
        <v>1</v>
      </c>
      <c r="BT238">
        <v>1</v>
      </c>
      <c r="BU238">
        <v>0</v>
      </c>
      <c r="BV238">
        <v>0</v>
      </c>
      <c r="BW238">
        <v>1</v>
      </c>
      <c r="BX238">
        <v>1</v>
      </c>
      <c r="BY238">
        <v>301</v>
      </c>
      <c r="CG238" s="4">
        <v>1</v>
      </c>
      <c r="CH238" s="4">
        <v>1</v>
      </c>
      <c r="CI238" s="5">
        <v>0</v>
      </c>
      <c r="CJ238" s="5">
        <v>0</v>
      </c>
      <c r="CK238" s="5">
        <v>1</v>
      </c>
      <c r="CL238" s="5">
        <v>1</v>
      </c>
    </row>
    <row r="239" spans="1:90" x14ac:dyDescent="0.2">
      <c r="A239" t="s">
        <v>687</v>
      </c>
      <c r="B239" t="s">
        <v>604</v>
      </c>
      <c r="C239" t="s">
        <v>147</v>
      </c>
      <c r="D239">
        <v>3.3</v>
      </c>
      <c r="E239" t="s">
        <v>148</v>
      </c>
      <c r="F239" t="s">
        <v>149</v>
      </c>
      <c r="G239" t="s">
        <v>150</v>
      </c>
      <c r="H239" t="s">
        <v>607</v>
      </c>
      <c r="I239">
        <v>9.3658000000000005E-2</v>
      </c>
      <c r="J239">
        <v>6.1616999999999998E-2</v>
      </c>
      <c r="K239">
        <v>756.3</v>
      </c>
      <c r="L239">
        <v>2018.9</v>
      </c>
      <c r="M239">
        <v>46.92</v>
      </c>
      <c r="N239">
        <v>70541</v>
      </c>
      <c r="O239">
        <v>2.8310999999999999E-2</v>
      </c>
      <c r="P239">
        <v>1791.5</v>
      </c>
      <c r="Q239" s="1">
        <v>-1496800</v>
      </c>
      <c r="R239">
        <v>0.98294000000000004</v>
      </c>
      <c r="S239">
        <v>0.98192999999999997</v>
      </c>
      <c r="T239">
        <v>1695.9</v>
      </c>
      <c r="U239">
        <v>993.84</v>
      </c>
      <c r="V239">
        <v>0.97162000000000004</v>
      </c>
      <c r="W239">
        <v>0.97053</v>
      </c>
      <c r="X239">
        <v>2187.1</v>
      </c>
      <c r="Y239">
        <v>1384.2</v>
      </c>
      <c r="Z239">
        <v>0.85519999999999996</v>
      </c>
      <c r="AA239">
        <v>0.84963999999999995</v>
      </c>
      <c r="AB239">
        <v>4940.1000000000004</v>
      </c>
      <c r="AC239">
        <v>4151.5</v>
      </c>
      <c r="AD239">
        <v>55</v>
      </c>
      <c r="AE239">
        <v>55</v>
      </c>
      <c r="AF239">
        <v>0.62075999999999998</v>
      </c>
      <c r="AG239">
        <v>5.7555999999999996E-3</v>
      </c>
      <c r="AH239">
        <v>0.61500999999999995</v>
      </c>
      <c r="AI239">
        <v>55</v>
      </c>
      <c r="AJ239">
        <v>2</v>
      </c>
      <c r="AK239">
        <v>54</v>
      </c>
      <c r="AL239">
        <v>0</v>
      </c>
      <c r="AM239">
        <v>0</v>
      </c>
      <c r="AN239">
        <v>0</v>
      </c>
      <c r="AO239">
        <v>0.96492999999999995</v>
      </c>
      <c r="AP239">
        <v>0</v>
      </c>
      <c r="AQ239">
        <v>0</v>
      </c>
      <c r="AR239" t="s">
        <v>95</v>
      </c>
      <c r="AS239" t="s">
        <v>95</v>
      </c>
      <c r="AT239" t="s">
        <v>95</v>
      </c>
      <c r="AU239" t="s">
        <v>95</v>
      </c>
      <c r="AV239" t="s">
        <v>95</v>
      </c>
      <c r="AW239" t="s">
        <v>95</v>
      </c>
      <c r="AX239" t="s">
        <v>95</v>
      </c>
      <c r="AY239" t="s">
        <v>95</v>
      </c>
      <c r="AZ239" t="s">
        <v>95</v>
      </c>
      <c r="BA239" t="s">
        <v>95</v>
      </c>
      <c r="BB239" t="s">
        <v>95</v>
      </c>
      <c r="BC239" t="s">
        <v>95</v>
      </c>
      <c r="BD239" t="s">
        <v>95</v>
      </c>
      <c r="BE239">
        <v>1</v>
      </c>
      <c r="BF239" t="s">
        <v>688</v>
      </c>
      <c r="BG239" t="s">
        <v>689</v>
      </c>
      <c r="BH239" t="s">
        <v>151</v>
      </c>
      <c r="BI239">
        <v>0</v>
      </c>
      <c r="BL239">
        <v>1</v>
      </c>
      <c r="BM239">
        <v>1</v>
      </c>
      <c r="BN239">
        <v>0</v>
      </c>
      <c r="BO239">
        <v>0</v>
      </c>
      <c r="BP239">
        <v>1</v>
      </c>
      <c r="BQ239">
        <v>1</v>
      </c>
      <c r="BS239">
        <v>1</v>
      </c>
      <c r="BT239">
        <v>1</v>
      </c>
      <c r="BU239">
        <v>0</v>
      </c>
      <c r="BV239">
        <v>0</v>
      </c>
      <c r="BW239">
        <v>1</v>
      </c>
      <c r="BX239">
        <v>1</v>
      </c>
      <c r="BY239">
        <v>302</v>
      </c>
      <c r="CG239" s="4">
        <v>1</v>
      </c>
      <c r="CH239" s="4">
        <v>1</v>
      </c>
      <c r="CI239" s="5">
        <v>0</v>
      </c>
      <c r="CJ239" s="5">
        <v>0</v>
      </c>
      <c r="CK239" s="5">
        <v>1</v>
      </c>
      <c r="CL239" s="5">
        <v>1</v>
      </c>
    </row>
    <row r="240" spans="1:90" hidden="1" x14ac:dyDescent="0.2">
      <c r="A240" t="s">
        <v>690</v>
      </c>
      <c r="B240" t="s">
        <v>604</v>
      </c>
      <c r="C240" t="s">
        <v>147</v>
      </c>
      <c r="D240">
        <v>3.5</v>
      </c>
      <c r="E240" t="s">
        <v>317</v>
      </c>
      <c r="F240" t="s">
        <v>647</v>
      </c>
      <c r="G240" t="s">
        <v>319</v>
      </c>
      <c r="H240" t="s">
        <v>607</v>
      </c>
      <c r="I240">
        <v>0.32242999999999999</v>
      </c>
      <c r="J240">
        <v>0.15475</v>
      </c>
      <c r="K240">
        <v>5.4667000000000003</v>
      </c>
      <c r="L240">
        <v>2019.6</v>
      </c>
      <c r="M240">
        <v>13.629</v>
      </c>
      <c r="N240">
        <v>433.41</v>
      </c>
      <c r="O240">
        <v>8.1601999999999994E-3</v>
      </c>
      <c r="P240">
        <v>1954.5</v>
      </c>
      <c r="Q240">
        <v>-10884</v>
      </c>
      <c r="R240">
        <v>0.97802</v>
      </c>
      <c r="S240">
        <v>0.97641</v>
      </c>
      <c r="T240">
        <v>13.929</v>
      </c>
      <c r="U240">
        <v>11.882</v>
      </c>
      <c r="V240">
        <v>0.9637</v>
      </c>
      <c r="W240">
        <v>0.96196999999999999</v>
      </c>
      <c r="X240">
        <v>17.899000000000001</v>
      </c>
      <c r="Y240">
        <v>11.574999999999999</v>
      </c>
      <c r="Z240">
        <v>0.57108000000000003</v>
      </c>
      <c r="AA240">
        <v>0.55066000000000004</v>
      </c>
      <c r="AB240">
        <v>61.529000000000003</v>
      </c>
      <c r="AC240">
        <v>49.616</v>
      </c>
      <c r="AD240">
        <v>45</v>
      </c>
      <c r="AE240">
        <v>43</v>
      </c>
      <c r="AF240">
        <v>0.74756</v>
      </c>
      <c r="AG240">
        <v>2.3073E-3</v>
      </c>
      <c r="AH240">
        <v>0.74524999999999997</v>
      </c>
      <c r="AI240">
        <v>43</v>
      </c>
      <c r="AJ240">
        <v>1</v>
      </c>
      <c r="AK240">
        <v>42</v>
      </c>
      <c r="AL240">
        <v>0</v>
      </c>
      <c r="AM240">
        <v>0</v>
      </c>
      <c r="AN240">
        <v>0</v>
      </c>
      <c r="AO240">
        <v>0.89685000000000004</v>
      </c>
      <c r="AP240">
        <v>0</v>
      </c>
      <c r="AQ240">
        <v>0</v>
      </c>
      <c r="AR240" t="s">
        <v>95</v>
      </c>
      <c r="AS240" t="s">
        <v>95</v>
      </c>
      <c r="AT240" t="s">
        <v>95</v>
      </c>
      <c r="AU240" t="s">
        <v>95</v>
      </c>
      <c r="AV240" t="s">
        <v>95</v>
      </c>
      <c r="AW240" t="s">
        <v>95</v>
      </c>
      <c r="AX240" t="s">
        <v>95</v>
      </c>
      <c r="AY240" t="s">
        <v>95</v>
      </c>
      <c r="AZ240" t="s">
        <v>95</v>
      </c>
      <c r="BA240" t="s">
        <v>95</v>
      </c>
      <c r="BB240" t="s">
        <v>95</v>
      </c>
      <c r="BC240" t="s">
        <v>95</v>
      </c>
      <c r="BD240" t="s">
        <v>95</v>
      </c>
      <c r="BE240">
        <v>1</v>
      </c>
      <c r="BI240">
        <v>0</v>
      </c>
      <c r="BJ240" t="s">
        <v>137</v>
      </c>
      <c r="BK240" t="s">
        <v>133</v>
      </c>
      <c r="BL240">
        <v>1</v>
      </c>
      <c r="BM240">
        <v>1</v>
      </c>
      <c r="BN240">
        <v>0</v>
      </c>
      <c r="BO240">
        <v>0</v>
      </c>
      <c r="BP240">
        <v>0</v>
      </c>
      <c r="BQ240">
        <v>1</v>
      </c>
      <c r="BS240">
        <v>1</v>
      </c>
      <c r="BT240">
        <v>1</v>
      </c>
      <c r="BU240">
        <v>0</v>
      </c>
      <c r="BV240">
        <v>0</v>
      </c>
      <c r="BW240">
        <v>0</v>
      </c>
      <c r="BX240">
        <v>1</v>
      </c>
      <c r="BY240">
        <v>303</v>
      </c>
      <c r="CG240" s="4">
        <v>1</v>
      </c>
      <c r="CH240" s="4">
        <v>1</v>
      </c>
      <c r="CI240" s="5">
        <v>0</v>
      </c>
      <c r="CJ240" s="5">
        <v>0</v>
      </c>
      <c r="CK240" s="5">
        <v>0</v>
      </c>
      <c r="CL240" s="5">
        <v>1</v>
      </c>
    </row>
    <row r="241" spans="1:90" hidden="1" x14ac:dyDescent="0.2">
      <c r="A241" t="s">
        <v>691</v>
      </c>
      <c r="B241" t="s">
        <v>604</v>
      </c>
      <c r="C241" t="s">
        <v>147</v>
      </c>
      <c r="D241">
        <v>3.5</v>
      </c>
      <c r="E241" t="s">
        <v>317</v>
      </c>
      <c r="F241" t="s">
        <v>649</v>
      </c>
      <c r="G241" t="s">
        <v>322</v>
      </c>
      <c r="H241" t="s">
        <v>607</v>
      </c>
      <c r="I241">
        <v>1.2906</v>
      </c>
      <c r="J241">
        <v>8.8696999999999998E-2</v>
      </c>
      <c r="K241">
        <v>0.62543000000000004</v>
      </c>
      <c r="L241">
        <v>2015.5</v>
      </c>
      <c r="M241">
        <v>3.4049</v>
      </c>
      <c r="N241">
        <v>30.513000000000002</v>
      </c>
      <c r="O241">
        <v>10.215999999999999</v>
      </c>
      <c r="P241">
        <v>2011.5</v>
      </c>
      <c r="Q241">
        <v>-1244.9000000000001</v>
      </c>
      <c r="R241">
        <v>0.64766999999999997</v>
      </c>
      <c r="S241">
        <v>0.62189000000000005</v>
      </c>
      <c r="T241">
        <v>8.0005000000000006</v>
      </c>
      <c r="U241">
        <v>4.1761999999999997</v>
      </c>
      <c r="V241">
        <v>0.43768000000000001</v>
      </c>
      <c r="W241">
        <v>0.41091</v>
      </c>
      <c r="X241">
        <v>10.106999999999999</v>
      </c>
      <c r="Y241">
        <v>5.7453000000000003</v>
      </c>
      <c r="Z241">
        <v>0.36315999999999998</v>
      </c>
      <c r="AA241">
        <v>0.33283000000000001</v>
      </c>
      <c r="AB241">
        <v>10.756</v>
      </c>
      <c r="AC241">
        <v>7.4917999999999996</v>
      </c>
      <c r="AD241">
        <v>45</v>
      </c>
      <c r="AE241">
        <v>31</v>
      </c>
      <c r="AF241">
        <v>1.8025</v>
      </c>
      <c r="AG241">
        <v>3.2772999999999997E-2</v>
      </c>
      <c r="AH241">
        <v>1.7698</v>
      </c>
      <c r="AI241">
        <v>42</v>
      </c>
      <c r="AJ241">
        <v>4</v>
      </c>
      <c r="AK241">
        <v>41</v>
      </c>
      <c r="AL241">
        <v>0</v>
      </c>
      <c r="AM241">
        <v>0</v>
      </c>
      <c r="AN241">
        <v>1</v>
      </c>
      <c r="AO241">
        <v>0.92976999999999999</v>
      </c>
      <c r="AP241">
        <v>0</v>
      </c>
      <c r="AQ241">
        <v>1</v>
      </c>
      <c r="AR241" t="s">
        <v>94</v>
      </c>
      <c r="AS241" t="s">
        <v>95</v>
      </c>
      <c r="AT241" t="s">
        <v>95</v>
      </c>
      <c r="AU241" t="s">
        <v>94</v>
      </c>
      <c r="AV241" t="s">
        <v>94</v>
      </c>
      <c r="AW241" t="s">
        <v>94</v>
      </c>
      <c r="AX241" t="s">
        <v>95</v>
      </c>
      <c r="AY241" t="s">
        <v>95</v>
      </c>
      <c r="AZ241" t="s">
        <v>95</v>
      </c>
      <c r="BA241" t="s">
        <v>94</v>
      </c>
      <c r="BB241" t="s">
        <v>94</v>
      </c>
      <c r="BC241" t="s">
        <v>94</v>
      </c>
      <c r="BD241" t="s">
        <v>94</v>
      </c>
      <c r="BE241">
        <v>4</v>
      </c>
      <c r="BG241" t="s">
        <v>173</v>
      </c>
      <c r="BI241">
        <v>0</v>
      </c>
      <c r="BJ241" t="s">
        <v>132</v>
      </c>
      <c r="BK241" t="s">
        <v>133</v>
      </c>
      <c r="BL241">
        <v>1</v>
      </c>
      <c r="BM241">
        <v>1</v>
      </c>
      <c r="BN241">
        <v>0</v>
      </c>
      <c r="BO241">
        <v>0</v>
      </c>
      <c r="BP241">
        <v>0</v>
      </c>
      <c r="BQ241">
        <v>0</v>
      </c>
      <c r="BS241">
        <v>0</v>
      </c>
      <c r="BT241">
        <v>1</v>
      </c>
      <c r="BU241">
        <v>0</v>
      </c>
      <c r="BV241">
        <v>0</v>
      </c>
      <c r="BW241">
        <v>0</v>
      </c>
      <c r="BX241">
        <v>0</v>
      </c>
      <c r="BY241">
        <v>304</v>
      </c>
      <c r="BZ241" t="s">
        <v>123</v>
      </c>
      <c r="CG241" s="4">
        <v>1</v>
      </c>
      <c r="CH241" s="4">
        <v>1</v>
      </c>
      <c r="CI241" s="5">
        <v>0</v>
      </c>
      <c r="CJ241" s="5">
        <v>0</v>
      </c>
      <c r="CK241" s="5">
        <v>0</v>
      </c>
      <c r="CL241" s="5">
        <v>0</v>
      </c>
    </row>
    <row r="242" spans="1:90" hidden="1" x14ac:dyDescent="0.2">
      <c r="A242" t="s">
        <v>692</v>
      </c>
      <c r="B242" t="s">
        <v>604</v>
      </c>
      <c r="C242" t="s">
        <v>147</v>
      </c>
      <c r="D242">
        <v>3.5</v>
      </c>
      <c r="E242" t="s">
        <v>317</v>
      </c>
      <c r="F242" t="s">
        <v>651</v>
      </c>
      <c r="G242" t="s">
        <v>326</v>
      </c>
      <c r="H242" t="s">
        <v>607</v>
      </c>
      <c r="I242">
        <v>1.343</v>
      </c>
      <c r="J242">
        <v>0.15690999999999999</v>
      </c>
      <c r="K242">
        <v>1.2393000000000001</v>
      </c>
      <c r="L242">
        <v>2018.3</v>
      </c>
      <c r="M242">
        <v>3.2719999999999998</v>
      </c>
      <c r="N242">
        <v>77.14</v>
      </c>
      <c r="O242">
        <v>3.7385999999999999</v>
      </c>
      <c r="P242">
        <v>2004.1</v>
      </c>
      <c r="Q242">
        <v>-2469.8000000000002</v>
      </c>
      <c r="R242">
        <v>0.80213000000000001</v>
      </c>
      <c r="S242">
        <v>0.78764999999999996</v>
      </c>
      <c r="T242">
        <v>12.105</v>
      </c>
      <c r="U242">
        <v>4.2163000000000004</v>
      </c>
      <c r="V242">
        <v>0.62766</v>
      </c>
      <c r="W242">
        <v>0.60992999999999997</v>
      </c>
      <c r="X242">
        <v>16.605</v>
      </c>
      <c r="Y242">
        <v>7.8075000000000001</v>
      </c>
      <c r="Z242">
        <v>0.34978999999999999</v>
      </c>
      <c r="AA242">
        <v>0.31883</v>
      </c>
      <c r="AB242">
        <v>21.943000000000001</v>
      </c>
      <c r="AC242">
        <v>15.27</v>
      </c>
      <c r="AD242">
        <v>45</v>
      </c>
      <c r="AE242">
        <v>15</v>
      </c>
      <c r="AF242">
        <v>1.6204000000000001</v>
      </c>
      <c r="AG242">
        <v>1.2963000000000001E-2</v>
      </c>
      <c r="AH242">
        <v>1.6074999999999999</v>
      </c>
      <c r="AI242">
        <v>15</v>
      </c>
      <c r="AJ242">
        <v>3</v>
      </c>
      <c r="AK242">
        <v>14</v>
      </c>
      <c r="AL242">
        <v>1</v>
      </c>
      <c r="AM242">
        <v>0</v>
      </c>
      <c r="AN242">
        <v>1</v>
      </c>
      <c r="AO242">
        <v>0.87102000000000002</v>
      </c>
      <c r="AP242">
        <v>0</v>
      </c>
      <c r="AQ242">
        <v>0</v>
      </c>
      <c r="AR242" t="s">
        <v>95</v>
      </c>
      <c r="AS242" t="s">
        <v>95</v>
      </c>
      <c r="AT242" t="s">
        <v>95</v>
      </c>
      <c r="AU242" t="s">
        <v>95</v>
      </c>
      <c r="AV242" t="s">
        <v>95</v>
      </c>
      <c r="AW242" t="s">
        <v>95</v>
      </c>
      <c r="AX242" t="s">
        <v>95</v>
      </c>
      <c r="AY242" t="s">
        <v>95</v>
      </c>
      <c r="AZ242" t="s">
        <v>95</v>
      </c>
      <c r="BA242" t="s">
        <v>95</v>
      </c>
      <c r="BB242" t="s">
        <v>95</v>
      </c>
      <c r="BC242" t="s">
        <v>95</v>
      </c>
      <c r="BD242" t="s">
        <v>95</v>
      </c>
      <c r="BE242">
        <v>4</v>
      </c>
      <c r="BG242" t="s">
        <v>173</v>
      </c>
      <c r="BI242">
        <v>0</v>
      </c>
      <c r="BJ242" t="s">
        <v>132</v>
      </c>
      <c r="BK242" t="s">
        <v>133</v>
      </c>
      <c r="BL242">
        <v>0</v>
      </c>
      <c r="BM242">
        <v>1</v>
      </c>
      <c r="BN242">
        <v>0</v>
      </c>
      <c r="BO242">
        <v>0</v>
      </c>
      <c r="BP242">
        <v>0</v>
      </c>
      <c r="BQ242">
        <v>0</v>
      </c>
      <c r="BS242">
        <v>0</v>
      </c>
      <c r="BT242">
        <v>1</v>
      </c>
      <c r="BU242">
        <v>0</v>
      </c>
      <c r="BV242">
        <v>0</v>
      </c>
      <c r="BW242">
        <v>0</v>
      </c>
      <c r="BX242">
        <v>0</v>
      </c>
      <c r="BY242">
        <v>305</v>
      </c>
      <c r="CG242" s="4">
        <v>0</v>
      </c>
      <c r="CH242" s="4">
        <v>1</v>
      </c>
      <c r="CI242" s="5">
        <v>0</v>
      </c>
      <c r="CJ242" s="5">
        <v>0</v>
      </c>
      <c r="CK242" s="5">
        <v>0</v>
      </c>
      <c r="CL242" s="5">
        <v>0</v>
      </c>
    </row>
    <row r="243" spans="1:90" hidden="1" x14ac:dyDescent="0.2">
      <c r="A243" t="s">
        <v>693</v>
      </c>
      <c r="B243" t="s">
        <v>604</v>
      </c>
      <c r="C243" t="s">
        <v>147</v>
      </c>
      <c r="D243">
        <v>3.5</v>
      </c>
      <c r="E243" t="s">
        <v>317</v>
      </c>
      <c r="F243" t="s">
        <v>653</v>
      </c>
      <c r="G243" t="s">
        <v>329</v>
      </c>
      <c r="H243" t="s">
        <v>607</v>
      </c>
      <c r="I243">
        <v>2.3485</v>
      </c>
      <c r="J243">
        <v>0.14341000000000001</v>
      </c>
      <c r="K243">
        <v>16.609000000000002</v>
      </c>
      <c r="L243">
        <v>2018.7</v>
      </c>
      <c r="M243">
        <v>1.8711</v>
      </c>
      <c r="N243">
        <v>1098.4000000000001</v>
      </c>
      <c r="O243">
        <v>5.7111000000000002E-3</v>
      </c>
      <c r="P243">
        <v>1939.4</v>
      </c>
      <c r="Q243">
        <v>-33100</v>
      </c>
      <c r="R243">
        <v>0.64115999999999995</v>
      </c>
      <c r="S243">
        <v>0.61490999999999996</v>
      </c>
      <c r="T243">
        <v>259.26</v>
      </c>
      <c r="U243">
        <v>90.625</v>
      </c>
      <c r="V243">
        <v>0.42131000000000002</v>
      </c>
      <c r="W243">
        <v>0.39374999999999999</v>
      </c>
      <c r="X243">
        <v>329.24</v>
      </c>
      <c r="Y243">
        <v>153.09</v>
      </c>
      <c r="Z243">
        <v>0.24839</v>
      </c>
      <c r="AA243">
        <v>0.21260000000000001</v>
      </c>
      <c r="AB243">
        <v>375.22</v>
      </c>
      <c r="AC243">
        <v>225.93</v>
      </c>
      <c r="AD243">
        <v>45</v>
      </c>
      <c r="AE243">
        <v>15</v>
      </c>
      <c r="AF243">
        <v>2.105</v>
      </c>
      <c r="AG243">
        <v>1.7355999999999999E-3</v>
      </c>
      <c r="AH243">
        <v>2.1032999999999999</v>
      </c>
      <c r="AI243">
        <v>15</v>
      </c>
      <c r="AJ243">
        <v>3</v>
      </c>
      <c r="AK243">
        <v>14</v>
      </c>
      <c r="AL243">
        <v>1</v>
      </c>
      <c r="AM243">
        <v>0</v>
      </c>
      <c r="AN243">
        <v>1</v>
      </c>
      <c r="AO243">
        <v>0.80044999999999999</v>
      </c>
      <c r="AP243">
        <v>0</v>
      </c>
      <c r="AQ243">
        <v>0</v>
      </c>
      <c r="AR243" t="s">
        <v>94</v>
      </c>
      <c r="AS243" t="s">
        <v>95</v>
      </c>
      <c r="AT243" t="s">
        <v>95</v>
      </c>
      <c r="AU243" t="s">
        <v>94</v>
      </c>
      <c r="AV243" t="s">
        <v>95</v>
      </c>
      <c r="AW243" t="s">
        <v>94</v>
      </c>
      <c r="AX243" t="s">
        <v>95</v>
      </c>
      <c r="AY243" t="s">
        <v>95</v>
      </c>
      <c r="AZ243" t="s">
        <v>94</v>
      </c>
      <c r="BA243" t="s">
        <v>94</v>
      </c>
      <c r="BB243" t="s">
        <v>94</v>
      </c>
      <c r="BC243" t="s">
        <v>94</v>
      </c>
      <c r="BD243" t="s">
        <v>94</v>
      </c>
      <c r="BE243">
        <v>4</v>
      </c>
      <c r="BG243" t="s">
        <v>173</v>
      </c>
      <c r="BI243">
        <v>0</v>
      </c>
      <c r="BJ243" t="s">
        <v>132</v>
      </c>
      <c r="BK243" t="s">
        <v>133</v>
      </c>
      <c r="BL243">
        <v>0</v>
      </c>
      <c r="BM243">
        <v>1</v>
      </c>
      <c r="BN243">
        <v>0</v>
      </c>
      <c r="BO243">
        <v>0</v>
      </c>
      <c r="BP243">
        <v>0</v>
      </c>
      <c r="BQ243">
        <v>0</v>
      </c>
      <c r="BS243">
        <v>0</v>
      </c>
      <c r="BT243">
        <v>1</v>
      </c>
      <c r="BU243">
        <v>0</v>
      </c>
      <c r="BV243">
        <v>0</v>
      </c>
      <c r="BW243">
        <v>0</v>
      </c>
      <c r="BX243">
        <v>0</v>
      </c>
      <c r="BY243">
        <v>306</v>
      </c>
      <c r="CG243" s="4">
        <v>0</v>
      </c>
      <c r="CH243" s="4">
        <v>1</v>
      </c>
      <c r="CI243" s="5">
        <v>0</v>
      </c>
      <c r="CJ243" s="5">
        <v>0</v>
      </c>
      <c r="CK243" s="5">
        <v>0</v>
      </c>
      <c r="CL243" s="5">
        <v>0</v>
      </c>
    </row>
    <row r="244" spans="1:90" hidden="1" x14ac:dyDescent="0.2">
      <c r="A244" t="s">
        <v>694</v>
      </c>
      <c r="B244" t="s">
        <v>604</v>
      </c>
      <c r="C244" t="s">
        <v>147</v>
      </c>
      <c r="D244">
        <v>3.5</v>
      </c>
      <c r="E244" t="s">
        <v>317</v>
      </c>
      <c r="F244" t="s">
        <v>655</v>
      </c>
      <c r="G244" t="s">
        <v>329</v>
      </c>
      <c r="H244" t="s">
        <v>607</v>
      </c>
      <c r="I244">
        <v>0.43554999999999999</v>
      </c>
      <c r="J244">
        <v>0.10196</v>
      </c>
      <c r="K244">
        <v>27.56</v>
      </c>
      <c r="L244">
        <v>2014.6</v>
      </c>
      <c r="M244">
        <v>10.089</v>
      </c>
      <c r="N244">
        <v>1277.5999999999999</v>
      </c>
      <c r="O244">
        <v>1.0442E-2</v>
      </c>
      <c r="P244">
        <v>1908.1</v>
      </c>
      <c r="Q244">
        <v>-54894</v>
      </c>
      <c r="R244">
        <v>0.52615000000000001</v>
      </c>
      <c r="S244">
        <v>0.49147999999999997</v>
      </c>
      <c r="T244">
        <v>422.52</v>
      </c>
      <c r="U244">
        <v>210.07</v>
      </c>
      <c r="V244">
        <v>0.43059999999999998</v>
      </c>
      <c r="W244">
        <v>0.40349000000000002</v>
      </c>
      <c r="X244">
        <v>463.17</v>
      </c>
      <c r="Y244">
        <v>288.76</v>
      </c>
      <c r="Z244">
        <v>0.34005000000000002</v>
      </c>
      <c r="AA244">
        <v>0.30862000000000001</v>
      </c>
      <c r="AB244">
        <v>498.64</v>
      </c>
      <c r="AC244">
        <v>369.31</v>
      </c>
      <c r="AD244">
        <v>45</v>
      </c>
      <c r="AE244">
        <v>18</v>
      </c>
      <c r="AF244">
        <v>2.1970000000000001</v>
      </c>
      <c r="AG244">
        <v>1.4920999999999999E-3</v>
      </c>
      <c r="AH244">
        <v>2.1955</v>
      </c>
      <c r="AI244">
        <v>31</v>
      </c>
      <c r="AJ244">
        <v>3</v>
      </c>
      <c r="AK244">
        <v>14</v>
      </c>
      <c r="AL244">
        <v>0</v>
      </c>
      <c r="AM244">
        <v>1</v>
      </c>
      <c r="AN244">
        <v>1</v>
      </c>
      <c r="AO244">
        <v>0.68545</v>
      </c>
      <c r="AP244">
        <v>0</v>
      </c>
      <c r="AQ244">
        <v>0</v>
      </c>
      <c r="AR244" t="s">
        <v>94</v>
      </c>
      <c r="AS244" t="s">
        <v>95</v>
      </c>
      <c r="AT244" t="s">
        <v>95</v>
      </c>
      <c r="AU244" t="s">
        <v>94</v>
      </c>
      <c r="AV244" t="s">
        <v>94</v>
      </c>
      <c r="AW244" t="s">
        <v>94</v>
      </c>
      <c r="AX244" t="s">
        <v>94</v>
      </c>
      <c r="AY244" t="s">
        <v>95</v>
      </c>
      <c r="AZ244" t="s">
        <v>95</v>
      </c>
      <c r="BA244" t="s">
        <v>94</v>
      </c>
      <c r="BB244" t="s">
        <v>94</v>
      </c>
      <c r="BC244" t="s">
        <v>94</v>
      </c>
      <c r="BD244" t="s">
        <v>94</v>
      </c>
      <c r="BE244">
        <v>2</v>
      </c>
      <c r="BI244">
        <v>0</v>
      </c>
      <c r="BJ244" t="s">
        <v>132</v>
      </c>
      <c r="BK244" t="s">
        <v>133</v>
      </c>
      <c r="BL244">
        <v>0</v>
      </c>
      <c r="BM244">
        <v>1</v>
      </c>
      <c r="BN244">
        <v>0</v>
      </c>
      <c r="BO244">
        <v>0</v>
      </c>
      <c r="BP244">
        <v>0</v>
      </c>
      <c r="BQ244">
        <v>0</v>
      </c>
      <c r="BS244">
        <v>0</v>
      </c>
      <c r="BT244">
        <v>1</v>
      </c>
      <c r="BU244">
        <v>0</v>
      </c>
      <c r="BV244">
        <v>0</v>
      </c>
      <c r="BW244">
        <v>0</v>
      </c>
      <c r="BX244">
        <v>0</v>
      </c>
      <c r="BY244">
        <v>307</v>
      </c>
      <c r="CG244" s="4">
        <v>0</v>
      </c>
      <c r="CH244" s="4">
        <v>1</v>
      </c>
      <c r="CI244" s="5">
        <v>0</v>
      </c>
      <c r="CJ244" s="5">
        <v>0</v>
      </c>
      <c r="CK244" s="5">
        <v>0</v>
      </c>
      <c r="CL244" s="5">
        <v>0</v>
      </c>
    </row>
    <row r="245" spans="1:90" hidden="1" x14ac:dyDescent="0.2">
      <c r="A245" t="s">
        <v>695</v>
      </c>
      <c r="B245" t="s">
        <v>604</v>
      </c>
      <c r="C245" t="s">
        <v>147</v>
      </c>
      <c r="D245">
        <v>3.5</v>
      </c>
      <c r="E245" t="s">
        <v>317</v>
      </c>
      <c r="F245" t="s">
        <v>657</v>
      </c>
      <c r="G245" t="s">
        <v>326</v>
      </c>
      <c r="H245" t="s">
        <v>607</v>
      </c>
      <c r="I245">
        <v>1.2659</v>
      </c>
      <c r="J245">
        <v>0.15021999999999999</v>
      </c>
      <c r="K245">
        <v>1.6888000000000001</v>
      </c>
      <c r="L245">
        <v>2018</v>
      </c>
      <c r="M245">
        <v>3.4714</v>
      </c>
      <c r="N245">
        <v>101.75</v>
      </c>
      <c r="O245">
        <v>0.62775999999999998</v>
      </c>
      <c r="P245">
        <v>1989.5</v>
      </c>
      <c r="Q245">
        <v>-3365.3</v>
      </c>
      <c r="R245">
        <v>0.80967</v>
      </c>
      <c r="S245">
        <v>0.79574</v>
      </c>
      <c r="T245">
        <v>15.846</v>
      </c>
      <c r="U245">
        <v>5.7569999999999997</v>
      </c>
      <c r="V245">
        <v>0.63388999999999995</v>
      </c>
      <c r="W245">
        <v>0.61645000000000005</v>
      </c>
      <c r="X245">
        <v>21.978000000000002</v>
      </c>
      <c r="Y245">
        <v>10.878</v>
      </c>
      <c r="Z245">
        <v>0.36460999999999999</v>
      </c>
      <c r="AA245">
        <v>0.33435999999999999</v>
      </c>
      <c r="AB245">
        <v>28.952999999999999</v>
      </c>
      <c r="AC245">
        <v>20.498999999999999</v>
      </c>
      <c r="AD245">
        <v>45</v>
      </c>
      <c r="AE245">
        <v>22</v>
      </c>
      <c r="AF245">
        <v>1.6215999999999999</v>
      </c>
      <c r="AG245">
        <v>9.8277999999999994E-3</v>
      </c>
      <c r="AH245">
        <v>1.6117999999999999</v>
      </c>
      <c r="AI245">
        <v>44</v>
      </c>
      <c r="AJ245">
        <v>3</v>
      </c>
      <c r="AK245">
        <v>43</v>
      </c>
      <c r="AL245">
        <v>0</v>
      </c>
      <c r="AM245">
        <v>0</v>
      </c>
      <c r="AN245">
        <v>1</v>
      </c>
      <c r="AO245">
        <v>0.88739000000000001</v>
      </c>
      <c r="AP245">
        <v>0</v>
      </c>
      <c r="AQ245">
        <v>0</v>
      </c>
      <c r="AR245" t="s">
        <v>95</v>
      </c>
      <c r="AS245" t="s">
        <v>95</v>
      </c>
      <c r="AT245" t="s">
        <v>95</v>
      </c>
      <c r="AU245" t="s">
        <v>94</v>
      </c>
      <c r="AV245" t="s">
        <v>94</v>
      </c>
      <c r="AW245" t="s">
        <v>94</v>
      </c>
      <c r="AX245" t="s">
        <v>95</v>
      </c>
      <c r="AY245" t="s">
        <v>95</v>
      </c>
      <c r="AZ245" t="s">
        <v>95</v>
      </c>
      <c r="BA245" t="s">
        <v>94</v>
      </c>
      <c r="BB245" t="s">
        <v>94</v>
      </c>
      <c r="BC245" t="s">
        <v>94</v>
      </c>
      <c r="BD245" t="s">
        <v>94</v>
      </c>
      <c r="BE245">
        <v>4</v>
      </c>
      <c r="BG245" t="s">
        <v>173</v>
      </c>
      <c r="BI245">
        <v>0</v>
      </c>
      <c r="BJ245" t="s">
        <v>132</v>
      </c>
      <c r="BK245" t="s">
        <v>133</v>
      </c>
      <c r="BL245">
        <v>1</v>
      </c>
      <c r="BM245">
        <v>1</v>
      </c>
      <c r="BN245">
        <v>0</v>
      </c>
      <c r="BO245">
        <v>0</v>
      </c>
      <c r="BP245">
        <v>0</v>
      </c>
      <c r="BQ245">
        <v>0</v>
      </c>
      <c r="BS245">
        <v>0</v>
      </c>
      <c r="BT245">
        <v>1</v>
      </c>
      <c r="BU245">
        <v>0</v>
      </c>
      <c r="BV245">
        <v>0</v>
      </c>
      <c r="BW245">
        <v>0</v>
      </c>
      <c r="BX245">
        <v>0</v>
      </c>
      <c r="BY245">
        <v>308</v>
      </c>
      <c r="BZ245" t="s">
        <v>123</v>
      </c>
      <c r="CG245" s="4">
        <v>1</v>
      </c>
      <c r="CH245" s="4">
        <v>1</v>
      </c>
      <c r="CI245" s="5">
        <v>0</v>
      </c>
      <c r="CJ245" s="5">
        <v>0</v>
      </c>
      <c r="CK245" s="5">
        <v>0</v>
      </c>
      <c r="CL245" s="5">
        <v>0</v>
      </c>
    </row>
    <row r="246" spans="1:90" hidden="1" x14ac:dyDescent="0.2">
      <c r="A246" t="s">
        <v>696</v>
      </c>
      <c r="B246" t="s">
        <v>604</v>
      </c>
      <c r="C246" t="s">
        <v>147</v>
      </c>
      <c r="D246">
        <v>3.5</v>
      </c>
      <c r="E246" t="s">
        <v>317</v>
      </c>
      <c r="F246" t="s">
        <v>659</v>
      </c>
      <c r="G246" t="s">
        <v>336</v>
      </c>
      <c r="H246" t="s">
        <v>607</v>
      </c>
      <c r="I246">
        <v>0.14373</v>
      </c>
      <c r="J246">
        <v>0.14373</v>
      </c>
      <c r="K246">
        <v>40.164000000000001</v>
      </c>
      <c r="L246">
        <v>2112</v>
      </c>
      <c r="M246">
        <v>30.574000000000002</v>
      </c>
      <c r="N246" s="1">
        <v>828280000</v>
      </c>
      <c r="O246" s="1">
        <v>8.7165999999999999E-5</v>
      </c>
      <c r="P246">
        <v>1904.1</v>
      </c>
      <c r="Q246">
        <v>-79947</v>
      </c>
      <c r="R246">
        <v>0.99151</v>
      </c>
      <c r="S246">
        <v>0.99089000000000005</v>
      </c>
      <c r="T246">
        <v>59.823</v>
      </c>
      <c r="U246">
        <v>48.265000000000001</v>
      </c>
      <c r="V246">
        <v>0.99151</v>
      </c>
      <c r="W246">
        <v>0.99111000000000005</v>
      </c>
      <c r="X246">
        <v>59.823</v>
      </c>
      <c r="Y246">
        <v>48.265000000000001</v>
      </c>
      <c r="Z246">
        <v>0.64532999999999996</v>
      </c>
      <c r="AA246">
        <v>0.62844</v>
      </c>
      <c r="AB246">
        <v>386.7</v>
      </c>
      <c r="AC246">
        <v>295.91000000000003</v>
      </c>
      <c r="AD246">
        <v>45</v>
      </c>
      <c r="AE246">
        <v>43</v>
      </c>
      <c r="AF246" s="1">
        <v>3.2658000000000001E-6</v>
      </c>
      <c r="AG246" s="1">
        <v>1.2073E-9</v>
      </c>
      <c r="AH246" s="1">
        <v>3.2646E-6</v>
      </c>
      <c r="AI246">
        <v>43</v>
      </c>
      <c r="AJ246">
        <v>0</v>
      </c>
      <c r="AK246">
        <v>42</v>
      </c>
      <c r="AL246">
        <v>0</v>
      </c>
      <c r="AM246">
        <v>0</v>
      </c>
      <c r="AN246">
        <v>0</v>
      </c>
      <c r="AO246">
        <v>0.86189000000000004</v>
      </c>
      <c r="AP246">
        <v>0</v>
      </c>
      <c r="AQ246">
        <v>0</v>
      </c>
      <c r="AR246" t="s">
        <v>95</v>
      </c>
      <c r="AS246" t="s">
        <v>95</v>
      </c>
      <c r="AT246" t="s">
        <v>95</v>
      </c>
      <c r="AU246" t="s">
        <v>95</v>
      </c>
      <c r="AV246" t="s">
        <v>95</v>
      </c>
      <c r="AW246" t="s">
        <v>95</v>
      </c>
      <c r="AX246" t="s">
        <v>95</v>
      </c>
      <c r="AY246" t="s">
        <v>94</v>
      </c>
      <c r="AZ246" t="s">
        <v>95</v>
      </c>
      <c r="BA246" t="s">
        <v>94</v>
      </c>
      <c r="BB246" t="s">
        <v>95</v>
      </c>
      <c r="BC246" t="s">
        <v>94</v>
      </c>
      <c r="BD246" t="s">
        <v>95</v>
      </c>
      <c r="BH246" t="s">
        <v>389</v>
      </c>
      <c r="BI246">
        <v>1</v>
      </c>
      <c r="BJ246" t="s">
        <v>97</v>
      </c>
      <c r="BK246" t="s">
        <v>337</v>
      </c>
      <c r="BL246">
        <v>0</v>
      </c>
      <c r="BM246">
        <v>0</v>
      </c>
      <c r="BN246">
        <v>0</v>
      </c>
      <c r="BO246">
        <v>0</v>
      </c>
      <c r="BP246">
        <v>0</v>
      </c>
      <c r="BQ246">
        <v>0</v>
      </c>
      <c r="BS246">
        <v>1</v>
      </c>
      <c r="BT246">
        <v>1</v>
      </c>
      <c r="BU246">
        <v>0</v>
      </c>
      <c r="BV246">
        <v>0</v>
      </c>
      <c r="BW246">
        <v>0</v>
      </c>
      <c r="BX246">
        <v>0</v>
      </c>
      <c r="BY246">
        <v>309</v>
      </c>
      <c r="BZ246" t="s">
        <v>123</v>
      </c>
      <c r="CA246" t="s">
        <v>123</v>
      </c>
      <c r="CG246" s="4">
        <v>1</v>
      </c>
      <c r="CH246" s="4">
        <v>1</v>
      </c>
      <c r="CI246" s="5">
        <v>0</v>
      </c>
      <c r="CJ246" s="5">
        <v>0</v>
      </c>
      <c r="CK246" s="5">
        <v>0</v>
      </c>
      <c r="CL246" s="5">
        <v>0</v>
      </c>
    </row>
    <row r="247" spans="1:90" hidden="1" x14ac:dyDescent="0.2">
      <c r="A247" t="s">
        <v>697</v>
      </c>
      <c r="B247" t="s">
        <v>604</v>
      </c>
      <c r="C247" t="s">
        <v>147</v>
      </c>
      <c r="D247">
        <v>3.5</v>
      </c>
      <c r="E247" t="s">
        <v>317</v>
      </c>
      <c r="F247" t="s">
        <v>661</v>
      </c>
      <c r="G247" t="s">
        <v>340</v>
      </c>
      <c r="H247" t="s">
        <v>607</v>
      </c>
      <c r="I247">
        <v>0.25942999999999999</v>
      </c>
      <c r="J247">
        <v>0.17501</v>
      </c>
      <c r="K247">
        <v>5.0111999999999997</v>
      </c>
      <c r="L247">
        <v>2022.2</v>
      </c>
      <c r="M247">
        <v>16.939</v>
      </c>
      <c r="N247">
        <v>634.91</v>
      </c>
      <c r="O247">
        <v>6.4203000000000003E-3</v>
      </c>
      <c r="P247">
        <v>1960.5</v>
      </c>
      <c r="Q247">
        <v>-9975.7999999999993</v>
      </c>
      <c r="R247">
        <v>0.97806999999999999</v>
      </c>
      <c r="S247">
        <v>0.97641999999999995</v>
      </c>
      <c r="T247">
        <v>12.747</v>
      </c>
      <c r="U247">
        <v>10.772</v>
      </c>
      <c r="V247">
        <v>0.97441999999999995</v>
      </c>
      <c r="W247">
        <v>0.97318000000000005</v>
      </c>
      <c r="X247">
        <v>13.765000000000001</v>
      </c>
      <c r="Y247">
        <v>9.9848999999999997</v>
      </c>
      <c r="Z247">
        <v>0.54659999999999997</v>
      </c>
      <c r="AA247">
        <v>0.52447999999999995</v>
      </c>
      <c r="AB247">
        <v>57.956000000000003</v>
      </c>
      <c r="AC247">
        <v>45.195999999999998</v>
      </c>
      <c r="AD247">
        <v>44</v>
      </c>
      <c r="AE247">
        <v>42</v>
      </c>
      <c r="AF247">
        <v>0.51031000000000004</v>
      </c>
      <c r="AG247">
        <v>1.575E-3</v>
      </c>
      <c r="AH247">
        <v>0.50873000000000002</v>
      </c>
      <c r="AI247">
        <v>42</v>
      </c>
      <c r="AJ247">
        <v>0</v>
      </c>
      <c r="AK247">
        <v>41</v>
      </c>
      <c r="AL247">
        <v>0</v>
      </c>
      <c r="AM247">
        <v>0</v>
      </c>
      <c r="AN247">
        <v>0</v>
      </c>
      <c r="AO247">
        <v>0.87304000000000004</v>
      </c>
      <c r="AP247">
        <v>0</v>
      </c>
      <c r="AQ247">
        <v>0</v>
      </c>
      <c r="AR247" t="s">
        <v>95</v>
      </c>
      <c r="AS247" t="s">
        <v>95</v>
      </c>
      <c r="AT247" t="s">
        <v>95</v>
      </c>
      <c r="AU247" t="s">
        <v>95</v>
      </c>
      <c r="AV247" t="s">
        <v>95</v>
      </c>
      <c r="AW247" t="s">
        <v>95</v>
      </c>
      <c r="AX247" t="s">
        <v>95</v>
      </c>
      <c r="AY247" t="s">
        <v>95</v>
      </c>
      <c r="AZ247" t="s">
        <v>95</v>
      </c>
      <c r="BA247" t="s">
        <v>95</v>
      </c>
      <c r="BB247" t="s">
        <v>95</v>
      </c>
      <c r="BC247" t="s">
        <v>95</v>
      </c>
      <c r="BD247" t="s">
        <v>95</v>
      </c>
      <c r="BH247" t="s">
        <v>341</v>
      </c>
      <c r="BI247">
        <v>1</v>
      </c>
      <c r="BJ247" t="s">
        <v>97</v>
      </c>
      <c r="BK247" t="s">
        <v>138</v>
      </c>
      <c r="BL247">
        <v>0</v>
      </c>
      <c r="BM247">
        <v>0</v>
      </c>
      <c r="BN247">
        <v>0</v>
      </c>
      <c r="BO247">
        <v>0</v>
      </c>
      <c r="BP247">
        <v>0</v>
      </c>
      <c r="BQ247">
        <v>0</v>
      </c>
      <c r="BS247">
        <v>1</v>
      </c>
      <c r="BT247">
        <v>1</v>
      </c>
      <c r="BU247">
        <v>0</v>
      </c>
      <c r="BV247">
        <v>0</v>
      </c>
      <c r="BW247">
        <v>0</v>
      </c>
      <c r="BX247">
        <v>0</v>
      </c>
      <c r="BY247">
        <v>310</v>
      </c>
      <c r="BZ247" t="s">
        <v>123</v>
      </c>
      <c r="CA247" t="s">
        <v>123</v>
      </c>
      <c r="CG247" s="4">
        <v>1</v>
      </c>
      <c r="CH247" s="4">
        <v>1</v>
      </c>
      <c r="CI247" s="5">
        <v>0</v>
      </c>
      <c r="CJ247" s="5">
        <v>0</v>
      </c>
      <c r="CK247" s="5">
        <v>0</v>
      </c>
      <c r="CL247" s="5">
        <v>0</v>
      </c>
    </row>
    <row r="248" spans="1:90" hidden="1" x14ac:dyDescent="0.2">
      <c r="A248" t="s">
        <v>698</v>
      </c>
      <c r="B248" t="s">
        <v>604</v>
      </c>
      <c r="C248" t="s">
        <v>147</v>
      </c>
      <c r="D248">
        <v>3.5</v>
      </c>
      <c r="E248" t="s">
        <v>317</v>
      </c>
      <c r="F248" t="s">
        <v>663</v>
      </c>
      <c r="G248" t="s">
        <v>344</v>
      </c>
      <c r="H248" t="s">
        <v>607</v>
      </c>
      <c r="I248">
        <v>0.32242999999999999</v>
      </c>
      <c r="J248">
        <v>0.15475</v>
      </c>
      <c r="K248">
        <v>5.4667000000000003</v>
      </c>
      <c r="L248">
        <v>2019.6</v>
      </c>
      <c r="M248">
        <v>13.629</v>
      </c>
      <c r="N248">
        <v>433.41</v>
      </c>
      <c r="O248">
        <v>8.1601999999999994E-3</v>
      </c>
      <c r="P248">
        <v>1954.5</v>
      </c>
      <c r="Q248">
        <v>-10884</v>
      </c>
      <c r="R248">
        <v>0.97802</v>
      </c>
      <c r="S248">
        <v>0.97641</v>
      </c>
      <c r="T248">
        <v>13.929</v>
      </c>
      <c r="U248">
        <v>11.882</v>
      </c>
      <c r="V248">
        <v>0.9637</v>
      </c>
      <c r="W248">
        <v>0.96196999999999999</v>
      </c>
      <c r="X248">
        <v>17.899000000000001</v>
      </c>
      <c r="Y248">
        <v>11.574999999999999</v>
      </c>
      <c r="Z248">
        <v>0.57108000000000003</v>
      </c>
      <c r="AA248">
        <v>0.55066000000000004</v>
      </c>
      <c r="AB248">
        <v>61.529000000000003</v>
      </c>
      <c r="AC248">
        <v>49.616</v>
      </c>
      <c r="AD248">
        <v>45</v>
      </c>
      <c r="AE248">
        <v>43</v>
      </c>
      <c r="AF248">
        <v>0.74756</v>
      </c>
      <c r="AG248">
        <v>2.3073E-3</v>
      </c>
      <c r="AH248">
        <v>0.74524999999999997</v>
      </c>
      <c r="AI248">
        <v>43</v>
      </c>
      <c r="AJ248">
        <v>1</v>
      </c>
      <c r="AK248">
        <v>42</v>
      </c>
      <c r="AL248">
        <v>0</v>
      </c>
      <c r="AM248">
        <v>0</v>
      </c>
      <c r="AN248">
        <v>0</v>
      </c>
      <c r="AO248">
        <v>0.89685000000000004</v>
      </c>
      <c r="AP248">
        <v>0</v>
      </c>
      <c r="AQ248">
        <v>0</v>
      </c>
      <c r="AR248" t="s">
        <v>95</v>
      </c>
      <c r="AS248" t="s">
        <v>95</v>
      </c>
      <c r="AT248" t="s">
        <v>95</v>
      </c>
      <c r="AU248" t="s">
        <v>95</v>
      </c>
      <c r="AV248" t="s">
        <v>95</v>
      </c>
      <c r="AW248" t="s">
        <v>95</v>
      </c>
      <c r="AX248" t="s">
        <v>95</v>
      </c>
      <c r="AY248" t="s">
        <v>95</v>
      </c>
      <c r="AZ248" t="s">
        <v>95</v>
      </c>
      <c r="BA248" t="s">
        <v>95</v>
      </c>
      <c r="BB248" t="s">
        <v>95</v>
      </c>
      <c r="BC248" t="s">
        <v>95</v>
      </c>
      <c r="BD248" t="s">
        <v>95</v>
      </c>
      <c r="BH248" t="s">
        <v>345</v>
      </c>
      <c r="BI248">
        <v>1</v>
      </c>
      <c r="BJ248" t="s">
        <v>97</v>
      </c>
      <c r="BK248" t="s">
        <v>180</v>
      </c>
      <c r="BL248">
        <v>0</v>
      </c>
      <c r="BM248">
        <v>0</v>
      </c>
      <c r="BN248">
        <v>0</v>
      </c>
      <c r="BO248">
        <v>0</v>
      </c>
      <c r="BP248">
        <v>0</v>
      </c>
      <c r="BQ248">
        <v>0</v>
      </c>
      <c r="BS248">
        <v>1</v>
      </c>
      <c r="BT248">
        <v>1</v>
      </c>
      <c r="BU248">
        <v>0</v>
      </c>
      <c r="BV248">
        <v>0</v>
      </c>
      <c r="BW248">
        <v>0</v>
      </c>
      <c r="BX248">
        <v>0</v>
      </c>
      <c r="BY248">
        <v>311</v>
      </c>
      <c r="BZ248" t="s">
        <v>123</v>
      </c>
      <c r="CA248" t="s">
        <v>123</v>
      </c>
      <c r="CG248" s="4">
        <v>1</v>
      </c>
      <c r="CH248" s="4">
        <v>1</v>
      </c>
      <c r="CI248" s="5">
        <v>0</v>
      </c>
      <c r="CJ248" s="5">
        <v>0</v>
      </c>
      <c r="CK248" s="5">
        <v>0</v>
      </c>
      <c r="CL248" s="5">
        <v>0</v>
      </c>
    </row>
    <row r="249" spans="1:90" hidden="1" x14ac:dyDescent="0.2">
      <c r="A249" t="s">
        <v>699</v>
      </c>
      <c r="B249" t="s">
        <v>604</v>
      </c>
      <c r="C249" t="s">
        <v>147</v>
      </c>
      <c r="D249">
        <v>3.5</v>
      </c>
      <c r="E249" t="s">
        <v>317</v>
      </c>
      <c r="F249" t="s">
        <v>665</v>
      </c>
      <c r="G249" t="s">
        <v>348</v>
      </c>
      <c r="H249" t="s">
        <v>607</v>
      </c>
      <c r="I249">
        <v>0.38967000000000002</v>
      </c>
      <c r="J249">
        <v>0.38967000000000002</v>
      </c>
      <c r="K249">
        <v>0.55196999999999996</v>
      </c>
      <c r="L249">
        <v>2047.3</v>
      </c>
      <c r="M249">
        <v>11.276999999999999</v>
      </c>
      <c r="N249" s="1">
        <v>3418200</v>
      </c>
      <c r="O249">
        <v>0.92447000000000001</v>
      </c>
      <c r="P249">
        <v>2008.5</v>
      </c>
      <c r="Q249">
        <v>-1098.5999999999999</v>
      </c>
      <c r="R249">
        <v>0.97858000000000001</v>
      </c>
      <c r="S249">
        <v>0.9768</v>
      </c>
      <c r="T249">
        <v>1.6002000000000001</v>
      </c>
      <c r="U249">
        <v>1.1949000000000001</v>
      </c>
      <c r="V249">
        <v>0.97858000000000001</v>
      </c>
      <c r="W249">
        <v>0.97741999999999996</v>
      </c>
      <c r="X249">
        <v>1.6002000000000001</v>
      </c>
      <c r="Y249">
        <v>1.1949000000000001</v>
      </c>
      <c r="Z249">
        <v>0.33959</v>
      </c>
      <c r="AA249">
        <v>0.30388999999999999</v>
      </c>
      <c r="AB249">
        <v>8.8854000000000006</v>
      </c>
      <c r="AC249">
        <v>5.7595000000000001</v>
      </c>
      <c r="AD249">
        <v>40</v>
      </c>
      <c r="AE249">
        <v>27</v>
      </c>
      <c r="AF249" s="1">
        <v>1.6090999999999999E-5</v>
      </c>
      <c r="AG249" s="1">
        <v>2.9256000000000002E-7</v>
      </c>
      <c r="AH249" s="1">
        <v>1.5798E-5</v>
      </c>
      <c r="AI249">
        <v>38</v>
      </c>
      <c r="AJ249">
        <v>0</v>
      </c>
      <c r="AK249">
        <v>37</v>
      </c>
      <c r="AL249">
        <v>0</v>
      </c>
      <c r="AM249">
        <v>0</v>
      </c>
      <c r="AN249">
        <v>1</v>
      </c>
      <c r="AO249">
        <v>0.67649000000000004</v>
      </c>
      <c r="AP249">
        <v>0</v>
      </c>
      <c r="AQ249">
        <v>1</v>
      </c>
      <c r="AR249" t="s">
        <v>95</v>
      </c>
      <c r="AS249" t="s">
        <v>95</v>
      </c>
      <c r="AT249" t="s">
        <v>95</v>
      </c>
      <c r="AU249" t="s">
        <v>94</v>
      </c>
      <c r="AV249" t="s">
        <v>94</v>
      </c>
      <c r="AW249" t="s">
        <v>94</v>
      </c>
      <c r="AX249" t="s">
        <v>94</v>
      </c>
      <c r="AY249" t="s">
        <v>94</v>
      </c>
      <c r="AZ249" t="s">
        <v>95</v>
      </c>
      <c r="BA249" t="s">
        <v>94</v>
      </c>
      <c r="BB249" t="s">
        <v>94</v>
      </c>
      <c r="BC249" t="s">
        <v>94</v>
      </c>
      <c r="BD249" t="s">
        <v>94</v>
      </c>
      <c r="BH249" t="s">
        <v>341</v>
      </c>
      <c r="BI249">
        <v>1</v>
      </c>
      <c r="BJ249" t="s">
        <v>97</v>
      </c>
      <c r="BK249" t="s">
        <v>138</v>
      </c>
      <c r="BL249">
        <v>0</v>
      </c>
      <c r="BM249">
        <v>0</v>
      </c>
      <c r="BN249">
        <v>0</v>
      </c>
      <c r="BO249">
        <v>0</v>
      </c>
      <c r="BP249">
        <v>0</v>
      </c>
      <c r="BQ249">
        <v>0</v>
      </c>
      <c r="BS249">
        <v>1</v>
      </c>
      <c r="BT249">
        <v>1</v>
      </c>
      <c r="BU249">
        <v>0</v>
      </c>
      <c r="BV249">
        <v>0</v>
      </c>
      <c r="BW249">
        <v>0</v>
      </c>
      <c r="BX249">
        <v>0</v>
      </c>
      <c r="BY249">
        <v>312</v>
      </c>
      <c r="BZ249" t="s">
        <v>123</v>
      </c>
      <c r="CA249" t="s">
        <v>123</v>
      </c>
      <c r="CG249" s="4">
        <v>1</v>
      </c>
      <c r="CH249" s="4">
        <v>1</v>
      </c>
      <c r="CI249" s="5">
        <v>0</v>
      </c>
      <c r="CJ249" s="5">
        <v>0</v>
      </c>
      <c r="CK249" s="5">
        <v>0</v>
      </c>
      <c r="CL249" s="5">
        <v>0</v>
      </c>
    </row>
    <row r="250" spans="1:90" hidden="1" x14ac:dyDescent="0.2">
      <c r="A250" t="s">
        <v>700</v>
      </c>
      <c r="B250" t="s">
        <v>604</v>
      </c>
      <c r="C250" t="s">
        <v>147</v>
      </c>
      <c r="D250">
        <v>3.5</v>
      </c>
      <c r="E250" t="s">
        <v>317</v>
      </c>
      <c r="F250" t="s">
        <v>667</v>
      </c>
      <c r="G250" t="s">
        <v>351</v>
      </c>
      <c r="H250" t="s">
        <v>607</v>
      </c>
      <c r="I250">
        <v>0.68811999999999995</v>
      </c>
      <c r="J250">
        <v>0.27715000000000001</v>
      </c>
      <c r="K250">
        <v>5.7809999999999997</v>
      </c>
      <c r="L250">
        <v>2020.8</v>
      </c>
      <c r="M250">
        <v>6.3861999999999997</v>
      </c>
      <c r="N250">
        <v>578.58000000000004</v>
      </c>
      <c r="O250">
        <v>7.8748000000000002E-4</v>
      </c>
      <c r="P250">
        <v>1975.3</v>
      </c>
      <c r="Q250">
        <v>-11524</v>
      </c>
      <c r="R250">
        <v>0.99761</v>
      </c>
      <c r="S250">
        <v>0.99743000000000004</v>
      </c>
      <c r="T250">
        <v>6.1102999999999996</v>
      </c>
      <c r="U250">
        <v>2.8342000000000001</v>
      </c>
      <c r="V250">
        <v>0.96777000000000002</v>
      </c>
      <c r="W250">
        <v>0.96623000000000003</v>
      </c>
      <c r="X250">
        <v>22.439</v>
      </c>
      <c r="Y250">
        <v>11.544</v>
      </c>
      <c r="Z250">
        <v>0.36087999999999998</v>
      </c>
      <c r="AA250">
        <v>0.33044000000000001</v>
      </c>
      <c r="AB250">
        <v>99.915999999999997</v>
      </c>
      <c r="AC250">
        <v>72.266000000000005</v>
      </c>
      <c r="AD250">
        <v>45</v>
      </c>
      <c r="AE250">
        <v>15</v>
      </c>
      <c r="AF250">
        <v>0.87455000000000005</v>
      </c>
      <c r="AG250">
        <v>1.7283999999999999E-3</v>
      </c>
      <c r="AH250">
        <v>0.87282000000000004</v>
      </c>
      <c r="AI250">
        <v>15</v>
      </c>
      <c r="AJ250">
        <v>0</v>
      </c>
      <c r="AK250">
        <v>14</v>
      </c>
      <c r="AL250">
        <v>0</v>
      </c>
      <c r="AM250">
        <v>0</v>
      </c>
      <c r="AN250">
        <v>1</v>
      </c>
      <c r="AO250">
        <v>0.81867999999999996</v>
      </c>
      <c r="AP250">
        <v>0</v>
      </c>
      <c r="AQ250">
        <v>0</v>
      </c>
      <c r="AR250" t="s">
        <v>95</v>
      </c>
      <c r="AS250" t="s">
        <v>95</v>
      </c>
      <c r="AT250" t="s">
        <v>95</v>
      </c>
      <c r="AU250" t="s">
        <v>95</v>
      </c>
      <c r="AV250" t="s">
        <v>95</v>
      </c>
      <c r="AW250" t="s">
        <v>95</v>
      </c>
      <c r="AX250" t="s">
        <v>95</v>
      </c>
      <c r="AY250" t="s">
        <v>95</v>
      </c>
      <c r="AZ250" t="s">
        <v>95</v>
      </c>
      <c r="BA250" t="s">
        <v>95</v>
      </c>
      <c r="BB250" t="s">
        <v>95</v>
      </c>
      <c r="BC250" t="s">
        <v>95</v>
      </c>
      <c r="BD250" t="s">
        <v>95</v>
      </c>
      <c r="BI250">
        <v>0</v>
      </c>
      <c r="BJ250" t="s">
        <v>137</v>
      </c>
      <c r="BK250" t="s">
        <v>180</v>
      </c>
      <c r="BL250">
        <v>1</v>
      </c>
      <c r="BM250">
        <v>1</v>
      </c>
      <c r="BN250">
        <v>0</v>
      </c>
      <c r="BO250">
        <v>0</v>
      </c>
      <c r="BP250">
        <v>0</v>
      </c>
      <c r="BQ250">
        <v>0</v>
      </c>
      <c r="BS250">
        <v>1</v>
      </c>
      <c r="BT250">
        <v>1</v>
      </c>
      <c r="BU250">
        <v>0</v>
      </c>
      <c r="BV250">
        <v>0</v>
      </c>
      <c r="BW250">
        <v>0</v>
      </c>
      <c r="BX250">
        <v>0</v>
      </c>
      <c r="BY250">
        <v>313</v>
      </c>
      <c r="CG250" s="4">
        <v>1</v>
      </c>
      <c r="CH250" s="4">
        <v>1</v>
      </c>
      <c r="CI250" s="5">
        <v>0</v>
      </c>
      <c r="CJ250" s="5">
        <v>0</v>
      </c>
      <c r="CK250" s="5">
        <v>0</v>
      </c>
      <c r="CL250" s="5">
        <v>0</v>
      </c>
    </row>
    <row r="251" spans="1:90" hidden="1" x14ac:dyDescent="0.2">
      <c r="A251" t="s">
        <v>701</v>
      </c>
      <c r="B251" t="s">
        <v>604</v>
      </c>
      <c r="C251" t="s">
        <v>147</v>
      </c>
      <c r="D251">
        <v>3.5</v>
      </c>
      <c r="E251" t="s">
        <v>317</v>
      </c>
      <c r="F251" t="s">
        <v>669</v>
      </c>
      <c r="G251" t="s">
        <v>354</v>
      </c>
      <c r="H251" t="s">
        <v>607</v>
      </c>
      <c r="I251">
        <v>0.51043000000000005</v>
      </c>
      <c r="J251">
        <v>0.51041999999999998</v>
      </c>
      <c r="K251">
        <v>0.9385</v>
      </c>
      <c r="L251">
        <v>2044.5</v>
      </c>
      <c r="M251">
        <v>8.6092999999999993</v>
      </c>
      <c r="N251" s="1">
        <v>18940000</v>
      </c>
      <c r="O251">
        <v>1.4094</v>
      </c>
      <c r="P251">
        <v>2012.3</v>
      </c>
      <c r="Q251">
        <v>-1870.1</v>
      </c>
      <c r="R251">
        <v>0.97758</v>
      </c>
      <c r="S251">
        <v>0.97580999999999996</v>
      </c>
      <c r="T251">
        <v>3.2991000000000001</v>
      </c>
      <c r="U251">
        <v>1.2767999999999999</v>
      </c>
      <c r="V251">
        <v>0.97758</v>
      </c>
      <c r="W251">
        <v>0.97643999999999997</v>
      </c>
      <c r="X251">
        <v>3.2991000000000001</v>
      </c>
      <c r="Y251">
        <v>1.2767999999999999</v>
      </c>
      <c r="Z251">
        <v>0.26650000000000001</v>
      </c>
      <c r="AA251">
        <v>0.22889000000000001</v>
      </c>
      <c r="AB251">
        <v>18.872</v>
      </c>
      <c r="AC251">
        <v>11.615</v>
      </c>
      <c r="AD251">
        <v>42</v>
      </c>
      <c r="AE251">
        <v>12</v>
      </c>
      <c r="AF251" s="1">
        <v>6.5999000000000001E-6</v>
      </c>
      <c r="AG251" s="1">
        <v>5.2799000000000002E-8</v>
      </c>
      <c r="AH251" s="1">
        <v>6.5471000000000004E-6</v>
      </c>
      <c r="AI251">
        <v>12</v>
      </c>
      <c r="AJ251">
        <v>0</v>
      </c>
      <c r="AK251">
        <v>11</v>
      </c>
      <c r="AL251">
        <v>0</v>
      </c>
      <c r="AM251">
        <v>0</v>
      </c>
      <c r="AN251">
        <v>1</v>
      </c>
      <c r="AO251">
        <v>0.52781</v>
      </c>
      <c r="AP251">
        <v>0</v>
      </c>
      <c r="AQ251">
        <v>0</v>
      </c>
      <c r="AR251" t="s">
        <v>95</v>
      </c>
      <c r="AS251" t="s">
        <v>95</v>
      </c>
      <c r="AT251" t="s">
        <v>95</v>
      </c>
      <c r="AU251" t="s">
        <v>95</v>
      </c>
      <c r="AV251" t="s">
        <v>95</v>
      </c>
      <c r="AW251" t="s">
        <v>95</v>
      </c>
      <c r="AX251" t="s">
        <v>94</v>
      </c>
      <c r="AY251" t="s">
        <v>94</v>
      </c>
      <c r="AZ251" t="s">
        <v>94</v>
      </c>
      <c r="BA251" t="s">
        <v>94</v>
      </c>
      <c r="BB251" t="s">
        <v>94</v>
      </c>
      <c r="BC251" t="s">
        <v>95</v>
      </c>
      <c r="BD251" t="s">
        <v>95</v>
      </c>
      <c r="BH251" t="s">
        <v>341</v>
      </c>
      <c r="BI251">
        <v>1</v>
      </c>
      <c r="BJ251" t="s">
        <v>97</v>
      </c>
      <c r="BK251" t="s">
        <v>138</v>
      </c>
      <c r="BL251">
        <v>0</v>
      </c>
      <c r="BM251">
        <v>0</v>
      </c>
      <c r="BN251">
        <v>0</v>
      </c>
      <c r="BO251">
        <v>0</v>
      </c>
      <c r="BP251">
        <v>0</v>
      </c>
      <c r="BQ251">
        <v>0</v>
      </c>
      <c r="BS251">
        <v>1</v>
      </c>
      <c r="BT251">
        <v>1</v>
      </c>
      <c r="BU251">
        <v>0</v>
      </c>
      <c r="BV251">
        <v>0</v>
      </c>
      <c r="BW251">
        <v>0</v>
      </c>
      <c r="BX251">
        <v>0</v>
      </c>
      <c r="BY251">
        <v>314</v>
      </c>
      <c r="BZ251" t="s">
        <v>123</v>
      </c>
      <c r="CA251" t="s">
        <v>123</v>
      </c>
      <c r="CG251" s="4">
        <v>1</v>
      </c>
      <c r="CH251" s="4">
        <v>1</v>
      </c>
      <c r="CI251" s="5">
        <v>0</v>
      </c>
      <c r="CJ251" s="5">
        <v>0</v>
      </c>
      <c r="CK251" s="5">
        <v>0</v>
      </c>
      <c r="CL251" s="5">
        <v>0</v>
      </c>
    </row>
    <row r="252" spans="1:90" hidden="1" x14ac:dyDescent="0.2">
      <c r="A252" t="s">
        <v>702</v>
      </c>
      <c r="B252" t="s">
        <v>604</v>
      </c>
      <c r="C252" t="s">
        <v>147</v>
      </c>
      <c r="D252">
        <v>3.5</v>
      </c>
      <c r="E252" t="s">
        <v>317</v>
      </c>
      <c r="F252" t="s">
        <v>671</v>
      </c>
      <c r="G252" t="s">
        <v>357</v>
      </c>
      <c r="H252" t="s">
        <v>607</v>
      </c>
      <c r="I252">
        <v>1.1357999999999999</v>
      </c>
      <c r="J252">
        <v>0.28005999999999998</v>
      </c>
      <c r="K252">
        <v>78.950999999999993</v>
      </c>
      <c r="L252">
        <v>2020.3</v>
      </c>
      <c r="M252">
        <v>3.8690000000000002</v>
      </c>
      <c r="N252">
        <v>6945.2</v>
      </c>
      <c r="O252" s="1">
        <v>5.7325000000000002E-9</v>
      </c>
      <c r="P252">
        <v>1924.1</v>
      </c>
      <c r="Q252" s="1">
        <v>-157390</v>
      </c>
      <c r="R252">
        <v>0.99758000000000002</v>
      </c>
      <c r="S252">
        <v>0.99739999999999995</v>
      </c>
      <c r="T252">
        <v>87.117000000000004</v>
      </c>
      <c r="U252">
        <v>40.033999999999999</v>
      </c>
      <c r="V252">
        <v>0.93515000000000004</v>
      </c>
      <c r="W252">
        <v>0.93206</v>
      </c>
      <c r="X252">
        <v>450.51</v>
      </c>
      <c r="Y252">
        <v>220.06</v>
      </c>
      <c r="Z252">
        <v>0.33592</v>
      </c>
      <c r="AA252">
        <v>0.30430000000000001</v>
      </c>
      <c r="AB252">
        <v>1441.7</v>
      </c>
      <c r="AC252">
        <v>1050.0999999999999</v>
      </c>
      <c r="AD252">
        <v>45</v>
      </c>
      <c r="AE252">
        <v>15</v>
      </c>
      <c r="AF252">
        <v>0.97779000000000005</v>
      </c>
      <c r="AG252">
        <v>2.7448000000000001E-4</v>
      </c>
      <c r="AH252">
        <v>0.97751999999999994</v>
      </c>
      <c r="AI252">
        <v>15</v>
      </c>
      <c r="AJ252">
        <v>0</v>
      </c>
      <c r="AK252">
        <v>14</v>
      </c>
      <c r="AL252">
        <v>0</v>
      </c>
      <c r="AM252">
        <v>0</v>
      </c>
      <c r="AN252">
        <v>1</v>
      </c>
      <c r="AO252">
        <v>0.82743</v>
      </c>
      <c r="AP252">
        <v>0</v>
      </c>
      <c r="AQ252">
        <v>0</v>
      </c>
      <c r="AR252" t="s">
        <v>95</v>
      </c>
      <c r="AS252" t="s">
        <v>95</v>
      </c>
      <c r="AT252" t="s">
        <v>95</v>
      </c>
      <c r="AU252" t="s">
        <v>95</v>
      </c>
      <c r="AV252" t="s">
        <v>95</v>
      </c>
      <c r="AW252" t="s">
        <v>95</v>
      </c>
      <c r="AX252" t="s">
        <v>95</v>
      </c>
      <c r="AY252" t="s">
        <v>95</v>
      </c>
      <c r="AZ252" t="s">
        <v>95</v>
      </c>
      <c r="BA252" t="s">
        <v>95</v>
      </c>
      <c r="BB252" t="s">
        <v>95</v>
      </c>
      <c r="BC252" t="s">
        <v>95</v>
      </c>
      <c r="BD252" t="s">
        <v>95</v>
      </c>
      <c r="BI252">
        <v>0</v>
      </c>
      <c r="BJ252" t="s">
        <v>137</v>
      </c>
      <c r="BK252" t="s">
        <v>180</v>
      </c>
      <c r="BL252">
        <v>1</v>
      </c>
      <c r="BM252">
        <v>1</v>
      </c>
      <c r="BN252">
        <v>0</v>
      </c>
      <c r="BO252">
        <v>0</v>
      </c>
      <c r="BP252">
        <v>0</v>
      </c>
      <c r="BQ252">
        <v>0</v>
      </c>
      <c r="BS252">
        <v>1</v>
      </c>
      <c r="BT252">
        <v>1</v>
      </c>
      <c r="BU252">
        <v>0</v>
      </c>
      <c r="BV252">
        <v>0</v>
      </c>
      <c r="BW252">
        <v>0</v>
      </c>
      <c r="BX252">
        <v>0</v>
      </c>
      <c r="BY252">
        <v>315</v>
      </c>
      <c r="CG252" s="4">
        <v>1</v>
      </c>
      <c r="CH252" s="4">
        <v>1</v>
      </c>
      <c r="CI252" s="5">
        <v>0</v>
      </c>
      <c r="CJ252" s="5">
        <v>0</v>
      </c>
      <c r="CK252" s="5">
        <v>0</v>
      </c>
      <c r="CL252" s="5">
        <v>0</v>
      </c>
    </row>
    <row r="253" spans="1:90" hidden="1" x14ac:dyDescent="0.2">
      <c r="A253" t="s">
        <v>703</v>
      </c>
      <c r="B253" t="s">
        <v>604</v>
      </c>
      <c r="C253" t="s">
        <v>147</v>
      </c>
      <c r="D253">
        <v>3.5</v>
      </c>
      <c r="E253" t="s">
        <v>317</v>
      </c>
      <c r="F253" t="s">
        <v>673</v>
      </c>
      <c r="G253" t="s">
        <v>360</v>
      </c>
      <c r="H253" t="s">
        <v>607</v>
      </c>
      <c r="I253">
        <v>1.0096000000000001</v>
      </c>
      <c r="J253">
        <v>0.64917999999999998</v>
      </c>
      <c r="K253">
        <v>15.539</v>
      </c>
      <c r="L253">
        <v>2020.7</v>
      </c>
      <c r="M253">
        <v>4.3528000000000002</v>
      </c>
      <c r="N253">
        <v>3969.6</v>
      </c>
      <c r="O253" s="1">
        <v>5.9685000000000003E-13</v>
      </c>
      <c r="P253">
        <v>1965.7</v>
      </c>
      <c r="Q253">
        <v>-30968</v>
      </c>
      <c r="R253">
        <v>0.99075999999999997</v>
      </c>
      <c r="S253">
        <v>0.99002999999999997</v>
      </c>
      <c r="T253">
        <v>39.771000000000001</v>
      </c>
      <c r="U253">
        <v>14.824</v>
      </c>
      <c r="V253">
        <v>0.98719999999999997</v>
      </c>
      <c r="W253">
        <v>0.98653999999999997</v>
      </c>
      <c r="X253">
        <v>46.817999999999998</v>
      </c>
      <c r="Y253">
        <v>18.13</v>
      </c>
      <c r="Z253">
        <v>0.20723</v>
      </c>
      <c r="AA253">
        <v>0.16657</v>
      </c>
      <c r="AB253">
        <v>368.39</v>
      </c>
      <c r="AC253">
        <v>206.82</v>
      </c>
      <c r="AD253">
        <v>42</v>
      </c>
      <c r="AE253">
        <v>12</v>
      </c>
      <c r="AF253">
        <v>0.58245999999999998</v>
      </c>
      <c r="AG253">
        <v>4.8023E-4</v>
      </c>
      <c r="AH253">
        <v>0.58198000000000005</v>
      </c>
      <c r="AI253">
        <v>12</v>
      </c>
      <c r="AJ253">
        <v>0</v>
      </c>
      <c r="AK253">
        <v>11</v>
      </c>
      <c r="AL253">
        <v>0</v>
      </c>
      <c r="AM253">
        <v>0</v>
      </c>
      <c r="AN253">
        <v>1</v>
      </c>
      <c r="AO253">
        <v>0.53947999999999996</v>
      </c>
      <c r="AP253">
        <v>0</v>
      </c>
      <c r="AQ253">
        <v>0</v>
      </c>
      <c r="AR253" t="s">
        <v>95</v>
      </c>
      <c r="AS253" t="s">
        <v>95</v>
      </c>
      <c r="AT253" t="s">
        <v>95</v>
      </c>
      <c r="AU253" t="s">
        <v>94</v>
      </c>
      <c r="AV253" t="s">
        <v>95</v>
      </c>
      <c r="AW253" t="s">
        <v>94</v>
      </c>
      <c r="AX253" t="s">
        <v>94</v>
      </c>
      <c r="AY253" t="s">
        <v>95</v>
      </c>
      <c r="AZ253" t="s">
        <v>94</v>
      </c>
      <c r="BA253" t="s">
        <v>94</v>
      </c>
      <c r="BB253" t="s">
        <v>94</v>
      </c>
      <c r="BC253" t="s">
        <v>94</v>
      </c>
      <c r="BD253" t="s">
        <v>94</v>
      </c>
      <c r="BH253" t="s">
        <v>341</v>
      </c>
      <c r="BI253">
        <v>1</v>
      </c>
      <c r="BJ253" t="s">
        <v>97</v>
      </c>
      <c r="BK253" t="s">
        <v>138</v>
      </c>
      <c r="BL253">
        <v>0</v>
      </c>
      <c r="BM253">
        <v>0</v>
      </c>
      <c r="BN253">
        <v>0</v>
      </c>
      <c r="BO253">
        <v>0</v>
      </c>
      <c r="BP253">
        <v>0</v>
      </c>
      <c r="BQ253">
        <v>0</v>
      </c>
      <c r="BS253">
        <v>1</v>
      </c>
      <c r="BT253">
        <v>1</v>
      </c>
      <c r="BU253">
        <v>0</v>
      </c>
      <c r="BV253">
        <v>0</v>
      </c>
      <c r="BW253">
        <v>0</v>
      </c>
      <c r="BX253">
        <v>0</v>
      </c>
      <c r="BY253">
        <v>316</v>
      </c>
      <c r="BZ253" t="s">
        <v>123</v>
      </c>
      <c r="CA253" t="s">
        <v>123</v>
      </c>
      <c r="CG253" s="4">
        <v>1</v>
      </c>
      <c r="CH253" s="4">
        <v>1</v>
      </c>
      <c r="CI253" s="5">
        <v>0</v>
      </c>
      <c r="CJ253" s="5">
        <v>0</v>
      </c>
      <c r="CK253" s="5">
        <v>0</v>
      </c>
      <c r="CL253" s="5">
        <v>0</v>
      </c>
    </row>
    <row r="254" spans="1:90" hidden="1" x14ac:dyDescent="0.2">
      <c r="A254" t="s">
        <v>704</v>
      </c>
      <c r="B254" t="s">
        <v>604</v>
      </c>
      <c r="C254" t="s">
        <v>147</v>
      </c>
      <c r="D254">
        <v>3.5</v>
      </c>
      <c r="E254" t="s">
        <v>317</v>
      </c>
      <c r="F254" t="s">
        <v>675</v>
      </c>
      <c r="G254" t="s">
        <v>357</v>
      </c>
      <c r="H254" t="s">
        <v>607</v>
      </c>
      <c r="I254">
        <v>0.3574</v>
      </c>
      <c r="J254">
        <v>0.18357000000000001</v>
      </c>
      <c r="K254">
        <v>198.69</v>
      </c>
      <c r="L254">
        <v>2020.1</v>
      </c>
      <c r="M254">
        <v>12.295</v>
      </c>
      <c r="N254">
        <v>16737</v>
      </c>
      <c r="O254" s="1">
        <v>6.7815999999999996E-6</v>
      </c>
      <c r="P254">
        <v>1906.8</v>
      </c>
      <c r="Q254" s="1">
        <v>-395930</v>
      </c>
      <c r="R254">
        <v>0.98958000000000002</v>
      </c>
      <c r="S254">
        <v>0.98882000000000003</v>
      </c>
      <c r="T254">
        <v>368.55</v>
      </c>
      <c r="U254">
        <v>206.13</v>
      </c>
      <c r="V254">
        <v>0.96853</v>
      </c>
      <c r="W254">
        <v>0.96702999999999995</v>
      </c>
      <c r="X254">
        <v>640.47</v>
      </c>
      <c r="Y254">
        <v>363.59</v>
      </c>
      <c r="Z254">
        <v>0.51087000000000005</v>
      </c>
      <c r="AA254">
        <v>0.48757</v>
      </c>
      <c r="AB254">
        <v>2524.9</v>
      </c>
      <c r="AC254">
        <v>1996.5</v>
      </c>
      <c r="AD254">
        <v>45</v>
      </c>
      <c r="AE254">
        <v>31</v>
      </c>
      <c r="AF254">
        <v>0.75870000000000004</v>
      </c>
      <c r="AG254">
        <v>1.3144999999999999E-3</v>
      </c>
      <c r="AH254">
        <v>0.75738000000000005</v>
      </c>
      <c r="AI254">
        <v>31</v>
      </c>
      <c r="AJ254">
        <v>0</v>
      </c>
      <c r="AK254">
        <v>30</v>
      </c>
      <c r="AL254">
        <v>0</v>
      </c>
      <c r="AM254">
        <v>0</v>
      </c>
      <c r="AN254">
        <v>1</v>
      </c>
      <c r="AO254">
        <v>0.87702999999999998</v>
      </c>
      <c r="AP254">
        <v>0</v>
      </c>
      <c r="AQ254">
        <v>0</v>
      </c>
      <c r="AR254" t="s">
        <v>95</v>
      </c>
      <c r="AS254" t="s">
        <v>95</v>
      </c>
      <c r="AT254" t="s">
        <v>95</v>
      </c>
      <c r="AU254" t="s">
        <v>94</v>
      </c>
      <c r="AV254" t="s">
        <v>95</v>
      </c>
      <c r="AW254" t="s">
        <v>94</v>
      </c>
      <c r="AX254" t="s">
        <v>95</v>
      </c>
      <c r="AY254" t="s">
        <v>95</v>
      </c>
      <c r="AZ254" t="s">
        <v>95</v>
      </c>
      <c r="BA254" t="s">
        <v>94</v>
      </c>
      <c r="BB254" t="s">
        <v>94</v>
      </c>
      <c r="BC254" t="s">
        <v>94</v>
      </c>
      <c r="BD254" t="s">
        <v>94</v>
      </c>
      <c r="BI254">
        <v>0</v>
      </c>
      <c r="BJ254" t="s">
        <v>137</v>
      </c>
      <c r="BK254" t="s">
        <v>180</v>
      </c>
      <c r="BL254">
        <v>1</v>
      </c>
      <c r="BM254">
        <v>1</v>
      </c>
      <c r="BN254">
        <v>0</v>
      </c>
      <c r="BO254">
        <v>0</v>
      </c>
      <c r="BP254">
        <v>0</v>
      </c>
      <c r="BQ254">
        <v>0</v>
      </c>
      <c r="BS254">
        <v>1</v>
      </c>
      <c r="BT254">
        <v>1</v>
      </c>
      <c r="BU254">
        <v>0</v>
      </c>
      <c r="BV254">
        <v>0</v>
      </c>
      <c r="BW254">
        <v>0</v>
      </c>
      <c r="BX254">
        <v>0</v>
      </c>
      <c r="BY254">
        <v>317</v>
      </c>
      <c r="CG254" s="4">
        <v>1</v>
      </c>
      <c r="CH254" s="4">
        <v>1</v>
      </c>
      <c r="CI254" s="5">
        <v>0</v>
      </c>
      <c r="CJ254" s="5">
        <v>0</v>
      </c>
      <c r="CK254" s="5">
        <v>0</v>
      </c>
      <c r="CL254" s="5">
        <v>0</v>
      </c>
    </row>
    <row r="255" spans="1:90" hidden="1" x14ac:dyDescent="0.2">
      <c r="A255" t="s">
        <v>705</v>
      </c>
      <c r="B255" t="s">
        <v>604</v>
      </c>
      <c r="C255" t="s">
        <v>147</v>
      </c>
      <c r="D255">
        <v>3.5</v>
      </c>
      <c r="E255" t="s">
        <v>317</v>
      </c>
      <c r="F255" t="s">
        <v>677</v>
      </c>
      <c r="G255" t="s">
        <v>360</v>
      </c>
      <c r="H255" t="s">
        <v>607</v>
      </c>
      <c r="I255">
        <v>0.28506999999999999</v>
      </c>
      <c r="J255">
        <v>0.28505999999999998</v>
      </c>
      <c r="K255">
        <v>29.436</v>
      </c>
      <c r="L255">
        <v>2058.4</v>
      </c>
      <c r="M255">
        <v>15.414999999999999</v>
      </c>
      <c r="N255" s="1">
        <v>108900000</v>
      </c>
      <c r="O255" s="1">
        <v>6.0365999999999999E-6</v>
      </c>
      <c r="P255">
        <v>1951.4</v>
      </c>
      <c r="Q255">
        <v>-58635</v>
      </c>
      <c r="R255">
        <v>0.76973000000000003</v>
      </c>
      <c r="S255">
        <v>0.75156000000000001</v>
      </c>
      <c r="T255">
        <v>291.27999999999997</v>
      </c>
      <c r="U255">
        <v>127.02</v>
      </c>
      <c r="V255">
        <v>0.76973999999999998</v>
      </c>
      <c r="W255">
        <v>0.75792999999999999</v>
      </c>
      <c r="X255">
        <v>291.27999999999997</v>
      </c>
      <c r="Y255">
        <v>127.02</v>
      </c>
      <c r="Z255">
        <v>0.34549000000000002</v>
      </c>
      <c r="AA255">
        <v>0.31191999999999998</v>
      </c>
      <c r="AB255">
        <v>491.09</v>
      </c>
      <c r="AC255">
        <v>362.86</v>
      </c>
      <c r="AD255">
        <v>42</v>
      </c>
      <c r="AE255">
        <v>15</v>
      </c>
      <c r="AF255" s="1">
        <v>2.5775E-5</v>
      </c>
      <c r="AG255" s="1">
        <v>1.7505E-8</v>
      </c>
      <c r="AH255" s="1">
        <v>2.5757000000000001E-5</v>
      </c>
      <c r="AI255">
        <v>28</v>
      </c>
      <c r="AJ255">
        <v>0</v>
      </c>
      <c r="AK255">
        <v>11</v>
      </c>
      <c r="AL255">
        <v>0</v>
      </c>
      <c r="AM255">
        <v>1</v>
      </c>
      <c r="AN255">
        <v>1</v>
      </c>
      <c r="AO255">
        <v>0.50946000000000002</v>
      </c>
      <c r="AP255">
        <v>0</v>
      </c>
      <c r="AQ255">
        <v>0</v>
      </c>
      <c r="AR255" t="s">
        <v>95</v>
      </c>
      <c r="AS255" t="s">
        <v>95</v>
      </c>
      <c r="AT255" t="s">
        <v>95</v>
      </c>
      <c r="AU255" t="s">
        <v>94</v>
      </c>
      <c r="AV255" t="s">
        <v>94</v>
      </c>
      <c r="AW255" t="s">
        <v>94</v>
      </c>
      <c r="AX255" t="s">
        <v>94</v>
      </c>
      <c r="AY255" t="s">
        <v>94</v>
      </c>
      <c r="AZ255" t="s">
        <v>95</v>
      </c>
      <c r="BA255" t="s">
        <v>94</v>
      </c>
      <c r="BB255" t="s">
        <v>94</v>
      </c>
      <c r="BC255" t="s">
        <v>94</v>
      </c>
      <c r="BD255" t="s">
        <v>94</v>
      </c>
      <c r="BH255" t="s">
        <v>341</v>
      </c>
      <c r="BI255">
        <v>1</v>
      </c>
      <c r="BJ255" t="s">
        <v>97</v>
      </c>
      <c r="BK255" t="s">
        <v>138</v>
      </c>
      <c r="BL255">
        <v>0</v>
      </c>
      <c r="BM255">
        <v>0</v>
      </c>
      <c r="BN255">
        <v>0</v>
      </c>
      <c r="BO255">
        <v>0</v>
      </c>
      <c r="BP255">
        <v>0</v>
      </c>
      <c r="BQ255">
        <v>0</v>
      </c>
      <c r="BS255">
        <v>1</v>
      </c>
      <c r="BT255">
        <v>1</v>
      </c>
      <c r="BU255">
        <v>0</v>
      </c>
      <c r="BV255">
        <v>0</v>
      </c>
      <c r="BW255">
        <v>0</v>
      </c>
      <c r="BX255">
        <v>0</v>
      </c>
      <c r="BY255">
        <v>318</v>
      </c>
      <c r="BZ255" t="s">
        <v>123</v>
      </c>
      <c r="CA255" t="s">
        <v>123</v>
      </c>
      <c r="CG255" s="4">
        <v>1</v>
      </c>
      <c r="CH255" s="4">
        <v>1</v>
      </c>
      <c r="CI255" s="5">
        <v>0</v>
      </c>
      <c r="CJ255" s="5">
        <v>0</v>
      </c>
      <c r="CK255" s="5">
        <v>0</v>
      </c>
      <c r="CL255" s="5">
        <v>0</v>
      </c>
    </row>
    <row r="256" spans="1:90" hidden="1" x14ac:dyDescent="0.2">
      <c r="A256" t="s">
        <v>706</v>
      </c>
      <c r="B256" t="s">
        <v>604</v>
      </c>
      <c r="C256" t="s">
        <v>147</v>
      </c>
      <c r="D256">
        <v>3.5</v>
      </c>
      <c r="E256" t="s">
        <v>317</v>
      </c>
      <c r="F256" t="s">
        <v>679</v>
      </c>
      <c r="G256" t="s">
        <v>351</v>
      </c>
      <c r="H256" t="s">
        <v>607</v>
      </c>
      <c r="I256">
        <v>0.61658000000000002</v>
      </c>
      <c r="J256">
        <v>0.25942999999999999</v>
      </c>
      <c r="K256">
        <v>8.4158000000000008</v>
      </c>
      <c r="L256">
        <v>2020.8</v>
      </c>
      <c r="M256">
        <v>7.1271000000000004</v>
      </c>
      <c r="N256">
        <v>825.96</v>
      </c>
      <c r="O256" s="1">
        <v>3.9439999999999998E-6</v>
      </c>
      <c r="P256">
        <v>1950.2</v>
      </c>
      <c r="Q256">
        <v>-16772</v>
      </c>
      <c r="R256">
        <v>0.99661999999999995</v>
      </c>
      <c r="S256">
        <v>0.99636999999999998</v>
      </c>
      <c r="T256">
        <v>10.228999999999999</v>
      </c>
      <c r="U256">
        <v>7.3158000000000003</v>
      </c>
      <c r="V256">
        <v>0.97055999999999998</v>
      </c>
      <c r="W256">
        <v>0.96916000000000002</v>
      </c>
      <c r="X256">
        <v>30.178000000000001</v>
      </c>
      <c r="Y256">
        <v>15.644</v>
      </c>
      <c r="Z256">
        <v>0.38613999999999998</v>
      </c>
      <c r="AA256">
        <v>0.35691000000000001</v>
      </c>
      <c r="AB256">
        <v>137.81</v>
      </c>
      <c r="AC256">
        <v>100.61</v>
      </c>
      <c r="AD256">
        <v>45</v>
      </c>
      <c r="AE256">
        <v>44</v>
      </c>
      <c r="AF256">
        <v>0.85477000000000003</v>
      </c>
      <c r="AG256">
        <v>1.2107000000000001E-3</v>
      </c>
      <c r="AH256">
        <v>0.85355999999999999</v>
      </c>
      <c r="AI256">
        <v>44</v>
      </c>
      <c r="AJ256">
        <v>0</v>
      </c>
      <c r="AK256">
        <v>43</v>
      </c>
      <c r="AL256">
        <v>0</v>
      </c>
      <c r="AM256">
        <v>0</v>
      </c>
      <c r="AN256">
        <v>0</v>
      </c>
      <c r="AO256">
        <v>0.82782999999999995</v>
      </c>
      <c r="AP256">
        <v>0</v>
      </c>
      <c r="AQ256">
        <v>0</v>
      </c>
      <c r="AR256" t="s">
        <v>95</v>
      </c>
      <c r="AS256" t="s">
        <v>95</v>
      </c>
      <c r="AT256" t="s">
        <v>95</v>
      </c>
      <c r="AU256" t="s">
        <v>95</v>
      </c>
      <c r="AV256" t="s">
        <v>95</v>
      </c>
      <c r="AW256" t="s">
        <v>95</v>
      </c>
      <c r="AX256" t="s">
        <v>95</v>
      </c>
      <c r="AY256" t="s">
        <v>95</v>
      </c>
      <c r="AZ256" t="s">
        <v>95</v>
      </c>
      <c r="BA256" t="s">
        <v>95</v>
      </c>
      <c r="BB256" t="s">
        <v>95</v>
      </c>
      <c r="BC256" t="s">
        <v>95</v>
      </c>
      <c r="BD256" t="s">
        <v>95</v>
      </c>
      <c r="BI256">
        <v>0</v>
      </c>
      <c r="BJ256" t="s">
        <v>137</v>
      </c>
      <c r="BK256" t="s">
        <v>180</v>
      </c>
      <c r="BL256">
        <v>1</v>
      </c>
      <c r="BM256">
        <v>1</v>
      </c>
      <c r="BN256">
        <v>0</v>
      </c>
      <c r="BO256">
        <v>0</v>
      </c>
      <c r="BP256">
        <v>0</v>
      </c>
      <c r="BQ256">
        <v>0</v>
      </c>
      <c r="BS256">
        <v>1</v>
      </c>
      <c r="BT256">
        <v>1</v>
      </c>
      <c r="BU256">
        <v>0</v>
      </c>
      <c r="BV256">
        <v>0</v>
      </c>
      <c r="BW256">
        <v>0</v>
      </c>
      <c r="BX256">
        <v>0</v>
      </c>
      <c r="BY256">
        <v>319</v>
      </c>
      <c r="CG256" s="4">
        <v>1</v>
      </c>
      <c r="CH256" s="4">
        <v>1</v>
      </c>
      <c r="CI256" s="5">
        <v>0</v>
      </c>
      <c r="CJ256" s="5">
        <v>0</v>
      </c>
      <c r="CK256" s="5">
        <v>0</v>
      </c>
      <c r="CL256" s="5">
        <v>0</v>
      </c>
    </row>
    <row r="257" spans="1:91" hidden="1" x14ac:dyDescent="0.2">
      <c r="A257" t="s">
        <v>707</v>
      </c>
      <c r="B257" t="s">
        <v>604</v>
      </c>
      <c r="C257" t="s">
        <v>147</v>
      </c>
      <c r="D257">
        <v>3.5</v>
      </c>
      <c r="E257" t="s">
        <v>317</v>
      </c>
      <c r="F257" t="s">
        <v>681</v>
      </c>
      <c r="G257" t="s">
        <v>354</v>
      </c>
      <c r="H257" t="s">
        <v>607</v>
      </c>
      <c r="I257">
        <v>0.45134999999999997</v>
      </c>
      <c r="J257">
        <v>0.45134999999999997</v>
      </c>
      <c r="K257">
        <v>1.3290999999999999</v>
      </c>
      <c r="L257">
        <v>2047.1</v>
      </c>
      <c r="M257">
        <v>9.7362000000000002</v>
      </c>
      <c r="N257" s="1">
        <v>21131000</v>
      </c>
      <c r="O257">
        <v>0.75190999999999997</v>
      </c>
      <c r="P257">
        <v>2009.1</v>
      </c>
      <c r="Q257">
        <v>-2648.3</v>
      </c>
      <c r="R257">
        <v>0.98463000000000001</v>
      </c>
      <c r="S257">
        <v>0.98341000000000001</v>
      </c>
      <c r="T257">
        <v>3.7246999999999999</v>
      </c>
      <c r="U257">
        <v>1.5461</v>
      </c>
      <c r="V257">
        <v>0.98463000000000001</v>
      </c>
      <c r="W257">
        <v>0.98384000000000005</v>
      </c>
      <c r="X257">
        <v>3.7246999999999999</v>
      </c>
      <c r="Y257">
        <v>1.5461</v>
      </c>
      <c r="Z257">
        <v>0.28761999999999999</v>
      </c>
      <c r="AA257">
        <v>0.25108999999999998</v>
      </c>
      <c r="AB257">
        <v>25.355</v>
      </c>
      <c r="AC257">
        <v>16.146000000000001</v>
      </c>
      <c r="AD257">
        <v>42</v>
      </c>
      <c r="AE257">
        <v>19</v>
      </c>
      <c r="AF257" s="1">
        <v>7.8084999999999999E-6</v>
      </c>
      <c r="AG257" s="1">
        <v>4.7324000000000001E-8</v>
      </c>
      <c r="AH257" s="1">
        <v>7.7611999999999995E-6</v>
      </c>
      <c r="AI257">
        <v>41</v>
      </c>
      <c r="AJ257">
        <v>0</v>
      </c>
      <c r="AK257">
        <v>40</v>
      </c>
      <c r="AL257">
        <v>0</v>
      </c>
      <c r="AM257">
        <v>0</v>
      </c>
      <c r="AN257">
        <v>1</v>
      </c>
      <c r="AO257">
        <v>0.58267999999999998</v>
      </c>
      <c r="AP257">
        <v>0</v>
      </c>
      <c r="AQ257">
        <v>0</v>
      </c>
      <c r="AR257" t="s">
        <v>95</v>
      </c>
      <c r="AS257" t="s">
        <v>95</v>
      </c>
      <c r="AT257" t="s">
        <v>95</v>
      </c>
      <c r="AU257" t="s">
        <v>94</v>
      </c>
      <c r="AV257" t="s">
        <v>94</v>
      </c>
      <c r="AW257" t="s">
        <v>94</v>
      </c>
      <c r="AX257" t="s">
        <v>94</v>
      </c>
      <c r="AY257" t="s">
        <v>94</v>
      </c>
      <c r="AZ257" t="s">
        <v>94</v>
      </c>
      <c r="BA257" t="s">
        <v>94</v>
      </c>
      <c r="BB257" t="s">
        <v>94</v>
      </c>
      <c r="BC257" t="s">
        <v>94</v>
      </c>
      <c r="BD257" t="s">
        <v>94</v>
      </c>
      <c r="BH257" t="s">
        <v>341</v>
      </c>
      <c r="BI257">
        <v>1</v>
      </c>
      <c r="BJ257" t="s">
        <v>97</v>
      </c>
      <c r="BK257" t="s">
        <v>138</v>
      </c>
      <c r="BL257">
        <v>0</v>
      </c>
      <c r="BM257">
        <v>0</v>
      </c>
      <c r="BN257">
        <v>0</v>
      </c>
      <c r="BO257">
        <v>0</v>
      </c>
      <c r="BP257">
        <v>0</v>
      </c>
      <c r="BQ257">
        <v>0</v>
      </c>
      <c r="BS257">
        <v>1</v>
      </c>
      <c r="BT257">
        <v>1</v>
      </c>
      <c r="BU257">
        <v>0</v>
      </c>
      <c r="BV257">
        <v>0</v>
      </c>
      <c r="BW257">
        <v>0</v>
      </c>
      <c r="BX257">
        <v>0</v>
      </c>
      <c r="BY257">
        <v>320</v>
      </c>
      <c r="BZ257" t="s">
        <v>123</v>
      </c>
      <c r="CA257" t="s">
        <v>123</v>
      </c>
      <c r="CG257" s="4">
        <v>1</v>
      </c>
      <c r="CH257" s="4">
        <v>1</v>
      </c>
      <c r="CI257" s="5">
        <v>0</v>
      </c>
      <c r="CJ257" s="5">
        <v>0</v>
      </c>
      <c r="CK257" s="5">
        <v>0</v>
      </c>
      <c r="CL257" s="5">
        <v>0</v>
      </c>
    </row>
    <row r="258" spans="1:91" hidden="1" x14ac:dyDescent="0.2">
      <c r="A258" t="s">
        <v>708</v>
      </c>
      <c r="B258" t="s">
        <v>604</v>
      </c>
      <c r="C258" t="s">
        <v>208</v>
      </c>
      <c r="D258">
        <v>1.1000000000000001</v>
      </c>
      <c r="E258" t="s">
        <v>90</v>
      </c>
      <c r="F258" t="s">
        <v>605</v>
      </c>
      <c r="G258" t="s">
        <v>606</v>
      </c>
      <c r="H258" t="s">
        <v>607</v>
      </c>
      <c r="I258">
        <v>-7.7646999999999994E-2</v>
      </c>
      <c r="J258">
        <v>-3.6061999999999997E-2</v>
      </c>
      <c r="K258">
        <v>-1.1395000000000001E-2</v>
      </c>
      <c r="L258">
        <v>2012.3</v>
      </c>
      <c r="M258">
        <v>-56.595999999999997</v>
      </c>
      <c r="N258">
        <v>0.91215000000000002</v>
      </c>
      <c r="O258">
        <v>-1544.4</v>
      </c>
      <c r="P258" s="1">
        <v>-152610</v>
      </c>
      <c r="Q258">
        <v>23.408000000000001</v>
      </c>
      <c r="R258">
        <v>0.95416000000000001</v>
      </c>
      <c r="S258">
        <v>0.95130000000000003</v>
      </c>
      <c r="T258">
        <v>3.8580000000000003E-2</v>
      </c>
      <c r="U258">
        <v>2.2405000000000001E-2</v>
      </c>
      <c r="V258">
        <v>-13.81</v>
      </c>
      <c r="W258">
        <v>-14.414999999999999</v>
      </c>
      <c r="X258">
        <v>0.69347999999999999</v>
      </c>
      <c r="Y258">
        <v>0.66966000000000003</v>
      </c>
      <c r="Z258">
        <v>0.90068000000000004</v>
      </c>
      <c r="AA258">
        <v>0.89663000000000004</v>
      </c>
      <c r="AB258">
        <v>5.6788999999999999E-2</v>
      </c>
      <c r="AC258">
        <v>4.913E-2</v>
      </c>
      <c r="AD258">
        <v>52</v>
      </c>
      <c r="AE258">
        <v>52</v>
      </c>
      <c r="AF258">
        <v>0.95054000000000005</v>
      </c>
      <c r="AG258">
        <v>0.34517999999999999</v>
      </c>
      <c r="AH258">
        <v>0.60536000000000001</v>
      </c>
      <c r="AI258">
        <v>52</v>
      </c>
      <c r="AJ258">
        <v>51</v>
      </c>
      <c r="AK258">
        <v>4</v>
      </c>
      <c r="AL258">
        <v>0</v>
      </c>
      <c r="AM258">
        <v>0</v>
      </c>
      <c r="AN258">
        <v>0</v>
      </c>
      <c r="AO258">
        <v>0.97941</v>
      </c>
      <c r="AP258">
        <v>1</v>
      </c>
      <c r="AQ258">
        <v>1</v>
      </c>
      <c r="AR258" t="s">
        <v>95</v>
      </c>
      <c r="AS258" t="s">
        <v>95</v>
      </c>
      <c r="AT258" t="s">
        <v>95</v>
      </c>
      <c r="AU258" t="s">
        <v>95</v>
      </c>
      <c r="AV258" t="s">
        <v>95</v>
      </c>
      <c r="AW258" t="s">
        <v>95</v>
      </c>
      <c r="AX258" t="s">
        <v>95</v>
      </c>
      <c r="AY258" t="s">
        <v>95</v>
      </c>
      <c r="AZ258" t="s">
        <v>95</v>
      </c>
      <c r="BA258" t="s">
        <v>95</v>
      </c>
      <c r="BB258" t="s">
        <v>95</v>
      </c>
      <c r="BC258" t="s">
        <v>95</v>
      </c>
      <c r="BD258" t="s">
        <v>95</v>
      </c>
      <c r="BE258">
        <v>1</v>
      </c>
      <c r="BH258" t="s">
        <v>276</v>
      </c>
      <c r="BI258">
        <v>0</v>
      </c>
      <c r="BL258">
        <v>1</v>
      </c>
      <c r="BM258">
        <v>1</v>
      </c>
      <c r="BP258">
        <v>0</v>
      </c>
      <c r="BQ258">
        <v>0</v>
      </c>
      <c r="BS258">
        <v>1</v>
      </c>
      <c r="BT258">
        <v>1</v>
      </c>
      <c r="BU258">
        <v>0</v>
      </c>
      <c r="BV258">
        <v>1</v>
      </c>
      <c r="BW258">
        <v>0</v>
      </c>
      <c r="BX258">
        <v>0</v>
      </c>
      <c r="BY258">
        <v>322</v>
      </c>
      <c r="CG258" s="4">
        <v>1</v>
      </c>
      <c r="CH258" s="4">
        <v>1</v>
      </c>
      <c r="CI258" s="5">
        <v>0</v>
      </c>
      <c r="CJ258" s="5">
        <v>0</v>
      </c>
      <c r="CK258" s="5">
        <v>0</v>
      </c>
      <c r="CL258" s="5">
        <v>0</v>
      </c>
    </row>
    <row r="259" spans="1:91" hidden="1" x14ac:dyDescent="0.2">
      <c r="A259" t="s">
        <v>709</v>
      </c>
      <c r="B259" t="s">
        <v>604</v>
      </c>
      <c r="C259" t="s">
        <v>208</v>
      </c>
      <c r="D259">
        <v>1.1000000000000001</v>
      </c>
      <c r="E259" t="s">
        <v>90</v>
      </c>
      <c r="F259" t="s">
        <v>609</v>
      </c>
      <c r="G259" t="s">
        <v>610</v>
      </c>
      <c r="H259" t="s">
        <v>607</v>
      </c>
      <c r="I259">
        <v>5.5924E-3</v>
      </c>
      <c r="J259">
        <v>2.7449000000000002E-3</v>
      </c>
      <c r="K259">
        <v>2.2242000000000001E-2</v>
      </c>
      <c r="L259">
        <v>3524.4</v>
      </c>
      <c r="M259">
        <v>785.79</v>
      </c>
      <c r="N259">
        <v>20994</v>
      </c>
      <c r="O259">
        <v>1556.5</v>
      </c>
      <c r="P259" s="1">
        <v>157290</v>
      </c>
      <c r="Q259">
        <v>-40.308999999999997</v>
      </c>
      <c r="R259">
        <v>0.50793999999999995</v>
      </c>
      <c r="S259">
        <v>0.47717999999999999</v>
      </c>
      <c r="T259">
        <v>0.33245000000000002</v>
      </c>
      <c r="U259">
        <v>0.21637999999999999</v>
      </c>
      <c r="V259">
        <v>-73.944999999999993</v>
      </c>
      <c r="W259">
        <v>-77.004000000000005</v>
      </c>
      <c r="X259">
        <v>4.1028000000000002</v>
      </c>
      <c r="Y259">
        <v>4.0754000000000001</v>
      </c>
      <c r="Z259">
        <v>0.49613000000000002</v>
      </c>
      <c r="AA259">
        <v>0.47555999999999998</v>
      </c>
      <c r="AB259">
        <v>0.33640999999999999</v>
      </c>
      <c r="AC259">
        <v>0.21617</v>
      </c>
      <c r="AD259">
        <v>52</v>
      </c>
      <c r="AE259">
        <v>52</v>
      </c>
      <c r="AF259">
        <v>2.8913000000000002E-4</v>
      </c>
      <c r="AG259">
        <v>1.7039999999999999E-4</v>
      </c>
      <c r="AH259">
        <v>1.1873E-4</v>
      </c>
      <c r="AI259">
        <v>52</v>
      </c>
      <c r="AJ259">
        <v>1</v>
      </c>
      <c r="AK259">
        <v>49</v>
      </c>
      <c r="AL259">
        <v>0</v>
      </c>
      <c r="AM259">
        <v>0</v>
      </c>
      <c r="AN259">
        <v>0</v>
      </c>
      <c r="AO259">
        <v>0.97307999999999995</v>
      </c>
      <c r="AP259">
        <v>0</v>
      </c>
      <c r="AQ259">
        <v>1</v>
      </c>
      <c r="AR259" t="s">
        <v>94</v>
      </c>
      <c r="AS259" t="s">
        <v>95</v>
      </c>
      <c r="AT259" t="s">
        <v>95</v>
      </c>
      <c r="AU259" t="s">
        <v>95</v>
      </c>
      <c r="AV259" t="s">
        <v>95</v>
      </c>
      <c r="AW259" t="s">
        <v>95</v>
      </c>
      <c r="AX259" t="s">
        <v>95</v>
      </c>
      <c r="AY259" t="s">
        <v>94</v>
      </c>
      <c r="AZ259" t="s">
        <v>95</v>
      </c>
      <c r="BA259" t="s">
        <v>94</v>
      </c>
      <c r="BB259" t="s">
        <v>95</v>
      </c>
      <c r="BC259" t="s">
        <v>94</v>
      </c>
      <c r="BD259" t="s">
        <v>95</v>
      </c>
      <c r="BE259">
        <v>1</v>
      </c>
      <c r="BH259" t="s">
        <v>276</v>
      </c>
      <c r="BI259">
        <v>0</v>
      </c>
      <c r="BM259">
        <v>1</v>
      </c>
      <c r="BP259">
        <v>0</v>
      </c>
      <c r="BQ259">
        <v>0</v>
      </c>
      <c r="BS259">
        <v>1</v>
      </c>
      <c r="BT259">
        <v>1</v>
      </c>
      <c r="BU259">
        <v>0</v>
      </c>
      <c r="BV259">
        <v>0</v>
      </c>
      <c r="BW259">
        <v>0</v>
      </c>
      <c r="BX259">
        <v>0</v>
      </c>
      <c r="BY259">
        <v>328</v>
      </c>
      <c r="CG259" s="4">
        <v>1</v>
      </c>
      <c r="CH259" s="4">
        <v>1</v>
      </c>
      <c r="CI259" s="5">
        <v>0</v>
      </c>
      <c r="CJ259" s="5">
        <v>0</v>
      </c>
      <c r="CK259" s="5">
        <v>0</v>
      </c>
      <c r="CL259" s="5">
        <v>0</v>
      </c>
    </row>
    <row r="260" spans="1:91" hidden="1" x14ac:dyDescent="0.2">
      <c r="A260" t="s">
        <v>710</v>
      </c>
      <c r="B260" t="s">
        <v>604</v>
      </c>
      <c r="C260" t="s">
        <v>208</v>
      </c>
      <c r="D260">
        <v>1.1000000000000001</v>
      </c>
      <c r="E260" t="s">
        <v>90</v>
      </c>
      <c r="F260" t="s">
        <v>612</v>
      </c>
      <c r="G260" t="s">
        <v>613</v>
      </c>
      <c r="H260" t="s">
        <v>607</v>
      </c>
      <c r="AD260">
        <v>1</v>
      </c>
      <c r="AE260">
        <v>1</v>
      </c>
      <c r="AI260">
        <v>1</v>
      </c>
      <c r="AJ260">
        <v>0</v>
      </c>
      <c r="AK260">
        <v>0</v>
      </c>
      <c r="AL260">
        <v>0</v>
      </c>
      <c r="AM260">
        <v>0</v>
      </c>
      <c r="AP260">
        <v>1</v>
      </c>
      <c r="AQ260">
        <v>1</v>
      </c>
      <c r="AR260" t="s">
        <v>96</v>
      </c>
      <c r="AS260" t="s">
        <v>96</v>
      </c>
      <c r="AT260" t="s">
        <v>95</v>
      </c>
      <c r="AU260" t="s">
        <v>94</v>
      </c>
      <c r="AV260" t="s">
        <v>94</v>
      </c>
      <c r="AW260" t="s">
        <v>94</v>
      </c>
      <c r="AX260" t="s">
        <v>94</v>
      </c>
      <c r="AY260" t="s">
        <v>94</v>
      </c>
      <c r="AZ260" t="s">
        <v>94</v>
      </c>
      <c r="BA260" t="s">
        <v>96</v>
      </c>
      <c r="BB260" t="s">
        <v>96</v>
      </c>
      <c r="BC260" t="s">
        <v>96</v>
      </c>
      <c r="BD260" t="s">
        <v>96</v>
      </c>
      <c r="BI260">
        <v>0</v>
      </c>
      <c r="BK260" t="s">
        <v>138</v>
      </c>
      <c r="BP260">
        <v>0</v>
      </c>
      <c r="BQ260">
        <v>0</v>
      </c>
      <c r="BS260">
        <v>1</v>
      </c>
      <c r="BT260">
        <v>1</v>
      </c>
      <c r="BU260">
        <v>0</v>
      </c>
      <c r="BV260">
        <v>0</v>
      </c>
      <c r="BW260">
        <v>0</v>
      </c>
      <c r="BX260">
        <v>0</v>
      </c>
      <c r="BY260">
        <v>331</v>
      </c>
      <c r="CG260" s="4">
        <v>0</v>
      </c>
      <c r="CH260" s="4">
        <v>1</v>
      </c>
      <c r="CI260" s="5">
        <v>0</v>
      </c>
      <c r="CJ260" s="5">
        <v>0</v>
      </c>
      <c r="CK260" s="5">
        <v>0</v>
      </c>
      <c r="CL260" s="5">
        <v>0</v>
      </c>
      <c r="CM260" s="12" t="s">
        <v>3431</v>
      </c>
    </row>
    <row r="261" spans="1:91" hidden="1" x14ac:dyDescent="0.2">
      <c r="A261" t="s">
        <v>711</v>
      </c>
      <c r="B261" t="s">
        <v>604</v>
      </c>
      <c r="C261" t="s">
        <v>208</v>
      </c>
      <c r="D261">
        <v>1.1000000000000001</v>
      </c>
      <c r="E261" t="s">
        <v>90</v>
      </c>
      <c r="F261" t="s">
        <v>615</v>
      </c>
      <c r="G261" t="s">
        <v>616</v>
      </c>
      <c r="H261" t="s">
        <v>607</v>
      </c>
      <c r="I261">
        <v>-7.7646999999999994E-2</v>
      </c>
      <c r="J261">
        <v>-3.6061999999999997E-2</v>
      </c>
      <c r="K261">
        <v>-1.1395000000000001E-2</v>
      </c>
      <c r="L261">
        <v>2012.3</v>
      </c>
      <c r="M261">
        <v>-56.595999999999997</v>
      </c>
      <c r="N261">
        <v>0.91215000000000002</v>
      </c>
      <c r="O261">
        <v>-1544.4</v>
      </c>
      <c r="P261" s="1">
        <v>-152610</v>
      </c>
      <c r="Q261">
        <v>23.408000000000001</v>
      </c>
      <c r="R261">
        <v>0.95416000000000001</v>
      </c>
      <c r="S261">
        <v>0.95130000000000003</v>
      </c>
      <c r="T261">
        <v>3.8580000000000003E-2</v>
      </c>
      <c r="U261">
        <v>2.2405000000000001E-2</v>
      </c>
      <c r="V261">
        <v>-13.81</v>
      </c>
      <c r="W261">
        <v>-14.414999999999999</v>
      </c>
      <c r="X261">
        <v>0.69347999999999999</v>
      </c>
      <c r="Y261">
        <v>0.66966000000000003</v>
      </c>
      <c r="Z261">
        <v>0.90068000000000004</v>
      </c>
      <c r="AA261">
        <v>0.89663000000000004</v>
      </c>
      <c r="AB261">
        <v>5.6788999999999999E-2</v>
      </c>
      <c r="AC261">
        <v>4.913E-2</v>
      </c>
      <c r="AD261">
        <v>52</v>
      </c>
      <c r="AE261">
        <v>52</v>
      </c>
      <c r="AF261">
        <v>0.95054000000000005</v>
      </c>
      <c r="AG261">
        <v>0.34517999999999999</v>
      </c>
      <c r="AH261">
        <v>0.60536000000000001</v>
      </c>
      <c r="AI261">
        <v>52</v>
      </c>
      <c r="AJ261">
        <v>51</v>
      </c>
      <c r="AK261">
        <v>4</v>
      </c>
      <c r="AL261">
        <v>0</v>
      </c>
      <c r="AM261">
        <v>0</v>
      </c>
      <c r="AN261">
        <v>0</v>
      </c>
      <c r="AO261">
        <v>0.97941</v>
      </c>
      <c r="AP261">
        <v>1</v>
      </c>
      <c r="AQ261">
        <v>1</v>
      </c>
      <c r="AR261" t="s">
        <v>95</v>
      </c>
      <c r="AS261" t="s">
        <v>95</v>
      </c>
      <c r="AT261" t="s">
        <v>95</v>
      </c>
      <c r="AU261" t="s">
        <v>95</v>
      </c>
      <c r="AV261" t="s">
        <v>95</v>
      </c>
      <c r="AW261" t="s">
        <v>95</v>
      </c>
      <c r="AX261" t="s">
        <v>95</v>
      </c>
      <c r="AY261" t="s">
        <v>95</v>
      </c>
      <c r="AZ261" t="s">
        <v>95</v>
      </c>
      <c r="BA261" t="s">
        <v>95</v>
      </c>
      <c r="BB261" t="s">
        <v>95</v>
      </c>
      <c r="BC261" t="s">
        <v>95</v>
      </c>
      <c r="BD261" t="s">
        <v>95</v>
      </c>
      <c r="BI261">
        <v>0</v>
      </c>
      <c r="BK261" t="s">
        <v>138</v>
      </c>
      <c r="BL261">
        <v>1</v>
      </c>
      <c r="BM261">
        <v>1</v>
      </c>
      <c r="BP261">
        <v>0</v>
      </c>
      <c r="BQ261">
        <v>0</v>
      </c>
      <c r="BS261">
        <v>1</v>
      </c>
      <c r="BT261">
        <v>1</v>
      </c>
      <c r="BU261">
        <v>0</v>
      </c>
      <c r="BV261">
        <v>0</v>
      </c>
      <c r="BW261">
        <v>0</v>
      </c>
      <c r="BX261">
        <v>0</v>
      </c>
      <c r="BY261">
        <v>332</v>
      </c>
      <c r="CG261" s="4">
        <v>1</v>
      </c>
      <c r="CH261" s="4">
        <v>1</v>
      </c>
      <c r="CI261" s="5">
        <v>0</v>
      </c>
      <c r="CJ261" s="5">
        <v>0</v>
      </c>
      <c r="CK261" s="5">
        <v>0</v>
      </c>
      <c r="CL261" s="5">
        <v>0</v>
      </c>
    </row>
    <row r="262" spans="1:91" hidden="1" x14ac:dyDescent="0.2">
      <c r="A262" t="s">
        <v>712</v>
      </c>
      <c r="B262" t="s">
        <v>604</v>
      </c>
      <c r="C262" t="s">
        <v>208</v>
      </c>
      <c r="D262">
        <v>1.1000000000000001</v>
      </c>
      <c r="E262" t="s">
        <v>90</v>
      </c>
      <c r="F262" t="s">
        <v>619</v>
      </c>
      <c r="G262" t="s">
        <v>620</v>
      </c>
      <c r="H262" t="s">
        <v>607</v>
      </c>
      <c r="I262">
        <v>4.9652000000000003E-3</v>
      </c>
      <c r="J262">
        <v>2.5095E-3</v>
      </c>
      <c r="K262">
        <v>1.9776999999999999E-2</v>
      </c>
      <c r="L262">
        <v>3592.1</v>
      </c>
      <c r="M262">
        <v>885.06</v>
      </c>
      <c r="N262">
        <v>11210</v>
      </c>
      <c r="O262">
        <v>1556.6</v>
      </c>
      <c r="P262" s="1">
        <v>157290</v>
      </c>
      <c r="Q262">
        <v>-35.411999999999999</v>
      </c>
      <c r="R262">
        <v>0.48597000000000001</v>
      </c>
      <c r="S262">
        <v>0.45316000000000001</v>
      </c>
      <c r="T262">
        <v>0.30153999999999997</v>
      </c>
      <c r="U262">
        <v>0.18820999999999999</v>
      </c>
      <c r="V262">
        <v>-92.438999999999993</v>
      </c>
      <c r="W262">
        <v>-96.331999999999994</v>
      </c>
      <c r="X262">
        <v>4.0655000000000001</v>
      </c>
      <c r="Y262">
        <v>4.0437000000000003</v>
      </c>
      <c r="Z262">
        <v>0.47910000000000003</v>
      </c>
      <c r="AA262">
        <v>0.45739999999999997</v>
      </c>
      <c r="AB262">
        <v>0.30354999999999999</v>
      </c>
      <c r="AC262">
        <v>0.18767</v>
      </c>
      <c r="AD262">
        <v>51</v>
      </c>
      <c r="AE262">
        <v>51</v>
      </c>
      <c r="AF262">
        <v>5.4149000000000005E-4</v>
      </c>
      <c r="AG262">
        <v>3.1912999999999999E-4</v>
      </c>
      <c r="AH262">
        <v>2.2235000000000001E-4</v>
      </c>
      <c r="AI262">
        <v>51</v>
      </c>
      <c r="AJ262">
        <v>0</v>
      </c>
      <c r="AK262">
        <v>48</v>
      </c>
      <c r="AL262">
        <v>0</v>
      </c>
      <c r="AM262">
        <v>0</v>
      </c>
      <c r="AN262">
        <v>0</v>
      </c>
      <c r="AO262">
        <v>0.96948000000000001</v>
      </c>
      <c r="AP262">
        <v>0</v>
      </c>
      <c r="AQ262">
        <v>1</v>
      </c>
      <c r="AR262" t="s">
        <v>94</v>
      </c>
      <c r="AS262" t="s">
        <v>95</v>
      </c>
      <c r="AT262" t="s">
        <v>95</v>
      </c>
      <c r="AU262" t="s">
        <v>95</v>
      </c>
      <c r="AV262" t="s">
        <v>95</v>
      </c>
      <c r="AW262" t="s">
        <v>95</v>
      </c>
      <c r="AX262" t="s">
        <v>95</v>
      </c>
      <c r="AY262" t="s">
        <v>94</v>
      </c>
      <c r="AZ262" t="s">
        <v>95</v>
      </c>
      <c r="BA262" t="s">
        <v>94</v>
      </c>
      <c r="BB262" t="s">
        <v>95</v>
      </c>
      <c r="BC262" t="s">
        <v>94</v>
      </c>
      <c r="BD262" t="s">
        <v>95</v>
      </c>
      <c r="BH262" t="s">
        <v>276</v>
      </c>
      <c r="BI262">
        <v>0</v>
      </c>
      <c r="BJ262" t="s">
        <v>137</v>
      </c>
      <c r="BK262" t="s">
        <v>138</v>
      </c>
      <c r="BL262">
        <v>1</v>
      </c>
      <c r="BM262">
        <v>1</v>
      </c>
      <c r="BN262">
        <v>0</v>
      </c>
      <c r="BO262">
        <v>2</v>
      </c>
      <c r="BP262">
        <v>0</v>
      </c>
      <c r="BQ262">
        <v>0</v>
      </c>
      <c r="BS262">
        <v>1</v>
      </c>
      <c r="BT262">
        <v>1</v>
      </c>
      <c r="BU262">
        <v>0</v>
      </c>
      <c r="BV262">
        <v>0</v>
      </c>
      <c r="BW262">
        <v>0</v>
      </c>
      <c r="BX262">
        <v>0</v>
      </c>
      <c r="BY262">
        <v>343</v>
      </c>
      <c r="CG262" s="4">
        <v>1</v>
      </c>
      <c r="CH262" s="4">
        <v>1</v>
      </c>
      <c r="CI262" s="5">
        <v>0</v>
      </c>
      <c r="CJ262" s="5">
        <v>0</v>
      </c>
      <c r="CK262" s="5">
        <v>0</v>
      </c>
      <c r="CL262" s="5">
        <v>0</v>
      </c>
    </row>
    <row r="263" spans="1:91" hidden="1" x14ac:dyDescent="0.2">
      <c r="A263" t="s">
        <v>713</v>
      </c>
      <c r="B263" t="s">
        <v>604</v>
      </c>
      <c r="C263" t="s">
        <v>208</v>
      </c>
      <c r="D263">
        <v>1.1000000000000001</v>
      </c>
      <c r="E263" t="s">
        <v>90</v>
      </c>
      <c r="F263" t="s">
        <v>623</v>
      </c>
      <c r="G263" t="s">
        <v>624</v>
      </c>
      <c r="H263" t="s">
        <v>607</v>
      </c>
      <c r="K263">
        <v>-0.38</v>
      </c>
      <c r="Q263">
        <v>773.67</v>
      </c>
      <c r="Z263">
        <v>1</v>
      </c>
      <c r="AA263">
        <v>1</v>
      </c>
      <c r="AB263" s="1">
        <v>6.6218000000000001E-14</v>
      </c>
      <c r="AC263" s="1">
        <v>6.5280999999999997E-14</v>
      </c>
      <c r="AD263">
        <v>2</v>
      </c>
      <c r="AE263">
        <v>2</v>
      </c>
      <c r="AI263">
        <v>2</v>
      </c>
      <c r="AJ263">
        <v>1</v>
      </c>
      <c r="AK263">
        <v>0</v>
      </c>
      <c r="AL263">
        <v>0</v>
      </c>
      <c r="AM263">
        <v>0</v>
      </c>
      <c r="AN263">
        <v>0</v>
      </c>
      <c r="AO263">
        <v>0.49896000000000001</v>
      </c>
      <c r="AP263">
        <v>0</v>
      </c>
      <c r="AQ263">
        <v>1</v>
      </c>
      <c r="AR263" t="s">
        <v>96</v>
      </c>
      <c r="AS263" t="s">
        <v>96</v>
      </c>
      <c r="AT263" t="s">
        <v>95</v>
      </c>
      <c r="AU263" t="s">
        <v>95</v>
      </c>
      <c r="AV263" t="s">
        <v>95</v>
      </c>
      <c r="AW263" t="s">
        <v>95</v>
      </c>
      <c r="AX263" t="s">
        <v>94</v>
      </c>
      <c r="AY263" t="s">
        <v>94</v>
      </c>
      <c r="AZ263" t="s">
        <v>95</v>
      </c>
      <c r="BA263" t="s">
        <v>96</v>
      </c>
      <c r="BB263" t="s">
        <v>96</v>
      </c>
      <c r="BC263" t="s">
        <v>96</v>
      </c>
      <c r="BD263" t="s">
        <v>96</v>
      </c>
      <c r="BH263" t="s">
        <v>189</v>
      </c>
      <c r="BI263">
        <v>0</v>
      </c>
      <c r="BJ263" t="s">
        <v>132</v>
      </c>
      <c r="BK263" t="s">
        <v>138</v>
      </c>
      <c r="BL263">
        <v>0</v>
      </c>
      <c r="BM263">
        <v>0</v>
      </c>
      <c r="BP263">
        <v>0</v>
      </c>
      <c r="BQ263">
        <v>0</v>
      </c>
      <c r="BS263">
        <v>1</v>
      </c>
      <c r="BT263">
        <v>1</v>
      </c>
      <c r="BU263">
        <v>0</v>
      </c>
      <c r="BV263">
        <v>0</v>
      </c>
      <c r="BW263">
        <v>0</v>
      </c>
      <c r="BX263">
        <v>0</v>
      </c>
      <c r="BY263">
        <v>344</v>
      </c>
      <c r="BZ263" t="s">
        <v>123</v>
      </c>
      <c r="CA263" t="s">
        <v>123</v>
      </c>
      <c r="CG263" s="4">
        <v>1</v>
      </c>
      <c r="CH263" s="4">
        <v>1</v>
      </c>
      <c r="CI263" s="5">
        <v>0</v>
      </c>
      <c r="CJ263" s="5">
        <v>0</v>
      </c>
      <c r="CK263" s="5">
        <v>0</v>
      </c>
      <c r="CL263" s="5">
        <v>0</v>
      </c>
    </row>
    <row r="264" spans="1:91" hidden="1" x14ac:dyDescent="0.2">
      <c r="A264" t="s">
        <v>714</v>
      </c>
      <c r="B264" t="s">
        <v>604</v>
      </c>
      <c r="C264" t="s">
        <v>208</v>
      </c>
      <c r="D264">
        <v>1.1000000000000001</v>
      </c>
      <c r="E264" t="s">
        <v>90</v>
      </c>
      <c r="F264" t="s">
        <v>626</v>
      </c>
      <c r="G264" t="s">
        <v>107</v>
      </c>
      <c r="H264" t="s">
        <v>607</v>
      </c>
      <c r="I264">
        <v>-7.7646999999999994E-2</v>
      </c>
      <c r="J264">
        <v>-3.6061999999999997E-2</v>
      </c>
      <c r="K264">
        <v>-1.1395000000000001E-2</v>
      </c>
      <c r="L264">
        <v>2012.3</v>
      </c>
      <c r="M264">
        <v>-56.595999999999997</v>
      </c>
      <c r="N264">
        <v>0.91215000000000002</v>
      </c>
      <c r="O264">
        <v>-1544.4</v>
      </c>
      <c r="P264" s="1">
        <v>-152610</v>
      </c>
      <c r="Q264">
        <v>23.408000000000001</v>
      </c>
      <c r="R264">
        <v>0.95416000000000001</v>
      </c>
      <c r="S264">
        <v>0.95130000000000003</v>
      </c>
      <c r="T264">
        <v>3.8580000000000003E-2</v>
      </c>
      <c r="U264">
        <v>2.2405000000000001E-2</v>
      </c>
      <c r="V264">
        <v>-13.81</v>
      </c>
      <c r="W264">
        <v>-14.414999999999999</v>
      </c>
      <c r="X264">
        <v>0.69347999999999999</v>
      </c>
      <c r="Y264">
        <v>0.66966000000000003</v>
      </c>
      <c r="Z264">
        <v>0.90068000000000004</v>
      </c>
      <c r="AA264">
        <v>0.89663000000000004</v>
      </c>
      <c r="AB264">
        <v>5.6788999999999999E-2</v>
      </c>
      <c r="AC264">
        <v>4.913E-2</v>
      </c>
      <c r="AD264">
        <v>52</v>
      </c>
      <c r="AE264">
        <v>52</v>
      </c>
      <c r="AF264">
        <v>0.95054000000000005</v>
      </c>
      <c r="AG264">
        <v>0.34517999999999999</v>
      </c>
      <c r="AH264">
        <v>0.60536000000000001</v>
      </c>
      <c r="AI264">
        <v>52</v>
      </c>
      <c r="AJ264">
        <v>51</v>
      </c>
      <c r="AK264">
        <v>4</v>
      </c>
      <c r="AL264">
        <v>0</v>
      </c>
      <c r="AM264">
        <v>0</v>
      </c>
      <c r="AN264">
        <v>0</v>
      </c>
      <c r="AO264">
        <v>0.97941</v>
      </c>
      <c r="AP264">
        <v>1</v>
      </c>
      <c r="AQ264">
        <v>1</v>
      </c>
      <c r="AR264" t="s">
        <v>95</v>
      </c>
      <c r="AS264" t="s">
        <v>95</v>
      </c>
      <c r="AT264" t="s">
        <v>95</v>
      </c>
      <c r="AU264" t="s">
        <v>95</v>
      </c>
      <c r="AV264" t="s">
        <v>95</v>
      </c>
      <c r="AW264" t="s">
        <v>95</v>
      </c>
      <c r="AX264" t="s">
        <v>95</v>
      </c>
      <c r="AY264" t="s">
        <v>95</v>
      </c>
      <c r="AZ264" t="s">
        <v>95</v>
      </c>
      <c r="BA264" t="s">
        <v>95</v>
      </c>
      <c r="BB264" t="s">
        <v>95</v>
      </c>
      <c r="BC264" t="s">
        <v>95</v>
      </c>
      <c r="BD264" t="s">
        <v>95</v>
      </c>
      <c r="BH264" t="s">
        <v>276</v>
      </c>
      <c r="BI264">
        <v>0</v>
      </c>
      <c r="BJ264" t="s">
        <v>108</v>
      </c>
      <c r="BK264" t="s">
        <v>109</v>
      </c>
      <c r="BL264">
        <v>1</v>
      </c>
      <c r="BM264">
        <v>1</v>
      </c>
      <c r="BN264">
        <v>0</v>
      </c>
      <c r="BO264">
        <v>1</v>
      </c>
      <c r="BP264">
        <v>0</v>
      </c>
      <c r="BQ264">
        <v>0</v>
      </c>
      <c r="BS264">
        <v>1</v>
      </c>
      <c r="BT264">
        <v>1</v>
      </c>
      <c r="BU264">
        <v>0</v>
      </c>
      <c r="BV264">
        <v>1</v>
      </c>
      <c r="BW264">
        <v>0</v>
      </c>
      <c r="BX264">
        <v>0</v>
      </c>
      <c r="BY264">
        <v>345</v>
      </c>
      <c r="CG264" s="4">
        <v>1</v>
      </c>
      <c r="CH264" s="4">
        <v>1</v>
      </c>
      <c r="CI264" s="5">
        <v>0</v>
      </c>
      <c r="CJ264" s="5">
        <v>1</v>
      </c>
      <c r="CK264" s="5">
        <v>0</v>
      </c>
      <c r="CL264" s="5">
        <v>0</v>
      </c>
    </row>
    <row r="265" spans="1:91" hidden="1" x14ac:dyDescent="0.2">
      <c r="A265" t="s">
        <v>715</v>
      </c>
      <c r="B265" t="s">
        <v>604</v>
      </c>
      <c r="C265" t="s">
        <v>208</v>
      </c>
      <c r="D265">
        <v>2.4</v>
      </c>
      <c r="E265" t="s">
        <v>628</v>
      </c>
      <c r="F265" t="s">
        <v>629</v>
      </c>
      <c r="G265" t="s">
        <v>630</v>
      </c>
      <c r="H265" t="s">
        <v>607</v>
      </c>
      <c r="I265">
        <v>1.6108999999999998E-2</v>
      </c>
      <c r="J265">
        <v>1.6108999999999998E-2</v>
      </c>
      <c r="K265">
        <v>0.92101999999999995</v>
      </c>
      <c r="L265">
        <v>2700.1</v>
      </c>
      <c r="M265">
        <v>272.79000000000002</v>
      </c>
      <c r="N265" s="1">
        <v>4994200</v>
      </c>
      <c r="O265">
        <v>5.3689999999999998</v>
      </c>
      <c r="P265">
        <v>1846.9</v>
      </c>
      <c r="Q265">
        <v>-1777.3</v>
      </c>
      <c r="R265">
        <v>0.90736000000000006</v>
      </c>
      <c r="S265">
        <v>0.90156999999999998</v>
      </c>
      <c r="T265">
        <v>4.5434000000000001</v>
      </c>
      <c r="U265">
        <v>3.6454</v>
      </c>
      <c r="V265">
        <v>0.90736000000000006</v>
      </c>
      <c r="W265">
        <v>0.90358000000000005</v>
      </c>
      <c r="X265">
        <v>4.5434000000000001</v>
      </c>
      <c r="Y265">
        <v>3.6454</v>
      </c>
      <c r="Z265">
        <v>0.85753000000000001</v>
      </c>
      <c r="AA265">
        <v>0.85170999999999997</v>
      </c>
      <c r="AB265">
        <v>5.6344000000000003</v>
      </c>
      <c r="AC265">
        <v>4.6361999999999997</v>
      </c>
      <c r="AD265">
        <v>52</v>
      </c>
      <c r="AE265">
        <v>52</v>
      </c>
      <c r="AF265" s="1">
        <v>1.8170999999999999E-5</v>
      </c>
      <c r="AG265" s="1">
        <v>8.5784000000000007E-6</v>
      </c>
      <c r="AH265" s="1">
        <v>9.5926000000000003E-6</v>
      </c>
      <c r="AI265">
        <v>52</v>
      </c>
      <c r="AJ265">
        <v>0</v>
      </c>
      <c r="AK265">
        <v>51</v>
      </c>
      <c r="AL265">
        <v>0</v>
      </c>
      <c r="AM265">
        <v>0</v>
      </c>
      <c r="AN265">
        <v>0</v>
      </c>
      <c r="AO265">
        <v>0.97363</v>
      </c>
      <c r="AP265">
        <v>0</v>
      </c>
      <c r="AQ265">
        <v>1</v>
      </c>
      <c r="AR265" t="s">
        <v>95</v>
      </c>
      <c r="AS265" t="s">
        <v>95</v>
      </c>
      <c r="AT265" t="s">
        <v>95</v>
      </c>
      <c r="AU265" t="s">
        <v>95</v>
      </c>
      <c r="AV265" t="s">
        <v>95</v>
      </c>
      <c r="AW265" t="s">
        <v>95</v>
      </c>
      <c r="AX265" t="s">
        <v>95</v>
      </c>
      <c r="AY265" t="s">
        <v>94</v>
      </c>
      <c r="AZ265" t="s">
        <v>95</v>
      </c>
      <c r="BA265" t="s">
        <v>94</v>
      </c>
      <c r="BB265" t="s">
        <v>95</v>
      </c>
      <c r="BC265" t="s">
        <v>94</v>
      </c>
      <c r="BD265" t="s">
        <v>95</v>
      </c>
      <c r="BE265">
        <v>1</v>
      </c>
      <c r="BI265">
        <v>0</v>
      </c>
      <c r="BM265">
        <v>1</v>
      </c>
      <c r="BS265">
        <v>1</v>
      </c>
      <c r="BT265">
        <v>1</v>
      </c>
      <c r="BU265">
        <v>0</v>
      </c>
      <c r="BV265">
        <v>0</v>
      </c>
      <c r="BW265">
        <v>0</v>
      </c>
      <c r="BX265">
        <v>1</v>
      </c>
      <c r="BY265">
        <v>346</v>
      </c>
      <c r="CG265" s="4">
        <v>1</v>
      </c>
      <c r="CH265" s="4">
        <v>1</v>
      </c>
      <c r="CI265" s="5">
        <v>0</v>
      </c>
      <c r="CJ265" s="5">
        <v>0</v>
      </c>
      <c r="CK265" s="5">
        <v>0</v>
      </c>
      <c r="CL265" s="5">
        <v>1</v>
      </c>
    </row>
    <row r="266" spans="1:91" hidden="1" x14ac:dyDescent="0.2">
      <c r="A266" t="s">
        <v>716</v>
      </c>
      <c r="B266" t="s">
        <v>604</v>
      </c>
      <c r="C266" t="s">
        <v>208</v>
      </c>
      <c r="D266">
        <v>2.5</v>
      </c>
      <c r="E266" t="s">
        <v>632</v>
      </c>
      <c r="F266" t="s">
        <v>633</v>
      </c>
      <c r="G266" t="s">
        <v>606</v>
      </c>
      <c r="H266" t="s">
        <v>607</v>
      </c>
      <c r="I266">
        <v>5.2471999999999998E-2</v>
      </c>
      <c r="J266">
        <v>2.0604E-3</v>
      </c>
      <c r="K266">
        <v>1.1395000000000001E-2</v>
      </c>
      <c r="L266">
        <v>2018.4</v>
      </c>
      <c r="M266">
        <v>83.748000000000005</v>
      </c>
      <c r="N266">
        <v>1.2774000000000001</v>
      </c>
      <c r="O266">
        <v>1554.9</v>
      </c>
      <c r="P266" s="1">
        <v>157460</v>
      </c>
      <c r="Q266">
        <v>-22.408000000000001</v>
      </c>
      <c r="R266">
        <v>0.94664999999999999</v>
      </c>
      <c r="S266">
        <v>0.94330999999999998</v>
      </c>
      <c r="T266">
        <v>4.1621999999999999E-2</v>
      </c>
      <c r="U266">
        <v>2.8549000000000001E-2</v>
      </c>
      <c r="V266">
        <v>-3.3607</v>
      </c>
      <c r="W266">
        <v>-3.5387</v>
      </c>
      <c r="X266">
        <v>0.37629000000000001</v>
      </c>
      <c r="Y266">
        <v>0.33034000000000002</v>
      </c>
      <c r="Z266">
        <v>0.90068000000000004</v>
      </c>
      <c r="AA266">
        <v>0.89663000000000004</v>
      </c>
      <c r="AB266">
        <v>5.6788999999999999E-2</v>
      </c>
      <c r="AC266">
        <v>4.913E-2</v>
      </c>
      <c r="AD266">
        <v>52</v>
      </c>
      <c r="AE266">
        <v>52</v>
      </c>
      <c r="AF266">
        <v>0.53635999999999995</v>
      </c>
      <c r="AG266">
        <v>0.10409</v>
      </c>
      <c r="AH266">
        <v>0.43226999999999999</v>
      </c>
      <c r="AI266">
        <v>52</v>
      </c>
      <c r="AJ266">
        <v>4</v>
      </c>
      <c r="AK266">
        <v>51</v>
      </c>
      <c r="AL266">
        <v>0</v>
      </c>
      <c r="AM266">
        <v>0</v>
      </c>
      <c r="AN266">
        <v>0</v>
      </c>
      <c r="AO266">
        <v>0.97957000000000005</v>
      </c>
      <c r="AP266">
        <v>1</v>
      </c>
      <c r="AQ266">
        <v>1</v>
      </c>
      <c r="AR266" t="s">
        <v>95</v>
      </c>
      <c r="AS266" t="s">
        <v>95</v>
      </c>
      <c r="AT266" t="s">
        <v>95</v>
      </c>
      <c r="AU266" t="s">
        <v>95</v>
      </c>
      <c r="AV266" t="s">
        <v>95</v>
      </c>
      <c r="AW266" t="s">
        <v>95</v>
      </c>
      <c r="AX266" t="s">
        <v>95</v>
      </c>
      <c r="AY266" t="s">
        <v>95</v>
      </c>
      <c r="AZ266" t="s">
        <v>95</v>
      </c>
      <c r="BA266" t="s">
        <v>95</v>
      </c>
      <c r="BB266" t="s">
        <v>95</v>
      </c>
      <c r="BC266" t="s">
        <v>95</v>
      </c>
      <c r="BD266" t="s">
        <v>95</v>
      </c>
      <c r="BE266">
        <v>1</v>
      </c>
      <c r="BH266" t="s">
        <v>276</v>
      </c>
      <c r="BI266">
        <v>0</v>
      </c>
      <c r="BL266">
        <v>1</v>
      </c>
      <c r="BM266">
        <v>1</v>
      </c>
      <c r="BP266">
        <v>0</v>
      </c>
      <c r="BQ266">
        <v>0</v>
      </c>
      <c r="BS266">
        <v>1</v>
      </c>
      <c r="BT266">
        <v>1</v>
      </c>
      <c r="BU266">
        <v>0</v>
      </c>
      <c r="BV266">
        <v>0</v>
      </c>
      <c r="BW266">
        <v>0</v>
      </c>
      <c r="BX266">
        <v>0</v>
      </c>
      <c r="BY266">
        <v>321</v>
      </c>
      <c r="CG266" s="4">
        <v>1</v>
      </c>
      <c r="CH266" s="4">
        <v>1</v>
      </c>
      <c r="CI266" s="5">
        <v>0</v>
      </c>
      <c r="CJ266" s="5">
        <v>0</v>
      </c>
      <c r="CK266" s="5">
        <v>0</v>
      </c>
      <c r="CL266" s="5">
        <v>1</v>
      </c>
      <c r="CM266" s="12" t="s">
        <v>3457</v>
      </c>
    </row>
    <row r="267" spans="1:91" hidden="1" x14ac:dyDescent="0.2">
      <c r="A267" t="s">
        <v>717</v>
      </c>
      <c r="B267" t="s">
        <v>604</v>
      </c>
      <c r="C267" t="s">
        <v>208</v>
      </c>
      <c r="D267">
        <v>2.5</v>
      </c>
      <c r="E267" t="s">
        <v>632</v>
      </c>
      <c r="F267" t="s">
        <v>635</v>
      </c>
      <c r="G267" t="s">
        <v>636</v>
      </c>
      <c r="H267" t="s">
        <v>607</v>
      </c>
      <c r="I267">
        <v>-6.8570000000000006E-2</v>
      </c>
      <c r="J267">
        <v>-1.8825999999999999E-3</v>
      </c>
      <c r="K267">
        <v>-2.8146000000000001E-2</v>
      </c>
      <c r="L267">
        <v>2014.5</v>
      </c>
      <c r="M267">
        <v>-64.087000000000003</v>
      </c>
      <c r="N267">
        <v>2.6030000000000002</v>
      </c>
      <c r="O267">
        <v>-1543.4</v>
      </c>
      <c r="P267" s="1">
        <v>-152710</v>
      </c>
      <c r="Q267">
        <v>58.101999999999997</v>
      </c>
      <c r="R267">
        <v>0.71884000000000003</v>
      </c>
      <c r="S267">
        <v>0.70125999999999999</v>
      </c>
      <c r="T267">
        <v>0.27424999999999999</v>
      </c>
      <c r="U267">
        <v>0.16952</v>
      </c>
      <c r="V267">
        <v>-14.012</v>
      </c>
      <c r="W267">
        <v>-14.625</v>
      </c>
      <c r="X267">
        <v>2.004</v>
      </c>
      <c r="Y267">
        <v>1.9360999999999999</v>
      </c>
      <c r="Z267">
        <v>0.66707000000000005</v>
      </c>
      <c r="AA267">
        <v>0.65347999999999995</v>
      </c>
      <c r="AB267">
        <v>0.29842999999999997</v>
      </c>
      <c r="AC267">
        <v>0.22672</v>
      </c>
      <c r="AD267">
        <v>52</v>
      </c>
      <c r="AE267">
        <v>52</v>
      </c>
      <c r="AF267">
        <v>0.95957000000000003</v>
      </c>
      <c r="AG267">
        <v>0.32271</v>
      </c>
      <c r="AH267">
        <v>0.63687000000000005</v>
      </c>
      <c r="AI267">
        <v>52</v>
      </c>
      <c r="AJ267">
        <v>39</v>
      </c>
      <c r="AK267">
        <v>8</v>
      </c>
      <c r="AL267">
        <v>1</v>
      </c>
      <c r="AM267">
        <v>1</v>
      </c>
      <c r="AN267">
        <v>0</v>
      </c>
      <c r="AO267">
        <v>0.97192999999999996</v>
      </c>
      <c r="AP267">
        <v>0</v>
      </c>
      <c r="AQ267">
        <v>1</v>
      </c>
      <c r="AR267" t="s">
        <v>95</v>
      </c>
      <c r="AS267" t="s">
        <v>95</v>
      </c>
      <c r="AT267" t="s">
        <v>95</v>
      </c>
      <c r="AU267" t="s">
        <v>95</v>
      </c>
      <c r="AV267" t="s">
        <v>95</v>
      </c>
      <c r="AW267" t="s">
        <v>95</v>
      </c>
      <c r="AX267" t="s">
        <v>95</v>
      </c>
      <c r="AY267" t="s">
        <v>95</v>
      </c>
      <c r="AZ267" t="s">
        <v>95</v>
      </c>
      <c r="BA267" t="s">
        <v>95</v>
      </c>
      <c r="BB267" t="s">
        <v>95</v>
      </c>
      <c r="BC267" t="s">
        <v>95</v>
      </c>
      <c r="BD267" t="s">
        <v>95</v>
      </c>
      <c r="BE267">
        <v>1</v>
      </c>
      <c r="BH267" t="s">
        <v>276</v>
      </c>
      <c r="BI267">
        <v>0</v>
      </c>
      <c r="BL267">
        <v>1</v>
      </c>
      <c r="BM267">
        <v>1</v>
      </c>
      <c r="BP267">
        <v>0</v>
      </c>
      <c r="BQ267">
        <v>0</v>
      </c>
      <c r="BS267">
        <v>1</v>
      </c>
      <c r="BT267">
        <v>1</v>
      </c>
      <c r="BU267">
        <v>0</v>
      </c>
      <c r="BV267">
        <v>0</v>
      </c>
      <c r="BW267">
        <v>0</v>
      </c>
      <c r="BX267">
        <v>0</v>
      </c>
      <c r="BY267">
        <v>323</v>
      </c>
      <c r="CG267" s="4">
        <v>1</v>
      </c>
      <c r="CH267" s="4">
        <v>1</v>
      </c>
      <c r="CI267" s="5">
        <v>0</v>
      </c>
      <c r="CJ267" s="5">
        <v>0</v>
      </c>
      <c r="CK267" s="5">
        <v>0</v>
      </c>
      <c r="CL267" s="5">
        <v>0</v>
      </c>
    </row>
    <row r="268" spans="1:91" hidden="1" x14ac:dyDescent="0.2">
      <c r="A268" t="s">
        <v>718</v>
      </c>
      <c r="B268" t="s">
        <v>604</v>
      </c>
      <c r="C268" t="s">
        <v>208</v>
      </c>
      <c r="D268">
        <v>2.5</v>
      </c>
      <c r="E268" t="s">
        <v>632</v>
      </c>
      <c r="F268" t="s">
        <v>638</v>
      </c>
      <c r="G268" t="s">
        <v>610</v>
      </c>
      <c r="H268" t="s">
        <v>607</v>
      </c>
      <c r="I268">
        <v>-10.224</v>
      </c>
      <c r="J268">
        <v>-2.0250000000000001E-2</v>
      </c>
      <c r="K268">
        <v>-2.7626E-3</v>
      </c>
      <c r="L268">
        <v>2009.2</v>
      </c>
      <c r="M268">
        <v>-0.42981000000000003</v>
      </c>
      <c r="N268">
        <v>0.13646</v>
      </c>
      <c r="O268" s="1">
        <v>4.7438000000000002E-6</v>
      </c>
      <c r="P268">
        <v>2487.9</v>
      </c>
      <c r="Q268">
        <v>5.6176000000000004</v>
      </c>
      <c r="R268">
        <v>0.98468999999999995</v>
      </c>
      <c r="S268">
        <v>0.98373999999999995</v>
      </c>
      <c r="T268">
        <v>7.1570999999999996E-3</v>
      </c>
      <c r="U268">
        <v>4.7079000000000001E-3</v>
      </c>
      <c r="V268">
        <v>0.39810000000000001</v>
      </c>
      <c r="W268">
        <v>0.37352999999999997</v>
      </c>
      <c r="X268">
        <v>4.4881999999999998E-2</v>
      </c>
      <c r="Y268">
        <v>4.0528000000000002E-2</v>
      </c>
      <c r="Z268">
        <v>0.51368000000000003</v>
      </c>
      <c r="AA268">
        <v>0.49382999999999999</v>
      </c>
      <c r="AB268">
        <v>4.0342999999999997E-2</v>
      </c>
      <c r="AC268">
        <v>3.6767000000000001E-2</v>
      </c>
      <c r="AD268">
        <v>52</v>
      </c>
      <c r="AE268">
        <v>40</v>
      </c>
      <c r="AF268">
        <v>1.1026</v>
      </c>
      <c r="AG268">
        <v>0.87572000000000005</v>
      </c>
      <c r="AH268">
        <v>0.22689999999999999</v>
      </c>
      <c r="AI268">
        <v>40</v>
      </c>
      <c r="AJ268">
        <v>27</v>
      </c>
      <c r="AK268">
        <v>39</v>
      </c>
      <c r="AL268">
        <v>1</v>
      </c>
      <c r="AM268">
        <v>0</v>
      </c>
      <c r="AN268">
        <v>0</v>
      </c>
      <c r="AO268">
        <v>0.97880999999999996</v>
      </c>
      <c r="AP268">
        <v>1</v>
      </c>
      <c r="AQ268">
        <v>1</v>
      </c>
      <c r="AR268" t="s">
        <v>95</v>
      </c>
      <c r="AS268" t="s">
        <v>95</v>
      </c>
      <c r="AT268" t="s">
        <v>95</v>
      </c>
      <c r="AU268" t="s">
        <v>95</v>
      </c>
      <c r="AV268" t="s">
        <v>95</v>
      </c>
      <c r="AW268" t="s">
        <v>95</v>
      </c>
      <c r="AX268" t="s">
        <v>95</v>
      </c>
      <c r="AY268" t="s">
        <v>95</v>
      </c>
      <c r="AZ268" t="s">
        <v>95</v>
      </c>
      <c r="BA268" t="s">
        <v>95</v>
      </c>
      <c r="BB268" t="s">
        <v>95</v>
      </c>
      <c r="BC268" t="s">
        <v>95</v>
      </c>
      <c r="BD268" t="s">
        <v>95</v>
      </c>
      <c r="BE268">
        <v>4</v>
      </c>
      <c r="BF268" t="s">
        <v>719</v>
      </c>
      <c r="BG268" t="s">
        <v>639</v>
      </c>
      <c r="BH268" t="s">
        <v>276</v>
      </c>
      <c r="BI268">
        <v>0</v>
      </c>
      <c r="BL268">
        <v>1</v>
      </c>
      <c r="BM268">
        <v>1</v>
      </c>
      <c r="BP268">
        <v>0</v>
      </c>
      <c r="BQ268">
        <v>0</v>
      </c>
      <c r="BS268">
        <v>0</v>
      </c>
      <c r="BT268">
        <v>1</v>
      </c>
      <c r="BU268">
        <v>0</v>
      </c>
      <c r="BV268">
        <v>0</v>
      </c>
      <c r="BW268">
        <v>0</v>
      </c>
      <c r="BX268">
        <v>0</v>
      </c>
      <c r="BY268">
        <v>324</v>
      </c>
      <c r="BZ268" t="s">
        <v>123</v>
      </c>
      <c r="CG268" s="4">
        <v>0</v>
      </c>
      <c r="CH268" s="4">
        <v>1</v>
      </c>
      <c r="CI268" s="5">
        <v>0</v>
      </c>
      <c r="CJ268" s="5">
        <v>0</v>
      </c>
      <c r="CK268" s="5">
        <v>0</v>
      </c>
      <c r="CL268" s="5">
        <v>0</v>
      </c>
    </row>
    <row r="269" spans="1:91" hidden="1" x14ac:dyDescent="0.2">
      <c r="A269" t="s">
        <v>720</v>
      </c>
      <c r="B269" t="s">
        <v>604</v>
      </c>
      <c r="C269" t="s">
        <v>208</v>
      </c>
      <c r="D269">
        <v>2.5</v>
      </c>
      <c r="E269" t="s">
        <v>632</v>
      </c>
      <c r="F269" t="s">
        <v>641</v>
      </c>
      <c r="G269" t="s">
        <v>636</v>
      </c>
      <c r="H269" t="s">
        <v>607</v>
      </c>
      <c r="I269">
        <v>-0.14971999999999999</v>
      </c>
      <c r="J269">
        <v>-5.2459000000000004E-3</v>
      </c>
      <c r="K269">
        <v>-2.2499E-3</v>
      </c>
      <c r="L269">
        <v>2020.5</v>
      </c>
      <c r="M269">
        <v>-29.352</v>
      </c>
      <c r="N269">
        <v>0.41359000000000001</v>
      </c>
      <c r="O269">
        <v>0.26071</v>
      </c>
      <c r="P269">
        <v>2063.1999999999998</v>
      </c>
      <c r="Q269">
        <v>4.8625999999999996</v>
      </c>
      <c r="R269">
        <v>0.55064000000000002</v>
      </c>
      <c r="S269">
        <v>0.52256000000000002</v>
      </c>
      <c r="T269">
        <v>5.1532000000000001E-2</v>
      </c>
      <c r="U269">
        <v>4.5939000000000001E-2</v>
      </c>
      <c r="V269">
        <v>0.16783999999999999</v>
      </c>
      <c r="W269">
        <v>0.13386999999999999</v>
      </c>
      <c r="X269">
        <v>7.0126999999999995E-2</v>
      </c>
      <c r="Y269">
        <v>6.3672000000000006E-2</v>
      </c>
      <c r="Z269">
        <v>0.19295000000000001</v>
      </c>
      <c r="AA269">
        <v>0.16001000000000001</v>
      </c>
      <c r="AB269">
        <v>6.9060999999999997E-2</v>
      </c>
      <c r="AC269">
        <v>6.2365999999999998E-2</v>
      </c>
      <c r="AD269">
        <v>52</v>
      </c>
      <c r="AE269">
        <v>52</v>
      </c>
      <c r="AF269">
        <v>1.1798</v>
      </c>
      <c r="AG269">
        <v>0.55610999999999999</v>
      </c>
      <c r="AH269">
        <v>0.62365000000000004</v>
      </c>
      <c r="AI269">
        <v>52</v>
      </c>
      <c r="AJ269">
        <v>29</v>
      </c>
      <c r="AK269">
        <v>0</v>
      </c>
      <c r="AL269">
        <v>1</v>
      </c>
      <c r="AM269">
        <v>0</v>
      </c>
      <c r="AN269">
        <v>0</v>
      </c>
      <c r="AO269">
        <v>0.98928000000000005</v>
      </c>
      <c r="AP269">
        <v>1</v>
      </c>
      <c r="AQ269">
        <v>1</v>
      </c>
      <c r="AR269" t="s">
        <v>94</v>
      </c>
      <c r="AS269" t="s">
        <v>95</v>
      </c>
      <c r="AT269" t="s">
        <v>95</v>
      </c>
      <c r="AU269" t="s">
        <v>95</v>
      </c>
      <c r="AV269" t="s">
        <v>95</v>
      </c>
      <c r="AW269" t="s">
        <v>95</v>
      </c>
      <c r="AX269" t="s">
        <v>95</v>
      </c>
      <c r="AY269" t="s">
        <v>95</v>
      </c>
      <c r="AZ269" t="s">
        <v>94</v>
      </c>
      <c r="BA269" t="s">
        <v>94</v>
      </c>
      <c r="BB269" t="s">
        <v>94</v>
      </c>
      <c r="BC269" t="s">
        <v>96</v>
      </c>
      <c r="BD269" t="s">
        <v>94</v>
      </c>
      <c r="BE269">
        <v>4</v>
      </c>
      <c r="BF269" t="s">
        <v>382</v>
      </c>
      <c r="BG269" t="s">
        <v>639</v>
      </c>
      <c r="BH269" t="s">
        <v>276</v>
      </c>
      <c r="BI269">
        <v>0</v>
      </c>
      <c r="BP269">
        <v>0</v>
      </c>
      <c r="BQ269">
        <v>0</v>
      </c>
      <c r="BS269">
        <v>0</v>
      </c>
      <c r="BT269">
        <v>1</v>
      </c>
      <c r="BU269">
        <v>0</v>
      </c>
      <c r="BV269">
        <v>0</v>
      </c>
      <c r="BW269">
        <v>0</v>
      </c>
      <c r="BX269">
        <v>0</v>
      </c>
      <c r="BY269">
        <v>325</v>
      </c>
      <c r="CG269" s="4">
        <v>0</v>
      </c>
      <c r="CH269" s="4">
        <v>1</v>
      </c>
      <c r="CI269" s="5">
        <v>0</v>
      </c>
      <c r="CJ269" s="5">
        <v>0</v>
      </c>
      <c r="CK269" s="5">
        <v>0</v>
      </c>
      <c r="CL269" s="5">
        <v>0</v>
      </c>
    </row>
    <row r="270" spans="1:91" hidden="1" x14ac:dyDescent="0.2">
      <c r="A270" t="s">
        <v>721</v>
      </c>
      <c r="B270" t="s">
        <v>604</v>
      </c>
      <c r="C270" t="s">
        <v>208</v>
      </c>
      <c r="D270">
        <v>2.5</v>
      </c>
      <c r="E270" t="s">
        <v>632</v>
      </c>
      <c r="F270" t="s">
        <v>643</v>
      </c>
      <c r="G270" t="s">
        <v>610</v>
      </c>
      <c r="H270" t="s">
        <v>607</v>
      </c>
      <c r="I270">
        <v>8.6579000000000003E-2</v>
      </c>
      <c r="J270">
        <v>6.4101999999999996E-3</v>
      </c>
      <c r="K270">
        <v>5.7362999999999997E-2</v>
      </c>
      <c r="L270">
        <v>2020.1</v>
      </c>
      <c r="M270">
        <v>50.756999999999998</v>
      </c>
      <c r="N270">
        <v>6.1501000000000001</v>
      </c>
      <c r="O270">
        <v>1554.2</v>
      </c>
      <c r="P270" s="1">
        <v>157520</v>
      </c>
      <c r="Q270">
        <v>-113.44</v>
      </c>
      <c r="R270">
        <v>0.98616000000000004</v>
      </c>
      <c r="S270">
        <v>0.98529999999999995</v>
      </c>
      <c r="T270">
        <v>0.10914</v>
      </c>
      <c r="U270">
        <v>6.7554000000000003E-2</v>
      </c>
      <c r="V270">
        <v>-1.2202</v>
      </c>
      <c r="W270">
        <v>-1.3108</v>
      </c>
      <c r="X270">
        <v>1.3825000000000001</v>
      </c>
      <c r="Y270">
        <v>1.0248999999999999</v>
      </c>
      <c r="Z270">
        <v>0.86090999999999995</v>
      </c>
      <c r="AA270">
        <v>0.85523000000000005</v>
      </c>
      <c r="AB270">
        <v>0.34604000000000001</v>
      </c>
      <c r="AC270">
        <v>0.28993000000000002</v>
      </c>
      <c r="AD270">
        <v>52</v>
      </c>
      <c r="AE270">
        <v>52</v>
      </c>
      <c r="AF270">
        <v>0.52519000000000005</v>
      </c>
      <c r="AG270">
        <v>2.5925E-2</v>
      </c>
      <c r="AH270">
        <v>0.49926999999999999</v>
      </c>
      <c r="AI270">
        <v>52</v>
      </c>
      <c r="AJ270">
        <v>1</v>
      </c>
      <c r="AK270">
        <v>49</v>
      </c>
      <c r="AL270">
        <v>0</v>
      </c>
      <c r="AM270">
        <v>0</v>
      </c>
      <c r="AN270">
        <v>0</v>
      </c>
      <c r="AO270">
        <v>0.96116999999999997</v>
      </c>
      <c r="AP270">
        <v>0</v>
      </c>
      <c r="AQ270">
        <v>1</v>
      </c>
      <c r="AR270" t="s">
        <v>95</v>
      </c>
      <c r="AS270" t="s">
        <v>95</v>
      </c>
      <c r="AT270" t="s">
        <v>95</v>
      </c>
      <c r="AU270" t="s">
        <v>95</v>
      </c>
      <c r="AV270" t="s">
        <v>95</v>
      </c>
      <c r="AW270" t="s">
        <v>95</v>
      </c>
      <c r="AX270" t="s">
        <v>95</v>
      </c>
      <c r="AY270" t="s">
        <v>95</v>
      </c>
      <c r="AZ270" t="s">
        <v>95</v>
      </c>
      <c r="BA270" t="s">
        <v>95</v>
      </c>
      <c r="BB270" t="s">
        <v>95</v>
      </c>
      <c r="BC270" t="s">
        <v>95</v>
      </c>
      <c r="BD270" t="s">
        <v>95</v>
      </c>
      <c r="BE270">
        <v>1</v>
      </c>
      <c r="BH270" t="s">
        <v>276</v>
      </c>
      <c r="BI270">
        <v>0</v>
      </c>
      <c r="BL270">
        <v>1</v>
      </c>
      <c r="BM270">
        <v>1</v>
      </c>
      <c r="BP270">
        <v>0</v>
      </c>
      <c r="BQ270">
        <v>0</v>
      </c>
      <c r="BS270">
        <v>1</v>
      </c>
      <c r="BT270">
        <v>1</v>
      </c>
      <c r="BU270">
        <v>0</v>
      </c>
      <c r="BV270">
        <v>0</v>
      </c>
      <c r="BW270">
        <v>0</v>
      </c>
      <c r="BX270">
        <v>0</v>
      </c>
      <c r="BY270">
        <v>326</v>
      </c>
      <c r="CG270" s="4">
        <v>1</v>
      </c>
      <c r="CH270" s="4">
        <v>1</v>
      </c>
      <c r="CI270" s="5">
        <v>0</v>
      </c>
      <c r="CJ270" s="5">
        <v>0</v>
      </c>
      <c r="CK270" s="5">
        <v>0</v>
      </c>
      <c r="CL270" s="5">
        <v>0</v>
      </c>
    </row>
    <row r="271" spans="1:91" hidden="1" x14ac:dyDescent="0.2">
      <c r="A271" t="s">
        <v>722</v>
      </c>
      <c r="B271" t="s">
        <v>604</v>
      </c>
      <c r="C271" t="s">
        <v>208</v>
      </c>
      <c r="D271">
        <v>2.5</v>
      </c>
      <c r="E271" t="s">
        <v>632</v>
      </c>
      <c r="F271" t="s">
        <v>645</v>
      </c>
      <c r="G271" t="s">
        <v>636</v>
      </c>
      <c r="H271" t="s">
        <v>607</v>
      </c>
      <c r="I271">
        <v>-7.9870999999999998E-2</v>
      </c>
      <c r="J271">
        <v>-2.9837000000000002E-3</v>
      </c>
      <c r="K271">
        <v>-1.9615000000000001E-3</v>
      </c>
      <c r="L271">
        <v>2039</v>
      </c>
      <c r="M271">
        <v>-55.018999999999998</v>
      </c>
      <c r="N271">
        <v>0.67193999999999998</v>
      </c>
      <c r="O271">
        <v>5.2897E-2</v>
      </c>
      <c r="P271">
        <v>2829</v>
      </c>
      <c r="Q271">
        <v>4.5510000000000002</v>
      </c>
      <c r="R271">
        <v>0.56940999999999997</v>
      </c>
      <c r="S271">
        <v>0.54249999999999998</v>
      </c>
      <c r="T271">
        <v>3.0355E-2</v>
      </c>
      <c r="U271">
        <v>2.4188999999999999E-2</v>
      </c>
      <c r="V271">
        <v>0.39229999999999998</v>
      </c>
      <c r="W271">
        <v>0.36748999999999998</v>
      </c>
      <c r="X271">
        <v>3.6061999999999997E-2</v>
      </c>
      <c r="Y271">
        <v>2.9829999999999999E-2</v>
      </c>
      <c r="Z271">
        <v>0.40500000000000003</v>
      </c>
      <c r="AA271">
        <v>0.38070999999999999</v>
      </c>
      <c r="AB271">
        <v>3.5682999999999999E-2</v>
      </c>
      <c r="AC271">
        <v>2.9385000000000001E-2</v>
      </c>
      <c r="AD271">
        <v>52</v>
      </c>
      <c r="AE271">
        <v>52</v>
      </c>
      <c r="AF271">
        <v>1.0573999999999999</v>
      </c>
      <c r="AG271">
        <v>0.75900000000000001</v>
      </c>
      <c r="AH271">
        <v>0.29843999999999998</v>
      </c>
      <c r="AI271">
        <v>52</v>
      </c>
      <c r="AJ271">
        <v>34</v>
      </c>
      <c r="AK271">
        <v>9</v>
      </c>
      <c r="AL271">
        <v>1</v>
      </c>
      <c r="AM271">
        <v>1</v>
      </c>
      <c r="AN271">
        <v>0</v>
      </c>
      <c r="AO271">
        <v>0.98045000000000004</v>
      </c>
      <c r="AP271">
        <v>1</v>
      </c>
      <c r="AQ271">
        <v>1</v>
      </c>
      <c r="AR271" t="s">
        <v>94</v>
      </c>
      <c r="AS271" t="s">
        <v>95</v>
      </c>
      <c r="AT271" t="s">
        <v>95</v>
      </c>
      <c r="AU271" t="s">
        <v>95</v>
      </c>
      <c r="AV271" t="s">
        <v>95</v>
      </c>
      <c r="AW271" t="s">
        <v>95</v>
      </c>
      <c r="AX271" t="s">
        <v>95</v>
      </c>
      <c r="AY271" t="s">
        <v>95</v>
      </c>
      <c r="AZ271" t="s">
        <v>95</v>
      </c>
      <c r="BA271" t="s">
        <v>94</v>
      </c>
      <c r="BB271" t="s">
        <v>95</v>
      </c>
      <c r="BC271" t="s">
        <v>94</v>
      </c>
      <c r="BD271" t="s">
        <v>95</v>
      </c>
      <c r="BE271">
        <v>1</v>
      </c>
      <c r="BH271" t="s">
        <v>276</v>
      </c>
      <c r="BI271">
        <v>0</v>
      </c>
      <c r="BM271">
        <v>1</v>
      </c>
      <c r="BP271">
        <v>0</v>
      </c>
      <c r="BQ271">
        <v>0</v>
      </c>
      <c r="BS271">
        <v>1</v>
      </c>
      <c r="BT271">
        <v>1</v>
      </c>
      <c r="BU271">
        <v>0</v>
      </c>
      <c r="BV271">
        <v>0</v>
      </c>
      <c r="BW271">
        <v>0</v>
      </c>
      <c r="BX271">
        <v>0</v>
      </c>
      <c r="BY271">
        <v>327</v>
      </c>
      <c r="CG271" s="4">
        <v>1</v>
      </c>
      <c r="CH271" s="4">
        <v>1</v>
      </c>
      <c r="CI271" s="5">
        <v>0</v>
      </c>
      <c r="CJ271" s="5">
        <v>0</v>
      </c>
      <c r="CK271" s="5">
        <v>0</v>
      </c>
      <c r="CL271" s="5">
        <v>0</v>
      </c>
    </row>
    <row r="272" spans="1:91" hidden="1" x14ac:dyDescent="0.2">
      <c r="A272" t="s">
        <v>723</v>
      </c>
      <c r="B272" t="s">
        <v>604</v>
      </c>
      <c r="C272" t="s">
        <v>208</v>
      </c>
      <c r="D272">
        <v>3.5</v>
      </c>
      <c r="E272" t="s">
        <v>317</v>
      </c>
      <c r="F272" t="s">
        <v>647</v>
      </c>
      <c r="G272" t="s">
        <v>319</v>
      </c>
      <c r="H272" t="s">
        <v>607</v>
      </c>
      <c r="I272">
        <v>0.61794000000000004</v>
      </c>
      <c r="J272">
        <v>1.9222E-2</v>
      </c>
      <c r="K272">
        <v>0.19183</v>
      </c>
      <c r="L272">
        <v>2018.4</v>
      </c>
      <c r="M272">
        <v>7.1113999999999997</v>
      </c>
      <c r="N272">
        <v>12.375999999999999</v>
      </c>
      <c r="O272">
        <v>1551.1</v>
      </c>
      <c r="P272" s="1">
        <v>157850</v>
      </c>
      <c r="Q272">
        <v>-382.29</v>
      </c>
      <c r="R272">
        <v>0.99260000000000004</v>
      </c>
      <c r="S272">
        <v>0.99204999999999999</v>
      </c>
      <c r="T272">
        <v>0.30632999999999999</v>
      </c>
      <c r="U272">
        <v>0.15365999999999999</v>
      </c>
      <c r="V272">
        <v>-0.24318000000000001</v>
      </c>
      <c r="W272">
        <v>-0.30237999999999998</v>
      </c>
      <c r="X272">
        <v>3.9693000000000001</v>
      </c>
      <c r="Y272">
        <v>1.7556</v>
      </c>
      <c r="Z272">
        <v>0.48974000000000001</v>
      </c>
      <c r="AA272">
        <v>0.46544999999999997</v>
      </c>
      <c r="AB272">
        <v>2.5430000000000001</v>
      </c>
      <c r="AC272">
        <v>2.1012</v>
      </c>
      <c r="AD272">
        <v>45</v>
      </c>
      <c r="AE272">
        <v>15</v>
      </c>
      <c r="AF272">
        <v>0.96960999999999997</v>
      </c>
      <c r="AG272">
        <v>8.0800999999999998E-2</v>
      </c>
      <c r="AH272">
        <v>0.88880999999999999</v>
      </c>
      <c r="AI272">
        <v>15</v>
      </c>
      <c r="AJ272">
        <v>1</v>
      </c>
      <c r="AK272">
        <v>14</v>
      </c>
      <c r="AL272">
        <v>0</v>
      </c>
      <c r="AM272">
        <v>0</v>
      </c>
      <c r="AN272">
        <v>0</v>
      </c>
      <c r="AO272">
        <v>0.88434000000000001</v>
      </c>
      <c r="AP272">
        <v>0</v>
      </c>
      <c r="AQ272">
        <v>1</v>
      </c>
      <c r="AR272" t="s">
        <v>95</v>
      </c>
      <c r="AS272" t="s">
        <v>95</v>
      </c>
      <c r="AT272" t="s">
        <v>95</v>
      </c>
      <c r="AU272" t="s">
        <v>95</v>
      </c>
      <c r="AV272" t="s">
        <v>95</v>
      </c>
      <c r="AW272" t="s">
        <v>95</v>
      </c>
      <c r="AX272" t="s">
        <v>95</v>
      </c>
      <c r="AY272" t="s">
        <v>95</v>
      </c>
      <c r="AZ272" t="s">
        <v>95</v>
      </c>
      <c r="BA272" t="s">
        <v>95</v>
      </c>
      <c r="BB272" t="s">
        <v>95</v>
      </c>
      <c r="BC272" t="s">
        <v>95</v>
      </c>
      <c r="BD272" t="s">
        <v>95</v>
      </c>
      <c r="BI272">
        <v>0</v>
      </c>
      <c r="BJ272" t="s">
        <v>137</v>
      </c>
      <c r="BK272" t="s">
        <v>133</v>
      </c>
      <c r="BL272">
        <v>1</v>
      </c>
      <c r="BM272">
        <v>1</v>
      </c>
      <c r="BN272">
        <v>0</v>
      </c>
      <c r="BO272">
        <v>0</v>
      </c>
      <c r="BP272">
        <v>0</v>
      </c>
      <c r="BQ272">
        <v>1</v>
      </c>
      <c r="BS272">
        <v>1</v>
      </c>
      <c r="BT272">
        <v>1</v>
      </c>
      <c r="BU272">
        <v>0</v>
      </c>
      <c r="BV272">
        <v>0</v>
      </c>
      <c r="BW272">
        <v>0</v>
      </c>
      <c r="BX272">
        <v>1</v>
      </c>
      <c r="BY272">
        <v>347</v>
      </c>
      <c r="CG272" s="4">
        <v>1</v>
      </c>
      <c r="CH272" s="4">
        <v>1</v>
      </c>
      <c r="CI272" s="5">
        <v>0</v>
      </c>
      <c r="CJ272" s="5">
        <v>0</v>
      </c>
      <c r="CK272" s="5">
        <v>0</v>
      </c>
      <c r="CL272" s="5">
        <v>1</v>
      </c>
    </row>
    <row r="273" spans="1:90" hidden="1" x14ac:dyDescent="0.2">
      <c r="A273" t="s">
        <v>724</v>
      </c>
      <c r="B273" t="s">
        <v>604</v>
      </c>
      <c r="C273" t="s">
        <v>208</v>
      </c>
      <c r="D273">
        <v>3.5</v>
      </c>
      <c r="E273" t="s">
        <v>317</v>
      </c>
      <c r="F273" t="s">
        <v>649</v>
      </c>
      <c r="G273" t="s">
        <v>322</v>
      </c>
      <c r="H273" t="s">
        <v>607</v>
      </c>
      <c r="I273">
        <v>5.7401</v>
      </c>
      <c r="J273">
        <v>3.4551E-3</v>
      </c>
      <c r="K273">
        <v>2.5954999999999999E-2</v>
      </c>
      <c r="L273">
        <v>2015.8</v>
      </c>
      <c r="M273">
        <v>0.76556999999999997</v>
      </c>
      <c r="N273">
        <v>1.2504</v>
      </c>
      <c r="O273">
        <v>1554.6</v>
      </c>
      <c r="P273" s="1">
        <v>157510</v>
      </c>
      <c r="Q273">
        <v>-51.695999999999998</v>
      </c>
      <c r="R273">
        <v>0.61311000000000004</v>
      </c>
      <c r="S273">
        <v>0.58479999999999999</v>
      </c>
      <c r="T273">
        <v>0.38005</v>
      </c>
      <c r="U273">
        <v>0.13375000000000001</v>
      </c>
      <c r="V273">
        <v>-0.19048000000000001</v>
      </c>
      <c r="W273">
        <v>-0.24717</v>
      </c>
      <c r="X273">
        <v>0.66666999999999998</v>
      </c>
      <c r="Y273">
        <v>0.26667000000000002</v>
      </c>
      <c r="Z273">
        <v>0.30436000000000002</v>
      </c>
      <c r="AA273">
        <v>0.27123000000000003</v>
      </c>
      <c r="AB273">
        <v>0.50961000000000001</v>
      </c>
      <c r="AC273">
        <v>0.34211999999999998</v>
      </c>
      <c r="AD273">
        <v>45</v>
      </c>
      <c r="AE273">
        <v>9</v>
      </c>
      <c r="AF273">
        <v>2.3993000000000002</v>
      </c>
      <c r="AG273">
        <v>0.79976000000000003</v>
      </c>
      <c r="AH273">
        <v>1.5994999999999999</v>
      </c>
      <c r="AI273">
        <v>14</v>
      </c>
      <c r="AJ273">
        <v>5</v>
      </c>
      <c r="AK273">
        <v>13</v>
      </c>
      <c r="AL273">
        <v>1</v>
      </c>
      <c r="AM273">
        <v>0</v>
      </c>
      <c r="AN273">
        <v>1</v>
      </c>
      <c r="AO273">
        <v>0.75</v>
      </c>
      <c r="AP273">
        <v>0</v>
      </c>
      <c r="AQ273">
        <v>1</v>
      </c>
      <c r="AR273" t="s">
        <v>94</v>
      </c>
      <c r="AS273" t="s">
        <v>95</v>
      </c>
      <c r="AT273" t="s">
        <v>95</v>
      </c>
      <c r="AU273" t="s">
        <v>95</v>
      </c>
      <c r="AV273" t="s">
        <v>95</v>
      </c>
      <c r="AW273" t="s">
        <v>95</v>
      </c>
      <c r="AX273" t="s">
        <v>95</v>
      </c>
      <c r="AY273" t="s">
        <v>95</v>
      </c>
      <c r="AZ273" t="s">
        <v>95</v>
      </c>
      <c r="BA273" t="s">
        <v>94</v>
      </c>
      <c r="BB273" t="s">
        <v>95</v>
      </c>
      <c r="BC273" t="s">
        <v>94</v>
      </c>
      <c r="BD273" t="s">
        <v>95</v>
      </c>
      <c r="BI273">
        <v>0</v>
      </c>
      <c r="BJ273" t="s">
        <v>132</v>
      </c>
      <c r="BK273" t="s">
        <v>133</v>
      </c>
      <c r="BL273">
        <v>1</v>
      </c>
      <c r="BM273">
        <v>1</v>
      </c>
      <c r="BN273">
        <v>0</v>
      </c>
      <c r="BO273">
        <v>0</v>
      </c>
      <c r="BP273">
        <v>0</v>
      </c>
      <c r="BQ273">
        <v>0</v>
      </c>
      <c r="BS273">
        <v>0</v>
      </c>
      <c r="BT273">
        <v>1</v>
      </c>
      <c r="BU273">
        <v>0</v>
      </c>
      <c r="BV273">
        <v>0</v>
      </c>
      <c r="BW273">
        <v>0</v>
      </c>
      <c r="BX273">
        <v>0</v>
      </c>
      <c r="BY273">
        <v>348</v>
      </c>
      <c r="BZ273" t="s">
        <v>123</v>
      </c>
      <c r="CG273" s="4">
        <v>0</v>
      </c>
      <c r="CH273" s="4">
        <v>1</v>
      </c>
      <c r="CI273" s="5">
        <v>0</v>
      </c>
      <c r="CJ273" s="5">
        <v>0</v>
      </c>
      <c r="CK273" s="5">
        <v>0</v>
      </c>
      <c r="CL273" s="5">
        <v>0</v>
      </c>
    </row>
    <row r="274" spans="1:90" hidden="1" x14ac:dyDescent="0.2">
      <c r="A274" t="s">
        <v>725</v>
      </c>
      <c r="B274" t="s">
        <v>604</v>
      </c>
      <c r="C274" t="s">
        <v>208</v>
      </c>
      <c r="D274">
        <v>3.5</v>
      </c>
      <c r="E274" t="s">
        <v>317</v>
      </c>
      <c r="F274" t="s">
        <v>651</v>
      </c>
      <c r="G274" t="s">
        <v>326</v>
      </c>
      <c r="H274" t="s">
        <v>607</v>
      </c>
      <c r="I274">
        <v>1.6796</v>
      </c>
      <c r="J274">
        <v>3.7000000000000002E-3</v>
      </c>
      <c r="K274">
        <v>2.8458000000000001E-2</v>
      </c>
      <c r="L274">
        <v>2016.6</v>
      </c>
      <c r="M274">
        <v>2.6162999999999998</v>
      </c>
      <c r="N274">
        <v>1.4988999999999999</v>
      </c>
      <c r="O274">
        <v>1554.5</v>
      </c>
      <c r="P274" s="1">
        <v>157510</v>
      </c>
      <c r="Q274">
        <v>-56.707000000000001</v>
      </c>
      <c r="R274">
        <v>0.58411999999999997</v>
      </c>
      <c r="S274">
        <v>0.55369000000000002</v>
      </c>
      <c r="T274">
        <v>0.45904</v>
      </c>
      <c r="U274">
        <v>0.18476000000000001</v>
      </c>
      <c r="V274">
        <v>-0.14035</v>
      </c>
      <c r="W274">
        <v>-0.19464999999999999</v>
      </c>
      <c r="X274">
        <v>0.76012000000000002</v>
      </c>
      <c r="Y274">
        <v>0.26667000000000002</v>
      </c>
      <c r="Z274">
        <v>0.26961000000000002</v>
      </c>
      <c r="AA274">
        <v>0.23483000000000001</v>
      </c>
      <c r="AB274">
        <v>0.60833000000000004</v>
      </c>
      <c r="AC274">
        <v>0.40128000000000003</v>
      </c>
      <c r="AD274">
        <v>45</v>
      </c>
      <c r="AE274">
        <v>7</v>
      </c>
      <c r="AF274">
        <v>2.0015000000000001</v>
      </c>
      <c r="AG274">
        <v>0.66717000000000004</v>
      </c>
      <c r="AH274">
        <v>1.3343</v>
      </c>
      <c r="AI274">
        <v>8</v>
      </c>
      <c r="AJ274">
        <v>5</v>
      </c>
      <c r="AK274">
        <v>7</v>
      </c>
      <c r="AL274">
        <v>1</v>
      </c>
      <c r="AM274">
        <v>0</v>
      </c>
      <c r="AN274">
        <v>1</v>
      </c>
      <c r="AO274">
        <v>0.57691999999999999</v>
      </c>
      <c r="AP274">
        <v>0</v>
      </c>
      <c r="AQ274">
        <v>1</v>
      </c>
      <c r="AR274" t="s">
        <v>94</v>
      </c>
      <c r="AS274" t="s">
        <v>95</v>
      </c>
      <c r="AT274" t="s">
        <v>95</v>
      </c>
      <c r="AU274" t="s">
        <v>95</v>
      </c>
      <c r="AV274" t="s">
        <v>95</v>
      </c>
      <c r="AW274" t="s">
        <v>95</v>
      </c>
      <c r="AX274" t="s">
        <v>94</v>
      </c>
      <c r="AY274" t="s">
        <v>95</v>
      </c>
      <c r="AZ274" t="s">
        <v>94</v>
      </c>
      <c r="BA274" t="s">
        <v>94</v>
      </c>
      <c r="BB274" t="s">
        <v>94</v>
      </c>
      <c r="BC274" t="s">
        <v>94</v>
      </c>
      <c r="BD274" t="s">
        <v>94</v>
      </c>
      <c r="BI274">
        <v>0</v>
      </c>
      <c r="BJ274" t="s">
        <v>132</v>
      </c>
      <c r="BK274" t="s">
        <v>133</v>
      </c>
      <c r="BL274">
        <v>1</v>
      </c>
      <c r="BM274">
        <v>1</v>
      </c>
      <c r="BN274">
        <v>0</v>
      </c>
      <c r="BO274">
        <v>0</v>
      </c>
      <c r="BP274">
        <v>0</v>
      </c>
      <c r="BQ274">
        <v>0</v>
      </c>
      <c r="BS274">
        <v>1</v>
      </c>
      <c r="BT274">
        <v>1</v>
      </c>
      <c r="BU274">
        <v>0</v>
      </c>
      <c r="BV274">
        <v>0</v>
      </c>
      <c r="BW274">
        <v>0</v>
      </c>
      <c r="BX274">
        <v>0</v>
      </c>
      <c r="BY274">
        <v>349</v>
      </c>
      <c r="CG274" s="4">
        <v>0</v>
      </c>
      <c r="CH274" s="4">
        <v>1</v>
      </c>
      <c r="CI274" s="5">
        <v>0</v>
      </c>
      <c r="CJ274" s="5">
        <v>0</v>
      </c>
      <c r="CK274" s="5">
        <v>0</v>
      </c>
      <c r="CL274" s="5">
        <v>0</v>
      </c>
    </row>
    <row r="275" spans="1:90" hidden="1" x14ac:dyDescent="0.2">
      <c r="A275" t="s">
        <v>726</v>
      </c>
      <c r="B275" t="s">
        <v>604</v>
      </c>
      <c r="C275" t="s">
        <v>208</v>
      </c>
      <c r="D275">
        <v>3.5</v>
      </c>
      <c r="E275" t="s">
        <v>317</v>
      </c>
      <c r="F275" t="s">
        <v>653</v>
      </c>
      <c r="G275" t="s">
        <v>329</v>
      </c>
      <c r="H275" t="s">
        <v>607</v>
      </c>
      <c r="I275">
        <v>21.187000000000001</v>
      </c>
      <c r="J275">
        <v>0.17859</v>
      </c>
      <c r="K275">
        <v>2.4204E-2</v>
      </c>
      <c r="L275">
        <v>2020.1</v>
      </c>
      <c r="M275">
        <v>0.20741000000000001</v>
      </c>
      <c r="N275">
        <v>2.1587999999999998</v>
      </c>
      <c r="O275">
        <v>8.8591999999999994E-3</v>
      </c>
      <c r="P275">
        <v>1994.1</v>
      </c>
      <c r="Q275">
        <v>-48.247</v>
      </c>
      <c r="R275">
        <v>0.60351999999999995</v>
      </c>
      <c r="S275">
        <v>0.57450000000000001</v>
      </c>
      <c r="T275">
        <v>0.49571999999999999</v>
      </c>
      <c r="U275">
        <v>0.11926</v>
      </c>
      <c r="V275">
        <v>0.33168999999999998</v>
      </c>
      <c r="W275">
        <v>0.29986000000000002</v>
      </c>
      <c r="X275">
        <v>0.64359999999999995</v>
      </c>
      <c r="Y275">
        <v>0.25034000000000001</v>
      </c>
      <c r="Z275">
        <v>0.15942999999999999</v>
      </c>
      <c r="AA275">
        <v>0.11940000000000001</v>
      </c>
      <c r="AB275">
        <v>0.72179000000000004</v>
      </c>
      <c r="AC275">
        <v>0.39419999999999999</v>
      </c>
      <c r="AD275">
        <v>45</v>
      </c>
      <c r="AE275">
        <v>5</v>
      </c>
      <c r="AF275">
        <v>2.1524000000000001</v>
      </c>
      <c r="AG275">
        <v>0.18114</v>
      </c>
      <c r="AH275">
        <v>1.9712000000000001</v>
      </c>
      <c r="AI275">
        <v>6</v>
      </c>
      <c r="AJ275">
        <v>2</v>
      </c>
      <c r="AK275">
        <v>5</v>
      </c>
      <c r="AL275">
        <v>1</v>
      </c>
      <c r="AM275">
        <v>0</v>
      </c>
      <c r="AN275">
        <v>1</v>
      </c>
      <c r="AO275">
        <v>0.51187000000000005</v>
      </c>
      <c r="AP275">
        <v>0</v>
      </c>
      <c r="AQ275">
        <v>1</v>
      </c>
      <c r="AR275" t="s">
        <v>94</v>
      </c>
      <c r="AS275" t="s">
        <v>96</v>
      </c>
      <c r="AT275" t="s">
        <v>95</v>
      </c>
      <c r="AU275" t="s">
        <v>94</v>
      </c>
      <c r="AV275" t="s">
        <v>95</v>
      </c>
      <c r="AW275" t="s">
        <v>94</v>
      </c>
      <c r="AX275" t="s">
        <v>94</v>
      </c>
      <c r="AY275" t="s">
        <v>95</v>
      </c>
      <c r="AZ275" t="s">
        <v>94</v>
      </c>
      <c r="BA275" t="s">
        <v>96</v>
      </c>
      <c r="BB275" t="s">
        <v>96</v>
      </c>
      <c r="BC275" t="s">
        <v>96</v>
      </c>
      <c r="BD275" t="s">
        <v>96</v>
      </c>
      <c r="BI275">
        <v>0</v>
      </c>
      <c r="BJ275" t="s">
        <v>132</v>
      </c>
      <c r="BK275" t="s">
        <v>133</v>
      </c>
      <c r="BL275">
        <v>0</v>
      </c>
      <c r="BM275">
        <v>1</v>
      </c>
      <c r="BN275">
        <v>0</v>
      </c>
      <c r="BO275">
        <v>0</v>
      </c>
      <c r="BP275">
        <v>0</v>
      </c>
      <c r="BQ275">
        <v>0</v>
      </c>
      <c r="BS275">
        <v>1</v>
      </c>
      <c r="BT275">
        <v>1</v>
      </c>
      <c r="BU275">
        <v>0</v>
      </c>
      <c r="BV275">
        <v>0</v>
      </c>
      <c r="BW275">
        <v>0</v>
      </c>
      <c r="BX275">
        <v>0</v>
      </c>
      <c r="BY275">
        <v>350</v>
      </c>
      <c r="BZ275" t="s">
        <v>123</v>
      </c>
      <c r="CG275" s="4">
        <v>0</v>
      </c>
      <c r="CH275" s="4">
        <v>1</v>
      </c>
      <c r="CI275" s="5">
        <v>0</v>
      </c>
      <c r="CJ275" s="5">
        <v>0</v>
      </c>
      <c r="CK275" s="5">
        <v>0</v>
      </c>
      <c r="CL275" s="5">
        <v>0</v>
      </c>
    </row>
    <row r="276" spans="1:90" hidden="1" x14ac:dyDescent="0.2">
      <c r="A276" t="s">
        <v>727</v>
      </c>
      <c r="B276" t="s">
        <v>604</v>
      </c>
      <c r="C276" t="s">
        <v>208</v>
      </c>
      <c r="D276">
        <v>3.5</v>
      </c>
      <c r="E276" t="s">
        <v>317</v>
      </c>
      <c r="F276" t="s">
        <v>655</v>
      </c>
      <c r="G276" t="s">
        <v>329</v>
      </c>
      <c r="H276" t="s">
        <v>607</v>
      </c>
      <c r="I276">
        <v>34.762999999999998</v>
      </c>
      <c r="J276">
        <v>0.17154</v>
      </c>
      <c r="K276">
        <v>3.5617000000000003E-2</v>
      </c>
      <c r="L276">
        <v>2020.1</v>
      </c>
      <c r="M276">
        <v>0.12640999999999999</v>
      </c>
      <c r="N276">
        <v>3.2816000000000001</v>
      </c>
      <c r="O276">
        <v>1.3124E-2</v>
      </c>
      <c r="P276">
        <v>1993.1</v>
      </c>
      <c r="Q276">
        <v>-70.995000000000005</v>
      </c>
      <c r="R276">
        <v>0.53747999999999996</v>
      </c>
      <c r="S276">
        <v>0.50363999999999998</v>
      </c>
      <c r="T276">
        <v>0.86285999999999996</v>
      </c>
      <c r="U276">
        <v>0.21299999999999999</v>
      </c>
      <c r="V276">
        <v>0.26848</v>
      </c>
      <c r="W276">
        <v>0.23365</v>
      </c>
      <c r="X276">
        <v>1.0851</v>
      </c>
      <c r="Y276">
        <v>0.40395999999999999</v>
      </c>
      <c r="Z276">
        <v>0.13292000000000001</v>
      </c>
      <c r="AA276">
        <v>9.1631000000000004E-2</v>
      </c>
      <c r="AB276">
        <v>1.1814</v>
      </c>
      <c r="AC276">
        <v>0.59804000000000002</v>
      </c>
      <c r="AD276">
        <v>45</v>
      </c>
      <c r="AE276">
        <v>5</v>
      </c>
      <c r="AF276">
        <v>2.3915000000000002</v>
      </c>
      <c r="AG276">
        <v>0.11916</v>
      </c>
      <c r="AH276">
        <v>2.2723</v>
      </c>
      <c r="AI276">
        <v>6</v>
      </c>
      <c r="AJ276">
        <v>2</v>
      </c>
      <c r="AK276">
        <v>5</v>
      </c>
      <c r="AL276">
        <v>1</v>
      </c>
      <c r="AM276">
        <v>0</v>
      </c>
      <c r="AN276">
        <v>1</v>
      </c>
      <c r="AO276">
        <v>0.46572000000000002</v>
      </c>
      <c r="AP276">
        <v>0</v>
      </c>
      <c r="AQ276">
        <v>1</v>
      </c>
      <c r="AR276" t="s">
        <v>94</v>
      </c>
      <c r="AS276" t="s">
        <v>96</v>
      </c>
      <c r="AT276" t="s">
        <v>95</v>
      </c>
      <c r="AU276" t="s">
        <v>94</v>
      </c>
      <c r="AV276" t="s">
        <v>95</v>
      </c>
      <c r="AW276" t="s">
        <v>94</v>
      </c>
      <c r="AX276" t="s">
        <v>94</v>
      </c>
      <c r="AY276" t="s">
        <v>95</v>
      </c>
      <c r="AZ276" t="s">
        <v>94</v>
      </c>
      <c r="BA276" t="s">
        <v>96</v>
      </c>
      <c r="BB276" t="s">
        <v>96</v>
      </c>
      <c r="BC276" t="s">
        <v>96</v>
      </c>
      <c r="BD276" t="s">
        <v>96</v>
      </c>
      <c r="BI276">
        <v>0</v>
      </c>
      <c r="BJ276" t="s">
        <v>132</v>
      </c>
      <c r="BK276" t="s">
        <v>133</v>
      </c>
      <c r="BL276">
        <v>0</v>
      </c>
      <c r="BM276">
        <v>1</v>
      </c>
      <c r="BN276">
        <v>0</v>
      </c>
      <c r="BO276">
        <v>0</v>
      </c>
      <c r="BP276">
        <v>0</v>
      </c>
      <c r="BQ276">
        <v>0</v>
      </c>
      <c r="BS276">
        <v>1</v>
      </c>
      <c r="BT276">
        <v>1</v>
      </c>
      <c r="BU276">
        <v>0</v>
      </c>
      <c r="BV276">
        <v>0</v>
      </c>
      <c r="BW276">
        <v>0</v>
      </c>
      <c r="BX276">
        <v>0</v>
      </c>
      <c r="BY276">
        <v>351</v>
      </c>
      <c r="BZ276" t="s">
        <v>123</v>
      </c>
      <c r="CG276" s="4">
        <v>0</v>
      </c>
      <c r="CH276" s="4">
        <v>1</v>
      </c>
      <c r="CI276" s="5">
        <v>0</v>
      </c>
      <c r="CJ276" s="5">
        <v>0</v>
      </c>
      <c r="CK276" s="5">
        <v>0</v>
      </c>
      <c r="CL276" s="5">
        <v>0</v>
      </c>
    </row>
    <row r="277" spans="1:90" hidden="1" x14ac:dyDescent="0.2">
      <c r="A277" t="s">
        <v>728</v>
      </c>
      <c r="B277" t="s">
        <v>604</v>
      </c>
      <c r="C277" t="s">
        <v>208</v>
      </c>
      <c r="D277">
        <v>3.5</v>
      </c>
      <c r="E277" t="s">
        <v>317</v>
      </c>
      <c r="F277" t="s">
        <v>657</v>
      </c>
      <c r="G277" t="s">
        <v>326</v>
      </c>
      <c r="H277" t="s">
        <v>607</v>
      </c>
      <c r="I277">
        <v>49.847000000000001</v>
      </c>
      <c r="J277">
        <v>0.13403000000000001</v>
      </c>
      <c r="K277">
        <v>3.8602999999999998E-2</v>
      </c>
      <c r="L277">
        <v>2017.2</v>
      </c>
      <c r="M277">
        <v>8.8160000000000002E-2</v>
      </c>
      <c r="N277">
        <v>2.1429</v>
      </c>
      <c r="O277">
        <v>6.1492000000000004</v>
      </c>
      <c r="P277">
        <v>2031.1</v>
      </c>
      <c r="Q277">
        <v>-76.929000000000002</v>
      </c>
      <c r="R277">
        <v>0.54757999999999996</v>
      </c>
      <c r="S277">
        <v>0.51446999999999998</v>
      </c>
      <c r="T277">
        <v>0.69693000000000005</v>
      </c>
      <c r="U277">
        <v>0.26984999999999998</v>
      </c>
      <c r="V277">
        <v>0.37480999999999998</v>
      </c>
      <c r="W277">
        <v>0.34504000000000001</v>
      </c>
      <c r="X277">
        <v>0.81925999999999999</v>
      </c>
      <c r="Y277">
        <v>0.40651999999999999</v>
      </c>
      <c r="Z277">
        <v>0.23411999999999999</v>
      </c>
      <c r="AA277">
        <v>0.19764999999999999</v>
      </c>
      <c r="AB277">
        <v>0.90676999999999996</v>
      </c>
      <c r="AC277">
        <v>0.54762</v>
      </c>
      <c r="AD277">
        <v>45</v>
      </c>
      <c r="AE277">
        <v>7</v>
      </c>
      <c r="AF277">
        <v>2.3332999999999999</v>
      </c>
      <c r="AG277">
        <v>0.46666999999999997</v>
      </c>
      <c r="AH277">
        <v>1.8667</v>
      </c>
      <c r="AI277">
        <v>8</v>
      </c>
      <c r="AJ277">
        <v>2</v>
      </c>
      <c r="AK277">
        <v>7</v>
      </c>
      <c r="AL277">
        <v>1</v>
      </c>
      <c r="AM277">
        <v>0</v>
      </c>
      <c r="AN277">
        <v>1</v>
      </c>
      <c r="AO277">
        <v>0.61111000000000004</v>
      </c>
      <c r="AP277">
        <v>0</v>
      </c>
      <c r="AQ277">
        <v>1</v>
      </c>
      <c r="AR277" t="s">
        <v>94</v>
      </c>
      <c r="AS277" t="s">
        <v>95</v>
      </c>
      <c r="AT277" t="s">
        <v>95</v>
      </c>
      <c r="AU277" t="s">
        <v>94</v>
      </c>
      <c r="AV277" t="s">
        <v>95</v>
      </c>
      <c r="AW277" t="s">
        <v>94</v>
      </c>
      <c r="AX277" t="s">
        <v>94</v>
      </c>
      <c r="AY277" t="s">
        <v>95</v>
      </c>
      <c r="AZ277" t="s">
        <v>94</v>
      </c>
      <c r="BA277" t="s">
        <v>94</v>
      </c>
      <c r="BB277" t="s">
        <v>94</v>
      </c>
      <c r="BC277" t="s">
        <v>94</v>
      </c>
      <c r="BD277" t="s">
        <v>94</v>
      </c>
      <c r="BI277">
        <v>0</v>
      </c>
      <c r="BJ277" t="s">
        <v>132</v>
      </c>
      <c r="BK277" t="s">
        <v>133</v>
      </c>
      <c r="BL277">
        <v>1</v>
      </c>
      <c r="BM277">
        <v>1</v>
      </c>
      <c r="BN277">
        <v>0</v>
      </c>
      <c r="BO277">
        <v>0</v>
      </c>
      <c r="BP277">
        <v>0</v>
      </c>
      <c r="BQ277">
        <v>0</v>
      </c>
      <c r="BS277">
        <v>1</v>
      </c>
      <c r="BT277">
        <v>1</v>
      </c>
      <c r="BU277">
        <v>0</v>
      </c>
      <c r="BV277">
        <v>0</v>
      </c>
      <c r="BW277">
        <v>0</v>
      </c>
      <c r="BX277">
        <v>0</v>
      </c>
      <c r="BY277">
        <v>352</v>
      </c>
      <c r="CG277" s="4">
        <v>0</v>
      </c>
      <c r="CH277" s="4">
        <v>1</v>
      </c>
      <c r="CI277" s="5">
        <v>0</v>
      </c>
      <c r="CJ277" s="5">
        <v>0</v>
      </c>
      <c r="CK277" s="5">
        <v>0</v>
      </c>
      <c r="CL277" s="5">
        <v>0</v>
      </c>
    </row>
    <row r="278" spans="1:90" hidden="1" x14ac:dyDescent="0.2">
      <c r="A278" t="s">
        <v>729</v>
      </c>
      <c r="B278" t="s">
        <v>604</v>
      </c>
      <c r="C278" t="s">
        <v>208</v>
      </c>
      <c r="D278">
        <v>3.5</v>
      </c>
      <c r="E278" t="s">
        <v>317</v>
      </c>
      <c r="F278" t="s">
        <v>659</v>
      </c>
      <c r="G278" t="s">
        <v>336</v>
      </c>
      <c r="H278" t="s">
        <v>607</v>
      </c>
      <c r="I278">
        <v>0.39765</v>
      </c>
      <c r="J278">
        <v>0.25118000000000001</v>
      </c>
      <c r="K278">
        <v>0.90974999999999995</v>
      </c>
      <c r="L278">
        <v>2022.5</v>
      </c>
      <c r="M278">
        <v>11.051</v>
      </c>
      <c r="N278">
        <v>121.41</v>
      </c>
      <c r="O278">
        <v>3.0632999999999999</v>
      </c>
      <c r="P278">
        <v>2010.8</v>
      </c>
      <c r="Q278">
        <v>-1813.3</v>
      </c>
      <c r="R278">
        <v>0.99941000000000002</v>
      </c>
      <c r="S278">
        <v>0.99936999999999998</v>
      </c>
      <c r="T278">
        <v>0.44531999999999999</v>
      </c>
      <c r="U278">
        <v>0.24518999999999999</v>
      </c>
      <c r="V278">
        <v>0.99146999999999996</v>
      </c>
      <c r="W278">
        <v>0.99107000000000001</v>
      </c>
      <c r="X278">
        <v>1.6939</v>
      </c>
      <c r="Y278">
        <v>1.0299</v>
      </c>
      <c r="Z278">
        <v>0.41488999999999998</v>
      </c>
      <c r="AA278">
        <v>0.38702999999999999</v>
      </c>
      <c r="AB278">
        <v>14.031000000000001</v>
      </c>
      <c r="AC278">
        <v>10.423999999999999</v>
      </c>
      <c r="AD278">
        <v>45</v>
      </c>
      <c r="AE278">
        <v>15</v>
      </c>
      <c r="AF278">
        <v>0.65069999999999995</v>
      </c>
      <c r="AG278">
        <v>8.2366999999999996E-3</v>
      </c>
      <c r="AH278">
        <v>0.64246000000000003</v>
      </c>
      <c r="AI278">
        <v>15</v>
      </c>
      <c r="AJ278">
        <v>0</v>
      </c>
      <c r="AK278">
        <v>14</v>
      </c>
      <c r="AL278">
        <v>0</v>
      </c>
      <c r="AM278">
        <v>0</v>
      </c>
      <c r="AN278">
        <v>0</v>
      </c>
      <c r="AO278">
        <v>0.80733999999999995</v>
      </c>
      <c r="AP278">
        <v>0</v>
      </c>
      <c r="AQ278">
        <v>1</v>
      </c>
      <c r="AR278" t="s">
        <v>95</v>
      </c>
      <c r="AS278" t="s">
        <v>95</v>
      </c>
      <c r="AT278" t="s">
        <v>95</v>
      </c>
      <c r="AU278" t="s">
        <v>95</v>
      </c>
      <c r="AV278" t="s">
        <v>95</v>
      </c>
      <c r="AW278" t="s">
        <v>95</v>
      </c>
      <c r="AX278" t="s">
        <v>95</v>
      </c>
      <c r="AY278" t="s">
        <v>95</v>
      </c>
      <c r="AZ278" t="s">
        <v>95</v>
      </c>
      <c r="BA278" t="s">
        <v>95</v>
      </c>
      <c r="BB278" t="s">
        <v>95</v>
      </c>
      <c r="BC278" t="s">
        <v>95</v>
      </c>
      <c r="BD278" t="s">
        <v>95</v>
      </c>
      <c r="BH278" t="s">
        <v>389</v>
      </c>
      <c r="BI278">
        <v>1</v>
      </c>
      <c r="BJ278" t="s">
        <v>97</v>
      </c>
      <c r="BK278" t="s">
        <v>337</v>
      </c>
      <c r="BL278">
        <v>0</v>
      </c>
      <c r="BM278">
        <v>0</v>
      </c>
      <c r="BN278">
        <v>0</v>
      </c>
      <c r="BO278">
        <v>0</v>
      </c>
      <c r="BP278">
        <v>0</v>
      </c>
      <c r="BQ278">
        <v>0</v>
      </c>
      <c r="BS278">
        <v>1</v>
      </c>
      <c r="BT278">
        <v>1</v>
      </c>
      <c r="BU278">
        <v>0</v>
      </c>
      <c r="BV278">
        <v>0</v>
      </c>
      <c r="BW278">
        <v>0</v>
      </c>
      <c r="BX278">
        <v>0</v>
      </c>
      <c r="BY278">
        <v>353</v>
      </c>
      <c r="BZ278" t="s">
        <v>123</v>
      </c>
      <c r="CA278" t="s">
        <v>123</v>
      </c>
      <c r="CG278" s="4">
        <v>1</v>
      </c>
      <c r="CH278" s="4">
        <v>1</v>
      </c>
      <c r="CI278" s="5">
        <v>0</v>
      </c>
      <c r="CJ278" s="5">
        <v>0</v>
      </c>
      <c r="CK278" s="5">
        <v>0</v>
      </c>
      <c r="CL278" s="5">
        <v>0</v>
      </c>
    </row>
    <row r="279" spans="1:90" hidden="1" x14ac:dyDescent="0.2">
      <c r="A279" t="s">
        <v>730</v>
      </c>
      <c r="B279" t="s">
        <v>604</v>
      </c>
      <c r="C279" t="s">
        <v>208</v>
      </c>
      <c r="D279">
        <v>3.5</v>
      </c>
      <c r="E279" t="s">
        <v>317</v>
      </c>
      <c r="F279" t="s">
        <v>661</v>
      </c>
      <c r="G279" t="s">
        <v>340</v>
      </c>
      <c r="H279" t="s">
        <v>607</v>
      </c>
      <c r="I279">
        <v>0.61673</v>
      </c>
      <c r="J279">
        <v>1.7423000000000001E-2</v>
      </c>
      <c r="K279">
        <v>0.17272999999999999</v>
      </c>
      <c r="L279">
        <v>2018.4</v>
      </c>
      <c r="M279">
        <v>7.1254</v>
      </c>
      <c r="N279">
        <v>12.39</v>
      </c>
      <c r="O279">
        <v>1551.5</v>
      </c>
      <c r="P279" s="1">
        <v>157810</v>
      </c>
      <c r="Q279">
        <v>-344.19</v>
      </c>
      <c r="R279">
        <v>0.99087999999999998</v>
      </c>
      <c r="S279">
        <v>0.99019999999999997</v>
      </c>
      <c r="T279">
        <v>0.30979000000000001</v>
      </c>
      <c r="U279">
        <v>0.15692</v>
      </c>
      <c r="V279">
        <v>-0.22036</v>
      </c>
      <c r="W279">
        <v>-0.27989000000000003</v>
      </c>
      <c r="X279">
        <v>3.5834000000000001</v>
      </c>
      <c r="Y279">
        <v>1.5226999999999999</v>
      </c>
      <c r="Z279">
        <v>0.45721000000000001</v>
      </c>
      <c r="AA279">
        <v>0.43073</v>
      </c>
      <c r="AB279">
        <v>2.3898000000000001</v>
      </c>
      <c r="AC279">
        <v>1.9174</v>
      </c>
      <c r="AD279">
        <v>44</v>
      </c>
      <c r="AE279">
        <v>14</v>
      </c>
      <c r="AF279">
        <v>0.96850999999999998</v>
      </c>
      <c r="AG279">
        <v>8.0709000000000003E-2</v>
      </c>
      <c r="AH279">
        <v>0.88780000000000003</v>
      </c>
      <c r="AI279">
        <v>14</v>
      </c>
      <c r="AJ279">
        <v>0</v>
      </c>
      <c r="AK279">
        <v>13</v>
      </c>
      <c r="AL279">
        <v>0</v>
      </c>
      <c r="AM279">
        <v>0</v>
      </c>
      <c r="AN279">
        <v>0</v>
      </c>
      <c r="AO279">
        <v>0.85487000000000002</v>
      </c>
      <c r="AP279">
        <v>0</v>
      </c>
      <c r="AQ279">
        <v>1</v>
      </c>
      <c r="AR279" t="s">
        <v>95</v>
      </c>
      <c r="AS279" t="s">
        <v>95</v>
      </c>
      <c r="AT279" t="s">
        <v>95</v>
      </c>
      <c r="AU279" t="s">
        <v>95</v>
      </c>
      <c r="AV279" t="s">
        <v>95</v>
      </c>
      <c r="AW279" t="s">
        <v>95</v>
      </c>
      <c r="AX279" t="s">
        <v>95</v>
      </c>
      <c r="AY279" t="s">
        <v>95</v>
      </c>
      <c r="AZ279" t="s">
        <v>95</v>
      </c>
      <c r="BA279" t="s">
        <v>95</v>
      </c>
      <c r="BB279" t="s">
        <v>95</v>
      </c>
      <c r="BC279" t="s">
        <v>95</v>
      </c>
      <c r="BD279" t="s">
        <v>95</v>
      </c>
      <c r="BH279" t="s">
        <v>341</v>
      </c>
      <c r="BI279">
        <v>1</v>
      </c>
      <c r="BJ279" t="s">
        <v>97</v>
      </c>
      <c r="BK279" t="s">
        <v>138</v>
      </c>
      <c r="BL279">
        <v>0</v>
      </c>
      <c r="BM279">
        <v>0</v>
      </c>
      <c r="BN279">
        <v>0</v>
      </c>
      <c r="BO279">
        <v>0</v>
      </c>
      <c r="BP279">
        <v>0</v>
      </c>
      <c r="BQ279">
        <v>0</v>
      </c>
      <c r="BS279">
        <v>1</v>
      </c>
      <c r="BT279">
        <v>1</v>
      </c>
      <c r="BU279">
        <v>0</v>
      </c>
      <c r="BV279">
        <v>0</v>
      </c>
      <c r="BW279">
        <v>0</v>
      </c>
      <c r="BX279">
        <v>0</v>
      </c>
      <c r="BY279">
        <v>354</v>
      </c>
      <c r="BZ279" t="s">
        <v>123</v>
      </c>
      <c r="CA279" t="s">
        <v>123</v>
      </c>
      <c r="CG279" s="4">
        <v>1</v>
      </c>
      <c r="CH279" s="4">
        <v>1</v>
      </c>
      <c r="CI279" s="5">
        <v>0</v>
      </c>
      <c r="CJ279" s="5">
        <v>0</v>
      </c>
      <c r="CK279" s="5">
        <v>0</v>
      </c>
      <c r="CL279" s="5">
        <v>0</v>
      </c>
    </row>
    <row r="280" spans="1:90" hidden="1" x14ac:dyDescent="0.2">
      <c r="A280" t="s">
        <v>731</v>
      </c>
      <c r="B280" t="s">
        <v>604</v>
      </c>
      <c r="C280" t="s">
        <v>208</v>
      </c>
      <c r="D280">
        <v>3.5</v>
      </c>
      <c r="E280" t="s">
        <v>317</v>
      </c>
      <c r="F280" t="s">
        <v>663</v>
      </c>
      <c r="G280" t="s">
        <v>344</v>
      </c>
      <c r="H280" t="s">
        <v>607</v>
      </c>
      <c r="I280">
        <v>0.61794000000000004</v>
      </c>
      <c r="J280">
        <v>1.9222E-2</v>
      </c>
      <c r="K280">
        <v>0.19183</v>
      </c>
      <c r="L280">
        <v>2018.4</v>
      </c>
      <c r="M280">
        <v>7.1113999999999997</v>
      </c>
      <c r="N280">
        <v>12.375999999999999</v>
      </c>
      <c r="O280">
        <v>1551.1</v>
      </c>
      <c r="P280" s="1">
        <v>157850</v>
      </c>
      <c r="Q280">
        <v>-382.29</v>
      </c>
      <c r="R280">
        <v>0.99260000000000004</v>
      </c>
      <c r="S280">
        <v>0.99204999999999999</v>
      </c>
      <c r="T280">
        <v>0.30632999999999999</v>
      </c>
      <c r="U280">
        <v>0.15365999999999999</v>
      </c>
      <c r="V280">
        <v>-0.24318000000000001</v>
      </c>
      <c r="W280">
        <v>-0.30237999999999998</v>
      </c>
      <c r="X280">
        <v>3.9693000000000001</v>
      </c>
      <c r="Y280">
        <v>1.7556</v>
      </c>
      <c r="Z280">
        <v>0.48974000000000001</v>
      </c>
      <c r="AA280">
        <v>0.46544999999999997</v>
      </c>
      <c r="AB280">
        <v>2.5430000000000001</v>
      </c>
      <c r="AC280">
        <v>2.1012</v>
      </c>
      <c r="AD280">
        <v>45</v>
      </c>
      <c r="AE280">
        <v>15</v>
      </c>
      <c r="AF280">
        <v>0.96960999999999997</v>
      </c>
      <c r="AG280">
        <v>8.0800999999999998E-2</v>
      </c>
      <c r="AH280">
        <v>0.88880999999999999</v>
      </c>
      <c r="AI280">
        <v>15</v>
      </c>
      <c r="AJ280">
        <v>1</v>
      </c>
      <c r="AK280">
        <v>14</v>
      </c>
      <c r="AL280">
        <v>0</v>
      </c>
      <c r="AM280">
        <v>0</v>
      </c>
      <c r="AN280">
        <v>0</v>
      </c>
      <c r="AO280">
        <v>0.88434000000000001</v>
      </c>
      <c r="AP280">
        <v>0</v>
      </c>
      <c r="AQ280">
        <v>1</v>
      </c>
      <c r="AR280" t="s">
        <v>95</v>
      </c>
      <c r="AS280" t="s">
        <v>95</v>
      </c>
      <c r="AT280" t="s">
        <v>95</v>
      </c>
      <c r="AU280" t="s">
        <v>95</v>
      </c>
      <c r="AV280" t="s">
        <v>95</v>
      </c>
      <c r="AW280" t="s">
        <v>95</v>
      </c>
      <c r="AX280" t="s">
        <v>95</v>
      </c>
      <c r="AY280" t="s">
        <v>95</v>
      </c>
      <c r="AZ280" t="s">
        <v>95</v>
      </c>
      <c r="BA280" t="s">
        <v>95</v>
      </c>
      <c r="BB280" t="s">
        <v>95</v>
      </c>
      <c r="BC280" t="s">
        <v>95</v>
      </c>
      <c r="BD280" t="s">
        <v>95</v>
      </c>
      <c r="BH280" t="s">
        <v>345</v>
      </c>
      <c r="BI280">
        <v>1</v>
      </c>
      <c r="BJ280" t="s">
        <v>97</v>
      </c>
      <c r="BK280" t="s">
        <v>180</v>
      </c>
      <c r="BL280">
        <v>0</v>
      </c>
      <c r="BM280">
        <v>0</v>
      </c>
      <c r="BN280">
        <v>0</v>
      </c>
      <c r="BO280">
        <v>0</v>
      </c>
      <c r="BP280">
        <v>0</v>
      </c>
      <c r="BQ280">
        <v>0</v>
      </c>
      <c r="BS280">
        <v>1</v>
      </c>
      <c r="BT280">
        <v>1</v>
      </c>
      <c r="BU280">
        <v>0</v>
      </c>
      <c r="BV280">
        <v>0</v>
      </c>
      <c r="BW280">
        <v>0</v>
      </c>
      <c r="BX280">
        <v>0</v>
      </c>
      <c r="BY280">
        <v>355</v>
      </c>
      <c r="BZ280" t="s">
        <v>123</v>
      </c>
      <c r="CA280" t="s">
        <v>123</v>
      </c>
      <c r="CG280" s="4">
        <v>1</v>
      </c>
      <c r="CH280" s="4">
        <v>1</v>
      </c>
      <c r="CI280" s="5">
        <v>0</v>
      </c>
      <c r="CJ280" s="5">
        <v>0</v>
      </c>
      <c r="CK280" s="5">
        <v>0</v>
      </c>
      <c r="CL280" s="5">
        <v>0</v>
      </c>
    </row>
    <row r="281" spans="1:90" hidden="1" x14ac:dyDescent="0.2">
      <c r="A281" t="s">
        <v>732</v>
      </c>
      <c r="B281" t="s">
        <v>604</v>
      </c>
      <c r="C281" t="s">
        <v>208</v>
      </c>
      <c r="D281">
        <v>3.5</v>
      </c>
      <c r="E281" t="s">
        <v>317</v>
      </c>
      <c r="F281" t="s">
        <v>665</v>
      </c>
      <c r="G281" t="s">
        <v>348</v>
      </c>
      <c r="H281" t="s">
        <v>607</v>
      </c>
      <c r="I281">
        <v>0.85602</v>
      </c>
      <c r="J281">
        <v>0.85597000000000001</v>
      </c>
      <c r="K281">
        <v>2.085E-2</v>
      </c>
      <c r="L281">
        <v>2029.7</v>
      </c>
      <c r="M281">
        <v>5.1336000000000004</v>
      </c>
      <c r="N281">
        <v>65130</v>
      </c>
      <c r="O281">
        <v>9.9847000000000005E-2</v>
      </c>
      <c r="P281">
        <v>2014</v>
      </c>
      <c r="Q281">
        <v>-41.526000000000003</v>
      </c>
      <c r="R281">
        <v>0.87890000000000001</v>
      </c>
      <c r="S281">
        <v>0.86851999999999996</v>
      </c>
      <c r="T281">
        <v>0.18546000000000001</v>
      </c>
      <c r="U281">
        <v>5.5245000000000002E-2</v>
      </c>
      <c r="V281">
        <v>0.87890000000000001</v>
      </c>
      <c r="W281">
        <v>0.87217</v>
      </c>
      <c r="X281">
        <v>0.18546000000000001</v>
      </c>
      <c r="Y281">
        <v>5.5246000000000003E-2</v>
      </c>
      <c r="Z281">
        <v>0.19388</v>
      </c>
      <c r="AA281">
        <v>0.14909</v>
      </c>
      <c r="AB281">
        <v>0.47849999999999998</v>
      </c>
      <c r="AC281">
        <v>0.28517999999999999</v>
      </c>
      <c r="AD281">
        <v>39</v>
      </c>
      <c r="AE281">
        <v>4</v>
      </c>
      <c r="AF281" s="1">
        <v>4.6062E-5</v>
      </c>
      <c r="AG281" s="1">
        <v>1.5353999999999999E-5</v>
      </c>
      <c r="AH281" s="1">
        <v>3.0707999999999998E-5</v>
      </c>
      <c r="AI281">
        <v>9</v>
      </c>
      <c r="AJ281">
        <v>0</v>
      </c>
      <c r="AK281">
        <v>8</v>
      </c>
      <c r="AL281">
        <v>0</v>
      </c>
      <c r="AM281">
        <v>0</v>
      </c>
      <c r="AN281">
        <v>1</v>
      </c>
      <c r="AO281">
        <v>0.33333000000000002</v>
      </c>
      <c r="AP281">
        <v>0</v>
      </c>
      <c r="AQ281">
        <v>1</v>
      </c>
      <c r="AR281" t="s">
        <v>95</v>
      </c>
      <c r="AS281" t="s">
        <v>96</v>
      </c>
      <c r="AT281" t="s">
        <v>95</v>
      </c>
      <c r="AU281" t="s">
        <v>94</v>
      </c>
      <c r="AV281" t="s">
        <v>94</v>
      </c>
      <c r="AW281" t="s">
        <v>94</v>
      </c>
      <c r="AX281" t="s">
        <v>94</v>
      </c>
      <c r="AY281" t="s">
        <v>94</v>
      </c>
      <c r="AZ281" t="s">
        <v>94</v>
      </c>
      <c r="BA281" t="s">
        <v>96</v>
      </c>
      <c r="BB281" t="s">
        <v>96</v>
      </c>
      <c r="BC281" t="s">
        <v>96</v>
      </c>
      <c r="BD281" t="s">
        <v>96</v>
      </c>
      <c r="BH281" t="s">
        <v>341</v>
      </c>
      <c r="BI281">
        <v>1</v>
      </c>
      <c r="BJ281" t="s">
        <v>97</v>
      </c>
      <c r="BK281" t="s">
        <v>138</v>
      </c>
      <c r="BL281">
        <v>0</v>
      </c>
      <c r="BM281">
        <v>0</v>
      </c>
      <c r="BN281">
        <v>0</v>
      </c>
      <c r="BO281">
        <v>0</v>
      </c>
      <c r="BP281">
        <v>0</v>
      </c>
      <c r="BQ281">
        <v>0</v>
      </c>
      <c r="BS281">
        <v>1</v>
      </c>
      <c r="BT281">
        <v>1</v>
      </c>
      <c r="BU281">
        <v>0</v>
      </c>
      <c r="BV281">
        <v>0</v>
      </c>
      <c r="BW281">
        <v>0</v>
      </c>
      <c r="BX281">
        <v>0</v>
      </c>
      <c r="BY281">
        <v>356</v>
      </c>
      <c r="BZ281" t="s">
        <v>123</v>
      </c>
      <c r="CA281" t="s">
        <v>123</v>
      </c>
      <c r="CG281" s="4">
        <v>0</v>
      </c>
      <c r="CH281" s="4">
        <v>1</v>
      </c>
      <c r="CI281" s="5">
        <v>0</v>
      </c>
      <c r="CJ281" s="5">
        <v>0</v>
      </c>
      <c r="CK281" s="5">
        <v>0</v>
      </c>
      <c r="CL281" s="5">
        <v>0</v>
      </c>
    </row>
    <row r="282" spans="1:90" hidden="1" x14ac:dyDescent="0.2">
      <c r="A282" t="s">
        <v>733</v>
      </c>
      <c r="B282" t="s">
        <v>604</v>
      </c>
      <c r="C282" t="s">
        <v>208</v>
      </c>
      <c r="D282">
        <v>3.5</v>
      </c>
      <c r="E282" t="s">
        <v>317</v>
      </c>
      <c r="F282" t="s">
        <v>667</v>
      </c>
      <c r="G282" t="s">
        <v>351</v>
      </c>
      <c r="H282" t="s">
        <v>607</v>
      </c>
      <c r="I282">
        <v>0.63271999999999995</v>
      </c>
      <c r="J282">
        <v>0.24384</v>
      </c>
      <c r="K282">
        <v>0.15468000000000001</v>
      </c>
      <c r="L282">
        <v>2020</v>
      </c>
      <c r="M282">
        <v>6.9452999999999996</v>
      </c>
      <c r="N282">
        <v>13.39</v>
      </c>
      <c r="O282">
        <v>0.72740000000000005</v>
      </c>
      <c r="P282">
        <v>2011.8</v>
      </c>
      <c r="Q282">
        <v>-308.33</v>
      </c>
      <c r="R282">
        <v>0.99192000000000002</v>
      </c>
      <c r="S282">
        <v>0.99133000000000004</v>
      </c>
      <c r="T282">
        <v>0.29115000000000002</v>
      </c>
      <c r="U282">
        <v>0.13552</v>
      </c>
      <c r="V282">
        <v>0.94972999999999996</v>
      </c>
      <c r="W282">
        <v>0.94733999999999996</v>
      </c>
      <c r="X282">
        <v>0.72614000000000001</v>
      </c>
      <c r="Y282">
        <v>0.41141</v>
      </c>
      <c r="Z282">
        <v>0.38473000000000002</v>
      </c>
      <c r="AA282">
        <v>0.35543000000000002</v>
      </c>
      <c r="AB282">
        <v>2.5404</v>
      </c>
      <c r="AC282">
        <v>1.9108000000000001</v>
      </c>
      <c r="AD282">
        <v>45</v>
      </c>
      <c r="AE282">
        <v>9</v>
      </c>
      <c r="AF282">
        <v>0.89617000000000002</v>
      </c>
      <c r="AG282">
        <v>7.4680999999999997E-2</v>
      </c>
      <c r="AH282">
        <v>0.82149000000000005</v>
      </c>
      <c r="AI282">
        <v>9</v>
      </c>
      <c r="AJ282">
        <v>1</v>
      </c>
      <c r="AK282">
        <v>8</v>
      </c>
      <c r="AL282">
        <v>1</v>
      </c>
      <c r="AM282">
        <v>0</v>
      </c>
      <c r="AN282">
        <v>1</v>
      </c>
      <c r="AO282">
        <v>0.84601000000000004</v>
      </c>
      <c r="AP282">
        <v>0</v>
      </c>
      <c r="AQ282">
        <v>1</v>
      </c>
      <c r="AR282" t="s">
        <v>95</v>
      </c>
      <c r="AS282" t="s">
        <v>95</v>
      </c>
      <c r="AT282" t="s">
        <v>95</v>
      </c>
      <c r="AU282" t="s">
        <v>95</v>
      </c>
      <c r="AV282" t="s">
        <v>95</v>
      </c>
      <c r="AW282" t="s">
        <v>95</v>
      </c>
      <c r="AX282" t="s">
        <v>95</v>
      </c>
      <c r="AY282" t="s">
        <v>95</v>
      </c>
      <c r="AZ282" t="s">
        <v>95</v>
      </c>
      <c r="BA282" t="s">
        <v>95</v>
      </c>
      <c r="BB282" t="s">
        <v>95</v>
      </c>
      <c r="BC282" t="s">
        <v>95</v>
      </c>
      <c r="BD282" t="s">
        <v>95</v>
      </c>
      <c r="BI282">
        <v>0</v>
      </c>
      <c r="BJ282" t="s">
        <v>137</v>
      </c>
      <c r="BK282" t="s">
        <v>180</v>
      </c>
      <c r="BL282">
        <v>1</v>
      </c>
      <c r="BM282">
        <v>1</v>
      </c>
      <c r="BN282">
        <v>0</v>
      </c>
      <c r="BO282">
        <v>0</v>
      </c>
      <c r="BP282">
        <v>0</v>
      </c>
      <c r="BQ282">
        <v>0</v>
      </c>
      <c r="BS282">
        <v>1</v>
      </c>
      <c r="BT282">
        <v>1</v>
      </c>
      <c r="BU282">
        <v>0</v>
      </c>
      <c r="BV282">
        <v>0</v>
      </c>
      <c r="BW282">
        <v>0</v>
      </c>
      <c r="BX282">
        <v>0</v>
      </c>
      <c r="BY282">
        <v>357</v>
      </c>
      <c r="CG282" s="4">
        <v>1</v>
      </c>
      <c r="CH282" s="4">
        <v>1</v>
      </c>
      <c r="CI282" s="5">
        <v>0</v>
      </c>
      <c r="CJ282" s="5">
        <v>0</v>
      </c>
      <c r="CK282" s="5">
        <v>0</v>
      </c>
      <c r="CL282" s="5">
        <v>0</v>
      </c>
    </row>
    <row r="283" spans="1:90" hidden="1" x14ac:dyDescent="0.2">
      <c r="A283" t="s">
        <v>734</v>
      </c>
      <c r="B283" t="s">
        <v>604</v>
      </c>
      <c r="C283" t="s">
        <v>208</v>
      </c>
      <c r="D283">
        <v>3.5</v>
      </c>
      <c r="E283" t="s">
        <v>317</v>
      </c>
      <c r="F283" t="s">
        <v>669</v>
      </c>
      <c r="G283" t="s">
        <v>354</v>
      </c>
      <c r="H283" t="s">
        <v>607</v>
      </c>
      <c r="I283">
        <v>8.9474999999999998</v>
      </c>
      <c r="J283">
        <v>2.4331999999999999E-3</v>
      </c>
      <c r="K283">
        <v>1.498E-2</v>
      </c>
      <c r="L283">
        <v>2018.2</v>
      </c>
      <c r="M283">
        <v>0.49114000000000002</v>
      </c>
      <c r="N283">
        <v>14.962999999999999</v>
      </c>
      <c r="O283">
        <v>1554.7</v>
      </c>
      <c r="P283" s="1">
        <v>157480</v>
      </c>
      <c r="Q283">
        <v>-29.841999999999999</v>
      </c>
      <c r="R283">
        <v>0.89571999999999996</v>
      </c>
      <c r="S283">
        <v>0.88678000000000001</v>
      </c>
      <c r="T283">
        <v>0.16012999999999999</v>
      </c>
      <c r="U283">
        <v>2.5656000000000002E-2</v>
      </c>
      <c r="V283">
        <v>-4.2781E-2</v>
      </c>
      <c r="W283">
        <v>-0.10070999999999999</v>
      </c>
      <c r="X283">
        <v>0.50636999999999999</v>
      </c>
      <c r="Y283">
        <v>0.10256</v>
      </c>
      <c r="Z283">
        <v>0.11559</v>
      </c>
      <c r="AA283">
        <v>6.6459000000000004E-2</v>
      </c>
      <c r="AB283">
        <v>0.46633000000000002</v>
      </c>
      <c r="AC283">
        <v>0.22839999999999999</v>
      </c>
      <c r="AD283">
        <v>39</v>
      </c>
      <c r="AE283">
        <v>2</v>
      </c>
      <c r="AF283">
        <v>0.20049</v>
      </c>
      <c r="AG283">
        <v>6.6830000000000001E-2</v>
      </c>
      <c r="AH283">
        <v>0.13366</v>
      </c>
      <c r="AI283">
        <v>3</v>
      </c>
      <c r="AJ283">
        <v>0</v>
      </c>
      <c r="AK283">
        <v>2</v>
      </c>
      <c r="AL283">
        <v>0</v>
      </c>
      <c r="AM283">
        <v>0</v>
      </c>
      <c r="AN283">
        <v>1</v>
      </c>
      <c r="AO283">
        <v>0</v>
      </c>
      <c r="AP283">
        <v>0</v>
      </c>
      <c r="AQ283">
        <v>1</v>
      </c>
      <c r="AR283" t="s">
        <v>95</v>
      </c>
      <c r="AS283" t="s">
        <v>96</v>
      </c>
      <c r="AT283" t="s">
        <v>94</v>
      </c>
      <c r="AU283" t="s">
        <v>94</v>
      </c>
      <c r="AV283" t="s">
        <v>95</v>
      </c>
      <c r="AW283" t="s">
        <v>94</v>
      </c>
      <c r="AX283" t="s">
        <v>94</v>
      </c>
      <c r="AY283" t="s">
        <v>94</v>
      </c>
      <c r="AZ283" t="s">
        <v>94</v>
      </c>
      <c r="BA283" t="s">
        <v>96</v>
      </c>
      <c r="BB283" t="s">
        <v>96</v>
      </c>
      <c r="BC283" t="s">
        <v>96</v>
      </c>
      <c r="BD283" t="s">
        <v>96</v>
      </c>
      <c r="BH283" t="s">
        <v>341</v>
      </c>
      <c r="BI283">
        <v>1</v>
      </c>
      <c r="BJ283" t="s">
        <v>97</v>
      </c>
      <c r="BK283" t="s">
        <v>138</v>
      </c>
      <c r="BL283">
        <v>0</v>
      </c>
      <c r="BM283">
        <v>0</v>
      </c>
      <c r="BN283">
        <v>0</v>
      </c>
      <c r="BO283">
        <v>0</v>
      </c>
      <c r="BP283">
        <v>0</v>
      </c>
      <c r="BQ283">
        <v>0</v>
      </c>
      <c r="BS283">
        <v>0</v>
      </c>
      <c r="BT283">
        <v>1</v>
      </c>
      <c r="BU283">
        <v>0</v>
      </c>
      <c r="BV283">
        <v>0</v>
      </c>
      <c r="BW283">
        <v>0</v>
      </c>
      <c r="BX283">
        <v>0</v>
      </c>
      <c r="BY283">
        <v>358</v>
      </c>
      <c r="CA283" t="s">
        <v>123</v>
      </c>
      <c r="CG283" s="4">
        <v>0</v>
      </c>
      <c r="CH283" s="4">
        <v>1</v>
      </c>
      <c r="CI283" s="5">
        <v>0</v>
      </c>
      <c r="CJ283" s="5">
        <v>0</v>
      </c>
      <c r="CK283" s="5">
        <v>0</v>
      </c>
      <c r="CL283" s="5">
        <v>0</v>
      </c>
    </row>
    <row r="284" spans="1:90" hidden="1" x14ac:dyDescent="0.2">
      <c r="A284" t="s">
        <v>735</v>
      </c>
      <c r="B284" t="s">
        <v>604</v>
      </c>
      <c r="C284" t="s">
        <v>208</v>
      </c>
      <c r="D284">
        <v>3.5</v>
      </c>
      <c r="E284" t="s">
        <v>317</v>
      </c>
      <c r="F284" t="s">
        <v>671</v>
      </c>
      <c r="G284" t="s">
        <v>357</v>
      </c>
      <c r="H284" t="s">
        <v>607</v>
      </c>
      <c r="I284">
        <v>1.8312999999999999</v>
      </c>
      <c r="J284">
        <v>0.35855999999999999</v>
      </c>
      <c r="K284">
        <v>9.0415999999999996E-2</v>
      </c>
      <c r="L284">
        <v>2021</v>
      </c>
      <c r="M284">
        <v>2.3997000000000002</v>
      </c>
      <c r="N284">
        <v>9.3634000000000004</v>
      </c>
      <c r="O284">
        <v>6.6208</v>
      </c>
      <c r="P284">
        <v>2022.5</v>
      </c>
      <c r="Q284">
        <v>-180.27</v>
      </c>
      <c r="R284">
        <v>0.99424000000000001</v>
      </c>
      <c r="S284">
        <v>0.99380999999999997</v>
      </c>
      <c r="T284">
        <v>0.17530000000000001</v>
      </c>
      <c r="U284">
        <v>6.0895999999999999E-2</v>
      </c>
      <c r="V284">
        <v>0.91461999999999999</v>
      </c>
      <c r="W284">
        <v>0.91054999999999997</v>
      </c>
      <c r="X284">
        <v>0.67469000000000001</v>
      </c>
      <c r="Y284">
        <v>0.31725999999999999</v>
      </c>
      <c r="Z284">
        <v>0.25863000000000003</v>
      </c>
      <c r="AA284">
        <v>0.22331999999999999</v>
      </c>
      <c r="AB284">
        <v>1.9881</v>
      </c>
      <c r="AC284">
        <v>1.3623000000000001</v>
      </c>
      <c r="AD284">
        <v>45</v>
      </c>
      <c r="AE284">
        <v>7</v>
      </c>
      <c r="AF284">
        <v>1.0081</v>
      </c>
      <c r="AG284">
        <v>4.1764000000000003E-2</v>
      </c>
      <c r="AH284">
        <v>0.96631</v>
      </c>
      <c r="AI284">
        <v>7</v>
      </c>
      <c r="AJ284">
        <v>1</v>
      </c>
      <c r="AK284">
        <v>6</v>
      </c>
      <c r="AL284">
        <v>1</v>
      </c>
      <c r="AM284">
        <v>0</v>
      </c>
      <c r="AN284">
        <v>1</v>
      </c>
      <c r="AO284">
        <v>0.77527000000000001</v>
      </c>
      <c r="AP284">
        <v>0</v>
      </c>
      <c r="AQ284">
        <v>1</v>
      </c>
      <c r="AR284" t="s">
        <v>95</v>
      </c>
      <c r="AS284" t="s">
        <v>95</v>
      </c>
      <c r="AT284" t="s">
        <v>95</v>
      </c>
      <c r="AU284" t="s">
        <v>95</v>
      </c>
      <c r="AV284" t="s">
        <v>95</v>
      </c>
      <c r="AW284" t="s">
        <v>95</v>
      </c>
      <c r="AX284" t="s">
        <v>95</v>
      </c>
      <c r="AY284" t="s">
        <v>95</v>
      </c>
      <c r="AZ284" t="s">
        <v>94</v>
      </c>
      <c r="BA284" t="s">
        <v>95</v>
      </c>
      <c r="BB284" t="s">
        <v>94</v>
      </c>
      <c r="BC284" t="s">
        <v>95</v>
      </c>
      <c r="BD284" t="s">
        <v>94</v>
      </c>
      <c r="BI284">
        <v>0</v>
      </c>
      <c r="BJ284" t="s">
        <v>137</v>
      </c>
      <c r="BK284" t="s">
        <v>180</v>
      </c>
      <c r="BL284">
        <v>1</v>
      </c>
      <c r="BM284">
        <v>1</v>
      </c>
      <c r="BN284">
        <v>0</v>
      </c>
      <c r="BO284">
        <v>0</v>
      </c>
      <c r="BP284">
        <v>0</v>
      </c>
      <c r="BQ284">
        <v>0</v>
      </c>
      <c r="BS284">
        <v>1</v>
      </c>
      <c r="BT284">
        <v>1</v>
      </c>
      <c r="BU284">
        <v>0</v>
      </c>
      <c r="BV284">
        <v>0</v>
      </c>
      <c r="BW284">
        <v>0</v>
      </c>
      <c r="BX284">
        <v>0</v>
      </c>
      <c r="BY284">
        <v>359</v>
      </c>
      <c r="CG284" s="4">
        <v>0</v>
      </c>
      <c r="CH284" s="4">
        <v>1</v>
      </c>
      <c r="CI284" s="5">
        <v>0</v>
      </c>
      <c r="CJ284" s="5">
        <v>0</v>
      </c>
      <c r="CK284" s="5">
        <v>0</v>
      </c>
      <c r="CL284" s="5">
        <v>0</v>
      </c>
    </row>
    <row r="285" spans="1:90" hidden="1" x14ac:dyDescent="0.2">
      <c r="A285" t="s">
        <v>736</v>
      </c>
      <c r="B285" t="s">
        <v>604</v>
      </c>
      <c r="C285" t="s">
        <v>208</v>
      </c>
      <c r="D285">
        <v>3.5</v>
      </c>
      <c r="E285" t="s">
        <v>317</v>
      </c>
      <c r="F285" t="s">
        <v>673</v>
      </c>
      <c r="G285" t="s">
        <v>360</v>
      </c>
      <c r="H285" t="s">
        <v>607</v>
      </c>
      <c r="I285">
        <v>2.4150999999999998</v>
      </c>
      <c r="J285">
        <v>2.4148000000000001</v>
      </c>
      <c r="K285">
        <v>1.7850999999999999E-2</v>
      </c>
      <c r="L285">
        <v>2024.3</v>
      </c>
      <c r="M285">
        <v>1.8196000000000001</v>
      </c>
      <c r="N285">
        <v>13080</v>
      </c>
      <c r="O285">
        <v>4.8423999999999996</v>
      </c>
      <c r="P285">
        <v>2021</v>
      </c>
      <c r="Q285">
        <v>-35.58</v>
      </c>
      <c r="R285">
        <v>0.99285000000000001</v>
      </c>
      <c r="S285">
        <v>0.99228000000000005</v>
      </c>
      <c r="T285">
        <v>6.0102999999999997E-2</v>
      </c>
      <c r="U285">
        <v>1.0193000000000001E-2</v>
      </c>
      <c r="V285">
        <v>0.99285000000000001</v>
      </c>
      <c r="W285">
        <v>0.99248000000000003</v>
      </c>
      <c r="X285">
        <v>6.0102999999999997E-2</v>
      </c>
      <c r="Y285">
        <v>1.0193000000000001E-2</v>
      </c>
      <c r="Z285">
        <v>9.2713000000000004E-2</v>
      </c>
      <c r="AA285">
        <v>4.6184999999999997E-2</v>
      </c>
      <c r="AB285">
        <v>0.67684999999999995</v>
      </c>
      <c r="AC285">
        <v>0.27775</v>
      </c>
      <c r="AD285">
        <v>42</v>
      </c>
      <c r="AE285">
        <v>3</v>
      </c>
      <c r="AF285">
        <v>3.5523999999999999E-4</v>
      </c>
      <c r="AG285" s="1">
        <v>2.9896E-5</v>
      </c>
      <c r="AH285">
        <v>3.2535000000000002E-4</v>
      </c>
      <c r="AI285">
        <v>4</v>
      </c>
      <c r="AJ285">
        <v>0</v>
      </c>
      <c r="AK285">
        <v>3</v>
      </c>
      <c r="AL285">
        <v>0</v>
      </c>
      <c r="AM285">
        <v>0</v>
      </c>
      <c r="AN285">
        <v>1</v>
      </c>
      <c r="AO285">
        <v>8.7500999999999995E-2</v>
      </c>
      <c r="AP285">
        <v>0</v>
      </c>
      <c r="AQ285">
        <v>1</v>
      </c>
      <c r="AR285" t="s">
        <v>95</v>
      </c>
      <c r="AS285" t="s">
        <v>96</v>
      </c>
      <c r="AT285" t="s">
        <v>94</v>
      </c>
      <c r="AU285" t="s">
        <v>94</v>
      </c>
      <c r="AV285" t="s">
        <v>95</v>
      </c>
      <c r="AW285" t="s">
        <v>94</v>
      </c>
      <c r="AX285" t="s">
        <v>94</v>
      </c>
      <c r="AY285" t="s">
        <v>94</v>
      </c>
      <c r="AZ285" t="s">
        <v>94</v>
      </c>
      <c r="BA285" t="s">
        <v>96</v>
      </c>
      <c r="BB285" t="s">
        <v>96</v>
      </c>
      <c r="BC285" t="s">
        <v>96</v>
      </c>
      <c r="BD285" t="s">
        <v>96</v>
      </c>
      <c r="BH285" t="s">
        <v>341</v>
      </c>
      <c r="BI285">
        <v>1</v>
      </c>
      <c r="BJ285" t="s">
        <v>97</v>
      </c>
      <c r="BK285" t="s">
        <v>138</v>
      </c>
      <c r="BL285">
        <v>0</v>
      </c>
      <c r="BM285">
        <v>0</v>
      </c>
      <c r="BN285">
        <v>0</v>
      </c>
      <c r="BO285">
        <v>0</v>
      </c>
      <c r="BP285">
        <v>0</v>
      </c>
      <c r="BQ285">
        <v>0</v>
      </c>
      <c r="BS285">
        <v>0</v>
      </c>
      <c r="BT285">
        <v>1</v>
      </c>
      <c r="BU285">
        <v>0</v>
      </c>
      <c r="BV285">
        <v>0</v>
      </c>
      <c r="BW285">
        <v>0</v>
      </c>
      <c r="BX285">
        <v>0</v>
      </c>
      <c r="BY285">
        <v>360</v>
      </c>
      <c r="CA285" t="s">
        <v>123</v>
      </c>
      <c r="CG285" s="4">
        <v>0</v>
      </c>
      <c r="CH285" s="4">
        <v>1</v>
      </c>
      <c r="CI285" s="5">
        <v>0</v>
      </c>
      <c r="CJ285" s="5">
        <v>0</v>
      </c>
      <c r="CK285" s="5">
        <v>0</v>
      </c>
      <c r="CL285" s="5">
        <v>0</v>
      </c>
    </row>
    <row r="286" spans="1:90" hidden="1" x14ac:dyDescent="0.2">
      <c r="A286" t="s">
        <v>737</v>
      </c>
      <c r="B286" t="s">
        <v>604</v>
      </c>
      <c r="C286" t="s">
        <v>208</v>
      </c>
      <c r="D286">
        <v>3.5</v>
      </c>
      <c r="E286" t="s">
        <v>317</v>
      </c>
      <c r="F286" t="s">
        <v>675</v>
      </c>
      <c r="G286" t="s">
        <v>357</v>
      </c>
      <c r="H286" t="s">
        <v>607</v>
      </c>
      <c r="I286">
        <v>2.7271999999999998</v>
      </c>
      <c r="J286">
        <v>0.35414000000000001</v>
      </c>
      <c r="K286">
        <v>0.13571</v>
      </c>
      <c r="L286">
        <v>2020.8</v>
      </c>
      <c r="M286">
        <v>1.6113</v>
      </c>
      <c r="N286">
        <v>13.53</v>
      </c>
      <c r="O286">
        <v>7.24</v>
      </c>
      <c r="P286">
        <v>2021.6</v>
      </c>
      <c r="Q286">
        <v>-270.57</v>
      </c>
      <c r="R286">
        <v>0.99638000000000004</v>
      </c>
      <c r="S286">
        <v>0.99612000000000001</v>
      </c>
      <c r="T286">
        <v>0.21060000000000001</v>
      </c>
      <c r="U286">
        <v>7.4699000000000002E-2</v>
      </c>
      <c r="V286">
        <v>0.89512999999999998</v>
      </c>
      <c r="W286">
        <v>0.89014000000000004</v>
      </c>
      <c r="X286">
        <v>1.1335</v>
      </c>
      <c r="Y286">
        <v>0.52432000000000001</v>
      </c>
      <c r="Z286">
        <v>0.25352999999999998</v>
      </c>
      <c r="AA286">
        <v>0.21798999999999999</v>
      </c>
      <c r="AB286">
        <v>3.0242</v>
      </c>
      <c r="AC286">
        <v>2.0787</v>
      </c>
      <c r="AD286">
        <v>45</v>
      </c>
      <c r="AE286">
        <v>7</v>
      </c>
      <c r="AF286">
        <v>1.0296000000000001</v>
      </c>
      <c r="AG286">
        <v>2.8903000000000002E-2</v>
      </c>
      <c r="AH286">
        <v>1.0006999999999999</v>
      </c>
      <c r="AI286">
        <v>7</v>
      </c>
      <c r="AJ286">
        <v>1</v>
      </c>
      <c r="AK286">
        <v>6</v>
      </c>
      <c r="AL286">
        <v>1</v>
      </c>
      <c r="AM286">
        <v>0</v>
      </c>
      <c r="AN286">
        <v>1</v>
      </c>
      <c r="AO286">
        <v>0.77695000000000003</v>
      </c>
      <c r="AP286">
        <v>0</v>
      </c>
      <c r="AQ286">
        <v>1</v>
      </c>
      <c r="AR286" t="s">
        <v>95</v>
      </c>
      <c r="AS286" t="s">
        <v>95</v>
      </c>
      <c r="AT286" t="s">
        <v>95</v>
      </c>
      <c r="AU286" t="s">
        <v>95</v>
      </c>
      <c r="AV286" t="s">
        <v>95</v>
      </c>
      <c r="AW286" t="s">
        <v>95</v>
      </c>
      <c r="AX286" t="s">
        <v>95</v>
      </c>
      <c r="AY286" t="s">
        <v>95</v>
      </c>
      <c r="AZ286" t="s">
        <v>94</v>
      </c>
      <c r="BA286" t="s">
        <v>95</v>
      </c>
      <c r="BB286" t="s">
        <v>94</v>
      </c>
      <c r="BC286" t="s">
        <v>95</v>
      </c>
      <c r="BD286" t="s">
        <v>94</v>
      </c>
      <c r="BI286">
        <v>0</v>
      </c>
      <c r="BJ286" t="s">
        <v>137</v>
      </c>
      <c r="BK286" t="s">
        <v>180</v>
      </c>
      <c r="BL286">
        <v>1</v>
      </c>
      <c r="BM286">
        <v>1</v>
      </c>
      <c r="BN286">
        <v>0</v>
      </c>
      <c r="BO286">
        <v>0</v>
      </c>
      <c r="BP286">
        <v>0</v>
      </c>
      <c r="BQ286">
        <v>0</v>
      </c>
      <c r="BS286">
        <v>1</v>
      </c>
      <c r="BT286">
        <v>1</v>
      </c>
      <c r="BU286">
        <v>0</v>
      </c>
      <c r="BV286">
        <v>0</v>
      </c>
      <c r="BW286">
        <v>0</v>
      </c>
      <c r="BX286">
        <v>0</v>
      </c>
      <c r="BY286">
        <v>361</v>
      </c>
      <c r="CG286" s="4">
        <v>0</v>
      </c>
      <c r="CH286" s="4">
        <v>1</v>
      </c>
      <c r="CI286" s="5">
        <v>0</v>
      </c>
      <c r="CJ286" s="5">
        <v>0</v>
      </c>
      <c r="CK286" s="5">
        <v>0</v>
      </c>
      <c r="CL286" s="5">
        <v>0</v>
      </c>
    </row>
    <row r="287" spans="1:90" hidden="1" x14ac:dyDescent="0.2">
      <c r="A287" t="s">
        <v>738</v>
      </c>
      <c r="B287" t="s">
        <v>604</v>
      </c>
      <c r="C287" t="s">
        <v>208</v>
      </c>
      <c r="D287">
        <v>3.5</v>
      </c>
      <c r="E287" t="s">
        <v>317</v>
      </c>
      <c r="F287" t="s">
        <v>677</v>
      </c>
      <c r="G287" t="s">
        <v>360</v>
      </c>
      <c r="H287" t="s">
        <v>607</v>
      </c>
      <c r="I287">
        <v>2.9443000000000001</v>
      </c>
      <c r="J287">
        <v>2.9428999999999998</v>
      </c>
      <c r="K287">
        <v>2.8486000000000001E-2</v>
      </c>
      <c r="L287">
        <v>2023.3</v>
      </c>
      <c r="M287">
        <v>1.4925999999999999</v>
      </c>
      <c r="N287">
        <v>6185.6</v>
      </c>
      <c r="O287" s="1">
        <v>6.9383000000000007E-8</v>
      </c>
      <c r="P287">
        <v>2014.7</v>
      </c>
      <c r="Q287">
        <v>-56.78</v>
      </c>
      <c r="R287">
        <v>0.99746000000000001</v>
      </c>
      <c r="S287">
        <v>0.99726000000000004</v>
      </c>
      <c r="T287">
        <v>6.0256999999999998E-2</v>
      </c>
      <c r="U287">
        <v>9.8274E-3</v>
      </c>
      <c r="V287">
        <v>0.99746000000000001</v>
      </c>
      <c r="W287">
        <v>0.99733000000000005</v>
      </c>
      <c r="X287">
        <v>6.0256999999999998E-2</v>
      </c>
      <c r="Y287">
        <v>9.8294000000000003E-3</v>
      </c>
      <c r="Z287">
        <v>8.3268999999999996E-2</v>
      </c>
      <c r="AA287">
        <v>3.6257999999999999E-2</v>
      </c>
      <c r="AB287">
        <v>1.1456</v>
      </c>
      <c r="AC287">
        <v>0.46464</v>
      </c>
      <c r="AD287">
        <v>42</v>
      </c>
      <c r="AE287">
        <v>3</v>
      </c>
      <c r="AF287">
        <v>1.2687E-3</v>
      </c>
      <c r="AG287" s="1">
        <v>6.3219999999999994E-5</v>
      </c>
      <c r="AH287">
        <v>1.2055E-3</v>
      </c>
      <c r="AI287">
        <v>4</v>
      </c>
      <c r="AJ287">
        <v>0</v>
      </c>
      <c r="AK287">
        <v>3</v>
      </c>
      <c r="AL287">
        <v>0</v>
      </c>
      <c r="AM287">
        <v>0</v>
      </c>
      <c r="AN287">
        <v>1</v>
      </c>
      <c r="AO287">
        <v>5.2309000000000001E-2</v>
      </c>
      <c r="AP287">
        <v>0</v>
      </c>
      <c r="AQ287">
        <v>1</v>
      </c>
      <c r="AR287" t="s">
        <v>95</v>
      </c>
      <c r="AS287" t="s">
        <v>96</v>
      </c>
      <c r="AT287" t="s">
        <v>94</v>
      </c>
      <c r="AU287" t="s">
        <v>94</v>
      </c>
      <c r="AV287" t="s">
        <v>95</v>
      </c>
      <c r="AW287" t="s">
        <v>94</v>
      </c>
      <c r="AX287" t="s">
        <v>94</v>
      </c>
      <c r="AY287" t="s">
        <v>94</v>
      </c>
      <c r="AZ287" t="s">
        <v>94</v>
      </c>
      <c r="BA287" t="s">
        <v>96</v>
      </c>
      <c r="BB287" t="s">
        <v>96</v>
      </c>
      <c r="BC287" t="s">
        <v>96</v>
      </c>
      <c r="BD287" t="s">
        <v>96</v>
      </c>
      <c r="BH287" t="s">
        <v>341</v>
      </c>
      <c r="BI287">
        <v>1</v>
      </c>
      <c r="BJ287" t="s">
        <v>97</v>
      </c>
      <c r="BK287" t="s">
        <v>138</v>
      </c>
      <c r="BL287">
        <v>0</v>
      </c>
      <c r="BM287">
        <v>0</v>
      </c>
      <c r="BN287">
        <v>0</v>
      </c>
      <c r="BO287">
        <v>0</v>
      </c>
      <c r="BP287">
        <v>0</v>
      </c>
      <c r="BQ287">
        <v>0</v>
      </c>
      <c r="BS287">
        <v>0</v>
      </c>
      <c r="BT287">
        <v>1</v>
      </c>
      <c r="BU287">
        <v>0</v>
      </c>
      <c r="BV287">
        <v>0</v>
      </c>
      <c r="BW287">
        <v>0</v>
      </c>
      <c r="BX287">
        <v>0</v>
      </c>
      <c r="BY287">
        <v>362</v>
      </c>
      <c r="CA287" t="s">
        <v>123</v>
      </c>
      <c r="CG287" s="4">
        <v>0</v>
      </c>
      <c r="CH287" s="4">
        <v>1</v>
      </c>
      <c r="CI287" s="5">
        <v>0</v>
      </c>
      <c r="CJ287" s="5">
        <v>0</v>
      </c>
      <c r="CK287" s="5">
        <v>0</v>
      </c>
      <c r="CL287" s="5">
        <v>0</v>
      </c>
    </row>
    <row r="288" spans="1:90" hidden="1" x14ac:dyDescent="0.2">
      <c r="A288" t="s">
        <v>739</v>
      </c>
      <c r="B288" t="s">
        <v>604</v>
      </c>
      <c r="C288" t="s">
        <v>208</v>
      </c>
      <c r="D288">
        <v>3.5</v>
      </c>
      <c r="E288" t="s">
        <v>317</v>
      </c>
      <c r="F288" t="s">
        <v>679</v>
      </c>
      <c r="G288" t="s">
        <v>351</v>
      </c>
      <c r="H288" t="s">
        <v>607</v>
      </c>
      <c r="I288">
        <v>0.74568999999999996</v>
      </c>
      <c r="J288">
        <v>0.26447999999999999</v>
      </c>
      <c r="K288">
        <v>0.19539000000000001</v>
      </c>
      <c r="L288">
        <v>2020.4</v>
      </c>
      <c r="M288">
        <v>5.8932000000000002</v>
      </c>
      <c r="N288">
        <v>17.917999999999999</v>
      </c>
      <c r="O288">
        <v>2.5392999999999999</v>
      </c>
      <c r="P288">
        <v>2016.4</v>
      </c>
      <c r="Q288">
        <v>-389.5</v>
      </c>
      <c r="R288">
        <v>0.99082000000000003</v>
      </c>
      <c r="S288">
        <v>0.99014000000000002</v>
      </c>
      <c r="T288">
        <v>0.40708</v>
      </c>
      <c r="U288">
        <v>0.15517</v>
      </c>
      <c r="V288">
        <v>0.94493000000000005</v>
      </c>
      <c r="W288">
        <v>0.94230999999999998</v>
      </c>
      <c r="X288">
        <v>0.99682000000000004</v>
      </c>
      <c r="Y288">
        <v>0.49504999999999999</v>
      </c>
      <c r="Z288">
        <v>0.35685</v>
      </c>
      <c r="AA288">
        <v>0.32622000000000001</v>
      </c>
      <c r="AB288">
        <v>3.4066999999999998</v>
      </c>
      <c r="AC288">
        <v>2.4535999999999998</v>
      </c>
      <c r="AD288">
        <v>45</v>
      </c>
      <c r="AE288">
        <v>9</v>
      </c>
      <c r="AF288">
        <v>0.89297000000000004</v>
      </c>
      <c r="AG288">
        <v>5.5809999999999998E-2</v>
      </c>
      <c r="AH288">
        <v>0.83716000000000002</v>
      </c>
      <c r="AI288">
        <v>9</v>
      </c>
      <c r="AJ288">
        <v>1</v>
      </c>
      <c r="AK288">
        <v>8</v>
      </c>
      <c r="AL288">
        <v>1</v>
      </c>
      <c r="AM288">
        <v>0</v>
      </c>
      <c r="AN288">
        <v>1</v>
      </c>
      <c r="AO288">
        <v>0.83457999999999999</v>
      </c>
      <c r="AP288">
        <v>0</v>
      </c>
      <c r="AQ288">
        <v>1</v>
      </c>
      <c r="AR288" t="s">
        <v>95</v>
      </c>
      <c r="AS288" t="s">
        <v>95</v>
      </c>
      <c r="AT288" t="s">
        <v>95</v>
      </c>
      <c r="AU288" t="s">
        <v>95</v>
      </c>
      <c r="AV288" t="s">
        <v>95</v>
      </c>
      <c r="AW288" t="s">
        <v>95</v>
      </c>
      <c r="AX288" t="s">
        <v>95</v>
      </c>
      <c r="AY288" t="s">
        <v>95</v>
      </c>
      <c r="AZ288" t="s">
        <v>95</v>
      </c>
      <c r="BA288" t="s">
        <v>95</v>
      </c>
      <c r="BB288" t="s">
        <v>95</v>
      </c>
      <c r="BC288" t="s">
        <v>95</v>
      </c>
      <c r="BD288" t="s">
        <v>95</v>
      </c>
      <c r="BI288">
        <v>0</v>
      </c>
      <c r="BJ288" t="s">
        <v>137</v>
      </c>
      <c r="BK288" t="s">
        <v>180</v>
      </c>
      <c r="BL288">
        <v>1</v>
      </c>
      <c r="BM288">
        <v>1</v>
      </c>
      <c r="BN288">
        <v>0</v>
      </c>
      <c r="BO288">
        <v>0</v>
      </c>
      <c r="BP288">
        <v>0</v>
      </c>
      <c r="BQ288">
        <v>0</v>
      </c>
      <c r="BS288">
        <v>1</v>
      </c>
      <c r="BT288">
        <v>1</v>
      </c>
      <c r="BU288">
        <v>0</v>
      </c>
      <c r="BV288">
        <v>0</v>
      </c>
      <c r="BW288">
        <v>0</v>
      </c>
      <c r="BX288">
        <v>0</v>
      </c>
      <c r="BY288">
        <v>363</v>
      </c>
      <c r="CG288" s="4">
        <v>1</v>
      </c>
      <c r="CH288" s="4">
        <v>1</v>
      </c>
      <c r="CI288" s="5">
        <v>0</v>
      </c>
      <c r="CJ288" s="5">
        <v>0</v>
      </c>
      <c r="CK288" s="5">
        <v>0</v>
      </c>
      <c r="CL288" s="5">
        <v>0</v>
      </c>
    </row>
    <row r="289" spans="1:91" hidden="1" x14ac:dyDescent="0.2">
      <c r="A289" t="s">
        <v>740</v>
      </c>
      <c r="B289" t="s">
        <v>604</v>
      </c>
      <c r="C289" t="s">
        <v>208</v>
      </c>
      <c r="D289">
        <v>3.5</v>
      </c>
      <c r="E289" t="s">
        <v>317</v>
      </c>
      <c r="F289" t="s">
        <v>681</v>
      </c>
      <c r="G289" t="s">
        <v>354</v>
      </c>
      <c r="H289" t="s">
        <v>607</v>
      </c>
      <c r="I289">
        <v>0.54207000000000005</v>
      </c>
      <c r="J289">
        <v>0.54196</v>
      </c>
      <c r="K289">
        <v>3.3790000000000001E-2</v>
      </c>
      <c r="L289">
        <v>2041.9</v>
      </c>
      <c r="M289">
        <v>8.1067</v>
      </c>
      <c r="N289" s="1">
        <v>361920</v>
      </c>
      <c r="O289">
        <v>1.4742E-2</v>
      </c>
      <c r="P289">
        <v>2010.5</v>
      </c>
      <c r="Q289">
        <v>-67.334999999999994</v>
      </c>
      <c r="R289">
        <v>0.75443000000000005</v>
      </c>
      <c r="S289">
        <v>0.73504000000000003</v>
      </c>
      <c r="T289">
        <v>0.44663999999999998</v>
      </c>
      <c r="U289">
        <v>0.15251000000000001</v>
      </c>
      <c r="V289">
        <v>0.75443000000000005</v>
      </c>
      <c r="W289">
        <v>0.74184000000000005</v>
      </c>
      <c r="X289">
        <v>0.44663999999999998</v>
      </c>
      <c r="Y289">
        <v>0.15253</v>
      </c>
      <c r="Z289">
        <v>0.20649000000000001</v>
      </c>
      <c r="AA289">
        <v>0.1658</v>
      </c>
      <c r="AB289">
        <v>0.80288000000000004</v>
      </c>
      <c r="AC289">
        <v>0.45540000000000003</v>
      </c>
      <c r="AD289">
        <v>42</v>
      </c>
      <c r="AE289">
        <v>5</v>
      </c>
      <c r="AF289" s="1">
        <v>1.3815000000000001E-5</v>
      </c>
      <c r="AG289" s="1">
        <v>2.7630000000000001E-6</v>
      </c>
      <c r="AH289" s="1">
        <v>1.1052E-5</v>
      </c>
      <c r="AI289">
        <v>6</v>
      </c>
      <c r="AJ289">
        <v>0</v>
      </c>
      <c r="AK289">
        <v>5</v>
      </c>
      <c r="AL289">
        <v>0</v>
      </c>
      <c r="AM289">
        <v>0</v>
      </c>
      <c r="AN289">
        <v>1</v>
      </c>
      <c r="AO289">
        <v>0.24324000000000001</v>
      </c>
      <c r="AP289">
        <v>0</v>
      </c>
      <c r="AQ289">
        <v>1</v>
      </c>
      <c r="AR289" t="s">
        <v>95</v>
      </c>
      <c r="AS289" t="s">
        <v>96</v>
      </c>
      <c r="AT289" t="s">
        <v>95</v>
      </c>
      <c r="AU289" t="s">
        <v>94</v>
      </c>
      <c r="AV289" t="s">
        <v>95</v>
      </c>
      <c r="AW289" t="s">
        <v>94</v>
      </c>
      <c r="AX289" t="s">
        <v>94</v>
      </c>
      <c r="AY289" t="s">
        <v>94</v>
      </c>
      <c r="AZ289" t="s">
        <v>94</v>
      </c>
      <c r="BA289" t="s">
        <v>96</v>
      </c>
      <c r="BB289" t="s">
        <v>96</v>
      </c>
      <c r="BC289" t="s">
        <v>94</v>
      </c>
      <c r="BD289" t="s">
        <v>94</v>
      </c>
      <c r="BH289" t="s">
        <v>341</v>
      </c>
      <c r="BI289">
        <v>1</v>
      </c>
      <c r="BJ289" t="s">
        <v>97</v>
      </c>
      <c r="BK289" t="s">
        <v>138</v>
      </c>
      <c r="BL289">
        <v>0</v>
      </c>
      <c r="BM289">
        <v>0</v>
      </c>
      <c r="BN289">
        <v>0</v>
      </c>
      <c r="BO289">
        <v>0</v>
      </c>
      <c r="BP289">
        <v>0</v>
      </c>
      <c r="BQ289">
        <v>0</v>
      </c>
      <c r="BS289">
        <v>1</v>
      </c>
      <c r="BT289">
        <v>1</v>
      </c>
      <c r="BU289">
        <v>0</v>
      </c>
      <c r="BV289">
        <v>0</v>
      </c>
      <c r="BW289">
        <v>0</v>
      </c>
      <c r="BX289">
        <v>0</v>
      </c>
      <c r="BY289">
        <v>364</v>
      </c>
      <c r="BZ289" t="s">
        <v>123</v>
      </c>
      <c r="CA289" t="s">
        <v>123</v>
      </c>
      <c r="CG289" s="4">
        <v>0</v>
      </c>
      <c r="CH289" s="4">
        <v>1</v>
      </c>
      <c r="CI289" s="5">
        <v>0</v>
      </c>
      <c r="CJ289" s="5">
        <v>0</v>
      </c>
      <c r="CK289" s="5">
        <v>0</v>
      </c>
      <c r="CL289" s="5">
        <v>0</v>
      </c>
    </row>
    <row r="290" spans="1:91" hidden="1" x14ac:dyDescent="0.2">
      <c r="A290" t="s">
        <v>741</v>
      </c>
      <c r="B290" t="s">
        <v>604</v>
      </c>
      <c r="C290" t="s">
        <v>208</v>
      </c>
      <c r="D290">
        <v>4.0999999999999996</v>
      </c>
      <c r="E290" t="s">
        <v>129</v>
      </c>
      <c r="F290" t="s">
        <v>130</v>
      </c>
      <c r="G290" t="s">
        <v>131</v>
      </c>
      <c r="H290" t="s">
        <v>607</v>
      </c>
      <c r="I290">
        <v>-0.32571</v>
      </c>
      <c r="J290">
        <v>-8.5055000000000006E-2</v>
      </c>
      <c r="K290">
        <v>-3.0034000000000001</v>
      </c>
      <c r="L290">
        <v>2014.6</v>
      </c>
      <c r="M290">
        <v>-13.492000000000001</v>
      </c>
      <c r="N290">
        <v>62.744</v>
      </c>
      <c r="O290">
        <v>62.1</v>
      </c>
      <c r="P290">
        <v>2005.6</v>
      </c>
      <c r="Q290">
        <v>6083.2</v>
      </c>
      <c r="R290">
        <v>0.59316000000000002</v>
      </c>
      <c r="S290">
        <v>0.52136000000000005</v>
      </c>
      <c r="T290">
        <v>15.598000000000001</v>
      </c>
      <c r="U290">
        <v>11.625999999999999</v>
      </c>
      <c r="V290">
        <v>0.54696</v>
      </c>
      <c r="W290">
        <v>0.49663000000000002</v>
      </c>
      <c r="X290">
        <v>16.46</v>
      </c>
      <c r="Y290">
        <v>11.282999999999999</v>
      </c>
      <c r="Z290">
        <v>0.55308000000000002</v>
      </c>
      <c r="AA290">
        <v>0.50341999999999998</v>
      </c>
      <c r="AB290">
        <v>16.347999999999999</v>
      </c>
      <c r="AC290">
        <v>12.122999999999999</v>
      </c>
      <c r="AD290">
        <v>21</v>
      </c>
      <c r="AE290">
        <v>20</v>
      </c>
      <c r="AF290">
        <v>1.5938000000000001</v>
      </c>
      <c r="AG290">
        <v>4.2744999999999998E-2</v>
      </c>
      <c r="AH290">
        <v>1.5509999999999999</v>
      </c>
      <c r="AI290">
        <v>21</v>
      </c>
      <c r="AJ290">
        <v>14</v>
      </c>
      <c r="AK290">
        <v>6</v>
      </c>
      <c r="AL290">
        <v>1</v>
      </c>
      <c r="AM290">
        <v>1</v>
      </c>
      <c r="AN290">
        <v>1</v>
      </c>
      <c r="AO290">
        <v>0.83760000000000001</v>
      </c>
      <c r="AP290">
        <v>0</v>
      </c>
      <c r="AQ290">
        <v>1</v>
      </c>
      <c r="AR290" t="s">
        <v>94</v>
      </c>
      <c r="AS290" t="s">
        <v>95</v>
      </c>
      <c r="AT290" t="s">
        <v>95</v>
      </c>
      <c r="AU290" t="s">
        <v>94</v>
      </c>
      <c r="AV290" t="s">
        <v>94</v>
      </c>
      <c r="AW290" t="s">
        <v>94</v>
      </c>
      <c r="AX290" t="s">
        <v>95</v>
      </c>
      <c r="AY290" t="s">
        <v>95</v>
      </c>
      <c r="AZ290" t="s">
        <v>95</v>
      </c>
      <c r="BA290" t="s">
        <v>94</v>
      </c>
      <c r="BB290" t="s">
        <v>94</v>
      </c>
      <c r="BC290" t="s">
        <v>94</v>
      </c>
      <c r="BD290" t="s">
        <v>94</v>
      </c>
      <c r="BH290" t="s">
        <v>263</v>
      </c>
      <c r="BI290">
        <v>0</v>
      </c>
      <c r="BJ290" t="s">
        <v>132</v>
      </c>
      <c r="BK290" t="s">
        <v>133</v>
      </c>
      <c r="BL290">
        <v>1</v>
      </c>
      <c r="BM290">
        <v>1</v>
      </c>
      <c r="BN290">
        <v>0</v>
      </c>
      <c r="BO290">
        <v>0</v>
      </c>
      <c r="BP290">
        <v>0</v>
      </c>
      <c r="BQ290">
        <v>0</v>
      </c>
      <c r="BS290">
        <v>1</v>
      </c>
      <c r="BT290">
        <v>1</v>
      </c>
      <c r="BU290">
        <v>0</v>
      </c>
      <c r="BV290">
        <v>0</v>
      </c>
      <c r="BW290">
        <v>0</v>
      </c>
      <c r="BX290">
        <v>0</v>
      </c>
      <c r="BY290">
        <v>365</v>
      </c>
      <c r="CG290" s="4">
        <v>1</v>
      </c>
      <c r="CH290" s="4">
        <v>1</v>
      </c>
      <c r="CI290" s="5">
        <v>0</v>
      </c>
      <c r="CJ290" s="5">
        <v>0</v>
      </c>
      <c r="CK290" s="5">
        <v>0</v>
      </c>
      <c r="CL290" s="5">
        <v>0</v>
      </c>
    </row>
    <row r="291" spans="1:91" hidden="1" x14ac:dyDescent="0.2">
      <c r="A291" t="s">
        <v>742</v>
      </c>
      <c r="B291" t="s">
        <v>604</v>
      </c>
      <c r="C291" t="s">
        <v>208</v>
      </c>
      <c r="D291">
        <v>4.0999999999999996</v>
      </c>
      <c r="E291" t="s">
        <v>129</v>
      </c>
      <c r="F291" t="s">
        <v>135</v>
      </c>
      <c r="G291" t="s">
        <v>136</v>
      </c>
      <c r="H291" t="s">
        <v>607</v>
      </c>
      <c r="I291">
        <v>5.0070999999999997E-2</v>
      </c>
      <c r="J291">
        <v>5.0063999999999997E-2</v>
      </c>
      <c r="K291">
        <v>2.1141000000000001</v>
      </c>
      <c r="L291">
        <v>2190.1</v>
      </c>
      <c r="M291">
        <v>87.763999999999996</v>
      </c>
      <c r="N291" s="1">
        <v>564440</v>
      </c>
      <c r="O291">
        <v>0.70086999999999999</v>
      </c>
      <c r="P291">
        <v>1918.5</v>
      </c>
      <c r="Q291">
        <v>-4183.8</v>
      </c>
      <c r="R291">
        <v>5.6057000000000003E-2</v>
      </c>
      <c r="S291">
        <v>-0.88788999999999996</v>
      </c>
      <c r="T291">
        <v>20.507000000000001</v>
      </c>
      <c r="U291">
        <v>17.5</v>
      </c>
      <c r="V291">
        <v>5.6058999999999998E-2</v>
      </c>
      <c r="W291">
        <v>-0.41591</v>
      </c>
      <c r="X291">
        <v>20.507000000000001</v>
      </c>
      <c r="Y291">
        <v>17.5</v>
      </c>
      <c r="Z291">
        <v>4.0127999999999997E-2</v>
      </c>
      <c r="AA291">
        <v>-0.43980999999999998</v>
      </c>
      <c r="AB291">
        <v>20.68</v>
      </c>
      <c r="AC291">
        <v>17.245000000000001</v>
      </c>
      <c r="AD291">
        <v>7</v>
      </c>
      <c r="AE291">
        <v>7</v>
      </c>
      <c r="AF291">
        <v>1.7717000000000001E-4</v>
      </c>
      <c r="AG291" s="1">
        <v>6.1092000000000004E-5</v>
      </c>
      <c r="AH291">
        <v>1.1607000000000001E-4</v>
      </c>
      <c r="AI291">
        <v>7</v>
      </c>
      <c r="AJ291">
        <v>0</v>
      </c>
      <c r="AK291">
        <v>3</v>
      </c>
      <c r="AL291">
        <v>0</v>
      </c>
      <c r="AM291">
        <v>1</v>
      </c>
      <c r="AN291">
        <v>0</v>
      </c>
      <c r="AO291">
        <v>0.66964000000000001</v>
      </c>
      <c r="AP291">
        <v>0</v>
      </c>
      <c r="AQ291">
        <v>1</v>
      </c>
      <c r="AR291" t="s">
        <v>96</v>
      </c>
      <c r="AS291" t="s">
        <v>95</v>
      </c>
      <c r="AT291" t="s">
        <v>95</v>
      </c>
      <c r="AU291" t="s">
        <v>95</v>
      </c>
      <c r="AV291" t="s">
        <v>95</v>
      </c>
      <c r="AW291" t="s">
        <v>95</v>
      </c>
      <c r="AX291" t="s">
        <v>94</v>
      </c>
      <c r="AY291" t="s">
        <v>94</v>
      </c>
      <c r="AZ291" t="s">
        <v>94</v>
      </c>
      <c r="BA291" t="s">
        <v>96</v>
      </c>
      <c r="BB291" t="s">
        <v>94</v>
      </c>
      <c r="BC291" t="s">
        <v>96</v>
      </c>
      <c r="BD291" t="s">
        <v>94</v>
      </c>
      <c r="BH291" t="s">
        <v>323</v>
      </c>
      <c r="BI291">
        <v>0</v>
      </c>
      <c r="BJ291" t="s">
        <v>137</v>
      </c>
      <c r="BK291" t="s">
        <v>138</v>
      </c>
      <c r="BL291">
        <v>0</v>
      </c>
      <c r="BM291">
        <v>0</v>
      </c>
      <c r="BN291">
        <v>0</v>
      </c>
      <c r="BO291">
        <v>0</v>
      </c>
      <c r="BP291">
        <v>0</v>
      </c>
      <c r="BQ291">
        <v>1</v>
      </c>
      <c r="BS291">
        <v>0</v>
      </c>
      <c r="BT291">
        <v>1</v>
      </c>
      <c r="BU291">
        <v>0</v>
      </c>
      <c r="BV291">
        <v>0</v>
      </c>
      <c r="BW291">
        <v>0</v>
      </c>
      <c r="BX291">
        <v>1</v>
      </c>
      <c r="BY291">
        <v>366</v>
      </c>
      <c r="CA291" t="s">
        <v>123</v>
      </c>
      <c r="CG291" s="4">
        <v>0</v>
      </c>
      <c r="CH291" s="4">
        <v>1</v>
      </c>
      <c r="CI291" s="5">
        <v>0</v>
      </c>
      <c r="CJ291" s="5">
        <v>0</v>
      </c>
      <c r="CK291" s="5">
        <v>0</v>
      </c>
      <c r="CL291" s="5">
        <v>1</v>
      </c>
    </row>
    <row r="292" spans="1:91" hidden="1" x14ac:dyDescent="0.2">
      <c r="A292" t="s">
        <v>743</v>
      </c>
      <c r="B292" t="s">
        <v>604</v>
      </c>
      <c r="C292" t="s">
        <v>208</v>
      </c>
      <c r="D292">
        <v>4.5</v>
      </c>
      <c r="E292" t="s">
        <v>685</v>
      </c>
      <c r="F292" t="s">
        <v>686</v>
      </c>
      <c r="G292" t="s">
        <v>630</v>
      </c>
      <c r="H292" t="s">
        <v>607</v>
      </c>
      <c r="I292">
        <v>5.5861000000000001E-3</v>
      </c>
      <c r="J292">
        <v>2.7422000000000002E-3</v>
      </c>
      <c r="K292">
        <v>2.2213E-2</v>
      </c>
      <c r="L292">
        <v>3526.9</v>
      </c>
      <c r="M292">
        <v>786.68</v>
      </c>
      <c r="N292">
        <v>21083</v>
      </c>
      <c r="O292">
        <v>1556.5</v>
      </c>
      <c r="P292" s="1">
        <v>157290</v>
      </c>
      <c r="Q292">
        <v>-40.250999999999998</v>
      </c>
      <c r="R292">
        <v>0.50631000000000004</v>
      </c>
      <c r="S292">
        <v>0.47544999999999998</v>
      </c>
      <c r="T292">
        <v>0.33317000000000002</v>
      </c>
      <c r="U292">
        <v>0.21664</v>
      </c>
      <c r="V292">
        <v>-73.903999999999996</v>
      </c>
      <c r="W292">
        <v>-76.962000000000003</v>
      </c>
      <c r="X292">
        <v>4.1037999999999997</v>
      </c>
      <c r="Y292">
        <v>4.0762999999999998</v>
      </c>
      <c r="Z292">
        <v>0.49434</v>
      </c>
      <c r="AA292">
        <v>0.47371000000000002</v>
      </c>
      <c r="AB292">
        <v>0.33717999999999998</v>
      </c>
      <c r="AC292">
        <v>0.21637000000000001</v>
      </c>
      <c r="AD292">
        <v>52</v>
      </c>
      <c r="AE292">
        <v>52</v>
      </c>
      <c r="AF292">
        <v>2.8837999999999997E-4</v>
      </c>
      <c r="AG292">
        <v>1.7014999999999999E-4</v>
      </c>
      <c r="AH292">
        <v>1.1823E-4</v>
      </c>
      <c r="AI292">
        <v>52</v>
      </c>
      <c r="AJ292">
        <v>1</v>
      </c>
      <c r="AK292">
        <v>49</v>
      </c>
      <c r="AL292">
        <v>0</v>
      </c>
      <c r="AM292">
        <v>0</v>
      </c>
      <c r="AN292">
        <v>0</v>
      </c>
      <c r="AO292">
        <v>0.97304000000000002</v>
      </c>
      <c r="AP292">
        <v>0</v>
      </c>
      <c r="AQ292">
        <v>1</v>
      </c>
      <c r="AR292" t="s">
        <v>94</v>
      </c>
      <c r="AS292" t="s">
        <v>95</v>
      </c>
      <c r="AT292" t="s">
        <v>95</v>
      </c>
      <c r="AU292" t="s">
        <v>95</v>
      </c>
      <c r="AV292" t="s">
        <v>95</v>
      </c>
      <c r="AW292" t="s">
        <v>95</v>
      </c>
      <c r="AX292" t="s">
        <v>95</v>
      </c>
      <c r="AY292" t="s">
        <v>94</v>
      </c>
      <c r="AZ292" t="s">
        <v>95</v>
      </c>
      <c r="BA292" t="s">
        <v>94</v>
      </c>
      <c r="BB292" t="s">
        <v>95</v>
      </c>
      <c r="BC292" t="s">
        <v>94</v>
      </c>
      <c r="BD292" t="s">
        <v>95</v>
      </c>
      <c r="BE292">
        <v>1</v>
      </c>
      <c r="BI292">
        <v>0</v>
      </c>
      <c r="BM292">
        <v>1</v>
      </c>
      <c r="BS292">
        <v>1</v>
      </c>
      <c r="BT292">
        <v>1</v>
      </c>
      <c r="BU292">
        <v>0</v>
      </c>
      <c r="BV292">
        <v>0</v>
      </c>
      <c r="BW292">
        <v>0</v>
      </c>
      <c r="BX292">
        <v>1</v>
      </c>
      <c r="BY292">
        <v>367</v>
      </c>
      <c r="CG292" s="4">
        <v>1</v>
      </c>
      <c r="CH292" s="4">
        <v>1</v>
      </c>
      <c r="CI292" s="5">
        <v>0</v>
      </c>
      <c r="CJ292" s="5">
        <v>0</v>
      </c>
      <c r="CK292" s="5">
        <v>0</v>
      </c>
      <c r="CL292" s="5">
        <v>1</v>
      </c>
    </row>
    <row r="293" spans="1:91" hidden="1" x14ac:dyDescent="0.2">
      <c r="A293" t="s">
        <v>744</v>
      </c>
      <c r="B293" t="s">
        <v>604</v>
      </c>
      <c r="C293" t="s">
        <v>745</v>
      </c>
      <c r="D293">
        <v>1.1000000000000001</v>
      </c>
      <c r="E293" t="s">
        <v>90</v>
      </c>
      <c r="F293" t="s">
        <v>605</v>
      </c>
      <c r="G293" t="s">
        <v>606</v>
      </c>
      <c r="H293" t="s">
        <v>607</v>
      </c>
      <c r="I293">
        <v>-1.9384999999999999E-2</v>
      </c>
      <c r="J293">
        <v>-8.3265000000000006E-3</v>
      </c>
      <c r="K293">
        <v>-1.9323999999999999E-3</v>
      </c>
      <c r="L293">
        <v>2009.3</v>
      </c>
      <c r="M293">
        <v>-226.7</v>
      </c>
      <c r="N293">
        <v>0.40900999999999998</v>
      </c>
      <c r="O293">
        <v>0.11348</v>
      </c>
      <c r="P293">
        <v>2080</v>
      </c>
      <c r="Q293">
        <v>4.0872999999999999</v>
      </c>
      <c r="R293">
        <v>0.60172000000000003</v>
      </c>
      <c r="S293">
        <v>0.57682999999999995</v>
      </c>
      <c r="T293">
        <v>2.3566E-2</v>
      </c>
      <c r="U293">
        <v>1.9127999999999999E-2</v>
      </c>
      <c r="V293">
        <v>0.60040000000000004</v>
      </c>
      <c r="W293">
        <v>0.58409</v>
      </c>
      <c r="X293">
        <v>2.3605000000000001E-2</v>
      </c>
      <c r="Y293">
        <v>1.9369000000000001E-2</v>
      </c>
      <c r="Z293">
        <v>0.60324</v>
      </c>
      <c r="AA293">
        <v>0.58704999999999996</v>
      </c>
      <c r="AB293">
        <v>2.3521E-2</v>
      </c>
      <c r="AC293">
        <v>1.9140000000000001E-2</v>
      </c>
      <c r="AD293">
        <v>52</v>
      </c>
      <c r="AE293">
        <v>52</v>
      </c>
      <c r="AF293">
        <v>0.79686999999999997</v>
      </c>
      <c r="AG293">
        <v>0.41739999999999999</v>
      </c>
      <c r="AH293">
        <v>0.37946999999999997</v>
      </c>
      <c r="AI293">
        <v>52</v>
      </c>
      <c r="AJ293">
        <v>51</v>
      </c>
      <c r="AK293">
        <v>0</v>
      </c>
      <c r="AL293">
        <v>0</v>
      </c>
      <c r="AM293">
        <v>0</v>
      </c>
      <c r="AN293">
        <v>0</v>
      </c>
      <c r="AO293">
        <v>0.97507999999999995</v>
      </c>
      <c r="AP293">
        <v>1</v>
      </c>
      <c r="AQ293">
        <v>1</v>
      </c>
      <c r="AR293" t="s">
        <v>94</v>
      </c>
      <c r="AS293" t="s">
        <v>95</v>
      </c>
      <c r="AT293" t="s">
        <v>95</v>
      </c>
      <c r="AU293" t="s">
        <v>95</v>
      </c>
      <c r="AV293" t="s">
        <v>95</v>
      </c>
      <c r="AW293" t="s">
        <v>95</v>
      </c>
      <c r="AX293" t="s">
        <v>95</v>
      </c>
      <c r="AY293" t="s">
        <v>95</v>
      </c>
      <c r="AZ293" t="s">
        <v>95</v>
      </c>
      <c r="BA293" t="s">
        <v>94</v>
      </c>
      <c r="BB293" t="s">
        <v>95</v>
      </c>
      <c r="BC293" t="s">
        <v>94</v>
      </c>
      <c r="BD293" t="s">
        <v>95</v>
      </c>
      <c r="BE293">
        <v>1</v>
      </c>
      <c r="BH293" t="s">
        <v>276</v>
      </c>
      <c r="BI293">
        <v>0</v>
      </c>
      <c r="BM293">
        <v>1</v>
      </c>
      <c r="BP293">
        <v>0</v>
      </c>
      <c r="BQ293">
        <v>0</v>
      </c>
      <c r="BS293">
        <v>1</v>
      </c>
      <c r="BT293">
        <v>1</v>
      </c>
      <c r="BU293">
        <v>0</v>
      </c>
      <c r="BV293">
        <v>0</v>
      </c>
      <c r="BW293">
        <v>0</v>
      </c>
      <c r="BX293">
        <v>0</v>
      </c>
      <c r="BY293">
        <v>369</v>
      </c>
      <c r="CG293" s="4">
        <v>1</v>
      </c>
      <c r="CH293" s="4">
        <v>1</v>
      </c>
      <c r="CI293" s="5">
        <v>0</v>
      </c>
      <c r="CJ293" s="5">
        <v>0</v>
      </c>
      <c r="CK293" s="5">
        <v>0</v>
      </c>
      <c r="CL293" s="5">
        <v>0</v>
      </c>
    </row>
    <row r="294" spans="1:91" hidden="1" x14ac:dyDescent="0.2">
      <c r="A294" t="s">
        <v>746</v>
      </c>
      <c r="B294" t="s">
        <v>604</v>
      </c>
      <c r="C294" t="s">
        <v>745</v>
      </c>
      <c r="D294">
        <v>1.1000000000000001</v>
      </c>
      <c r="E294" t="s">
        <v>90</v>
      </c>
      <c r="F294" t="s">
        <v>609</v>
      </c>
      <c r="G294" t="s">
        <v>610</v>
      </c>
      <c r="H294" t="s">
        <v>607</v>
      </c>
      <c r="I294">
        <v>7.1994000000000002E-2</v>
      </c>
      <c r="J294">
        <v>1.5427E-2</v>
      </c>
      <c r="K294">
        <v>0.63307999999999998</v>
      </c>
      <c r="L294">
        <v>1977.5</v>
      </c>
      <c r="M294">
        <v>61.039000000000001</v>
      </c>
      <c r="N294">
        <v>52.862000000000002</v>
      </c>
      <c r="O294">
        <v>6.3403</v>
      </c>
      <c r="P294">
        <v>1879.4</v>
      </c>
      <c r="Q294">
        <v>-1224.3</v>
      </c>
      <c r="R294">
        <v>0.97336999999999996</v>
      </c>
      <c r="S294">
        <v>0.97170000000000001</v>
      </c>
      <c r="T294">
        <v>1.5994999999999999</v>
      </c>
      <c r="U294">
        <v>1.1362000000000001</v>
      </c>
      <c r="V294">
        <v>0.89383999999999997</v>
      </c>
      <c r="W294">
        <v>0.88951000000000002</v>
      </c>
      <c r="X294">
        <v>3.1932999999999998</v>
      </c>
      <c r="Y294">
        <v>2.6034000000000002</v>
      </c>
      <c r="Z294">
        <v>0.93979000000000001</v>
      </c>
      <c r="AA294">
        <v>0.93733</v>
      </c>
      <c r="AB294">
        <v>2.4049999999999998</v>
      </c>
      <c r="AC294">
        <v>2.0110999999999999</v>
      </c>
      <c r="AD294">
        <v>52</v>
      </c>
      <c r="AE294">
        <v>52</v>
      </c>
      <c r="AF294">
        <v>1.0814999999999999</v>
      </c>
      <c r="AG294">
        <v>0.32661000000000001</v>
      </c>
      <c r="AH294">
        <v>0.75488</v>
      </c>
      <c r="AI294">
        <v>52</v>
      </c>
      <c r="AJ294">
        <v>0</v>
      </c>
      <c r="AK294">
        <v>51</v>
      </c>
      <c r="AL294">
        <v>0</v>
      </c>
      <c r="AM294">
        <v>0</v>
      </c>
      <c r="AN294">
        <v>0</v>
      </c>
      <c r="AO294">
        <v>0.97826000000000002</v>
      </c>
      <c r="AP294">
        <v>0</v>
      </c>
      <c r="AQ294">
        <v>1</v>
      </c>
      <c r="AR294" t="s">
        <v>95</v>
      </c>
      <c r="AS294" t="s">
        <v>95</v>
      </c>
      <c r="AT294" t="s">
        <v>95</v>
      </c>
      <c r="AU294" t="s">
        <v>95</v>
      </c>
      <c r="AV294" t="s">
        <v>95</v>
      </c>
      <c r="AW294" t="s">
        <v>95</v>
      </c>
      <c r="AX294" t="s">
        <v>95</v>
      </c>
      <c r="AY294" t="s">
        <v>95</v>
      </c>
      <c r="AZ294" t="s">
        <v>95</v>
      </c>
      <c r="BA294" t="s">
        <v>95</v>
      </c>
      <c r="BB294" t="s">
        <v>95</v>
      </c>
      <c r="BC294" t="s">
        <v>95</v>
      </c>
      <c r="BD294" t="s">
        <v>95</v>
      </c>
      <c r="BE294">
        <v>1</v>
      </c>
      <c r="BH294" t="s">
        <v>276</v>
      </c>
      <c r="BI294">
        <v>0</v>
      </c>
      <c r="BL294">
        <v>1</v>
      </c>
      <c r="BM294">
        <v>1</v>
      </c>
      <c r="BP294">
        <v>0</v>
      </c>
      <c r="BQ294">
        <v>0</v>
      </c>
      <c r="BS294">
        <v>1</v>
      </c>
      <c r="BT294">
        <v>1</v>
      </c>
      <c r="BU294">
        <v>0</v>
      </c>
      <c r="BV294">
        <v>0</v>
      </c>
      <c r="BW294">
        <v>0</v>
      </c>
      <c r="BX294">
        <v>0</v>
      </c>
      <c r="BY294">
        <v>375</v>
      </c>
      <c r="CG294" s="4">
        <v>1</v>
      </c>
      <c r="CH294" s="4">
        <v>1</v>
      </c>
      <c r="CI294" s="5">
        <v>0</v>
      </c>
      <c r="CJ294" s="5">
        <v>0</v>
      </c>
      <c r="CK294" s="5">
        <v>0</v>
      </c>
      <c r="CL294" s="5">
        <v>0</v>
      </c>
    </row>
    <row r="295" spans="1:91" hidden="1" x14ac:dyDescent="0.2">
      <c r="A295" t="s">
        <v>747</v>
      </c>
      <c r="B295" t="s">
        <v>604</v>
      </c>
      <c r="C295" t="s">
        <v>745</v>
      </c>
      <c r="D295">
        <v>1.1000000000000001</v>
      </c>
      <c r="E295" t="s">
        <v>90</v>
      </c>
      <c r="F295" t="s">
        <v>612</v>
      </c>
      <c r="G295" t="s">
        <v>613</v>
      </c>
      <c r="H295" t="s">
        <v>607</v>
      </c>
      <c r="AD295">
        <v>1</v>
      </c>
      <c r="AE295">
        <v>1</v>
      </c>
      <c r="AI295">
        <v>1</v>
      </c>
      <c r="AJ295">
        <v>0</v>
      </c>
      <c r="AK295">
        <v>0</v>
      </c>
      <c r="AL295">
        <v>0</v>
      </c>
      <c r="AM295">
        <v>0</v>
      </c>
      <c r="AP295">
        <v>1</v>
      </c>
      <c r="AQ295">
        <v>1</v>
      </c>
      <c r="AR295" t="s">
        <v>96</v>
      </c>
      <c r="AS295" t="s">
        <v>96</v>
      </c>
      <c r="AT295" t="s">
        <v>95</v>
      </c>
      <c r="AU295" t="s">
        <v>94</v>
      </c>
      <c r="AV295" t="s">
        <v>94</v>
      </c>
      <c r="AW295" t="s">
        <v>94</v>
      </c>
      <c r="AX295" t="s">
        <v>94</v>
      </c>
      <c r="AY295" t="s">
        <v>94</v>
      </c>
      <c r="AZ295" t="s">
        <v>94</v>
      </c>
      <c r="BA295" t="s">
        <v>96</v>
      </c>
      <c r="BB295" t="s">
        <v>96</v>
      </c>
      <c r="BC295" t="s">
        <v>96</v>
      </c>
      <c r="BD295" t="s">
        <v>96</v>
      </c>
      <c r="BI295">
        <v>0</v>
      </c>
      <c r="BP295">
        <v>0</v>
      </c>
      <c r="BQ295">
        <v>0</v>
      </c>
      <c r="BS295">
        <v>0</v>
      </c>
      <c r="BT295">
        <v>1</v>
      </c>
      <c r="BU295">
        <v>0</v>
      </c>
      <c r="BV295">
        <v>0</v>
      </c>
      <c r="BW295">
        <v>0</v>
      </c>
      <c r="BX295">
        <v>0</v>
      </c>
      <c r="BY295">
        <v>378</v>
      </c>
      <c r="CG295" s="4">
        <v>0</v>
      </c>
      <c r="CH295" s="4">
        <v>1</v>
      </c>
      <c r="CI295" s="5">
        <v>0</v>
      </c>
      <c r="CJ295" s="5">
        <v>0</v>
      </c>
      <c r="CK295" s="5">
        <v>0</v>
      </c>
      <c r="CL295" s="5">
        <v>0</v>
      </c>
    </row>
    <row r="296" spans="1:91" hidden="1" x14ac:dyDescent="0.2">
      <c r="A296" t="s">
        <v>748</v>
      </c>
      <c r="B296" t="s">
        <v>604</v>
      </c>
      <c r="C296" t="s">
        <v>745</v>
      </c>
      <c r="D296">
        <v>1.1000000000000001</v>
      </c>
      <c r="E296" t="s">
        <v>90</v>
      </c>
      <c r="F296" t="s">
        <v>615</v>
      </c>
      <c r="G296" t="s">
        <v>616</v>
      </c>
      <c r="H296" t="s">
        <v>607</v>
      </c>
      <c r="I296">
        <v>-1.9384999999999999E-2</v>
      </c>
      <c r="J296">
        <v>-8.3265000000000006E-3</v>
      </c>
      <c r="K296">
        <v>-1.9323999999999999E-3</v>
      </c>
      <c r="L296">
        <v>2009.3</v>
      </c>
      <c r="M296">
        <v>-226.7</v>
      </c>
      <c r="N296">
        <v>0.40900999999999998</v>
      </c>
      <c r="O296">
        <v>0.11348</v>
      </c>
      <c r="P296">
        <v>2080</v>
      </c>
      <c r="Q296">
        <v>4.0872999999999999</v>
      </c>
      <c r="R296">
        <v>0.60172000000000003</v>
      </c>
      <c r="S296">
        <v>0.57682999999999995</v>
      </c>
      <c r="T296">
        <v>2.3566E-2</v>
      </c>
      <c r="U296">
        <v>1.9127999999999999E-2</v>
      </c>
      <c r="V296">
        <v>0.60040000000000004</v>
      </c>
      <c r="W296">
        <v>0.58409</v>
      </c>
      <c r="X296">
        <v>2.3605000000000001E-2</v>
      </c>
      <c r="Y296">
        <v>1.9369000000000001E-2</v>
      </c>
      <c r="Z296">
        <v>0.60324</v>
      </c>
      <c r="AA296">
        <v>0.58704999999999996</v>
      </c>
      <c r="AB296">
        <v>2.3521E-2</v>
      </c>
      <c r="AC296">
        <v>1.9140000000000001E-2</v>
      </c>
      <c r="AD296">
        <v>52</v>
      </c>
      <c r="AE296">
        <v>52</v>
      </c>
      <c r="AF296">
        <v>0.79686999999999997</v>
      </c>
      <c r="AG296">
        <v>0.41739999999999999</v>
      </c>
      <c r="AH296">
        <v>0.37946999999999997</v>
      </c>
      <c r="AI296">
        <v>52</v>
      </c>
      <c r="AJ296">
        <v>51</v>
      </c>
      <c r="AK296">
        <v>0</v>
      </c>
      <c r="AL296">
        <v>0</v>
      </c>
      <c r="AM296">
        <v>0</v>
      </c>
      <c r="AN296">
        <v>0</v>
      </c>
      <c r="AO296">
        <v>0.97507999999999995</v>
      </c>
      <c r="AP296">
        <v>1</v>
      </c>
      <c r="AQ296">
        <v>1</v>
      </c>
      <c r="AR296" t="s">
        <v>94</v>
      </c>
      <c r="AS296" t="s">
        <v>95</v>
      </c>
      <c r="AT296" t="s">
        <v>95</v>
      </c>
      <c r="AU296" t="s">
        <v>95</v>
      </c>
      <c r="AV296" t="s">
        <v>95</v>
      </c>
      <c r="AW296" t="s">
        <v>95</v>
      </c>
      <c r="AX296" t="s">
        <v>95</v>
      </c>
      <c r="AY296" t="s">
        <v>95</v>
      </c>
      <c r="AZ296" t="s">
        <v>95</v>
      </c>
      <c r="BA296" t="s">
        <v>94</v>
      </c>
      <c r="BB296" t="s">
        <v>95</v>
      </c>
      <c r="BC296" t="s">
        <v>94</v>
      </c>
      <c r="BD296" t="s">
        <v>95</v>
      </c>
      <c r="BI296">
        <v>0</v>
      </c>
      <c r="BM296">
        <v>1</v>
      </c>
      <c r="BP296">
        <v>0</v>
      </c>
      <c r="BQ296">
        <v>0</v>
      </c>
      <c r="BS296">
        <v>1</v>
      </c>
      <c r="BT296">
        <v>1</v>
      </c>
      <c r="BU296">
        <v>0</v>
      </c>
      <c r="BV296">
        <v>0</v>
      </c>
      <c r="BW296">
        <v>0</v>
      </c>
      <c r="BX296">
        <v>0</v>
      </c>
      <c r="BY296">
        <v>379</v>
      </c>
      <c r="CG296" s="4">
        <v>1</v>
      </c>
      <c r="CH296" s="4">
        <v>1</v>
      </c>
      <c r="CI296" s="5">
        <v>0</v>
      </c>
      <c r="CJ296" s="5">
        <v>0</v>
      </c>
      <c r="CK296" s="5">
        <v>0</v>
      </c>
      <c r="CL296" s="5">
        <v>0</v>
      </c>
    </row>
    <row r="297" spans="1:91" hidden="1" x14ac:dyDescent="0.2">
      <c r="A297" t="s">
        <v>749</v>
      </c>
      <c r="B297" t="s">
        <v>604</v>
      </c>
      <c r="C297" t="s">
        <v>745</v>
      </c>
      <c r="D297">
        <v>1.1000000000000001</v>
      </c>
      <c r="E297" t="s">
        <v>90</v>
      </c>
      <c r="F297" t="s">
        <v>619</v>
      </c>
      <c r="G297" t="s">
        <v>620</v>
      </c>
      <c r="H297" t="s">
        <v>607</v>
      </c>
      <c r="I297">
        <v>7.1994000000000002E-2</v>
      </c>
      <c r="J297">
        <v>1.5427E-2</v>
      </c>
      <c r="K297">
        <v>0.63307999999999998</v>
      </c>
      <c r="L297">
        <v>1977.5</v>
      </c>
      <c r="M297">
        <v>61.039000000000001</v>
      </c>
      <c r="N297">
        <v>52.862000000000002</v>
      </c>
      <c r="O297">
        <v>6.3403</v>
      </c>
      <c r="P297">
        <v>1879.4</v>
      </c>
      <c r="Q297">
        <v>-1224.3</v>
      </c>
      <c r="R297">
        <v>0.97336999999999996</v>
      </c>
      <c r="S297">
        <v>0.97170000000000001</v>
      </c>
      <c r="T297">
        <v>1.5994999999999999</v>
      </c>
      <c r="U297">
        <v>1.1362000000000001</v>
      </c>
      <c r="V297">
        <v>0.89383999999999997</v>
      </c>
      <c r="W297">
        <v>0.88951000000000002</v>
      </c>
      <c r="X297">
        <v>3.1932999999999998</v>
      </c>
      <c r="Y297">
        <v>2.6034000000000002</v>
      </c>
      <c r="Z297">
        <v>0.93979000000000001</v>
      </c>
      <c r="AA297">
        <v>0.93733</v>
      </c>
      <c r="AB297">
        <v>2.4049999999999998</v>
      </c>
      <c r="AC297">
        <v>2.0110999999999999</v>
      </c>
      <c r="AD297">
        <v>52</v>
      </c>
      <c r="AE297">
        <v>52</v>
      </c>
      <c r="AF297">
        <v>1.0814999999999999</v>
      </c>
      <c r="AG297">
        <v>0.32661000000000001</v>
      </c>
      <c r="AH297">
        <v>0.75488</v>
      </c>
      <c r="AI297">
        <v>52</v>
      </c>
      <c r="AJ297">
        <v>0</v>
      </c>
      <c r="AK297">
        <v>51</v>
      </c>
      <c r="AL297">
        <v>0</v>
      </c>
      <c r="AM297">
        <v>0</v>
      </c>
      <c r="AN297">
        <v>0</v>
      </c>
      <c r="AO297">
        <v>0.97826000000000002</v>
      </c>
      <c r="AP297">
        <v>0</v>
      </c>
      <c r="AQ297">
        <v>1</v>
      </c>
      <c r="AR297" t="s">
        <v>95</v>
      </c>
      <c r="AS297" t="s">
        <v>95</v>
      </c>
      <c r="AT297" t="s">
        <v>95</v>
      </c>
      <c r="AU297" t="s">
        <v>95</v>
      </c>
      <c r="AV297" t="s">
        <v>95</v>
      </c>
      <c r="AW297" t="s">
        <v>95</v>
      </c>
      <c r="AX297" t="s">
        <v>95</v>
      </c>
      <c r="AY297" t="s">
        <v>95</v>
      </c>
      <c r="AZ297" t="s">
        <v>95</v>
      </c>
      <c r="BA297" t="s">
        <v>95</v>
      </c>
      <c r="BB297" t="s">
        <v>95</v>
      </c>
      <c r="BC297" t="s">
        <v>95</v>
      </c>
      <c r="BD297" t="s">
        <v>95</v>
      </c>
      <c r="BI297">
        <v>0</v>
      </c>
      <c r="BL297">
        <v>1</v>
      </c>
      <c r="BM297">
        <v>1</v>
      </c>
      <c r="BP297">
        <v>0</v>
      </c>
      <c r="BQ297">
        <v>0</v>
      </c>
      <c r="BS297">
        <v>1</v>
      </c>
      <c r="BT297">
        <v>1</v>
      </c>
      <c r="BU297">
        <v>0</v>
      </c>
      <c r="BV297">
        <v>0</v>
      </c>
      <c r="BW297">
        <v>0</v>
      </c>
      <c r="BX297">
        <v>0</v>
      </c>
      <c r="BY297">
        <v>390</v>
      </c>
      <c r="CG297" s="4">
        <v>1</v>
      </c>
      <c r="CH297" s="4">
        <v>1</v>
      </c>
      <c r="CI297" s="5">
        <v>0</v>
      </c>
      <c r="CJ297" s="5">
        <v>0</v>
      </c>
      <c r="CK297" s="5">
        <v>0</v>
      </c>
      <c r="CL297" s="5">
        <v>0</v>
      </c>
    </row>
    <row r="298" spans="1:91" hidden="1" x14ac:dyDescent="0.2">
      <c r="A298" t="s">
        <v>750</v>
      </c>
      <c r="B298" t="s">
        <v>604</v>
      </c>
      <c r="C298" t="s">
        <v>745</v>
      </c>
      <c r="D298">
        <v>1.1000000000000001</v>
      </c>
      <c r="E298" t="s">
        <v>90</v>
      </c>
      <c r="F298" t="s">
        <v>623</v>
      </c>
      <c r="G298" t="s">
        <v>624</v>
      </c>
      <c r="H298" t="s">
        <v>607</v>
      </c>
      <c r="AD298">
        <v>1</v>
      </c>
      <c r="AE298">
        <v>1</v>
      </c>
      <c r="AI298">
        <v>1</v>
      </c>
      <c r="AJ298">
        <v>0</v>
      </c>
      <c r="AK298">
        <v>0</v>
      </c>
      <c r="AL298">
        <v>0</v>
      </c>
      <c r="AM298">
        <v>0</v>
      </c>
      <c r="AP298">
        <v>0</v>
      </c>
      <c r="AQ298">
        <v>1</v>
      </c>
      <c r="AR298" t="s">
        <v>96</v>
      </c>
      <c r="AS298" t="s">
        <v>96</v>
      </c>
      <c r="AT298" t="s">
        <v>95</v>
      </c>
      <c r="AU298" t="s">
        <v>94</v>
      </c>
      <c r="AV298" t="s">
        <v>94</v>
      </c>
      <c r="AW298" t="s">
        <v>94</v>
      </c>
      <c r="AX298" t="s">
        <v>94</v>
      </c>
      <c r="AY298" t="s">
        <v>94</v>
      </c>
      <c r="AZ298" t="s">
        <v>94</v>
      </c>
      <c r="BA298" t="s">
        <v>96</v>
      </c>
      <c r="BB298" t="s">
        <v>96</v>
      </c>
      <c r="BC298" t="s">
        <v>96</v>
      </c>
      <c r="BD298" t="s">
        <v>96</v>
      </c>
      <c r="BI298">
        <v>0</v>
      </c>
      <c r="BP298">
        <v>0</v>
      </c>
      <c r="BQ298">
        <v>0</v>
      </c>
      <c r="BS298">
        <v>0</v>
      </c>
      <c r="BT298">
        <v>0</v>
      </c>
      <c r="BU298">
        <v>0</v>
      </c>
      <c r="BV298">
        <v>0</v>
      </c>
      <c r="BW298">
        <v>0</v>
      </c>
      <c r="BX298">
        <v>0</v>
      </c>
      <c r="BY298">
        <v>391</v>
      </c>
      <c r="CG298" s="4">
        <v>0</v>
      </c>
      <c r="CH298" s="4">
        <v>0</v>
      </c>
      <c r="CI298" s="5">
        <v>0</v>
      </c>
      <c r="CJ298" s="5">
        <v>0</v>
      </c>
      <c r="CK298" s="5">
        <v>0</v>
      </c>
      <c r="CL298" s="5">
        <v>0</v>
      </c>
    </row>
    <row r="299" spans="1:91" hidden="1" x14ac:dyDescent="0.2">
      <c r="A299" t="s">
        <v>751</v>
      </c>
      <c r="B299" t="s">
        <v>604</v>
      </c>
      <c r="C299" t="s">
        <v>745</v>
      </c>
      <c r="D299">
        <v>1.1000000000000001</v>
      </c>
      <c r="E299" t="s">
        <v>90</v>
      </c>
      <c r="F299" t="s">
        <v>626</v>
      </c>
      <c r="G299" t="s">
        <v>107</v>
      </c>
      <c r="H299" t="s">
        <v>607</v>
      </c>
      <c r="I299">
        <v>-1.9384999999999999E-2</v>
      </c>
      <c r="J299">
        <v>-8.3265000000000006E-3</v>
      </c>
      <c r="K299">
        <v>-1.9323999999999999E-3</v>
      </c>
      <c r="L299">
        <v>2009.3</v>
      </c>
      <c r="M299">
        <v>-226.7</v>
      </c>
      <c r="N299">
        <v>0.40900999999999998</v>
      </c>
      <c r="O299">
        <v>0.11348</v>
      </c>
      <c r="P299">
        <v>2080</v>
      </c>
      <c r="Q299">
        <v>4.0872999999999999</v>
      </c>
      <c r="R299">
        <v>0.60172000000000003</v>
      </c>
      <c r="S299">
        <v>0.57682999999999995</v>
      </c>
      <c r="T299">
        <v>2.3566E-2</v>
      </c>
      <c r="U299">
        <v>1.9127999999999999E-2</v>
      </c>
      <c r="V299">
        <v>0.60040000000000004</v>
      </c>
      <c r="W299">
        <v>0.58409</v>
      </c>
      <c r="X299">
        <v>2.3605000000000001E-2</v>
      </c>
      <c r="Y299">
        <v>1.9369000000000001E-2</v>
      </c>
      <c r="Z299">
        <v>0.60324</v>
      </c>
      <c r="AA299">
        <v>0.58704999999999996</v>
      </c>
      <c r="AB299">
        <v>2.3521E-2</v>
      </c>
      <c r="AC299">
        <v>1.9140000000000001E-2</v>
      </c>
      <c r="AD299">
        <v>52</v>
      </c>
      <c r="AE299">
        <v>52</v>
      </c>
      <c r="AF299">
        <v>0.79686999999999997</v>
      </c>
      <c r="AG299">
        <v>0.41739999999999999</v>
      </c>
      <c r="AH299">
        <v>0.37946999999999997</v>
      </c>
      <c r="AI299">
        <v>52</v>
      </c>
      <c r="AJ299">
        <v>51</v>
      </c>
      <c r="AK299">
        <v>0</v>
      </c>
      <c r="AL299">
        <v>0</v>
      </c>
      <c r="AM299">
        <v>0</v>
      </c>
      <c r="AN299">
        <v>0</v>
      </c>
      <c r="AO299">
        <v>0.97507999999999995</v>
      </c>
      <c r="AP299">
        <v>1</v>
      </c>
      <c r="AQ299">
        <v>1</v>
      </c>
      <c r="AR299" t="s">
        <v>94</v>
      </c>
      <c r="AS299" t="s">
        <v>95</v>
      </c>
      <c r="AT299" t="s">
        <v>95</v>
      </c>
      <c r="AU299" t="s">
        <v>95</v>
      </c>
      <c r="AV299" t="s">
        <v>95</v>
      </c>
      <c r="AW299" t="s">
        <v>95</v>
      </c>
      <c r="AX299" t="s">
        <v>95</v>
      </c>
      <c r="AY299" t="s">
        <v>95</v>
      </c>
      <c r="AZ299" t="s">
        <v>95</v>
      </c>
      <c r="BA299" t="s">
        <v>94</v>
      </c>
      <c r="BB299" t="s">
        <v>95</v>
      </c>
      <c r="BC299" t="s">
        <v>94</v>
      </c>
      <c r="BD299" t="s">
        <v>95</v>
      </c>
      <c r="BH299" t="s">
        <v>276</v>
      </c>
      <c r="BI299">
        <v>0</v>
      </c>
      <c r="BJ299" t="s">
        <v>108</v>
      </c>
      <c r="BK299" t="s">
        <v>109</v>
      </c>
      <c r="BL299">
        <v>1</v>
      </c>
      <c r="BM299">
        <v>1</v>
      </c>
      <c r="BN299">
        <v>0</v>
      </c>
      <c r="BO299">
        <v>1</v>
      </c>
      <c r="BP299">
        <v>0</v>
      </c>
      <c r="BQ299">
        <v>0</v>
      </c>
      <c r="BS299">
        <v>1</v>
      </c>
      <c r="BT299">
        <v>1</v>
      </c>
      <c r="BU299">
        <v>0</v>
      </c>
      <c r="BV299">
        <v>1</v>
      </c>
      <c r="BW299">
        <v>0</v>
      </c>
      <c r="BX299">
        <v>0</v>
      </c>
      <c r="BY299">
        <v>392</v>
      </c>
      <c r="CG299" s="4">
        <v>1</v>
      </c>
      <c r="CH299" s="4">
        <v>1</v>
      </c>
      <c r="CI299" s="5">
        <v>0</v>
      </c>
      <c r="CJ299" s="5">
        <v>1</v>
      </c>
      <c r="CK299" s="5">
        <v>0</v>
      </c>
      <c r="CL299" s="5">
        <v>0</v>
      </c>
    </row>
    <row r="300" spans="1:91" hidden="1" x14ac:dyDescent="0.2">
      <c r="A300" t="s">
        <v>752</v>
      </c>
      <c r="B300" t="s">
        <v>604</v>
      </c>
      <c r="C300" t="s">
        <v>745</v>
      </c>
      <c r="D300">
        <v>2.4</v>
      </c>
      <c r="E300" t="s">
        <v>628</v>
      </c>
      <c r="F300" t="s">
        <v>629</v>
      </c>
      <c r="G300" t="s">
        <v>630</v>
      </c>
      <c r="H300" t="s">
        <v>607</v>
      </c>
      <c r="I300">
        <v>-2.3219E-3</v>
      </c>
      <c r="J300">
        <v>-2.3208E-3</v>
      </c>
      <c r="K300">
        <v>-0.26280999999999999</v>
      </c>
      <c r="L300">
        <v>-1268.3</v>
      </c>
      <c r="M300">
        <v>-1892.6</v>
      </c>
      <c r="N300" s="1">
        <v>226450</v>
      </c>
      <c r="O300">
        <v>207.8</v>
      </c>
      <c r="P300">
        <v>1743.4</v>
      </c>
      <c r="Q300">
        <v>640.27</v>
      </c>
      <c r="R300">
        <v>0.38839000000000001</v>
      </c>
      <c r="S300">
        <v>0.35016000000000003</v>
      </c>
      <c r="T300">
        <v>5.0061</v>
      </c>
      <c r="U300">
        <v>4.0772000000000004</v>
      </c>
      <c r="V300">
        <v>0.38839000000000001</v>
      </c>
      <c r="W300">
        <v>0.36342999999999998</v>
      </c>
      <c r="X300">
        <v>5.0061</v>
      </c>
      <c r="Y300">
        <v>4.0772000000000004</v>
      </c>
      <c r="Z300">
        <v>0.37969000000000003</v>
      </c>
      <c r="AA300">
        <v>0.35437000000000002</v>
      </c>
      <c r="AB300">
        <v>5.0415999999999999</v>
      </c>
      <c r="AC300">
        <v>4.1132999999999997</v>
      </c>
      <c r="AD300">
        <v>52</v>
      </c>
      <c r="AE300">
        <v>52</v>
      </c>
      <c r="AF300">
        <v>5.6800999999999998E-4</v>
      </c>
      <c r="AG300">
        <v>4.4169000000000001E-4</v>
      </c>
      <c r="AH300">
        <v>1.2632E-4</v>
      </c>
      <c r="AI300">
        <v>52</v>
      </c>
      <c r="AJ300">
        <v>50</v>
      </c>
      <c r="AK300">
        <v>12</v>
      </c>
      <c r="AL300">
        <v>0</v>
      </c>
      <c r="AM300">
        <v>1</v>
      </c>
      <c r="AN300">
        <v>0</v>
      </c>
      <c r="AO300">
        <v>0.97896000000000005</v>
      </c>
      <c r="AP300">
        <v>0</v>
      </c>
      <c r="AQ300">
        <v>0</v>
      </c>
      <c r="AR300" t="s">
        <v>94</v>
      </c>
      <c r="AS300" t="s">
        <v>95</v>
      </c>
      <c r="AT300" t="s">
        <v>95</v>
      </c>
      <c r="AU300" t="s">
        <v>95</v>
      </c>
      <c r="AV300" t="s">
        <v>95</v>
      </c>
      <c r="AW300" t="s">
        <v>95</v>
      </c>
      <c r="AX300" t="s">
        <v>95</v>
      </c>
      <c r="AY300" t="s">
        <v>94</v>
      </c>
      <c r="AZ300" t="s">
        <v>95</v>
      </c>
      <c r="BA300" t="s">
        <v>94</v>
      </c>
      <c r="BB300" t="s">
        <v>95</v>
      </c>
      <c r="BC300" t="s">
        <v>94</v>
      </c>
      <c r="BD300" t="s">
        <v>95</v>
      </c>
      <c r="BE300">
        <v>1</v>
      </c>
      <c r="BH300" t="s">
        <v>276</v>
      </c>
      <c r="BI300">
        <v>0</v>
      </c>
      <c r="BM300">
        <v>1</v>
      </c>
      <c r="BS300">
        <v>1</v>
      </c>
      <c r="BT300">
        <v>1</v>
      </c>
      <c r="BU300">
        <v>0</v>
      </c>
      <c r="BV300">
        <v>0</v>
      </c>
      <c r="BW300">
        <v>0</v>
      </c>
      <c r="BX300">
        <v>1</v>
      </c>
      <c r="BY300">
        <v>393</v>
      </c>
      <c r="CG300" s="4">
        <v>1</v>
      </c>
      <c r="CH300" s="4">
        <v>1</v>
      </c>
      <c r="CI300" s="5">
        <v>0</v>
      </c>
      <c r="CJ300" s="5">
        <v>0</v>
      </c>
      <c r="CK300" s="5">
        <v>0</v>
      </c>
      <c r="CL300" s="5">
        <v>1</v>
      </c>
    </row>
    <row r="301" spans="1:91" hidden="1" x14ac:dyDescent="0.2">
      <c r="A301" t="s">
        <v>753</v>
      </c>
      <c r="B301" t="s">
        <v>604</v>
      </c>
      <c r="C301" t="s">
        <v>745</v>
      </c>
      <c r="D301">
        <v>2.5</v>
      </c>
      <c r="E301" t="s">
        <v>632</v>
      </c>
      <c r="F301" t="s">
        <v>633</v>
      </c>
      <c r="G301" t="s">
        <v>606</v>
      </c>
      <c r="H301" t="s">
        <v>607</v>
      </c>
      <c r="I301">
        <v>2.5333999999999999E-3</v>
      </c>
      <c r="J301">
        <v>1.1111999999999999E-3</v>
      </c>
      <c r="K301">
        <v>1.9323999999999999E-3</v>
      </c>
      <c r="L301">
        <v>3943.2</v>
      </c>
      <c r="M301">
        <v>1734.6</v>
      </c>
      <c r="N301">
        <v>107.56</v>
      </c>
      <c r="O301">
        <v>1555.3</v>
      </c>
      <c r="P301" s="1">
        <v>157410</v>
      </c>
      <c r="Q301">
        <v>-3.0872999999999999</v>
      </c>
      <c r="R301">
        <v>0.60367999999999999</v>
      </c>
      <c r="S301">
        <v>0.57891000000000004</v>
      </c>
      <c r="T301">
        <v>2.3508000000000001E-2</v>
      </c>
      <c r="U301">
        <v>1.9094E-2</v>
      </c>
      <c r="V301">
        <v>-423.95</v>
      </c>
      <c r="W301">
        <v>-441.3</v>
      </c>
      <c r="X301">
        <v>0.76976</v>
      </c>
      <c r="Y301">
        <v>0.76885999999999999</v>
      </c>
      <c r="Z301">
        <v>0.60324</v>
      </c>
      <c r="AA301">
        <v>0.58704999999999996</v>
      </c>
      <c r="AB301">
        <v>2.3521E-2</v>
      </c>
      <c r="AC301">
        <v>1.9140000000000001E-2</v>
      </c>
      <c r="AD301">
        <v>52</v>
      </c>
      <c r="AE301">
        <v>52</v>
      </c>
      <c r="AF301">
        <v>7.7098000000000002E-3</v>
      </c>
      <c r="AG301">
        <v>6.2668000000000003E-3</v>
      </c>
      <c r="AH301">
        <v>1.4430000000000001E-3</v>
      </c>
      <c r="AI301">
        <v>52</v>
      </c>
      <c r="AJ301">
        <v>0</v>
      </c>
      <c r="AK301">
        <v>51</v>
      </c>
      <c r="AL301">
        <v>0</v>
      </c>
      <c r="AM301">
        <v>0</v>
      </c>
      <c r="AN301">
        <v>0</v>
      </c>
      <c r="AO301">
        <v>0.98136000000000001</v>
      </c>
      <c r="AP301">
        <v>1</v>
      </c>
      <c r="AQ301">
        <v>1</v>
      </c>
      <c r="AR301" t="s">
        <v>94</v>
      </c>
      <c r="AS301" t="s">
        <v>95</v>
      </c>
      <c r="AT301" t="s">
        <v>95</v>
      </c>
      <c r="AU301" t="s">
        <v>95</v>
      </c>
      <c r="AV301" t="s">
        <v>95</v>
      </c>
      <c r="AW301" t="s">
        <v>95</v>
      </c>
      <c r="AX301" t="s">
        <v>95</v>
      </c>
      <c r="AY301" t="s">
        <v>94</v>
      </c>
      <c r="AZ301" t="s">
        <v>95</v>
      </c>
      <c r="BA301" t="s">
        <v>94</v>
      </c>
      <c r="BB301" t="s">
        <v>95</v>
      </c>
      <c r="BC301" t="s">
        <v>94</v>
      </c>
      <c r="BD301" t="s">
        <v>95</v>
      </c>
      <c r="BE301">
        <v>1</v>
      </c>
      <c r="BH301" t="s">
        <v>276</v>
      </c>
      <c r="BI301">
        <v>0</v>
      </c>
      <c r="BM301">
        <v>1</v>
      </c>
      <c r="BP301">
        <v>0</v>
      </c>
      <c r="BQ301">
        <v>0</v>
      </c>
      <c r="BS301">
        <v>1</v>
      </c>
      <c r="BT301">
        <v>1</v>
      </c>
      <c r="BU301">
        <v>0</v>
      </c>
      <c r="BV301">
        <v>0</v>
      </c>
      <c r="BW301">
        <v>0</v>
      </c>
      <c r="BX301">
        <v>0</v>
      </c>
      <c r="BY301">
        <v>368</v>
      </c>
      <c r="CG301" s="4">
        <v>1</v>
      </c>
      <c r="CH301" s="4">
        <v>1</v>
      </c>
      <c r="CI301" s="5">
        <v>0</v>
      </c>
      <c r="CJ301" s="5">
        <v>0</v>
      </c>
      <c r="CK301" s="5">
        <v>0</v>
      </c>
      <c r="CL301" s="5">
        <v>1</v>
      </c>
      <c r="CM301" s="12" t="s">
        <v>3457</v>
      </c>
    </row>
    <row r="302" spans="1:91" hidden="1" x14ac:dyDescent="0.2">
      <c r="A302" t="s">
        <v>754</v>
      </c>
      <c r="B302" t="s">
        <v>604</v>
      </c>
      <c r="C302" t="s">
        <v>745</v>
      </c>
      <c r="D302">
        <v>2.5</v>
      </c>
      <c r="E302" t="s">
        <v>632</v>
      </c>
      <c r="F302" t="s">
        <v>635</v>
      </c>
      <c r="G302" t="s">
        <v>636</v>
      </c>
      <c r="H302" t="s">
        <v>607</v>
      </c>
      <c r="I302">
        <v>0.15640000000000001</v>
      </c>
      <c r="J302">
        <v>1.4529E-2</v>
      </c>
      <c r="K302">
        <v>0.12886</v>
      </c>
      <c r="L302">
        <v>1978.4</v>
      </c>
      <c r="M302">
        <v>28.097000000000001</v>
      </c>
      <c r="N302">
        <v>9.6035000000000004</v>
      </c>
      <c r="O302">
        <v>10.432</v>
      </c>
      <c r="P302">
        <v>2017.6</v>
      </c>
      <c r="Q302">
        <v>-249.42</v>
      </c>
      <c r="R302">
        <v>0.85775000000000001</v>
      </c>
      <c r="S302">
        <v>0.84885999999999995</v>
      </c>
      <c r="T302">
        <v>0.92835999999999996</v>
      </c>
      <c r="U302">
        <v>0.74248000000000003</v>
      </c>
      <c r="V302">
        <v>0.53895000000000004</v>
      </c>
      <c r="W302">
        <v>0.52012999999999998</v>
      </c>
      <c r="X302">
        <v>1.6714</v>
      </c>
      <c r="Y302">
        <v>1.3798999999999999</v>
      </c>
      <c r="Z302">
        <v>0.61731000000000003</v>
      </c>
      <c r="AA302">
        <v>0.60168999999999995</v>
      </c>
      <c r="AB302">
        <v>1.5226999999999999</v>
      </c>
      <c r="AC302">
        <v>1.2704</v>
      </c>
      <c r="AD302">
        <v>52</v>
      </c>
      <c r="AE302">
        <v>52</v>
      </c>
      <c r="AF302">
        <v>1.1789000000000001</v>
      </c>
      <c r="AG302">
        <v>0.29809999999999998</v>
      </c>
      <c r="AH302">
        <v>0.88083999999999996</v>
      </c>
      <c r="AI302">
        <v>52</v>
      </c>
      <c r="AJ302">
        <v>21</v>
      </c>
      <c r="AK302">
        <v>51</v>
      </c>
      <c r="AL302">
        <v>1</v>
      </c>
      <c r="AM302">
        <v>0</v>
      </c>
      <c r="AN302">
        <v>0</v>
      </c>
      <c r="AO302">
        <v>0.98385</v>
      </c>
      <c r="AP302">
        <v>0</v>
      </c>
      <c r="AQ302">
        <v>1</v>
      </c>
      <c r="AR302" t="s">
        <v>95</v>
      </c>
      <c r="AS302" t="s">
        <v>95</v>
      </c>
      <c r="AT302" t="s">
        <v>95</v>
      </c>
      <c r="AU302" t="s">
        <v>95</v>
      </c>
      <c r="AV302" t="s">
        <v>95</v>
      </c>
      <c r="AW302" t="s">
        <v>95</v>
      </c>
      <c r="AX302" t="s">
        <v>95</v>
      </c>
      <c r="AY302" t="s">
        <v>95</v>
      </c>
      <c r="AZ302" t="s">
        <v>95</v>
      </c>
      <c r="BA302" t="s">
        <v>95</v>
      </c>
      <c r="BB302" t="s">
        <v>95</v>
      </c>
      <c r="BC302" t="s">
        <v>95</v>
      </c>
      <c r="BD302" t="s">
        <v>95</v>
      </c>
      <c r="BE302">
        <v>1</v>
      </c>
      <c r="BH302" t="s">
        <v>276</v>
      </c>
      <c r="BI302">
        <v>0</v>
      </c>
      <c r="BL302">
        <v>1</v>
      </c>
      <c r="BM302">
        <v>1</v>
      </c>
      <c r="BP302">
        <v>0</v>
      </c>
      <c r="BQ302">
        <v>0</v>
      </c>
      <c r="BS302">
        <v>1</v>
      </c>
      <c r="BT302">
        <v>1</v>
      </c>
      <c r="BU302">
        <v>0</v>
      </c>
      <c r="BV302">
        <v>0</v>
      </c>
      <c r="BW302">
        <v>0</v>
      </c>
      <c r="BX302">
        <v>0</v>
      </c>
      <c r="BY302">
        <v>370</v>
      </c>
      <c r="CG302" s="4">
        <v>1</v>
      </c>
      <c r="CH302" s="4">
        <v>1</v>
      </c>
      <c r="CI302" s="5">
        <v>0</v>
      </c>
      <c r="CJ302" s="5">
        <v>0</v>
      </c>
      <c r="CK302" s="5">
        <v>0</v>
      </c>
      <c r="CL302" s="5">
        <v>0</v>
      </c>
    </row>
    <row r="303" spans="1:91" hidden="1" x14ac:dyDescent="0.2">
      <c r="A303" t="s">
        <v>755</v>
      </c>
      <c r="B303" t="s">
        <v>604</v>
      </c>
      <c r="C303" t="s">
        <v>745</v>
      </c>
      <c r="D303">
        <v>2.5</v>
      </c>
      <c r="E303" t="s">
        <v>632</v>
      </c>
      <c r="F303" t="s">
        <v>638</v>
      </c>
      <c r="G303" t="s">
        <v>610</v>
      </c>
      <c r="H303" t="s">
        <v>607</v>
      </c>
      <c r="I303">
        <v>-9.3813999999999995E-2</v>
      </c>
      <c r="J303">
        <v>-7.1676000000000004E-2</v>
      </c>
      <c r="K303">
        <v>-3.1119000000000001E-2</v>
      </c>
      <c r="L303">
        <v>1967.6</v>
      </c>
      <c r="M303">
        <v>-46.841999999999999</v>
      </c>
      <c r="N303">
        <v>4.2039</v>
      </c>
      <c r="O303">
        <v>0.72638999999999998</v>
      </c>
      <c r="P303">
        <v>1983.8</v>
      </c>
      <c r="Q303">
        <v>62.628</v>
      </c>
      <c r="R303">
        <v>0.98497999999999997</v>
      </c>
      <c r="S303">
        <v>0.98404000000000003</v>
      </c>
      <c r="T303">
        <v>6.4265000000000003E-2</v>
      </c>
      <c r="U303">
        <v>5.1651000000000002E-2</v>
      </c>
      <c r="V303">
        <v>0.98123000000000005</v>
      </c>
      <c r="W303">
        <v>0.98046999999999995</v>
      </c>
      <c r="X303">
        <v>7.1822999999999998E-2</v>
      </c>
      <c r="Y303">
        <v>5.3247000000000003E-2</v>
      </c>
      <c r="Z303">
        <v>0.79349000000000003</v>
      </c>
      <c r="AA303">
        <v>0.78505999999999998</v>
      </c>
      <c r="AB303">
        <v>0.23826</v>
      </c>
      <c r="AC303">
        <v>0.19858000000000001</v>
      </c>
      <c r="AD303">
        <v>52</v>
      </c>
      <c r="AE303">
        <v>52</v>
      </c>
      <c r="AF303">
        <v>0.41726000000000002</v>
      </c>
      <c r="AG303">
        <v>2.1408E-2</v>
      </c>
      <c r="AH303">
        <v>0.39584999999999998</v>
      </c>
      <c r="AI303">
        <v>52</v>
      </c>
      <c r="AJ303">
        <v>48</v>
      </c>
      <c r="AK303">
        <v>8</v>
      </c>
      <c r="AL303">
        <v>0</v>
      </c>
      <c r="AM303">
        <v>1</v>
      </c>
      <c r="AN303">
        <v>0</v>
      </c>
      <c r="AO303">
        <v>0.94540999999999997</v>
      </c>
      <c r="AP303">
        <v>0</v>
      </c>
      <c r="AQ303">
        <v>1</v>
      </c>
      <c r="AR303" t="s">
        <v>95</v>
      </c>
      <c r="AS303" t="s">
        <v>95</v>
      </c>
      <c r="AT303" t="s">
        <v>95</v>
      </c>
      <c r="AU303" t="s">
        <v>95</v>
      </c>
      <c r="AV303" t="s">
        <v>95</v>
      </c>
      <c r="AW303" t="s">
        <v>95</v>
      </c>
      <c r="AX303" t="s">
        <v>95</v>
      </c>
      <c r="AY303" t="s">
        <v>95</v>
      </c>
      <c r="AZ303" t="s">
        <v>95</v>
      </c>
      <c r="BA303" t="s">
        <v>95</v>
      </c>
      <c r="BB303" t="s">
        <v>95</v>
      </c>
      <c r="BC303" t="s">
        <v>95</v>
      </c>
      <c r="BD303" t="s">
        <v>95</v>
      </c>
      <c r="BE303">
        <v>1</v>
      </c>
      <c r="BH303" t="s">
        <v>276</v>
      </c>
      <c r="BI303">
        <v>0</v>
      </c>
      <c r="BL303">
        <v>1</v>
      </c>
      <c r="BM303">
        <v>1</v>
      </c>
      <c r="BP303">
        <v>0</v>
      </c>
      <c r="BQ303">
        <v>0</v>
      </c>
      <c r="BS303">
        <v>1</v>
      </c>
      <c r="BT303">
        <v>1</v>
      </c>
      <c r="BU303">
        <v>0</v>
      </c>
      <c r="BV303">
        <v>0</v>
      </c>
      <c r="BW303">
        <v>0</v>
      </c>
      <c r="BX303">
        <v>0</v>
      </c>
      <c r="BY303">
        <v>371</v>
      </c>
      <c r="CG303" s="4">
        <v>1</v>
      </c>
      <c r="CH303" s="4">
        <v>1</v>
      </c>
      <c r="CI303" s="5">
        <v>0</v>
      </c>
      <c r="CJ303" s="5">
        <v>0</v>
      </c>
      <c r="CK303" s="5">
        <v>0</v>
      </c>
      <c r="CL303" s="5">
        <v>0</v>
      </c>
    </row>
    <row r="304" spans="1:91" hidden="1" x14ac:dyDescent="0.2">
      <c r="A304" t="s">
        <v>756</v>
      </c>
      <c r="B304" t="s">
        <v>604</v>
      </c>
      <c r="C304" t="s">
        <v>745</v>
      </c>
      <c r="D304">
        <v>2.5</v>
      </c>
      <c r="E304" t="s">
        <v>632</v>
      </c>
      <c r="F304" t="s">
        <v>641</v>
      </c>
      <c r="G304" t="s">
        <v>636</v>
      </c>
      <c r="H304" t="s">
        <v>607</v>
      </c>
      <c r="I304">
        <v>5.8756000000000003E-2</v>
      </c>
      <c r="J304">
        <v>1.5572000000000001E-2</v>
      </c>
      <c r="K304">
        <v>0.26497999999999999</v>
      </c>
      <c r="L304">
        <v>1979.2</v>
      </c>
      <c r="M304">
        <v>74.792000000000002</v>
      </c>
      <c r="N304">
        <v>23.521999999999998</v>
      </c>
      <c r="O304">
        <v>6.8305999999999996</v>
      </c>
      <c r="P304">
        <v>1941.3</v>
      </c>
      <c r="Q304">
        <v>-512.48</v>
      </c>
      <c r="R304">
        <v>0.97011000000000003</v>
      </c>
      <c r="S304">
        <v>0.96823999999999999</v>
      </c>
      <c r="T304">
        <v>0.70470999999999995</v>
      </c>
      <c r="U304">
        <v>0.55940999999999996</v>
      </c>
      <c r="V304">
        <v>0.91251000000000004</v>
      </c>
      <c r="W304">
        <v>0.90893999999999997</v>
      </c>
      <c r="X304">
        <v>1.2056</v>
      </c>
      <c r="Y304">
        <v>0.93567999999999996</v>
      </c>
      <c r="Z304">
        <v>0.95204</v>
      </c>
      <c r="AA304">
        <v>0.95008999999999999</v>
      </c>
      <c r="AB304">
        <v>0.89258000000000004</v>
      </c>
      <c r="AC304">
        <v>0.70752999999999999</v>
      </c>
      <c r="AD304">
        <v>52</v>
      </c>
      <c r="AE304">
        <v>52</v>
      </c>
      <c r="AF304">
        <v>0.94250999999999996</v>
      </c>
      <c r="AG304">
        <v>0.29694999999999999</v>
      </c>
      <c r="AH304">
        <v>0.64556000000000002</v>
      </c>
      <c r="AI304">
        <v>52</v>
      </c>
      <c r="AJ304">
        <v>2</v>
      </c>
      <c r="AK304">
        <v>51</v>
      </c>
      <c r="AL304">
        <v>0</v>
      </c>
      <c r="AM304">
        <v>0</v>
      </c>
      <c r="AN304">
        <v>0</v>
      </c>
      <c r="AO304">
        <v>0.98109999999999997</v>
      </c>
      <c r="AP304">
        <v>0</v>
      </c>
      <c r="AQ304">
        <v>1</v>
      </c>
      <c r="AR304" t="s">
        <v>95</v>
      </c>
      <c r="AS304" t="s">
        <v>95</v>
      </c>
      <c r="AT304" t="s">
        <v>95</v>
      </c>
      <c r="AU304" t="s">
        <v>95</v>
      </c>
      <c r="AV304" t="s">
        <v>95</v>
      </c>
      <c r="AW304" t="s">
        <v>95</v>
      </c>
      <c r="AX304" t="s">
        <v>95</v>
      </c>
      <c r="AY304" t="s">
        <v>95</v>
      </c>
      <c r="AZ304" t="s">
        <v>95</v>
      </c>
      <c r="BA304" t="s">
        <v>95</v>
      </c>
      <c r="BB304" t="s">
        <v>95</v>
      </c>
      <c r="BC304" t="s">
        <v>95</v>
      </c>
      <c r="BD304" t="s">
        <v>95</v>
      </c>
      <c r="BE304">
        <v>1</v>
      </c>
      <c r="BH304" t="s">
        <v>276</v>
      </c>
      <c r="BI304">
        <v>0</v>
      </c>
      <c r="BL304">
        <v>1</v>
      </c>
      <c r="BM304">
        <v>1</v>
      </c>
      <c r="BP304">
        <v>0</v>
      </c>
      <c r="BQ304">
        <v>0</v>
      </c>
      <c r="BS304">
        <v>1</v>
      </c>
      <c r="BT304">
        <v>1</v>
      </c>
      <c r="BU304">
        <v>0</v>
      </c>
      <c r="BV304">
        <v>0</v>
      </c>
      <c r="BW304">
        <v>0</v>
      </c>
      <c r="BX304">
        <v>0</v>
      </c>
      <c r="BY304">
        <v>372</v>
      </c>
      <c r="CG304" s="4">
        <v>1</v>
      </c>
      <c r="CH304" s="4">
        <v>1</v>
      </c>
      <c r="CI304" s="5">
        <v>0</v>
      </c>
      <c r="CJ304" s="5">
        <v>0</v>
      </c>
      <c r="CK304" s="5">
        <v>0</v>
      </c>
      <c r="CL304" s="5">
        <v>0</v>
      </c>
    </row>
    <row r="305" spans="1:90" hidden="1" x14ac:dyDescent="0.2">
      <c r="A305" t="s">
        <v>757</v>
      </c>
      <c r="B305" t="s">
        <v>604</v>
      </c>
      <c r="C305" t="s">
        <v>745</v>
      </c>
      <c r="D305">
        <v>2.5</v>
      </c>
      <c r="E305" t="s">
        <v>632</v>
      </c>
      <c r="F305" t="s">
        <v>643</v>
      </c>
      <c r="G305" t="s">
        <v>610</v>
      </c>
      <c r="H305" t="s">
        <v>607</v>
      </c>
      <c r="I305">
        <v>5.8180000000000003E-2</v>
      </c>
      <c r="J305">
        <v>2.0181999999999999E-2</v>
      </c>
      <c r="K305">
        <v>0.29304000000000002</v>
      </c>
      <c r="L305">
        <v>1986.6</v>
      </c>
      <c r="M305">
        <v>75.531999999999996</v>
      </c>
      <c r="N305">
        <v>22.997</v>
      </c>
      <c r="O305">
        <v>7.9850000000000003</v>
      </c>
      <c r="P305">
        <v>1969.9</v>
      </c>
      <c r="Q305">
        <v>-570.79</v>
      </c>
      <c r="R305">
        <v>0.93133999999999995</v>
      </c>
      <c r="S305">
        <v>0.92705000000000004</v>
      </c>
      <c r="T305">
        <v>1.1910000000000001</v>
      </c>
      <c r="U305">
        <v>0.88831000000000004</v>
      </c>
      <c r="V305">
        <v>0.90054000000000001</v>
      </c>
      <c r="W305">
        <v>0.89648000000000005</v>
      </c>
      <c r="X305">
        <v>1.4334</v>
      </c>
      <c r="Y305">
        <v>1.1896</v>
      </c>
      <c r="Z305">
        <v>0.93627000000000005</v>
      </c>
      <c r="AA305">
        <v>0.93367</v>
      </c>
      <c r="AB305">
        <v>1.1474</v>
      </c>
      <c r="AC305">
        <v>0.91425999999999996</v>
      </c>
      <c r="AD305">
        <v>52</v>
      </c>
      <c r="AE305">
        <v>52</v>
      </c>
      <c r="AF305">
        <v>1.1074999999999999</v>
      </c>
      <c r="AG305">
        <v>0.20233999999999999</v>
      </c>
      <c r="AH305">
        <v>0.90519000000000005</v>
      </c>
      <c r="AI305">
        <v>52</v>
      </c>
      <c r="AJ305">
        <v>0</v>
      </c>
      <c r="AK305">
        <v>51</v>
      </c>
      <c r="AL305">
        <v>0</v>
      </c>
      <c r="AM305">
        <v>0</v>
      </c>
      <c r="AN305">
        <v>0</v>
      </c>
      <c r="AO305">
        <v>0.96855000000000002</v>
      </c>
      <c r="AP305">
        <v>0</v>
      </c>
      <c r="AQ305">
        <v>1</v>
      </c>
      <c r="AR305" t="s">
        <v>95</v>
      </c>
      <c r="AS305" t="s">
        <v>95</v>
      </c>
      <c r="AT305" t="s">
        <v>95</v>
      </c>
      <c r="AU305" t="s">
        <v>95</v>
      </c>
      <c r="AV305" t="s">
        <v>95</v>
      </c>
      <c r="AW305" t="s">
        <v>95</v>
      </c>
      <c r="AX305" t="s">
        <v>95</v>
      </c>
      <c r="AY305" t="s">
        <v>95</v>
      </c>
      <c r="AZ305" t="s">
        <v>95</v>
      </c>
      <c r="BA305" t="s">
        <v>95</v>
      </c>
      <c r="BB305" t="s">
        <v>95</v>
      </c>
      <c r="BC305" t="s">
        <v>95</v>
      </c>
      <c r="BD305" t="s">
        <v>95</v>
      </c>
      <c r="BE305">
        <v>1</v>
      </c>
      <c r="BH305" t="s">
        <v>276</v>
      </c>
      <c r="BI305">
        <v>0</v>
      </c>
      <c r="BL305">
        <v>1</v>
      </c>
      <c r="BM305">
        <v>1</v>
      </c>
      <c r="BP305">
        <v>0</v>
      </c>
      <c r="BQ305">
        <v>0</v>
      </c>
      <c r="BS305">
        <v>1</v>
      </c>
      <c r="BT305">
        <v>1</v>
      </c>
      <c r="BU305">
        <v>0</v>
      </c>
      <c r="BV305">
        <v>0</v>
      </c>
      <c r="BW305">
        <v>0</v>
      </c>
      <c r="BX305">
        <v>0</v>
      </c>
      <c r="BY305">
        <v>373</v>
      </c>
      <c r="CG305" s="4">
        <v>1</v>
      </c>
      <c r="CH305" s="4">
        <v>1</v>
      </c>
      <c r="CI305" s="5">
        <v>0</v>
      </c>
      <c r="CJ305" s="5">
        <v>0</v>
      </c>
      <c r="CK305" s="5">
        <v>0</v>
      </c>
      <c r="CL305" s="5">
        <v>0</v>
      </c>
    </row>
    <row r="306" spans="1:90" hidden="1" x14ac:dyDescent="0.2">
      <c r="A306" t="s">
        <v>758</v>
      </c>
      <c r="B306" t="s">
        <v>604</v>
      </c>
      <c r="C306" t="s">
        <v>745</v>
      </c>
      <c r="D306">
        <v>2.5</v>
      </c>
      <c r="E306" t="s">
        <v>632</v>
      </c>
      <c r="F306" t="s">
        <v>645</v>
      </c>
      <c r="G306" t="s">
        <v>636</v>
      </c>
      <c r="H306" t="s">
        <v>607</v>
      </c>
      <c r="I306">
        <v>-7.1998999999999994E-2</v>
      </c>
      <c r="J306">
        <v>-4.9943000000000001E-2</v>
      </c>
      <c r="K306">
        <v>-2.2682999999999998E-2</v>
      </c>
      <c r="L306">
        <v>1972.5</v>
      </c>
      <c r="M306">
        <v>-61.034999999999997</v>
      </c>
      <c r="N306">
        <v>2.3372999999999999</v>
      </c>
      <c r="O306">
        <v>0.57940999999999998</v>
      </c>
      <c r="P306">
        <v>1987</v>
      </c>
      <c r="Q306">
        <v>45.755000000000003</v>
      </c>
      <c r="R306">
        <v>0.92940999999999996</v>
      </c>
      <c r="S306">
        <v>0.92498999999999998</v>
      </c>
      <c r="T306">
        <v>9.8659999999999998E-2</v>
      </c>
      <c r="U306">
        <v>6.7898E-2</v>
      </c>
      <c r="V306">
        <v>0.92156000000000005</v>
      </c>
      <c r="W306">
        <v>0.91835999999999995</v>
      </c>
      <c r="X306">
        <v>0.104</v>
      </c>
      <c r="Y306">
        <v>6.8641999999999995E-2</v>
      </c>
      <c r="Z306">
        <v>0.84052000000000004</v>
      </c>
      <c r="AA306">
        <v>0.83401000000000003</v>
      </c>
      <c r="AB306">
        <v>0.14829000000000001</v>
      </c>
      <c r="AC306">
        <v>0.12429999999999999</v>
      </c>
      <c r="AD306">
        <v>52</v>
      </c>
      <c r="AE306">
        <v>52</v>
      </c>
      <c r="AF306">
        <v>0.59011000000000002</v>
      </c>
      <c r="AG306">
        <v>5.1341999999999999E-2</v>
      </c>
      <c r="AH306">
        <v>0.53876999999999997</v>
      </c>
      <c r="AI306">
        <v>52</v>
      </c>
      <c r="AJ306">
        <v>49</v>
      </c>
      <c r="AK306">
        <v>0</v>
      </c>
      <c r="AL306">
        <v>0</v>
      </c>
      <c r="AM306">
        <v>0</v>
      </c>
      <c r="AN306">
        <v>0</v>
      </c>
      <c r="AO306">
        <v>0.95720000000000005</v>
      </c>
      <c r="AP306">
        <v>0</v>
      </c>
      <c r="AQ306">
        <v>1</v>
      </c>
      <c r="AR306" t="s">
        <v>95</v>
      </c>
      <c r="AS306" t="s">
        <v>95</v>
      </c>
      <c r="AT306" t="s">
        <v>95</v>
      </c>
      <c r="AU306" t="s">
        <v>95</v>
      </c>
      <c r="AV306" t="s">
        <v>95</v>
      </c>
      <c r="AW306" t="s">
        <v>95</v>
      </c>
      <c r="AX306" t="s">
        <v>95</v>
      </c>
      <c r="AY306" t="s">
        <v>95</v>
      </c>
      <c r="AZ306" t="s">
        <v>95</v>
      </c>
      <c r="BA306" t="s">
        <v>95</v>
      </c>
      <c r="BB306" t="s">
        <v>95</v>
      </c>
      <c r="BC306" t="s">
        <v>95</v>
      </c>
      <c r="BD306" t="s">
        <v>95</v>
      </c>
      <c r="BE306">
        <v>1</v>
      </c>
      <c r="BH306" t="s">
        <v>276</v>
      </c>
      <c r="BI306">
        <v>0</v>
      </c>
      <c r="BL306">
        <v>1</v>
      </c>
      <c r="BM306">
        <v>1</v>
      </c>
      <c r="BP306">
        <v>0</v>
      </c>
      <c r="BQ306">
        <v>0</v>
      </c>
      <c r="BS306">
        <v>1</v>
      </c>
      <c r="BT306">
        <v>1</v>
      </c>
      <c r="BU306">
        <v>0</v>
      </c>
      <c r="BV306">
        <v>0</v>
      </c>
      <c r="BW306">
        <v>0</v>
      </c>
      <c r="BX306">
        <v>0</v>
      </c>
      <c r="BY306">
        <v>374</v>
      </c>
      <c r="CG306" s="4">
        <v>1</v>
      </c>
      <c r="CH306" s="4">
        <v>1</v>
      </c>
      <c r="CI306" s="5">
        <v>0</v>
      </c>
      <c r="CJ306" s="5">
        <v>0</v>
      </c>
      <c r="CK306" s="5">
        <v>0</v>
      </c>
      <c r="CL306" s="5">
        <v>0</v>
      </c>
    </row>
    <row r="307" spans="1:90" hidden="1" x14ac:dyDescent="0.2">
      <c r="A307" t="s">
        <v>759</v>
      </c>
      <c r="B307" t="s">
        <v>604</v>
      </c>
      <c r="C307" t="s">
        <v>745</v>
      </c>
      <c r="D307">
        <v>3.5</v>
      </c>
      <c r="E307" t="s">
        <v>317</v>
      </c>
      <c r="F307" t="s">
        <v>647</v>
      </c>
      <c r="G307" t="s">
        <v>319</v>
      </c>
      <c r="H307" t="s">
        <v>607</v>
      </c>
      <c r="I307">
        <v>0.84614</v>
      </c>
      <c r="J307">
        <v>0.24837999999999999</v>
      </c>
      <c r="K307">
        <v>5.2041999999999998E-2</v>
      </c>
      <c r="L307">
        <v>2019.7</v>
      </c>
      <c r="M307">
        <v>5.1935000000000002</v>
      </c>
      <c r="N307">
        <v>4.2115</v>
      </c>
      <c r="O307">
        <v>6.3303000000000003</v>
      </c>
      <c r="P307">
        <v>2025</v>
      </c>
      <c r="Q307">
        <v>-103.74</v>
      </c>
      <c r="R307">
        <v>0.98685999999999996</v>
      </c>
      <c r="S307">
        <v>0.9859</v>
      </c>
      <c r="T307">
        <v>0.12912999999999999</v>
      </c>
      <c r="U307">
        <v>5.2914000000000003E-2</v>
      </c>
      <c r="V307">
        <v>0.91920000000000002</v>
      </c>
      <c r="W307">
        <v>0.91535</v>
      </c>
      <c r="X307">
        <v>0.32023000000000001</v>
      </c>
      <c r="Y307">
        <v>0.16797999999999999</v>
      </c>
      <c r="Z307">
        <v>0.35993999999999998</v>
      </c>
      <c r="AA307">
        <v>0.32945999999999998</v>
      </c>
      <c r="AB307">
        <v>0.90129000000000004</v>
      </c>
      <c r="AC307">
        <v>0.68067999999999995</v>
      </c>
      <c r="AD307">
        <v>45</v>
      </c>
      <c r="AE307">
        <v>7</v>
      </c>
      <c r="AF307">
        <v>0.94979000000000002</v>
      </c>
      <c r="AG307">
        <v>0.23744999999999999</v>
      </c>
      <c r="AH307">
        <v>0.71233999999999997</v>
      </c>
      <c r="AI307">
        <v>7</v>
      </c>
      <c r="AJ307">
        <v>2</v>
      </c>
      <c r="AK307">
        <v>6</v>
      </c>
      <c r="AL307">
        <v>1</v>
      </c>
      <c r="AM307">
        <v>0</v>
      </c>
      <c r="AN307">
        <v>0</v>
      </c>
      <c r="AO307">
        <v>0.84848000000000001</v>
      </c>
      <c r="AP307">
        <v>0</v>
      </c>
      <c r="AQ307">
        <v>1</v>
      </c>
      <c r="AR307" t="s">
        <v>95</v>
      </c>
      <c r="AS307" t="s">
        <v>95</v>
      </c>
      <c r="AT307" t="s">
        <v>95</v>
      </c>
      <c r="AU307" t="s">
        <v>95</v>
      </c>
      <c r="AV307" t="s">
        <v>95</v>
      </c>
      <c r="AW307" t="s">
        <v>95</v>
      </c>
      <c r="AX307" t="s">
        <v>95</v>
      </c>
      <c r="AY307" t="s">
        <v>95</v>
      </c>
      <c r="AZ307" t="s">
        <v>95</v>
      </c>
      <c r="BA307" t="s">
        <v>95</v>
      </c>
      <c r="BB307" t="s">
        <v>95</v>
      </c>
      <c r="BC307" t="s">
        <v>95</v>
      </c>
      <c r="BD307" t="s">
        <v>95</v>
      </c>
      <c r="BI307">
        <v>0</v>
      </c>
      <c r="BJ307" t="s">
        <v>137</v>
      </c>
      <c r="BK307" t="s">
        <v>133</v>
      </c>
      <c r="BL307">
        <v>1</v>
      </c>
      <c r="BM307">
        <v>1</v>
      </c>
      <c r="BN307">
        <v>0</v>
      </c>
      <c r="BO307">
        <v>0</v>
      </c>
      <c r="BP307">
        <v>0</v>
      </c>
      <c r="BQ307">
        <v>1</v>
      </c>
      <c r="BS307">
        <v>1</v>
      </c>
      <c r="BT307">
        <v>1</v>
      </c>
      <c r="BU307">
        <v>0</v>
      </c>
      <c r="BV307">
        <v>0</v>
      </c>
      <c r="BW307">
        <v>0</v>
      </c>
      <c r="BX307">
        <v>1</v>
      </c>
      <c r="BY307">
        <v>394</v>
      </c>
      <c r="CG307" s="4">
        <v>1</v>
      </c>
      <c r="CH307" s="4">
        <v>1</v>
      </c>
      <c r="CI307" s="5">
        <v>0</v>
      </c>
      <c r="CJ307" s="5">
        <v>0</v>
      </c>
      <c r="CK307" s="5">
        <v>0</v>
      </c>
      <c r="CL307" s="5">
        <v>1</v>
      </c>
    </row>
    <row r="308" spans="1:90" hidden="1" x14ac:dyDescent="0.2">
      <c r="A308" t="s">
        <v>760</v>
      </c>
      <c r="B308" t="s">
        <v>604</v>
      </c>
      <c r="C308" t="s">
        <v>745</v>
      </c>
      <c r="D308">
        <v>3.5</v>
      </c>
      <c r="E308" t="s">
        <v>317</v>
      </c>
      <c r="F308" t="s">
        <v>649</v>
      </c>
      <c r="G308" t="s">
        <v>322</v>
      </c>
      <c r="H308" t="s">
        <v>607</v>
      </c>
      <c r="I308">
        <v>51.933999999999997</v>
      </c>
      <c r="J308">
        <v>0.11948</v>
      </c>
      <c r="K308">
        <v>9.4862000000000002E-3</v>
      </c>
      <c r="L308">
        <v>2017.2</v>
      </c>
      <c r="M308">
        <v>8.4614999999999996E-2</v>
      </c>
      <c r="N308">
        <v>0.57142999999999999</v>
      </c>
      <c r="O308">
        <v>5.6626000000000003</v>
      </c>
      <c r="P308">
        <v>2043.7</v>
      </c>
      <c r="Q308">
        <v>-18.902000000000001</v>
      </c>
      <c r="R308">
        <v>0.52961999999999998</v>
      </c>
      <c r="S308">
        <v>0.49519999999999997</v>
      </c>
      <c r="T308">
        <v>0.19517999999999999</v>
      </c>
      <c r="U308">
        <v>7.6191999999999996E-2</v>
      </c>
      <c r="V308">
        <v>0.27421000000000001</v>
      </c>
      <c r="W308">
        <v>0.23965</v>
      </c>
      <c r="X308">
        <v>0.24245</v>
      </c>
      <c r="Y308">
        <v>0.13406999999999999</v>
      </c>
      <c r="Z308">
        <v>0.18740999999999999</v>
      </c>
      <c r="AA308">
        <v>0.14871000000000001</v>
      </c>
      <c r="AB308">
        <v>0.25652999999999998</v>
      </c>
      <c r="AC308">
        <v>0.16796</v>
      </c>
      <c r="AD308">
        <v>45</v>
      </c>
      <c r="AE308">
        <v>4</v>
      </c>
      <c r="AF308">
        <v>1.75</v>
      </c>
      <c r="AG308">
        <v>1.75</v>
      </c>
      <c r="AH308">
        <v>0</v>
      </c>
      <c r="AI308">
        <v>5</v>
      </c>
      <c r="AJ308">
        <v>4</v>
      </c>
      <c r="AK308">
        <v>4</v>
      </c>
      <c r="AL308">
        <v>0</v>
      </c>
      <c r="AM308">
        <v>0</v>
      </c>
      <c r="AN308">
        <v>1</v>
      </c>
      <c r="AO308">
        <v>0.5</v>
      </c>
      <c r="AP308">
        <v>1</v>
      </c>
      <c r="AQ308">
        <v>1</v>
      </c>
      <c r="AR308" t="s">
        <v>94</v>
      </c>
      <c r="AS308" t="s">
        <v>96</v>
      </c>
      <c r="AT308" t="s">
        <v>94</v>
      </c>
      <c r="AU308" t="s">
        <v>94</v>
      </c>
      <c r="AV308" t="s">
        <v>95</v>
      </c>
      <c r="AW308" t="s">
        <v>94</v>
      </c>
      <c r="AX308" t="s">
        <v>94</v>
      </c>
      <c r="AY308" t="s">
        <v>94</v>
      </c>
      <c r="AZ308" t="s">
        <v>94</v>
      </c>
      <c r="BA308" t="s">
        <v>96</v>
      </c>
      <c r="BB308" t="s">
        <v>96</v>
      </c>
      <c r="BC308" t="s">
        <v>96</v>
      </c>
      <c r="BD308" t="s">
        <v>96</v>
      </c>
      <c r="BI308">
        <v>0</v>
      </c>
      <c r="BJ308" t="s">
        <v>132</v>
      </c>
      <c r="BK308" t="s">
        <v>133</v>
      </c>
      <c r="BL308">
        <v>0</v>
      </c>
      <c r="BM308">
        <v>1</v>
      </c>
      <c r="BN308">
        <v>0</v>
      </c>
      <c r="BO308">
        <v>0</v>
      </c>
      <c r="BP308">
        <v>0</v>
      </c>
      <c r="BQ308">
        <v>0</v>
      </c>
      <c r="BS308">
        <v>0</v>
      </c>
      <c r="BT308">
        <v>0</v>
      </c>
      <c r="BU308">
        <v>0</v>
      </c>
      <c r="BV308">
        <v>0</v>
      </c>
      <c r="BW308">
        <v>0</v>
      </c>
      <c r="BX308">
        <v>0</v>
      </c>
      <c r="BY308">
        <v>395</v>
      </c>
      <c r="CA308" t="s">
        <v>123</v>
      </c>
      <c r="CG308" s="4">
        <v>0</v>
      </c>
      <c r="CH308" s="4">
        <v>1</v>
      </c>
      <c r="CI308" s="5">
        <v>0</v>
      </c>
      <c r="CJ308" s="5">
        <v>0</v>
      </c>
      <c r="CK308" s="5">
        <v>0</v>
      </c>
      <c r="CL308" s="5">
        <v>0</v>
      </c>
    </row>
    <row r="309" spans="1:90" hidden="1" x14ac:dyDescent="0.2">
      <c r="A309" t="s">
        <v>761</v>
      </c>
      <c r="B309" t="s">
        <v>604</v>
      </c>
      <c r="C309" t="s">
        <v>745</v>
      </c>
      <c r="D309">
        <v>3.5</v>
      </c>
      <c r="E309" t="s">
        <v>317</v>
      </c>
      <c r="F309" t="s">
        <v>651</v>
      </c>
      <c r="G309" t="s">
        <v>326</v>
      </c>
      <c r="H309" t="s">
        <v>607</v>
      </c>
      <c r="I309">
        <v>48.698</v>
      </c>
      <c r="J309">
        <v>1.5149E-3</v>
      </c>
      <c r="K309">
        <v>5.4018E-3</v>
      </c>
      <c r="L309">
        <v>2021.2</v>
      </c>
      <c r="M309">
        <v>9.0240000000000001E-2</v>
      </c>
      <c r="N309">
        <v>0.66666999999999998</v>
      </c>
      <c r="O309">
        <v>1555</v>
      </c>
      <c r="P309" s="1">
        <v>157470</v>
      </c>
      <c r="Q309">
        <v>-10.77</v>
      </c>
      <c r="R309">
        <v>0.65115999999999996</v>
      </c>
      <c r="S309">
        <v>0.62563999999999997</v>
      </c>
      <c r="T309">
        <v>0.12171999999999999</v>
      </c>
      <c r="U309">
        <v>2.963E-2</v>
      </c>
      <c r="V309">
        <v>-4.6511999999999998E-2</v>
      </c>
      <c r="W309">
        <v>-9.6346000000000001E-2</v>
      </c>
      <c r="X309">
        <v>0.21082000000000001</v>
      </c>
      <c r="Y309">
        <v>4.4443999999999997E-2</v>
      </c>
      <c r="Z309">
        <v>0.11589000000000001</v>
      </c>
      <c r="AA309">
        <v>7.3788000000000006E-2</v>
      </c>
      <c r="AB309">
        <v>0.19377</v>
      </c>
      <c r="AC309">
        <v>9.9538000000000001E-2</v>
      </c>
      <c r="AD309">
        <v>45</v>
      </c>
      <c r="AE309">
        <v>2</v>
      </c>
      <c r="AF309">
        <v>1.5</v>
      </c>
      <c r="AG309">
        <v>1.5</v>
      </c>
      <c r="AH309">
        <v>0</v>
      </c>
      <c r="AI309">
        <v>2</v>
      </c>
      <c r="AJ309">
        <v>1</v>
      </c>
      <c r="AK309">
        <v>1</v>
      </c>
      <c r="AL309">
        <v>0</v>
      </c>
      <c r="AM309">
        <v>0</v>
      </c>
      <c r="AN309">
        <v>0</v>
      </c>
      <c r="AO309">
        <v>0.5</v>
      </c>
      <c r="AP309">
        <v>1</v>
      </c>
      <c r="AQ309">
        <v>1</v>
      </c>
      <c r="AR309" t="s">
        <v>94</v>
      </c>
      <c r="AS309" t="s">
        <v>96</v>
      </c>
      <c r="AT309" t="s">
        <v>94</v>
      </c>
      <c r="AU309" t="s">
        <v>95</v>
      </c>
      <c r="AV309" t="s">
        <v>95</v>
      </c>
      <c r="AW309" t="s">
        <v>95</v>
      </c>
      <c r="AX309" t="s">
        <v>94</v>
      </c>
      <c r="AY309" t="s">
        <v>94</v>
      </c>
      <c r="AZ309" t="s">
        <v>94</v>
      </c>
      <c r="BA309" t="s">
        <v>96</v>
      </c>
      <c r="BB309" t="s">
        <v>96</v>
      </c>
      <c r="BC309" t="s">
        <v>96</v>
      </c>
      <c r="BD309" t="s">
        <v>96</v>
      </c>
      <c r="BI309">
        <v>0</v>
      </c>
      <c r="BJ309" t="s">
        <v>132</v>
      </c>
      <c r="BK309" t="s">
        <v>133</v>
      </c>
      <c r="BL309">
        <v>0</v>
      </c>
      <c r="BM309">
        <v>1</v>
      </c>
      <c r="BN309">
        <v>0</v>
      </c>
      <c r="BO309">
        <v>0</v>
      </c>
      <c r="BP309">
        <v>0</v>
      </c>
      <c r="BQ309">
        <v>0</v>
      </c>
      <c r="BS309">
        <v>0</v>
      </c>
      <c r="BT309">
        <v>0</v>
      </c>
      <c r="BU309">
        <v>0</v>
      </c>
      <c r="BV309">
        <v>0</v>
      </c>
      <c r="BW309">
        <v>0</v>
      </c>
      <c r="BX309">
        <v>0</v>
      </c>
      <c r="BY309">
        <v>396</v>
      </c>
      <c r="CA309" t="s">
        <v>123</v>
      </c>
      <c r="CG309" s="4">
        <v>0</v>
      </c>
      <c r="CH309" s="4">
        <v>1</v>
      </c>
      <c r="CI309" s="5">
        <v>0</v>
      </c>
      <c r="CJ309" s="5">
        <v>0</v>
      </c>
      <c r="CK309" s="5">
        <v>0</v>
      </c>
      <c r="CL309" s="5">
        <v>0</v>
      </c>
    </row>
    <row r="310" spans="1:90" hidden="1" x14ac:dyDescent="0.2">
      <c r="A310" t="s">
        <v>762</v>
      </c>
      <c r="B310" t="s">
        <v>604</v>
      </c>
      <c r="C310" t="s">
        <v>745</v>
      </c>
      <c r="D310">
        <v>3.5</v>
      </c>
      <c r="E310" t="s">
        <v>317</v>
      </c>
      <c r="F310" t="s">
        <v>653</v>
      </c>
      <c r="G310" t="s">
        <v>329</v>
      </c>
      <c r="H310" t="s">
        <v>607</v>
      </c>
      <c r="I310">
        <v>27.335000000000001</v>
      </c>
      <c r="J310">
        <v>1.5908000000000001E-3</v>
      </c>
      <c r="K310">
        <v>6.1954000000000002E-3</v>
      </c>
      <c r="L310">
        <v>2022</v>
      </c>
      <c r="M310">
        <v>0.16075999999999999</v>
      </c>
      <c r="N310">
        <v>0.91113999999999995</v>
      </c>
      <c r="O310">
        <v>1554.9</v>
      </c>
      <c r="P310" s="1">
        <v>157470</v>
      </c>
      <c r="Q310">
        <v>-12.353</v>
      </c>
      <c r="R310">
        <v>0.51149</v>
      </c>
      <c r="S310">
        <v>0.47575000000000001</v>
      </c>
      <c r="T310">
        <v>0.19209000000000001</v>
      </c>
      <c r="U310">
        <v>4.0495000000000003E-2</v>
      </c>
      <c r="V310">
        <v>-3.3396000000000002E-2</v>
      </c>
      <c r="W310">
        <v>-8.2604999999999998E-2</v>
      </c>
      <c r="X310">
        <v>0.27938000000000002</v>
      </c>
      <c r="Y310">
        <v>5.0222999999999997E-2</v>
      </c>
      <c r="Z310">
        <v>8.5713999999999999E-2</v>
      </c>
      <c r="AA310">
        <v>4.2175999999999998E-2</v>
      </c>
      <c r="AB310">
        <v>0.26279000000000002</v>
      </c>
      <c r="AC310">
        <v>0.11319</v>
      </c>
      <c r="AD310">
        <v>45</v>
      </c>
      <c r="AE310">
        <v>2</v>
      </c>
      <c r="AF310">
        <v>2</v>
      </c>
      <c r="AG310">
        <v>0.48044999999999999</v>
      </c>
      <c r="AH310">
        <v>1.5195000000000001</v>
      </c>
      <c r="AI310">
        <v>2</v>
      </c>
      <c r="AJ310">
        <v>0</v>
      </c>
      <c r="AK310">
        <v>1</v>
      </c>
      <c r="AL310">
        <v>0</v>
      </c>
      <c r="AM310">
        <v>0</v>
      </c>
      <c r="AN310">
        <v>1</v>
      </c>
      <c r="AO310">
        <v>0.22711999999999999</v>
      </c>
      <c r="AP310">
        <v>0</v>
      </c>
      <c r="AQ310">
        <v>1</v>
      </c>
      <c r="AR310" t="s">
        <v>94</v>
      </c>
      <c r="AS310" t="s">
        <v>96</v>
      </c>
      <c r="AT310" t="s">
        <v>94</v>
      </c>
      <c r="AU310" t="s">
        <v>94</v>
      </c>
      <c r="AV310" t="s">
        <v>95</v>
      </c>
      <c r="AW310" t="s">
        <v>94</v>
      </c>
      <c r="AX310" t="s">
        <v>94</v>
      </c>
      <c r="AY310" t="s">
        <v>95</v>
      </c>
      <c r="AZ310" t="s">
        <v>94</v>
      </c>
      <c r="BA310" t="s">
        <v>96</v>
      </c>
      <c r="BB310" t="s">
        <v>96</v>
      </c>
      <c r="BC310" t="s">
        <v>96</v>
      </c>
      <c r="BD310" t="s">
        <v>96</v>
      </c>
      <c r="BI310">
        <v>0</v>
      </c>
      <c r="BJ310" t="s">
        <v>132</v>
      </c>
      <c r="BK310" t="s">
        <v>133</v>
      </c>
      <c r="BL310">
        <v>0</v>
      </c>
      <c r="BM310">
        <v>1</v>
      </c>
      <c r="BN310">
        <v>0</v>
      </c>
      <c r="BO310">
        <v>0</v>
      </c>
      <c r="BP310">
        <v>0</v>
      </c>
      <c r="BQ310">
        <v>0</v>
      </c>
      <c r="BS310">
        <v>0</v>
      </c>
      <c r="BT310">
        <v>0</v>
      </c>
      <c r="BU310">
        <v>0</v>
      </c>
      <c r="BV310">
        <v>0</v>
      </c>
      <c r="BW310">
        <v>0</v>
      </c>
      <c r="BX310">
        <v>0</v>
      </c>
      <c r="BY310">
        <v>397</v>
      </c>
      <c r="CA310" t="s">
        <v>123</v>
      </c>
      <c r="CG310" s="4">
        <v>0</v>
      </c>
      <c r="CH310" s="4">
        <v>1</v>
      </c>
      <c r="CI310" s="5">
        <v>0</v>
      </c>
      <c r="CJ310" s="5">
        <v>0</v>
      </c>
      <c r="CK310" s="5">
        <v>0</v>
      </c>
      <c r="CL310" s="5">
        <v>0</v>
      </c>
    </row>
    <row r="311" spans="1:90" hidden="1" x14ac:dyDescent="0.2">
      <c r="A311" t="s">
        <v>763</v>
      </c>
      <c r="B311" t="s">
        <v>604</v>
      </c>
      <c r="C311" t="s">
        <v>745</v>
      </c>
      <c r="D311">
        <v>3.5</v>
      </c>
      <c r="E311" t="s">
        <v>317</v>
      </c>
      <c r="F311" t="s">
        <v>655</v>
      </c>
      <c r="G311" t="s">
        <v>329</v>
      </c>
      <c r="H311" t="s">
        <v>607</v>
      </c>
      <c r="I311">
        <v>27.335000000000001</v>
      </c>
      <c r="J311">
        <v>1.5908000000000001E-3</v>
      </c>
      <c r="K311">
        <v>6.1954000000000002E-3</v>
      </c>
      <c r="L311">
        <v>2022</v>
      </c>
      <c r="M311">
        <v>0.16075999999999999</v>
      </c>
      <c r="N311">
        <v>0.91113999999999995</v>
      </c>
      <c r="O311">
        <v>1554.9</v>
      </c>
      <c r="P311" s="1">
        <v>157470</v>
      </c>
      <c r="Q311">
        <v>-12.353</v>
      </c>
      <c r="R311">
        <v>0.51149</v>
      </c>
      <c r="S311">
        <v>0.47575000000000001</v>
      </c>
      <c r="T311">
        <v>0.19209000000000001</v>
      </c>
      <c r="U311">
        <v>4.0495000000000003E-2</v>
      </c>
      <c r="V311">
        <v>-3.3396000000000002E-2</v>
      </c>
      <c r="W311">
        <v>-8.2604999999999998E-2</v>
      </c>
      <c r="X311">
        <v>0.27938000000000002</v>
      </c>
      <c r="Y311">
        <v>5.0222999999999997E-2</v>
      </c>
      <c r="Z311">
        <v>8.5713999999999999E-2</v>
      </c>
      <c r="AA311">
        <v>4.2175999999999998E-2</v>
      </c>
      <c r="AB311">
        <v>0.26279000000000002</v>
      </c>
      <c r="AC311">
        <v>0.11319</v>
      </c>
      <c r="AD311">
        <v>45</v>
      </c>
      <c r="AE311">
        <v>2</v>
      </c>
      <c r="AF311">
        <v>2</v>
      </c>
      <c r="AG311">
        <v>0.48044999999999999</v>
      </c>
      <c r="AH311">
        <v>1.5195000000000001</v>
      </c>
      <c r="AI311">
        <v>2</v>
      </c>
      <c r="AJ311">
        <v>0</v>
      </c>
      <c r="AK311">
        <v>1</v>
      </c>
      <c r="AL311">
        <v>0</v>
      </c>
      <c r="AM311">
        <v>0</v>
      </c>
      <c r="AN311">
        <v>1</v>
      </c>
      <c r="AO311">
        <v>0.22711999999999999</v>
      </c>
      <c r="AP311">
        <v>0</v>
      </c>
      <c r="AQ311">
        <v>1</v>
      </c>
      <c r="AR311" t="s">
        <v>94</v>
      </c>
      <c r="AS311" t="s">
        <v>96</v>
      </c>
      <c r="AT311" t="s">
        <v>94</v>
      </c>
      <c r="AU311" t="s">
        <v>94</v>
      </c>
      <c r="AV311" t="s">
        <v>95</v>
      </c>
      <c r="AW311" t="s">
        <v>94</v>
      </c>
      <c r="AX311" t="s">
        <v>94</v>
      </c>
      <c r="AY311" t="s">
        <v>95</v>
      </c>
      <c r="AZ311" t="s">
        <v>94</v>
      </c>
      <c r="BA311" t="s">
        <v>96</v>
      </c>
      <c r="BB311" t="s">
        <v>96</v>
      </c>
      <c r="BC311" t="s">
        <v>96</v>
      </c>
      <c r="BD311" t="s">
        <v>96</v>
      </c>
      <c r="BI311">
        <v>0</v>
      </c>
      <c r="BJ311" t="s">
        <v>132</v>
      </c>
      <c r="BK311" t="s">
        <v>133</v>
      </c>
      <c r="BL311">
        <v>0</v>
      </c>
      <c r="BM311">
        <v>1</v>
      </c>
      <c r="BN311">
        <v>0</v>
      </c>
      <c r="BO311">
        <v>0</v>
      </c>
      <c r="BP311">
        <v>0</v>
      </c>
      <c r="BQ311">
        <v>0</v>
      </c>
      <c r="BS311">
        <v>0</v>
      </c>
      <c r="BT311">
        <v>0</v>
      </c>
      <c r="BU311">
        <v>0</v>
      </c>
      <c r="BV311">
        <v>0</v>
      </c>
      <c r="BW311">
        <v>0</v>
      </c>
      <c r="BX311">
        <v>0</v>
      </c>
      <c r="BY311">
        <v>398</v>
      </c>
      <c r="CA311" t="s">
        <v>123</v>
      </c>
      <c r="CG311" s="4">
        <v>0</v>
      </c>
      <c r="CH311" s="4">
        <v>1</v>
      </c>
      <c r="CI311" s="5">
        <v>0</v>
      </c>
      <c r="CJ311" s="5">
        <v>0</v>
      </c>
      <c r="CK311" s="5">
        <v>0</v>
      </c>
      <c r="CL311" s="5">
        <v>0</v>
      </c>
    </row>
    <row r="312" spans="1:90" hidden="1" x14ac:dyDescent="0.2">
      <c r="A312" t="s">
        <v>764</v>
      </c>
      <c r="B312" t="s">
        <v>604</v>
      </c>
      <c r="C312" t="s">
        <v>745</v>
      </c>
      <c r="D312">
        <v>3.5</v>
      </c>
      <c r="E312" t="s">
        <v>317</v>
      </c>
      <c r="F312" t="s">
        <v>657</v>
      </c>
      <c r="G312" t="s">
        <v>326</v>
      </c>
      <c r="H312" t="s">
        <v>607</v>
      </c>
      <c r="I312">
        <v>63.756999999999998</v>
      </c>
      <c r="J312">
        <v>0.43619999999999998</v>
      </c>
      <c r="K312">
        <v>8.3003999999999994E-3</v>
      </c>
      <c r="L312">
        <v>2021.5</v>
      </c>
      <c r="M312">
        <v>6.8925E-2</v>
      </c>
      <c r="N312">
        <v>1</v>
      </c>
      <c r="O312">
        <v>3.2478E-2</v>
      </c>
      <c r="P312">
        <v>2015.7</v>
      </c>
      <c r="Q312">
        <v>-16.550999999999998</v>
      </c>
      <c r="R312">
        <v>1</v>
      </c>
      <c r="S312">
        <v>1</v>
      </c>
      <c r="T312" s="1">
        <v>3.2905999999999999E-15</v>
      </c>
      <c r="U312" s="1">
        <v>9.1147999999999997E-16</v>
      </c>
      <c r="V312">
        <v>0.81452000000000002</v>
      </c>
      <c r="W312">
        <v>0.80567999999999995</v>
      </c>
      <c r="X312">
        <v>0.10743</v>
      </c>
      <c r="Y312">
        <v>4.0911000000000003E-2</v>
      </c>
      <c r="Z312">
        <v>0.18676000000000001</v>
      </c>
      <c r="AA312">
        <v>0.14802999999999999</v>
      </c>
      <c r="AB312">
        <v>0.22495000000000001</v>
      </c>
      <c r="AC312">
        <v>0.13977000000000001</v>
      </c>
      <c r="AD312">
        <v>45</v>
      </c>
      <c r="AE312">
        <v>3</v>
      </c>
      <c r="AF312">
        <v>1</v>
      </c>
      <c r="AG312">
        <v>1</v>
      </c>
      <c r="AH312">
        <v>0</v>
      </c>
      <c r="AI312">
        <v>3</v>
      </c>
      <c r="AJ312">
        <v>2</v>
      </c>
      <c r="AK312">
        <v>2</v>
      </c>
      <c r="AL312">
        <v>0</v>
      </c>
      <c r="AM312">
        <v>0</v>
      </c>
      <c r="AN312">
        <v>0</v>
      </c>
      <c r="AO312">
        <v>0.66666999999999998</v>
      </c>
      <c r="AP312">
        <v>1</v>
      </c>
      <c r="AQ312">
        <v>1</v>
      </c>
      <c r="AR312" t="s">
        <v>95</v>
      </c>
      <c r="AS312" t="s">
        <v>96</v>
      </c>
      <c r="AT312" t="s">
        <v>94</v>
      </c>
      <c r="AU312" t="s">
        <v>95</v>
      </c>
      <c r="AV312" t="s">
        <v>95</v>
      </c>
      <c r="AW312" t="s">
        <v>95</v>
      </c>
      <c r="AX312" t="s">
        <v>94</v>
      </c>
      <c r="AY312" t="s">
        <v>94</v>
      </c>
      <c r="AZ312" t="s">
        <v>94</v>
      </c>
      <c r="BA312" t="s">
        <v>96</v>
      </c>
      <c r="BB312" t="s">
        <v>96</v>
      </c>
      <c r="BC312" t="s">
        <v>96</v>
      </c>
      <c r="BD312" t="s">
        <v>96</v>
      </c>
      <c r="BI312">
        <v>0</v>
      </c>
      <c r="BJ312" t="s">
        <v>132</v>
      </c>
      <c r="BK312" t="s">
        <v>133</v>
      </c>
      <c r="BL312">
        <v>0</v>
      </c>
      <c r="BM312">
        <v>1</v>
      </c>
      <c r="BN312">
        <v>0</v>
      </c>
      <c r="BO312">
        <v>0</v>
      </c>
      <c r="BP312">
        <v>0</v>
      </c>
      <c r="BQ312">
        <v>0</v>
      </c>
      <c r="BS312">
        <v>0</v>
      </c>
      <c r="BT312">
        <v>0</v>
      </c>
      <c r="BU312">
        <v>0</v>
      </c>
      <c r="BV312">
        <v>0</v>
      </c>
      <c r="BW312">
        <v>0</v>
      </c>
      <c r="BX312">
        <v>0</v>
      </c>
      <c r="BY312">
        <v>399</v>
      </c>
      <c r="CA312" t="s">
        <v>123</v>
      </c>
      <c r="CG312" s="4">
        <v>0</v>
      </c>
      <c r="CH312" s="4">
        <v>1</v>
      </c>
      <c r="CI312" s="5">
        <v>0</v>
      </c>
      <c r="CJ312" s="5">
        <v>0</v>
      </c>
      <c r="CK312" s="5">
        <v>0</v>
      </c>
      <c r="CL312" s="5">
        <v>0</v>
      </c>
    </row>
    <row r="313" spans="1:90" hidden="1" x14ac:dyDescent="0.2">
      <c r="A313" t="s">
        <v>765</v>
      </c>
      <c r="B313" t="s">
        <v>604</v>
      </c>
      <c r="C313" t="s">
        <v>745</v>
      </c>
      <c r="D313">
        <v>3.5</v>
      </c>
      <c r="E313" t="s">
        <v>317</v>
      </c>
      <c r="F313" t="s">
        <v>659</v>
      </c>
      <c r="G313" t="s">
        <v>336</v>
      </c>
      <c r="H313" t="s">
        <v>607</v>
      </c>
      <c r="I313">
        <v>0.69105000000000005</v>
      </c>
      <c r="J313">
        <v>0.36501</v>
      </c>
      <c r="K313">
        <v>0.17457</v>
      </c>
      <c r="L313">
        <v>2022.1</v>
      </c>
      <c r="M313">
        <v>6.3590999999999998</v>
      </c>
      <c r="N313">
        <v>25.245000000000001</v>
      </c>
      <c r="O313">
        <v>1.1228</v>
      </c>
      <c r="P313">
        <v>2015.9</v>
      </c>
      <c r="Q313">
        <v>-348.05</v>
      </c>
      <c r="R313">
        <v>0.99851000000000001</v>
      </c>
      <c r="S313">
        <v>0.99841000000000002</v>
      </c>
      <c r="T313">
        <v>0.16303999999999999</v>
      </c>
      <c r="U313">
        <v>6.9334999999999994E-2</v>
      </c>
      <c r="V313">
        <v>0.98223000000000005</v>
      </c>
      <c r="W313">
        <v>0.98138000000000003</v>
      </c>
      <c r="X313">
        <v>0.56386999999999998</v>
      </c>
      <c r="Y313">
        <v>0.27516000000000002</v>
      </c>
      <c r="Z313">
        <v>0.2873</v>
      </c>
      <c r="AA313">
        <v>0.25335999999999997</v>
      </c>
      <c r="AB313">
        <v>3.5709</v>
      </c>
      <c r="AC313">
        <v>2.3990999999999998</v>
      </c>
      <c r="AD313">
        <v>45</v>
      </c>
      <c r="AE313">
        <v>7</v>
      </c>
      <c r="AF313">
        <v>0.79225000000000001</v>
      </c>
      <c r="AG313">
        <v>3.9612000000000001E-2</v>
      </c>
      <c r="AH313">
        <v>0.75263999999999998</v>
      </c>
      <c r="AI313">
        <v>7</v>
      </c>
      <c r="AJ313">
        <v>0</v>
      </c>
      <c r="AK313">
        <v>6</v>
      </c>
      <c r="AL313">
        <v>0</v>
      </c>
      <c r="AM313">
        <v>0</v>
      </c>
      <c r="AN313">
        <v>1</v>
      </c>
      <c r="AO313">
        <v>0.74082000000000003</v>
      </c>
      <c r="AP313">
        <v>0</v>
      </c>
      <c r="AQ313">
        <v>1</v>
      </c>
      <c r="AR313" t="s">
        <v>95</v>
      </c>
      <c r="AS313" t="s">
        <v>95</v>
      </c>
      <c r="AT313" t="s">
        <v>95</v>
      </c>
      <c r="AU313" t="s">
        <v>95</v>
      </c>
      <c r="AV313" t="s">
        <v>95</v>
      </c>
      <c r="AW313" t="s">
        <v>95</v>
      </c>
      <c r="AX313" t="s">
        <v>95</v>
      </c>
      <c r="AY313" t="s">
        <v>95</v>
      </c>
      <c r="AZ313" t="s">
        <v>94</v>
      </c>
      <c r="BA313" t="s">
        <v>95</v>
      </c>
      <c r="BB313" t="s">
        <v>94</v>
      </c>
      <c r="BC313" t="s">
        <v>95</v>
      </c>
      <c r="BD313" t="s">
        <v>94</v>
      </c>
      <c r="BH313" t="s">
        <v>389</v>
      </c>
      <c r="BI313">
        <v>1</v>
      </c>
      <c r="BJ313" t="s">
        <v>97</v>
      </c>
      <c r="BK313" t="s">
        <v>337</v>
      </c>
      <c r="BL313">
        <v>0</v>
      </c>
      <c r="BM313">
        <v>0</v>
      </c>
      <c r="BN313">
        <v>0</v>
      </c>
      <c r="BO313">
        <v>0</v>
      </c>
      <c r="BP313">
        <v>0</v>
      </c>
      <c r="BQ313">
        <v>0</v>
      </c>
      <c r="BS313">
        <v>1</v>
      </c>
      <c r="BT313">
        <v>1</v>
      </c>
      <c r="BU313">
        <v>0</v>
      </c>
      <c r="BV313">
        <v>0</v>
      </c>
      <c r="BW313">
        <v>0</v>
      </c>
      <c r="BX313">
        <v>0</v>
      </c>
      <c r="BY313">
        <v>400</v>
      </c>
      <c r="BZ313" t="s">
        <v>123</v>
      </c>
      <c r="CA313" t="s">
        <v>123</v>
      </c>
      <c r="CG313" s="4">
        <v>1</v>
      </c>
      <c r="CH313" s="4">
        <v>1</v>
      </c>
      <c r="CI313" s="5">
        <v>0</v>
      </c>
      <c r="CJ313" s="5">
        <v>0</v>
      </c>
      <c r="CK313" s="5">
        <v>0</v>
      </c>
      <c r="CL313" s="5">
        <v>0</v>
      </c>
    </row>
    <row r="314" spans="1:90" hidden="1" x14ac:dyDescent="0.2">
      <c r="A314" t="s">
        <v>766</v>
      </c>
      <c r="B314" t="s">
        <v>604</v>
      </c>
      <c r="C314" t="s">
        <v>745</v>
      </c>
      <c r="D314">
        <v>3.5</v>
      </c>
      <c r="E314" t="s">
        <v>317</v>
      </c>
      <c r="F314" t="s">
        <v>661</v>
      </c>
      <c r="G314" t="s">
        <v>340</v>
      </c>
      <c r="H314" t="s">
        <v>607</v>
      </c>
      <c r="I314">
        <v>0.74941999999999998</v>
      </c>
      <c r="J314">
        <v>4.3854999999999996E-3</v>
      </c>
      <c r="K314">
        <v>3.5487999999999999E-2</v>
      </c>
      <c r="L314">
        <v>2020.1</v>
      </c>
      <c r="M314">
        <v>5.8638000000000003</v>
      </c>
      <c r="N314">
        <v>4.7732999999999999</v>
      </c>
      <c r="O314">
        <v>1554.3</v>
      </c>
      <c r="P314" s="1">
        <v>157530</v>
      </c>
      <c r="Q314">
        <v>-70.731999999999999</v>
      </c>
      <c r="R314">
        <v>0.97694000000000003</v>
      </c>
      <c r="S314">
        <v>0.97516999999999998</v>
      </c>
      <c r="T314">
        <v>0.12820999999999999</v>
      </c>
      <c r="U314">
        <v>5.0588000000000001E-2</v>
      </c>
      <c r="V314">
        <v>-0.10926</v>
      </c>
      <c r="W314">
        <v>-0.16472000000000001</v>
      </c>
      <c r="X314">
        <v>0.88920999999999994</v>
      </c>
      <c r="Y314">
        <v>0.27906999999999998</v>
      </c>
      <c r="Z314">
        <v>0.27207999999999999</v>
      </c>
      <c r="AA314">
        <v>0.23569000000000001</v>
      </c>
      <c r="AB314">
        <v>0.72033000000000003</v>
      </c>
      <c r="AC314">
        <v>0.48977999999999999</v>
      </c>
      <c r="AD314">
        <v>43</v>
      </c>
      <c r="AE314">
        <v>5</v>
      </c>
      <c r="AF314">
        <v>0.83799000000000001</v>
      </c>
      <c r="AG314">
        <v>0.20949999999999999</v>
      </c>
      <c r="AH314">
        <v>0.62848999999999999</v>
      </c>
      <c r="AI314">
        <v>5</v>
      </c>
      <c r="AJ314">
        <v>0</v>
      </c>
      <c r="AK314">
        <v>4</v>
      </c>
      <c r="AL314">
        <v>0</v>
      </c>
      <c r="AM314">
        <v>0</v>
      </c>
      <c r="AN314">
        <v>0</v>
      </c>
      <c r="AO314">
        <v>0.70587999999999995</v>
      </c>
      <c r="AP314">
        <v>0</v>
      </c>
      <c r="AQ314">
        <v>1</v>
      </c>
      <c r="AR314" t="s">
        <v>95</v>
      </c>
      <c r="AS314" t="s">
        <v>96</v>
      </c>
      <c r="AT314" t="s">
        <v>95</v>
      </c>
      <c r="AU314" t="s">
        <v>95</v>
      </c>
      <c r="AV314" t="s">
        <v>95</v>
      </c>
      <c r="AW314" t="s">
        <v>95</v>
      </c>
      <c r="AX314" t="s">
        <v>95</v>
      </c>
      <c r="AY314" t="s">
        <v>95</v>
      </c>
      <c r="AZ314" t="s">
        <v>94</v>
      </c>
      <c r="BA314" t="s">
        <v>96</v>
      </c>
      <c r="BB314" t="s">
        <v>96</v>
      </c>
      <c r="BC314" t="s">
        <v>95</v>
      </c>
      <c r="BD314" t="s">
        <v>95</v>
      </c>
      <c r="BH314" t="s">
        <v>341</v>
      </c>
      <c r="BI314">
        <v>1</v>
      </c>
      <c r="BJ314" t="s">
        <v>97</v>
      </c>
      <c r="BK314" t="s">
        <v>138</v>
      </c>
      <c r="BL314">
        <v>0</v>
      </c>
      <c r="BM314">
        <v>0</v>
      </c>
      <c r="BN314">
        <v>0</v>
      </c>
      <c r="BO314">
        <v>0</v>
      </c>
      <c r="BP314">
        <v>0</v>
      </c>
      <c r="BQ314">
        <v>0</v>
      </c>
      <c r="BS314">
        <v>1</v>
      </c>
      <c r="BT314">
        <v>1</v>
      </c>
      <c r="BU314">
        <v>0</v>
      </c>
      <c r="BV314">
        <v>0</v>
      </c>
      <c r="BW314">
        <v>0</v>
      </c>
      <c r="BX314">
        <v>0</v>
      </c>
      <c r="BY314">
        <v>401</v>
      </c>
      <c r="BZ314" t="s">
        <v>123</v>
      </c>
      <c r="CA314" t="s">
        <v>123</v>
      </c>
      <c r="CG314" s="4">
        <v>1</v>
      </c>
      <c r="CH314" s="4">
        <v>1</v>
      </c>
      <c r="CI314" s="5">
        <v>0</v>
      </c>
      <c r="CJ314" s="5">
        <v>0</v>
      </c>
      <c r="CK314" s="5">
        <v>0</v>
      </c>
      <c r="CL314" s="5">
        <v>0</v>
      </c>
    </row>
    <row r="315" spans="1:90" hidden="1" x14ac:dyDescent="0.2">
      <c r="A315" t="s">
        <v>767</v>
      </c>
      <c r="B315" t="s">
        <v>604</v>
      </c>
      <c r="C315" t="s">
        <v>745</v>
      </c>
      <c r="D315">
        <v>3.5</v>
      </c>
      <c r="E315" t="s">
        <v>317</v>
      </c>
      <c r="F315" t="s">
        <v>663</v>
      </c>
      <c r="G315" t="s">
        <v>344</v>
      </c>
      <c r="H315" t="s">
        <v>607</v>
      </c>
      <c r="I315">
        <v>0.84614</v>
      </c>
      <c r="J315">
        <v>0.24837999999999999</v>
      </c>
      <c r="K315">
        <v>5.2041999999999998E-2</v>
      </c>
      <c r="L315">
        <v>2019.7</v>
      </c>
      <c r="M315">
        <v>5.1935000000000002</v>
      </c>
      <c r="N315">
        <v>4.2115</v>
      </c>
      <c r="O315">
        <v>6.3303000000000003</v>
      </c>
      <c r="P315">
        <v>2025</v>
      </c>
      <c r="Q315">
        <v>-103.74</v>
      </c>
      <c r="R315">
        <v>0.98685999999999996</v>
      </c>
      <c r="S315">
        <v>0.9859</v>
      </c>
      <c r="T315">
        <v>0.12912999999999999</v>
      </c>
      <c r="U315">
        <v>5.2914000000000003E-2</v>
      </c>
      <c r="V315">
        <v>0.91920000000000002</v>
      </c>
      <c r="W315">
        <v>0.91535</v>
      </c>
      <c r="X315">
        <v>0.32023000000000001</v>
      </c>
      <c r="Y315">
        <v>0.16797999999999999</v>
      </c>
      <c r="Z315">
        <v>0.35993999999999998</v>
      </c>
      <c r="AA315">
        <v>0.32945999999999998</v>
      </c>
      <c r="AB315">
        <v>0.90129000000000004</v>
      </c>
      <c r="AC315">
        <v>0.68067999999999995</v>
      </c>
      <c r="AD315">
        <v>45</v>
      </c>
      <c r="AE315">
        <v>7</v>
      </c>
      <c r="AF315">
        <v>0.94979000000000002</v>
      </c>
      <c r="AG315">
        <v>0.23744999999999999</v>
      </c>
      <c r="AH315">
        <v>0.71233999999999997</v>
      </c>
      <c r="AI315">
        <v>7</v>
      </c>
      <c r="AJ315">
        <v>2</v>
      </c>
      <c r="AK315">
        <v>6</v>
      </c>
      <c r="AL315">
        <v>1</v>
      </c>
      <c r="AM315">
        <v>0</v>
      </c>
      <c r="AN315">
        <v>0</v>
      </c>
      <c r="AO315">
        <v>0.84848000000000001</v>
      </c>
      <c r="AP315">
        <v>0</v>
      </c>
      <c r="AQ315">
        <v>1</v>
      </c>
      <c r="AR315" t="s">
        <v>95</v>
      </c>
      <c r="AS315" t="s">
        <v>95</v>
      </c>
      <c r="AT315" t="s">
        <v>95</v>
      </c>
      <c r="AU315" t="s">
        <v>95</v>
      </c>
      <c r="AV315" t="s">
        <v>95</v>
      </c>
      <c r="AW315" t="s">
        <v>95</v>
      </c>
      <c r="AX315" t="s">
        <v>95</v>
      </c>
      <c r="AY315" t="s">
        <v>95</v>
      </c>
      <c r="AZ315" t="s">
        <v>95</v>
      </c>
      <c r="BA315" t="s">
        <v>95</v>
      </c>
      <c r="BB315" t="s">
        <v>95</v>
      </c>
      <c r="BC315" t="s">
        <v>95</v>
      </c>
      <c r="BD315" t="s">
        <v>95</v>
      </c>
      <c r="BH315" t="s">
        <v>345</v>
      </c>
      <c r="BI315">
        <v>1</v>
      </c>
      <c r="BJ315" t="s">
        <v>97</v>
      </c>
      <c r="BK315" t="s">
        <v>180</v>
      </c>
      <c r="BL315">
        <v>0</v>
      </c>
      <c r="BM315">
        <v>0</v>
      </c>
      <c r="BN315">
        <v>0</v>
      </c>
      <c r="BO315">
        <v>0</v>
      </c>
      <c r="BP315">
        <v>0</v>
      </c>
      <c r="BQ315">
        <v>0</v>
      </c>
      <c r="BS315">
        <v>1</v>
      </c>
      <c r="BT315">
        <v>1</v>
      </c>
      <c r="BU315">
        <v>0</v>
      </c>
      <c r="BV315">
        <v>0</v>
      </c>
      <c r="BW315">
        <v>0</v>
      </c>
      <c r="BX315">
        <v>0</v>
      </c>
      <c r="BY315">
        <v>402</v>
      </c>
      <c r="BZ315" t="s">
        <v>123</v>
      </c>
      <c r="CA315" t="s">
        <v>123</v>
      </c>
      <c r="CG315" s="4">
        <v>1</v>
      </c>
      <c r="CH315" s="4">
        <v>1</v>
      </c>
      <c r="CI315" s="5">
        <v>0</v>
      </c>
      <c r="CJ315" s="5">
        <v>0</v>
      </c>
      <c r="CK315" s="5">
        <v>0</v>
      </c>
      <c r="CL315" s="5">
        <v>0</v>
      </c>
    </row>
    <row r="316" spans="1:90" hidden="1" x14ac:dyDescent="0.2">
      <c r="A316" t="s">
        <v>768</v>
      </c>
      <c r="B316" t="s">
        <v>604</v>
      </c>
      <c r="C316" t="s">
        <v>745</v>
      </c>
      <c r="D316">
        <v>3.5</v>
      </c>
      <c r="E316" t="s">
        <v>317</v>
      </c>
      <c r="F316" t="s">
        <v>665</v>
      </c>
      <c r="G316" t="s">
        <v>348</v>
      </c>
      <c r="H316" t="s">
        <v>607</v>
      </c>
      <c r="I316">
        <v>16.510999999999999</v>
      </c>
      <c r="J316">
        <v>1.3683E-3</v>
      </c>
      <c r="K316">
        <v>3.8462000000000001E-3</v>
      </c>
      <c r="L316">
        <v>2018</v>
      </c>
      <c r="M316">
        <v>0.26615</v>
      </c>
      <c r="N316">
        <v>3.0331999999999999</v>
      </c>
      <c r="O316">
        <v>1554.9</v>
      </c>
      <c r="P316" s="1">
        <v>157460</v>
      </c>
      <c r="Q316">
        <v>-7.6627999999999998</v>
      </c>
      <c r="R316">
        <v>1</v>
      </c>
      <c r="S316">
        <v>1</v>
      </c>
      <c r="T316" s="1">
        <v>1.6140999999999999E-8</v>
      </c>
      <c r="U316" s="1">
        <v>2.6955E-9</v>
      </c>
      <c r="V316">
        <v>-2.6315999999999999E-2</v>
      </c>
      <c r="W316">
        <v>-8.3333000000000004E-2</v>
      </c>
      <c r="X316">
        <v>0.16012999999999999</v>
      </c>
      <c r="Y316">
        <v>2.5641000000000001E-2</v>
      </c>
      <c r="Z316">
        <v>7.4999999999999997E-2</v>
      </c>
      <c r="AA316">
        <v>2.3611E-2</v>
      </c>
      <c r="AB316">
        <v>0.15201999999999999</v>
      </c>
      <c r="AC316">
        <v>6.2459000000000001E-2</v>
      </c>
      <c r="AD316">
        <v>39</v>
      </c>
      <c r="AE316">
        <v>1</v>
      </c>
      <c r="AF316">
        <v>0.32968999999999998</v>
      </c>
      <c r="AG316">
        <v>0.32968999999999998</v>
      </c>
      <c r="AH316">
        <v>0</v>
      </c>
      <c r="AI316">
        <v>1</v>
      </c>
      <c r="AJ316">
        <v>0</v>
      </c>
      <c r="AK316">
        <v>0</v>
      </c>
      <c r="AL316">
        <v>0</v>
      </c>
      <c r="AM316">
        <v>0</v>
      </c>
      <c r="AP316">
        <v>1</v>
      </c>
      <c r="AQ316">
        <v>1</v>
      </c>
      <c r="AR316" t="s">
        <v>95</v>
      </c>
      <c r="AS316" t="s">
        <v>96</v>
      </c>
      <c r="AT316" t="s">
        <v>94</v>
      </c>
      <c r="AU316" t="s">
        <v>94</v>
      </c>
      <c r="AV316" t="s">
        <v>94</v>
      </c>
      <c r="AW316" t="s">
        <v>94</v>
      </c>
      <c r="AX316" t="s">
        <v>94</v>
      </c>
      <c r="AY316" t="s">
        <v>94</v>
      </c>
      <c r="AZ316" t="s">
        <v>94</v>
      </c>
      <c r="BA316" t="s">
        <v>96</v>
      </c>
      <c r="BB316" t="s">
        <v>96</v>
      </c>
      <c r="BC316" t="s">
        <v>96</v>
      </c>
      <c r="BD316" t="s">
        <v>96</v>
      </c>
      <c r="BH316" t="s">
        <v>341</v>
      </c>
      <c r="BI316">
        <v>1</v>
      </c>
      <c r="BJ316" t="s">
        <v>97</v>
      </c>
      <c r="BK316" t="s">
        <v>138</v>
      </c>
      <c r="BL316">
        <v>0</v>
      </c>
      <c r="BM316">
        <v>0</v>
      </c>
      <c r="BN316">
        <v>0</v>
      </c>
      <c r="BO316">
        <v>0</v>
      </c>
      <c r="BP316">
        <v>0</v>
      </c>
      <c r="BQ316">
        <v>0</v>
      </c>
      <c r="BS316">
        <v>0</v>
      </c>
      <c r="BT316">
        <v>1</v>
      </c>
      <c r="BU316">
        <v>0</v>
      </c>
      <c r="BV316">
        <v>0</v>
      </c>
      <c r="BW316">
        <v>0</v>
      </c>
      <c r="BX316">
        <v>0</v>
      </c>
      <c r="BY316">
        <v>403</v>
      </c>
      <c r="CA316" t="s">
        <v>123</v>
      </c>
      <c r="CG316" s="4">
        <v>0</v>
      </c>
      <c r="CH316" s="4">
        <v>1</v>
      </c>
      <c r="CI316" s="5">
        <v>0</v>
      </c>
      <c r="CJ316" s="5">
        <v>0</v>
      </c>
      <c r="CK316" s="5">
        <v>0</v>
      </c>
      <c r="CL316" s="5">
        <v>0</v>
      </c>
    </row>
    <row r="317" spans="1:90" hidden="1" x14ac:dyDescent="0.2">
      <c r="A317" t="s">
        <v>769</v>
      </c>
      <c r="B317" t="s">
        <v>604</v>
      </c>
      <c r="C317" t="s">
        <v>745</v>
      </c>
      <c r="D317">
        <v>3.5</v>
      </c>
      <c r="E317" t="s">
        <v>317</v>
      </c>
      <c r="F317" t="s">
        <v>667</v>
      </c>
      <c r="G317" t="s">
        <v>351</v>
      </c>
      <c r="H317" t="s">
        <v>607</v>
      </c>
      <c r="I317">
        <v>710.31</v>
      </c>
      <c r="J317">
        <v>0.52947999999999995</v>
      </c>
      <c r="K317">
        <v>1.3965999999999999E-2</v>
      </c>
      <c r="L317">
        <v>2022</v>
      </c>
      <c r="M317">
        <v>6.1866999999999998E-3</v>
      </c>
      <c r="N317">
        <v>2</v>
      </c>
      <c r="O317">
        <v>3.8087</v>
      </c>
      <c r="P317">
        <v>2025</v>
      </c>
      <c r="Q317">
        <v>-27.847999999999999</v>
      </c>
      <c r="R317">
        <v>1</v>
      </c>
      <c r="S317">
        <v>1</v>
      </c>
      <c r="T317">
        <v>0</v>
      </c>
      <c r="U317">
        <v>0</v>
      </c>
      <c r="V317">
        <v>0.89514000000000005</v>
      </c>
      <c r="W317">
        <v>0.89015</v>
      </c>
      <c r="X317">
        <v>0.14027000000000001</v>
      </c>
      <c r="Y317">
        <v>5.0929000000000002E-2</v>
      </c>
      <c r="Z317">
        <v>0.17530999999999999</v>
      </c>
      <c r="AA317">
        <v>0.13603999999999999</v>
      </c>
      <c r="AB317">
        <v>0.39339000000000002</v>
      </c>
      <c r="AC317">
        <v>0.23388999999999999</v>
      </c>
      <c r="AD317">
        <v>45</v>
      </c>
      <c r="AE317">
        <v>3</v>
      </c>
      <c r="AF317">
        <v>1</v>
      </c>
      <c r="AG317">
        <v>0.5</v>
      </c>
      <c r="AH317">
        <v>0.5</v>
      </c>
      <c r="AI317">
        <v>3</v>
      </c>
      <c r="AJ317">
        <v>1</v>
      </c>
      <c r="AK317">
        <v>2</v>
      </c>
      <c r="AL317">
        <v>1</v>
      </c>
      <c r="AM317">
        <v>0</v>
      </c>
      <c r="AN317">
        <v>0</v>
      </c>
      <c r="AO317">
        <v>0.66666999999999998</v>
      </c>
      <c r="AP317">
        <v>0</v>
      </c>
      <c r="AQ317">
        <v>1</v>
      </c>
      <c r="AR317" t="s">
        <v>95</v>
      </c>
      <c r="AS317" t="s">
        <v>96</v>
      </c>
      <c r="AT317" t="s">
        <v>94</v>
      </c>
      <c r="AU317" t="s">
        <v>95</v>
      </c>
      <c r="AV317" t="s">
        <v>95</v>
      </c>
      <c r="AW317" t="s">
        <v>95</v>
      </c>
      <c r="AX317" t="s">
        <v>94</v>
      </c>
      <c r="AY317" t="s">
        <v>95</v>
      </c>
      <c r="AZ317" t="s">
        <v>94</v>
      </c>
      <c r="BA317" t="s">
        <v>96</v>
      </c>
      <c r="BB317" t="s">
        <v>96</v>
      </c>
      <c r="BC317" t="s">
        <v>96</v>
      </c>
      <c r="BD317" t="s">
        <v>96</v>
      </c>
      <c r="BI317">
        <v>0</v>
      </c>
      <c r="BJ317" t="s">
        <v>137</v>
      </c>
      <c r="BK317" t="s">
        <v>180</v>
      </c>
      <c r="BL317">
        <v>1</v>
      </c>
      <c r="BM317">
        <v>1</v>
      </c>
      <c r="BN317">
        <v>0</v>
      </c>
      <c r="BO317">
        <v>0</v>
      </c>
      <c r="BP317">
        <v>0</v>
      </c>
      <c r="BQ317">
        <v>0</v>
      </c>
      <c r="BS317">
        <v>0</v>
      </c>
      <c r="BT317">
        <v>0</v>
      </c>
      <c r="BU317">
        <v>0</v>
      </c>
      <c r="BV317">
        <v>0</v>
      </c>
      <c r="BW317">
        <v>0</v>
      </c>
      <c r="BX317">
        <v>0</v>
      </c>
      <c r="BY317">
        <v>404</v>
      </c>
      <c r="BZ317" t="s">
        <v>123</v>
      </c>
      <c r="CA317" t="s">
        <v>123</v>
      </c>
      <c r="CG317" s="4">
        <v>1</v>
      </c>
      <c r="CH317" s="4">
        <v>1</v>
      </c>
      <c r="CI317" s="5">
        <v>0</v>
      </c>
      <c r="CJ317" s="5">
        <v>0</v>
      </c>
      <c r="CK317" s="5">
        <v>0</v>
      </c>
      <c r="CL317" s="5">
        <v>0</v>
      </c>
    </row>
    <row r="318" spans="1:90" hidden="1" x14ac:dyDescent="0.2">
      <c r="A318" t="s">
        <v>770</v>
      </c>
      <c r="B318" t="s">
        <v>604</v>
      </c>
      <c r="C318" t="s">
        <v>745</v>
      </c>
      <c r="D318">
        <v>3.5</v>
      </c>
      <c r="E318" t="s">
        <v>317</v>
      </c>
      <c r="F318" t="s">
        <v>669</v>
      </c>
      <c r="G318" t="s">
        <v>354</v>
      </c>
      <c r="H318" t="s">
        <v>607</v>
      </c>
      <c r="I318">
        <v>17.936</v>
      </c>
      <c r="J318">
        <v>1.3033000000000001E-3</v>
      </c>
      <c r="K318">
        <v>3.1711999999999999E-3</v>
      </c>
      <c r="L318">
        <v>2022</v>
      </c>
      <c r="M318">
        <v>0.24501000000000001</v>
      </c>
      <c r="N318">
        <v>1.6276999999999999</v>
      </c>
      <c r="O318">
        <v>1555</v>
      </c>
      <c r="P318" s="1">
        <v>157460</v>
      </c>
      <c r="Q318">
        <v>-6.3224</v>
      </c>
      <c r="R318">
        <v>1</v>
      </c>
      <c r="S318">
        <v>1</v>
      </c>
      <c r="T318" s="1">
        <v>6.4262E-9</v>
      </c>
      <c r="U318" s="1">
        <v>1.0108000000000001E-9</v>
      </c>
      <c r="V318">
        <v>-2.3810000000000001E-2</v>
      </c>
      <c r="W318">
        <v>-7.4999999999999997E-2</v>
      </c>
      <c r="X318">
        <v>0.1525</v>
      </c>
      <c r="Y318">
        <v>2.3255999999999999E-2</v>
      </c>
      <c r="Z318">
        <v>6.8182000000000006E-2</v>
      </c>
      <c r="AA318">
        <v>2.1590999999999999E-2</v>
      </c>
      <c r="AB318">
        <v>0.14549000000000001</v>
      </c>
      <c r="AC318">
        <v>5.7132000000000002E-2</v>
      </c>
      <c r="AD318">
        <v>43</v>
      </c>
      <c r="AE318">
        <v>1</v>
      </c>
      <c r="AF318">
        <v>0.61434999999999995</v>
      </c>
      <c r="AG318">
        <v>0.61434999999999995</v>
      </c>
      <c r="AH318">
        <v>0</v>
      </c>
      <c r="AI318">
        <v>1</v>
      </c>
      <c r="AJ318">
        <v>0</v>
      </c>
      <c r="AK318">
        <v>0</v>
      </c>
      <c r="AL318">
        <v>0</v>
      </c>
      <c r="AM318">
        <v>0</v>
      </c>
      <c r="AP318">
        <v>1</v>
      </c>
      <c r="AQ318">
        <v>1</v>
      </c>
      <c r="AR318" t="s">
        <v>95</v>
      </c>
      <c r="AS318" t="s">
        <v>96</v>
      </c>
      <c r="AT318" t="s">
        <v>94</v>
      </c>
      <c r="AU318" t="s">
        <v>94</v>
      </c>
      <c r="AV318" t="s">
        <v>94</v>
      </c>
      <c r="AW318" t="s">
        <v>94</v>
      </c>
      <c r="AX318" t="s">
        <v>94</v>
      </c>
      <c r="AY318" t="s">
        <v>94</v>
      </c>
      <c r="AZ318" t="s">
        <v>94</v>
      </c>
      <c r="BA318" t="s">
        <v>96</v>
      </c>
      <c r="BB318" t="s">
        <v>96</v>
      </c>
      <c r="BC318" t="s">
        <v>96</v>
      </c>
      <c r="BD318" t="s">
        <v>96</v>
      </c>
      <c r="BH318" t="s">
        <v>341</v>
      </c>
      <c r="BI318">
        <v>1</v>
      </c>
      <c r="BJ318" t="s">
        <v>97</v>
      </c>
      <c r="BK318" t="s">
        <v>138</v>
      </c>
      <c r="BL318">
        <v>0</v>
      </c>
      <c r="BM318">
        <v>0</v>
      </c>
      <c r="BN318">
        <v>0</v>
      </c>
      <c r="BO318">
        <v>0</v>
      </c>
      <c r="BP318">
        <v>0</v>
      </c>
      <c r="BQ318">
        <v>0</v>
      </c>
      <c r="BS318">
        <v>0</v>
      </c>
      <c r="BT318">
        <v>0</v>
      </c>
      <c r="BU318">
        <v>0</v>
      </c>
      <c r="BV318">
        <v>0</v>
      </c>
      <c r="BW318">
        <v>0</v>
      </c>
      <c r="BX318">
        <v>0</v>
      </c>
      <c r="BY318">
        <v>405</v>
      </c>
      <c r="CG318" s="4">
        <v>0</v>
      </c>
      <c r="CH318" s="4">
        <v>0</v>
      </c>
      <c r="CI318" s="5">
        <v>0</v>
      </c>
      <c r="CJ318" s="5">
        <v>0</v>
      </c>
      <c r="CK318" s="5">
        <v>0</v>
      </c>
      <c r="CL318" s="5">
        <v>0</v>
      </c>
    </row>
    <row r="319" spans="1:90" hidden="1" x14ac:dyDescent="0.2">
      <c r="A319" t="s">
        <v>771</v>
      </c>
      <c r="B319" t="s">
        <v>604</v>
      </c>
      <c r="C319" t="s">
        <v>745</v>
      </c>
      <c r="D319">
        <v>3.5</v>
      </c>
      <c r="E319" t="s">
        <v>317</v>
      </c>
      <c r="F319" t="s">
        <v>671</v>
      </c>
      <c r="G319" t="s">
        <v>357</v>
      </c>
      <c r="H319" t="s">
        <v>607</v>
      </c>
      <c r="J319">
        <v>0.61929999999999996</v>
      </c>
      <c r="K319">
        <v>1.3957000000000001E-2</v>
      </c>
      <c r="O319">
        <v>3.7841</v>
      </c>
      <c r="P319">
        <v>2024.6</v>
      </c>
      <c r="Q319">
        <v>-27.832999999999998</v>
      </c>
      <c r="V319">
        <v>0.87985000000000002</v>
      </c>
      <c r="W319">
        <v>0.87412000000000001</v>
      </c>
      <c r="X319">
        <v>0.16225999999999999</v>
      </c>
      <c r="Y319">
        <v>5.2227000000000003E-2</v>
      </c>
      <c r="Z319">
        <v>0.14995</v>
      </c>
      <c r="AA319">
        <v>0.10947</v>
      </c>
      <c r="AB319">
        <v>0.43159999999999998</v>
      </c>
      <c r="AC319">
        <v>0.23269999999999999</v>
      </c>
      <c r="AD319">
        <v>45</v>
      </c>
      <c r="AE319">
        <v>3</v>
      </c>
      <c r="AI319">
        <v>3</v>
      </c>
      <c r="AJ319">
        <v>1</v>
      </c>
      <c r="AK319">
        <v>2</v>
      </c>
      <c r="AL319">
        <v>1</v>
      </c>
      <c r="AM319">
        <v>0</v>
      </c>
      <c r="AN319">
        <v>1</v>
      </c>
      <c r="AO319">
        <v>0.58586000000000005</v>
      </c>
      <c r="AP319">
        <v>0</v>
      </c>
      <c r="AQ319">
        <v>1</v>
      </c>
      <c r="AR319" t="s">
        <v>96</v>
      </c>
      <c r="AS319" t="s">
        <v>96</v>
      </c>
      <c r="AT319" t="s">
        <v>94</v>
      </c>
      <c r="AU319" t="s">
        <v>95</v>
      </c>
      <c r="AV319" t="s">
        <v>95</v>
      </c>
      <c r="AW319" t="s">
        <v>95</v>
      </c>
      <c r="AX319" t="s">
        <v>94</v>
      </c>
      <c r="AY319" t="s">
        <v>94</v>
      </c>
      <c r="AZ319" t="s">
        <v>94</v>
      </c>
      <c r="BA319" t="s">
        <v>96</v>
      </c>
      <c r="BB319" t="s">
        <v>96</v>
      </c>
      <c r="BC319" t="s">
        <v>96</v>
      </c>
      <c r="BD319" t="s">
        <v>96</v>
      </c>
      <c r="BI319">
        <v>0</v>
      </c>
      <c r="BJ319" t="s">
        <v>137</v>
      </c>
      <c r="BK319" t="s">
        <v>180</v>
      </c>
      <c r="BL319">
        <v>1</v>
      </c>
      <c r="BM319">
        <v>1</v>
      </c>
      <c r="BN319">
        <v>0</v>
      </c>
      <c r="BO319">
        <v>0</v>
      </c>
      <c r="BP319">
        <v>0</v>
      </c>
      <c r="BQ319">
        <v>0</v>
      </c>
      <c r="BS319">
        <v>0</v>
      </c>
      <c r="BT319">
        <v>0</v>
      </c>
      <c r="BU319">
        <v>0</v>
      </c>
      <c r="BV319">
        <v>0</v>
      </c>
      <c r="BW319">
        <v>0</v>
      </c>
      <c r="BX319">
        <v>0</v>
      </c>
      <c r="BY319">
        <v>406</v>
      </c>
      <c r="BZ319" t="s">
        <v>123</v>
      </c>
      <c r="CA319" t="s">
        <v>123</v>
      </c>
      <c r="CG319" s="4">
        <v>1</v>
      </c>
      <c r="CH319" s="4">
        <v>1</v>
      </c>
      <c r="CI319" s="5">
        <v>0</v>
      </c>
      <c r="CJ319" s="5">
        <v>0</v>
      </c>
      <c r="CK319" s="5">
        <v>0</v>
      </c>
      <c r="CL319" s="5">
        <v>0</v>
      </c>
    </row>
    <row r="320" spans="1:90" hidden="1" x14ac:dyDescent="0.2">
      <c r="A320" t="s">
        <v>772</v>
      </c>
      <c r="B320" t="s">
        <v>604</v>
      </c>
      <c r="C320" t="s">
        <v>745</v>
      </c>
      <c r="D320">
        <v>3.5</v>
      </c>
      <c r="E320" t="s">
        <v>317</v>
      </c>
      <c r="F320" t="s">
        <v>673</v>
      </c>
      <c r="G320" t="s">
        <v>360</v>
      </c>
      <c r="H320" t="s">
        <v>607</v>
      </c>
      <c r="J320">
        <v>1.6486000000000001E-3</v>
      </c>
      <c r="K320">
        <v>6.7869000000000002E-3</v>
      </c>
      <c r="O320">
        <v>1554.9</v>
      </c>
      <c r="P320" s="1">
        <v>157470</v>
      </c>
      <c r="Q320">
        <v>-13.532999999999999</v>
      </c>
      <c r="V320">
        <v>-3.4181000000000003E-2</v>
      </c>
      <c r="W320">
        <v>-8.4627999999999995E-2</v>
      </c>
      <c r="X320">
        <v>0.28254000000000001</v>
      </c>
      <c r="Y320">
        <v>5.1365000000000001E-2</v>
      </c>
      <c r="Z320">
        <v>9.6226999999999993E-2</v>
      </c>
      <c r="AA320">
        <v>5.2139999999999999E-2</v>
      </c>
      <c r="AB320">
        <v>0.26412000000000002</v>
      </c>
      <c r="AC320">
        <v>0.1172</v>
      </c>
      <c r="AD320">
        <v>44</v>
      </c>
      <c r="AE320">
        <v>2</v>
      </c>
      <c r="AI320">
        <v>2</v>
      </c>
      <c r="AJ320">
        <v>0</v>
      </c>
      <c r="AK320">
        <v>1</v>
      </c>
      <c r="AL320">
        <v>0</v>
      </c>
      <c r="AM320">
        <v>0</v>
      </c>
      <c r="AN320">
        <v>1</v>
      </c>
      <c r="AO320">
        <v>0.22711999999999999</v>
      </c>
      <c r="AP320">
        <v>0</v>
      </c>
      <c r="AQ320">
        <v>1</v>
      </c>
      <c r="AR320" t="s">
        <v>96</v>
      </c>
      <c r="AS320" t="s">
        <v>96</v>
      </c>
      <c r="AT320" t="s">
        <v>94</v>
      </c>
      <c r="AU320" t="s">
        <v>94</v>
      </c>
      <c r="AV320" t="s">
        <v>95</v>
      </c>
      <c r="AW320" t="s">
        <v>94</v>
      </c>
      <c r="AX320" t="s">
        <v>94</v>
      </c>
      <c r="AY320" t="s">
        <v>94</v>
      </c>
      <c r="AZ320" t="s">
        <v>94</v>
      </c>
      <c r="BA320" t="s">
        <v>96</v>
      </c>
      <c r="BB320" t="s">
        <v>96</v>
      </c>
      <c r="BC320" t="s">
        <v>96</v>
      </c>
      <c r="BD320" t="s">
        <v>96</v>
      </c>
      <c r="BH320" t="s">
        <v>341</v>
      </c>
      <c r="BI320">
        <v>1</v>
      </c>
      <c r="BJ320" t="s">
        <v>97</v>
      </c>
      <c r="BK320" t="s">
        <v>138</v>
      </c>
      <c r="BL320">
        <v>0</v>
      </c>
      <c r="BM320">
        <v>0</v>
      </c>
      <c r="BN320">
        <v>0</v>
      </c>
      <c r="BO320">
        <v>0</v>
      </c>
      <c r="BP320">
        <v>0</v>
      </c>
      <c r="BQ320">
        <v>0</v>
      </c>
      <c r="BS320">
        <v>0</v>
      </c>
      <c r="BT320">
        <v>0</v>
      </c>
      <c r="BU320">
        <v>0</v>
      </c>
      <c r="BV320">
        <v>0</v>
      </c>
      <c r="BW320">
        <v>0</v>
      </c>
      <c r="BX320">
        <v>0</v>
      </c>
      <c r="BY320">
        <v>407</v>
      </c>
      <c r="CG320" s="4">
        <v>0</v>
      </c>
      <c r="CH320" s="4">
        <v>0</v>
      </c>
      <c r="CI320" s="5">
        <v>0</v>
      </c>
      <c r="CJ320" s="5">
        <v>0</v>
      </c>
      <c r="CK320" s="5">
        <v>0</v>
      </c>
      <c r="CL320" s="5">
        <v>0</v>
      </c>
    </row>
    <row r="321" spans="1:91" hidden="1" x14ac:dyDescent="0.2">
      <c r="A321" t="s">
        <v>773</v>
      </c>
      <c r="B321" t="s">
        <v>604</v>
      </c>
      <c r="C321" t="s">
        <v>745</v>
      </c>
      <c r="D321">
        <v>3.5</v>
      </c>
      <c r="E321" t="s">
        <v>317</v>
      </c>
      <c r="F321" t="s">
        <v>675</v>
      </c>
      <c r="G321" t="s">
        <v>357</v>
      </c>
      <c r="H321" t="s">
        <v>607</v>
      </c>
      <c r="J321">
        <v>0.61929999999999996</v>
      </c>
      <c r="K321">
        <v>1.3957000000000001E-2</v>
      </c>
      <c r="O321">
        <v>3.7841</v>
      </c>
      <c r="P321">
        <v>2024.6</v>
      </c>
      <c r="Q321">
        <v>-27.832999999999998</v>
      </c>
      <c r="V321">
        <v>0.87985000000000002</v>
      </c>
      <c r="W321">
        <v>0.87412000000000001</v>
      </c>
      <c r="X321">
        <v>0.16225999999999999</v>
      </c>
      <c r="Y321">
        <v>5.2227000000000003E-2</v>
      </c>
      <c r="Z321">
        <v>0.14995</v>
      </c>
      <c r="AA321">
        <v>0.10947</v>
      </c>
      <c r="AB321">
        <v>0.43159999999999998</v>
      </c>
      <c r="AC321">
        <v>0.23269999999999999</v>
      </c>
      <c r="AD321">
        <v>45</v>
      </c>
      <c r="AE321">
        <v>3</v>
      </c>
      <c r="AI321">
        <v>3</v>
      </c>
      <c r="AJ321">
        <v>1</v>
      </c>
      <c r="AK321">
        <v>2</v>
      </c>
      <c r="AL321">
        <v>1</v>
      </c>
      <c r="AM321">
        <v>0</v>
      </c>
      <c r="AN321">
        <v>1</v>
      </c>
      <c r="AO321">
        <v>0.58586000000000005</v>
      </c>
      <c r="AP321">
        <v>0</v>
      </c>
      <c r="AQ321">
        <v>1</v>
      </c>
      <c r="AR321" t="s">
        <v>96</v>
      </c>
      <c r="AS321" t="s">
        <v>96</v>
      </c>
      <c r="AT321" t="s">
        <v>94</v>
      </c>
      <c r="AU321" t="s">
        <v>95</v>
      </c>
      <c r="AV321" t="s">
        <v>95</v>
      </c>
      <c r="AW321" t="s">
        <v>95</v>
      </c>
      <c r="AX321" t="s">
        <v>94</v>
      </c>
      <c r="AY321" t="s">
        <v>94</v>
      </c>
      <c r="AZ321" t="s">
        <v>94</v>
      </c>
      <c r="BA321" t="s">
        <v>96</v>
      </c>
      <c r="BB321" t="s">
        <v>96</v>
      </c>
      <c r="BC321" t="s">
        <v>96</v>
      </c>
      <c r="BD321" t="s">
        <v>96</v>
      </c>
      <c r="BI321">
        <v>0</v>
      </c>
      <c r="BJ321" t="s">
        <v>137</v>
      </c>
      <c r="BK321" t="s">
        <v>180</v>
      </c>
      <c r="BL321">
        <v>1</v>
      </c>
      <c r="BM321">
        <v>1</v>
      </c>
      <c r="BN321">
        <v>0</v>
      </c>
      <c r="BO321">
        <v>0</v>
      </c>
      <c r="BP321">
        <v>0</v>
      </c>
      <c r="BQ321">
        <v>0</v>
      </c>
      <c r="BS321">
        <v>0</v>
      </c>
      <c r="BT321">
        <v>0</v>
      </c>
      <c r="BU321">
        <v>0</v>
      </c>
      <c r="BV321">
        <v>0</v>
      </c>
      <c r="BW321">
        <v>0</v>
      </c>
      <c r="BX321">
        <v>0</v>
      </c>
      <c r="BY321">
        <v>408</v>
      </c>
      <c r="BZ321" t="s">
        <v>123</v>
      </c>
      <c r="CA321" t="s">
        <v>123</v>
      </c>
      <c r="CG321" s="4">
        <v>1</v>
      </c>
      <c r="CH321" s="4">
        <v>1</v>
      </c>
      <c r="CI321" s="5">
        <v>0</v>
      </c>
      <c r="CJ321" s="5">
        <v>0</v>
      </c>
      <c r="CK321" s="5">
        <v>0</v>
      </c>
      <c r="CL321" s="5">
        <v>0</v>
      </c>
    </row>
    <row r="322" spans="1:91" hidden="1" x14ac:dyDescent="0.2">
      <c r="A322" t="s">
        <v>774</v>
      </c>
      <c r="B322" t="s">
        <v>604</v>
      </c>
      <c r="C322" t="s">
        <v>745</v>
      </c>
      <c r="D322">
        <v>3.5</v>
      </c>
      <c r="E322" t="s">
        <v>317</v>
      </c>
      <c r="F322" t="s">
        <v>677</v>
      </c>
      <c r="G322" t="s">
        <v>360</v>
      </c>
      <c r="H322" t="s">
        <v>607</v>
      </c>
      <c r="J322">
        <v>1.6486000000000001E-3</v>
      </c>
      <c r="K322">
        <v>6.7869000000000002E-3</v>
      </c>
      <c r="O322">
        <v>1554.9</v>
      </c>
      <c r="P322" s="1">
        <v>157470</v>
      </c>
      <c r="Q322">
        <v>-13.532999999999999</v>
      </c>
      <c r="V322">
        <v>-3.4181000000000003E-2</v>
      </c>
      <c r="W322">
        <v>-8.4627999999999995E-2</v>
      </c>
      <c r="X322">
        <v>0.28254000000000001</v>
      </c>
      <c r="Y322">
        <v>5.1365000000000001E-2</v>
      </c>
      <c r="Z322">
        <v>9.6226999999999993E-2</v>
      </c>
      <c r="AA322">
        <v>5.2139999999999999E-2</v>
      </c>
      <c r="AB322">
        <v>0.26412000000000002</v>
      </c>
      <c r="AC322">
        <v>0.1172</v>
      </c>
      <c r="AD322">
        <v>44</v>
      </c>
      <c r="AE322">
        <v>2</v>
      </c>
      <c r="AI322">
        <v>2</v>
      </c>
      <c r="AJ322">
        <v>0</v>
      </c>
      <c r="AK322">
        <v>1</v>
      </c>
      <c r="AL322">
        <v>0</v>
      </c>
      <c r="AM322">
        <v>0</v>
      </c>
      <c r="AN322">
        <v>1</v>
      </c>
      <c r="AO322">
        <v>0.22711999999999999</v>
      </c>
      <c r="AP322">
        <v>0</v>
      </c>
      <c r="AQ322">
        <v>1</v>
      </c>
      <c r="AR322" t="s">
        <v>96</v>
      </c>
      <c r="AS322" t="s">
        <v>96</v>
      </c>
      <c r="AT322" t="s">
        <v>94</v>
      </c>
      <c r="AU322" t="s">
        <v>94</v>
      </c>
      <c r="AV322" t="s">
        <v>95</v>
      </c>
      <c r="AW322" t="s">
        <v>94</v>
      </c>
      <c r="AX322" t="s">
        <v>94</v>
      </c>
      <c r="AY322" t="s">
        <v>94</v>
      </c>
      <c r="AZ322" t="s">
        <v>94</v>
      </c>
      <c r="BA322" t="s">
        <v>96</v>
      </c>
      <c r="BB322" t="s">
        <v>96</v>
      </c>
      <c r="BC322" t="s">
        <v>96</v>
      </c>
      <c r="BD322" t="s">
        <v>96</v>
      </c>
      <c r="BH322" t="s">
        <v>341</v>
      </c>
      <c r="BI322">
        <v>1</v>
      </c>
      <c r="BJ322" t="s">
        <v>97</v>
      </c>
      <c r="BK322" t="s">
        <v>138</v>
      </c>
      <c r="BL322">
        <v>0</v>
      </c>
      <c r="BM322">
        <v>0</v>
      </c>
      <c r="BN322">
        <v>0</v>
      </c>
      <c r="BO322">
        <v>0</v>
      </c>
      <c r="BP322">
        <v>0</v>
      </c>
      <c r="BQ322">
        <v>0</v>
      </c>
      <c r="BS322">
        <v>0</v>
      </c>
      <c r="BT322">
        <v>0</v>
      </c>
      <c r="BU322">
        <v>0</v>
      </c>
      <c r="BV322">
        <v>0</v>
      </c>
      <c r="BW322">
        <v>0</v>
      </c>
      <c r="BX322">
        <v>0</v>
      </c>
      <c r="BY322">
        <v>409</v>
      </c>
      <c r="CG322" s="4">
        <v>0</v>
      </c>
      <c r="CH322" s="4">
        <v>0</v>
      </c>
      <c r="CI322" s="5">
        <v>0</v>
      </c>
      <c r="CJ322" s="5">
        <v>0</v>
      </c>
      <c r="CK322" s="5">
        <v>0</v>
      </c>
      <c r="CL322" s="5">
        <v>0</v>
      </c>
    </row>
    <row r="323" spans="1:91" hidden="1" x14ac:dyDescent="0.2">
      <c r="A323" t="s">
        <v>775</v>
      </c>
      <c r="B323" t="s">
        <v>604</v>
      </c>
      <c r="C323" t="s">
        <v>745</v>
      </c>
      <c r="D323">
        <v>3.5</v>
      </c>
      <c r="E323" t="s">
        <v>317</v>
      </c>
      <c r="F323" t="s">
        <v>679</v>
      </c>
      <c r="G323" t="s">
        <v>351</v>
      </c>
      <c r="H323" t="s">
        <v>607</v>
      </c>
      <c r="I323">
        <v>1.6011</v>
      </c>
      <c r="J323">
        <v>0.65988000000000002</v>
      </c>
      <c r="K323">
        <v>1.6864000000000001E-2</v>
      </c>
      <c r="L323">
        <v>2022.7</v>
      </c>
      <c r="M323">
        <v>2.7446999999999999</v>
      </c>
      <c r="N323">
        <v>3.3279000000000001</v>
      </c>
      <c r="O323" s="1">
        <v>6.8632000000000002E-7</v>
      </c>
      <c r="P323">
        <v>2000.8</v>
      </c>
      <c r="Q323">
        <v>-33.628999999999998</v>
      </c>
      <c r="R323">
        <v>0.99390000000000001</v>
      </c>
      <c r="S323">
        <v>0.99345000000000006</v>
      </c>
      <c r="T323">
        <v>4.2318000000000001E-2</v>
      </c>
      <c r="U323">
        <v>1.2047E-2</v>
      </c>
      <c r="V323">
        <v>0.96636</v>
      </c>
      <c r="W323">
        <v>0.96475999999999995</v>
      </c>
      <c r="X323">
        <v>9.9336999999999995E-2</v>
      </c>
      <c r="Y323">
        <v>3.5145999999999997E-2</v>
      </c>
      <c r="Z323">
        <v>0.16353000000000001</v>
      </c>
      <c r="AA323">
        <v>0.1237</v>
      </c>
      <c r="AB323">
        <v>0.49534</v>
      </c>
      <c r="AC323">
        <v>0.28142</v>
      </c>
      <c r="AD323">
        <v>45</v>
      </c>
      <c r="AE323">
        <v>3</v>
      </c>
      <c r="AF323">
        <v>0.90146000000000004</v>
      </c>
      <c r="AG323">
        <v>0.30048999999999998</v>
      </c>
      <c r="AH323">
        <v>0.60097</v>
      </c>
      <c r="AI323">
        <v>3</v>
      </c>
      <c r="AJ323">
        <v>0</v>
      </c>
      <c r="AK323">
        <v>2</v>
      </c>
      <c r="AL323">
        <v>0</v>
      </c>
      <c r="AM323">
        <v>0</v>
      </c>
      <c r="AN323">
        <v>0</v>
      </c>
      <c r="AO323">
        <v>0.57142999999999999</v>
      </c>
      <c r="AP323">
        <v>0</v>
      </c>
      <c r="AQ323">
        <v>1</v>
      </c>
      <c r="AR323" t="s">
        <v>95</v>
      </c>
      <c r="AS323" t="s">
        <v>96</v>
      </c>
      <c r="AT323" t="s">
        <v>94</v>
      </c>
      <c r="AU323" t="s">
        <v>95</v>
      </c>
      <c r="AV323" t="s">
        <v>95</v>
      </c>
      <c r="AW323" t="s">
        <v>95</v>
      </c>
      <c r="AX323" t="s">
        <v>94</v>
      </c>
      <c r="AY323" t="s">
        <v>95</v>
      </c>
      <c r="AZ323" t="s">
        <v>94</v>
      </c>
      <c r="BA323" t="s">
        <v>96</v>
      </c>
      <c r="BB323" t="s">
        <v>96</v>
      </c>
      <c r="BC323" t="s">
        <v>96</v>
      </c>
      <c r="BD323" t="s">
        <v>96</v>
      </c>
      <c r="BI323">
        <v>0</v>
      </c>
      <c r="BJ323" t="s">
        <v>137</v>
      </c>
      <c r="BK323" t="s">
        <v>180</v>
      </c>
      <c r="BL323">
        <v>1</v>
      </c>
      <c r="BM323">
        <v>1</v>
      </c>
      <c r="BN323">
        <v>0</v>
      </c>
      <c r="BO323">
        <v>0</v>
      </c>
      <c r="BP323">
        <v>0</v>
      </c>
      <c r="BQ323">
        <v>0</v>
      </c>
      <c r="BS323">
        <v>1</v>
      </c>
      <c r="BT323">
        <v>1</v>
      </c>
      <c r="BU323">
        <v>0</v>
      </c>
      <c r="BV323">
        <v>0</v>
      </c>
      <c r="BW323">
        <v>0</v>
      </c>
      <c r="BX323">
        <v>0</v>
      </c>
      <c r="BY323">
        <v>410</v>
      </c>
      <c r="CG323" s="4">
        <v>1</v>
      </c>
      <c r="CH323" s="4">
        <v>1</v>
      </c>
      <c r="CI323" s="5">
        <v>0</v>
      </c>
      <c r="CJ323" s="5">
        <v>0</v>
      </c>
      <c r="CK323" s="5">
        <v>0</v>
      </c>
      <c r="CL323" s="5">
        <v>0</v>
      </c>
    </row>
    <row r="324" spans="1:91" hidden="1" x14ac:dyDescent="0.2">
      <c r="A324" t="s">
        <v>776</v>
      </c>
      <c r="B324" t="s">
        <v>604</v>
      </c>
      <c r="C324" t="s">
        <v>745</v>
      </c>
      <c r="D324">
        <v>3.5</v>
      </c>
      <c r="E324" t="s">
        <v>317</v>
      </c>
      <c r="F324" t="s">
        <v>681</v>
      </c>
      <c r="G324" t="s">
        <v>354</v>
      </c>
      <c r="H324" t="s">
        <v>607</v>
      </c>
      <c r="I324">
        <v>17.936</v>
      </c>
      <c r="J324">
        <v>1.3033000000000001E-3</v>
      </c>
      <c r="K324">
        <v>3.1711999999999999E-3</v>
      </c>
      <c r="L324">
        <v>2022</v>
      </c>
      <c r="M324">
        <v>0.24501000000000001</v>
      </c>
      <c r="N324">
        <v>1.6276999999999999</v>
      </c>
      <c r="O324">
        <v>1555</v>
      </c>
      <c r="P324" s="1">
        <v>157460</v>
      </c>
      <c r="Q324">
        <v>-6.3224</v>
      </c>
      <c r="R324">
        <v>1</v>
      </c>
      <c r="S324">
        <v>1</v>
      </c>
      <c r="T324" s="1">
        <v>6.4262E-9</v>
      </c>
      <c r="U324" s="1">
        <v>1.0108000000000001E-9</v>
      </c>
      <c r="V324">
        <v>-2.3810000000000001E-2</v>
      </c>
      <c r="W324">
        <v>-7.4999999999999997E-2</v>
      </c>
      <c r="X324">
        <v>0.1525</v>
      </c>
      <c r="Y324">
        <v>2.3255999999999999E-2</v>
      </c>
      <c r="Z324">
        <v>6.8182000000000006E-2</v>
      </c>
      <c r="AA324">
        <v>2.1590999999999999E-2</v>
      </c>
      <c r="AB324">
        <v>0.14549000000000001</v>
      </c>
      <c r="AC324">
        <v>5.7132000000000002E-2</v>
      </c>
      <c r="AD324">
        <v>43</v>
      </c>
      <c r="AE324">
        <v>1</v>
      </c>
      <c r="AF324">
        <v>0.61434999999999995</v>
      </c>
      <c r="AG324">
        <v>0.61434999999999995</v>
      </c>
      <c r="AH324">
        <v>0</v>
      </c>
      <c r="AI324">
        <v>1</v>
      </c>
      <c r="AJ324">
        <v>0</v>
      </c>
      <c r="AK324">
        <v>0</v>
      </c>
      <c r="AL324">
        <v>0</v>
      </c>
      <c r="AM324">
        <v>0</v>
      </c>
      <c r="AP324">
        <v>1</v>
      </c>
      <c r="AQ324">
        <v>1</v>
      </c>
      <c r="AR324" t="s">
        <v>95</v>
      </c>
      <c r="AS324" t="s">
        <v>96</v>
      </c>
      <c r="AT324" t="s">
        <v>94</v>
      </c>
      <c r="AU324" t="s">
        <v>94</v>
      </c>
      <c r="AV324" t="s">
        <v>94</v>
      </c>
      <c r="AW324" t="s">
        <v>94</v>
      </c>
      <c r="AX324" t="s">
        <v>94</v>
      </c>
      <c r="AY324" t="s">
        <v>94</v>
      </c>
      <c r="AZ324" t="s">
        <v>94</v>
      </c>
      <c r="BA324" t="s">
        <v>96</v>
      </c>
      <c r="BB324" t="s">
        <v>96</v>
      </c>
      <c r="BC324" t="s">
        <v>96</v>
      </c>
      <c r="BD324" t="s">
        <v>96</v>
      </c>
      <c r="BH324" t="s">
        <v>341</v>
      </c>
      <c r="BI324">
        <v>1</v>
      </c>
      <c r="BJ324" t="s">
        <v>97</v>
      </c>
      <c r="BK324" t="s">
        <v>138</v>
      </c>
      <c r="BL324">
        <v>0</v>
      </c>
      <c r="BM324">
        <v>0</v>
      </c>
      <c r="BN324">
        <v>0</v>
      </c>
      <c r="BO324">
        <v>0</v>
      </c>
      <c r="BP324">
        <v>0</v>
      </c>
      <c r="BQ324">
        <v>0</v>
      </c>
      <c r="BS324">
        <v>0</v>
      </c>
      <c r="BT324">
        <v>0</v>
      </c>
      <c r="BU324">
        <v>0</v>
      </c>
      <c r="BV324">
        <v>0</v>
      </c>
      <c r="BW324">
        <v>0</v>
      </c>
      <c r="BX324">
        <v>0</v>
      </c>
      <c r="BY324">
        <v>411</v>
      </c>
      <c r="CG324" s="4">
        <v>0</v>
      </c>
      <c r="CH324" s="4">
        <v>0</v>
      </c>
      <c r="CI324" s="5">
        <v>0</v>
      </c>
      <c r="CJ324" s="5">
        <v>0</v>
      </c>
      <c r="CK324" s="5">
        <v>0</v>
      </c>
      <c r="CL324" s="5">
        <v>0</v>
      </c>
    </row>
    <row r="325" spans="1:91" hidden="1" x14ac:dyDescent="0.2">
      <c r="A325" t="s">
        <v>777</v>
      </c>
      <c r="B325" t="s">
        <v>604</v>
      </c>
      <c r="C325" t="s">
        <v>745</v>
      </c>
      <c r="D325">
        <v>4.0999999999999996</v>
      </c>
      <c r="E325" t="s">
        <v>129</v>
      </c>
      <c r="F325" t="s">
        <v>130</v>
      </c>
      <c r="G325" t="s">
        <v>131</v>
      </c>
      <c r="H325" t="s">
        <v>607</v>
      </c>
      <c r="I325">
        <v>2.3746E-2</v>
      </c>
      <c r="J325">
        <v>2.3723000000000001E-2</v>
      </c>
      <c r="K325">
        <v>1.0299</v>
      </c>
      <c r="L325">
        <v>2306.1</v>
      </c>
      <c r="M325">
        <v>185.06</v>
      </c>
      <c r="N325">
        <v>45430</v>
      </c>
      <c r="O325">
        <v>3.1724000000000001</v>
      </c>
      <c r="P325">
        <v>1903</v>
      </c>
      <c r="Q325">
        <v>-2029.5</v>
      </c>
      <c r="R325">
        <v>5.2157000000000002E-2</v>
      </c>
      <c r="S325">
        <v>-0.11511</v>
      </c>
      <c r="T325">
        <v>26.923999999999999</v>
      </c>
      <c r="U325">
        <v>23.457000000000001</v>
      </c>
      <c r="V325">
        <v>5.2158999999999997E-2</v>
      </c>
      <c r="W325">
        <v>-5.3157000000000003E-2</v>
      </c>
      <c r="X325">
        <v>26.923999999999999</v>
      </c>
      <c r="Y325">
        <v>23.457000000000001</v>
      </c>
      <c r="Z325">
        <v>5.0849999999999999E-2</v>
      </c>
      <c r="AA325">
        <v>-5.4611E-2</v>
      </c>
      <c r="AB325">
        <v>26.942</v>
      </c>
      <c r="AC325">
        <v>23.51</v>
      </c>
      <c r="AD325">
        <v>21</v>
      </c>
      <c r="AE325">
        <v>20</v>
      </c>
      <c r="AF325">
        <v>2.2011999999999999E-3</v>
      </c>
      <c r="AG325">
        <v>2.3488E-4</v>
      </c>
      <c r="AH325">
        <v>1.9662999999999998E-3</v>
      </c>
      <c r="AI325">
        <v>21</v>
      </c>
      <c r="AJ325">
        <v>5</v>
      </c>
      <c r="AK325">
        <v>2</v>
      </c>
      <c r="AL325">
        <v>1</v>
      </c>
      <c r="AM325">
        <v>0</v>
      </c>
      <c r="AN325">
        <v>1</v>
      </c>
      <c r="AO325">
        <v>0.77932000000000001</v>
      </c>
      <c r="AP325">
        <v>0</v>
      </c>
      <c r="AQ325">
        <v>1</v>
      </c>
      <c r="AR325" t="s">
        <v>96</v>
      </c>
      <c r="AS325" t="s">
        <v>95</v>
      </c>
      <c r="AT325" t="s">
        <v>95</v>
      </c>
      <c r="AU325" t="s">
        <v>94</v>
      </c>
      <c r="AV325" t="s">
        <v>94</v>
      </c>
      <c r="AW325" t="s">
        <v>94</v>
      </c>
      <c r="AX325" t="s">
        <v>95</v>
      </c>
      <c r="AY325" t="s">
        <v>94</v>
      </c>
      <c r="AZ325" t="s">
        <v>94</v>
      </c>
      <c r="BA325" t="s">
        <v>96</v>
      </c>
      <c r="BB325" t="s">
        <v>94</v>
      </c>
      <c r="BC325" t="s">
        <v>96</v>
      </c>
      <c r="BD325" t="s">
        <v>94</v>
      </c>
      <c r="BH325" t="s">
        <v>323</v>
      </c>
      <c r="BI325">
        <v>0</v>
      </c>
      <c r="BJ325" t="s">
        <v>132</v>
      </c>
      <c r="BK325" t="s">
        <v>133</v>
      </c>
      <c r="BL325">
        <v>0</v>
      </c>
      <c r="BM325">
        <v>0</v>
      </c>
      <c r="BN325">
        <v>0</v>
      </c>
      <c r="BO325">
        <v>0</v>
      </c>
      <c r="BP325">
        <v>0</v>
      </c>
      <c r="BQ325">
        <v>0</v>
      </c>
      <c r="BS325">
        <v>0</v>
      </c>
      <c r="BT325">
        <v>0</v>
      </c>
      <c r="BU325">
        <v>0</v>
      </c>
      <c r="BV325">
        <v>0</v>
      </c>
      <c r="BW325">
        <v>0</v>
      </c>
      <c r="BX325">
        <v>0</v>
      </c>
      <c r="BY325">
        <v>412</v>
      </c>
      <c r="CG325" s="4">
        <v>0</v>
      </c>
      <c r="CH325" s="4">
        <v>0</v>
      </c>
      <c r="CI325" s="5">
        <v>0</v>
      </c>
      <c r="CJ325" s="5">
        <v>0</v>
      </c>
      <c r="CK325" s="5">
        <v>0</v>
      </c>
      <c r="CL325" s="5">
        <v>0</v>
      </c>
    </row>
    <row r="326" spans="1:91" hidden="1" x14ac:dyDescent="0.2">
      <c r="A326" t="s">
        <v>778</v>
      </c>
      <c r="B326" t="s">
        <v>604</v>
      </c>
      <c r="C326" t="s">
        <v>745</v>
      </c>
      <c r="D326">
        <v>4.0999999999999996</v>
      </c>
      <c r="E326" t="s">
        <v>129</v>
      </c>
      <c r="F326" t="s">
        <v>135</v>
      </c>
      <c r="G326" t="s">
        <v>136</v>
      </c>
      <c r="H326" t="s">
        <v>607</v>
      </c>
      <c r="I326">
        <v>7.1083999999999994E-2</v>
      </c>
      <c r="J326">
        <v>7.1080000000000004E-2</v>
      </c>
      <c r="K326">
        <v>2.6011000000000002</v>
      </c>
      <c r="L326">
        <v>2166.3000000000002</v>
      </c>
      <c r="M326">
        <v>61.82</v>
      </c>
      <c r="N326" s="1">
        <v>2628100</v>
      </c>
      <c r="O326">
        <v>0.40006000000000003</v>
      </c>
      <c r="P326">
        <v>1945.5</v>
      </c>
      <c r="Q326">
        <v>-5185.7</v>
      </c>
      <c r="R326">
        <v>0.30132999999999999</v>
      </c>
      <c r="S326">
        <v>0.12665999999999999</v>
      </c>
      <c r="T326">
        <v>20.302</v>
      </c>
      <c r="U326">
        <v>18.154</v>
      </c>
      <c r="V326">
        <v>0.30132999999999999</v>
      </c>
      <c r="W326">
        <v>0.19384000000000001</v>
      </c>
      <c r="X326">
        <v>20.302</v>
      </c>
      <c r="Y326">
        <v>18.154</v>
      </c>
      <c r="Z326">
        <v>0.2437</v>
      </c>
      <c r="AA326">
        <v>0.12734999999999999</v>
      </c>
      <c r="AB326">
        <v>21.123000000000001</v>
      </c>
      <c r="AC326">
        <v>18.949000000000002</v>
      </c>
      <c r="AD326">
        <v>16</v>
      </c>
      <c r="AE326">
        <v>16</v>
      </c>
      <c r="AF326" s="1">
        <v>3.8050000000000003E-5</v>
      </c>
      <c r="AG326" s="1">
        <v>5.5682000000000003E-6</v>
      </c>
      <c r="AH326" s="1">
        <v>3.2481000000000003E-5</v>
      </c>
      <c r="AI326">
        <v>16</v>
      </c>
      <c r="AJ326">
        <v>0</v>
      </c>
      <c r="AK326">
        <v>15</v>
      </c>
      <c r="AL326">
        <v>0</v>
      </c>
      <c r="AM326">
        <v>0</v>
      </c>
      <c r="AN326">
        <v>1</v>
      </c>
      <c r="AO326">
        <v>0.81516999999999995</v>
      </c>
      <c r="AP326">
        <v>0</v>
      </c>
      <c r="AQ326">
        <v>1</v>
      </c>
      <c r="AR326" t="s">
        <v>94</v>
      </c>
      <c r="AS326" t="s">
        <v>95</v>
      </c>
      <c r="AT326" t="s">
        <v>95</v>
      </c>
      <c r="AU326" t="s">
        <v>95</v>
      </c>
      <c r="AV326" t="s">
        <v>95</v>
      </c>
      <c r="AW326" t="s">
        <v>95</v>
      </c>
      <c r="AX326" t="s">
        <v>95</v>
      </c>
      <c r="AY326" t="s">
        <v>94</v>
      </c>
      <c r="AZ326" t="s">
        <v>94</v>
      </c>
      <c r="BA326" t="s">
        <v>94</v>
      </c>
      <c r="BB326" t="s">
        <v>94</v>
      </c>
      <c r="BC326" t="s">
        <v>96</v>
      </c>
      <c r="BD326" t="s">
        <v>94</v>
      </c>
      <c r="BH326" t="s">
        <v>323</v>
      </c>
      <c r="BI326">
        <v>0</v>
      </c>
      <c r="BJ326" t="s">
        <v>137</v>
      </c>
      <c r="BK326" t="s">
        <v>138</v>
      </c>
      <c r="BL326">
        <v>0</v>
      </c>
      <c r="BM326">
        <v>0</v>
      </c>
      <c r="BN326">
        <v>0</v>
      </c>
      <c r="BO326">
        <v>0</v>
      </c>
      <c r="BP326">
        <v>0</v>
      </c>
      <c r="BQ326">
        <v>1</v>
      </c>
      <c r="BS326">
        <v>0</v>
      </c>
      <c r="BT326">
        <v>0</v>
      </c>
      <c r="BU326">
        <v>0</v>
      </c>
      <c r="BV326">
        <v>0</v>
      </c>
      <c r="BW326">
        <v>0</v>
      </c>
      <c r="BX326">
        <v>1</v>
      </c>
      <c r="BY326">
        <v>413</v>
      </c>
      <c r="CG326" s="4">
        <v>0</v>
      </c>
      <c r="CH326" s="4">
        <v>0</v>
      </c>
      <c r="CI326" s="5">
        <v>0</v>
      </c>
      <c r="CJ326" s="5">
        <v>0</v>
      </c>
      <c r="CK326" s="5">
        <v>0</v>
      </c>
      <c r="CL326" s="5">
        <v>1</v>
      </c>
    </row>
    <row r="327" spans="1:91" hidden="1" x14ac:dyDescent="0.2">
      <c r="A327" t="s">
        <v>779</v>
      </c>
      <c r="B327" t="s">
        <v>604</v>
      </c>
      <c r="C327" t="s">
        <v>745</v>
      </c>
      <c r="D327">
        <v>4.5</v>
      </c>
      <c r="E327" t="s">
        <v>685</v>
      </c>
      <c r="F327" t="s">
        <v>686</v>
      </c>
      <c r="G327" t="s">
        <v>630</v>
      </c>
      <c r="H327" t="s">
        <v>607</v>
      </c>
      <c r="I327">
        <v>7.1994000000000002E-2</v>
      </c>
      <c r="J327">
        <v>1.5428000000000001E-2</v>
      </c>
      <c r="K327">
        <v>0.63312999999999997</v>
      </c>
      <c r="L327">
        <v>1977.5</v>
      </c>
      <c r="M327">
        <v>61.039000000000001</v>
      </c>
      <c r="N327">
        <v>52.865000000000002</v>
      </c>
      <c r="O327">
        <v>6.9457000000000004</v>
      </c>
      <c r="P327">
        <v>1885.3</v>
      </c>
      <c r="Q327">
        <v>-1224.4000000000001</v>
      </c>
      <c r="R327">
        <v>0.97336</v>
      </c>
      <c r="S327">
        <v>0.97170000000000001</v>
      </c>
      <c r="T327">
        <v>1.5998000000000001</v>
      </c>
      <c r="U327">
        <v>1.1375</v>
      </c>
      <c r="V327">
        <v>0.89383000000000001</v>
      </c>
      <c r="W327">
        <v>0.88949999999999996</v>
      </c>
      <c r="X327">
        <v>3.1938</v>
      </c>
      <c r="Y327">
        <v>2.6038000000000001</v>
      </c>
      <c r="Z327">
        <v>0.93977999999999995</v>
      </c>
      <c r="AA327">
        <v>0.93732000000000004</v>
      </c>
      <c r="AB327">
        <v>2.4054000000000002</v>
      </c>
      <c r="AC327">
        <v>2.0108000000000001</v>
      </c>
      <c r="AD327">
        <v>52</v>
      </c>
      <c r="AE327">
        <v>52</v>
      </c>
      <c r="AF327">
        <v>1.0813999999999999</v>
      </c>
      <c r="AG327">
        <v>0.3266</v>
      </c>
      <c r="AH327">
        <v>0.75483999999999996</v>
      </c>
      <c r="AI327">
        <v>52</v>
      </c>
      <c r="AJ327">
        <v>0</v>
      </c>
      <c r="AK327">
        <v>51</v>
      </c>
      <c r="AL327">
        <v>0</v>
      </c>
      <c r="AM327">
        <v>0</v>
      </c>
      <c r="AN327">
        <v>0</v>
      </c>
      <c r="AO327">
        <v>0.97826000000000002</v>
      </c>
      <c r="AP327">
        <v>0</v>
      </c>
      <c r="AQ327">
        <v>1</v>
      </c>
      <c r="AR327" t="s">
        <v>95</v>
      </c>
      <c r="AS327" t="s">
        <v>95</v>
      </c>
      <c r="AT327" t="s">
        <v>95</v>
      </c>
      <c r="AU327" t="s">
        <v>95</v>
      </c>
      <c r="AV327" t="s">
        <v>95</v>
      </c>
      <c r="AW327" t="s">
        <v>95</v>
      </c>
      <c r="AX327" t="s">
        <v>95</v>
      </c>
      <c r="AY327" t="s">
        <v>95</v>
      </c>
      <c r="AZ327" t="s">
        <v>95</v>
      </c>
      <c r="BA327" t="s">
        <v>95</v>
      </c>
      <c r="BB327" t="s">
        <v>95</v>
      </c>
      <c r="BC327" t="s">
        <v>95</v>
      </c>
      <c r="BD327" t="s">
        <v>95</v>
      </c>
      <c r="BE327">
        <v>1</v>
      </c>
      <c r="BI327">
        <v>0</v>
      </c>
      <c r="BL327">
        <v>1</v>
      </c>
      <c r="BM327">
        <v>1</v>
      </c>
      <c r="BS327">
        <v>1</v>
      </c>
      <c r="BT327">
        <v>1</v>
      </c>
      <c r="BU327">
        <v>0</v>
      </c>
      <c r="BV327">
        <v>0</v>
      </c>
      <c r="BW327">
        <v>0</v>
      </c>
      <c r="BX327">
        <v>1</v>
      </c>
      <c r="BY327">
        <v>414</v>
      </c>
      <c r="CG327" s="4">
        <v>1</v>
      </c>
      <c r="CH327" s="4">
        <v>1</v>
      </c>
      <c r="CI327" s="5">
        <v>0</v>
      </c>
      <c r="CJ327" s="5">
        <v>0</v>
      </c>
      <c r="CK327" s="5">
        <v>0</v>
      </c>
      <c r="CL327" s="5">
        <v>1</v>
      </c>
    </row>
    <row r="328" spans="1:91" hidden="1" x14ac:dyDescent="0.2">
      <c r="A328" t="s">
        <v>780</v>
      </c>
      <c r="B328" t="s">
        <v>604</v>
      </c>
      <c r="C328" t="s">
        <v>222</v>
      </c>
      <c r="D328">
        <v>1.1000000000000001</v>
      </c>
      <c r="E328" t="s">
        <v>90</v>
      </c>
      <c r="F328" t="s">
        <v>605</v>
      </c>
      <c r="G328" t="s">
        <v>606</v>
      </c>
      <c r="H328" t="s">
        <v>607</v>
      </c>
      <c r="I328">
        <v>-1.1039999999999999E-2</v>
      </c>
      <c r="J328">
        <v>5.9214000000000001E-4</v>
      </c>
      <c r="K328">
        <v>-3.9166000000000001E-3</v>
      </c>
      <c r="L328">
        <v>1088</v>
      </c>
      <c r="M328">
        <v>-398.04</v>
      </c>
      <c r="N328">
        <v>8040.8</v>
      </c>
      <c r="O328">
        <v>1555.2</v>
      </c>
      <c r="P328" s="1">
        <v>157420</v>
      </c>
      <c r="Q328">
        <v>8.1786999999999992</v>
      </c>
      <c r="R328">
        <v>0.90080000000000005</v>
      </c>
      <c r="S328">
        <v>0.89459999999999995</v>
      </c>
      <c r="T328">
        <v>1.9734000000000002E-2</v>
      </c>
      <c r="U328">
        <v>1.5046E-2</v>
      </c>
      <c r="V328">
        <v>-33.582000000000001</v>
      </c>
      <c r="W328">
        <v>-34.993000000000002</v>
      </c>
      <c r="X328">
        <v>0.36846000000000001</v>
      </c>
      <c r="Y328">
        <v>0.36309999999999998</v>
      </c>
      <c r="Z328">
        <v>0.88012000000000001</v>
      </c>
      <c r="AA328">
        <v>0.87522999999999995</v>
      </c>
      <c r="AB328">
        <v>2.1694000000000001E-2</v>
      </c>
      <c r="AC328">
        <v>1.6435999999999999E-2</v>
      </c>
      <c r="AD328">
        <v>52</v>
      </c>
      <c r="AE328">
        <v>52</v>
      </c>
      <c r="AF328" s="1">
        <v>6.0618000000000001E-5</v>
      </c>
      <c r="AG328" s="1">
        <v>3.3793E-5</v>
      </c>
      <c r="AH328" s="1">
        <v>2.6825000000000002E-5</v>
      </c>
      <c r="AI328">
        <v>52</v>
      </c>
      <c r="AJ328">
        <v>46</v>
      </c>
      <c r="AK328">
        <v>2</v>
      </c>
      <c r="AL328">
        <v>0</v>
      </c>
      <c r="AM328">
        <v>0</v>
      </c>
      <c r="AN328">
        <v>0</v>
      </c>
      <c r="AO328">
        <v>0.97774000000000005</v>
      </c>
      <c r="AP328">
        <v>1</v>
      </c>
      <c r="AQ328">
        <v>1</v>
      </c>
      <c r="AR328" t="s">
        <v>95</v>
      </c>
      <c r="AS328" t="s">
        <v>95</v>
      </c>
      <c r="AT328" t="s">
        <v>95</v>
      </c>
      <c r="AU328" t="s">
        <v>95</v>
      </c>
      <c r="AV328" t="s">
        <v>95</v>
      </c>
      <c r="AW328" t="s">
        <v>95</v>
      </c>
      <c r="AX328" t="s">
        <v>95</v>
      </c>
      <c r="AY328" t="s">
        <v>94</v>
      </c>
      <c r="AZ328" t="s">
        <v>95</v>
      </c>
      <c r="BA328" t="s">
        <v>94</v>
      </c>
      <c r="BB328" t="s">
        <v>95</v>
      </c>
      <c r="BC328" t="s">
        <v>94</v>
      </c>
      <c r="BD328" t="s">
        <v>95</v>
      </c>
      <c r="BH328" t="s">
        <v>276</v>
      </c>
      <c r="BI328">
        <v>0</v>
      </c>
      <c r="BM328">
        <v>1</v>
      </c>
      <c r="BP328">
        <v>0</v>
      </c>
      <c r="BQ328">
        <v>0</v>
      </c>
      <c r="BS328">
        <v>1</v>
      </c>
      <c r="BT328">
        <v>1</v>
      </c>
      <c r="BU328">
        <v>0</v>
      </c>
      <c r="BV328">
        <v>0</v>
      </c>
      <c r="BW328">
        <v>0</v>
      </c>
      <c r="BX328">
        <v>0</v>
      </c>
      <c r="BY328">
        <v>416</v>
      </c>
      <c r="CG328" s="4">
        <v>1</v>
      </c>
      <c r="CH328" s="4">
        <v>1</v>
      </c>
      <c r="CI328" s="5">
        <v>0</v>
      </c>
      <c r="CJ328" s="5">
        <v>0</v>
      </c>
      <c r="CK328" s="5">
        <v>0</v>
      </c>
      <c r="CL328" s="5">
        <v>0</v>
      </c>
    </row>
    <row r="329" spans="1:91" hidden="1" x14ac:dyDescent="0.2">
      <c r="A329" t="s">
        <v>781</v>
      </c>
      <c r="B329" t="s">
        <v>604</v>
      </c>
      <c r="C329" t="s">
        <v>222</v>
      </c>
      <c r="D329">
        <v>1.1000000000000001</v>
      </c>
      <c r="E329" t="s">
        <v>90</v>
      </c>
      <c r="F329" t="s">
        <v>609</v>
      </c>
      <c r="G329" t="s">
        <v>610</v>
      </c>
      <c r="H329" t="s">
        <v>607</v>
      </c>
      <c r="I329">
        <v>4.1352999999999997E-3</v>
      </c>
      <c r="J329">
        <v>4.1321999999999999E-3</v>
      </c>
      <c r="K329">
        <v>0.31308000000000002</v>
      </c>
      <c r="L329">
        <v>3739.9</v>
      </c>
      <c r="M329">
        <v>1062.7</v>
      </c>
      <c r="N329" s="1">
        <v>103290</v>
      </c>
      <c r="O329">
        <v>20.82</v>
      </c>
      <c r="P329">
        <v>1682.1</v>
      </c>
      <c r="Q329">
        <v>-548.59</v>
      </c>
      <c r="R329">
        <v>0.74768999999999997</v>
      </c>
      <c r="S329">
        <v>0.73192000000000002</v>
      </c>
      <c r="T329">
        <v>2.7368999999999999</v>
      </c>
      <c r="U329">
        <v>2.1484000000000001</v>
      </c>
      <c r="V329">
        <v>0.74770000000000003</v>
      </c>
      <c r="W329">
        <v>0.73740000000000006</v>
      </c>
      <c r="X329">
        <v>2.7368999999999999</v>
      </c>
      <c r="Y329">
        <v>2.1484000000000001</v>
      </c>
      <c r="Z329">
        <v>0.74368000000000001</v>
      </c>
      <c r="AA329">
        <v>0.73321000000000003</v>
      </c>
      <c r="AB329">
        <v>2.7585999999999999</v>
      </c>
      <c r="AC329">
        <v>2.1831999999999998</v>
      </c>
      <c r="AD329">
        <v>52</v>
      </c>
      <c r="AE329">
        <v>52</v>
      </c>
      <c r="AF329">
        <v>8.3054999999999999E-4</v>
      </c>
      <c r="AG329">
        <v>6.5145999999999997E-4</v>
      </c>
      <c r="AH329">
        <v>1.7909999999999999E-4</v>
      </c>
      <c r="AI329">
        <v>52</v>
      </c>
      <c r="AJ329">
        <v>15</v>
      </c>
      <c r="AK329">
        <v>45</v>
      </c>
      <c r="AL329">
        <v>1</v>
      </c>
      <c r="AM329">
        <v>1</v>
      </c>
      <c r="AN329">
        <v>0</v>
      </c>
      <c r="AO329">
        <v>0.9798</v>
      </c>
      <c r="AP329">
        <v>0</v>
      </c>
      <c r="AQ329">
        <v>1</v>
      </c>
      <c r="AR329" t="s">
        <v>95</v>
      </c>
      <c r="AS329" t="s">
        <v>95</v>
      </c>
      <c r="AT329" t="s">
        <v>95</v>
      </c>
      <c r="AU329" t="s">
        <v>95</v>
      </c>
      <c r="AV329" t="s">
        <v>95</v>
      </c>
      <c r="AW329" t="s">
        <v>95</v>
      </c>
      <c r="AX329" t="s">
        <v>95</v>
      </c>
      <c r="AY329" t="s">
        <v>94</v>
      </c>
      <c r="AZ329" t="s">
        <v>95</v>
      </c>
      <c r="BA329" t="s">
        <v>94</v>
      </c>
      <c r="BB329" t="s">
        <v>95</v>
      </c>
      <c r="BC329" t="s">
        <v>94</v>
      </c>
      <c r="BD329" t="s">
        <v>95</v>
      </c>
      <c r="BH329" t="s">
        <v>276</v>
      </c>
      <c r="BI329">
        <v>0</v>
      </c>
      <c r="BM329">
        <v>1</v>
      </c>
      <c r="BP329">
        <v>0</v>
      </c>
      <c r="BQ329">
        <v>0</v>
      </c>
      <c r="BS329">
        <v>1</v>
      </c>
      <c r="BT329">
        <v>1</v>
      </c>
      <c r="BU329">
        <v>0</v>
      </c>
      <c r="BV329">
        <v>0</v>
      </c>
      <c r="BW329">
        <v>0</v>
      </c>
      <c r="BX329">
        <v>0</v>
      </c>
      <c r="BY329">
        <v>422</v>
      </c>
      <c r="CG329" s="4">
        <v>1</v>
      </c>
      <c r="CH329" s="4">
        <v>1</v>
      </c>
      <c r="CI329" s="5">
        <v>0</v>
      </c>
      <c r="CJ329" s="5">
        <v>0</v>
      </c>
      <c r="CK329" s="5">
        <v>0</v>
      </c>
      <c r="CL329" s="5">
        <v>0</v>
      </c>
    </row>
    <row r="330" spans="1:91" hidden="1" x14ac:dyDescent="0.2">
      <c r="A330" t="s">
        <v>782</v>
      </c>
      <c r="B330" t="s">
        <v>604</v>
      </c>
      <c r="C330" t="s">
        <v>222</v>
      </c>
      <c r="D330">
        <v>1.1000000000000001</v>
      </c>
      <c r="E330" t="s">
        <v>90</v>
      </c>
      <c r="F330" t="s">
        <v>612</v>
      </c>
      <c r="G330" t="s">
        <v>613</v>
      </c>
      <c r="H330" t="s">
        <v>607</v>
      </c>
      <c r="I330">
        <v>1.7122999999999999E-3</v>
      </c>
      <c r="J330">
        <v>1.0283E-3</v>
      </c>
      <c r="K330">
        <v>7.3866000000000003E-4</v>
      </c>
      <c r="L330">
        <v>3827.9</v>
      </c>
      <c r="M330">
        <v>2566.3000000000002</v>
      </c>
      <c r="N330">
        <v>11.558</v>
      </c>
      <c r="O330">
        <v>1554.9</v>
      </c>
      <c r="P330" s="1">
        <v>157400</v>
      </c>
      <c r="Q330">
        <v>-0.99424999999999997</v>
      </c>
      <c r="R330">
        <v>6.0140999999999997E-3</v>
      </c>
      <c r="S330">
        <v>-1.4850000000000001</v>
      </c>
      <c r="T330">
        <v>1.6442999999999999E-2</v>
      </c>
      <c r="U330">
        <v>1.4023000000000001E-2</v>
      </c>
      <c r="V330">
        <v>-787.21</v>
      </c>
      <c r="W330">
        <v>-1312.7</v>
      </c>
      <c r="X330">
        <v>0.46304000000000001</v>
      </c>
      <c r="Y330">
        <v>0.46273999999999998</v>
      </c>
      <c r="Z330">
        <v>5.8503000000000001E-3</v>
      </c>
      <c r="AA330">
        <v>-0.65691999999999995</v>
      </c>
      <c r="AB330">
        <v>1.6445000000000001E-2</v>
      </c>
      <c r="AC330">
        <v>1.4012999999999999E-2</v>
      </c>
      <c r="AD330">
        <v>6</v>
      </c>
      <c r="AE330">
        <v>6</v>
      </c>
      <c r="AF330">
        <v>4.2169999999999999E-2</v>
      </c>
      <c r="AG330">
        <v>3.7802000000000002E-2</v>
      </c>
      <c r="AH330">
        <v>4.3679000000000001E-3</v>
      </c>
      <c r="AI330">
        <v>6</v>
      </c>
      <c r="AJ330">
        <v>0</v>
      </c>
      <c r="AK330">
        <v>2</v>
      </c>
      <c r="AL330">
        <v>0</v>
      </c>
      <c r="AM330">
        <v>1</v>
      </c>
      <c r="AN330">
        <v>0</v>
      </c>
      <c r="AO330">
        <v>0.81872</v>
      </c>
      <c r="AP330">
        <v>1</v>
      </c>
      <c r="AQ330">
        <v>1</v>
      </c>
      <c r="AR330" t="s">
        <v>96</v>
      </c>
      <c r="AS330" t="s">
        <v>95</v>
      </c>
      <c r="AT330" t="s">
        <v>95</v>
      </c>
      <c r="AU330" t="s">
        <v>95</v>
      </c>
      <c r="AV330" t="s">
        <v>95</v>
      </c>
      <c r="AW330" t="s">
        <v>95</v>
      </c>
      <c r="AX330" t="s">
        <v>95</v>
      </c>
      <c r="AY330" t="s">
        <v>94</v>
      </c>
      <c r="AZ330" t="s">
        <v>94</v>
      </c>
      <c r="BA330" t="s">
        <v>96</v>
      </c>
      <c r="BB330" t="s">
        <v>94</v>
      </c>
      <c r="BC330" t="s">
        <v>96</v>
      </c>
      <c r="BD330" t="s">
        <v>94</v>
      </c>
      <c r="BI330">
        <v>0</v>
      </c>
      <c r="BP330">
        <v>0</v>
      </c>
      <c r="BQ330">
        <v>0</v>
      </c>
      <c r="BS330">
        <v>1</v>
      </c>
      <c r="BT330">
        <v>1</v>
      </c>
      <c r="BU330">
        <v>0</v>
      </c>
      <c r="BV330">
        <v>0</v>
      </c>
      <c r="BW330">
        <v>0</v>
      </c>
      <c r="BX330">
        <v>0</v>
      </c>
      <c r="BY330">
        <v>425</v>
      </c>
      <c r="CG330" s="4">
        <v>1</v>
      </c>
      <c r="CH330" s="4">
        <v>1</v>
      </c>
      <c r="CI330" s="5">
        <v>0</v>
      </c>
      <c r="CJ330" s="5">
        <v>0</v>
      </c>
      <c r="CK330" s="5">
        <v>0</v>
      </c>
      <c r="CL330" s="5">
        <v>0</v>
      </c>
    </row>
    <row r="331" spans="1:91" hidden="1" x14ac:dyDescent="0.2">
      <c r="A331" t="s">
        <v>783</v>
      </c>
      <c r="B331" t="s">
        <v>604</v>
      </c>
      <c r="C331" t="s">
        <v>222</v>
      </c>
      <c r="D331">
        <v>1.1000000000000001</v>
      </c>
      <c r="E331" t="s">
        <v>90</v>
      </c>
      <c r="F331" t="s">
        <v>615</v>
      </c>
      <c r="G331" t="s">
        <v>616</v>
      </c>
      <c r="H331" t="s">
        <v>607</v>
      </c>
      <c r="I331">
        <v>-1.1357000000000001E-2</v>
      </c>
      <c r="J331">
        <v>5.9844E-4</v>
      </c>
      <c r="K331">
        <v>-3.8739E-3</v>
      </c>
      <c r="L331">
        <v>1080.5999999999999</v>
      </c>
      <c r="M331">
        <v>-386.94</v>
      </c>
      <c r="N331">
        <v>11675</v>
      </c>
      <c r="O331">
        <v>1555.3</v>
      </c>
      <c r="P331" s="1">
        <v>157420</v>
      </c>
      <c r="Q331">
        <v>8.0930999999999997</v>
      </c>
      <c r="R331">
        <v>0.87387999999999999</v>
      </c>
      <c r="S331">
        <v>0.86507999999999996</v>
      </c>
      <c r="T331">
        <v>2.0303000000000002E-2</v>
      </c>
      <c r="U331">
        <v>1.5379E-2</v>
      </c>
      <c r="V331">
        <v>-38.128</v>
      </c>
      <c r="W331">
        <v>-39.905999999999999</v>
      </c>
      <c r="X331">
        <v>0.35761999999999999</v>
      </c>
      <c r="Y331">
        <v>0.35302</v>
      </c>
      <c r="Z331">
        <v>0.84480999999999995</v>
      </c>
      <c r="AA331">
        <v>0.83774999999999999</v>
      </c>
      <c r="AB331">
        <v>2.2522E-2</v>
      </c>
      <c r="AC331">
        <v>1.7149999999999999E-2</v>
      </c>
      <c r="AD331">
        <v>47</v>
      </c>
      <c r="AE331">
        <v>47</v>
      </c>
      <c r="AF331" s="1">
        <v>4.1748000000000001E-5</v>
      </c>
      <c r="AG331" s="1">
        <v>2.3272999999999999E-5</v>
      </c>
      <c r="AH331" s="1">
        <v>1.8474999999999998E-5</v>
      </c>
      <c r="AI331">
        <v>47</v>
      </c>
      <c r="AJ331">
        <v>46</v>
      </c>
      <c r="AK331">
        <v>2</v>
      </c>
      <c r="AL331">
        <v>0</v>
      </c>
      <c r="AM331">
        <v>0</v>
      </c>
      <c r="AN331">
        <v>0</v>
      </c>
      <c r="AO331">
        <v>0.97313000000000005</v>
      </c>
      <c r="AP331">
        <v>1</v>
      </c>
      <c r="AQ331">
        <v>1</v>
      </c>
      <c r="AR331" t="s">
        <v>95</v>
      </c>
      <c r="AS331" t="s">
        <v>95</v>
      </c>
      <c r="AT331" t="s">
        <v>95</v>
      </c>
      <c r="AU331" t="s">
        <v>95</v>
      </c>
      <c r="AV331" t="s">
        <v>95</v>
      </c>
      <c r="AW331" t="s">
        <v>95</v>
      </c>
      <c r="AX331" t="s">
        <v>95</v>
      </c>
      <c r="AY331" t="s">
        <v>94</v>
      </c>
      <c r="AZ331" t="s">
        <v>95</v>
      </c>
      <c r="BA331" t="s">
        <v>94</v>
      </c>
      <c r="BB331" t="s">
        <v>95</v>
      </c>
      <c r="BC331" t="s">
        <v>94</v>
      </c>
      <c r="BD331" t="s">
        <v>95</v>
      </c>
      <c r="BI331">
        <v>0</v>
      </c>
      <c r="BM331">
        <v>1</v>
      </c>
      <c r="BP331">
        <v>0</v>
      </c>
      <c r="BQ331">
        <v>0</v>
      </c>
      <c r="BS331">
        <v>1</v>
      </c>
      <c r="BT331">
        <v>1</v>
      </c>
      <c r="BU331">
        <v>0</v>
      </c>
      <c r="BV331">
        <v>0</v>
      </c>
      <c r="BW331">
        <v>0</v>
      </c>
      <c r="BX331">
        <v>0</v>
      </c>
      <c r="BY331">
        <v>426</v>
      </c>
      <c r="CG331" s="4">
        <v>1</v>
      </c>
      <c r="CH331" s="4">
        <v>1</v>
      </c>
      <c r="CI331" s="5">
        <v>0</v>
      </c>
      <c r="CJ331" s="5">
        <v>0</v>
      </c>
      <c r="CK331" s="5">
        <v>0</v>
      </c>
      <c r="CL331" s="5">
        <v>0</v>
      </c>
    </row>
    <row r="332" spans="1:91" hidden="1" x14ac:dyDescent="0.2">
      <c r="A332" t="s">
        <v>784</v>
      </c>
      <c r="B332" t="s">
        <v>604</v>
      </c>
      <c r="C332" t="s">
        <v>222</v>
      </c>
      <c r="D332">
        <v>1.1000000000000001</v>
      </c>
      <c r="E332" t="s">
        <v>90</v>
      </c>
      <c r="F332" t="s">
        <v>619</v>
      </c>
      <c r="G332" t="s">
        <v>620</v>
      </c>
      <c r="H332" t="s">
        <v>607</v>
      </c>
      <c r="I332">
        <v>4.7657999999999997E-3</v>
      </c>
      <c r="J332">
        <v>4.7651000000000004E-3</v>
      </c>
      <c r="K332">
        <v>0.34176000000000001</v>
      </c>
      <c r="L332">
        <v>3828.8</v>
      </c>
      <c r="M332">
        <v>922.07</v>
      </c>
      <c r="N332" s="1">
        <v>476670</v>
      </c>
      <c r="O332">
        <v>19.57</v>
      </c>
      <c r="P332">
        <v>1709.4</v>
      </c>
      <c r="Q332">
        <v>-605.52</v>
      </c>
      <c r="R332">
        <v>0.62268999999999997</v>
      </c>
      <c r="S332">
        <v>0.58838999999999997</v>
      </c>
      <c r="T332">
        <v>2.8833000000000002</v>
      </c>
      <c r="U332">
        <v>2.3479999999999999</v>
      </c>
      <c r="V332">
        <v>0.62268999999999997</v>
      </c>
      <c r="W332">
        <v>0.60050000000000003</v>
      </c>
      <c r="X332">
        <v>2.8833000000000002</v>
      </c>
      <c r="Y332">
        <v>2.3479999999999999</v>
      </c>
      <c r="Z332">
        <v>0.60435000000000005</v>
      </c>
      <c r="AA332">
        <v>0.58106999999999998</v>
      </c>
      <c r="AB332">
        <v>2.9525000000000001</v>
      </c>
      <c r="AC332">
        <v>2.4093</v>
      </c>
      <c r="AD332">
        <v>37</v>
      </c>
      <c r="AE332">
        <v>37</v>
      </c>
      <c r="AF332">
        <v>1.7997E-4</v>
      </c>
      <c r="AG332">
        <v>1.4116000000000001E-4</v>
      </c>
      <c r="AH332" s="1">
        <v>3.8807000000000003E-5</v>
      </c>
      <c r="AI332">
        <v>37</v>
      </c>
      <c r="AJ332">
        <v>0</v>
      </c>
      <c r="AK332">
        <v>30</v>
      </c>
      <c r="AL332">
        <v>0</v>
      </c>
      <c r="AM332">
        <v>1</v>
      </c>
      <c r="AN332">
        <v>0</v>
      </c>
      <c r="AO332">
        <v>0.96850000000000003</v>
      </c>
      <c r="AP332">
        <v>0</v>
      </c>
      <c r="AQ332">
        <v>1</v>
      </c>
      <c r="AR332" t="s">
        <v>94</v>
      </c>
      <c r="AS332" t="s">
        <v>95</v>
      </c>
      <c r="AT332" t="s">
        <v>95</v>
      </c>
      <c r="AU332" t="s">
        <v>95</v>
      </c>
      <c r="AV332" t="s">
        <v>95</v>
      </c>
      <c r="AW332" t="s">
        <v>95</v>
      </c>
      <c r="AX332" t="s">
        <v>95</v>
      </c>
      <c r="AY332" t="s">
        <v>94</v>
      </c>
      <c r="AZ332" t="s">
        <v>95</v>
      </c>
      <c r="BA332" t="s">
        <v>94</v>
      </c>
      <c r="BB332" t="s">
        <v>95</v>
      </c>
      <c r="BC332" t="s">
        <v>94</v>
      </c>
      <c r="BD332" t="s">
        <v>95</v>
      </c>
      <c r="BI332">
        <v>0</v>
      </c>
      <c r="BM332">
        <v>1</v>
      </c>
      <c r="BP332">
        <v>0</v>
      </c>
      <c r="BQ332">
        <v>0</v>
      </c>
      <c r="BS332">
        <v>1</v>
      </c>
      <c r="BT332">
        <v>1</v>
      </c>
      <c r="BU332">
        <v>0</v>
      </c>
      <c r="BV332">
        <v>0</v>
      </c>
      <c r="BW332">
        <v>0</v>
      </c>
      <c r="BX332">
        <v>0</v>
      </c>
      <c r="BY332">
        <v>437</v>
      </c>
      <c r="CG332" s="4">
        <v>1</v>
      </c>
      <c r="CH332" s="4">
        <v>1</v>
      </c>
      <c r="CI332" s="5">
        <v>0</v>
      </c>
      <c r="CJ332" s="5">
        <v>0</v>
      </c>
      <c r="CK332" s="5">
        <v>0</v>
      </c>
      <c r="CL332" s="5">
        <v>0</v>
      </c>
    </row>
    <row r="333" spans="1:91" hidden="1" x14ac:dyDescent="0.2">
      <c r="A333" t="s">
        <v>785</v>
      </c>
      <c r="B333" t="s">
        <v>604</v>
      </c>
      <c r="C333" t="s">
        <v>222</v>
      </c>
      <c r="D333">
        <v>1.1000000000000001</v>
      </c>
      <c r="E333" t="s">
        <v>90</v>
      </c>
      <c r="F333" t="s">
        <v>623</v>
      </c>
      <c r="G333" t="s">
        <v>624</v>
      </c>
      <c r="H333" t="s">
        <v>607</v>
      </c>
      <c r="I333">
        <v>7.8175E-4</v>
      </c>
      <c r="J333">
        <v>7.5131000000000004E-4</v>
      </c>
      <c r="K333">
        <v>6.0649000000000002E-2</v>
      </c>
      <c r="L333">
        <v>6123.2</v>
      </c>
      <c r="M333">
        <v>5621.3</v>
      </c>
      <c r="N333">
        <v>2119.1999999999998</v>
      </c>
      <c r="O333">
        <v>50.262999999999998</v>
      </c>
      <c r="P333">
        <v>1362.2</v>
      </c>
      <c r="Q333">
        <v>-40.125</v>
      </c>
      <c r="R333">
        <v>1.4337000000000001E-2</v>
      </c>
      <c r="S333">
        <v>-0.23208000000000001</v>
      </c>
      <c r="T333">
        <v>2.3355000000000001</v>
      </c>
      <c r="U333">
        <v>1.9595</v>
      </c>
      <c r="V333">
        <v>1.4345999999999999E-2</v>
      </c>
      <c r="W333">
        <v>-0.13729</v>
      </c>
      <c r="X333">
        <v>2.3355000000000001</v>
      </c>
      <c r="Y333">
        <v>1.9596</v>
      </c>
      <c r="Z333">
        <v>1.4125E-2</v>
      </c>
      <c r="AA333">
        <v>-0.13755000000000001</v>
      </c>
      <c r="AB333">
        <v>2.3357000000000001</v>
      </c>
      <c r="AC333">
        <v>1.9601999999999999</v>
      </c>
      <c r="AD333">
        <v>16</v>
      </c>
      <c r="AE333">
        <v>16</v>
      </c>
      <c r="AF333">
        <v>4.0479000000000001E-2</v>
      </c>
      <c r="AG333">
        <v>3.7012999999999997E-2</v>
      </c>
      <c r="AH333">
        <v>3.4659000000000001E-3</v>
      </c>
      <c r="AI333">
        <v>16</v>
      </c>
      <c r="AJ333">
        <v>15</v>
      </c>
      <c r="AK333">
        <v>7</v>
      </c>
      <c r="AL333">
        <v>0</v>
      </c>
      <c r="AM333">
        <v>1</v>
      </c>
      <c r="AN333">
        <v>0</v>
      </c>
      <c r="AO333">
        <v>0.93411</v>
      </c>
      <c r="AP333">
        <v>0</v>
      </c>
      <c r="AQ333">
        <v>1</v>
      </c>
      <c r="AR333" t="s">
        <v>96</v>
      </c>
      <c r="AS333" t="s">
        <v>95</v>
      </c>
      <c r="AT333" t="s">
        <v>95</v>
      </c>
      <c r="AU333" t="s">
        <v>95</v>
      </c>
      <c r="AV333" t="s">
        <v>95</v>
      </c>
      <c r="AW333" t="s">
        <v>95</v>
      </c>
      <c r="AX333" t="s">
        <v>95</v>
      </c>
      <c r="AY333" t="s">
        <v>94</v>
      </c>
      <c r="AZ333" t="s">
        <v>94</v>
      </c>
      <c r="BA333" t="s">
        <v>96</v>
      </c>
      <c r="BB333" t="s">
        <v>94</v>
      </c>
      <c r="BC333" t="s">
        <v>96</v>
      </c>
      <c r="BD333" t="s">
        <v>94</v>
      </c>
      <c r="BI333">
        <v>0</v>
      </c>
      <c r="BP333">
        <v>0</v>
      </c>
      <c r="BQ333">
        <v>0</v>
      </c>
      <c r="BS333">
        <v>1</v>
      </c>
      <c r="BT333">
        <v>1</v>
      </c>
      <c r="BU333">
        <v>0</v>
      </c>
      <c r="BV333">
        <v>0</v>
      </c>
      <c r="BW333">
        <v>0</v>
      </c>
      <c r="BX333">
        <v>0</v>
      </c>
      <c r="BY333">
        <v>438</v>
      </c>
      <c r="CG333" s="4">
        <v>1</v>
      </c>
      <c r="CH333" s="4">
        <v>1</v>
      </c>
      <c r="CI333" s="5">
        <v>0</v>
      </c>
      <c r="CJ333" s="5">
        <v>0</v>
      </c>
      <c r="CK333" s="5">
        <v>0</v>
      </c>
      <c r="CL333" s="5">
        <v>0</v>
      </c>
    </row>
    <row r="334" spans="1:91" hidden="1" x14ac:dyDescent="0.2">
      <c r="A334" t="s">
        <v>786</v>
      </c>
      <c r="B334" t="s">
        <v>604</v>
      </c>
      <c r="C334" t="s">
        <v>222</v>
      </c>
      <c r="D334">
        <v>1.1000000000000001</v>
      </c>
      <c r="E334" t="s">
        <v>90</v>
      </c>
      <c r="F334" t="s">
        <v>626</v>
      </c>
      <c r="G334" t="s">
        <v>107</v>
      </c>
      <c r="H334" t="s">
        <v>607</v>
      </c>
      <c r="I334">
        <v>-1.7267999999999999E-2</v>
      </c>
      <c r="J334">
        <v>5.9214000000000001E-4</v>
      </c>
      <c r="K334">
        <v>-3.9166000000000001E-3</v>
      </c>
      <c r="L334">
        <v>1962.4</v>
      </c>
      <c r="M334">
        <v>-254.48</v>
      </c>
      <c r="N334">
        <v>1</v>
      </c>
      <c r="O334">
        <v>1555.2</v>
      </c>
      <c r="P334" s="1">
        <v>157420</v>
      </c>
      <c r="Q334">
        <v>8.1786999999999992</v>
      </c>
      <c r="R334">
        <v>0.89073000000000002</v>
      </c>
      <c r="S334">
        <v>0.88390000000000002</v>
      </c>
      <c r="T334">
        <v>2.0712000000000001E-2</v>
      </c>
      <c r="U334">
        <v>1.5744000000000001E-2</v>
      </c>
      <c r="V334">
        <v>-33.582000000000001</v>
      </c>
      <c r="W334">
        <v>-34.993000000000002</v>
      </c>
      <c r="X334">
        <v>0.36846000000000001</v>
      </c>
      <c r="Y334">
        <v>0.36309999999999998</v>
      </c>
      <c r="Z334">
        <v>0.88012000000000001</v>
      </c>
      <c r="AA334">
        <v>0.87522999999999995</v>
      </c>
      <c r="AB334">
        <v>2.1694000000000001E-2</v>
      </c>
      <c r="AC334">
        <v>1.6435999999999999E-2</v>
      </c>
      <c r="AD334">
        <v>52</v>
      </c>
      <c r="AE334">
        <v>52</v>
      </c>
      <c r="AF334">
        <v>0.48742000000000002</v>
      </c>
      <c r="AG334">
        <v>0.27172000000000002</v>
      </c>
      <c r="AH334">
        <v>0.2157</v>
      </c>
      <c r="AI334">
        <v>52</v>
      </c>
      <c r="AJ334">
        <v>46</v>
      </c>
      <c r="AK334">
        <v>2</v>
      </c>
      <c r="AL334">
        <v>0</v>
      </c>
      <c r="AM334">
        <v>0</v>
      </c>
      <c r="AN334">
        <v>0</v>
      </c>
      <c r="AO334">
        <v>0.97774000000000005</v>
      </c>
      <c r="AP334">
        <v>1</v>
      </c>
      <c r="AQ334">
        <v>1</v>
      </c>
      <c r="AR334" t="s">
        <v>95</v>
      </c>
      <c r="AS334" t="s">
        <v>95</v>
      </c>
      <c r="AT334" t="s">
        <v>95</v>
      </c>
      <c r="AU334" t="s">
        <v>95</v>
      </c>
      <c r="AV334" t="s">
        <v>95</v>
      </c>
      <c r="AW334" t="s">
        <v>95</v>
      </c>
      <c r="AX334" t="s">
        <v>95</v>
      </c>
      <c r="AY334" t="s">
        <v>95</v>
      </c>
      <c r="AZ334" t="s">
        <v>95</v>
      </c>
      <c r="BA334" t="s">
        <v>95</v>
      </c>
      <c r="BB334" t="s">
        <v>95</v>
      </c>
      <c r="BC334" t="s">
        <v>94</v>
      </c>
      <c r="BD334" t="s">
        <v>95</v>
      </c>
      <c r="BH334" t="s">
        <v>276</v>
      </c>
      <c r="BI334">
        <v>0</v>
      </c>
      <c r="BJ334" t="s">
        <v>108</v>
      </c>
      <c r="BK334" t="s">
        <v>109</v>
      </c>
      <c r="BL334">
        <v>1</v>
      </c>
      <c r="BM334">
        <v>1</v>
      </c>
      <c r="BN334">
        <v>0</v>
      </c>
      <c r="BO334">
        <v>1</v>
      </c>
      <c r="BP334">
        <v>0</v>
      </c>
      <c r="BQ334">
        <v>0</v>
      </c>
      <c r="BS334">
        <v>1</v>
      </c>
      <c r="BT334">
        <v>1</v>
      </c>
      <c r="BU334">
        <v>0</v>
      </c>
      <c r="BV334">
        <v>1</v>
      </c>
      <c r="BW334">
        <v>0</v>
      </c>
      <c r="BX334">
        <v>0</v>
      </c>
      <c r="BY334">
        <v>439</v>
      </c>
      <c r="CG334" s="4">
        <v>1</v>
      </c>
      <c r="CH334" s="4">
        <v>1</v>
      </c>
      <c r="CI334" s="5">
        <v>0</v>
      </c>
      <c r="CJ334" s="5">
        <v>1</v>
      </c>
      <c r="CK334" s="5">
        <v>0</v>
      </c>
      <c r="CL334" s="5">
        <v>0</v>
      </c>
    </row>
    <row r="335" spans="1:91" hidden="1" x14ac:dyDescent="0.2">
      <c r="A335" t="s">
        <v>787</v>
      </c>
      <c r="B335" t="s">
        <v>604</v>
      </c>
      <c r="C335" t="s">
        <v>222</v>
      </c>
      <c r="D335">
        <v>2.4</v>
      </c>
      <c r="E335" t="s">
        <v>628</v>
      </c>
      <c r="F335" t="s">
        <v>629</v>
      </c>
      <c r="G335" t="s">
        <v>630</v>
      </c>
      <c r="H335" t="s">
        <v>607</v>
      </c>
      <c r="I335">
        <v>1.4385999999999999E-2</v>
      </c>
      <c r="J335">
        <v>1.4385999999999999E-2</v>
      </c>
      <c r="K335">
        <v>1.2725</v>
      </c>
      <c r="L335">
        <v>2755.3</v>
      </c>
      <c r="M335">
        <v>305.47000000000003</v>
      </c>
      <c r="N335" s="1">
        <v>5231100</v>
      </c>
      <c r="O335">
        <v>7.6130000000000004</v>
      </c>
      <c r="P335">
        <v>1821.1</v>
      </c>
      <c r="Q335">
        <v>-2443.4</v>
      </c>
      <c r="R335">
        <v>0.75165999999999999</v>
      </c>
      <c r="S335">
        <v>0.73612999999999995</v>
      </c>
      <c r="T335">
        <v>11.419</v>
      </c>
      <c r="U335">
        <v>9.0465999999999998</v>
      </c>
      <c r="V335">
        <v>0.75165999999999999</v>
      </c>
      <c r="W335">
        <v>0.74151999999999996</v>
      </c>
      <c r="X335">
        <v>11.419</v>
      </c>
      <c r="Y335">
        <v>9.0465999999999998</v>
      </c>
      <c r="Z335">
        <v>0.69469999999999998</v>
      </c>
      <c r="AA335">
        <v>0.68223999999999996</v>
      </c>
      <c r="AB335">
        <v>12.661</v>
      </c>
      <c r="AC335">
        <v>9.9311000000000007</v>
      </c>
      <c r="AD335">
        <v>52</v>
      </c>
      <c r="AE335">
        <v>52</v>
      </c>
      <c r="AF335" s="1">
        <v>3.2518999999999998E-5</v>
      </c>
      <c r="AG335" s="1">
        <v>1.2564E-5</v>
      </c>
      <c r="AH335" s="1">
        <v>1.9955000000000001E-5</v>
      </c>
      <c r="AI335">
        <v>52</v>
      </c>
      <c r="AJ335">
        <v>0</v>
      </c>
      <c r="AK335">
        <v>45</v>
      </c>
      <c r="AL335">
        <v>0</v>
      </c>
      <c r="AM335">
        <v>1</v>
      </c>
      <c r="AN335">
        <v>0</v>
      </c>
      <c r="AO335">
        <v>0.96150999999999998</v>
      </c>
      <c r="AP335">
        <v>0</v>
      </c>
      <c r="AQ335">
        <v>0</v>
      </c>
      <c r="AR335" t="s">
        <v>95</v>
      </c>
      <c r="AS335" t="s">
        <v>95</v>
      </c>
      <c r="AT335" t="s">
        <v>95</v>
      </c>
      <c r="AU335" t="s">
        <v>95</v>
      </c>
      <c r="AV335" t="s">
        <v>95</v>
      </c>
      <c r="AW335" t="s">
        <v>95</v>
      </c>
      <c r="AX335" t="s">
        <v>95</v>
      </c>
      <c r="AY335" t="s">
        <v>94</v>
      </c>
      <c r="AZ335" t="s">
        <v>95</v>
      </c>
      <c r="BA335" t="s">
        <v>94</v>
      </c>
      <c r="BB335" t="s">
        <v>95</v>
      </c>
      <c r="BC335" t="s">
        <v>94</v>
      </c>
      <c r="BD335" t="s">
        <v>95</v>
      </c>
      <c r="BI335">
        <v>0</v>
      </c>
      <c r="BM335">
        <v>1</v>
      </c>
      <c r="BS335">
        <v>1</v>
      </c>
      <c r="BT335">
        <v>1</v>
      </c>
      <c r="BU335">
        <v>0</v>
      </c>
      <c r="BV335">
        <v>0</v>
      </c>
      <c r="BW335">
        <v>0</v>
      </c>
      <c r="BX335">
        <v>1</v>
      </c>
      <c r="BY335">
        <v>440</v>
      </c>
      <c r="CG335" s="4">
        <v>1</v>
      </c>
      <c r="CH335" s="4">
        <v>1</v>
      </c>
      <c r="CI335" s="5">
        <v>0</v>
      </c>
      <c r="CJ335" s="5">
        <v>0</v>
      </c>
      <c r="CK335" s="5">
        <v>0</v>
      </c>
      <c r="CL335" s="5">
        <v>1</v>
      </c>
    </row>
    <row r="336" spans="1:91" hidden="1" x14ac:dyDescent="0.2">
      <c r="A336" t="s">
        <v>788</v>
      </c>
      <c r="B336" t="s">
        <v>604</v>
      </c>
      <c r="C336" t="s">
        <v>222</v>
      </c>
      <c r="D336">
        <v>2.5</v>
      </c>
      <c r="E336" t="s">
        <v>632</v>
      </c>
      <c r="F336" t="s">
        <v>633</v>
      </c>
      <c r="G336" t="s">
        <v>606</v>
      </c>
      <c r="H336" t="s">
        <v>607</v>
      </c>
      <c r="I336">
        <v>4.1585999999999998E-2</v>
      </c>
      <c r="J336">
        <v>6.0388999999999998E-3</v>
      </c>
      <c r="K336">
        <v>3.9166000000000001E-3</v>
      </c>
      <c r="L336">
        <v>1952.2</v>
      </c>
      <c r="M336">
        <v>105.67</v>
      </c>
      <c r="N336">
        <v>0.75656000000000001</v>
      </c>
      <c r="O336">
        <v>0.1527</v>
      </c>
      <c r="P336">
        <v>1759.7</v>
      </c>
      <c r="Q336">
        <v>-7.1787000000000001</v>
      </c>
      <c r="R336">
        <v>0.91437999999999997</v>
      </c>
      <c r="S336">
        <v>0.90903</v>
      </c>
      <c r="T336">
        <v>1.8334E-2</v>
      </c>
      <c r="U336">
        <v>1.4826000000000001E-2</v>
      </c>
      <c r="V336">
        <v>0.86439999999999995</v>
      </c>
      <c r="W336">
        <v>0.85887000000000002</v>
      </c>
      <c r="X336">
        <v>2.3071999999999999E-2</v>
      </c>
      <c r="Y336">
        <v>1.7446E-2</v>
      </c>
      <c r="Z336">
        <v>0.88012000000000001</v>
      </c>
      <c r="AA336">
        <v>0.87522999999999995</v>
      </c>
      <c r="AB336">
        <v>2.1694000000000001E-2</v>
      </c>
      <c r="AC336">
        <v>1.6435999999999999E-2</v>
      </c>
      <c r="AD336">
        <v>52</v>
      </c>
      <c r="AE336">
        <v>52</v>
      </c>
      <c r="AF336">
        <v>0.96262000000000003</v>
      </c>
      <c r="AG336">
        <v>0.67752000000000001</v>
      </c>
      <c r="AH336">
        <v>0.28510000000000002</v>
      </c>
      <c r="AI336">
        <v>52</v>
      </c>
      <c r="AJ336">
        <v>2</v>
      </c>
      <c r="AK336">
        <v>46</v>
      </c>
      <c r="AL336">
        <v>0</v>
      </c>
      <c r="AM336">
        <v>0</v>
      </c>
      <c r="AN336">
        <v>0</v>
      </c>
      <c r="AO336">
        <v>0.98104999999999998</v>
      </c>
      <c r="AP336">
        <v>1</v>
      </c>
      <c r="AQ336">
        <v>1</v>
      </c>
      <c r="AR336" t="s">
        <v>95</v>
      </c>
      <c r="AS336" t="s">
        <v>95</v>
      </c>
      <c r="AT336" t="s">
        <v>95</v>
      </c>
      <c r="AU336" t="s">
        <v>95</v>
      </c>
      <c r="AV336" t="s">
        <v>95</v>
      </c>
      <c r="AW336" t="s">
        <v>95</v>
      </c>
      <c r="AX336" t="s">
        <v>95</v>
      </c>
      <c r="AY336" t="s">
        <v>95</v>
      </c>
      <c r="AZ336" t="s">
        <v>95</v>
      </c>
      <c r="BA336" t="s">
        <v>95</v>
      </c>
      <c r="BB336" t="s">
        <v>95</v>
      </c>
      <c r="BC336" t="s">
        <v>96</v>
      </c>
      <c r="BD336" t="s">
        <v>95</v>
      </c>
      <c r="BH336" t="s">
        <v>276</v>
      </c>
      <c r="BI336">
        <v>0</v>
      </c>
      <c r="BM336">
        <v>1</v>
      </c>
      <c r="BP336">
        <v>0</v>
      </c>
      <c r="BQ336">
        <v>0</v>
      </c>
      <c r="BS336">
        <v>1</v>
      </c>
      <c r="BT336">
        <v>1</v>
      </c>
      <c r="BU336">
        <v>0</v>
      </c>
      <c r="BV336">
        <v>0</v>
      </c>
      <c r="BW336">
        <v>0</v>
      </c>
      <c r="BX336">
        <v>0</v>
      </c>
      <c r="BY336">
        <v>415</v>
      </c>
      <c r="CG336" s="4">
        <v>1</v>
      </c>
      <c r="CH336" s="4">
        <v>1</v>
      </c>
      <c r="CI336" s="5">
        <v>0</v>
      </c>
      <c r="CJ336" s="5">
        <v>0</v>
      </c>
      <c r="CK336" s="5">
        <v>0</v>
      </c>
      <c r="CL336" s="5">
        <v>1</v>
      </c>
      <c r="CM336" s="12" t="s">
        <v>3457</v>
      </c>
    </row>
    <row r="337" spans="1:90" hidden="1" x14ac:dyDescent="0.2">
      <c r="A337" t="s">
        <v>789</v>
      </c>
      <c r="B337" t="s">
        <v>604</v>
      </c>
      <c r="C337" t="s">
        <v>222</v>
      </c>
      <c r="D337">
        <v>2.5</v>
      </c>
      <c r="E337" t="s">
        <v>632</v>
      </c>
      <c r="F337" t="s">
        <v>635</v>
      </c>
      <c r="G337" t="s">
        <v>636</v>
      </c>
      <c r="H337" t="s">
        <v>607</v>
      </c>
      <c r="I337">
        <v>-5.6965000000000002E-3</v>
      </c>
      <c r="J337">
        <v>-5.6956000000000003E-3</v>
      </c>
      <c r="K337">
        <v>-0.11265</v>
      </c>
      <c r="L337">
        <v>466.4</v>
      </c>
      <c r="M337">
        <v>-771.43</v>
      </c>
      <c r="N337" s="1">
        <v>123480</v>
      </c>
      <c r="O337">
        <v>28.655999999999999</v>
      </c>
      <c r="P337">
        <v>1935.4</v>
      </c>
      <c r="Q337">
        <v>245.23</v>
      </c>
      <c r="R337">
        <v>0.48021000000000003</v>
      </c>
      <c r="S337">
        <v>0.44772000000000001</v>
      </c>
      <c r="T337">
        <v>1.7876000000000001</v>
      </c>
      <c r="U337">
        <v>1.3374999999999999</v>
      </c>
      <c r="V337">
        <v>0.48021000000000003</v>
      </c>
      <c r="W337">
        <v>0.45899000000000001</v>
      </c>
      <c r="X337">
        <v>1.7876000000000001</v>
      </c>
      <c r="Y337">
        <v>1.3374999999999999</v>
      </c>
      <c r="Z337">
        <v>0.46498</v>
      </c>
      <c r="AA337">
        <v>0.44314999999999999</v>
      </c>
      <c r="AB337">
        <v>1.8136000000000001</v>
      </c>
      <c r="AC337">
        <v>1.3623000000000001</v>
      </c>
      <c r="AD337">
        <v>52</v>
      </c>
      <c r="AE337">
        <v>52</v>
      </c>
      <c r="AF337">
        <v>2.0113999999999999E-4</v>
      </c>
      <c r="AG337">
        <v>1.2439999999999999E-4</v>
      </c>
      <c r="AH337" s="1">
        <v>7.6747000000000002E-5</v>
      </c>
      <c r="AI337">
        <v>52</v>
      </c>
      <c r="AJ337">
        <v>46</v>
      </c>
      <c r="AK337">
        <v>25</v>
      </c>
      <c r="AL337">
        <v>0</v>
      </c>
      <c r="AM337">
        <v>1</v>
      </c>
      <c r="AN337">
        <v>0</v>
      </c>
      <c r="AO337">
        <v>0.97758</v>
      </c>
      <c r="AP337">
        <v>0</v>
      </c>
      <c r="AQ337">
        <v>1</v>
      </c>
      <c r="AR337" t="s">
        <v>94</v>
      </c>
      <c r="AS337" t="s">
        <v>95</v>
      </c>
      <c r="AT337" t="s">
        <v>95</v>
      </c>
      <c r="AU337" t="s">
        <v>95</v>
      </c>
      <c r="AV337" t="s">
        <v>95</v>
      </c>
      <c r="AW337" t="s">
        <v>95</v>
      </c>
      <c r="AX337" t="s">
        <v>95</v>
      </c>
      <c r="AY337" t="s">
        <v>94</v>
      </c>
      <c r="AZ337" t="s">
        <v>95</v>
      </c>
      <c r="BA337" t="s">
        <v>94</v>
      </c>
      <c r="BB337" t="s">
        <v>95</v>
      </c>
      <c r="BC337" t="s">
        <v>94</v>
      </c>
      <c r="BD337" t="s">
        <v>95</v>
      </c>
      <c r="BH337" t="s">
        <v>276</v>
      </c>
      <c r="BI337">
        <v>0</v>
      </c>
      <c r="BM337">
        <v>1</v>
      </c>
      <c r="BP337">
        <v>0</v>
      </c>
      <c r="BQ337">
        <v>0</v>
      </c>
      <c r="BS337">
        <v>1</v>
      </c>
      <c r="BT337">
        <v>1</v>
      </c>
      <c r="BU337">
        <v>0</v>
      </c>
      <c r="BV337">
        <v>0</v>
      </c>
      <c r="BW337">
        <v>0</v>
      </c>
      <c r="BX337">
        <v>0</v>
      </c>
      <c r="BY337">
        <v>417</v>
      </c>
      <c r="CG337" s="4">
        <v>1</v>
      </c>
      <c r="CH337" s="4">
        <v>1</v>
      </c>
      <c r="CI337" s="5">
        <v>0</v>
      </c>
      <c r="CJ337" s="5">
        <v>0</v>
      </c>
      <c r="CK337" s="5">
        <v>0</v>
      </c>
      <c r="CL337" s="5">
        <v>0</v>
      </c>
    </row>
    <row r="338" spans="1:90" hidden="1" x14ac:dyDescent="0.2">
      <c r="A338" t="s">
        <v>790</v>
      </c>
      <c r="B338" t="s">
        <v>604</v>
      </c>
      <c r="C338" t="s">
        <v>222</v>
      </c>
      <c r="D338">
        <v>2.5</v>
      </c>
      <c r="E338" t="s">
        <v>632</v>
      </c>
      <c r="F338" t="s">
        <v>638</v>
      </c>
      <c r="G338" t="s">
        <v>610</v>
      </c>
      <c r="H338" t="s">
        <v>607</v>
      </c>
      <c r="I338">
        <v>5.3531000000000002E-2</v>
      </c>
      <c r="J338">
        <v>2.8923E-3</v>
      </c>
      <c r="K338">
        <v>2.0178999999999999E-2</v>
      </c>
      <c r="L338">
        <v>2042.9</v>
      </c>
      <c r="M338">
        <v>82.090999999999994</v>
      </c>
      <c r="N338">
        <v>5.9009999999999998</v>
      </c>
      <c r="O338">
        <v>1554.8</v>
      </c>
      <c r="P338" s="1">
        <v>157460</v>
      </c>
      <c r="Q338">
        <v>-39.704000000000001</v>
      </c>
      <c r="R338">
        <v>0.61</v>
      </c>
      <c r="S338">
        <v>0.58562999999999998</v>
      </c>
      <c r="T338">
        <v>0.27534999999999998</v>
      </c>
      <c r="U338">
        <v>0.22242000000000001</v>
      </c>
      <c r="V338">
        <v>-1.6259999999999999</v>
      </c>
      <c r="W338">
        <v>-1.7332000000000001</v>
      </c>
      <c r="X338">
        <v>0.71448999999999996</v>
      </c>
      <c r="Y338">
        <v>0.56222000000000005</v>
      </c>
      <c r="Z338">
        <v>0.47178999999999999</v>
      </c>
      <c r="AA338">
        <v>0.45023000000000002</v>
      </c>
      <c r="AB338">
        <v>0.32045000000000001</v>
      </c>
      <c r="AC338">
        <v>0.25869999999999999</v>
      </c>
      <c r="AD338">
        <v>52</v>
      </c>
      <c r="AE338">
        <v>52</v>
      </c>
      <c r="AF338">
        <v>0.27453</v>
      </c>
      <c r="AG338">
        <v>2.0390999999999999E-2</v>
      </c>
      <c r="AH338">
        <v>0.25413999999999998</v>
      </c>
      <c r="AI338">
        <v>52</v>
      </c>
      <c r="AJ338">
        <v>9</v>
      </c>
      <c r="AK338">
        <v>33</v>
      </c>
      <c r="AL338">
        <v>1</v>
      </c>
      <c r="AM338">
        <v>1</v>
      </c>
      <c r="AN338">
        <v>1</v>
      </c>
      <c r="AO338">
        <v>0.93747000000000003</v>
      </c>
      <c r="AP338">
        <v>0</v>
      </c>
      <c r="AQ338">
        <v>1</v>
      </c>
      <c r="AR338" t="s">
        <v>94</v>
      </c>
      <c r="AS338" t="s">
        <v>95</v>
      </c>
      <c r="AT338" t="s">
        <v>95</v>
      </c>
      <c r="AU338" t="s">
        <v>95</v>
      </c>
      <c r="AV338" t="s">
        <v>95</v>
      </c>
      <c r="AW338" t="s">
        <v>95</v>
      </c>
      <c r="AX338" t="s">
        <v>95</v>
      </c>
      <c r="AY338" t="s">
        <v>95</v>
      </c>
      <c r="AZ338" t="s">
        <v>95</v>
      </c>
      <c r="BA338" t="s">
        <v>94</v>
      </c>
      <c r="BB338" t="s">
        <v>95</v>
      </c>
      <c r="BC338" t="s">
        <v>94</v>
      </c>
      <c r="BD338" t="s">
        <v>95</v>
      </c>
      <c r="BH338" t="s">
        <v>276</v>
      </c>
      <c r="BI338">
        <v>0</v>
      </c>
      <c r="BM338">
        <v>1</v>
      </c>
      <c r="BP338">
        <v>0</v>
      </c>
      <c r="BQ338">
        <v>0</v>
      </c>
      <c r="BS338">
        <v>1</v>
      </c>
      <c r="BT338">
        <v>1</v>
      </c>
      <c r="BU338">
        <v>0</v>
      </c>
      <c r="BV338">
        <v>0</v>
      </c>
      <c r="BW338">
        <v>0</v>
      </c>
      <c r="BX338">
        <v>0</v>
      </c>
      <c r="BY338">
        <v>418</v>
      </c>
      <c r="CG338" s="4">
        <v>1</v>
      </c>
      <c r="CH338" s="4">
        <v>1</v>
      </c>
      <c r="CI338" s="5">
        <v>0</v>
      </c>
      <c r="CJ338" s="5">
        <v>0</v>
      </c>
      <c r="CK338" s="5">
        <v>0</v>
      </c>
      <c r="CL338" s="5">
        <v>0</v>
      </c>
    </row>
    <row r="339" spans="1:90" hidden="1" x14ac:dyDescent="0.2">
      <c r="A339" t="s">
        <v>791</v>
      </c>
      <c r="B339" t="s">
        <v>604</v>
      </c>
      <c r="C339" t="s">
        <v>222</v>
      </c>
      <c r="D339">
        <v>2.5</v>
      </c>
      <c r="E339" t="s">
        <v>632</v>
      </c>
      <c r="F339" t="s">
        <v>641</v>
      </c>
      <c r="G339" t="s">
        <v>636</v>
      </c>
      <c r="H339" t="s">
        <v>607</v>
      </c>
      <c r="I339">
        <v>-8.0623000000000001E-4</v>
      </c>
      <c r="J339">
        <v>-8.0283999999999998E-4</v>
      </c>
      <c r="K339">
        <v>-2.0233000000000001E-2</v>
      </c>
      <c r="L339">
        <v>-4775.1000000000004</v>
      </c>
      <c r="M339">
        <v>-5450.6</v>
      </c>
      <c r="N339">
        <v>6048.8</v>
      </c>
      <c r="O339">
        <v>40.683</v>
      </c>
      <c r="P339">
        <v>1421.2</v>
      </c>
      <c r="Q339">
        <v>66.03</v>
      </c>
      <c r="R339">
        <v>7.8297000000000005E-2</v>
      </c>
      <c r="S339">
        <v>2.0691000000000001E-2</v>
      </c>
      <c r="T339">
        <v>1.0511999999999999</v>
      </c>
      <c r="U339">
        <v>0.82208999999999999</v>
      </c>
      <c r="V339">
        <v>7.8302999999999998E-2</v>
      </c>
      <c r="W339">
        <v>4.0682999999999997E-2</v>
      </c>
      <c r="X339">
        <v>1.0511999999999999</v>
      </c>
      <c r="Y339">
        <v>0.82208999999999999</v>
      </c>
      <c r="Z339">
        <v>7.6919000000000001E-2</v>
      </c>
      <c r="AA339">
        <v>3.9241999999999999E-2</v>
      </c>
      <c r="AB339">
        <v>1.0519000000000001</v>
      </c>
      <c r="AC339">
        <v>0.82189999999999996</v>
      </c>
      <c r="AD339">
        <v>52</v>
      </c>
      <c r="AE339">
        <v>52</v>
      </c>
      <c r="AF339">
        <v>4.8032999999999999E-3</v>
      </c>
      <c r="AG339">
        <v>3.9338000000000003E-3</v>
      </c>
      <c r="AH339">
        <v>8.6949E-4</v>
      </c>
      <c r="AI339">
        <v>52</v>
      </c>
      <c r="AJ339">
        <v>50</v>
      </c>
      <c r="AK339">
        <v>46</v>
      </c>
      <c r="AL339">
        <v>0</v>
      </c>
      <c r="AM339">
        <v>0</v>
      </c>
      <c r="AN339">
        <v>0</v>
      </c>
      <c r="AO339">
        <v>0.97902</v>
      </c>
      <c r="AP339">
        <v>0</v>
      </c>
      <c r="AQ339">
        <v>1</v>
      </c>
      <c r="AR339" t="s">
        <v>96</v>
      </c>
      <c r="AS339" t="s">
        <v>95</v>
      </c>
      <c r="AT339" t="s">
        <v>95</v>
      </c>
      <c r="AU339" t="s">
        <v>95</v>
      </c>
      <c r="AV339" t="s">
        <v>95</v>
      </c>
      <c r="AW339" t="s">
        <v>95</v>
      </c>
      <c r="AX339" t="s">
        <v>95</v>
      </c>
      <c r="AY339" t="s">
        <v>94</v>
      </c>
      <c r="AZ339" t="s">
        <v>94</v>
      </c>
      <c r="BA339" t="s">
        <v>96</v>
      </c>
      <c r="BB339" t="s">
        <v>94</v>
      </c>
      <c r="BC339" t="s">
        <v>96</v>
      </c>
      <c r="BD339" t="s">
        <v>94</v>
      </c>
      <c r="BH339" t="s">
        <v>276</v>
      </c>
      <c r="BI339">
        <v>0</v>
      </c>
      <c r="BP339">
        <v>0</v>
      </c>
      <c r="BQ339">
        <v>0</v>
      </c>
      <c r="BS339">
        <v>1</v>
      </c>
      <c r="BT339">
        <v>1</v>
      </c>
      <c r="BU339">
        <v>0</v>
      </c>
      <c r="BV339">
        <v>0</v>
      </c>
      <c r="BW339">
        <v>0</v>
      </c>
      <c r="BX339">
        <v>0</v>
      </c>
      <c r="BY339">
        <v>419</v>
      </c>
      <c r="CG339" s="4">
        <v>1</v>
      </c>
      <c r="CH339" s="4">
        <v>1</v>
      </c>
      <c r="CI339" s="5">
        <v>0</v>
      </c>
      <c r="CJ339" s="5">
        <v>0</v>
      </c>
      <c r="CK339" s="5">
        <v>0</v>
      </c>
      <c r="CL339" s="5">
        <v>0</v>
      </c>
    </row>
    <row r="340" spans="1:90" hidden="1" x14ac:dyDescent="0.2">
      <c r="A340" t="s">
        <v>792</v>
      </c>
      <c r="B340" t="s">
        <v>604</v>
      </c>
      <c r="C340" t="s">
        <v>222</v>
      </c>
      <c r="D340">
        <v>2.5</v>
      </c>
      <c r="E340" t="s">
        <v>632</v>
      </c>
      <c r="F340" t="s">
        <v>643</v>
      </c>
      <c r="G340" t="s">
        <v>610</v>
      </c>
      <c r="H340" t="s">
        <v>607</v>
      </c>
      <c r="I340">
        <v>7.4039999999999995E-2</v>
      </c>
      <c r="J340">
        <v>2.1026E-2</v>
      </c>
      <c r="K340">
        <v>0.51646999999999998</v>
      </c>
      <c r="L340">
        <v>1985.5</v>
      </c>
      <c r="M340">
        <v>59.353000000000002</v>
      </c>
      <c r="N340">
        <v>36.079000000000001</v>
      </c>
      <c r="O340">
        <v>5.8644999999999996</v>
      </c>
      <c r="P340">
        <v>1932.4</v>
      </c>
      <c r="Q340">
        <v>-1007.5</v>
      </c>
      <c r="R340">
        <v>0.96062000000000003</v>
      </c>
      <c r="S340">
        <v>0.95814999999999995</v>
      </c>
      <c r="T340">
        <v>1.5891</v>
      </c>
      <c r="U340">
        <v>1.4173</v>
      </c>
      <c r="V340">
        <v>0.88600999999999996</v>
      </c>
      <c r="W340">
        <v>0.88136000000000003</v>
      </c>
      <c r="X340">
        <v>2.7035</v>
      </c>
      <c r="Y340">
        <v>2.3784000000000001</v>
      </c>
      <c r="Z340">
        <v>0.93705000000000005</v>
      </c>
      <c r="AA340">
        <v>0.93447999999999998</v>
      </c>
      <c r="AB340">
        <v>2.0089999999999999</v>
      </c>
      <c r="AC340">
        <v>1.7471000000000001</v>
      </c>
      <c r="AD340">
        <v>52</v>
      </c>
      <c r="AE340">
        <v>52</v>
      </c>
      <c r="AF340">
        <v>0.95594999999999997</v>
      </c>
      <c r="AG340">
        <v>0.29221000000000003</v>
      </c>
      <c r="AH340">
        <v>0.66374</v>
      </c>
      <c r="AI340">
        <v>52</v>
      </c>
      <c r="AJ340">
        <v>3</v>
      </c>
      <c r="AK340">
        <v>51</v>
      </c>
      <c r="AL340">
        <v>0</v>
      </c>
      <c r="AM340">
        <v>0</v>
      </c>
      <c r="AN340">
        <v>0</v>
      </c>
      <c r="AO340">
        <v>0.97857000000000005</v>
      </c>
      <c r="AP340">
        <v>0</v>
      </c>
      <c r="AQ340">
        <v>1</v>
      </c>
      <c r="AR340" t="s">
        <v>95</v>
      </c>
      <c r="AS340" t="s">
        <v>95</v>
      </c>
      <c r="AT340" t="s">
        <v>95</v>
      </c>
      <c r="AU340" t="s">
        <v>95</v>
      </c>
      <c r="AV340" t="s">
        <v>95</v>
      </c>
      <c r="AW340" t="s">
        <v>95</v>
      </c>
      <c r="AX340" t="s">
        <v>95</v>
      </c>
      <c r="AY340" t="s">
        <v>95</v>
      </c>
      <c r="AZ340" t="s">
        <v>95</v>
      </c>
      <c r="BA340" t="s">
        <v>95</v>
      </c>
      <c r="BB340" t="s">
        <v>95</v>
      </c>
      <c r="BC340" t="s">
        <v>95</v>
      </c>
      <c r="BD340" t="s">
        <v>95</v>
      </c>
      <c r="BH340" t="s">
        <v>276</v>
      </c>
      <c r="BI340">
        <v>0</v>
      </c>
      <c r="BL340">
        <v>1</v>
      </c>
      <c r="BM340">
        <v>1</v>
      </c>
      <c r="BP340">
        <v>0</v>
      </c>
      <c r="BQ340">
        <v>0</v>
      </c>
      <c r="BS340">
        <v>1</v>
      </c>
      <c r="BT340">
        <v>1</v>
      </c>
      <c r="BU340">
        <v>0</v>
      </c>
      <c r="BV340">
        <v>0</v>
      </c>
      <c r="BW340">
        <v>0</v>
      </c>
      <c r="BX340">
        <v>0</v>
      </c>
      <c r="BY340">
        <v>420</v>
      </c>
      <c r="CG340" s="4">
        <v>1</v>
      </c>
      <c r="CH340" s="4">
        <v>1</v>
      </c>
      <c r="CI340" s="5">
        <v>0</v>
      </c>
      <c r="CJ340" s="5">
        <v>0</v>
      </c>
      <c r="CK340" s="5">
        <v>0</v>
      </c>
      <c r="CL340" s="5">
        <v>0</v>
      </c>
    </row>
    <row r="341" spans="1:90" hidden="1" x14ac:dyDescent="0.2">
      <c r="A341" t="s">
        <v>793</v>
      </c>
      <c r="B341" t="s">
        <v>604</v>
      </c>
      <c r="C341" t="s">
        <v>222</v>
      </c>
      <c r="D341">
        <v>2.5</v>
      </c>
      <c r="E341" t="s">
        <v>632</v>
      </c>
      <c r="F341" t="s">
        <v>645</v>
      </c>
      <c r="G341" t="s">
        <v>636</v>
      </c>
      <c r="H341" t="s">
        <v>607</v>
      </c>
      <c r="I341">
        <v>-3.0537999999999999E-2</v>
      </c>
      <c r="J341">
        <v>-1.4031E-2</v>
      </c>
      <c r="K341">
        <v>-9.0677999999999995E-2</v>
      </c>
      <c r="L341">
        <v>1999</v>
      </c>
      <c r="M341">
        <v>-143.9</v>
      </c>
      <c r="N341">
        <v>12.176</v>
      </c>
      <c r="O341">
        <v>5.2919999999999998</v>
      </c>
      <c r="P341">
        <v>2007.4</v>
      </c>
      <c r="Q341">
        <v>187.34</v>
      </c>
      <c r="R341">
        <v>0.86380000000000001</v>
      </c>
      <c r="S341">
        <v>0.85528999999999999</v>
      </c>
      <c r="T341">
        <v>0.53900000000000003</v>
      </c>
      <c r="U341">
        <v>0.42473</v>
      </c>
      <c r="V341">
        <v>0.85809000000000002</v>
      </c>
      <c r="W341">
        <v>0.85229999999999995</v>
      </c>
      <c r="X341">
        <v>0.55020000000000002</v>
      </c>
      <c r="Y341">
        <v>0.46012999999999998</v>
      </c>
      <c r="Z341">
        <v>0.86826000000000003</v>
      </c>
      <c r="AA341">
        <v>0.86289000000000005</v>
      </c>
      <c r="AB341">
        <v>0.53010999999999997</v>
      </c>
      <c r="AC341">
        <v>0.42048000000000002</v>
      </c>
      <c r="AD341">
        <v>52</v>
      </c>
      <c r="AE341">
        <v>52</v>
      </c>
      <c r="AF341">
        <v>0.83792999999999995</v>
      </c>
      <c r="AG341">
        <v>0.29894999999999999</v>
      </c>
      <c r="AH341">
        <v>0.53898000000000001</v>
      </c>
      <c r="AI341">
        <v>52</v>
      </c>
      <c r="AJ341">
        <v>50</v>
      </c>
      <c r="AK341">
        <v>0</v>
      </c>
      <c r="AL341">
        <v>0</v>
      </c>
      <c r="AM341">
        <v>0</v>
      </c>
      <c r="AN341">
        <v>0</v>
      </c>
      <c r="AO341">
        <v>0.97355000000000003</v>
      </c>
      <c r="AP341">
        <v>0</v>
      </c>
      <c r="AQ341">
        <v>1</v>
      </c>
      <c r="AR341" t="s">
        <v>95</v>
      </c>
      <c r="AS341" t="s">
        <v>95</v>
      </c>
      <c r="AT341" t="s">
        <v>95</v>
      </c>
      <c r="AU341" t="s">
        <v>95</v>
      </c>
      <c r="AV341" t="s">
        <v>95</v>
      </c>
      <c r="AW341" t="s">
        <v>95</v>
      </c>
      <c r="AX341" t="s">
        <v>95</v>
      </c>
      <c r="AY341" t="s">
        <v>95</v>
      </c>
      <c r="AZ341" t="s">
        <v>95</v>
      </c>
      <c r="BA341" t="s">
        <v>95</v>
      </c>
      <c r="BB341" t="s">
        <v>95</v>
      </c>
      <c r="BC341" t="s">
        <v>95</v>
      </c>
      <c r="BD341" t="s">
        <v>95</v>
      </c>
      <c r="BH341" t="s">
        <v>276</v>
      </c>
      <c r="BI341">
        <v>0</v>
      </c>
      <c r="BL341">
        <v>1</v>
      </c>
      <c r="BM341">
        <v>1</v>
      </c>
      <c r="BP341">
        <v>0</v>
      </c>
      <c r="BQ341">
        <v>0</v>
      </c>
      <c r="BS341">
        <v>1</v>
      </c>
      <c r="BT341">
        <v>1</v>
      </c>
      <c r="BU341">
        <v>0</v>
      </c>
      <c r="BV341">
        <v>0</v>
      </c>
      <c r="BW341">
        <v>0</v>
      </c>
      <c r="BX341">
        <v>0</v>
      </c>
      <c r="BY341">
        <v>421</v>
      </c>
      <c r="CG341" s="4">
        <v>1</v>
      </c>
      <c r="CH341" s="4">
        <v>1</v>
      </c>
      <c r="CI341" s="5">
        <v>0</v>
      </c>
      <c r="CJ341" s="5">
        <v>0</v>
      </c>
      <c r="CK341" s="5">
        <v>0</v>
      </c>
      <c r="CL341" s="5">
        <v>0</v>
      </c>
    </row>
    <row r="342" spans="1:90" hidden="1" x14ac:dyDescent="0.2">
      <c r="A342" t="s">
        <v>794</v>
      </c>
      <c r="B342" t="s">
        <v>604</v>
      </c>
      <c r="C342" t="s">
        <v>222</v>
      </c>
      <c r="D342">
        <v>3.5</v>
      </c>
      <c r="E342" t="s">
        <v>317</v>
      </c>
      <c r="F342" t="s">
        <v>647</v>
      </c>
      <c r="G342" t="s">
        <v>319</v>
      </c>
      <c r="H342" t="s">
        <v>607</v>
      </c>
      <c r="I342">
        <v>0.5323</v>
      </c>
      <c r="J342">
        <v>0.18013000000000001</v>
      </c>
      <c r="K342">
        <v>0.40777000000000002</v>
      </c>
      <c r="L342">
        <v>2018.5</v>
      </c>
      <c r="M342">
        <v>8.2555999999999994</v>
      </c>
      <c r="N342">
        <v>27.35</v>
      </c>
      <c r="O342">
        <v>8.3438999999999999E-2</v>
      </c>
      <c r="P342">
        <v>1991.3</v>
      </c>
      <c r="Q342">
        <v>-812.47</v>
      </c>
      <c r="R342">
        <v>0.99258000000000002</v>
      </c>
      <c r="S342">
        <v>0.99202999999999997</v>
      </c>
      <c r="T342">
        <v>0.64256000000000002</v>
      </c>
      <c r="U342">
        <v>0.44058999999999998</v>
      </c>
      <c r="V342">
        <v>0.94779999999999998</v>
      </c>
      <c r="W342">
        <v>0.94532000000000005</v>
      </c>
      <c r="X342">
        <v>1.7037</v>
      </c>
      <c r="Y342">
        <v>0.96540999999999999</v>
      </c>
      <c r="Z342">
        <v>0.50432999999999995</v>
      </c>
      <c r="AA342">
        <v>0.48072999999999999</v>
      </c>
      <c r="AB342">
        <v>5.2502000000000004</v>
      </c>
      <c r="AC342">
        <v>4.1691000000000003</v>
      </c>
      <c r="AD342">
        <v>45</v>
      </c>
      <c r="AE342">
        <v>25</v>
      </c>
      <c r="AF342">
        <v>0.91407000000000005</v>
      </c>
      <c r="AG342">
        <v>3.6562999999999998E-2</v>
      </c>
      <c r="AH342">
        <v>0.87751000000000001</v>
      </c>
      <c r="AI342">
        <v>25</v>
      </c>
      <c r="AJ342">
        <v>2</v>
      </c>
      <c r="AK342">
        <v>24</v>
      </c>
      <c r="AL342">
        <v>0</v>
      </c>
      <c r="AM342">
        <v>0</v>
      </c>
      <c r="AN342">
        <v>1</v>
      </c>
      <c r="AO342">
        <v>0.88941000000000003</v>
      </c>
      <c r="AP342">
        <v>0</v>
      </c>
      <c r="AQ342">
        <v>1</v>
      </c>
      <c r="AR342" t="s">
        <v>95</v>
      </c>
      <c r="AS342" t="s">
        <v>95</v>
      </c>
      <c r="AT342" t="s">
        <v>95</v>
      </c>
      <c r="AU342" t="s">
        <v>95</v>
      </c>
      <c r="AV342" t="s">
        <v>95</v>
      </c>
      <c r="AW342" t="s">
        <v>95</v>
      </c>
      <c r="AX342" t="s">
        <v>95</v>
      </c>
      <c r="AY342" t="s">
        <v>95</v>
      </c>
      <c r="AZ342" t="s">
        <v>95</v>
      </c>
      <c r="BA342" t="s">
        <v>95</v>
      </c>
      <c r="BB342" t="s">
        <v>95</v>
      </c>
      <c r="BC342" t="s">
        <v>95</v>
      </c>
      <c r="BD342" t="s">
        <v>95</v>
      </c>
      <c r="BI342">
        <v>0</v>
      </c>
      <c r="BJ342" t="s">
        <v>137</v>
      </c>
      <c r="BK342" t="s">
        <v>133</v>
      </c>
      <c r="BL342">
        <v>1</v>
      </c>
      <c r="BM342">
        <v>1</v>
      </c>
      <c r="BN342">
        <v>0</v>
      </c>
      <c r="BO342">
        <v>0</v>
      </c>
      <c r="BP342">
        <v>0</v>
      </c>
      <c r="BQ342">
        <v>1</v>
      </c>
      <c r="BS342">
        <v>1</v>
      </c>
      <c r="BT342">
        <v>1</v>
      </c>
      <c r="BU342">
        <v>0</v>
      </c>
      <c r="BV342">
        <v>0</v>
      </c>
      <c r="BW342">
        <v>0</v>
      </c>
      <c r="BX342">
        <v>1</v>
      </c>
      <c r="BY342">
        <v>441</v>
      </c>
      <c r="CG342" s="4">
        <v>1</v>
      </c>
      <c r="CH342" s="4">
        <v>1</v>
      </c>
      <c r="CI342" s="5">
        <v>0</v>
      </c>
      <c r="CJ342" s="5">
        <v>0</v>
      </c>
      <c r="CK342" s="5">
        <v>0</v>
      </c>
      <c r="CL342" s="5">
        <v>1</v>
      </c>
    </row>
    <row r="343" spans="1:90" hidden="1" x14ac:dyDescent="0.2">
      <c r="A343" t="s">
        <v>795</v>
      </c>
      <c r="B343" t="s">
        <v>604</v>
      </c>
      <c r="C343" t="s">
        <v>222</v>
      </c>
      <c r="D343">
        <v>3.5</v>
      </c>
      <c r="E343" t="s">
        <v>317</v>
      </c>
      <c r="F343" t="s">
        <v>649</v>
      </c>
      <c r="G343" t="s">
        <v>322</v>
      </c>
      <c r="H343" t="s">
        <v>607</v>
      </c>
      <c r="I343">
        <v>19.353000000000002</v>
      </c>
      <c r="J343">
        <v>5.9827999999999999E-3</v>
      </c>
      <c r="K343">
        <v>5.2700999999999998E-2</v>
      </c>
      <c r="L343">
        <v>2014.9</v>
      </c>
      <c r="M343">
        <v>0.22706000000000001</v>
      </c>
      <c r="N343">
        <v>2.4443999999999999</v>
      </c>
      <c r="O343">
        <v>1554</v>
      </c>
      <c r="P343" s="1">
        <v>157560</v>
      </c>
      <c r="Q343">
        <v>-104.95</v>
      </c>
      <c r="R343">
        <v>0.67405999999999999</v>
      </c>
      <c r="S343">
        <v>0.65020999999999995</v>
      </c>
      <c r="T343">
        <v>0.68672999999999995</v>
      </c>
      <c r="U343">
        <v>0.27900999999999998</v>
      </c>
      <c r="V343">
        <v>-0.21331</v>
      </c>
      <c r="W343">
        <v>-0.27109</v>
      </c>
      <c r="X343">
        <v>1.325</v>
      </c>
      <c r="Y343">
        <v>0.55556000000000005</v>
      </c>
      <c r="Z343">
        <v>0.32375999999999999</v>
      </c>
      <c r="AA343">
        <v>0.29155999999999999</v>
      </c>
      <c r="AB343">
        <v>0.98916999999999999</v>
      </c>
      <c r="AC343">
        <v>0.75187000000000004</v>
      </c>
      <c r="AD343">
        <v>45</v>
      </c>
      <c r="AE343">
        <v>9</v>
      </c>
      <c r="AF343">
        <v>1.6364000000000001</v>
      </c>
      <c r="AG343">
        <v>0.40909000000000001</v>
      </c>
      <c r="AH343">
        <v>1.2273000000000001</v>
      </c>
      <c r="AI343">
        <v>23</v>
      </c>
      <c r="AJ343">
        <v>6</v>
      </c>
      <c r="AK343">
        <v>22</v>
      </c>
      <c r="AL343">
        <v>1</v>
      </c>
      <c r="AM343">
        <v>0</v>
      </c>
      <c r="AN343">
        <v>1</v>
      </c>
      <c r="AO343">
        <v>0.81013000000000002</v>
      </c>
      <c r="AP343">
        <v>0</v>
      </c>
      <c r="AQ343">
        <v>1</v>
      </c>
      <c r="AR343" t="s">
        <v>94</v>
      </c>
      <c r="AS343" t="s">
        <v>95</v>
      </c>
      <c r="AT343" t="s">
        <v>95</v>
      </c>
      <c r="AU343" t="s">
        <v>94</v>
      </c>
      <c r="AV343" t="s">
        <v>94</v>
      </c>
      <c r="AW343" t="s">
        <v>94</v>
      </c>
      <c r="AX343" t="s">
        <v>95</v>
      </c>
      <c r="AY343" t="s">
        <v>95</v>
      </c>
      <c r="AZ343" t="s">
        <v>95</v>
      </c>
      <c r="BA343" t="s">
        <v>94</v>
      </c>
      <c r="BB343" t="s">
        <v>94</v>
      </c>
      <c r="BC343" t="s">
        <v>94</v>
      </c>
      <c r="BD343" t="s">
        <v>94</v>
      </c>
      <c r="BI343">
        <v>0</v>
      </c>
      <c r="BJ343" t="s">
        <v>132</v>
      </c>
      <c r="BK343" t="s">
        <v>133</v>
      </c>
      <c r="BL343">
        <v>0</v>
      </c>
      <c r="BM343">
        <v>1</v>
      </c>
      <c r="BN343">
        <v>0</v>
      </c>
      <c r="BO343">
        <v>0</v>
      </c>
      <c r="BP343">
        <v>0</v>
      </c>
      <c r="BQ343">
        <v>0</v>
      </c>
      <c r="BS343">
        <v>0</v>
      </c>
      <c r="BT343">
        <v>0</v>
      </c>
      <c r="BU343">
        <v>0</v>
      </c>
      <c r="BV343">
        <v>0</v>
      </c>
      <c r="BW343">
        <v>0</v>
      </c>
      <c r="BX343">
        <v>0</v>
      </c>
      <c r="BY343">
        <v>442</v>
      </c>
      <c r="CA343" t="s">
        <v>123</v>
      </c>
      <c r="CG343" s="4">
        <v>0</v>
      </c>
      <c r="CH343" s="4">
        <v>1</v>
      </c>
      <c r="CI343" s="5">
        <v>0</v>
      </c>
      <c r="CJ343" s="5">
        <v>0</v>
      </c>
      <c r="CK343" s="5">
        <v>0</v>
      </c>
      <c r="CL343" s="5">
        <v>0</v>
      </c>
    </row>
    <row r="344" spans="1:90" hidden="1" x14ac:dyDescent="0.2">
      <c r="A344" t="s">
        <v>796</v>
      </c>
      <c r="B344" t="s">
        <v>604</v>
      </c>
      <c r="C344" t="s">
        <v>222</v>
      </c>
      <c r="D344">
        <v>3.5</v>
      </c>
      <c r="E344" t="s">
        <v>317</v>
      </c>
      <c r="F344" t="s">
        <v>651</v>
      </c>
      <c r="G344" t="s">
        <v>326</v>
      </c>
      <c r="H344" t="s">
        <v>607</v>
      </c>
      <c r="I344">
        <v>0.72877999999999998</v>
      </c>
      <c r="J344">
        <v>1.2024999999999999E-2</v>
      </c>
      <c r="K344">
        <v>0.11594</v>
      </c>
      <c r="L344">
        <v>2019</v>
      </c>
      <c r="M344">
        <v>6.0298999999999996</v>
      </c>
      <c r="N344">
        <v>8.2873000000000001</v>
      </c>
      <c r="O344">
        <v>1552.7</v>
      </c>
      <c r="P344" s="1">
        <v>157700</v>
      </c>
      <c r="Q344">
        <v>-231.09</v>
      </c>
      <c r="R344">
        <v>0.80474999999999997</v>
      </c>
      <c r="S344">
        <v>0.79046000000000005</v>
      </c>
      <c r="T344">
        <v>1.139</v>
      </c>
      <c r="U344">
        <v>0.37709999999999999</v>
      </c>
      <c r="V344">
        <v>-0.15728</v>
      </c>
      <c r="W344">
        <v>-0.21239</v>
      </c>
      <c r="X344">
        <v>2.7728999999999999</v>
      </c>
      <c r="Y344">
        <v>1.0222</v>
      </c>
      <c r="Z344">
        <v>0.34126000000000001</v>
      </c>
      <c r="AA344">
        <v>0.30989</v>
      </c>
      <c r="AB344">
        <v>2.0920000000000001</v>
      </c>
      <c r="AC344">
        <v>1.3609</v>
      </c>
      <c r="AD344">
        <v>45</v>
      </c>
      <c r="AE344">
        <v>9</v>
      </c>
      <c r="AF344">
        <v>1.5687</v>
      </c>
      <c r="AG344">
        <v>0.12067</v>
      </c>
      <c r="AH344">
        <v>1.448</v>
      </c>
      <c r="AI344">
        <v>9</v>
      </c>
      <c r="AJ344">
        <v>2</v>
      </c>
      <c r="AK344">
        <v>8</v>
      </c>
      <c r="AL344">
        <v>1</v>
      </c>
      <c r="AM344">
        <v>0</v>
      </c>
      <c r="AN344">
        <v>1</v>
      </c>
      <c r="AO344">
        <v>0.82369999999999999</v>
      </c>
      <c r="AP344">
        <v>0</v>
      </c>
      <c r="AQ344">
        <v>1</v>
      </c>
      <c r="AR344" t="s">
        <v>95</v>
      </c>
      <c r="AS344" t="s">
        <v>95</v>
      </c>
      <c r="AT344" t="s">
        <v>95</v>
      </c>
      <c r="AU344" t="s">
        <v>95</v>
      </c>
      <c r="AV344" t="s">
        <v>95</v>
      </c>
      <c r="AW344" t="s">
        <v>95</v>
      </c>
      <c r="AX344" t="s">
        <v>95</v>
      </c>
      <c r="AY344" t="s">
        <v>95</v>
      </c>
      <c r="AZ344" t="s">
        <v>95</v>
      </c>
      <c r="BA344" t="s">
        <v>95</v>
      </c>
      <c r="BB344" t="s">
        <v>95</v>
      </c>
      <c r="BC344" t="s">
        <v>95</v>
      </c>
      <c r="BD344" t="s">
        <v>95</v>
      </c>
      <c r="BI344">
        <v>0</v>
      </c>
      <c r="BJ344" t="s">
        <v>132</v>
      </c>
      <c r="BK344" t="s">
        <v>133</v>
      </c>
      <c r="BL344">
        <v>1</v>
      </c>
      <c r="BM344">
        <v>1</v>
      </c>
      <c r="BN344">
        <v>0</v>
      </c>
      <c r="BO344">
        <v>0</v>
      </c>
      <c r="BP344">
        <v>0</v>
      </c>
      <c r="BQ344">
        <v>0</v>
      </c>
      <c r="BS344">
        <v>0</v>
      </c>
      <c r="BT344">
        <v>1</v>
      </c>
      <c r="BU344">
        <v>0</v>
      </c>
      <c r="BV344">
        <v>0</v>
      </c>
      <c r="BW344">
        <v>0</v>
      </c>
      <c r="BX344">
        <v>0</v>
      </c>
      <c r="BY344">
        <v>443</v>
      </c>
      <c r="BZ344" t="s">
        <v>123</v>
      </c>
      <c r="CG344" s="4">
        <v>1</v>
      </c>
      <c r="CH344" s="4">
        <v>1</v>
      </c>
      <c r="CI344" s="5">
        <v>0</v>
      </c>
      <c r="CJ344" s="5">
        <v>0</v>
      </c>
      <c r="CK344" s="5">
        <v>0</v>
      </c>
      <c r="CL344" s="5">
        <v>0</v>
      </c>
    </row>
    <row r="345" spans="1:90" hidden="1" x14ac:dyDescent="0.2">
      <c r="A345" t="s">
        <v>797</v>
      </c>
      <c r="B345" t="s">
        <v>604</v>
      </c>
      <c r="C345" t="s">
        <v>222</v>
      </c>
      <c r="D345">
        <v>3.5</v>
      </c>
      <c r="E345" t="s">
        <v>317</v>
      </c>
      <c r="F345" t="s">
        <v>653</v>
      </c>
      <c r="G345" t="s">
        <v>329</v>
      </c>
      <c r="H345" t="s">
        <v>607</v>
      </c>
      <c r="I345">
        <v>21.655999999999999</v>
      </c>
      <c r="J345">
        <v>0.22797999999999999</v>
      </c>
      <c r="K345">
        <v>0.80620000000000003</v>
      </c>
      <c r="L345">
        <v>2021</v>
      </c>
      <c r="M345">
        <v>0.20291999999999999</v>
      </c>
      <c r="N345">
        <v>83.210999999999999</v>
      </c>
      <c r="O345">
        <v>3.4152999999999998</v>
      </c>
      <c r="P345">
        <v>2010.5</v>
      </c>
      <c r="Q345">
        <v>-1607.2</v>
      </c>
      <c r="R345">
        <v>0.51553000000000004</v>
      </c>
      <c r="S345">
        <v>0.48008000000000001</v>
      </c>
      <c r="T345">
        <v>20.504000000000001</v>
      </c>
      <c r="U345">
        <v>5.3483000000000001</v>
      </c>
      <c r="V345">
        <v>0.32307000000000002</v>
      </c>
      <c r="W345">
        <v>0.29082999999999998</v>
      </c>
      <c r="X345">
        <v>24.236999999999998</v>
      </c>
      <c r="Y345">
        <v>7.8193999999999999</v>
      </c>
      <c r="Z345">
        <v>0.12633</v>
      </c>
      <c r="AA345">
        <v>8.4725999999999996E-2</v>
      </c>
      <c r="AB345">
        <v>27.533999999999999</v>
      </c>
      <c r="AC345">
        <v>12.438000000000001</v>
      </c>
      <c r="AD345">
        <v>45</v>
      </c>
      <c r="AE345">
        <v>9</v>
      </c>
      <c r="AF345">
        <v>2.3372999999999999</v>
      </c>
      <c r="AG345">
        <v>4.0499000000000004E-3</v>
      </c>
      <c r="AH345">
        <v>2.3332000000000002</v>
      </c>
      <c r="AI345">
        <v>9</v>
      </c>
      <c r="AJ345">
        <v>2</v>
      </c>
      <c r="AK345">
        <v>8</v>
      </c>
      <c r="AL345">
        <v>1</v>
      </c>
      <c r="AM345">
        <v>0</v>
      </c>
      <c r="AN345">
        <v>1</v>
      </c>
      <c r="AO345">
        <v>0.29215999999999998</v>
      </c>
      <c r="AP345">
        <v>0</v>
      </c>
      <c r="AQ345">
        <v>0</v>
      </c>
      <c r="AR345" t="s">
        <v>94</v>
      </c>
      <c r="AS345" t="s">
        <v>95</v>
      </c>
      <c r="AT345" t="s">
        <v>95</v>
      </c>
      <c r="AU345" t="s">
        <v>94</v>
      </c>
      <c r="AV345" t="s">
        <v>94</v>
      </c>
      <c r="AW345" t="s">
        <v>94</v>
      </c>
      <c r="AX345" t="s">
        <v>94</v>
      </c>
      <c r="AY345" t="s">
        <v>95</v>
      </c>
      <c r="AZ345" t="s">
        <v>94</v>
      </c>
      <c r="BA345" t="s">
        <v>94</v>
      </c>
      <c r="BB345" t="s">
        <v>94</v>
      </c>
      <c r="BC345" t="s">
        <v>94</v>
      </c>
      <c r="BD345" t="s">
        <v>94</v>
      </c>
      <c r="BI345">
        <v>0</v>
      </c>
      <c r="BJ345" t="s">
        <v>132</v>
      </c>
      <c r="BK345" t="s">
        <v>133</v>
      </c>
      <c r="BL345">
        <v>0</v>
      </c>
      <c r="BM345">
        <v>1</v>
      </c>
      <c r="BN345">
        <v>0</v>
      </c>
      <c r="BO345">
        <v>0</v>
      </c>
      <c r="BP345">
        <v>0</v>
      </c>
      <c r="BQ345">
        <v>0</v>
      </c>
      <c r="BS345">
        <v>0</v>
      </c>
      <c r="BT345">
        <v>1</v>
      </c>
      <c r="BU345">
        <v>0</v>
      </c>
      <c r="BV345">
        <v>0</v>
      </c>
      <c r="BW345">
        <v>0</v>
      </c>
      <c r="BX345">
        <v>0</v>
      </c>
      <c r="BY345">
        <v>444</v>
      </c>
      <c r="CG345" s="4">
        <v>0</v>
      </c>
      <c r="CH345" s="4">
        <v>1</v>
      </c>
      <c r="CI345" s="5">
        <v>0</v>
      </c>
      <c r="CJ345" s="5">
        <v>0</v>
      </c>
      <c r="CK345" s="5">
        <v>0</v>
      </c>
      <c r="CL345" s="5">
        <v>0</v>
      </c>
    </row>
    <row r="346" spans="1:90" hidden="1" x14ac:dyDescent="0.2">
      <c r="A346" t="s">
        <v>798</v>
      </c>
      <c r="B346" t="s">
        <v>604</v>
      </c>
      <c r="C346" t="s">
        <v>222</v>
      </c>
      <c r="D346">
        <v>3.5</v>
      </c>
      <c r="E346" t="s">
        <v>317</v>
      </c>
      <c r="F346" t="s">
        <v>655</v>
      </c>
      <c r="G346" t="s">
        <v>329</v>
      </c>
      <c r="H346" t="s">
        <v>607</v>
      </c>
      <c r="I346">
        <v>21.675999999999998</v>
      </c>
      <c r="J346">
        <v>0.22170999999999999</v>
      </c>
      <c r="K346">
        <v>0.84658999999999995</v>
      </c>
      <c r="L346">
        <v>2021</v>
      </c>
      <c r="M346">
        <v>0.20272999999999999</v>
      </c>
      <c r="N346">
        <v>84.733000000000004</v>
      </c>
      <c r="O346">
        <v>4.9599000000000002</v>
      </c>
      <c r="P346">
        <v>2011.7</v>
      </c>
      <c r="Q346">
        <v>-1687.7</v>
      </c>
      <c r="R346">
        <v>0.50749</v>
      </c>
      <c r="S346">
        <v>0.47145999999999999</v>
      </c>
      <c r="T346">
        <v>21.117000000000001</v>
      </c>
      <c r="U346">
        <v>5.7125000000000004</v>
      </c>
      <c r="V346">
        <v>0.33255000000000001</v>
      </c>
      <c r="W346">
        <v>0.30076000000000003</v>
      </c>
      <c r="X346">
        <v>24.582999999999998</v>
      </c>
      <c r="Y346">
        <v>7.9245000000000001</v>
      </c>
      <c r="Z346">
        <v>0.13350999999999999</v>
      </c>
      <c r="AA346">
        <v>9.2247999999999997E-2</v>
      </c>
      <c r="AB346">
        <v>28.01</v>
      </c>
      <c r="AC346">
        <v>12.654</v>
      </c>
      <c r="AD346">
        <v>45</v>
      </c>
      <c r="AE346">
        <v>9</v>
      </c>
      <c r="AF346">
        <v>2.3401000000000001</v>
      </c>
      <c r="AG346">
        <v>3.9772000000000002E-3</v>
      </c>
      <c r="AH346">
        <v>2.3361000000000001</v>
      </c>
      <c r="AI346">
        <v>9</v>
      </c>
      <c r="AJ346">
        <v>2</v>
      </c>
      <c r="AK346">
        <v>8</v>
      </c>
      <c r="AL346">
        <v>1</v>
      </c>
      <c r="AM346">
        <v>0</v>
      </c>
      <c r="AN346">
        <v>1</v>
      </c>
      <c r="AO346">
        <v>0.29948000000000002</v>
      </c>
      <c r="AP346">
        <v>0</v>
      </c>
      <c r="AQ346">
        <v>0</v>
      </c>
      <c r="AR346" t="s">
        <v>94</v>
      </c>
      <c r="AS346" t="s">
        <v>95</v>
      </c>
      <c r="AT346" t="s">
        <v>95</v>
      </c>
      <c r="AU346" t="s">
        <v>94</v>
      </c>
      <c r="AV346" t="s">
        <v>94</v>
      </c>
      <c r="AW346" t="s">
        <v>94</v>
      </c>
      <c r="AX346" t="s">
        <v>94</v>
      </c>
      <c r="AY346" t="s">
        <v>95</v>
      </c>
      <c r="AZ346" t="s">
        <v>94</v>
      </c>
      <c r="BA346" t="s">
        <v>94</v>
      </c>
      <c r="BB346" t="s">
        <v>94</v>
      </c>
      <c r="BC346" t="s">
        <v>94</v>
      </c>
      <c r="BD346" t="s">
        <v>94</v>
      </c>
      <c r="BI346">
        <v>0</v>
      </c>
      <c r="BJ346" t="s">
        <v>132</v>
      </c>
      <c r="BK346" t="s">
        <v>133</v>
      </c>
      <c r="BL346">
        <v>0</v>
      </c>
      <c r="BM346">
        <v>1</v>
      </c>
      <c r="BN346">
        <v>0</v>
      </c>
      <c r="BO346">
        <v>0</v>
      </c>
      <c r="BP346">
        <v>0</v>
      </c>
      <c r="BQ346">
        <v>0</v>
      </c>
      <c r="BS346">
        <v>0</v>
      </c>
      <c r="BT346">
        <v>1</v>
      </c>
      <c r="BU346">
        <v>0</v>
      </c>
      <c r="BV346">
        <v>0</v>
      </c>
      <c r="BW346">
        <v>0</v>
      </c>
      <c r="BX346">
        <v>0</v>
      </c>
      <c r="BY346">
        <v>445</v>
      </c>
      <c r="CG346" s="4">
        <v>0</v>
      </c>
      <c r="CH346" s="4">
        <v>1</v>
      </c>
      <c r="CI346" s="5">
        <v>0</v>
      </c>
      <c r="CJ346" s="5">
        <v>0</v>
      </c>
      <c r="CK346" s="5">
        <v>0</v>
      </c>
      <c r="CL346" s="5">
        <v>0</v>
      </c>
    </row>
    <row r="347" spans="1:90" hidden="1" x14ac:dyDescent="0.2">
      <c r="A347" t="s">
        <v>799</v>
      </c>
      <c r="B347" t="s">
        <v>604</v>
      </c>
      <c r="C347" t="s">
        <v>222</v>
      </c>
      <c r="D347">
        <v>3.5</v>
      </c>
      <c r="E347" t="s">
        <v>317</v>
      </c>
      <c r="F347" t="s">
        <v>657</v>
      </c>
      <c r="G347" t="s">
        <v>326</v>
      </c>
      <c r="H347" t="s">
        <v>607</v>
      </c>
      <c r="I347">
        <v>0.85475999999999996</v>
      </c>
      <c r="J347">
        <v>1.6268999999999999E-2</v>
      </c>
      <c r="K347">
        <v>0.16061</v>
      </c>
      <c r="L347">
        <v>2018.5</v>
      </c>
      <c r="M347">
        <v>5.1410999999999998</v>
      </c>
      <c r="N347">
        <v>10.742000000000001</v>
      </c>
      <c r="O347">
        <v>1551.8</v>
      </c>
      <c r="P347" s="1">
        <v>157790</v>
      </c>
      <c r="Q347">
        <v>-320.11</v>
      </c>
      <c r="R347">
        <v>0.79908000000000001</v>
      </c>
      <c r="S347">
        <v>0.78437999999999997</v>
      </c>
      <c r="T347">
        <v>1.6077999999999999</v>
      </c>
      <c r="U347">
        <v>0.49052000000000001</v>
      </c>
      <c r="V347">
        <v>-0.15720999999999999</v>
      </c>
      <c r="W347">
        <v>-0.21232000000000001</v>
      </c>
      <c r="X347">
        <v>3.8586</v>
      </c>
      <c r="Y347">
        <v>1.4221999999999999</v>
      </c>
      <c r="Z347">
        <v>0.33815000000000001</v>
      </c>
      <c r="AA347">
        <v>0.30663000000000001</v>
      </c>
      <c r="AB347">
        <v>2.9180999999999999</v>
      </c>
      <c r="AC347">
        <v>1.9443999999999999</v>
      </c>
      <c r="AD347">
        <v>45</v>
      </c>
      <c r="AE347">
        <v>9</v>
      </c>
      <c r="AF347">
        <v>1.6756</v>
      </c>
      <c r="AG347">
        <v>9.3089000000000005E-2</v>
      </c>
      <c r="AH347">
        <v>1.5825</v>
      </c>
      <c r="AI347">
        <v>9</v>
      </c>
      <c r="AJ347">
        <v>2</v>
      </c>
      <c r="AK347">
        <v>8</v>
      </c>
      <c r="AL347">
        <v>1</v>
      </c>
      <c r="AM347">
        <v>0</v>
      </c>
      <c r="AN347">
        <v>1</v>
      </c>
      <c r="AO347">
        <v>0.83582000000000001</v>
      </c>
      <c r="AP347">
        <v>0</v>
      </c>
      <c r="AQ347">
        <v>1</v>
      </c>
      <c r="AR347" t="s">
        <v>95</v>
      </c>
      <c r="AS347" t="s">
        <v>95</v>
      </c>
      <c r="AT347" t="s">
        <v>95</v>
      </c>
      <c r="AU347" t="s">
        <v>95</v>
      </c>
      <c r="AV347" t="s">
        <v>95</v>
      </c>
      <c r="AW347" t="s">
        <v>95</v>
      </c>
      <c r="AX347" t="s">
        <v>95</v>
      </c>
      <c r="AY347" t="s">
        <v>95</v>
      </c>
      <c r="AZ347" t="s">
        <v>95</v>
      </c>
      <c r="BA347" t="s">
        <v>95</v>
      </c>
      <c r="BB347" t="s">
        <v>95</v>
      </c>
      <c r="BC347" t="s">
        <v>95</v>
      </c>
      <c r="BD347" t="s">
        <v>95</v>
      </c>
      <c r="BI347">
        <v>0</v>
      </c>
      <c r="BJ347" t="s">
        <v>132</v>
      </c>
      <c r="BK347" t="s">
        <v>133</v>
      </c>
      <c r="BL347">
        <v>1</v>
      </c>
      <c r="BM347">
        <v>1</v>
      </c>
      <c r="BN347">
        <v>0</v>
      </c>
      <c r="BO347">
        <v>0</v>
      </c>
      <c r="BP347">
        <v>0</v>
      </c>
      <c r="BQ347">
        <v>0</v>
      </c>
      <c r="BS347">
        <v>0</v>
      </c>
      <c r="BT347">
        <v>1</v>
      </c>
      <c r="BU347">
        <v>0</v>
      </c>
      <c r="BV347">
        <v>0</v>
      </c>
      <c r="BW347">
        <v>0</v>
      </c>
      <c r="BX347">
        <v>0</v>
      </c>
      <c r="BY347">
        <v>446</v>
      </c>
      <c r="BZ347" t="s">
        <v>123</v>
      </c>
      <c r="CG347" s="4">
        <v>1</v>
      </c>
      <c r="CH347" s="4">
        <v>1</v>
      </c>
      <c r="CI347" s="5">
        <v>0</v>
      </c>
      <c r="CJ347" s="5">
        <v>0</v>
      </c>
      <c r="CK347" s="5">
        <v>0</v>
      </c>
      <c r="CL347" s="5">
        <v>0</v>
      </c>
    </row>
    <row r="348" spans="1:90" hidden="1" x14ac:dyDescent="0.2">
      <c r="A348" t="s">
        <v>800</v>
      </c>
      <c r="B348" t="s">
        <v>604</v>
      </c>
      <c r="C348" t="s">
        <v>222</v>
      </c>
      <c r="D348">
        <v>3.5</v>
      </c>
      <c r="E348" t="s">
        <v>317</v>
      </c>
      <c r="F348" t="s">
        <v>659</v>
      </c>
      <c r="G348" t="s">
        <v>336</v>
      </c>
      <c r="H348" t="s">
        <v>607</v>
      </c>
      <c r="I348">
        <v>0.27156999999999998</v>
      </c>
      <c r="J348">
        <v>0.22131000000000001</v>
      </c>
      <c r="K348">
        <v>2.1762999999999999</v>
      </c>
      <c r="L348">
        <v>2026.4</v>
      </c>
      <c r="M348">
        <v>16.181000000000001</v>
      </c>
      <c r="N348">
        <v>521.17999999999995</v>
      </c>
      <c r="O348">
        <v>0.17757000000000001</v>
      </c>
      <c r="P348">
        <v>1992.7</v>
      </c>
      <c r="Q348">
        <v>-4336.3</v>
      </c>
      <c r="R348">
        <v>0.99568000000000001</v>
      </c>
      <c r="S348">
        <v>0.99536999999999998</v>
      </c>
      <c r="T348">
        <v>2.6753</v>
      </c>
      <c r="U348">
        <v>1.8287</v>
      </c>
      <c r="V348">
        <v>0.99446000000000001</v>
      </c>
      <c r="W348">
        <v>0.99419999999999997</v>
      </c>
      <c r="X348">
        <v>3.0297999999999998</v>
      </c>
      <c r="Y348">
        <v>1.9937</v>
      </c>
      <c r="Z348">
        <v>0.48198000000000002</v>
      </c>
      <c r="AA348">
        <v>0.45730999999999999</v>
      </c>
      <c r="AB348">
        <v>29.302</v>
      </c>
      <c r="AC348">
        <v>21.928000000000001</v>
      </c>
      <c r="AD348">
        <v>45</v>
      </c>
      <c r="AE348">
        <v>25</v>
      </c>
      <c r="AF348">
        <v>0.33577000000000001</v>
      </c>
      <c r="AG348">
        <v>1.9187E-3</v>
      </c>
      <c r="AH348">
        <v>0.33384999999999998</v>
      </c>
      <c r="AI348">
        <v>25</v>
      </c>
      <c r="AJ348">
        <v>0</v>
      </c>
      <c r="AK348">
        <v>24</v>
      </c>
      <c r="AL348">
        <v>0</v>
      </c>
      <c r="AM348">
        <v>0</v>
      </c>
      <c r="AN348">
        <v>0</v>
      </c>
      <c r="AO348">
        <v>0.81979000000000002</v>
      </c>
      <c r="AP348">
        <v>0</v>
      </c>
      <c r="AQ348">
        <v>0</v>
      </c>
      <c r="AR348" t="s">
        <v>95</v>
      </c>
      <c r="AS348" t="s">
        <v>95</v>
      </c>
      <c r="AT348" t="s">
        <v>95</v>
      </c>
      <c r="AU348" t="s">
        <v>95</v>
      </c>
      <c r="AV348" t="s">
        <v>95</v>
      </c>
      <c r="AW348" t="s">
        <v>95</v>
      </c>
      <c r="AX348" t="s">
        <v>95</v>
      </c>
      <c r="AY348" t="s">
        <v>95</v>
      </c>
      <c r="AZ348" t="s">
        <v>95</v>
      </c>
      <c r="BA348" t="s">
        <v>95</v>
      </c>
      <c r="BB348" t="s">
        <v>95</v>
      </c>
      <c r="BC348" t="s">
        <v>95</v>
      </c>
      <c r="BD348" t="s">
        <v>95</v>
      </c>
      <c r="BH348" t="s">
        <v>389</v>
      </c>
      <c r="BI348">
        <v>1</v>
      </c>
      <c r="BJ348" t="s">
        <v>97</v>
      </c>
      <c r="BK348" t="s">
        <v>337</v>
      </c>
      <c r="BL348">
        <v>0</v>
      </c>
      <c r="BM348">
        <v>0</v>
      </c>
      <c r="BN348">
        <v>0</v>
      </c>
      <c r="BO348">
        <v>0</v>
      </c>
      <c r="BP348">
        <v>0</v>
      </c>
      <c r="BQ348">
        <v>0</v>
      </c>
      <c r="BS348">
        <v>1</v>
      </c>
      <c r="BT348">
        <v>1</v>
      </c>
      <c r="BU348">
        <v>0</v>
      </c>
      <c r="BV348">
        <v>0</v>
      </c>
      <c r="BW348">
        <v>0</v>
      </c>
      <c r="BX348">
        <v>0</v>
      </c>
      <c r="BY348">
        <v>447</v>
      </c>
      <c r="BZ348" t="s">
        <v>123</v>
      </c>
      <c r="CA348" t="s">
        <v>123</v>
      </c>
      <c r="CG348" s="4">
        <v>1</v>
      </c>
      <c r="CH348" s="4">
        <v>1</v>
      </c>
      <c r="CI348" s="5">
        <v>0</v>
      </c>
      <c r="CJ348" s="5">
        <v>0</v>
      </c>
      <c r="CK348" s="5">
        <v>0</v>
      </c>
      <c r="CL348" s="5">
        <v>0</v>
      </c>
    </row>
    <row r="349" spans="1:90" hidden="1" x14ac:dyDescent="0.2">
      <c r="A349" t="s">
        <v>801</v>
      </c>
      <c r="B349" t="s">
        <v>604</v>
      </c>
      <c r="C349" t="s">
        <v>222</v>
      </c>
      <c r="D349">
        <v>3.5</v>
      </c>
      <c r="E349" t="s">
        <v>317</v>
      </c>
      <c r="F349" t="s">
        <v>661</v>
      </c>
      <c r="G349" t="s">
        <v>340</v>
      </c>
      <c r="H349" t="s">
        <v>607</v>
      </c>
      <c r="I349">
        <v>0.45889999999999997</v>
      </c>
      <c r="J349">
        <v>3.1795999999999998E-2</v>
      </c>
      <c r="K349">
        <v>0.32391999999999999</v>
      </c>
      <c r="L349">
        <v>2019.3</v>
      </c>
      <c r="M349">
        <v>9.5760000000000005</v>
      </c>
      <c r="N349">
        <v>32.148000000000003</v>
      </c>
      <c r="O349">
        <v>1548.6</v>
      </c>
      <c r="P349" s="1">
        <v>158100</v>
      </c>
      <c r="Q349">
        <v>-645.26</v>
      </c>
      <c r="R349">
        <v>0.99021999999999999</v>
      </c>
      <c r="S349">
        <v>0.98946999999999996</v>
      </c>
      <c r="T349">
        <v>0.59750999999999999</v>
      </c>
      <c r="U349">
        <v>0.38496000000000002</v>
      </c>
      <c r="V349">
        <v>-0.23150000000000001</v>
      </c>
      <c r="W349">
        <v>-0.29308000000000001</v>
      </c>
      <c r="X349">
        <v>6.7046999999999999</v>
      </c>
      <c r="Y349">
        <v>2.907</v>
      </c>
      <c r="Z349">
        <v>0.44266</v>
      </c>
      <c r="AA349">
        <v>0.41478999999999999</v>
      </c>
      <c r="AB349">
        <v>4.5105000000000004</v>
      </c>
      <c r="AC349">
        <v>3.3477999999999999</v>
      </c>
      <c r="AD349">
        <v>43</v>
      </c>
      <c r="AE349">
        <v>23</v>
      </c>
      <c r="AF349">
        <v>0.77764</v>
      </c>
      <c r="AG349">
        <v>3.1106000000000002E-2</v>
      </c>
      <c r="AH349">
        <v>0.74653999999999998</v>
      </c>
      <c r="AI349">
        <v>23</v>
      </c>
      <c r="AJ349">
        <v>0</v>
      </c>
      <c r="AK349">
        <v>22</v>
      </c>
      <c r="AL349">
        <v>0</v>
      </c>
      <c r="AM349">
        <v>0</v>
      </c>
      <c r="AN349">
        <v>1</v>
      </c>
      <c r="AO349">
        <v>0.81789999999999996</v>
      </c>
      <c r="AP349">
        <v>0</v>
      </c>
      <c r="AQ349">
        <v>1</v>
      </c>
      <c r="AR349" t="s">
        <v>95</v>
      </c>
      <c r="AS349" t="s">
        <v>95</v>
      </c>
      <c r="AT349" t="s">
        <v>95</v>
      </c>
      <c r="AU349" t="s">
        <v>95</v>
      </c>
      <c r="AV349" t="s">
        <v>95</v>
      </c>
      <c r="AW349" t="s">
        <v>95</v>
      </c>
      <c r="AX349" t="s">
        <v>95</v>
      </c>
      <c r="AY349" t="s">
        <v>95</v>
      </c>
      <c r="AZ349" t="s">
        <v>95</v>
      </c>
      <c r="BA349" t="s">
        <v>95</v>
      </c>
      <c r="BB349" t="s">
        <v>95</v>
      </c>
      <c r="BC349" t="s">
        <v>95</v>
      </c>
      <c r="BD349" t="s">
        <v>95</v>
      </c>
      <c r="BH349" t="s">
        <v>341</v>
      </c>
      <c r="BI349">
        <v>1</v>
      </c>
      <c r="BJ349" t="s">
        <v>97</v>
      </c>
      <c r="BK349" t="s">
        <v>138</v>
      </c>
      <c r="BL349">
        <v>0</v>
      </c>
      <c r="BM349">
        <v>0</v>
      </c>
      <c r="BN349">
        <v>0</v>
      </c>
      <c r="BO349">
        <v>0</v>
      </c>
      <c r="BP349">
        <v>0</v>
      </c>
      <c r="BQ349">
        <v>0</v>
      </c>
      <c r="BS349">
        <v>1</v>
      </c>
      <c r="BT349">
        <v>1</v>
      </c>
      <c r="BU349">
        <v>0</v>
      </c>
      <c r="BV349">
        <v>0</v>
      </c>
      <c r="BW349">
        <v>0</v>
      </c>
      <c r="BX349">
        <v>0</v>
      </c>
      <c r="BY349">
        <v>448</v>
      </c>
      <c r="BZ349" t="s">
        <v>123</v>
      </c>
      <c r="CA349" t="s">
        <v>123</v>
      </c>
      <c r="CG349" s="4">
        <v>1</v>
      </c>
      <c r="CH349" s="4">
        <v>1</v>
      </c>
      <c r="CI349" s="5">
        <v>0</v>
      </c>
      <c r="CJ349" s="5">
        <v>0</v>
      </c>
      <c r="CK349" s="5">
        <v>0</v>
      </c>
      <c r="CL349" s="5">
        <v>0</v>
      </c>
    </row>
    <row r="350" spans="1:90" hidden="1" x14ac:dyDescent="0.2">
      <c r="A350" t="s">
        <v>802</v>
      </c>
      <c r="B350" t="s">
        <v>604</v>
      </c>
      <c r="C350" t="s">
        <v>222</v>
      </c>
      <c r="D350">
        <v>3.5</v>
      </c>
      <c r="E350" t="s">
        <v>317</v>
      </c>
      <c r="F350" t="s">
        <v>663</v>
      </c>
      <c r="G350" t="s">
        <v>344</v>
      </c>
      <c r="H350" t="s">
        <v>607</v>
      </c>
      <c r="I350">
        <v>0.5323</v>
      </c>
      <c r="J350">
        <v>0.18013000000000001</v>
      </c>
      <c r="K350">
        <v>0.40777000000000002</v>
      </c>
      <c r="L350">
        <v>2018.5</v>
      </c>
      <c r="M350">
        <v>8.2555999999999994</v>
      </c>
      <c r="N350">
        <v>27.35</v>
      </c>
      <c r="O350">
        <v>8.3438999999999999E-2</v>
      </c>
      <c r="P350">
        <v>1991.3</v>
      </c>
      <c r="Q350">
        <v>-812.47</v>
      </c>
      <c r="R350">
        <v>0.99258000000000002</v>
      </c>
      <c r="S350">
        <v>0.99202999999999997</v>
      </c>
      <c r="T350">
        <v>0.64256000000000002</v>
      </c>
      <c r="U350">
        <v>0.44058999999999998</v>
      </c>
      <c r="V350">
        <v>0.94779999999999998</v>
      </c>
      <c r="W350">
        <v>0.94532000000000005</v>
      </c>
      <c r="X350">
        <v>1.7037</v>
      </c>
      <c r="Y350">
        <v>0.96540999999999999</v>
      </c>
      <c r="Z350">
        <v>0.50432999999999995</v>
      </c>
      <c r="AA350">
        <v>0.48072999999999999</v>
      </c>
      <c r="AB350">
        <v>5.2502000000000004</v>
      </c>
      <c r="AC350">
        <v>4.1691000000000003</v>
      </c>
      <c r="AD350">
        <v>45</v>
      </c>
      <c r="AE350">
        <v>25</v>
      </c>
      <c r="AF350">
        <v>0.91407000000000005</v>
      </c>
      <c r="AG350">
        <v>3.6562999999999998E-2</v>
      </c>
      <c r="AH350">
        <v>0.87751000000000001</v>
      </c>
      <c r="AI350">
        <v>25</v>
      </c>
      <c r="AJ350">
        <v>2</v>
      </c>
      <c r="AK350">
        <v>24</v>
      </c>
      <c r="AL350">
        <v>0</v>
      </c>
      <c r="AM350">
        <v>0</v>
      </c>
      <c r="AN350">
        <v>1</v>
      </c>
      <c r="AO350">
        <v>0.88941000000000003</v>
      </c>
      <c r="AP350">
        <v>0</v>
      </c>
      <c r="AQ350">
        <v>1</v>
      </c>
      <c r="AR350" t="s">
        <v>95</v>
      </c>
      <c r="AS350" t="s">
        <v>95</v>
      </c>
      <c r="AT350" t="s">
        <v>95</v>
      </c>
      <c r="AU350" t="s">
        <v>95</v>
      </c>
      <c r="AV350" t="s">
        <v>95</v>
      </c>
      <c r="AW350" t="s">
        <v>95</v>
      </c>
      <c r="AX350" t="s">
        <v>95</v>
      </c>
      <c r="AY350" t="s">
        <v>95</v>
      </c>
      <c r="AZ350" t="s">
        <v>95</v>
      </c>
      <c r="BA350" t="s">
        <v>95</v>
      </c>
      <c r="BB350" t="s">
        <v>95</v>
      </c>
      <c r="BC350" t="s">
        <v>95</v>
      </c>
      <c r="BD350" t="s">
        <v>95</v>
      </c>
      <c r="BH350" t="s">
        <v>345</v>
      </c>
      <c r="BI350">
        <v>1</v>
      </c>
      <c r="BJ350" t="s">
        <v>97</v>
      </c>
      <c r="BK350" t="s">
        <v>180</v>
      </c>
      <c r="BL350">
        <v>0</v>
      </c>
      <c r="BM350">
        <v>0</v>
      </c>
      <c r="BN350">
        <v>0</v>
      </c>
      <c r="BO350">
        <v>0</v>
      </c>
      <c r="BP350">
        <v>0</v>
      </c>
      <c r="BQ350">
        <v>0</v>
      </c>
      <c r="BS350">
        <v>1</v>
      </c>
      <c r="BT350">
        <v>1</v>
      </c>
      <c r="BU350">
        <v>0</v>
      </c>
      <c r="BV350">
        <v>0</v>
      </c>
      <c r="BW350">
        <v>0</v>
      </c>
      <c r="BX350">
        <v>0</v>
      </c>
      <c r="BY350">
        <v>449</v>
      </c>
      <c r="BZ350" t="s">
        <v>123</v>
      </c>
      <c r="CA350" t="s">
        <v>123</v>
      </c>
      <c r="CG350" s="4">
        <v>1</v>
      </c>
      <c r="CH350" s="4">
        <v>1</v>
      </c>
      <c r="CI350" s="5">
        <v>0</v>
      </c>
      <c r="CJ350" s="5">
        <v>0</v>
      </c>
      <c r="CK350" s="5">
        <v>0</v>
      </c>
      <c r="CL350" s="5">
        <v>0</v>
      </c>
    </row>
    <row r="351" spans="1:90" hidden="1" x14ac:dyDescent="0.2">
      <c r="A351" t="s">
        <v>803</v>
      </c>
      <c r="B351" t="s">
        <v>604</v>
      </c>
      <c r="C351" t="s">
        <v>222</v>
      </c>
      <c r="D351">
        <v>3.5</v>
      </c>
      <c r="E351" t="s">
        <v>317</v>
      </c>
      <c r="F351" t="s">
        <v>665</v>
      </c>
      <c r="G351" t="s">
        <v>348</v>
      </c>
      <c r="H351" t="s">
        <v>607</v>
      </c>
      <c r="I351">
        <v>12.422000000000001</v>
      </c>
      <c r="J351">
        <v>1.0049999999999999</v>
      </c>
      <c r="K351">
        <v>2.5604999999999999E-2</v>
      </c>
      <c r="L351">
        <v>2015</v>
      </c>
      <c r="M351">
        <v>0.35376000000000002</v>
      </c>
      <c r="N351">
        <v>4</v>
      </c>
      <c r="O351">
        <v>6.6052</v>
      </c>
      <c r="P351">
        <v>2016.5</v>
      </c>
      <c r="Q351">
        <v>-50.969000000000001</v>
      </c>
      <c r="R351">
        <v>0.94918000000000002</v>
      </c>
      <c r="S351">
        <v>0.94455999999999996</v>
      </c>
      <c r="T351">
        <v>0.16439999999999999</v>
      </c>
      <c r="U351">
        <v>2.7028E-2</v>
      </c>
      <c r="V351">
        <v>0.91829000000000005</v>
      </c>
      <c r="W351">
        <v>0.91347999999999996</v>
      </c>
      <c r="X351">
        <v>0.20845</v>
      </c>
      <c r="Y351">
        <v>6.6598000000000004E-2</v>
      </c>
      <c r="Z351">
        <v>0.14054</v>
      </c>
      <c r="AA351">
        <v>8.9986999999999998E-2</v>
      </c>
      <c r="AB351">
        <v>0.67605000000000004</v>
      </c>
      <c r="AC351">
        <v>0.38191999999999998</v>
      </c>
      <c r="AD351">
        <v>37</v>
      </c>
      <c r="AE351">
        <v>3</v>
      </c>
      <c r="AF351">
        <v>1</v>
      </c>
      <c r="AG351">
        <v>0.25</v>
      </c>
      <c r="AH351">
        <v>0.75</v>
      </c>
      <c r="AI351">
        <v>17</v>
      </c>
      <c r="AJ351">
        <v>0</v>
      </c>
      <c r="AK351">
        <v>16</v>
      </c>
      <c r="AL351">
        <v>0</v>
      </c>
      <c r="AM351">
        <v>0</v>
      </c>
      <c r="AN351">
        <v>1</v>
      </c>
      <c r="AO351">
        <v>0.38095000000000001</v>
      </c>
      <c r="AP351">
        <v>0</v>
      </c>
      <c r="AQ351">
        <v>1</v>
      </c>
      <c r="AR351" t="s">
        <v>95</v>
      </c>
      <c r="AS351" t="s">
        <v>94</v>
      </c>
      <c r="AT351" t="s">
        <v>94</v>
      </c>
      <c r="AU351" t="s">
        <v>94</v>
      </c>
      <c r="AV351" t="s">
        <v>94</v>
      </c>
      <c r="AW351" t="s">
        <v>94</v>
      </c>
      <c r="AX351" t="s">
        <v>94</v>
      </c>
      <c r="AY351" t="s">
        <v>95</v>
      </c>
      <c r="AZ351" t="s">
        <v>94</v>
      </c>
      <c r="BA351" t="s">
        <v>94</v>
      </c>
      <c r="BB351" t="s">
        <v>94</v>
      </c>
      <c r="BC351" t="s">
        <v>94</v>
      </c>
      <c r="BD351" t="s">
        <v>94</v>
      </c>
      <c r="BH351" t="s">
        <v>341</v>
      </c>
      <c r="BI351">
        <v>1</v>
      </c>
      <c r="BJ351" t="s">
        <v>97</v>
      </c>
      <c r="BK351" t="s">
        <v>138</v>
      </c>
      <c r="BL351">
        <v>0</v>
      </c>
      <c r="BM351">
        <v>0</v>
      </c>
      <c r="BN351">
        <v>0</v>
      </c>
      <c r="BO351">
        <v>0</v>
      </c>
      <c r="BP351">
        <v>0</v>
      </c>
      <c r="BQ351">
        <v>0</v>
      </c>
      <c r="BS351">
        <v>0</v>
      </c>
      <c r="BT351">
        <v>1</v>
      </c>
      <c r="BU351">
        <v>0</v>
      </c>
      <c r="BV351">
        <v>0</v>
      </c>
      <c r="BW351">
        <v>0</v>
      </c>
      <c r="BX351">
        <v>0</v>
      </c>
      <c r="BY351">
        <v>450</v>
      </c>
      <c r="CA351" t="s">
        <v>123</v>
      </c>
      <c r="CG351" s="4">
        <v>0</v>
      </c>
      <c r="CH351" s="4">
        <v>1</v>
      </c>
      <c r="CI351" s="5">
        <v>0</v>
      </c>
      <c r="CJ351" s="5">
        <v>0</v>
      </c>
      <c r="CK351" s="5">
        <v>0</v>
      </c>
      <c r="CL351" s="5">
        <v>0</v>
      </c>
    </row>
    <row r="352" spans="1:90" hidden="1" x14ac:dyDescent="0.2">
      <c r="A352" t="s">
        <v>804</v>
      </c>
      <c r="B352" t="s">
        <v>604</v>
      </c>
      <c r="C352" t="s">
        <v>222</v>
      </c>
      <c r="D352">
        <v>3.5</v>
      </c>
      <c r="E352" t="s">
        <v>317</v>
      </c>
      <c r="F352" t="s">
        <v>667</v>
      </c>
      <c r="G352" t="s">
        <v>351</v>
      </c>
      <c r="H352" t="s">
        <v>607</v>
      </c>
      <c r="I352">
        <v>0.60050000000000003</v>
      </c>
      <c r="J352">
        <v>0.311</v>
      </c>
      <c r="K352">
        <v>0.46890999999999999</v>
      </c>
      <c r="L352">
        <v>2021.8</v>
      </c>
      <c r="M352">
        <v>7.3178999999999998</v>
      </c>
      <c r="N352">
        <v>59.920999999999999</v>
      </c>
      <c r="O352">
        <v>0.14266000000000001</v>
      </c>
      <c r="P352">
        <v>2005.1</v>
      </c>
      <c r="Q352">
        <v>-934.8</v>
      </c>
      <c r="R352">
        <v>0.99539999999999995</v>
      </c>
      <c r="S352">
        <v>0.99507000000000001</v>
      </c>
      <c r="T352">
        <v>0.71799000000000002</v>
      </c>
      <c r="U352">
        <v>0.33806000000000003</v>
      </c>
      <c r="V352">
        <v>0.97745000000000004</v>
      </c>
      <c r="W352">
        <v>0.97638000000000003</v>
      </c>
      <c r="X352">
        <v>1.5904</v>
      </c>
      <c r="Y352">
        <v>0.75212000000000001</v>
      </c>
      <c r="Z352">
        <v>0.3306</v>
      </c>
      <c r="AA352">
        <v>0.29871999999999999</v>
      </c>
      <c r="AB352">
        <v>8.6654999999999998</v>
      </c>
      <c r="AC352">
        <v>5.9870000000000001</v>
      </c>
      <c r="AD352">
        <v>45</v>
      </c>
      <c r="AE352">
        <v>9</v>
      </c>
      <c r="AF352">
        <v>0.76768000000000003</v>
      </c>
      <c r="AG352">
        <v>1.6688999999999999E-2</v>
      </c>
      <c r="AH352">
        <v>0.75099000000000005</v>
      </c>
      <c r="AI352">
        <v>9</v>
      </c>
      <c r="AJ352">
        <v>0</v>
      </c>
      <c r="AK352">
        <v>8</v>
      </c>
      <c r="AL352">
        <v>0</v>
      </c>
      <c r="AM352">
        <v>0</v>
      </c>
      <c r="AN352">
        <v>1</v>
      </c>
      <c r="AO352">
        <v>0.78598999999999997</v>
      </c>
      <c r="AP352">
        <v>0</v>
      </c>
      <c r="AQ352">
        <v>1</v>
      </c>
      <c r="AR352" t="s">
        <v>95</v>
      </c>
      <c r="AS352" t="s">
        <v>95</v>
      </c>
      <c r="AT352" t="s">
        <v>95</v>
      </c>
      <c r="AU352" t="s">
        <v>95</v>
      </c>
      <c r="AV352" t="s">
        <v>95</v>
      </c>
      <c r="AW352" t="s">
        <v>95</v>
      </c>
      <c r="AX352" t="s">
        <v>95</v>
      </c>
      <c r="AY352" t="s">
        <v>95</v>
      </c>
      <c r="AZ352" t="s">
        <v>95</v>
      </c>
      <c r="BA352" t="s">
        <v>95</v>
      </c>
      <c r="BB352" t="s">
        <v>95</v>
      </c>
      <c r="BC352" t="s">
        <v>95</v>
      </c>
      <c r="BD352" t="s">
        <v>95</v>
      </c>
      <c r="BI352">
        <v>0</v>
      </c>
      <c r="BJ352" t="s">
        <v>137</v>
      </c>
      <c r="BK352" t="s">
        <v>180</v>
      </c>
      <c r="BL352">
        <v>1</v>
      </c>
      <c r="BM352">
        <v>1</v>
      </c>
      <c r="BN352">
        <v>0</v>
      </c>
      <c r="BO352">
        <v>0</v>
      </c>
      <c r="BP352">
        <v>0</v>
      </c>
      <c r="BQ352">
        <v>0</v>
      </c>
      <c r="BS352">
        <v>1</v>
      </c>
      <c r="BT352">
        <v>1</v>
      </c>
      <c r="BU352">
        <v>0</v>
      </c>
      <c r="BV352">
        <v>0</v>
      </c>
      <c r="BW352">
        <v>0</v>
      </c>
      <c r="BX352">
        <v>0</v>
      </c>
      <c r="BY352">
        <v>451</v>
      </c>
      <c r="CG352" s="4">
        <v>1</v>
      </c>
      <c r="CH352" s="4">
        <v>1</v>
      </c>
      <c r="CI352" s="5">
        <v>0</v>
      </c>
      <c r="CJ352" s="5">
        <v>0</v>
      </c>
      <c r="CK352" s="5">
        <v>0</v>
      </c>
      <c r="CL352" s="5">
        <v>0</v>
      </c>
    </row>
    <row r="353" spans="1:90" hidden="1" x14ac:dyDescent="0.2">
      <c r="A353" t="s">
        <v>805</v>
      </c>
      <c r="B353" t="s">
        <v>604</v>
      </c>
      <c r="C353" t="s">
        <v>222</v>
      </c>
      <c r="D353">
        <v>3.5</v>
      </c>
      <c r="E353" t="s">
        <v>317</v>
      </c>
      <c r="F353" t="s">
        <v>669</v>
      </c>
      <c r="G353" t="s">
        <v>354</v>
      </c>
      <c r="H353" t="s">
        <v>607</v>
      </c>
      <c r="I353">
        <v>0.46916999999999998</v>
      </c>
      <c r="J353">
        <v>1.0158E-2</v>
      </c>
      <c r="K353">
        <v>9.6043000000000003E-2</v>
      </c>
      <c r="L353">
        <v>2047.6</v>
      </c>
      <c r="M353">
        <v>9.3665000000000003</v>
      </c>
      <c r="N353" s="1">
        <v>1981100</v>
      </c>
      <c r="O353">
        <v>1553.1</v>
      </c>
      <c r="P353" s="1">
        <v>157650</v>
      </c>
      <c r="Q353">
        <v>-191.42</v>
      </c>
      <c r="R353">
        <v>0.94428999999999996</v>
      </c>
      <c r="S353">
        <v>0.94</v>
      </c>
      <c r="T353">
        <v>0.53834000000000004</v>
      </c>
      <c r="U353">
        <v>0.22699</v>
      </c>
      <c r="V353">
        <v>-0.11323</v>
      </c>
      <c r="W353">
        <v>-0.16889000000000001</v>
      </c>
      <c r="X353">
        <v>2.4064000000000001</v>
      </c>
      <c r="Y353">
        <v>0.76744000000000001</v>
      </c>
      <c r="Z353">
        <v>0.27309</v>
      </c>
      <c r="AA353">
        <v>0.23674999999999999</v>
      </c>
      <c r="AB353">
        <v>1.9444999999999999</v>
      </c>
      <c r="AC353">
        <v>1.1854</v>
      </c>
      <c r="AD353">
        <v>43</v>
      </c>
      <c r="AE353">
        <v>7</v>
      </c>
      <c r="AF353" s="1">
        <v>6.562E-6</v>
      </c>
      <c r="AG353" s="1">
        <v>5.0477000000000004E-7</v>
      </c>
      <c r="AH353" s="1">
        <v>6.0572000000000002E-6</v>
      </c>
      <c r="AI353">
        <v>7</v>
      </c>
      <c r="AJ353">
        <v>0</v>
      </c>
      <c r="AK353">
        <v>6</v>
      </c>
      <c r="AL353">
        <v>0</v>
      </c>
      <c r="AM353">
        <v>0</v>
      </c>
      <c r="AN353">
        <v>1</v>
      </c>
      <c r="AO353">
        <v>0.53012000000000004</v>
      </c>
      <c r="AP353">
        <v>0</v>
      </c>
      <c r="AQ353">
        <v>1</v>
      </c>
      <c r="AR353" t="s">
        <v>95</v>
      </c>
      <c r="AS353" t="s">
        <v>95</v>
      </c>
      <c r="AT353" t="s">
        <v>95</v>
      </c>
      <c r="AU353" t="s">
        <v>95</v>
      </c>
      <c r="AV353" t="s">
        <v>95</v>
      </c>
      <c r="AW353" t="s">
        <v>95</v>
      </c>
      <c r="AX353" t="s">
        <v>94</v>
      </c>
      <c r="AY353" t="s">
        <v>94</v>
      </c>
      <c r="AZ353" t="s">
        <v>94</v>
      </c>
      <c r="BA353" t="s">
        <v>94</v>
      </c>
      <c r="BB353" t="s">
        <v>94</v>
      </c>
      <c r="BC353" t="s">
        <v>95</v>
      </c>
      <c r="BD353" t="s">
        <v>95</v>
      </c>
      <c r="BH353" t="s">
        <v>341</v>
      </c>
      <c r="BI353">
        <v>1</v>
      </c>
      <c r="BJ353" t="s">
        <v>97</v>
      </c>
      <c r="BK353" t="s">
        <v>138</v>
      </c>
      <c r="BL353">
        <v>0</v>
      </c>
      <c r="BM353">
        <v>0</v>
      </c>
      <c r="BN353">
        <v>0</v>
      </c>
      <c r="BO353">
        <v>0</v>
      </c>
      <c r="BP353">
        <v>0</v>
      </c>
      <c r="BQ353">
        <v>0</v>
      </c>
      <c r="BS353">
        <v>1</v>
      </c>
      <c r="BT353">
        <v>1</v>
      </c>
      <c r="BU353">
        <v>0</v>
      </c>
      <c r="BV353">
        <v>0</v>
      </c>
      <c r="BW353">
        <v>0</v>
      </c>
      <c r="BX353">
        <v>0</v>
      </c>
      <c r="BY353">
        <v>452</v>
      </c>
      <c r="BZ353" t="s">
        <v>123</v>
      </c>
      <c r="CA353" t="s">
        <v>123</v>
      </c>
      <c r="CG353" s="4">
        <v>1</v>
      </c>
      <c r="CH353" s="4">
        <v>1</v>
      </c>
      <c r="CI353" s="5">
        <v>0</v>
      </c>
      <c r="CJ353" s="5">
        <v>0</v>
      </c>
      <c r="CK353" s="5">
        <v>0</v>
      </c>
      <c r="CL353" s="5">
        <v>0</v>
      </c>
    </row>
    <row r="354" spans="1:90" hidden="1" x14ac:dyDescent="0.2">
      <c r="A354" t="s">
        <v>806</v>
      </c>
      <c r="B354" t="s">
        <v>604</v>
      </c>
      <c r="C354" t="s">
        <v>222</v>
      </c>
      <c r="D354">
        <v>3.5</v>
      </c>
      <c r="E354" t="s">
        <v>317</v>
      </c>
      <c r="F354" t="s">
        <v>671</v>
      </c>
      <c r="G354" t="s">
        <v>357</v>
      </c>
      <c r="H354" t="s">
        <v>607</v>
      </c>
      <c r="I354">
        <v>3.1255999999999999</v>
      </c>
      <c r="J354">
        <v>0.42332999999999998</v>
      </c>
      <c r="K354">
        <v>2.4971999999999999</v>
      </c>
      <c r="L354">
        <v>2021.4</v>
      </c>
      <c r="M354">
        <v>1.4059999999999999</v>
      </c>
      <c r="N354">
        <v>289.51</v>
      </c>
      <c r="O354">
        <v>7.0714000000000003E-3</v>
      </c>
      <c r="P354">
        <v>1998.5</v>
      </c>
      <c r="Q354">
        <v>-4979.1000000000004</v>
      </c>
      <c r="R354">
        <v>0.99570000000000003</v>
      </c>
      <c r="S354">
        <v>0.99539</v>
      </c>
      <c r="T354">
        <v>4.5126999999999997</v>
      </c>
      <c r="U354">
        <v>1.5112000000000001</v>
      </c>
      <c r="V354">
        <v>0.90680000000000005</v>
      </c>
      <c r="W354">
        <v>0.90236000000000005</v>
      </c>
      <c r="X354">
        <v>21.018999999999998</v>
      </c>
      <c r="Y354">
        <v>8.4738000000000007</v>
      </c>
      <c r="Z354">
        <v>0.22187999999999999</v>
      </c>
      <c r="AA354">
        <v>0.18482999999999999</v>
      </c>
      <c r="AB354">
        <v>60.732999999999997</v>
      </c>
      <c r="AC354">
        <v>38.451999999999998</v>
      </c>
      <c r="AD354">
        <v>45</v>
      </c>
      <c r="AE354">
        <v>9</v>
      </c>
      <c r="AF354">
        <v>1.0557000000000001</v>
      </c>
      <c r="AG354">
        <v>1.1640000000000001E-3</v>
      </c>
      <c r="AH354">
        <v>1.0545</v>
      </c>
      <c r="AI354">
        <v>9</v>
      </c>
      <c r="AJ354">
        <v>0</v>
      </c>
      <c r="AK354">
        <v>8</v>
      </c>
      <c r="AL354">
        <v>0</v>
      </c>
      <c r="AM354">
        <v>0</v>
      </c>
      <c r="AN354">
        <v>1</v>
      </c>
      <c r="AO354">
        <v>0.70972000000000002</v>
      </c>
      <c r="AP354">
        <v>0</v>
      </c>
      <c r="AQ354">
        <v>0</v>
      </c>
      <c r="AR354" t="s">
        <v>95</v>
      </c>
      <c r="AS354" t="s">
        <v>95</v>
      </c>
      <c r="AT354" t="s">
        <v>95</v>
      </c>
      <c r="AU354" t="s">
        <v>94</v>
      </c>
      <c r="AV354" t="s">
        <v>95</v>
      </c>
      <c r="AW354" t="s">
        <v>94</v>
      </c>
      <c r="AX354" t="s">
        <v>95</v>
      </c>
      <c r="AY354" t="s">
        <v>95</v>
      </c>
      <c r="AZ354" t="s">
        <v>94</v>
      </c>
      <c r="BA354" t="s">
        <v>94</v>
      </c>
      <c r="BB354" t="s">
        <v>94</v>
      </c>
      <c r="BC354" t="s">
        <v>94</v>
      </c>
      <c r="BD354" t="s">
        <v>94</v>
      </c>
      <c r="BI354">
        <v>0</v>
      </c>
      <c r="BJ354" t="s">
        <v>137</v>
      </c>
      <c r="BK354" t="s">
        <v>180</v>
      </c>
      <c r="BL354">
        <v>1</v>
      </c>
      <c r="BM354">
        <v>1</v>
      </c>
      <c r="BN354">
        <v>0</v>
      </c>
      <c r="BO354">
        <v>0</v>
      </c>
      <c r="BP354">
        <v>0</v>
      </c>
      <c r="BQ354">
        <v>0</v>
      </c>
      <c r="BS354">
        <v>1</v>
      </c>
      <c r="BT354">
        <v>1</v>
      </c>
      <c r="BU354">
        <v>0</v>
      </c>
      <c r="BV354">
        <v>0</v>
      </c>
      <c r="BW354">
        <v>0</v>
      </c>
      <c r="BX354">
        <v>0</v>
      </c>
      <c r="BY354">
        <v>453</v>
      </c>
      <c r="CG354" s="4">
        <v>1</v>
      </c>
      <c r="CH354" s="4">
        <v>1</v>
      </c>
      <c r="CI354" s="5">
        <v>0</v>
      </c>
      <c r="CJ354" s="5">
        <v>0</v>
      </c>
      <c r="CK354" s="5">
        <v>0</v>
      </c>
      <c r="CL354" s="5">
        <v>0</v>
      </c>
    </row>
    <row r="355" spans="1:90" hidden="1" x14ac:dyDescent="0.2">
      <c r="A355" t="s">
        <v>807</v>
      </c>
      <c r="B355" t="s">
        <v>604</v>
      </c>
      <c r="C355" t="s">
        <v>222</v>
      </c>
      <c r="D355">
        <v>3.5</v>
      </c>
      <c r="E355" t="s">
        <v>317</v>
      </c>
      <c r="F355" t="s">
        <v>673</v>
      </c>
      <c r="G355" t="s">
        <v>360</v>
      </c>
      <c r="H355" t="s">
        <v>607</v>
      </c>
      <c r="I355">
        <v>1.5898000000000001</v>
      </c>
      <c r="J355">
        <v>1.5898000000000001</v>
      </c>
      <c r="K355">
        <v>0.78137999999999996</v>
      </c>
      <c r="L355">
        <v>2029.6</v>
      </c>
      <c r="M355">
        <v>2.7642000000000002</v>
      </c>
      <c r="N355" s="1">
        <v>36565000</v>
      </c>
      <c r="O355">
        <v>0.20013</v>
      </c>
      <c r="P355">
        <v>2017.7</v>
      </c>
      <c r="Q355">
        <v>-1557.7</v>
      </c>
      <c r="R355">
        <v>0.99929999999999997</v>
      </c>
      <c r="S355">
        <v>0.99924000000000002</v>
      </c>
      <c r="T355">
        <v>0.78790000000000004</v>
      </c>
      <c r="U355">
        <v>0.23039999999999999</v>
      </c>
      <c r="V355">
        <v>0.99929999999999997</v>
      </c>
      <c r="W355">
        <v>0.99926000000000004</v>
      </c>
      <c r="X355">
        <v>0.78790000000000004</v>
      </c>
      <c r="Y355">
        <v>0.23039999999999999</v>
      </c>
      <c r="Z355">
        <v>0.10650999999999999</v>
      </c>
      <c r="AA355">
        <v>6.1831999999999998E-2</v>
      </c>
      <c r="AB355">
        <v>28.085000000000001</v>
      </c>
      <c r="AC355">
        <v>12.36</v>
      </c>
      <c r="AD355">
        <v>43</v>
      </c>
      <c r="AE355">
        <v>7</v>
      </c>
      <c r="AF355" s="1">
        <v>5.3190999999999996E-6</v>
      </c>
      <c r="AG355" s="1">
        <v>9.2165000000000002E-9</v>
      </c>
      <c r="AH355" s="1">
        <v>5.3098000000000004E-6</v>
      </c>
      <c r="AI355">
        <v>7</v>
      </c>
      <c r="AJ355">
        <v>0</v>
      </c>
      <c r="AK355">
        <v>6</v>
      </c>
      <c r="AL355">
        <v>0</v>
      </c>
      <c r="AM355">
        <v>0</v>
      </c>
      <c r="AN355">
        <v>1</v>
      </c>
      <c r="AO355">
        <v>0.19928000000000001</v>
      </c>
      <c r="AP355">
        <v>0</v>
      </c>
      <c r="AQ355">
        <v>0</v>
      </c>
      <c r="AR355" t="s">
        <v>95</v>
      </c>
      <c r="AS355" t="s">
        <v>95</v>
      </c>
      <c r="AT355" t="s">
        <v>95</v>
      </c>
      <c r="AU355" t="s">
        <v>94</v>
      </c>
      <c r="AV355" t="s">
        <v>95</v>
      </c>
      <c r="AW355" t="s">
        <v>94</v>
      </c>
      <c r="AX355" t="s">
        <v>94</v>
      </c>
      <c r="AY355" t="s">
        <v>94</v>
      </c>
      <c r="AZ355" t="s">
        <v>94</v>
      </c>
      <c r="BA355" t="s">
        <v>94</v>
      </c>
      <c r="BB355" t="s">
        <v>94</v>
      </c>
      <c r="BC355" t="s">
        <v>94</v>
      </c>
      <c r="BD355" t="s">
        <v>94</v>
      </c>
      <c r="BH355" t="s">
        <v>341</v>
      </c>
      <c r="BI355">
        <v>1</v>
      </c>
      <c r="BJ355" t="s">
        <v>97</v>
      </c>
      <c r="BK355" t="s">
        <v>138</v>
      </c>
      <c r="BL355">
        <v>0</v>
      </c>
      <c r="BM355">
        <v>0</v>
      </c>
      <c r="BN355">
        <v>0</v>
      </c>
      <c r="BO355">
        <v>0</v>
      </c>
      <c r="BP355">
        <v>0</v>
      </c>
      <c r="BQ355">
        <v>0</v>
      </c>
      <c r="BS355">
        <v>1</v>
      </c>
      <c r="BT355">
        <v>1</v>
      </c>
      <c r="BU355">
        <v>0</v>
      </c>
      <c r="BV355">
        <v>0</v>
      </c>
      <c r="BW355">
        <v>0</v>
      </c>
      <c r="BX355">
        <v>0</v>
      </c>
      <c r="BY355">
        <v>454</v>
      </c>
      <c r="BZ355" t="s">
        <v>123</v>
      </c>
      <c r="CA355" t="s">
        <v>123</v>
      </c>
      <c r="CG355" s="4">
        <v>1</v>
      </c>
      <c r="CH355" s="4">
        <v>1</v>
      </c>
      <c r="CI355" s="5">
        <v>0</v>
      </c>
      <c r="CJ355" s="5">
        <v>0</v>
      </c>
      <c r="CK355" s="5">
        <v>0</v>
      </c>
      <c r="CL355" s="5">
        <v>0</v>
      </c>
    </row>
    <row r="356" spans="1:90" hidden="1" x14ac:dyDescent="0.2">
      <c r="A356" t="s">
        <v>808</v>
      </c>
      <c r="B356" t="s">
        <v>604</v>
      </c>
      <c r="C356" t="s">
        <v>222</v>
      </c>
      <c r="D356">
        <v>3.5</v>
      </c>
      <c r="E356" t="s">
        <v>317</v>
      </c>
      <c r="F356" t="s">
        <v>675</v>
      </c>
      <c r="G356" t="s">
        <v>357</v>
      </c>
      <c r="H356" t="s">
        <v>607</v>
      </c>
      <c r="I356">
        <v>2.8519000000000001</v>
      </c>
      <c r="J356">
        <v>0.41167999999999999</v>
      </c>
      <c r="K356">
        <v>2.6934999999999998</v>
      </c>
      <c r="L356">
        <v>2021.4</v>
      </c>
      <c r="M356">
        <v>1.5408999999999999</v>
      </c>
      <c r="N356">
        <v>307.55</v>
      </c>
      <c r="O356">
        <v>3.1415000000000002E-3</v>
      </c>
      <c r="P356">
        <v>1995.7</v>
      </c>
      <c r="Q356">
        <v>-5370.5</v>
      </c>
      <c r="R356">
        <v>0.99446000000000001</v>
      </c>
      <c r="S356">
        <v>0.99406000000000005</v>
      </c>
      <c r="T356">
        <v>5.4336000000000002</v>
      </c>
      <c r="U356">
        <v>1.8553999999999999</v>
      </c>
      <c r="V356">
        <v>0.91256999999999999</v>
      </c>
      <c r="W356">
        <v>0.90841000000000005</v>
      </c>
      <c r="X356">
        <v>21.591999999999999</v>
      </c>
      <c r="Y356">
        <v>8.8285</v>
      </c>
      <c r="Z356">
        <v>0.22947000000000001</v>
      </c>
      <c r="AA356">
        <v>0.19278000000000001</v>
      </c>
      <c r="AB356">
        <v>64.099999999999994</v>
      </c>
      <c r="AC356">
        <v>40.725000000000001</v>
      </c>
      <c r="AD356">
        <v>45</v>
      </c>
      <c r="AE356">
        <v>9</v>
      </c>
      <c r="AF356">
        <v>1.0476000000000001</v>
      </c>
      <c r="AG356">
        <v>1.0958000000000001E-3</v>
      </c>
      <c r="AH356">
        <v>1.0465</v>
      </c>
      <c r="AI356">
        <v>9</v>
      </c>
      <c r="AJ356">
        <v>0</v>
      </c>
      <c r="AK356">
        <v>8</v>
      </c>
      <c r="AL356">
        <v>0</v>
      </c>
      <c r="AM356">
        <v>0</v>
      </c>
      <c r="AN356">
        <v>1</v>
      </c>
      <c r="AO356">
        <v>0.71921000000000002</v>
      </c>
      <c r="AP356">
        <v>0</v>
      </c>
      <c r="AQ356">
        <v>0</v>
      </c>
      <c r="AR356" t="s">
        <v>95</v>
      </c>
      <c r="AS356" t="s">
        <v>95</v>
      </c>
      <c r="AT356" t="s">
        <v>95</v>
      </c>
      <c r="AU356" t="s">
        <v>94</v>
      </c>
      <c r="AV356" t="s">
        <v>95</v>
      </c>
      <c r="AW356" t="s">
        <v>94</v>
      </c>
      <c r="AX356" t="s">
        <v>95</v>
      </c>
      <c r="AY356" t="s">
        <v>95</v>
      </c>
      <c r="AZ356" t="s">
        <v>94</v>
      </c>
      <c r="BA356" t="s">
        <v>94</v>
      </c>
      <c r="BB356" t="s">
        <v>94</v>
      </c>
      <c r="BC356" t="s">
        <v>94</v>
      </c>
      <c r="BD356" t="s">
        <v>94</v>
      </c>
      <c r="BI356">
        <v>0</v>
      </c>
      <c r="BJ356" t="s">
        <v>137</v>
      </c>
      <c r="BK356" t="s">
        <v>180</v>
      </c>
      <c r="BL356">
        <v>1</v>
      </c>
      <c r="BM356">
        <v>1</v>
      </c>
      <c r="BN356">
        <v>0</v>
      </c>
      <c r="BO356">
        <v>0</v>
      </c>
      <c r="BP356">
        <v>0</v>
      </c>
      <c r="BQ356">
        <v>0</v>
      </c>
      <c r="BS356">
        <v>1</v>
      </c>
      <c r="BT356">
        <v>1</v>
      </c>
      <c r="BU356">
        <v>0</v>
      </c>
      <c r="BV356">
        <v>0</v>
      </c>
      <c r="BW356">
        <v>0</v>
      </c>
      <c r="BX356">
        <v>0</v>
      </c>
      <c r="BY356">
        <v>455</v>
      </c>
      <c r="CG356" s="4">
        <v>1</v>
      </c>
      <c r="CH356" s="4">
        <v>1</v>
      </c>
      <c r="CI356" s="5">
        <v>0</v>
      </c>
      <c r="CJ356" s="5">
        <v>0</v>
      </c>
      <c r="CK356" s="5">
        <v>0</v>
      </c>
      <c r="CL356" s="5">
        <v>0</v>
      </c>
    </row>
    <row r="357" spans="1:90" hidden="1" x14ac:dyDescent="0.2">
      <c r="A357" t="s">
        <v>809</v>
      </c>
      <c r="B357" t="s">
        <v>604</v>
      </c>
      <c r="C357" t="s">
        <v>222</v>
      </c>
      <c r="D357">
        <v>3.5</v>
      </c>
      <c r="E357" t="s">
        <v>317</v>
      </c>
      <c r="F357" t="s">
        <v>677</v>
      </c>
      <c r="G357" t="s">
        <v>360</v>
      </c>
      <c r="H357" t="s">
        <v>607</v>
      </c>
      <c r="I357">
        <v>1.4991000000000001</v>
      </c>
      <c r="J357">
        <v>1.4991000000000001</v>
      </c>
      <c r="K357">
        <v>0.82760999999999996</v>
      </c>
      <c r="L357">
        <v>2029.9</v>
      </c>
      <c r="M357">
        <v>2.9312999999999998</v>
      </c>
      <c r="N357" s="1">
        <v>26857000</v>
      </c>
      <c r="O357">
        <v>0.30013000000000001</v>
      </c>
      <c r="P357">
        <v>2017.7</v>
      </c>
      <c r="Q357">
        <v>-1649.9</v>
      </c>
      <c r="R357">
        <v>0.99431999999999998</v>
      </c>
      <c r="S357">
        <v>0.99389000000000005</v>
      </c>
      <c r="T357">
        <v>2.2887</v>
      </c>
      <c r="U357">
        <v>0.56223000000000001</v>
      </c>
      <c r="V357">
        <v>0.99431999999999998</v>
      </c>
      <c r="W357">
        <v>0.99404000000000003</v>
      </c>
      <c r="X357">
        <v>2.2887</v>
      </c>
      <c r="Y357">
        <v>0.56223000000000001</v>
      </c>
      <c r="Z357">
        <v>0.11434</v>
      </c>
      <c r="AA357">
        <v>7.0054000000000005E-2</v>
      </c>
      <c r="AB357">
        <v>28.584</v>
      </c>
      <c r="AC357">
        <v>12.680999999999999</v>
      </c>
      <c r="AD357">
        <v>43</v>
      </c>
      <c r="AE357">
        <v>7</v>
      </c>
      <c r="AF357" s="1">
        <v>7.3829000000000001E-6</v>
      </c>
      <c r="AG357" s="1">
        <v>1.2547999999999999E-8</v>
      </c>
      <c r="AH357" s="1">
        <v>7.3703000000000004E-6</v>
      </c>
      <c r="AI357">
        <v>7</v>
      </c>
      <c r="AJ357">
        <v>0</v>
      </c>
      <c r="AK357">
        <v>6</v>
      </c>
      <c r="AL357">
        <v>0</v>
      </c>
      <c r="AM357">
        <v>0</v>
      </c>
      <c r="AN357">
        <v>1</v>
      </c>
      <c r="AO357">
        <v>0.20532</v>
      </c>
      <c r="AP357">
        <v>0</v>
      </c>
      <c r="AQ357">
        <v>0</v>
      </c>
      <c r="AR357" t="s">
        <v>95</v>
      </c>
      <c r="AS357" t="s">
        <v>95</v>
      </c>
      <c r="AT357" t="s">
        <v>95</v>
      </c>
      <c r="AU357" t="s">
        <v>94</v>
      </c>
      <c r="AV357" t="s">
        <v>95</v>
      </c>
      <c r="AW357" t="s">
        <v>94</v>
      </c>
      <c r="AX357" t="s">
        <v>94</v>
      </c>
      <c r="AY357" t="s">
        <v>94</v>
      </c>
      <c r="AZ357" t="s">
        <v>94</v>
      </c>
      <c r="BA357" t="s">
        <v>94</v>
      </c>
      <c r="BB357" t="s">
        <v>94</v>
      </c>
      <c r="BC357" t="s">
        <v>94</v>
      </c>
      <c r="BD357" t="s">
        <v>94</v>
      </c>
      <c r="BH357" t="s">
        <v>341</v>
      </c>
      <c r="BI357">
        <v>1</v>
      </c>
      <c r="BJ357" t="s">
        <v>97</v>
      </c>
      <c r="BK357" t="s">
        <v>138</v>
      </c>
      <c r="BL357">
        <v>0</v>
      </c>
      <c r="BM357">
        <v>0</v>
      </c>
      <c r="BN357">
        <v>0</v>
      </c>
      <c r="BO357">
        <v>0</v>
      </c>
      <c r="BP357">
        <v>0</v>
      </c>
      <c r="BQ357">
        <v>0</v>
      </c>
      <c r="BS357">
        <v>0</v>
      </c>
      <c r="BT357">
        <v>1</v>
      </c>
      <c r="BU357">
        <v>0</v>
      </c>
      <c r="BV357">
        <v>0</v>
      </c>
      <c r="BW357">
        <v>0</v>
      </c>
      <c r="BX357">
        <v>0</v>
      </c>
      <c r="BY357">
        <v>456</v>
      </c>
      <c r="CA357" t="s">
        <v>123</v>
      </c>
      <c r="CG357" s="4">
        <v>0</v>
      </c>
      <c r="CH357" s="4">
        <v>1</v>
      </c>
      <c r="CI357" s="5">
        <v>0</v>
      </c>
      <c r="CJ357" s="5">
        <v>0</v>
      </c>
      <c r="CK357" s="5">
        <v>0</v>
      </c>
      <c r="CL357" s="5">
        <v>0</v>
      </c>
    </row>
    <row r="358" spans="1:90" hidden="1" x14ac:dyDescent="0.2">
      <c r="A358" t="s">
        <v>810</v>
      </c>
      <c r="B358" t="s">
        <v>604</v>
      </c>
      <c r="C358" t="s">
        <v>222</v>
      </c>
      <c r="D358">
        <v>3.5</v>
      </c>
      <c r="E358" t="s">
        <v>317</v>
      </c>
      <c r="F358" t="s">
        <v>679</v>
      </c>
      <c r="G358" t="s">
        <v>351</v>
      </c>
      <c r="H358" t="s">
        <v>607</v>
      </c>
      <c r="I358">
        <v>0.65893999999999997</v>
      </c>
      <c r="J358">
        <v>0.30662</v>
      </c>
      <c r="K358">
        <v>0.66718999999999995</v>
      </c>
      <c r="L358">
        <v>2021.4</v>
      </c>
      <c r="M358">
        <v>6.6688999999999998</v>
      </c>
      <c r="N358">
        <v>77.86</v>
      </c>
      <c r="O358">
        <v>5.3868999999999998</v>
      </c>
      <c r="P358">
        <v>2015.5</v>
      </c>
      <c r="Q358">
        <v>-1330.1</v>
      </c>
      <c r="R358">
        <v>0.99648999999999999</v>
      </c>
      <c r="S358">
        <v>0.99622999999999995</v>
      </c>
      <c r="T358">
        <v>0.89463999999999999</v>
      </c>
      <c r="U358">
        <v>0.40970000000000001</v>
      </c>
      <c r="V358">
        <v>0.97209000000000001</v>
      </c>
      <c r="W358">
        <v>0.97075999999999996</v>
      </c>
      <c r="X358">
        <v>2.5215000000000001</v>
      </c>
      <c r="Y358">
        <v>1.2090000000000001</v>
      </c>
      <c r="Z358">
        <v>0.32961000000000001</v>
      </c>
      <c r="AA358">
        <v>0.29768</v>
      </c>
      <c r="AB358">
        <v>12.358000000000001</v>
      </c>
      <c r="AC358">
        <v>8.6328999999999994</v>
      </c>
      <c r="AD358">
        <v>45</v>
      </c>
      <c r="AE358">
        <v>9</v>
      </c>
      <c r="AF358">
        <v>0.82198000000000004</v>
      </c>
      <c r="AG358">
        <v>1.2843E-2</v>
      </c>
      <c r="AH358">
        <v>0.80913999999999997</v>
      </c>
      <c r="AI358">
        <v>9</v>
      </c>
      <c r="AJ358">
        <v>0</v>
      </c>
      <c r="AK358">
        <v>8</v>
      </c>
      <c r="AL358">
        <v>0</v>
      </c>
      <c r="AM358">
        <v>0</v>
      </c>
      <c r="AN358">
        <v>1</v>
      </c>
      <c r="AO358">
        <v>0.79584999999999995</v>
      </c>
      <c r="AP358">
        <v>0</v>
      </c>
      <c r="AQ358">
        <v>1</v>
      </c>
      <c r="AR358" t="s">
        <v>95</v>
      </c>
      <c r="AS358" t="s">
        <v>95</v>
      </c>
      <c r="AT358" t="s">
        <v>95</v>
      </c>
      <c r="AU358" t="s">
        <v>95</v>
      </c>
      <c r="AV358" t="s">
        <v>95</v>
      </c>
      <c r="AW358" t="s">
        <v>95</v>
      </c>
      <c r="AX358" t="s">
        <v>95</v>
      </c>
      <c r="AY358" t="s">
        <v>95</v>
      </c>
      <c r="AZ358" t="s">
        <v>95</v>
      </c>
      <c r="BA358" t="s">
        <v>95</v>
      </c>
      <c r="BB358" t="s">
        <v>95</v>
      </c>
      <c r="BC358" t="s">
        <v>95</v>
      </c>
      <c r="BD358" t="s">
        <v>95</v>
      </c>
      <c r="BI358">
        <v>0</v>
      </c>
      <c r="BJ358" t="s">
        <v>137</v>
      </c>
      <c r="BK358" t="s">
        <v>180</v>
      </c>
      <c r="BL358">
        <v>1</v>
      </c>
      <c r="BM358">
        <v>1</v>
      </c>
      <c r="BN358">
        <v>0</v>
      </c>
      <c r="BO358">
        <v>0</v>
      </c>
      <c r="BP358">
        <v>0</v>
      </c>
      <c r="BQ358">
        <v>0</v>
      </c>
      <c r="BS358">
        <v>0</v>
      </c>
      <c r="BT358">
        <v>1</v>
      </c>
      <c r="BU358">
        <v>0</v>
      </c>
      <c r="BV358">
        <v>0</v>
      </c>
      <c r="BW358">
        <v>0</v>
      </c>
      <c r="BX358">
        <v>0</v>
      </c>
      <c r="BY358">
        <v>457</v>
      </c>
      <c r="BZ358" t="s">
        <v>123</v>
      </c>
      <c r="CG358" s="4">
        <v>1</v>
      </c>
      <c r="CH358" s="4">
        <v>1</v>
      </c>
      <c r="CI358" s="5">
        <v>0</v>
      </c>
      <c r="CJ358" s="5">
        <v>0</v>
      </c>
      <c r="CK358" s="5">
        <v>0</v>
      </c>
      <c r="CL358" s="5">
        <v>0</v>
      </c>
    </row>
    <row r="359" spans="1:90" hidden="1" x14ac:dyDescent="0.2">
      <c r="A359" t="s">
        <v>811</v>
      </c>
      <c r="B359" t="s">
        <v>604</v>
      </c>
      <c r="C359" t="s">
        <v>222</v>
      </c>
      <c r="D359">
        <v>3.5</v>
      </c>
      <c r="E359" t="s">
        <v>317</v>
      </c>
      <c r="F359" t="s">
        <v>681</v>
      </c>
      <c r="G359" t="s">
        <v>354</v>
      </c>
      <c r="H359" t="s">
        <v>607</v>
      </c>
      <c r="I359">
        <v>0.42881000000000002</v>
      </c>
      <c r="J359">
        <v>1.4349000000000001E-2</v>
      </c>
      <c r="K359">
        <v>0.13999</v>
      </c>
      <c r="L359">
        <v>2049.5</v>
      </c>
      <c r="M359">
        <v>10.247999999999999</v>
      </c>
      <c r="N359" s="1">
        <v>2271500</v>
      </c>
      <c r="O359">
        <v>1552.2</v>
      </c>
      <c r="P359" s="1">
        <v>157740</v>
      </c>
      <c r="Q359">
        <v>-279</v>
      </c>
      <c r="R359">
        <v>0.96782999999999997</v>
      </c>
      <c r="S359">
        <v>0.96536</v>
      </c>
      <c r="T359">
        <v>0.58435000000000004</v>
      </c>
      <c r="U359">
        <v>0.26250000000000001</v>
      </c>
      <c r="V359">
        <v>-0.1174</v>
      </c>
      <c r="W359">
        <v>-0.17327000000000001</v>
      </c>
      <c r="X359">
        <v>3.4439000000000002</v>
      </c>
      <c r="Y359">
        <v>1.1163000000000001</v>
      </c>
      <c r="Z359">
        <v>0.28432000000000002</v>
      </c>
      <c r="AA359">
        <v>0.24854000000000001</v>
      </c>
      <c r="AB359">
        <v>2.7562000000000002</v>
      </c>
      <c r="AC359">
        <v>1.7466999999999999</v>
      </c>
      <c r="AD359">
        <v>43</v>
      </c>
      <c r="AE359">
        <v>7</v>
      </c>
      <c r="AF359" s="1">
        <v>7.9242999999999997E-6</v>
      </c>
      <c r="AG359" s="1">
        <v>4.4023999999999998E-7</v>
      </c>
      <c r="AH359" s="1">
        <v>7.4841000000000001E-6</v>
      </c>
      <c r="AI359">
        <v>7</v>
      </c>
      <c r="AJ359">
        <v>0</v>
      </c>
      <c r="AK359">
        <v>6</v>
      </c>
      <c r="AL359">
        <v>0</v>
      </c>
      <c r="AM359">
        <v>0</v>
      </c>
      <c r="AN359">
        <v>1</v>
      </c>
      <c r="AO359">
        <v>0.58038999999999996</v>
      </c>
      <c r="AP359">
        <v>0</v>
      </c>
      <c r="AQ359">
        <v>1</v>
      </c>
      <c r="AR359" t="s">
        <v>95</v>
      </c>
      <c r="AS359" t="s">
        <v>95</v>
      </c>
      <c r="AT359" t="s">
        <v>95</v>
      </c>
      <c r="AU359" t="s">
        <v>95</v>
      </c>
      <c r="AV359" t="s">
        <v>95</v>
      </c>
      <c r="AW359" t="s">
        <v>95</v>
      </c>
      <c r="AX359" t="s">
        <v>94</v>
      </c>
      <c r="AY359" t="s">
        <v>94</v>
      </c>
      <c r="AZ359" t="s">
        <v>94</v>
      </c>
      <c r="BA359" t="s">
        <v>94</v>
      </c>
      <c r="BB359" t="s">
        <v>94</v>
      </c>
      <c r="BC359" t="s">
        <v>95</v>
      </c>
      <c r="BD359" t="s">
        <v>95</v>
      </c>
      <c r="BH359" t="s">
        <v>341</v>
      </c>
      <c r="BI359">
        <v>1</v>
      </c>
      <c r="BJ359" t="s">
        <v>97</v>
      </c>
      <c r="BK359" t="s">
        <v>138</v>
      </c>
      <c r="BL359">
        <v>0</v>
      </c>
      <c r="BM359">
        <v>0</v>
      </c>
      <c r="BN359">
        <v>0</v>
      </c>
      <c r="BO359">
        <v>0</v>
      </c>
      <c r="BP359">
        <v>0</v>
      </c>
      <c r="BQ359">
        <v>0</v>
      </c>
      <c r="BS359">
        <v>1</v>
      </c>
      <c r="BT359">
        <v>1</v>
      </c>
      <c r="BU359">
        <v>0</v>
      </c>
      <c r="BV359">
        <v>0</v>
      </c>
      <c r="BW359">
        <v>0</v>
      </c>
      <c r="BX359">
        <v>0</v>
      </c>
      <c r="BY359">
        <v>458</v>
      </c>
      <c r="BZ359" t="s">
        <v>123</v>
      </c>
      <c r="CA359" t="s">
        <v>123</v>
      </c>
      <c r="CG359" s="4">
        <v>1</v>
      </c>
      <c r="CH359" s="4">
        <v>1</v>
      </c>
      <c r="CI359" s="5">
        <v>0</v>
      </c>
      <c r="CJ359" s="5">
        <v>0</v>
      </c>
      <c r="CK359" s="5">
        <v>0</v>
      </c>
      <c r="CL359" s="5">
        <v>0</v>
      </c>
    </row>
    <row r="360" spans="1:90" hidden="1" x14ac:dyDescent="0.2">
      <c r="A360" t="s">
        <v>812</v>
      </c>
      <c r="B360" t="s">
        <v>604</v>
      </c>
      <c r="C360" t="s">
        <v>222</v>
      </c>
      <c r="D360">
        <v>4.0999999999999996</v>
      </c>
      <c r="E360" t="s">
        <v>129</v>
      </c>
      <c r="F360" t="s">
        <v>130</v>
      </c>
      <c r="G360" t="s">
        <v>131</v>
      </c>
      <c r="H360" t="s">
        <v>607</v>
      </c>
      <c r="I360">
        <v>0.75883</v>
      </c>
      <c r="J360">
        <v>7.3949000000000001E-2</v>
      </c>
      <c r="K360">
        <v>3.8873000000000002</v>
      </c>
      <c r="L360">
        <v>2013.4</v>
      </c>
      <c r="M360">
        <v>5.7911000000000001</v>
      </c>
      <c r="N360">
        <v>77.489999999999995</v>
      </c>
      <c r="O360">
        <v>0.22506000000000001</v>
      </c>
      <c r="P360">
        <v>1943.3</v>
      </c>
      <c r="Q360">
        <v>-7783.5</v>
      </c>
      <c r="R360">
        <v>0.77405999999999997</v>
      </c>
      <c r="S360">
        <v>0.73419000000000001</v>
      </c>
      <c r="T360">
        <v>14.583</v>
      </c>
      <c r="U360">
        <v>11.281000000000001</v>
      </c>
      <c r="V360">
        <v>0.52807999999999999</v>
      </c>
      <c r="W360">
        <v>0.47565000000000002</v>
      </c>
      <c r="X360">
        <v>21.076000000000001</v>
      </c>
      <c r="Y360">
        <v>17.605</v>
      </c>
      <c r="Z360">
        <v>0.58865999999999996</v>
      </c>
      <c r="AA360">
        <v>0.54296</v>
      </c>
      <c r="AB360">
        <v>19.677</v>
      </c>
      <c r="AC360">
        <v>16.872</v>
      </c>
      <c r="AD360">
        <v>21</v>
      </c>
      <c r="AE360">
        <v>20</v>
      </c>
      <c r="AF360">
        <v>1.2905</v>
      </c>
      <c r="AG360">
        <v>9.2014000000000002E-3</v>
      </c>
      <c r="AH360">
        <v>1.2813000000000001</v>
      </c>
      <c r="AI360">
        <v>21</v>
      </c>
      <c r="AJ360">
        <v>5</v>
      </c>
      <c r="AK360">
        <v>15</v>
      </c>
      <c r="AL360">
        <v>1</v>
      </c>
      <c r="AM360">
        <v>1</v>
      </c>
      <c r="AN360">
        <v>1</v>
      </c>
      <c r="AO360">
        <v>0.95608000000000004</v>
      </c>
      <c r="AP360">
        <v>0</v>
      </c>
      <c r="AQ360">
        <v>1</v>
      </c>
      <c r="AR360" t="s">
        <v>95</v>
      </c>
      <c r="AS360" t="s">
        <v>95</v>
      </c>
      <c r="AT360" t="s">
        <v>95</v>
      </c>
      <c r="AU360" t="s">
        <v>95</v>
      </c>
      <c r="AV360" t="s">
        <v>95</v>
      </c>
      <c r="AW360" t="s">
        <v>95</v>
      </c>
      <c r="AX360" t="s">
        <v>95</v>
      </c>
      <c r="AY360" t="s">
        <v>95</v>
      </c>
      <c r="AZ360" t="s">
        <v>95</v>
      </c>
      <c r="BA360" t="s">
        <v>95</v>
      </c>
      <c r="BB360" t="s">
        <v>95</v>
      </c>
      <c r="BC360" t="s">
        <v>95</v>
      </c>
      <c r="BD360" t="s">
        <v>95</v>
      </c>
      <c r="BI360">
        <v>0</v>
      </c>
      <c r="BJ360" t="s">
        <v>132</v>
      </c>
      <c r="BK360" t="s">
        <v>133</v>
      </c>
      <c r="BL360">
        <v>1</v>
      </c>
      <c r="BM360">
        <v>1</v>
      </c>
      <c r="BN360">
        <v>0</v>
      </c>
      <c r="BO360">
        <v>0</v>
      </c>
      <c r="BP360">
        <v>0</v>
      </c>
      <c r="BQ360">
        <v>0</v>
      </c>
      <c r="BS360">
        <v>0</v>
      </c>
      <c r="BT360">
        <v>1</v>
      </c>
      <c r="BU360">
        <v>0</v>
      </c>
      <c r="BV360">
        <v>0</v>
      </c>
      <c r="BW360">
        <v>0</v>
      </c>
      <c r="BX360">
        <v>0</v>
      </c>
      <c r="BY360">
        <v>459</v>
      </c>
      <c r="BZ360" t="s">
        <v>123</v>
      </c>
      <c r="CG360" s="4">
        <v>1</v>
      </c>
      <c r="CH360" s="4">
        <v>1</v>
      </c>
      <c r="CI360" s="5">
        <v>0</v>
      </c>
      <c r="CJ360" s="5">
        <v>0</v>
      </c>
      <c r="CK360" s="5">
        <v>0</v>
      </c>
      <c r="CL360" s="5">
        <v>0</v>
      </c>
    </row>
    <row r="361" spans="1:90" hidden="1" x14ac:dyDescent="0.2">
      <c r="A361" t="s">
        <v>813</v>
      </c>
      <c r="B361" t="s">
        <v>604</v>
      </c>
      <c r="C361" t="s">
        <v>222</v>
      </c>
      <c r="D361">
        <v>4.0999999999999996</v>
      </c>
      <c r="E361" t="s">
        <v>129</v>
      </c>
      <c r="F361" t="s">
        <v>135</v>
      </c>
      <c r="G361" t="s">
        <v>136</v>
      </c>
      <c r="H361" t="s">
        <v>607</v>
      </c>
      <c r="I361">
        <v>0.23022000000000001</v>
      </c>
      <c r="J361">
        <v>0.18776000000000001</v>
      </c>
      <c r="K361">
        <v>5.3640999999999996</v>
      </c>
      <c r="L361">
        <v>2022.4</v>
      </c>
      <c r="M361">
        <v>19.088000000000001</v>
      </c>
      <c r="N361">
        <v>333.07</v>
      </c>
      <c r="O361">
        <v>4.2512000000000001E-2</v>
      </c>
      <c r="P361">
        <v>1977.3</v>
      </c>
      <c r="Q361">
        <v>-10752</v>
      </c>
      <c r="R361">
        <v>0.86472000000000004</v>
      </c>
      <c r="S361">
        <v>0.83089999999999997</v>
      </c>
      <c r="T361">
        <v>11.3</v>
      </c>
      <c r="U361">
        <v>8.5677000000000003</v>
      </c>
      <c r="V361">
        <v>0.86368999999999996</v>
      </c>
      <c r="W361">
        <v>0.84272000000000002</v>
      </c>
      <c r="X361">
        <v>11.343</v>
      </c>
      <c r="Y361">
        <v>9.0236999999999998</v>
      </c>
      <c r="Z361">
        <v>0.64778000000000002</v>
      </c>
      <c r="AA361">
        <v>0.59358999999999995</v>
      </c>
      <c r="AB361">
        <v>18.233000000000001</v>
      </c>
      <c r="AC361">
        <v>15.965</v>
      </c>
      <c r="AD361">
        <v>16</v>
      </c>
      <c r="AE361">
        <v>15</v>
      </c>
      <c r="AF361">
        <v>0.30024000000000001</v>
      </c>
      <c r="AG361">
        <v>2.1408E-3</v>
      </c>
      <c r="AH361">
        <v>0.29809999999999998</v>
      </c>
      <c r="AI361">
        <v>16</v>
      </c>
      <c r="AJ361">
        <v>0</v>
      </c>
      <c r="AK361">
        <v>10</v>
      </c>
      <c r="AL361">
        <v>0</v>
      </c>
      <c r="AM361">
        <v>1</v>
      </c>
      <c r="AN361">
        <v>1</v>
      </c>
      <c r="AO361">
        <v>0.83623999999999998</v>
      </c>
      <c r="AP361">
        <v>0</v>
      </c>
      <c r="AQ361">
        <v>1</v>
      </c>
      <c r="AR361" t="s">
        <v>95</v>
      </c>
      <c r="AS361" t="s">
        <v>95</v>
      </c>
      <c r="AT361" t="s">
        <v>95</v>
      </c>
      <c r="AU361" t="s">
        <v>95</v>
      </c>
      <c r="AV361" t="s">
        <v>95</v>
      </c>
      <c r="AW361" t="s">
        <v>95</v>
      </c>
      <c r="AX361" t="s">
        <v>95</v>
      </c>
      <c r="AY361" t="s">
        <v>95</v>
      </c>
      <c r="AZ361" t="s">
        <v>95</v>
      </c>
      <c r="BA361" t="s">
        <v>95</v>
      </c>
      <c r="BB361" t="s">
        <v>95</v>
      </c>
      <c r="BC361" t="s">
        <v>95</v>
      </c>
      <c r="BD361" t="s">
        <v>95</v>
      </c>
      <c r="BI361">
        <v>0</v>
      </c>
      <c r="BJ361" t="s">
        <v>137</v>
      </c>
      <c r="BK361" t="s">
        <v>138</v>
      </c>
      <c r="BL361">
        <v>1</v>
      </c>
      <c r="BM361">
        <v>1</v>
      </c>
      <c r="BN361">
        <v>0</v>
      </c>
      <c r="BO361">
        <v>0</v>
      </c>
      <c r="BP361">
        <v>0</v>
      </c>
      <c r="BQ361">
        <v>1</v>
      </c>
      <c r="BS361">
        <v>1</v>
      </c>
      <c r="BT361">
        <v>1</v>
      </c>
      <c r="BU361">
        <v>0</v>
      </c>
      <c r="BV361">
        <v>0</v>
      </c>
      <c r="BW361">
        <v>0</v>
      </c>
      <c r="BX361">
        <v>1</v>
      </c>
      <c r="BY361">
        <v>460</v>
      </c>
      <c r="CG361" s="4">
        <v>1</v>
      </c>
      <c r="CH361" s="4">
        <v>1</v>
      </c>
      <c r="CI361" s="5">
        <v>0</v>
      </c>
      <c r="CJ361" s="5">
        <v>0</v>
      </c>
      <c r="CK361" s="5">
        <v>0</v>
      </c>
      <c r="CL361" s="5">
        <v>1</v>
      </c>
    </row>
    <row r="362" spans="1:90" hidden="1" x14ac:dyDescent="0.2">
      <c r="A362" t="s">
        <v>814</v>
      </c>
      <c r="B362" t="s">
        <v>604</v>
      </c>
      <c r="C362" t="s">
        <v>222</v>
      </c>
      <c r="D362">
        <v>4.5</v>
      </c>
      <c r="E362" t="s">
        <v>685</v>
      </c>
      <c r="F362" t="s">
        <v>686</v>
      </c>
      <c r="G362" t="s">
        <v>630</v>
      </c>
      <c r="H362" t="s">
        <v>607</v>
      </c>
      <c r="I362">
        <v>4.1343999999999999E-3</v>
      </c>
      <c r="J362">
        <v>4.1313000000000001E-3</v>
      </c>
      <c r="K362">
        <v>0.31301000000000001</v>
      </c>
      <c r="L362">
        <v>3737.1</v>
      </c>
      <c r="M362">
        <v>1062.9000000000001</v>
      </c>
      <c r="N362" s="1">
        <v>101930</v>
      </c>
      <c r="O362">
        <v>22.702000000000002</v>
      </c>
      <c r="P362">
        <v>1703</v>
      </c>
      <c r="Q362">
        <v>-548.45000000000005</v>
      </c>
      <c r="R362">
        <v>0.74772000000000005</v>
      </c>
      <c r="S362">
        <v>0.73196000000000006</v>
      </c>
      <c r="T362">
        <v>2.7361</v>
      </c>
      <c r="U362">
        <v>2.1476999999999999</v>
      </c>
      <c r="V362">
        <v>0.74772000000000005</v>
      </c>
      <c r="W362">
        <v>0.73743000000000003</v>
      </c>
      <c r="X362">
        <v>2.7361</v>
      </c>
      <c r="Y362">
        <v>2.1476999999999999</v>
      </c>
      <c r="Z362">
        <v>0.74370999999999998</v>
      </c>
      <c r="AA362">
        <v>0.73324999999999996</v>
      </c>
      <c r="AB362">
        <v>2.7578</v>
      </c>
      <c r="AC362">
        <v>2.1829000000000001</v>
      </c>
      <c r="AD362">
        <v>52</v>
      </c>
      <c r="AE362">
        <v>52</v>
      </c>
      <c r="AF362">
        <v>8.4148000000000003E-4</v>
      </c>
      <c r="AG362">
        <v>6.6001000000000005E-4</v>
      </c>
      <c r="AH362">
        <v>1.8147000000000001E-4</v>
      </c>
      <c r="AI362">
        <v>52</v>
      </c>
      <c r="AJ362">
        <v>15</v>
      </c>
      <c r="AK362">
        <v>45</v>
      </c>
      <c r="AL362">
        <v>1</v>
      </c>
      <c r="AM362">
        <v>1</v>
      </c>
      <c r="AN362">
        <v>0</v>
      </c>
      <c r="AO362">
        <v>0.9798</v>
      </c>
      <c r="AP362">
        <v>0</v>
      </c>
      <c r="AQ362">
        <v>1</v>
      </c>
      <c r="AR362" t="s">
        <v>95</v>
      </c>
      <c r="AS362" t="s">
        <v>95</v>
      </c>
      <c r="AT362" t="s">
        <v>95</v>
      </c>
      <c r="AU362" t="s">
        <v>95</v>
      </c>
      <c r="AV362" t="s">
        <v>95</v>
      </c>
      <c r="AW362" t="s">
        <v>95</v>
      </c>
      <c r="AX362" t="s">
        <v>95</v>
      </c>
      <c r="AY362" t="s">
        <v>94</v>
      </c>
      <c r="AZ362" t="s">
        <v>95</v>
      </c>
      <c r="BA362" t="s">
        <v>94</v>
      </c>
      <c r="BB362" t="s">
        <v>95</v>
      </c>
      <c r="BC362" t="s">
        <v>94</v>
      </c>
      <c r="BD362" t="s">
        <v>95</v>
      </c>
      <c r="BI362">
        <v>0</v>
      </c>
      <c r="BM362">
        <v>1</v>
      </c>
      <c r="BS362">
        <v>1</v>
      </c>
      <c r="BT362">
        <v>1</v>
      </c>
      <c r="BU362">
        <v>0</v>
      </c>
      <c r="BV362">
        <v>0</v>
      </c>
      <c r="BW362">
        <v>0</v>
      </c>
      <c r="BX362">
        <v>1</v>
      </c>
      <c r="BY362">
        <v>461</v>
      </c>
      <c r="CG362" s="4">
        <v>1</v>
      </c>
      <c r="CH362" s="4">
        <v>1</v>
      </c>
      <c r="CI362" s="5">
        <v>0</v>
      </c>
      <c r="CJ362" s="5">
        <v>0</v>
      </c>
      <c r="CK362" s="5">
        <v>0</v>
      </c>
      <c r="CL362" s="5">
        <v>1</v>
      </c>
    </row>
    <row r="363" spans="1:90" hidden="1" x14ac:dyDescent="0.2">
      <c r="A363" t="s">
        <v>815</v>
      </c>
      <c r="B363" t="s">
        <v>604</v>
      </c>
      <c r="C363" t="s">
        <v>230</v>
      </c>
      <c r="D363">
        <v>1.1000000000000001</v>
      </c>
      <c r="E363" t="s">
        <v>90</v>
      </c>
      <c r="F363" t="s">
        <v>605</v>
      </c>
      <c r="G363" t="s">
        <v>606</v>
      </c>
      <c r="H363" t="s">
        <v>607</v>
      </c>
      <c r="I363">
        <v>-1.2099E-2</v>
      </c>
      <c r="J363">
        <v>5.1081E-4</v>
      </c>
      <c r="K363">
        <v>-4.7321999999999998E-3</v>
      </c>
      <c r="L363">
        <v>1139.9000000000001</v>
      </c>
      <c r="M363">
        <v>-363.2</v>
      </c>
      <c r="N363">
        <v>12325</v>
      </c>
      <c r="O363">
        <v>1555.3</v>
      </c>
      <c r="P363" s="1">
        <v>157420</v>
      </c>
      <c r="Q363">
        <v>9.8434000000000008</v>
      </c>
      <c r="R363">
        <v>0.93328999999999995</v>
      </c>
      <c r="S363">
        <v>0.92911999999999995</v>
      </c>
      <c r="T363">
        <v>1.9210000000000001E-2</v>
      </c>
      <c r="U363">
        <v>1.4154999999999999E-2</v>
      </c>
      <c r="V363">
        <v>-28.97</v>
      </c>
      <c r="W363">
        <v>-30.193000000000001</v>
      </c>
      <c r="X363">
        <v>0.40716000000000002</v>
      </c>
      <c r="Y363">
        <v>0.40031</v>
      </c>
      <c r="Z363">
        <v>0.91190000000000004</v>
      </c>
      <c r="AA363">
        <v>0.9083</v>
      </c>
      <c r="AB363">
        <v>2.2075999999999998E-2</v>
      </c>
      <c r="AC363">
        <v>1.6528000000000001E-2</v>
      </c>
      <c r="AD363">
        <v>52</v>
      </c>
      <c r="AE363">
        <v>52</v>
      </c>
      <c r="AF363" s="1">
        <v>4.5182000000000002E-5</v>
      </c>
      <c r="AG363" s="1">
        <v>2.4743E-5</v>
      </c>
      <c r="AH363" s="1">
        <v>2.0438999999999999E-5</v>
      </c>
      <c r="AI363">
        <v>52</v>
      </c>
      <c r="AJ363">
        <v>46</v>
      </c>
      <c r="AK363">
        <v>2</v>
      </c>
      <c r="AL363">
        <v>0</v>
      </c>
      <c r="AM363">
        <v>0</v>
      </c>
      <c r="AN363">
        <v>0</v>
      </c>
      <c r="AO363">
        <v>0.97836999999999996</v>
      </c>
      <c r="AP363">
        <v>1</v>
      </c>
      <c r="AQ363">
        <v>1</v>
      </c>
      <c r="AR363" t="s">
        <v>95</v>
      </c>
      <c r="AS363" t="s">
        <v>95</v>
      </c>
      <c r="AT363" t="s">
        <v>95</v>
      </c>
      <c r="AU363" t="s">
        <v>95</v>
      </c>
      <c r="AV363" t="s">
        <v>95</v>
      </c>
      <c r="AW363" t="s">
        <v>95</v>
      </c>
      <c r="AX363" t="s">
        <v>95</v>
      </c>
      <c r="AY363" t="s">
        <v>94</v>
      </c>
      <c r="AZ363" t="s">
        <v>95</v>
      </c>
      <c r="BA363" t="s">
        <v>94</v>
      </c>
      <c r="BB363" t="s">
        <v>95</v>
      </c>
      <c r="BC363" t="s">
        <v>94</v>
      </c>
      <c r="BD363" t="s">
        <v>95</v>
      </c>
      <c r="BH363" t="s">
        <v>276</v>
      </c>
      <c r="BI363">
        <v>0</v>
      </c>
      <c r="BM363">
        <v>1</v>
      </c>
      <c r="BP363">
        <v>0</v>
      </c>
      <c r="BQ363">
        <v>0</v>
      </c>
      <c r="BS363">
        <v>1</v>
      </c>
      <c r="BT363">
        <v>1</v>
      </c>
      <c r="BU363">
        <v>0</v>
      </c>
      <c r="BV363">
        <v>0</v>
      </c>
      <c r="BW363">
        <v>0</v>
      </c>
      <c r="BX363">
        <v>0</v>
      </c>
      <c r="BY363">
        <v>463</v>
      </c>
      <c r="CG363" s="4">
        <v>1</v>
      </c>
      <c r="CH363" s="4">
        <v>1</v>
      </c>
      <c r="CI363" s="5">
        <v>0</v>
      </c>
      <c r="CJ363" s="5">
        <v>0</v>
      </c>
      <c r="CK363" s="5">
        <v>0</v>
      </c>
      <c r="CL363" s="5">
        <v>0</v>
      </c>
    </row>
    <row r="364" spans="1:90" hidden="1" x14ac:dyDescent="0.2">
      <c r="A364" t="s">
        <v>816</v>
      </c>
      <c r="B364" t="s">
        <v>604</v>
      </c>
      <c r="C364" t="s">
        <v>230</v>
      </c>
      <c r="D364">
        <v>1.1000000000000001</v>
      </c>
      <c r="E364" t="s">
        <v>90</v>
      </c>
      <c r="F364" t="s">
        <v>609</v>
      </c>
      <c r="G364" t="s">
        <v>610</v>
      </c>
      <c r="H364" t="s">
        <v>607</v>
      </c>
      <c r="I364">
        <v>4.0985000000000001E-2</v>
      </c>
      <c r="J364">
        <v>2.4172E-3</v>
      </c>
      <c r="K364">
        <v>0.28675</v>
      </c>
      <c r="L364">
        <v>1926.3</v>
      </c>
      <c r="M364">
        <v>107.22</v>
      </c>
      <c r="N364">
        <v>125.52</v>
      </c>
      <c r="O364">
        <v>37.4</v>
      </c>
      <c r="P364">
        <v>1522.4</v>
      </c>
      <c r="Q364">
        <v>-454.77</v>
      </c>
      <c r="R364">
        <v>0.61248999999999998</v>
      </c>
      <c r="S364">
        <v>0.58826999999999996</v>
      </c>
      <c r="T364">
        <v>3.5489000000000002</v>
      </c>
      <c r="U364">
        <v>3.0051999999999999</v>
      </c>
      <c r="V364">
        <v>0.56411999999999995</v>
      </c>
      <c r="W364">
        <v>0.54632999999999998</v>
      </c>
      <c r="X364">
        <v>3.7639</v>
      </c>
      <c r="Y364">
        <v>3.0661</v>
      </c>
      <c r="Z364">
        <v>0.56984000000000001</v>
      </c>
      <c r="AA364">
        <v>0.55227999999999999</v>
      </c>
      <c r="AB364">
        <v>3.7391999999999999</v>
      </c>
      <c r="AC364">
        <v>3.0505</v>
      </c>
      <c r="AD364">
        <v>52</v>
      </c>
      <c r="AE364">
        <v>52</v>
      </c>
      <c r="AF364">
        <v>1.0114000000000001</v>
      </c>
      <c r="AG364">
        <v>0.83653</v>
      </c>
      <c r="AH364">
        <v>0.17487</v>
      </c>
      <c r="AI364">
        <v>52</v>
      </c>
      <c r="AJ364">
        <v>1</v>
      </c>
      <c r="AK364">
        <v>48</v>
      </c>
      <c r="AL364">
        <v>0</v>
      </c>
      <c r="AM364">
        <v>0</v>
      </c>
      <c r="AN364">
        <v>0</v>
      </c>
      <c r="AO364">
        <v>0.98002999999999996</v>
      </c>
      <c r="AP364">
        <v>0</v>
      </c>
      <c r="AQ364">
        <v>0</v>
      </c>
      <c r="AR364" t="s">
        <v>94</v>
      </c>
      <c r="AS364" t="s">
        <v>95</v>
      </c>
      <c r="AT364" t="s">
        <v>95</v>
      </c>
      <c r="AU364" t="s">
        <v>95</v>
      </c>
      <c r="AV364" t="s">
        <v>95</v>
      </c>
      <c r="AW364" t="s">
        <v>95</v>
      </c>
      <c r="AX364" t="s">
        <v>95</v>
      </c>
      <c r="AY364" t="s">
        <v>94</v>
      </c>
      <c r="AZ364" t="s">
        <v>95</v>
      </c>
      <c r="BA364" t="s">
        <v>94</v>
      </c>
      <c r="BB364" t="s">
        <v>95</v>
      </c>
      <c r="BC364" t="s">
        <v>94</v>
      </c>
      <c r="BD364" t="s">
        <v>95</v>
      </c>
      <c r="BH364" t="s">
        <v>276</v>
      </c>
      <c r="BI364">
        <v>0</v>
      </c>
      <c r="BM364">
        <v>1</v>
      </c>
      <c r="BP364">
        <v>0</v>
      </c>
      <c r="BQ364">
        <v>0</v>
      </c>
      <c r="BS364">
        <v>1</v>
      </c>
      <c r="BT364">
        <v>1</v>
      </c>
      <c r="BU364">
        <v>0</v>
      </c>
      <c r="BV364">
        <v>0</v>
      </c>
      <c r="BW364">
        <v>0</v>
      </c>
      <c r="BX364">
        <v>0</v>
      </c>
      <c r="BY364">
        <v>469</v>
      </c>
      <c r="CG364" s="4">
        <v>1</v>
      </c>
      <c r="CH364" s="4">
        <v>1</v>
      </c>
      <c r="CI364" s="5">
        <v>0</v>
      </c>
      <c r="CJ364" s="5">
        <v>0</v>
      </c>
      <c r="CK364" s="5">
        <v>0</v>
      </c>
      <c r="CL364" s="5">
        <v>0</v>
      </c>
    </row>
    <row r="365" spans="1:90" hidden="1" x14ac:dyDescent="0.2">
      <c r="A365" t="s">
        <v>817</v>
      </c>
      <c r="B365" t="s">
        <v>604</v>
      </c>
      <c r="C365" t="s">
        <v>230</v>
      </c>
      <c r="D365">
        <v>1.1000000000000001</v>
      </c>
      <c r="E365" t="s">
        <v>90</v>
      </c>
      <c r="F365" t="s">
        <v>612</v>
      </c>
      <c r="G365" t="s">
        <v>613</v>
      </c>
      <c r="H365" t="s">
        <v>607</v>
      </c>
      <c r="I365">
        <v>1.3937E-2</v>
      </c>
      <c r="J365">
        <v>1.6452999999999999E-3</v>
      </c>
      <c r="K365">
        <v>7.1095999999999998E-3</v>
      </c>
      <c r="L365">
        <v>2510.1</v>
      </c>
      <c r="M365">
        <v>315.32</v>
      </c>
      <c r="N365">
        <v>932.53</v>
      </c>
      <c r="O365">
        <v>1554.9</v>
      </c>
      <c r="P365" s="1">
        <v>157400</v>
      </c>
      <c r="Q365">
        <v>-13.504</v>
      </c>
      <c r="R365">
        <v>0.49020000000000002</v>
      </c>
      <c r="S365">
        <v>-0.27449000000000001</v>
      </c>
      <c r="T365">
        <v>1.2494999999999999E-2</v>
      </c>
      <c r="U365">
        <v>1.1435000000000001E-2</v>
      </c>
      <c r="V365">
        <v>-882.22</v>
      </c>
      <c r="W365">
        <v>-1471</v>
      </c>
      <c r="X365">
        <v>0.52009000000000005</v>
      </c>
      <c r="Y365">
        <v>0.51980000000000004</v>
      </c>
      <c r="Z365">
        <v>0.48137999999999997</v>
      </c>
      <c r="AA365">
        <v>0.13563</v>
      </c>
      <c r="AB365">
        <v>1.2603E-2</v>
      </c>
      <c r="AC365">
        <v>1.1547999999999999E-2</v>
      </c>
      <c r="AD365">
        <v>6</v>
      </c>
      <c r="AE365">
        <v>6</v>
      </c>
      <c r="AF365">
        <v>5.9714000000000002E-4</v>
      </c>
      <c r="AG365">
        <v>5.3686999999999995E-4</v>
      </c>
      <c r="AH365" s="1">
        <v>6.0270999999999999E-5</v>
      </c>
      <c r="AI365">
        <v>6</v>
      </c>
      <c r="AJ365">
        <v>0</v>
      </c>
      <c r="AK365">
        <v>4</v>
      </c>
      <c r="AL365">
        <v>0</v>
      </c>
      <c r="AM365">
        <v>1</v>
      </c>
      <c r="AN365">
        <v>0</v>
      </c>
      <c r="AO365">
        <v>0.82138999999999995</v>
      </c>
      <c r="AP365">
        <v>1</v>
      </c>
      <c r="AQ365">
        <v>1</v>
      </c>
      <c r="AR365" t="s">
        <v>94</v>
      </c>
      <c r="AS365" t="s">
        <v>95</v>
      </c>
      <c r="AT365" t="s">
        <v>95</v>
      </c>
      <c r="AU365" t="s">
        <v>95</v>
      </c>
      <c r="AV365" t="s">
        <v>95</v>
      </c>
      <c r="AW365" t="s">
        <v>95</v>
      </c>
      <c r="AX365" t="s">
        <v>95</v>
      </c>
      <c r="AY365" t="s">
        <v>94</v>
      </c>
      <c r="AZ365" t="s">
        <v>95</v>
      </c>
      <c r="BA365" t="s">
        <v>94</v>
      </c>
      <c r="BB365" t="s">
        <v>95</v>
      </c>
      <c r="BC365" t="s">
        <v>94</v>
      </c>
      <c r="BD365" t="s">
        <v>95</v>
      </c>
      <c r="BI365">
        <v>0</v>
      </c>
      <c r="BM365">
        <v>1</v>
      </c>
      <c r="BP365">
        <v>0</v>
      </c>
      <c r="BQ365">
        <v>0</v>
      </c>
      <c r="BS365">
        <v>1</v>
      </c>
      <c r="BT365">
        <v>1</v>
      </c>
      <c r="BU365">
        <v>0</v>
      </c>
      <c r="BV365">
        <v>0</v>
      </c>
      <c r="BW365">
        <v>0</v>
      </c>
      <c r="BX365">
        <v>0</v>
      </c>
      <c r="BY365">
        <v>472</v>
      </c>
      <c r="CG365" s="4">
        <v>1</v>
      </c>
      <c r="CH365" s="4">
        <v>1</v>
      </c>
      <c r="CI365" s="5">
        <v>0</v>
      </c>
      <c r="CJ365" s="5">
        <v>0</v>
      </c>
      <c r="CK365" s="5">
        <v>0</v>
      </c>
      <c r="CL365" s="5">
        <v>0</v>
      </c>
    </row>
    <row r="366" spans="1:90" hidden="1" x14ac:dyDescent="0.2">
      <c r="A366" t="s">
        <v>818</v>
      </c>
      <c r="B366" t="s">
        <v>604</v>
      </c>
      <c r="C366" t="s">
        <v>230</v>
      </c>
      <c r="D366">
        <v>1.1000000000000001</v>
      </c>
      <c r="E366" t="s">
        <v>90</v>
      </c>
      <c r="F366" t="s">
        <v>615</v>
      </c>
      <c r="G366" t="s">
        <v>616</v>
      </c>
      <c r="H366" t="s">
        <v>607</v>
      </c>
      <c r="I366">
        <v>-1.2648E-2</v>
      </c>
      <c r="J366">
        <v>5.1413999999999995E-4</v>
      </c>
      <c r="K366">
        <v>-4.7260999999999996E-3</v>
      </c>
      <c r="L366">
        <v>1127.7</v>
      </c>
      <c r="M366">
        <v>-347.44</v>
      </c>
      <c r="N366">
        <v>23090</v>
      </c>
      <c r="O366">
        <v>1555.3</v>
      </c>
      <c r="P366" s="1">
        <v>157420</v>
      </c>
      <c r="Q366">
        <v>9.8310999999999993</v>
      </c>
      <c r="R366">
        <v>0.92032999999999998</v>
      </c>
      <c r="S366">
        <v>0.91476999999999997</v>
      </c>
      <c r="T366">
        <v>1.9222E-2</v>
      </c>
      <c r="U366">
        <v>1.4630000000000001E-2</v>
      </c>
      <c r="V366">
        <v>-32.527000000000001</v>
      </c>
      <c r="W366">
        <v>-34.051000000000002</v>
      </c>
      <c r="X366">
        <v>0.39430999999999999</v>
      </c>
      <c r="Y366">
        <v>0.38838</v>
      </c>
      <c r="Z366">
        <v>0.88622999999999996</v>
      </c>
      <c r="AA366">
        <v>0.88105999999999995</v>
      </c>
      <c r="AB366">
        <v>2.2970000000000001E-2</v>
      </c>
      <c r="AC366">
        <v>1.7356E-2</v>
      </c>
      <c r="AD366">
        <v>47</v>
      </c>
      <c r="AE366">
        <v>47</v>
      </c>
      <c r="AF366" s="1">
        <v>2.4116000000000001E-5</v>
      </c>
      <c r="AG366" s="1">
        <v>1.3207000000000001E-5</v>
      </c>
      <c r="AH366" s="1">
        <v>1.0910000000000001E-5</v>
      </c>
      <c r="AI366">
        <v>47</v>
      </c>
      <c r="AJ366">
        <v>46</v>
      </c>
      <c r="AK366">
        <v>2</v>
      </c>
      <c r="AL366">
        <v>0</v>
      </c>
      <c r="AM366">
        <v>0</v>
      </c>
      <c r="AN366">
        <v>0</v>
      </c>
      <c r="AO366">
        <v>0.97170999999999996</v>
      </c>
      <c r="AP366">
        <v>1</v>
      </c>
      <c r="AQ366">
        <v>1</v>
      </c>
      <c r="AR366" t="s">
        <v>95</v>
      </c>
      <c r="AS366" t="s">
        <v>95</v>
      </c>
      <c r="AT366" t="s">
        <v>95</v>
      </c>
      <c r="AU366" t="s">
        <v>95</v>
      </c>
      <c r="AV366" t="s">
        <v>95</v>
      </c>
      <c r="AW366" t="s">
        <v>95</v>
      </c>
      <c r="AX366" t="s">
        <v>95</v>
      </c>
      <c r="AY366" t="s">
        <v>94</v>
      </c>
      <c r="AZ366" t="s">
        <v>95</v>
      </c>
      <c r="BA366" t="s">
        <v>94</v>
      </c>
      <c r="BB366" t="s">
        <v>95</v>
      </c>
      <c r="BC366" t="s">
        <v>94</v>
      </c>
      <c r="BD366" t="s">
        <v>95</v>
      </c>
      <c r="BI366">
        <v>0</v>
      </c>
      <c r="BM366">
        <v>1</v>
      </c>
      <c r="BP366">
        <v>0</v>
      </c>
      <c r="BQ366">
        <v>0</v>
      </c>
      <c r="BS366">
        <v>1</v>
      </c>
      <c r="BT366">
        <v>1</v>
      </c>
      <c r="BU366">
        <v>0</v>
      </c>
      <c r="BV366">
        <v>0</v>
      </c>
      <c r="BW366">
        <v>0</v>
      </c>
      <c r="BX366">
        <v>0</v>
      </c>
      <c r="BY366">
        <v>473</v>
      </c>
      <c r="CG366" s="4">
        <v>1</v>
      </c>
      <c r="CH366" s="4">
        <v>1</v>
      </c>
      <c r="CI366" s="5">
        <v>0</v>
      </c>
      <c r="CJ366" s="5">
        <v>0</v>
      </c>
      <c r="CK366" s="5">
        <v>0</v>
      </c>
      <c r="CL366" s="5">
        <v>0</v>
      </c>
    </row>
    <row r="367" spans="1:90" hidden="1" x14ac:dyDescent="0.2">
      <c r="A367" t="s">
        <v>819</v>
      </c>
      <c r="B367" t="s">
        <v>604</v>
      </c>
      <c r="C367" t="s">
        <v>230</v>
      </c>
      <c r="D367">
        <v>1.1000000000000001</v>
      </c>
      <c r="E367" t="s">
        <v>90</v>
      </c>
      <c r="F367" t="s">
        <v>619</v>
      </c>
      <c r="G367" t="s">
        <v>620</v>
      </c>
      <c r="H367" t="s">
        <v>607</v>
      </c>
      <c r="I367">
        <v>4.4511000000000002E-2</v>
      </c>
      <c r="J367">
        <v>2.3763999999999999E-3</v>
      </c>
      <c r="K367">
        <v>0.28184999999999999</v>
      </c>
      <c r="L367">
        <v>1928.8</v>
      </c>
      <c r="M367">
        <v>98.727000000000004</v>
      </c>
      <c r="N367">
        <v>124.63</v>
      </c>
      <c r="O367">
        <v>126</v>
      </c>
      <c r="P367">
        <v>2025.5</v>
      </c>
      <c r="Q367">
        <v>-445.04</v>
      </c>
      <c r="R367">
        <v>0.60085999999999995</v>
      </c>
      <c r="S367">
        <v>0.57538</v>
      </c>
      <c r="T367">
        <v>3.5388000000000002</v>
      </c>
      <c r="U367">
        <v>3.0034000000000001</v>
      </c>
      <c r="V367">
        <v>0.54235</v>
      </c>
      <c r="W367">
        <v>0.52327999999999997</v>
      </c>
      <c r="X367">
        <v>3.7892999999999999</v>
      </c>
      <c r="Y367">
        <v>3.0901000000000001</v>
      </c>
      <c r="Z367">
        <v>0.54857999999999996</v>
      </c>
      <c r="AA367">
        <v>0.52976999999999996</v>
      </c>
      <c r="AB367">
        <v>3.7635000000000001</v>
      </c>
      <c r="AC367">
        <v>3.0720000000000001</v>
      </c>
      <c r="AD367">
        <v>51</v>
      </c>
      <c r="AE367">
        <v>51</v>
      </c>
      <c r="AF367">
        <v>1.0185999999999999</v>
      </c>
      <c r="AG367">
        <v>0.84247000000000005</v>
      </c>
      <c r="AH367">
        <v>0.17610999999999999</v>
      </c>
      <c r="AI367">
        <v>51</v>
      </c>
      <c r="AJ367">
        <v>0</v>
      </c>
      <c r="AK367">
        <v>47</v>
      </c>
      <c r="AL367">
        <v>0</v>
      </c>
      <c r="AM367">
        <v>0</v>
      </c>
      <c r="AN367">
        <v>0</v>
      </c>
      <c r="AO367">
        <v>0.97955000000000003</v>
      </c>
      <c r="AP367">
        <v>0</v>
      </c>
      <c r="AQ367">
        <v>0</v>
      </c>
      <c r="AR367" t="s">
        <v>94</v>
      </c>
      <c r="AS367" t="s">
        <v>95</v>
      </c>
      <c r="AT367" t="s">
        <v>95</v>
      </c>
      <c r="AU367" t="s">
        <v>95</v>
      </c>
      <c r="AV367" t="s">
        <v>95</v>
      </c>
      <c r="AW367" t="s">
        <v>95</v>
      </c>
      <c r="AX367" t="s">
        <v>95</v>
      </c>
      <c r="AY367" t="s">
        <v>94</v>
      </c>
      <c r="AZ367" t="s">
        <v>95</v>
      </c>
      <c r="BA367" t="s">
        <v>94</v>
      </c>
      <c r="BB367" t="s">
        <v>95</v>
      </c>
      <c r="BC367" t="s">
        <v>94</v>
      </c>
      <c r="BD367" t="s">
        <v>95</v>
      </c>
      <c r="BI367">
        <v>0</v>
      </c>
      <c r="BM367">
        <v>1</v>
      </c>
      <c r="BP367">
        <v>0</v>
      </c>
      <c r="BQ367">
        <v>0</v>
      </c>
      <c r="BS367">
        <v>1</v>
      </c>
      <c r="BT367">
        <v>1</v>
      </c>
      <c r="BU367">
        <v>0</v>
      </c>
      <c r="BV367">
        <v>0</v>
      </c>
      <c r="BW367">
        <v>0</v>
      </c>
      <c r="BX367">
        <v>0</v>
      </c>
      <c r="BY367">
        <v>484</v>
      </c>
      <c r="CG367" s="4">
        <v>1</v>
      </c>
      <c r="CH367" s="4">
        <v>1</v>
      </c>
      <c r="CI367" s="5">
        <v>0</v>
      </c>
      <c r="CJ367" s="5">
        <v>0</v>
      </c>
      <c r="CK367" s="5">
        <v>0</v>
      </c>
      <c r="CL367" s="5">
        <v>0</v>
      </c>
    </row>
    <row r="368" spans="1:90" hidden="1" x14ac:dyDescent="0.2">
      <c r="A368" t="s">
        <v>820</v>
      </c>
      <c r="B368" t="s">
        <v>604</v>
      </c>
      <c r="C368" t="s">
        <v>230</v>
      </c>
      <c r="D368">
        <v>1.1000000000000001</v>
      </c>
      <c r="E368" t="s">
        <v>90</v>
      </c>
      <c r="F368" t="s">
        <v>623</v>
      </c>
      <c r="G368" t="s">
        <v>624</v>
      </c>
      <c r="H368" t="s">
        <v>607</v>
      </c>
      <c r="K368">
        <v>-0.11999</v>
      </c>
      <c r="Q368">
        <v>369.34</v>
      </c>
      <c r="Z368">
        <v>1</v>
      </c>
      <c r="AA368">
        <v>1</v>
      </c>
      <c r="AB368" s="1">
        <v>1.4211E-14</v>
      </c>
      <c r="AC368" s="1">
        <v>1.4211E-14</v>
      </c>
      <c r="AD368">
        <v>2</v>
      </c>
      <c r="AE368">
        <v>2</v>
      </c>
      <c r="AI368">
        <v>2</v>
      </c>
      <c r="AJ368">
        <v>1</v>
      </c>
      <c r="AK368">
        <v>0</v>
      </c>
      <c r="AL368">
        <v>0</v>
      </c>
      <c r="AM368">
        <v>0</v>
      </c>
      <c r="AN368">
        <v>0</v>
      </c>
      <c r="AO368">
        <v>0.5</v>
      </c>
      <c r="AP368">
        <v>0</v>
      </c>
      <c r="AQ368">
        <v>0</v>
      </c>
      <c r="AR368" t="s">
        <v>96</v>
      </c>
      <c r="AS368" t="s">
        <v>96</v>
      </c>
      <c r="AT368" t="s">
        <v>95</v>
      </c>
      <c r="AU368" t="s">
        <v>95</v>
      </c>
      <c r="AV368" t="s">
        <v>95</v>
      </c>
      <c r="AW368" t="s">
        <v>95</v>
      </c>
      <c r="AX368" t="s">
        <v>94</v>
      </c>
      <c r="AY368" t="s">
        <v>94</v>
      </c>
      <c r="AZ368" t="s">
        <v>95</v>
      </c>
      <c r="BA368" t="s">
        <v>96</v>
      </c>
      <c r="BB368" t="s">
        <v>96</v>
      </c>
      <c r="BC368" t="s">
        <v>96</v>
      </c>
      <c r="BD368" t="s">
        <v>96</v>
      </c>
      <c r="BI368">
        <v>0</v>
      </c>
      <c r="BP368">
        <v>0</v>
      </c>
      <c r="BQ368">
        <v>0</v>
      </c>
      <c r="BS368">
        <v>0</v>
      </c>
      <c r="BT368">
        <v>1</v>
      </c>
      <c r="BU368">
        <v>0</v>
      </c>
      <c r="BV368">
        <v>0</v>
      </c>
      <c r="BW368">
        <v>0</v>
      </c>
      <c r="BX368">
        <v>0</v>
      </c>
      <c r="BY368">
        <v>485</v>
      </c>
      <c r="CG368" s="4">
        <v>0</v>
      </c>
      <c r="CH368" s="4">
        <v>1</v>
      </c>
      <c r="CI368" s="5">
        <v>0</v>
      </c>
      <c r="CJ368" s="5">
        <v>0</v>
      </c>
      <c r="CK368" s="5">
        <v>0</v>
      </c>
      <c r="CL368" s="5">
        <v>0</v>
      </c>
    </row>
    <row r="369" spans="1:91" hidden="1" x14ac:dyDescent="0.2">
      <c r="A369" t="s">
        <v>821</v>
      </c>
      <c r="B369" t="s">
        <v>604</v>
      </c>
      <c r="C369" t="s">
        <v>230</v>
      </c>
      <c r="D369">
        <v>1.1000000000000001</v>
      </c>
      <c r="E369" t="s">
        <v>90</v>
      </c>
      <c r="F369" t="s">
        <v>626</v>
      </c>
      <c r="G369" t="s">
        <v>107</v>
      </c>
      <c r="H369" t="s">
        <v>607</v>
      </c>
      <c r="I369">
        <v>-2.0220999999999999E-2</v>
      </c>
      <c r="J369">
        <v>5.1081E-4</v>
      </c>
      <c r="K369">
        <v>-4.7321999999999998E-3</v>
      </c>
      <c r="L369">
        <v>1975</v>
      </c>
      <c r="M369">
        <v>-217.33</v>
      </c>
      <c r="N369">
        <v>1</v>
      </c>
      <c r="O369">
        <v>1555.3</v>
      </c>
      <c r="P369" s="1">
        <v>157420</v>
      </c>
      <c r="Q369">
        <v>9.8434000000000008</v>
      </c>
      <c r="R369">
        <v>0.92084999999999995</v>
      </c>
      <c r="S369">
        <v>0.91590000000000005</v>
      </c>
      <c r="T369">
        <v>2.0924999999999999E-2</v>
      </c>
      <c r="U369">
        <v>1.5585999999999999E-2</v>
      </c>
      <c r="V369">
        <v>-28.97</v>
      </c>
      <c r="W369">
        <v>-30.193000000000001</v>
      </c>
      <c r="X369">
        <v>0.40716000000000002</v>
      </c>
      <c r="Y369">
        <v>0.40031</v>
      </c>
      <c r="Z369">
        <v>0.91190000000000004</v>
      </c>
      <c r="AA369">
        <v>0.9083</v>
      </c>
      <c r="AB369">
        <v>2.2075999999999998E-2</v>
      </c>
      <c r="AC369">
        <v>1.6528000000000001E-2</v>
      </c>
      <c r="AD369">
        <v>52</v>
      </c>
      <c r="AE369">
        <v>52</v>
      </c>
      <c r="AF369">
        <v>0.55684999999999996</v>
      </c>
      <c r="AG369">
        <v>0.30495</v>
      </c>
      <c r="AH369">
        <v>0.25190000000000001</v>
      </c>
      <c r="AI369">
        <v>52</v>
      </c>
      <c r="AJ369">
        <v>46</v>
      </c>
      <c r="AK369">
        <v>2</v>
      </c>
      <c r="AL369">
        <v>0</v>
      </c>
      <c r="AM369">
        <v>0</v>
      </c>
      <c r="AN369">
        <v>0</v>
      </c>
      <c r="AO369">
        <v>0.97836999999999996</v>
      </c>
      <c r="AP369">
        <v>1</v>
      </c>
      <c r="AQ369">
        <v>1</v>
      </c>
      <c r="AR369" t="s">
        <v>95</v>
      </c>
      <c r="AS369" t="s">
        <v>95</v>
      </c>
      <c r="AT369" t="s">
        <v>95</v>
      </c>
      <c r="AU369" t="s">
        <v>95</v>
      </c>
      <c r="AV369" t="s">
        <v>95</v>
      </c>
      <c r="AW369" t="s">
        <v>95</v>
      </c>
      <c r="AX369" t="s">
        <v>95</v>
      </c>
      <c r="AY369" t="s">
        <v>95</v>
      </c>
      <c r="AZ369" t="s">
        <v>95</v>
      </c>
      <c r="BA369" t="s">
        <v>95</v>
      </c>
      <c r="BB369" t="s">
        <v>95</v>
      </c>
      <c r="BC369" t="s">
        <v>94</v>
      </c>
      <c r="BD369" t="s">
        <v>95</v>
      </c>
      <c r="BH369" t="s">
        <v>276</v>
      </c>
      <c r="BI369">
        <v>0</v>
      </c>
      <c r="BJ369" t="s">
        <v>108</v>
      </c>
      <c r="BK369" t="s">
        <v>109</v>
      </c>
      <c r="BL369">
        <v>1</v>
      </c>
      <c r="BM369">
        <v>1</v>
      </c>
      <c r="BN369">
        <v>0</v>
      </c>
      <c r="BO369">
        <v>1</v>
      </c>
      <c r="BP369">
        <v>0</v>
      </c>
      <c r="BQ369">
        <v>0</v>
      </c>
      <c r="BS369">
        <v>1</v>
      </c>
      <c r="BT369">
        <v>1</v>
      </c>
      <c r="BU369">
        <v>0</v>
      </c>
      <c r="BV369">
        <v>1</v>
      </c>
      <c r="BW369">
        <v>0</v>
      </c>
      <c r="BX369">
        <v>0</v>
      </c>
      <c r="BY369">
        <v>486</v>
      </c>
      <c r="CG369" s="4">
        <v>1</v>
      </c>
      <c r="CH369" s="4">
        <v>1</v>
      </c>
      <c r="CI369" s="5">
        <v>0</v>
      </c>
      <c r="CJ369" s="5">
        <v>1</v>
      </c>
      <c r="CK369" s="5">
        <v>0</v>
      </c>
      <c r="CL369" s="5">
        <v>0</v>
      </c>
    </row>
    <row r="370" spans="1:91" hidden="1" x14ac:dyDescent="0.2">
      <c r="A370" t="s">
        <v>822</v>
      </c>
      <c r="B370" t="s">
        <v>604</v>
      </c>
      <c r="C370" t="s">
        <v>230</v>
      </c>
      <c r="D370">
        <v>2.4</v>
      </c>
      <c r="E370" t="s">
        <v>628</v>
      </c>
      <c r="F370" t="s">
        <v>629</v>
      </c>
      <c r="G370" t="s">
        <v>630</v>
      </c>
      <c r="H370" t="s">
        <v>607</v>
      </c>
      <c r="I370">
        <v>6.7310999999999996E-2</v>
      </c>
      <c r="J370">
        <v>3.9179999999999996E-3</v>
      </c>
      <c r="K370">
        <v>0.47888999999999998</v>
      </c>
      <c r="L370">
        <v>1951.6</v>
      </c>
      <c r="M370">
        <v>65.284999999999997</v>
      </c>
      <c r="N370">
        <v>128.27000000000001</v>
      </c>
      <c r="O370">
        <v>25.876999999999999</v>
      </c>
      <c r="P370">
        <v>1606.5</v>
      </c>
      <c r="Q370">
        <v>-836.61</v>
      </c>
      <c r="R370">
        <v>0.72933999999999999</v>
      </c>
      <c r="S370">
        <v>0.71243000000000001</v>
      </c>
      <c r="T370">
        <v>4.7763999999999998</v>
      </c>
      <c r="U370">
        <v>3.7871000000000001</v>
      </c>
      <c r="V370">
        <v>0.59675999999999996</v>
      </c>
      <c r="W370">
        <v>0.58030000000000004</v>
      </c>
      <c r="X370">
        <v>5.8300999999999998</v>
      </c>
      <c r="Y370">
        <v>4.7046000000000001</v>
      </c>
      <c r="Z370">
        <v>0.61282999999999999</v>
      </c>
      <c r="AA370">
        <v>0.59702999999999995</v>
      </c>
      <c r="AB370">
        <v>5.7127999999999997</v>
      </c>
      <c r="AC370">
        <v>4.6147999999999998</v>
      </c>
      <c r="AD370">
        <v>52</v>
      </c>
      <c r="AE370">
        <v>52</v>
      </c>
      <c r="AF370">
        <v>1.0487</v>
      </c>
      <c r="AG370">
        <v>0.77444000000000002</v>
      </c>
      <c r="AH370">
        <v>0.27422000000000002</v>
      </c>
      <c r="AI370">
        <v>52</v>
      </c>
      <c r="AJ370">
        <v>22</v>
      </c>
      <c r="AK370">
        <v>51</v>
      </c>
      <c r="AL370">
        <v>1</v>
      </c>
      <c r="AM370">
        <v>0</v>
      </c>
      <c r="AN370">
        <v>0</v>
      </c>
      <c r="AO370">
        <v>0.98109000000000002</v>
      </c>
      <c r="AP370">
        <v>0</v>
      </c>
      <c r="AQ370">
        <v>0</v>
      </c>
      <c r="AR370" t="s">
        <v>95</v>
      </c>
      <c r="AS370" t="s">
        <v>95</v>
      </c>
      <c r="AT370" t="s">
        <v>95</v>
      </c>
      <c r="AU370" t="s">
        <v>95</v>
      </c>
      <c r="AV370" t="s">
        <v>95</v>
      </c>
      <c r="AW370" t="s">
        <v>95</v>
      </c>
      <c r="AX370" t="s">
        <v>95</v>
      </c>
      <c r="AY370" t="s">
        <v>95</v>
      </c>
      <c r="AZ370" t="s">
        <v>95</v>
      </c>
      <c r="BA370" t="s">
        <v>95</v>
      </c>
      <c r="BB370" t="s">
        <v>95</v>
      </c>
      <c r="BC370" t="s">
        <v>95</v>
      </c>
      <c r="BD370" t="s">
        <v>95</v>
      </c>
      <c r="BI370">
        <v>0</v>
      </c>
      <c r="BL370">
        <v>1</v>
      </c>
      <c r="BM370">
        <v>1</v>
      </c>
      <c r="BS370">
        <v>1</v>
      </c>
      <c r="BT370">
        <v>1</v>
      </c>
      <c r="BU370">
        <v>0</v>
      </c>
      <c r="BV370">
        <v>0</v>
      </c>
      <c r="BW370">
        <v>0</v>
      </c>
      <c r="BX370">
        <v>1</v>
      </c>
      <c r="BY370">
        <v>487</v>
      </c>
      <c r="CG370" s="4">
        <v>1</v>
      </c>
      <c r="CH370" s="4">
        <v>1</v>
      </c>
      <c r="CI370" s="5">
        <v>0</v>
      </c>
      <c r="CJ370" s="5">
        <v>0</v>
      </c>
      <c r="CK370" s="5">
        <v>0</v>
      </c>
      <c r="CL370" s="5">
        <v>1</v>
      </c>
    </row>
    <row r="371" spans="1:91" hidden="1" x14ac:dyDescent="0.2">
      <c r="A371" t="s">
        <v>823</v>
      </c>
      <c r="B371" t="s">
        <v>604</v>
      </c>
      <c r="C371" t="s">
        <v>230</v>
      </c>
      <c r="D371">
        <v>2.5</v>
      </c>
      <c r="E371" t="s">
        <v>632</v>
      </c>
      <c r="F371" t="s">
        <v>633</v>
      </c>
      <c r="G371" t="s">
        <v>606</v>
      </c>
      <c r="H371" t="s">
        <v>607</v>
      </c>
      <c r="I371">
        <v>4.5039000000000003E-2</v>
      </c>
      <c r="J371">
        <v>7.7143000000000003E-3</v>
      </c>
      <c r="K371">
        <v>4.7321999999999998E-3</v>
      </c>
      <c r="L371">
        <v>1960.1</v>
      </c>
      <c r="M371">
        <v>97.570999999999998</v>
      </c>
      <c r="N371">
        <v>0.73931000000000002</v>
      </c>
      <c r="O371">
        <v>5.5282999999999998</v>
      </c>
      <c r="P371">
        <v>2284.3000000000002</v>
      </c>
      <c r="Q371">
        <v>-8.8434000000000008</v>
      </c>
      <c r="R371">
        <v>0.94460999999999995</v>
      </c>
      <c r="S371">
        <v>0.94115000000000004</v>
      </c>
      <c r="T371">
        <v>1.7503999999999999E-2</v>
      </c>
      <c r="U371">
        <v>1.2082000000000001E-2</v>
      </c>
      <c r="V371">
        <v>0.89165000000000005</v>
      </c>
      <c r="W371">
        <v>0.88722999999999996</v>
      </c>
      <c r="X371">
        <v>2.4480999999999999E-2</v>
      </c>
      <c r="Y371">
        <v>1.8745000000000001E-2</v>
      </c>
      <c r="Z371">
        <v>0.91190000000000004</v>
      </c>
      <c r="AA371">
        <v>0.9083</v>
      </c>
      <c r="AB371">
        <v>2.2075999999999998E-2</v>
      </c>
      <c r="AC371">
        <v>1.6528000000000001E-2</v>
      </c>
      <c r="AD371">
        <v>52</v>
      </c>
      <c r="AE371">
        <v>52</v>
      </c>
      <c r="AF371">
        <v>0.94013000000000002</v>
      </c>
      <c r="AG371">
        <v>0.59941</v>
      </c>
      <c r="AH371">
        <v>0.34072999999999998</v>
      </c>
      <c r="AI371">
        <v>52</v>
      </c>
      <c r="AJ371">
        <v>2</v>
      </c>
      <c r="AK371">
        <v>46</v>
      </c>
      <c r="AL371">
        <v>0</v>
      </c>
      <c r="AM371">
        <v>0</v>
      </c>
      <c r="AN371">
        <v>0</v>
      </c>
      <c r="AO371">
        <v>0.98112999999999995</v>
      </c>
      <c r="AP371">
        <v>1</v>
      </c>
      <c r="AQ371">
        <v>1</v>
      </c>
      <c r="AR371" t="s">
        <v>95</v>
      </c>
      <c r="AS371" t="s">
        <v>95</v>
      </c>
      <c r="AT371" t="s">
        <v>95</v>
      </c>
      <c r="AU371" t="s">
        <v>95</v>
      </c>
      <c r="AV371" t="s">
        <v>95</v>
      </c>
      <c r="AW371" t="s">
        <v>95</v>
      </c>
      <c r="AX371" t="s">
        <v>95</v>
      </c>
      <c r="AY371" t="s">
        <v>95</v>
      </c>
      <c r="AZ371" t="s">
        <v>95</v>
      </c>
      <c r="BA371" t="s">
        <v>95</v>
      </c>
      <c r="BB371" t="s">
        <v>95</v>
      </c>
      <c r="BC371" t="s">
        <v>95</v>
      </c>
      <c r="BD371" t="s">
        <v>95</v>
      </c>
      <c r="BH371" t="s">
        <v>276</v>
      </c>
      <c r="BI371">
        <v>0</v>
      </c>
      <c r="BL371">
        <v>1</v>
      </c>
      <c r="BM371">
        <v>1</v>
      </c>
      <c r="BP371">
        <v>0</v>
      </c>
      <c r="BQ371">
        <v>0</v>
      </c>
      <c r="BS371">
        <v>1</v>
      </c>
      <c r="BT371">
        <v>1</v>
      </c>
      <c r="BU371">
        <v>0</v>
      </c>
      <c r="BV371">
        <v>0</v>
      </c>
      <c r="BW371">
        <v>0</v>
      </c>
      <c r="BX371">
        <v>0</v>
      </c>
      <c r="BY371">
        <v>462</v>
      </c>
      <c r="CG371" s="4">
        <v>1</v>
      </c>
      <c r="CH371" s="4">
        <v>1</v>
      </c>
      <c r="CI371" s="5">
        <v>0</v>
      </c>
      <c r="CJ371" s="5">
        <v>0</v>
      </c>
      <c r="CK371" s="5">
        <v>0</v>
      </c>
      <c r="CL371" s="5">
        <v>1</v>
      </c>
      <c r="CM371" s="12" t="s">
        <v>3457</v>
      </c>
    </row>
    <row r="372" spans="1:91" hidden="1" x14ac:dyDescent="0.2">
      <c r="A372" t="s">
        <v>824</v>
      </c>
      <c r="B372" t="s">
        <v>604</v>
      </c>
      <c r="C372" t="s">
        <v>230</v>
      </c>
      <c r="D372">
        <v>2.5</v>
      </c>
      <c r="E372" t="s">
        <v>632</v>
      </c>
      <c r="F372" t="s">
        <v>635</v>
      </c>
      <c r="G372" t="s">
        <v>636</v>
      </c>
      <c r="H372" t="s">
        <v>607</v>
      </c>
      <c r="I372">
        <v>-9.2294000000000005E-3</v>
      </c>
      <c r="J372">
        <v>-9.2277000000000001E-3</v>
      </c>
      <c r="K372">
        <v>-0.41287000000000001</v>
      </c>
      <c r="L372">
        <v>1066.0999999999999</v>
      </c>
      <c r="M372">
        <v>-476.13</v>
      </c>
      <c r="N372" s="1">
        <v>237490</v>
      </c>
      <c r="O372">
        <v>90.942999999999998</v>
      </c>
      <c r="P372">
        <v>1918.5</v>
      </c>
      <c r="Q372">
        <v>869.02</v>
      </c>
      <c r="R372">
        <v>0.89365000000000006</v>
      </c>
      <c r="S372">
        <v>0.88700000000000001</v>
      </c>
      <c r="T372">
        <v>2.1469</v>
      </c>
      <c r="U372">
        <v>1.6393</v>
      </c>
      <c r="V372">
        <v>0.89365000000000006</v>
      </c>
      <c r="W372">
        <v>0.88931000000000004</v>
      </c>
      <c r="X372">
        <v>2.1469</v>
      </c>
      <c r="Y372">
        <v>1.6393</v>
      </c>
      <c r="Z372">
        <v>0.88602000000000003</v>
      </c>
      <c r="AA372">
        <v>0.88136999999999999</v>
      </c>
      <c r="AB372">
        <v>2.2225000000000001</v>
      </c>
      <c r="AC372">
        <v>1.6615</v>
      </c>
      <c r="AD372">
        <v>52</v>
      </c>
      <c r="AE372">
        <v>52</v>
      </c>
      <c r="AF372">
        <v>2.5715999999999998E-4</v>
      </c>
      <c r="AG372">
        <v>1.4641E-4</v>
      </c>
      <c r="AH372">
        <v>1.1075E-4</v>
      </c>
      <c r="AI372">
        <v>52</v>
      </c>
      <c r="AJ372">
        <v>45</v>
      </c>
      <c r="AK372">
        <v>6</v>
      </c>
      <c r="AL372">
        <v>1</v>
      </c>
      <c r="AM372">
        <v>1</v>
      </c>
      <c r="AN372">
        <v>0</v>
      </c>
      <c r="AO372">
        <v>0.97889000000000004</v>
      </c>
      <c r="AP372">
        <v>0</v>
      </c>
      <c r="AQ372">
        <v>1</v>
      </c>
      <c r="AR372" t="s">
        <v>95</v>
      </c>
      <c r="AS372" t="s">
        <v>95</v>
      </c>
      <c r="AT372" t="s">
        <v>95</v>
      </c>
      <c r="AU372" t="s">
        <v>95</v>
      </c>
      <c r="AV372" t="s">
        <v>95</v>
      </c>
      <c r="AW372" t="s">
        <v>95</v>
      </c>
      <c r="AX372" t="s">
        <v>95</v>
      </c>
      <c r="AY372" t="s">
        <v>94</v>
      </c>
      <c r="AZ372" t="s">
        <v>95</v>
      </c>
      <c r="BA372" t="s">
        <v>94</v>
      </c>
      <c r="BB372" t="s">
        <v>95</v>
      </c>
      <c r="BC372" t="s">
        <v>94</v>
      </c>
      <c r="BD372" t="s">
        <v>95</v>
      </c>
      <c r="BH372" t="s">
        <v>276</v>
      </c>
      <c r="BI372">
        <v>0</v>
      </c>
      <c r="BM372">
        <v>1</v>
      </c>
      <c r="BP372">
        <v>0</v>
      </c>
      <c r="BQ372">
        <v>0</v>
      </c>
      <c r="BS372">
        <v>1</v>
      </c>
      <c r="BT372">
        <v>1</v>
      </c>
      <c r="BU372">
        <v>0</v>
      </c>
      <c r="BV372">
        <v>0</v>
      </c>
      <c r="BW372">
        <v>0</v>
      </c>
      <c r="BX372">
        <v>0</v>
      </c>
      <c r="BY372">
        <v>464</v>
      </c>
      <c r="CG372" s="4">
        <v>1</v>
      </c>
      <c r="CH372" s="4">
        <v>1</v>
      </c>
      <c r="CI372" s="5">
        <v>0</v>
      </c>
      <c r="CJ372" s="5">
        <v>0</v>
      </c>
      <c r="CK372" s="5">
        <v>0</v>
      </c>
      <c r="CL372" s="5">
        <v>0</v>
      </c>
    </row>
    <row r="373" spans="1:91" hidden="1" x14ac:dyDescent="0.2">
      <c r="A373" t="s">
        <v>825</v>
      </c>
      <c r="B373" t="s">
        <v>604</v>
      </c>
      <c r="C373" t="s">
        <v>230</v>
      </c>
      <c r="D373">
        <v>2.5</v>
      </c>
      <c r="E373" t="s">
        <v>632</v>
      </c>
      <c r="F373" t="s">
        <v>638</v>
      </c>
      <c r="G373" t="s">
        <v>610</v>
      </c>
      <c r="H373" t="s">
        <v>607</v>
      </c>
      <c r="I373">
        <v>-8.5030999999999995E-3</v>
      </c>
      <c r="J373">
        <v>2.8196999999999999E-4</v>
      </c>
      <c r="K373">
        <v>-6.7266000000000001E-3</v>
      </c>
      <c r="L373">
        <v>796.44</v>
      </c>
      <c r="M373">
        <v>-516.80999999999995</v>
      </c>
      <c r="N373">
        <v>23082</v>
      </c>
      <c r="O373">
        <v>1555.6</v>
      </c>
      <c r="P373" s="1">
        <v>157390</v>
      </c>
      <c r="Q373">
        <v>14.292</v>
      </c>
      <c r="R373">
        <v>0.55847000000000002</v>
      </c>
      <c r="S373">
        <v>0.53086999999999995</v>
      </c>
      <c r="T373">
        <v>9.4059000000000004E-2</v>
      </c>
      <c r="U373">
        <v>8.208E-2</v>
      </c>
      <c r="V373">
        <v>-37.709000000000003</v>
      </c>
      <c r="W373">
        <v>-39.289000000000001</v>
      </c>
      <c r="X373">
        <v>0.88070000000000004</v>
      </c>
      <c r="Y373">
        <v>0.86924999999999997</v>
      </c>
      <c r="Z373">
        <v>0.50863999999999998</v>
      </c>
      <c r="AA373">
        <v>0.48859000000000002</v>
      </c>
      <c r="AB373">
        <v>9.9224999999999994E-2</v>
      </c>
      <c r="AC373">
        <v>8.6332999999999993E-2</v>
      </c>
      <c r="AD373">
        <v>52</v>
      </c>
      <c r="AE373">
        <v>52</v>
      </c>
      <c r="AF373" s="1">
        <v>5.1292999999999998E-5</v>
      </c>
      <c r="AG373" s="1">
        <v>2.7953000000000002E-5</v>
      </c>
      <c r="AH373" s="1">
        <v>2.3340999999999999E-5</v>
      </c>
      <c r="AI373">
        <v>52</v>
      </c>
      <c r="AJ373">
        <v>51</v>
      </c>
      <c r="AK373">
        <v>24</v>
      </c>
      <c r="AL373">
        <v>0</v>
      </c>
      <c r="AM373">
        <v>1</v>
      </c>
      <c r="AN373">
        <v>0</v>
      </c>
      <c r="AO373">
        <v>0.97126000000000001</v>
      </c>
      <c r="AP373">
        <v>0</v>
      </c>
      <c r="AQ373">
        <v>1</v>
      </c>
      <c r="AR373" t="s">
        <v>94</v>
      </c>
      <c r="AS373" t="s">
        <v>95</v>
      </c>
      <c r="AT373" t="s">
        <v>95</v>
      </c>
      <c r="AU373" t="s">
        <v>95</v>
      </c>
      <c r="AV373" t="s">
        <v>95</v>
      </c>
      <c r="AW373" t="s">
        <v>95</v>
      </c>
      <c r="AX373" t="s">
        <v>95</v>
      </c>
      <c r="AY373" t="s">
        <v>94</v>
      </c>
      <c r="AZ373" t="s">
        <v>95</v>
      </c>
      <c r="BA373" t="s">
        <v>94</v>
      </c>
      <c r="BB373" t="s">
        <v>95</v>
      </c>
      <c r="BC373" t="s">
        <v>94</v>
      </c>
      <c r="BD373" t="s">
        <v>95</v>
      </c>
      <c r="BH373" t="s">
        <v>276</v>
      </c>
      <c r="BI373">
        <v>0</v>
      </c>
      <c r="BM373">
        <v>1</v>
      </c>
      <c r="BP373">
        <v>0</v>
      </c>
      <c r="BQ373">
        <v>0</v>
      </c>
      <c r="BS373">
        <v>1</v>
      </c>
      <c r="BT373">
        <v>1</v>
      </c>
      <c r="BU373">
        <v>0</v>
      </c>
      <c r="BV373">
        <v>0</v>
      </c>
      <c r="BW373">
        <v>0</v>
      </c>
      <c r="BX373">
        <v>0</v>
      </c>
      <c r="BY373">
        <v>465</v>
      </c>
      <c r="CG373" s="4">
        <v>1</v>
      </c>
      <c r="CH373" s="4">
        <v>1</v>
      </c>
      <c r="CI373" s="5">
        <v>0</v>
      </c>
      <c r="CJ373" s="5">
        <v>0</v>
      </c>
      <c r="CK373" s="5">
        <v>0</v>
      </c>
      <c r="CL373" s="5">
        <v>0</v>
      </c>
    </row>
    <row r="374" spans="1:91" hidden="1" x14ac:dyDescent="0.2">
      <c r="A374" t="s">
        <v>826</v>
      </c>
      <c r="B374" t="s">
        <v>604</v>
      </c>
      <c r="C374" t="s">
        <v>230</v>
      </c>
      <c r="D374">
        <v>2.5</v>
      </c>
      <c r="E374" t="s">
        <v>632</v>
      </c>
      <c r="F374" t="s">
        <v>641</v>
      </c>
      <c r="G374" t="s">
        <v>636</v>
      </c>
      <c r="H374" t="s">
        <v>607</v>
      </c>
      <c r="I374">
        <v>-3.1669999999999997E-2</v>
      </c>
      <c r="J374">
        <v>-1.4549999999999999E-3</v>
      </c>
      <c r="K374">
        <v>-4.3028999999999998E-2</v>
      </c>
      <c r="L374">
        <v>2092.5</v>
      </c>
      <c r="M374">
        <v>-138.76</v>
      </c>
      <c r="N374">
        <v>30.92</v>
      </c>
      <c r="O374">
        <v>41.832999999999998</v>
      </c>
      <c r="P374">
        <v>1753.3</v>
      </c>
      <c r="Q374">
        <v>115.28</v>
      </c>
      <c r="R374">
        <v>0.13016</v>
      </c>
      <c r="S374">
        <v>7.5800000000000006E-2</v>
      </c>
      <c r="T374">
        <v>1.7143999999999999</v>
      </c>
      <c r="U374">
        <v>1.3694</v>
      </c>
      <c r="V374">
        <v>0.12275999999999999</v>
      </c>
      <c r="W374">
        <v>8.6957000000000007E-2</v>
      </c>
      <c r="X374">
        <v>1.7217</v>
      </c>
      <c r="Y374">
        <v>1.3787</v>
      </c>
      <c r="Z374">
        <v>0.12342</v>
      </c>
      <c r="AA374">
        <v>8.7642999999999999E-2</v>
      </c>
      <c r="AB374">
        <v>1.7211000000000001</v>
      </c>
      <c r="AC374">
        <v>1.3779999999999999</v>
      </c>
      <c r="AD374">
        <v>52</v>
      </c>
      <c r="AE374">
        <v>52</v>
      </c>
      <c r="AF374">
        <v>1.0992999999999999</v>
      </c>
      <c r="AG374">
        <v>0.81055999999999995</v>
      </c>
      <c r="AH374">
        <v>0.28870000000000001</v>
      </c>
      <c r="AI374">
        <v>52</v>
      </c>
      <c r="AJ374">
        <v>41</v>
      </c>
      <c r="AK374">
        <v>46</v>
      </c>
      <c r="AL374">
        <v>1</v>
      </c>
      <c r="AM374">
        <v>0</v>
      </c>
      <c r="AN374">
        <v>0</v>
      </c>
      <c r="AO374">
        <v>0.97792999999999997</v>
      </c>
      <c r="AP374">
        <v>0</v>
      </c>
      <c r="AQ374">
        <v>1</v>
      </c>
      <c r="AR374" t="s">
        <v>96</v>
      </c>
      <c r="AS374" t="s">
        <v>95</v>
      </c>
      <c r="AT374" t="s">
        <v>95</v>
      </c>
      <c r="AU374" t="s">
        <v>95</v>
      </c>
      <c r="AV374" t="s">
        <v>95</v>
      </c>
      <c r="AW374" t="s">
        <v>95</v>
      </c>
      <c r="AX374" t="s">
        <v>95</v>
      </c>
      <c r="AY374" t="s">
        <v>95</v>
      </c>
      <c r="AZ374" t="s">
        <v>94</v>
      </c>
      <c r="BA374" t="s">
        <v>96</v>
      </c>
      <c r="BB374" t="s">
        <v>94</v>
      </c>
      <c r="BC374" t="s">
        <v>96</v>
      </c>
      <c r="BD374" t="s">
        <v>94</v>
      </c>
      <c r="BH374" t="s">
        <v>276</v>
      </c>
      <c r="BI374">
        <v>0</v>
      </c>
      <c r="BP374">
        <v>0</v>
      </c>
      <c r="BQ374">
        <v>0</v>
      </c>
      <c r="BS374">
        <v>1</v>
      </c>
      <c r="BT374">
        <v>1</v>
      </c>
      <c r="BU374">
        <v>0</v>
      </c>
      <c r="BV374">
        <v>0</v>
      </c>
      <c r="BW374">
        <v>0</v>
      </c>
      <c r="BX374">
        <v>0</v>
      </c>
      <c r="BY374">
        <v>466</v>
      </c>
      <c r="CG374" s="4">
        <v>1</v>
      </c>
      <c r="CH374" s="4">
        <v>1</v>
      </c>
      <c r="CI374" s="5">
        <v>0</v>
      </c>
      <c r="CJ374" s="5">
        <v>0</v>
      </c>
      <c r="CK374" s="5">
        <v>0</v>
      </c>
      <c r="CL374" s="5">
        <v>0</v>
      </c>
    </row>
    <row r="375" spans="1:91" hidden="1" x14ac:dyDescent="0.2">
      <c r="A375" t="s">
        <v>827</v>
      </c>
      <c r="B375" t="s">
        <v>604</v>
      </c>
      <c r="C375" t="s">
        <v>230</v>
      </c>
      <c r="D375">
        <v>2.5</v>
      </c>
      <c r="E375" t="s">
        <v>632</v>
      </c>
      <c r="F375" t="s">
        <v>643</v>
      </c>
      <c r="G375" t="s">
        <v>610</v>
      </c>
      <c r="H375" t="s">
        <v>607</v>
      </c>
      <c r="I375">
        <v>7.1970999999999993E-2</v>
      </c>
      <c r="J375">
        <v>1.7385999999999999E-2</v>
      </c>
      <c r="K375">
        <v>0.76178999999999997</v>
      </c>
      <c r="L375">
        <v>1980.9</v>
      </c>
      <c r="M375">
        <v>61.058999999999997</v>
      </c>
      <c r="N375">
        <v>59.22</v>
      </c>
      <c r="O375">
        <v>6.3940000000000001</v>
      </c>
      <c r="P375">
        <v>1889.9</v>
      </c>
      <c r="Q375">
        <v>-1478.8</v>
      </c>
      <c r="R375">
        <v>0.97438000000000002</v>
      </c>
      <c r="S375">
        <v>0.97277999999999998</v>
      </c>
      <c r="T375">
        <v>1.8872</v>
      </c>
      <c r="U375">
        <v>1.5530999999999999</v>
      </c>
      <c r="V375">
        <v>0.88934999999999997</v>
      </c>
      <c r="W375">
        <v>0.88483000000000001</v>
      </c>
      <c r="X375">
        <v>3.9222000000000001</v>
      </c>
      <c r="Y375">
        <v>3.6669</v>
      </c>
      <c r="Z375">
        <v>0.94023000000000001</v>
      </c>
      <c r="AA375">
        <v>0.93779000000000001</v>
      </c>
      <c r="AB375">
        <v>2.8826999999999998</v>
      </c>
      <c r="AC375">
        <v>2.6324000000000001</v>
      </c>
      <c r="AD375">
        <v>52</v>
      </c>
      <c r="AE375">
        <v>52</v>
      </c>
      <c r="AF375">
        <v>0.97753999999999996</v>
      </c>
      <c r="AG375">
        <v>0.37112000000000001</v>
      </c>
      <c r="AH375">
        <v>0.60641999999999996</v>
      </c>
      <c r="AI375">
        <v>52</v>
      </c>
      <c r="AJ375">
        <v>1</v>
      </c>
      <c r="AK375">
        <v>46</v>
      </c>
      <c r="AL375">
        <v>0</v>
      </c>
      <c r="AM375">
        <v>0</v>
      </c>
      <c r="AN375">
        <v>0</v>
      </c>
      <c r="AO375">
        <v>0.97962000000000005</v>
      </c>
      <c r="AP375">
        <v>0</v>
      </c>
      <c r="AQ375">
        <v>1</v>
      </c>
      <c r="AR375" t="s">
        <v>95</v>
      </c>
      <c r="AS375" t="s">
        <v>95</v>
      </c>
      <c r="AT375" t="s">
        <v>95</v>
      </c>
      <c r="AU375" t="s">
        <v>95</v>
      </c>
      <c r="AV375" t="s">
        <v>95</v>
      </c>
      <c r="AW375" t="s">
        <v>95</v>
      </c>
      <c r="AX375" t="s">
        <v>95</v>
      </c>
      <c r="AY375" t="s">
        <v>95</v>
      </c>
      <c r="AZ375" t="s">
        <v>95</v>
      </c>
      <c r="BA375" t="s">
        <v>95</v>
      </c>
      <c r="BB375" t="s">
        <v>95</v>
      </c>
      <c r="BC375" t="s">
        <v>95</v>
      </c>
      <c r="BD375" t="s">
        <v>95</v>
      </c>
      <c r="BH375" t="s">
        <v>276</v>
      </c>
      <c r="BI375">
        <v>0</v>
      </c>
      <c r="BL375">
        <v>1</v>
      </c>
      <c r="BM375">
        <v>1</v>
      </c>
      <c r="BP375">
        <v>0</v>
      </c>
      <c r="BQ375">
        <v>0</v>
      </c>
      <c r="BS375">
        <v>1</v>
      </c>
      <c r="BT375">
        <v>1</v>
      </c>
      <c r="BU375">
        <v>0</v>
      </c>
      <c r="BV375">
        <v>0</v>
      </c>
      <c r="BW375">
        <v>0</v>
      </c>
      <c r="BX375">
        <v>0</v>
      </c>
      <c r="BY375">
        <v>467</v>
      </c>
      <c r="CG375" s="4">
        <v>1</v>
      </c>
      <c r="CH375" s="4">
        <v>1</v>
      </c>
      <c r="CI375" s="5">
        <v>0</v>
      </c>
      <c r="CJ375" s="5">
        <v>0</v>
      </c>
      <c r="CK375" s="5">
        <v>0</v>
      </c>
      <c r="CL375" s="5">
        <v>0</v>
      </c>
    </row>
    <row r="376" spans="1:91" hidden="1" x14ac:dyDescent="0.2">
      <c r="A376" t="s">
        <v>828</v>
      </c>
      <c r="B376" t="s">
        <v>604</v>
      </c>
      <c r="C376" t="s">
        <v>230</v>
      </c>
      <c r="D376">
        <v>2.5</v>
      </c>
      <c r="E376" t="s">
        <v>632</v>
      </c>
      <c r="F376" t="s">
        <v>645</v>
      </c>
      <c r="G376" t="s">
        <v>636</v>
      </c>
      <c r="H376" t="s">
        <v>607</v>
      </c>
      <c r="I376">
        <v>-2.1271000000000002E-2</v>
      </c>
      <c r="J376">
        <v>-2.1271000000000002E-2</v>
      </c>
      <c r="K376">
        <v>-1.2409999999999999E-2</v>
      </c>
      <c r="L376">
        <v>1451.5</v>
      </c>
      <c r="M376">
        <v>-206.59</v>
      </c>
      <c r="N376">
        <v>68048</v>
      </c>
      <c r="O376">
        <v>6.1196000000000002</v>
      </c>
      <c r="P376">
        <v>1889.5</v>
      </c>
      <c r="Q376">
        <v>25.443000000000001</v>
      </c>
      <c r="R376">
        <v>0.70704999999999996</v>
      </c>
      <c r="S376">
        <v>0.68874000000000002</v>
      </c>
      <c r="T376">
        <v>0.12881999999999999</v>
      </c>
      <c r="U376">
        <v>8.9167999999999997E-2</v>
      </c>
      <c r="V376">
        <v>0.70704999999999996</v>
      </c>
      <c r="W376">
        <v>0.69508999999999999</v>
      </c>
      <c r="X376">
        <v>0.12881999999999999</v>
      </c>
      <c r="Y376">
        <v>8.9168999999999998E-2</v>
      </c>
      <c r="Z376">
        <v>0.61236999999999997</v>
      </c>
      <c r="AA376">
        <v>0.59655000000000002</v>
      </c>
      <c r="AB376">
        <v>0.14818000000000001</v>
      </c>
      <c r="AC376">
        <v>0.10559</v>
      </c>
      <c r="AD376">
        <v>52</v>
      </c>
      <c r="AE376">
        <v>52</v>
      </c>
      <c r="AF376" s="1">
        <v>2.0939999999999999E-5</v>
      </c>
      <c r="AG376" s="1">
        <v>5.8781999999999999E-6</v>
      </c>
      <c r="AH376" s="1">
        <v>1.5062000000000001E-5</v>
      </c>
      <c r="AI376">
        <v>52</v>
      </c>
      <c r="AJ376">
        <v>51</v>
      </c>
      <c r="AK376">
        <v>10</v>
      </c>
      <c r="AL376">
        <v>0</v>
      </c>
      <c r="AM376">
        <v>1</v>
      </c>
      <c r="AN376">
        <v>0</v>
      </c>
      <c r="AO376">
        <v>0.95052000000000003</v>
      </c>
      <c r="AP376">
        <v>0</v>
      </c>
      <c r="AQ376">
        <v>1</v>
      </c>
      <c r="AR376" t="s">
        <v>95</v>
      </c>
      <c r="AS376" t="s">
        <v>95</v>
      </c>
      <c r="AT376" t="s">
        <v>95</v>
      </c>
      <c r="AU376" t="s">
        <v>95</v>
      </c>
      <c r="AV376" t="s">
        <v>95</v>
      </c>
      <c r="AW376" t="s">
        <v>95</v>
      </c>
      <c r="AX376" t="s">
        <v>95</v>
      </c>
      <c r="AY376" t="s">
        <v>94</v>
      </c>
      <c r="AZ376" t="s">
        <v>95</v>
      </c>
      <c r="BA376" t="s">
        <v>94</v>
      </c>
      <c r="BB376" t="s">
        <v>95</v>
      </c>
      <c r="BC376" t="s">
        <v>94</v>
      </c>
      <c r="BD376" t="s">
        <v>95</v>
      </c>
      <c r="BH376" t="s">
        <v>276</v>
      </c>
      <c r="BI376">
        <v>0</v>
      </c>
      <c r="BM376">
        <v>1</v>
      </c>
      <c r="BP376">
        <v>0</v>
      </c>
      <c r="BQ376">
        <v>0</v>
      </c>
      <c r="BS376">
        <v>1</v>
      </c>
      <c r="BT376">
        <v>1</v>
      </c>
      <c r="BU376">
        <v>0</v>
      </c>
      <c r="BV376">
        <v>0</v>
      </c>
      <c r="BW376">
        <v>0</v>
      </c>
      <c r="BX376">
        <v>0</v>
      </c>
      <c r="BY376">
        <v>468</v>
      </c>
      <c r="CG376" s="4">
        <v>1</v>
      </c>
      <c r="CH376" s="4">
        <v>1</v>
      </c>
      <c r="CI376" s="5">
        <v>0</v>
      </c>
      <c r="CJ376" s="5">
        <v>0</v>
      </c>
      <c r="CK376" s="5">
        <v>0</v>
      </c>
      <c r="CL376" s="5">
        <v>0</v>
      </c>
    </row>
    <row r="377" spans="1:91" hidden="1" x14ac:dyDescent="0.2">
      <c r="A377" t="s">
        <v>829</v>
      </c>
      <c r="B377" t="s">
        <v>604</v>
      </c>
      <c r="C377" t="s">
        <v>230</v>
      </c>
      <c r="D377">
        <v>3.5</v>
      </c>
      <c r="E377" t="s">
        <v>317</v>
      </c>
      <c r="F377" t="s">
        <v>647</v>
      </c>
      <c r="G377" t="s">
        <v>319</v>
      </c>
      <c r="H377" t="s">
        <v>607</v>
      </c>
      <c r="I377">
        <v>0.15201000000000001</v>
      </c>
      <c r="J377">
        <v>0.12038</v>
      </c>
      <c r="K377">
        <v>1.6223000000000001</v>
      </c>
      <c r="L377">
        <v>2027.2</v>
      </c>
      <c r="M377">
        <v>28.908999999999999</v>
      </c>
      <c r="N377">
        <v>253.01</v>
      </c>
      <c r="O377">
        <v>0.87211000000000005</v>
      </c>
      <c r="P377">
        <v>1984.7</v>
      </c>
      <c r="Q377">
        <v>-3228.2</v>
      </c>
      <c r="R377">
        <v>0.97304000000000002</v>
      </c>
      <c r="S377">
        <v>0.97106999999999999</v>
      </c>
      <c r="T377">
        <v>4.2055999999999996</v>
      </c>
      <c r="U377">
        <v>3.1335000000000002</v>
      </c>
      <c r="V377">
        <v>0.97092000000000001</v>
      </c>
      <c r="W377">
        <v>0.96953</v>
      </c>
      <c r="X377">
        <v>4.3684000000000003</v>
      </c>
      <c r="Y377">
        <v>2.7930999999999999</v>
      </c>
      <c r="Z377">
        <v>0.67654000000000003</v>
      </c>
      <c r="AA377">
        <v>0.66113999999999995</v>
      </c>
      <c r="AB377">
        <v>14.568</v>
      </c>
      <c r="AC377">
        <v>12.192</v>
      </c>
      <c r="AD377">
        <v>45</v>
      </c>
      <c r="AE377">
        <v>43</v>
      </c>
      <c r="AF377">
        <v>0.33990999999999999</v>
      </c>
      <c r="AG377">
        <v>3.9524E-3</v>
      </c>
      <c r="AH377">
        <v>0.33595000000000003</v>
      </c>
      <c r="AI377">
        <v>43</v>
      </c>
      <c r="AJ377">
        <v>1</v>
      </c>
      <c r="AK377">
        <v>42</v>
      </c>
      <c r="AL377">
        <v>0</v>
      </c>
      <c r="AM377">
        <v>0</v>
      </c>
      <c r="AN377">
        <v>0</v>
      </c>
      <c r="AO377">
        <v>0.91369999999999996</v>
      </c>
      <c r="AP377">
        <v>0</v>
      </c>
      <c r="AQ377">
        <v>1</v>
      </c>
      <c r="AR377" t="s">
        <v>95</v>
      </c>
      <c r="AS377" t="s">
        <v>95</v>
      </c>
      <c r="AT377" t="s">
        <v>95</v>
      </c>
      <c r="AU377" t="s">
        <v>95</v>
      </c>
      <c r="AV377" t="s">
        <v>95</v>
      </c>
      <c r="AW377" t="s">
        <v>95</v>
      </c>
      <c r="AX377" t="s">
        <v>95</v>
      </c>
      <c r="AY377" t="s">
        <v>95</v>
      </c>
      <c r="AZ377" t="s">
        <v>95</v>
      </c>
      <c r="BA377" t="s">
        <v>95</v>
      </c>
      <c r="BB377" t="s">
        <v>95</v>
      </c>
      <c r="BC377" t="s">
        <v>95</v>
      </c>
      <c r="BD377" t="s">
        <v>95</v>
      </c>
      <c r="BI377">
        <v>0</v>
      </c>
      <c r="BJ377" t="s">
        <v>137</v>
      </c>
      <c r="BK377" t="s">
        <v>133</v>
      </c>
      <c r="BL377">
        <v>1</v>
      </c>
      <c r="BM377">
        <v>1</v>
      </c>
      <c r="BN377">
        <v>0</v>
      </c>
      <c r="BO377">
        <v>0</v>
      </c>
      <c r="BP377">
        <v>0</v>
      </c>
      <c r="BQ377">
        <v>1</v>
      </c>
      <c r="BS377">
        <v>1</v>
      </c>
      <c r="BT377">
        <v>1</v>
      </c>
      <c r="BU377">
        <v>0</v>
      </c>
      <c r="BV377">
        <v>0</v>
      </c>
      <c r="BW377">
        <v>0</v>
      </c>
      <c r="BX377">
        <v>1</v>
      </c>
      <c r="BY377">
        <v>488</v>
      </c>
      <c r="CG377" s="4">
        <v>1</v>
      </c>
      <c r="CH377" s="4">
        <v>1</v>
      </c>
      <c r="CI377" s="5">
        <v>0</v>
      </c>
      <c r="CJ377" s="5">
        <v>0</v>
      </c>
      <c r="CK377" s="5">
        <v>0</v>
      </c>
      <c r="CL377" s="5">
        <v>1</v>
      </c>
    </row>
    <row r="378" spans="1:91" hidden="1" x14ac:dyDescent="0.2">
      <c r="A378" t="s">
        <v>830</v>
      </c>
      <c r="B378" t="s">
        <v>604</v>
      </c>
      <c r="C378" t="s">
        <v>230</v>
      </c>
      <c r="D378">
        <v>3.5</v>
      </c>
      <c r="E378" t="s">
        <v>317</v>
      </c>
      <c r="F378" t="s">
        <v>649</v>
      </c>
      <c r="G378" t="s">
        <v>322</v>
      </c>
      <c r="H378" t="s">
        <v>607</v>
      </c>
      <c r="I378">
        <v>1.5859000000000001</v>
      </c>
      <c r="J378">
        <v>1.4631E-2</v>
      </c>
      <c r="K378">
        <v>0.14480000000000001</v>
      </c>
      <c r="L378">
        <v>2015.4</v>
      </c>
      <c r="M378">
        <v>2.7709000000000001</v>
      </c>
      <c r="N378">
        <v>6.9351000000000003</v>
      </c>
      <c r="O378">
        <v>1552.4</v>
      </c>
      <c r="P378" s="1">
        <v>157720</v>
      </c>
      <c r="Q378">
        <v>-287.97000000000003</v>
      </c>
      <c r="R378">
        <v>0.48924000000000001</v>
      </c>
      <c r="S378">
        <v>0.45186999999999999</v>
      </c>
      <c r="T378">
        <v>2.3814000000000002</v>
      </c>
      <c r="U378">
        <v>1.2923</v>
      </c>
      <c r="V378">
        <v>-0.32895000000000002</v>
      </c>
      <c r="W378">
        <v>-0.39223000000000002</v>
      </c>
      <c r="X378">
        <v>3.8412999999999999</v>
      </c>
      <c r="Y378">
        <v>1.9111</v>
      </c>
      <c r="Z378">
        <v>0.31849</v>
      </c>
      <c r="AA378">
        <v>0.28603000000000001</v>
      </c>
      <c r="AB378">
        <v>2.7507999999999999</v>
      </c>
      <c r="AC378">
        <v>1.7702</v>
      </c>
      <c r="AD378">
        <v>45</v>
      </c>
      <c r="AE378">
        <v>23</v>
      </c>
      <c r="AF378">
        <v>2.1629</v>
      </c>
      <c r="AG378">
        <v>0.14419000000000001</v>
      </c>
      <c r="AH378">
        <v>2.0186999999999999</v>
      </c>
      <c r="AI378">
        <v>42</v>
      </c>
      <c r="AJ378">
        <v>4</v>
      </c>
      <c r="AK378">
        <v>41</v>
      </c>
      <c r="AL378">
        <v>0</v>
      </c>
      <c r="AM378">
        <v>0</v>
      </c>
      <c r="AN378">
        <v>1</v>
      </c>
      <c r="AO378">
        <v>0.82379999999999998</v>
      </c>
      <c r="AP378">
        <v>0</v>
      </c>
      <c r="AQ378">
        <v>1</v>
      </c>
      <c r="AR378" t="s">
        <v>94</v>
      </c>
      <c r="AS378" t="s">
        <v>95</v>
      </c>
      <c r="AT378" t="s">
        <v>95</v>
      </c>
      <c r="AU378" t="s">
        <v>94</v>
      </c>
      <c r="AV378" t="s">
        <v>94</v>
      </c>
      <c r="AW378" t="s">
        <v>94</v>
      </c>
      <c r="AX378" t="s">
        <v>95</v>
      </c>
      <c r="AY378" t="s">
        <v>95</v>
      </c>
      <c r="AZ378" t="s">
        <v>95</v>
      </c>
      <c r="BA378" t="s">
        <v>94</v>
      </c>
      <c r="BB378" t="s">
        <v>94</v>
      </c>
      <c r="BC378" t="s">
        <v>94</v>
      </c>
      <c r="BD378" t="s">
        <v>94</v>
      </c>
      <c r="BI378">
        <v>0</v>
      </c>
      <c r="BJ378" t="s">
        <v>132</v>
      </c>
      <c r="BK378" t="s">
        <v>133</v>
      </c>
      <c r="BL378">
        <v>1</v>
      </c>
      <c r="BM378">
        <v>1</v>
      </c>
      <c r="BN378">
        <v>0</v>
      </c>
      <c r="BO378">
        <v>0</v>
      </c>
      <c r="BP378">
        <v>0</v>
      </c>
      <c r="BQ378">
        <v>0</v>
      </c>
      <c r="BS378">
        <v>0</v>
      </c>
      <c r="BT378">
        <v>1</v>
      </c>
      <c r="BU378">
        <v>0</v>
      </c>
      <c r="BV378">
        <v>0</v>
      </c>
      <c r="BW378">
        <v>0</v>
      </c>
      <c r="BX378">
        <v>0</v>
      </c>
      <c r="BY378">
        <v>489</v>
      </c>
      <c r="BZ378" t="s">
        <v>123</v>
      </c>
      <c r="CG378" s="4">
        <v>1</v>
      </c>
      <c r="CH378" s="4">
        <v>1</v>
      </c>
      <c r="CI378" s="5">
        <v>0</v>
      </c>
      <c r="CJ378" s="5">
        <v>0</v>
      </c>
      <c r="CK378" s="5">
        <v>0</v>
      </c>
      <c r="CL378" s="5">
        <v>0</v>
      </c>
    </row>
    <row r="379" spans="1:91" hidden="1" x14ac:dyDescent="0.2">
      <c r="A379" t="s">
        <v>831</v>
      </c>
      <c r="B379" t="s">
        <v>604</v>
      </c>
      <c r="C379" t="s">
        <v>230</v>
      </c>
      <c r="D379">
        <v>3.5</v>
      </c>
      <c r="E379" t="s">
        <v>317</v>
      </c>
      <c r="F379" t="s">
        <v>651</v>
      </c>
      <c r="G379" t="s">
        <v>326</v>
      </c>
      <c r="H379" t="s">
        <v>607</v>
      </c>
      <c r="I379">
        <v>0.91788000000000003</v>
      </c>
      <c r="J379">
        <v>3.5674999999999998E-2</v>
      </c>
      <c r="K379">
        <v>0.36548000000000003</v>
      </c>
      <c r="L379">
        <v>2017.4</v>
      </c>
      <c r="M379">
        <v>4.7876000000000003</v>
      </c>
      <c r="N379">
        <v>20.452000000000002</v>
      </c>
      <c r="O379">
        <v>1547.7</v>
      </c>
      <c r="P379" s="1">
        <v>158200</v>
      </c>
      <c r="Q379">
        <v>-728.25</v>
      </c>
      <c r="R379">
        <v>0.72453999999999996</v>
      </c>
      <c r="S379">
        <v>0.70438999999999996</v>
      </c>
      <c r="T379">
        <v>4.0751999999999997</v>
      </c>
      <c r="U379">
        <v>1.5213000000000001</v>
      </c>
      <c r="V379">
        <v>-0.19678000000000001</v>
      </c>
      <c r="W379">
        <v>-0.25377</v>
      </c>
      <c r="X379">
        <v>8.4944000000000006</v>
      </c>
      <c r="Y379">
        <v>3.4443999999999999</v>
      </c>
      <c r="Z379">
        <v>0.37368000000000001</v>
      </c>
      <c r="AA379">
        <v>0.34386</v>
      </c>
      <c r="AB379">
        <v>6.1449999999999996</v>
      </c>
      <c r="AC379">
        <v>4.1780999999999997</v>
      </c>
      <c r="AD379">
        <v>45</v>
      </c>
      <c r="AE379">
        <v>14</v>
      </c>
      <c r="AF379">
        <v>1.9069</v>
      </c>
      <c r="AG379">
        <v>4.8895000000000001E-2</v>
      </c>
      <c r="AH379">
        <v>1.8580000000000001</v>
      </c>
      <c r="AI379">
        <v>14</v>
      </c>
      <c r="AJ379">
        <v>3</v>
      </c>
      <c r="AK379">
        <v>12</v>
      </c>
      <c r="AL379">
        <v>1</v>
      </c>
      <c r="AM379">
        <v>0</v>
      </c>
      <c r="AN379">
        <v>1</v>
      </c>
      <c r="AO379">
        <v>0.84138999999999997</v>
      </c>
      <c r="AP379">
        <v>0</v>
      </c>
      <c r="AQ379">
        <v>1</v>
      </c>
      <c r="AR379" t="s">
        <v>95</v>
      </c>
      <c r="AS379" t="s">
        <v>95</v>
      </c>
      <c r="AT379" t="s">
        <v>95</v>
      </c>
      <c r="AU379" t="s">
        <v>95</v>
      </c>
      <c r="AV379" t="s">
        <v>95</v>
      </c>
      <c r="AW379" t="s">
        <v>95</v>
      </c>
      <c r="AX379" t="s">
        <v>95</v>
      </c>
      <c r="AY379" t="s">
        <v>95</v>
      </c>
      <c r="AZ379" t="s">
        <v>95</v>
      </c>
      <c r="BA379" t="s">
        <v>95</v>
      </c>
      <c r="BB379" t="s">
        <v>95</v>
      </c>
      <c r="BC379" t="s">
        <v>95</v>
      </c>
      <c r="BD379" t="s">
        <v>95</v>
      </c>
      <c r="BI379">
        <v>0</v>
      </c>
      <c r="BJ379" t="s">
        <v>132</v>
      </c>
      <c r="BK379" t="s">
        <v>133</v>
      </c>
      <c r="BL379">
        <v>1</v>
      </c>
      <c r="BM379">
        <v>1</v>
      </c>
      <c r="BN379">
        <v>0</v>
      </c>
      <c r="BO379">
        <v>0</v>
      </c>
      <c r="BP379">
        <v>0</v>
      </c>
      <c r="BQ379">
        <v>0</v>
      </c>
      <c r="BS379">
        <v>0</v>
      </c>
      <c r="BT379">
        <v>1</v>
      </c>
      <c r="BU379">
        <v>0</v>
      </c>
      <c r="BV379">
        <v>0</v>
      </c>
      <c r="BW379">
        <v>0</v>
      </c>
      <c r="BX379">
        <v>0</v>
      </c>
      <c r="BY379">
        <v>490</v>
      </c>
      <c r="BZ379" t="s">
        <v>123</v>
      </c>
      <c r="CG379" s="4">
        <v>1</v>
      </c>
      <c r="CH379" s="4">
        <v>1</v>
      </c>
      <c r="CI379" s="5">
        <v>0</v>
      </c>
      <c r="CJ379" s="5">
        <v>0</v>
      </c>
      <c r="CK379" s="5">
        <v>0</v>
      </c>
      <c r="CL379" s="5">
        <v>0</v>
      </c>
    </row>
    <row r="380" spans="1:91" hidden="1" x14ac:dyDescent="0.2">
      <c r="A380" t="s">
        <v>832</v>
      </c>
      <c r="B380" t="s">
        <v>604</v>
      </c>
      <c r="C380" t="s">
        <v>230</v>
      </c>
      <c r="D380">
        <v>3.5</v>
      </c>
      <c r="E380" t="s">
        <v>317</v>
      </c>
      <c r="F380" t="s">
        <v>653</v>
      </c>
      <c r="G380" t="s">
        <v>329</v>
      </c>
      <c r="H380" t="s">
        <v>607</v>
      </c>
      <c r="I380">
        <v>3.5127999999999999</v>
      </c>
      <c r="J380">
        <v>0.11599</v>
      </c>
      <c r="K380">
        <v>7.1649000000000003</v>
      </c>
      <c r="L380">
        <v>2017.4</v>
      </c>
      <c r="M380">
        <v>1.2509999999999999</v>
      </c>
      <c r="N380">
        <v>399.05</v>
      </c>
      <c r="O380">
        <v>1.9404999999999999E-2</v>
      </c>
      <c r="P380">
        <v>1938.4</v>
      </c>
      <c r="Q380">
        <v>-14276</v>
      </c>
      <c r="R380">
        <v>0.55661000000000005</v>
      </c>
      <c r="S380">
        <v>0.52415999999999996</v>
      </c>
      <c r="T380">
        <v>124.31</v>
      </c>
      <c r="U380">
        <v>45.48</v>
      </c>
      <c r="V380">
        <v>0.35308</v>
      </c>
      <c r="W380">
        <v>0.32227</v>
      </c>
      <c r="X380">
        <v>150.16</v>
      </c>
      <c r="Y380">
        <v>76.433000000000007</v>
      </c>
      <c r="Z380">
        <v>0.24843999999999999</v>
      </c>
      <c r="AA380">
        <v>0.21265000000000001</v>
      </c>
      <c r="AB380">
        <v>161.84</v>
      </c>
      <c r="AC380">
        <v>99.254999999999995</v>
      </c>
      <c r="AD380">
        <v>45</v>
      </c>
      <c r="AE380">
        <v>14</v>
      </c>
      <c r="AF380">
        <v>2.3349000000000002</v>
      </c>
      <c r="AG380">
        <v>6.1771999999999999E-3</v>
      </c>
      <c r="AH380">
        <v>2.3288000000000002</v>
      </c>
      <c r="AI380">
        <v>14</v>
      </c>
      <c r="AJ380">
        <v>3</v>
      </c>
      <c r="AK380">
        <v>13</v>
      </c>
      <c r="AL380">
        <v>1</v>
      </c>
      <c r="AM380">
        <v>0</v>
      </c>
      <c r="AN380">
        <v>1</v>
      </c>
      <c r="AO380">
        <v>0.76329000000000002</v>
      </c>
      <c r="AP380">
        <v>0</v>
      </c>
      <c r="AQ380">
        <v>0</v>
      </c>
      <c r="AR380" t="s">
        <v>94</v>
      </c>
      <c r="AS380" t="s">
        <v>95</v>
      </c>
      <c r="AT380" t="s">
        <v>95</v>
      </c>
      <c r="AU380" t="s">
        <v>94</v>
      </c>
      <c r="AV380" t="s">
        <v>95</v>
      </c>
      <c r="AW380" t="s">
        <v>94</v>
      </c>
      <c r="AX380" t="s">
        <v>95</v>
      </c>
      <c r="AY380" t="s">
        <v>95</v>
      </c>
      <c r="AZ380" t="s">
        <v>94</v>
      </c>
      <c r="BA380" t="s">
        <v>94</v>
      </c>
      <c r="BB380" t="s">
        <v>94</v>
      </c>
      <c r="BC380" t="s">
        <v>94</v>
      </c>
      <c r="BD380" t="s">
        <v>94</v>
      </c>
      <c r="BI380">
        <v>0</v>
      </c>
      <c r="BJ380" t="s">
        <v>132</v>
      </c>
      <c r="BK380" t="s">
        <v>133</v>
      </c>
      <c r="BL380">
        <v>1</v>
      </c>
      <c r="BM380">
        <v>1</v>
      </c>
      <c r="BN380">
        <v>0</v>
      </c>
      <c r="BO380">
        <v>0</v>
      </c>
      <c r="BP380">
        <v>0</v>
      </c>
      <c r="BQ380">
        <v>0</v>
      </c>
      <c r="BS380">
        <v>0</v>
      </c>
      <c r="BT380">
        <v>1</v>
      </c>
      <c r="BU380">
        <v>0</v>
      </c>
      <c r="BV380">
        <v>0</v>
      </c>
      <c r="BW380">
        <v>0</v>
      </c>
      <c r="BX380">
        <v>0</v>
      </c>
      <c r="BY380">
        <v>491</v>
      </c>
      <c r="BZ380" t="s">
        <v>123</v>
      </c>
      <c r="CG380" s="4">
        <v>1</v>
      </c>
      <c r="CH380" s="4">
        <v>1</v>
      </c>
      <c r="CI380" s="5">
        <v>0</v>
      </c>
      <c r="CJ380" s="5">
        <v>0</v>
      </c>
      <c r="CK380" s="5">
        <v>0</v>
      </c>
      <c r="CL380" s="5">
        <v>0</v>
      </c>
    </row>
    <row r="381" spans="1:91" hidden="1" x14ac:dyDescent="0.2">
      <c r="A381" t="s">
        <v>833</v>
      </c>
      <c r="B381" t="s">
        <v>604</v>
      </c>
      <c r="C381" t="s">
        <v>230</v>
      </c>
      <c r="D381">
        <v>3.5</v>
      </c>
      <c r="E381" t="s">
        <v>317</v>
      </c>
      <c r="F381" t="s">
        <v>655</v>
      </c>
      <c r="G381" t="s">
        <v>329</v>
      </c>
      <c r="H381" t="s">
        <v>607</v>
      </c>
      <c r="I381">
        <v>37.478000000000002</v>
      </c>
      <c r="J381">
        <v>8.8334999999999997E-2</v>
      </c>
      <c r="K381">
        <v>11.792</v>
      </c>
      <c r="L381">
        <v>2013.1</v>
      </c>
      <c r="M381">
        <v>0.11724999999999999</v>
      </c>
      <c r="N381">
        <v>496.98</v>
      </c>
      <c r="O381">
        <v>8.3229999999999998E-2</v>
      </c>
      <c r="P381">
        <v>1924.3</v>
      </c>
      <c r="Q381">
        <v>-23483</v>
      </c>
      <c r="R381">
        <v>0.52678999999999998</v>
      </c>
      <c r="S381">
        <v>0.49217</v>
      </c>
      <c r="T381">
        <v>200.98</v>
      </c>
      <c r="U381">
        <v>90.578999999999994</v>
      </c>
      <c r="V381">
        <v>0.31412000000000001</v>
      </c>
      <c r="W381">
        <v>0.28145999999999999</v>
      </c>
      <c r="X381">
        <v>241.97</v>
      </c>
      <c r="Y381">
        <v>149.72</v>
      </c>
      <c r="Z381">
        <v>0.27473999999999998</v>
      </c>
      <c r="AA381">
        <v>0.2402</v>
      </c>
      <c r="AB381">
        <v>248.82</v>
      </c>
      <c r="AC381">
        <v>173.38</v>
      </c>
      <c r="AD381">
        <v>45</v>
      </c>
      <c r="AE381">
        <v>17</v>
      </c>
      <c r="AF381">
        <v>2.3759999999999999</v>
      </c>
      <c r="AG381">
        <v>4.96E-3</v>
      </c>
      <c r="AH381">
        <v>2.371</v>
      </c>
      <c r="AI381">
        <v>31</v>
      </c>
      <c r="AJ381">
        <v>5</v>
      </c>
      <c r="AK381">
        <v>13</v>
      </c>
      <c r="AL381">
        <v>1</v>
      </c>
      <c r="AM381">
        <v>1</v>
      </c>
      <c r="AN381">
        <v>1</v>
      </c>
      <c r="AO381">
        <v>0.68864000000000003</v>
      </c>
      <c r="AP381">
        <v>0</v>
      </c>
      <c r="AQ381">
        <v>0</v>
      </c>
      <c r="AR381" t="s">
        <v>94</v>
      </c>
      <c r="AS381" t="s">
        <v>95</v>
      </c>
      <c r="AT381" t="s">
        <v>95</v>
      </c>
      <c r="AU381" t="s">
        <v>94</v>
      </c>
      <c r="AV381" t="s">
        <v>94</v>
      </c>
      <c r="AW381" t="s">
        <v>94</v>
      </c>
      <c r="AX381" t="s">
        <v>94</v>
      </c>
      <c r="AY381" t="s">
        <v>95</v>
      </c>
      <c r="AZ381" t="s">
        <v>94</v>
      </c>
      <c r="BA381" t="s">
        <v>94</v>
      </c>
      <c r="BB381" t="s">
        <v>94</v>
      </c>
      <c r="BC381" t="s">
        <v>94</v>
      </c>
      <c r="BD381" t="s">
        <v>94</v>
      </c>
      <c r="BI381">
        <v>0</v>
      </c>
      <c r="BJ381" t="s">
        <v>132</v>
      </c>
      <c r="BK381" t="s">
        <v>133</v>
      </c>
      <c r="BL381">
        <v>1</v>
      </c>
      <c r="BM381">
        <v>1</v>
      </c>
      <c r="BN381">
        <v>0</v>
      </c>
      <c r="BO381">
        <v>0</v>
      </c>
      <c r="BP381">
        <v>0</v>
      </c>
      <c r="BQ381">
        <v>0</v>
      </c>
      <c r="BS381">
        <v>0</v>
      </c>
      <c r="BT381">
        <v>1</v>
      </c>
      <c r="BU381">
        <v>0</v>
      </c>
      <c r="BV381">
        <v>0</v>
      </c>
      <c r="BW381">
        <v>0</v>
      </c>
      <c r="BX381">
        <v>0</v>
      </c>
      <c r="BY381">
        <v>492</v>
      </c>
      <c r="BZ381" t="s">
        <v>123</v>
      </c>
      <c r="CG381" s="4">
        <v>1</v>
      </c>
      <c r="CH381" s="4">
        <v>1</v>
      </c>
      <c r="CI381" s="5">
        <v>0</v>
      </c>
      <c r="CJ381" s="5">
        <v>0</v>
      </c>
      <c r="CK381" s="5">
        <v>0</v>
      </c>
      <c r="CL381" s="5">
        <v>0</v>
      </c>
    </row>
    <row r="382" spans="1:91" hidden="1" x14ac:dyDescent="0.2">
      <c r="A382" t="s">
        <v>834</v>
      </c>
      <c r="B382" t="s">
        <v>604</v>
      </c>
      <c r="C382" t="s">
        <v>230</v>
      </c>
      <c r="D382">
        <v>3.5</v>
      </c>
      <c r="E382" t="s">
        <v>317</v>
      </c>
      <c r="F382" t="s">
        <v>657</v>
      </c>
      <c r="G382" t="s">
        <v>326</v>
      </c>
      <c r="H382" t="s">
        <v>607</v>
      </c>
      <c r="I382">
        <v>0.87480000000000002</v>
      </c>
      <c r="J382">
        <v>0.13178000000000001</v>
      </c>
      <c r="K382">
        <v>0.49854999999999999</v>
      </c>
      <c r="L382">
        <v>2017</v>
      </c>
      <c r="M382">
        <v>5.0233999999999996</v>
      </c>
      <c r="N382">
        <v>27.387</v>
      </c>
      <c r="O382">
        <v>2.4834000000000001</v>
      </c>
      <c r="P382">
        <v>2004.9</v>
      </c>
      <c r="Q382">
        <v>-993.17</v>
      </c>
      <c r="R382">
        <v>0.76122999999999996</v>
      </c>
      <c r="S382">
        <v>0.74375000000000002</v>
      </c>
      <c r="T382">
        <v>5.0555000000000003</v>
      </c>
      <c r="U382">
        <v>2.0657000000000001</v>
      </c>
      <c r="V382">
        <v>0.61755000000000004</v>
      </c>
      <c r="W382">
        <v>0.59933000000000003</v>
      </c>
      <c r="X382">
        <v>6.3982999999999999</v>
      </c>
      <c r="Y382">
        <v>3.2673999999999999</v>
      </c>
      <c r="Z382">
        <v>0.39165</v>
      </c>
      <c r="AA382">
        <v>0.36268</v>
      </c>
      <c r="AB382">
        <v>8.0694999999999997</v>
      </c>
      <c r="AC382">
        <v>5.6548999999999996</v>
      </c>
      <c r="AD382">
        <v>45</v>
      </c>
      <c r="AE382">
        <v>22</v>
      </c>
      <c r="AF382">
        <v>1.7526999999999999</v>
      </c>
      <c r="AG382">
        <v>3.6513999999999998E-2</v>
      </c>
      <c r="AH382">
        <v>1.7161999999999999</v>
      </c>
      <c r="AI382">
        <v>44</v>
      </c>
      <c r="AJ382">
        <v>3</v>
      </c>
      <c r="AK382">
        <v>43</v>
      </c>
      <c r="AL382">
        <v>0</v>
      </c>
      <c r="AM382">
        <v>0</v>
      </c>
      <c r="AN382">
        <v>1</v>
      </c>
      <c r="AO382">
        <v>0.85741000000000001</v>
      </c>
      <c r="AP382">
        <v>0</v>
      </c>
      <c r="AQ382">
        <v>1</v>
      </c>
      <c r="AR382" t="s">
        <v>95</v>
      </c>
      <c r="AS382" t="s">
        <v>95</v>
      </c>
      <c r="AT382" t="s">
        <v>95</v>
      </c>
      <c r="AU382" t="s">
        <v>94</v>
      </c>
      <c r="AV382" t="s">
        <v>94</v>
      </c>
      <c r="AW382" t="s">
        <v>94</v>
      </c>
      <c r="AX382" t="s">
        <v>95</v>
      </c>
      <c r="AY382" t="s">
        <v>95</v>
      </c>
      <c r="AZ382" t="s">
        <v>95</v>
      </c>
      <c r="BA382" t="s">
        <v>94</v>
      </c>
      <c r="BB382" t="s">
        <v>94</v>
      </c>
      <c r="BC382" t="s">
        <v>94</v>
      </c>
      <c r="BD382" t="s">
        <v>94</v>
      </c>
      <c r="BI382">
        <v>0</v>
      </c>
      <c r="BJ382" t="s">
        <v>132</v>
      </c>
      <c r="BK382" t="s">
        <v>133</v>
      </c>
      <c r="BL382">
        <v>1</v>
      </c>
      <c r="BM382">
        <v>1</v>
      </c>
      <c r="BN382">
        <v>0</v>
      </c>
      <c r="BO382">
        <v>0</v>
      </c>
      <c r="BP382">
        <v>0</v>
      </c>
      <c r="BQ382">
        <v>0</v>
      </c>
      <c r="BS382">
        <v>0</v>
      </c>
      <c r="BT382">
        <v>1</v>
      </c>
      <c r="BU382">
        <v>0</v>
      </c>
      <c r="BV382">
        <v>0</v>
      </c>
      <c r="BW382">
        <v>0</v>
      </c>
      <c r="BX382">
        <v>0</v>
      </c>
      <c r="BY382">
        <v>493</v>
      </c>
      <c r="BZ382" t="s">
        <v>123</v>
      </c>
      <c r="CG382" s="4">
        <v>1</v>
      </c>
      <c r="CH382" s="4">
        <v>1</v>
      </c>
      <c r="CI382" s="5">
        <v>0</v>
      </c>
      <c r="CJ382" s="5">
        <v>0</v>
      </c>
      <c r="CK382" s="5">
        <v>0</v>
      </c>
      <c r="CL382" s="5">
        <v>0</v>
      </c>
    </row>
    <row r="383" spans="1:91" hidden="1" x14ac:dyDescent="0.2">
      <c r="A383" t="s">
        <v>835</v>
      </c>
      <c r="B383" t="s">
        <v>604</v>
      </c>
      <c r="C383" t="s">
        <v>230</v>
      </c>
      <c r="D383">
        <v>3.5</v>
      </c>
      <c r="E383" t="s">
        <v>317</v>
      </c>
      <c r="F383" t="s">
        <v>659</v>
      </c>
      <c r="G383" t="s">
        <v>336</v>
      </c>
      <c r="H383" t="s">
        <v>607</v>
      </c>
      <c r="I383">
        <v>0.11719</v>
      </c>
      <c r="J383">
        <v>0.11719</v>
      </c>
      <c r="K383">
        <v>14.731</v>
      </c>
      <c r="L383">
        <v>2132.8000000000002</v>
      </c>
      <c r="M383">
        <v>37.499000000000002</v>
      </c>
      <c r="N383" s="1">
        <v>301320000</v>
      </c>
      <c r="O383">
        <v>1.3113E-2</v>
      </c>
      <c r="P383">
        <v>1929.2</v>
      </c>
      <c r="Q383">
        <v>-29317</v>
      </c>
      <c r="R383">
        <v>0.99753999999999998</v>
      </c>
      <c r="S383">
        <v>0.99736000000000002</v>
      </c>
      <c r="T383">
        <v>11.137</v>
      </c>
      <c r="U383">
        <v>8.5052000000000003</v>
      </c>
      <c r="V383">
        <v>0.99753999999999998</v>
      </c>
      <c r="W383">
        <v>0.99743000000000004</v>
      </c>
      <c r="X383">
        <v>11.137</v>
      </c>
      <c r="Y383">
        <v>8.5052000000000003</v>
      </c>
      <c r="Z383">
        <v>0.72511000000000003</v>
      </c>
      <c r="AA383">
        <v>0.71201999999999999</v>
      </c>
      <c r="AB383">
        <v>117.8</v>
      </c>
      <c r="AC383">
        <v>94.561999999999998</v>
      </c>
      <c r="AD383">
        <v>45</v>
      </c>
      <c r="AE383">
        <v>43</v>
      </c>
      <c r="AF383" s="1">
        <v>2.9172000000000002E-6</v>
      </c>
      <c r="AG383" s="1">
        <v>3.3187000000000001E-9</v>
      </c>
      <c r="AH383" s="1">
        <v>2.9138E-6</v>
      </c>
      <c r="AI383">
        <v>43</v>
      </c>
      <c r="AJ383">
        <v>0</v>
      </c>
      <c r="AK383">
        <v>42</v>
      </c>
      <c r="AL383">
        <v>0</v>
      </c>
      <c r="AM383">
        <v>0</v>
      </c>
      <c r="AN383">
        <v>0</v>
      </c>
      <c r="AO383">
        <v>0.88805999999999996</v>
      </c>
      <c r="AP383">
        <v>0</v>
      </c>
      <c r="AQ383">
        <v>0</v>
      </c>
      <c r="AR383" t="s">
        <v>95</v>
      </c>
      <c r="AS383" t="s">
        <v>95</v>
      </c>
      <c r="AT383" t="s">
        <v>95</v>
      </c>
      <c r="AU383" t="s">
        <v>95</v>
      </c>
      <c r="AV383" t="s">
        <v>95</v>
      </c>
      <c r="AW383" t="s">
        <v>95</v>
      </c>
      <c r="AX383" t="s">
        <v>95</v>
      </c>
      <c r="AY383" t="s">
        <v>94</v>
      </c>
      <c r="AZ383" t="s">
        <v>95</v>
      </c>
      <c r="BA383" t="s">
        <v>94</v>
      </c>
      <c r="BB383" t="s">
        <v>95</v>
      </c>
      <c r="BC383" t="s">
        <v>94</v>
      </c>
      <c r="BD383" t="s">
        <v>95</v>
      </c>
      <c r="BH383" t="s">
        <v>389</v>
      </c>
      <c r="BI383">
        <v>1</v>
      </c>
      <c r="BJ383" t="s">
        <v>97</v>
      </c>
      <c r="BK383" t="s">
        <v>337</v>
      </c>
      <c r="BL383">
        <v>0</v>
      </c>
      <c r="BM383">
        <v>0</v>
      </c>
      <c r="BN383">
        <v>0</v>
      </c>
      <c r="BO383">
        <v>0</v>
      </c>
      <c r="BP383">
        <v>0</v>
      </c>
      <c r="BQ383">
        <v>0</v>
      </c>
      <c r="BS383">
        <v>1</v>
      </c>
      <c r="BT383">
        <v>1</v>
      </c>
      <c r="BU383">
        <v>0</v>
      </c>
      <c r="BV383">
        <v>0</v>
      </c>
      <c r="BW383">
        <v>0</v>
      </c>
      <c r="BX383">
        <v>0</v>
      </c>
      <c r="BY383">
        <v>494</v>
      </c>
      <c r="BZ383" t="s">
        <v>123</v>
      </c>
      <c r="CA383" t="s">
        <v>123</v>
      </c>
      <c r="CG383" s="4">
        <v>1</v>
      </c>
      <c r="CH383" s="4">
        <v>1</v>
      </c>
      <c r="CI383" s="5">
        <v>0</v>
      </c>
      <c r="CJ383" s="5">
        <v>0</v>
      </c>
      <c r="CK383" s="5">
        <v>0</v>
      </c>
      <c r="CL383" s="5">
        <v>0</v>
      </c>
    </row>
    <row r="384" spans="1:91" hidden="1" x14ac:dyDescent="0.2">
      <c r="A384" t="s">
        <v>836</v>
      </c>
      <c r="B384" t="s">
        <v>604</v>
      </c>
      <c r="C384" t="s">
        <v>230</v>
      </c>
      <c r="D384">
        <v>3.5</v>
      </c>
      <c r="E384" t="s">
        <v>317</v>
      </c>
      <c r="F384" t="s">
        <v>661</v>
      </c>
      <c r="G384" t="s">
        <v>340</v>
      </c>
      <c r="H384" t="s">
        <v>607</v>
      </c>
      <c r="I384">
        <v>0.13089000000000001</v>
      </c>
      <c r="J384">
        <v>0.13089000000000001</v>
      </c>
      <c r="K384">
        <v>1.5246999999999999</v>
      </c>
      <c r="L384">
        <v>2097</v>
      </c>
      <c r="M384">
        <v>33.573999999999998</v>
      </c>
      <c r="N384" s="1">
        <v>1512200</v>
      </c>
      <c r="O384">
        <v>0.83662000000000003</v>
      </c>
      <c r="P384">
        <v>1986.9</v>
      </c>
      <c r="Q384">
        <v>-3033.6</v>
      </c>
      <c r="R384">
        <v>0.97682000000000002</v>
      </c>
      <c r="S384">
        <v>0.97509000000000001</v>
      </c>
      <c r="T384">
        <v>3.6292</v>
      </c>
      <c r="U384">
        <v>2.5909</v>
      </c>
      <c r="V384">
        <v>0.97682000000000002</v>
      </c>
      <c r="W384">
        <v>0.97568999999999995</v>
      </c>
      <c r="X384">
        <v>3.6292</v>
      </c>
      <c r="Y384">
        <v>2.5909</v>
      </c>
      <c r="Z384">
        <v>0.65954000000000002</v>
      </c>
      <c r="AA384">
        <v>0.64293</v>
      </c>
      <c r="AB384">
        <v>13.91</v>
      </c>
      <c r="AC384">
        <v>11.297000000000001</v>
      </c>
      <c r="AD384">
        <v>44</v>
      </c>
      <c r="AE384">
        <v>42</v>
      </c>
      <c r="AF384" s="1">
        <v>5.6870000000000003E-5</v>
      </c>
      <c r="AG384" s="1">
        <v>6.6128E-7</v>
      </c>
      <c r="AH384" s="1">
        <v>5.6208999999999997E-5</v>
      </c>
      <c r="AI384">
        <v>42</v>
      </c>
      <c r="AJ384">
        <v>0</v>
      </c>
      <c r="AK384">
        <v>41</v>
      </c>
      <c r="AL384">
        <v>0</v>
      </c>
      <c r="AM384">
        <v>0</v>
      </c>
      <c r="AN384">
        <v>0</v>
      </c>
      <c r="AO384">
        <v>0.89744999999999997</v>
      </c>
      <c r="AP384">
        <v>0</v>
      </c>
      <c r="AQ384">
        <v>1</v>
      </c>
      <c r="AR384" t="s">
        <v>95</v>
      </c>
      <c r="AS384" t="s">
        <v>95</v>
      </c>
      <c r="AT384" t="s">
        <v>95</v>
      </c>
      <c r="AU384" t="s">
        <v>95</v>
      </c>
      <c r="AV384" t="s">
        <v>95</v>
      </c>
      <c r="AW384" t="s">
        <v>95</v>
      </c>
      <c r="AX384" t="s">
        <v>95</v>
      </c>
      <c r="AY384" t="s">
        <v>94</v>
      </c>
      <c r="AZ384" t="s">
        <v>95</v>
      </c>
      <c r="BA384" t="s">
        <v>94</v>
      </c>
      <c r="BB384" t="s">
        <v>95</v>
      </c>
      <c r="BC384" t="s">
        <v>95</v>
      </c>
      <c r="BD384" t="s">
        <v>95</v>
      </c>
      <c r="BH384" t="s">
        <v>341</v>
      </c>
      <c r="BI384">
        <v>1</v>
      </c>
      <c r="BJ384" t="s">
        <v>97</v>
      </c>
      <c r="BK384" t="s">
        <v>138</v>
      </c>
      <c r="BL384">
        <v>0</v>
      </c>
      <c r="BM384">
        <v>0</v>
      </c>
      <c r="BN384">
        <v>0</v>
      </c>
      <c r="BO384">
        <v>0</v>
      </c>
      <c r="BP384">
        <v>0</v>
      </c>
      <c r="BQ384">
        <v>0</v>
      </c>
      <c r="BS384">
        <v>1</v>
      </c>
      <c r="BT384">
        <v>1</v>
      </c>
      <c r="BU384">
        <v>0</v>
      </c>
      <c r="BV384">
        <v>0</v>
      </c>
      <c r="BW384">
        <v>0</v>
      </c>
      <c r="BX384">
        <v>0</v>
      </c>
      <c r="BY384">
        <v>495</v>
      </c>
      <c r="BZ384" t="s">
        <v>123</v>
      </c>
      <c r="CA384" t="s">
        <v>123</v>
      </c>
      <c r="CG384" s="4">
        <v>1</v>
      </c>
      <c r="CH384" s="4">
        <v>1</v>
      </c>
      <c r="CI384" s="5">
        <v>0</v>
      </c>
      <c r="CJ384" s="5">
        <v>0</v>
      </c>
      <c r="CK384" s="5">
        <v>0</v>
      </c>
      <c r="CL384" s="5">
        <v>0</v>
      </c>
    </row>
    <row r="385" spans="1:90" hidden="1" x14ac:dyDescent="0.2">
      <c r="A385" t="s">
        <v>837</v>
      </c>
      <c r="B385" t="s">
        <v>604</v>
      </c>
      <c r="C385" t="s">
        <v>230</v>
      </c>
      <c r="D385">
        <v>3.5</v>
      </c>
      <c r="E385" t="s">
        <v>317</v>
      </c>
      <c r="F385" t="s">
        <v>663</v>
      </c>
      <c r="G385" t="s">
        <v>344</v>
      </c>
      <c r="H385" t="s">
        <v>607</v>
      </c>
      <c r="I385">
        <v>0.15201000000000001</v>
      </c>
      <c r="J385">
        <v>0.12038</v>
      </c>
      <c r="K385">
        <v>1.6223000000000001</v>
      </c>
      <c r="L385">
        <v>2027.2</v>
      </c>
      <c r="M385">
        <v>28.908999999999999</v>
      </c>
      <c r="N385">
        <v>253.01</v>
      </c>
      <c r="O385">
        <v>0.87211000000000005</v>
      </c>
      <c r="P385">
        <v>1984.7</v>
      </c>
      <c r="Q385">
        <v>-3228.2</v>
      </c>
      <c r="R385">
        <v>0.97304000000000002</v>
      </c>
      <c r="S385">
        <v>0.97106999999999999</v>
      </c>
      <c r="T385">
        <v>4.2055999999999996</v>
      </c>
      <c r="U385">
        <v>3.1335000000000002</v>
      </c>
      <c r="V385">
        <v>0.97092000000000001</v>
      </c>
      <c r="W385">
        <v>0.96953</v>
      </c>
      <c r="X385">
        <v>4.3684000000000003</v>
      </c>
      <c r="Y385">
        <v>2.7930999999999999</v>
      </c>
      <c r="Z385">
        <v>0.67654000000000003</v>
      </c>
      <c r="AA385">
        <v>0.66113999999999995</v>
      </c>
      <c r="AB385">
        <v>14.568</v>
      </c>
      <c r="AC385">
        <v>12.192</v>
      </c>
      <c r="AD385">
        <v>45</v>
      </c>
      <c r="AE385">
        <v>43</v>
      </c>
      <c r="AF385">
        <v>0.33990999999999999</v>
      </c>
      <c r="AG385">
        <v>3.9524E-3</v>
      </c>
      <c r="AH385">
        <v>0.33595000000000003</v>
      </c>
      <c r="AI385">
        <v>43</v>
      </c>
      <c r="AJ385">
        <v>1</v>
      </c>
      <c r="AK385">
        <v>42</v>
      </c>
      <c r="AL385">
        <v>0</v>
      </c>
      <c r="AM385">
        <v>0</v>
      </c>
      <c r="AN385">
        <v>0</v>
      </c>
      <c r="AO385">
        <v>0.91369999999999996</v>
      </c>
      <c r="AP385">
        <v>0</v>
      </c>
      <c r="AQ385">
        <v>1</v>
      </c>
      <c r="AR385" t="s">
        <v>95</v>
      </c>
      <c r="AS385" t="s">
        <v>95</v>
      </c>
      <c r="AT385" t="s">
        <v>95</v>
      </c>
      <c r="AU385" t="s">
        <v>95</v>
      </c>
      <c r="AV385" t="s">
        <v>95</v>
      </c>
      <c r="AW385" t="s">
        <v>95</v>
      </c>
      <c r="AX385" t="s">
        <v>95</v>
      </c>
      <c r="AY385" t="s">
        <v>95</v>
      </c>
      <c r="AZ385" t="s">
        <v>95</v>
      </c>
      <c r="BA385" t="s">
        <v>95</v>
      </c>
      <c r="BB385" t="s">
        <v>95</v>
      </c>
      <c r="BC385" t="s">
        <v>95</v>
      </c>
      <c r="BD385" t="s">
        <v>95</v>
      </c>
      <c r="BH385" t="s">
        <v>345</v>
      </c>
      <c r="BI385">
        <v>1</v>
      </c>
      <c r="BJ385" t="s">
        <v>97</v>
      </c>
      <c r="BK385" t="s">
        <v>180</v>
      </c>
      <c r="BL385">
        <v>0</v>
      </c>
      <c r="BM385">
        <v>0</v>
      </c>
      <c r="BN385">
        <v>0</v>
      </c>
      <c r="BO385">
        <v>0</v>
      </c>
      <c r="BP385">
        <v>0</v>
      </c>
      <c r="BQ385">
        <v>0</v>
      </c>
      <c r="BS385">
        <v>1</v>
      </c>
      <c r="BT385">
        <v>1</v>
      </c>
      <c r="BU385">
        <v>0</v>
      </c>
      <c r="BV385">
        <v>0</v>
      </c>
      <c r="BW385">
        <v>0</v>
      </c>
      <c r="BX385">
        <v>0</v>
      </c>
      <c r="BY385">
        <v>496</v>
      </c>
      <c r="BZ385" t="s">
        <v>123</v>
      </c>
      <c r="CA385" t="s">
        <v>123</v>
      </c>
      <c r="CG385" s="4">
        <v>1</v>
      </c>
      <c r="CH385" s="4">
        <v>1</v>
      </c>
      <c r="CI385" s="5">
        <v>0</v>
      </c>
      <c r="CJ385" s="5">
        <v>0</v>
      </c>
      <c r="CK385" s="5">
        <v>0</v>
      </c>
      <c r="CL385" s="5">
        <v>0</v>
      </c>
    </row>
    <row r="386" spans="1:90" hidden="1" x14ac:dyDescent="0.2">
      <c r="A386" t="s">
        <v>838</v>
      </c>
      <c r="B386" t="s">
        <v>604</v>
      </c>
      <c r="C386" t="s">
        <v>230</v>
      </c>
      <c r="D386">
        <v>3.5</v>
      </c>
      <c r="E386" t="s">
        <v>317</v>
      </c>
      <c r="F386" t="s">
        <v>665</v>
      </c>
      <c r="G386" t="s">
        <v>348</v>
      </c>
      <c r="H386" t="s">
        <v>607</v>
      </c>
      <c r="I386">
        <v>0.37759999999999999</v>
      </c>
      <c r="J386">
        <v>1.6031E-2</v>
      </c>
      <c r="K386">
        <v>0.15816</v>
      </c>
      <c r="L386">
        <v>2046.3</v>
      </c>
      <c r="M386">
        <v>11.638</v>
      </c>
      <c r="N386" s="1">
        <v>455610</v>
      </c>
      <c r="O386">
        <v>1552</v>
      </c>
      <c r="P386" s="1">
        <v>157750</v>
      </c>
      <c r="Q386">
        <v>-314.64</v>
      </c>
      <c r="R386">
        <v>0.86914000000000002</v>
      </c>
      <c r="S386">
        <v>0.85823000000000005</v>
      </c>
      <c r="T386">
        <v>1.1434</v>
      </c>
      <c r="U386">
        <v>0.68589999999999995</v>
      </c>
      <c r="V386">
        <v>-0.25625999999999999</v>
      </c>
      <c r="W386">
        <v>-0.32416</v>
      </c>
      <c r="X386">
        <v>3.5426000000000002</v>
      </c>
      <c r="Y386">
        <v>1.6</v>
      </c>
      <c r="Z386">
        <v>0.33366000000000001</v>
      </c>
      <c r="AA386">
        <v>0.29764000000000002</v>
      </c>
      <c r="AB386">
        <v>2.5800999999999998</v>
      </c>
      <c r="AC386">
        <v>1.6429</v>
      </c>
      <c r="AD386">
        <v>40</v>
      </c>
      <c r="AE386">
        <v>19</v>
      </c>
      <c r="AF386" s="1">
        <v>3.2923000000000003E-5</v>
      </c>
      <c r="AG386" s="1">
        <v>2.1948999999999999E-6</v>
      </c>
      <c r="AH386" s="1">
        <v>3.0728000000000001E-5</v>
      </c>
      <c r="AI386">
        <v>38</v>
      </c>
      <c r="AJ386">
        <v>0</v>
      </c>
      <c r="AK386">
        <v>37</v>
      </c>
      <c r="AL386">
        <v>0</v>
      </c>
      <c r="AM386">
        <v>0</v>
      </c>
      <c r="AN386">
        <v>1</v>
      </c>
      <c r="AO386">
        <v>0.61951999999999996</v>
      </c>
      <c r="AP386">
        <v>0</v>
      </c>
      <c r="AQ386">
        <v>1</v>
      </c>
      <c r="AR386" t="s">
        <v>95</v>
      </c>
      <c r="AS386" t="s">
        <v>95</v>
      </c>
      <c r="AT386" t="s">
        <v>95</v>
      </c>
      <c r="AU386" t="s">
        <v>94</v>
      </c>
      <c r="AV386" t="s">
        <v>94</v>
      </c>
      <c r="AW386" t="s">
        <v>94</v>
      </c>
      <c r="AX386" t="s">
        <v>94</v>
      </c>
      <c r="AY386" t="s">
        <v>94</v>
      </c>
      <c r="AZ386" t="s">
        <v>95</v>
      </c>
      <c r="BA386" t="s">
        <v>94</v>
      </c>
      <c r="BB386" t="s">
        <v>94</v>
      </c>
      <c r="BC386" t="s">
        <v>94</v>
      </c>
      <c r="BD386" t="s">
        <v>94</v>
      </c>
      <c r="BH386" t="s">
        <v>341</v>
      </c>
      <c r="BI386">
        <v>1</v>
      </c>
      <c r="BJ386" t="s">
        <v>97</v>
      </c>
      <c r="BK386" t="s">
        <v>138</v>
      </c>
      <c r="BL386">
        <v>0</v>
      </c>
      <c r="BM386">
        <v>0</v>
      </c>
      <c r="BN386">
        <v>0</v>
      </c>
      <c r="BO386">
        <v>0</v>
      </c>
      <c r="BP386">
        <v>0</v>
      </c>
      <c r="BQ386">
        <v>0</v>
      </c>
      <c r="BS386">
        <v>1</v>
      </c>
      <c r="BT386">
        <v>1</v>
      </c>
      <c r="BU386">
        <v>0</v>
      </c>
      <c r="BV386">
        <v>0</v>
      </c>
      <c r="BW386">
        <v>0</v>
      </c>
      <c r="BX386">
        <v>0</v>
      </c>
      <c r="BY386">
        <v>497</v>
      </c>
      <c r="BZ386" t="s">
        <v>123</v>
      </c>
      <c r="CA386" t="s">
        <v>123</v>
      </c>
      <c r="CG386" s="4">
        <v>1</v>
      </c>
      <c r="CH386" s="4">
        <v>1</v>
      </c>
      <c r="CI386" s="5">
        <v>0</v>
      </c>
      <c r="CJ386" s="5">
        <v>0</v>
      </c>
      <c r="CK386" s="5">
        <v>0</v>
      </c>
      <c r="CL386" s="5">
        <v>0</v>
      </c>
    </row>
    <row r="387" spans="1:90" hidden="1" x14ac:dyDescent="0.2">
      <c r="A387" t="s">
        <v>839</v>
      </c>
      <c r="B387" t="s">
        <v>604</v>
      </c>
      <c r="C387" t="s">
        <v>230</v>
      </c>
      <c r="D387">
        <v>3.5</v>
      </c>
      <c r="E387" t="s">
        <v>317</v>
      </c>
      <c r="F387" t="s">
        <v>667</v>
      </c>
      <c r="G387" t="s">
        <v>351</v>
      </c>
      <c r="H387" t="s">
        <v>607</v>
      </c>
      <c r="I387">
        <v>0.51354999999999995</v>
      </c>
      <c r="J387">
        <v>0.23691000000000001</v>
      </c>
      <c r="K387">
        <v>1.9996</v>
      </c>
      <c r="L387">
        <v>2020.7</v>
      </c>
      <c r="M387">
        <v>8.5571000000000002</v>
      </c>
      <c r="N387">
        <v>190.54</v>
      </c>
      <c r="O387">
        <v>0.13322000000000001</v>
      </c>
      <c r="P387">
        <v>1993.6</v>
      </c>
      <c r="Q387">
        <v>-3985.6</v>
      </c>
      <c r="R387">
        <v>0.99531000000000003</v>
      </c>
      <c r="S387">
        <v>0.99495999999999996</v>
      </c>
      <c r="T387">
        <v>2.7595999999999998</v>
      </c>
      <c r="U387">
        <v>1.2924</v>
      </c>
      <c r="V387">
        <v>0.97143999999999997</v>
      </c>
      <c r="W387">
        <v>0.97008000000000005</v>
      </c>
      <c r="X387">
        <v>6.8075000000000001</v>
      </c>
      <c r="Y387">
        <v>3.6057000000000001</v>
      </c>
      <c r="Z387">
        <v>0.41556999999999999</v>
      </c>
      <c r="AA387">
        <v>0.38773999999999997</v>
      </c>
      <c r="AB387">
        <v>30.795999999999999</v>
      </c>
      <c r="AC387">
        <v>23.04</v>
      </c>
      <c r="AD387">
        <v>45</v>
      </c>
      <c r="AE387">
        <v>14</v>
      </c>
      <c r="AF387">
        <v>0.81345999999999996</v>
      </c>
      <c r="AG387">
        <v>1.0496E-2</v>
      </c>
      <c r="AH387">
        <v>0.80296999999999996</v>
      </c>
      <c r="AI387">
        <v>14</v>
      </c>
      <c r="AJ387">
        <v>0</v>
      </c>
      <c r="AK387">
        <v>13</v>
      </c>
      <c r="AL387">
        <v>0</v>
      </c>
      <c r="AM387">
        <v>0</v>
      </c>
      <c r="AN387">
        <v>0</v>
      </c>
      <c r="AO387">
        <v>0.84314</v>
      </c>
      <c r="AP387">
        <v>0</v>
      </c>
      <c r="AQ387">
        <v>0</v>
      </c>
      <c r="AR387" t="s">
        <v>95</v>
      </c>
      <c r="AS387" t="s">
        <v>95</v>
      </c>
      <c r="AT387" t="s">
        <v>95</v>
      </c>
      <c r="AU387" t="s">
        <v>95</v>
      </c>
      <c r="AV387" t="s">
        <v>95</v>
      </c>
      <c r="AW387" t="s">
        <v>95</v>
      </c>
      <c r="AX387" t="s">
        <v>95</v>
      </c>
      <c r="AY387" t="s">
        <v>95</v>
      </c>
      <c r="AZ387" t="s">
        <v>95</v>
      </c>
      <c r="BA387" t="s">
        <v>95</v>
      </c>
      <c r="BB387" t="s">
        <v>95</v>
      </c>
      <c r="BC387" t="s">
        <v>95</v>
      </c>
      <c r="BD387" t="s">
        <v>95</v>
      </c>
      <c r="BI387">
        <v>0</v>
      </c>
      <c r="BJ387" t="s">
        <v>137</v>
      </c>
      <c r="BK387" t="s">
        <v>180</v>
      </c>
      <c r="BL387">
        <v>1</v>
      </c>
      <c r="BM387">
        <v>1</v>
      </c>
      <c r="BN387">
        <v>0</v>
      </c>
      <c r="BO387">
        <v>0</v>
      </c>
      <c r="BP387">
        <v>0</v>
      </c>
      <c r="BQ387">
        <v>0</v>
      </c>
      <c r="BS387">
        <v>1</v>
      </c>
      <c r="BT387">
        <v>1</v>
      </c>
      <c r="BU387">
        <v>0</v>
      </c>
      <c r="BV387">
        <v>0</v>
      </c>
      <c r="BW387">
        <v>0</v>
      </c>
      <c r="BX387">
        <v>0</v>
      </c>
      <c r="BY387">
        <v>498</v>
      </c>
      <c r="CG387" s="4">
        <v>1</v>
      </c>
      <c r="CH387" s="4">
        <v>1</v>
      </c>
      <c r="CI387" s="5">
        <v>0</v>
      </c>
      <c r="CJ387" s="5">
        <v>0</v>
      </c>
      <c r="CK387" s="5">
        <v>0</v>
      </c>
      <c r="CL387" s="5">
        <v>0</v>
      </c>
    </row>
    <row r="388" spans="1:90" hidden="1" x14ac:dyDescent="0.2">
      <c r="A388" t="s">
        <v>840</v>
      </c>
      <c r="B388" t="s">
        <v>604</v>
      </c>
      <c r="C388" t="s">
        <v>230</v>
      </c>
      <c r="D388">
        <v>3.5</v>
      </c>
      <c r="E388" t="s">
        <v>317</v>
      </c>
      <c r="F388" t="s">
        <v>669</v>
      </c>
      <c r="G388" t="s">
        <v>354</v>
      </c>
      <c r="H388" t="s">
        <v>607</v>
      </c>
      <c r="I388">
        <v>0.43103999999999998</v>
      </c>
      <c r="J388">
        <v>3.1444E-2</v>
      </c>
      <c r="K388">
        <v>0.31941999999999998</v>
      </c>
      <c r="L388">
        <v>2049.1</v>
      </c>
      <c r="M388">
        <v>10.195</v>
      </c>
      <c r="N388" s="1">
        <v>6537400</v>
      </c>
      <c r="O388">
        <v>1548.5</v>
      </c>
      <c r="P388" s="1">
        <v>158100</v>
      </c>
      <c r="Q388">
        <v>-636.42999999999995</v>
      </c>
      <c r="R388">
        <v>0.95164000000000004</v>
      </c>
      <c r="S388">
        <v>0.94782999999999995</v>
      </c>
      <c r="T388">
        <v>1.5138</v>
      </c>
      <c r="U388">
        <v>0.60187999999999997</v>
      </c>
      <c r="V388">
        <v>-0.13952999999999999</v>
      </c>
      <c r="W388">
        <v>-0.19797000000000001</v>
      </c>
      <c r="X388">
        <v>7.3484999999999996</v>
      </c>
      <c r="Y388">
        <v>2.5714000000000001</v>
      </c>
      <c r="Z388">
        <v>0.31633</v>
      </c>
      <c r="AA388">
        <v>0.28127000000000002</v>
      </c>
      <c r="AB388">
        <v>5.6919000000000004</v>
      </c>
      <c r="AC388">
        <v>3.5343</v>
      </c>
      <c r="AD388">
        <v>42</v>
      </c>
      <c r="AE388">
        <v>11</v>
      </c>
      <c r="AF388" s="1">
        <v>5.9657000000000003E-6</v>
      </c>
      <c r="AG388" s="1">
        <v>1.5297E-7</v>
      </c>
      <c r="AH388" s="1">
        <v>5.8127000000000003E-6</v>
      </c>
      <c r="AI388">
        <v>11</v>
      </c>
      <c r="AJ388">
        <v>0</v>
      </c>
      <c r="AK388">
        <v>9</v>
      </c>
      <c r="AL388">
        <v>0</v>
      </c>
      <c r="AM388">
        <v>0</v>
      </c>
      <c r="AN388">
        <v>1</v>
      </c>
      <c r="AO388">
        <v>0.52866000000000002</v>
      </c>
      <c r="AP388">
        <v>0</v>
      </c>
      <c r="AQ388">
        <v>1</v>
      </c>
      <c r="AR388" t="s">
        <v>95</v>
      </c>
      <c r="AS388" t="s">
        <v>95</v>
      </c>
      <c r="AT388" t="s">
        <v>95</v>
      </c>
      <c r="AU388" t="s">
        <v>95</v>
      </c>
      <c r="AV388" t="s">
        <v>95</v>
      </c>
      <c r="AW388" t="s">
        <v>95</v>
      </c>
      <c r="AX388" t="s">
        <v>94</v>
      </c>
      <c r="AY388" t="s">
        <v>94</v>
      </c>
      <c r="AZ388" t="s">
        <v>95</v>
      </c>
      <c r="BA388" t="s">
        <v>94</v>
      </c>
      <c r="BB388" t="s">
        <v>94</v>
      </c>
      <c r="BC388" t="s">
        <v>95</v>
      </c>
      <c r="BD388" t="s">
        <v>95</v>
      </c>
      <c r="BH388" t="s">
        <v>341</v>
      </c>
      <c r="BI388">
        <v>1</v>
      </c>
      <c r="BJ388" t="s">
        <v>97</v>
      </c>
      <c r="BK388" t="s">
        <v>138</v>
      </c>
      <c r="BL388">
        <v>0</v>
      </c>
      <c r="BM388">
        <v>0</v>
      </c>
      <c r="BN388">
        <v>0</v>
      </c>
      <c r="BO388">
        <v>0</v>
      </c>
      <c r="BP388">
        <v>0</v>
      </c>
      <c r="BQ388">
        <v>0</v>
      </c>
      <c r="BS388">
        <v>1</v>
      </c>
      <c r="BT388">
        <v>1</v>
      </c>
      <c r="BU388">
        <v>0</v>
      </c>
      <c r="BV388">
        <v>0</v>
      </c>
      <c r="BW388">
        <v>0</v>
      </c>
      <c r="BX388">
        <v>0</v>
      </c>
      <c r="BY388">
        <v>499</v>
      </c>
      <c r="BZ388" t="s">
        <v>123</v>
      </c>
      <c r="CA388" t="s">
        <v>123</v>
      </c>
      <c r="CG388" s="4">
        <v>1</v>
      </c>
      <c r="CH388" s="4">
        <v>1</v>
      </c>
      <c r="CI388" s="5">
        <v>0</v>
      </c>
      <c r="CJ388" s="5">
        <v>0</v>
      </c>
      <c r="CK388" s="5">
        <v>0</v>
      </c>
      <c r="CL388" s="5">
        <v>0</v>
      </c>
    </row>
    <row r="389" spans="1:90" hidden="1" x14ac:dyDescent="0.2">
      <c r="A389" t="s">
        <v>841</v>
      </c>
      <c r="B389" t="s">
        <v>604</v>
      </c>
      <c r="C389" t="s">
        <v>230</v>
      </c>
      <c r="D389">
        <v>3.5</v>
      </c>
      <c r="E389" t="s">
        <v>317</v>
      </c>
      <c r="F389" t="s">
        <v>671</v>
      </c>
      <c r="G389" t="s">
        <v>357</v>
      </c>
      <c r="H389" t="s">
        <v>607</v>
      </c>
      <c r="I389">
        <v>0.91217000000000004</v>
      </c>
      <c r="J389">
        <v>0.23462</v>
      </c>
      <c r="K389">
        <v>41.5</v>
      </c>
      <c r="L389">
        <v>2019.6</v>
      </c>
      <c r="M389">
        <v>4.8175999999999997</v>
      </c>
      <c r="N389">
        <v>3198.2</v>
      </c>
      <c r="O389" s="1">
        <v>7.8781E-6</v>
      </c>
      <c r="P389">
        <v>1938.9</v>
      </c>
      <c r="Q389">
        <v>-82722</v>
      </c>
      <c r="R389">
        <v>0.99526999999999999</v>
      </c>
      <c r="S389">
        <v>0.99492000000000003</v>
      </c>
      <c r="T389">
        <v>59.460999999999999</v>
      </c>
      <c r="U389">
        <v>27.154</v>
      </c>
      <c r="V389">
        <v>0.93108999999999997</v>
      </c>
      <c r="W389">
        <v>0.92781000000000002</v>
      </c>
      <c r="X389">
        <v>226.94</v>
      </c>
      <c r="Y389">
        <v>119.42</v>
      </c>
      <c r="Z389">
        <v>0.38863999999999999</v>
      </c>
      <c r="AA389">
        <v>0.35953000000000002</v>
      </c>
      <c r="AB389">
        <v>675.98</v>
      </c>
      <c r="AC389">
        <v>512.92999999999995</v>
      </c>
      <c r="AD389">
        <v>45</v>
      </c>
      <c r="AE389">
        <v>14</v>
      </c>
      <c r="AF389">
        <v>0.95952999999999999</v>
      </c>
      <c r="AG389">
        <v>7.7072999999999996E-4</v>
      </c>
      <c r="AH389">
        <v>0.95875999999999995</v>
      </c>
      <c r="AI389">
        <v>14</v>
      </c>
      <c r="AJ389">
        <v>0</v>
      </c>
      <c r="AK389">
        <v>13</v>
      </c>
      <c r="AL389">
        <v>0</v>
      </c>
      <c r="AM389">
        <v>0</v>
      </c>
      <c r="AN389">
        <v>1</v>
      </c>
      <c r="AO389">
        <v>0.85816999999999999</v>
      </c>
      <c r="AP389">
        <v>0</v>
      </c>
      <c r="AQ389">
        <v>0</v>
      </c>
      <c r="AR389" t="s">
        <v>95</v>
      </c>
      <c r="AS389" t="s">
        <v>95</v>
      </c>
      <c r="AT389" t="s">
        <v>95</v>
      </c>
      <c r="AU389" t="s">
        <v>95</v>
      </c>
      <c r="AV389" t="s">
        <v>95</v>
      </c>
      <c r="AW389" t="s">
        <v>95</v>
      </c>
      <c r="AX389" t="s">
        <v>95</v>
      </c>
      <c r="AY389" t="s">
        <v>95</v>
      </c>
      <c r="AZ389" t="s">
        <v>95</v>
      </c>
      <c r="BA389" t="s">
        <v>95</v>
      </c>
      <c r="BB389" t="s">
        <v>95</v>
      </c>
      <c r="BC389" t="s">
        <v>95</v>
      </c>
      <c r="BD389" t="s">
        <v>95</v>
      </c>
      <c r="BI389">
        <v>0</v>
      </c>
      <c r="BJ389" t="s">
        <v>137</v>
      </c>
      <c r="BK389" t="s">
        <v>180</v>
      </c>
      <c r="BL389">
        <v>1</v>
      </c>
      <c r="BM389">
        <v>1</v>
      </c>
      <c r="BN389">
        <v>0</v>
      </c>
      <c r="BO389">
        <v>0</v>
      </c>
      <c r="BP389">
        <v>0</v>
      </c>
      <c r="BQ389">
        <v>0</v>
      </c>
      <c r="BS389">
        <v>1</v>
      </c>
      <c r="BT389">
        <v>1</v>
      </c>
      <c r="BU389">
        <v>0</v>
      </c>
      <c r="BV389">
        <v>0</v>
      </c>
      <c r="BW389">
        <v>0</v>
      </c>
      <c r="BX389">
        <v>0</v>
      </c>
      <c r="BY389">
        <v>500</v>
      </c>
      <c r="CG389" s="4">
        <v>1</v>
      </c>
      <c r="CH389" s="4">
        <v>1</v>
      </c>
      <c r="CI389" s="5">
        <v>0</v>
      </c>
      <c r="CJ389" s="5">
        <v>0</v>
      </c>
      <c r="CK389" s="5">
        <v>0</v>
      </c>
      <c r="CL389" s="5">
        <v>0</v>
      </c>
    </row>
    <row r="390" spans="1:90" hidden="1" x14ac:dyDescent="0.2">
      <c r="A390" t="s">
        <v>842</v>
      </c>
      <c r="B390" t="s">
        <v>604</v>
      </c>
      <c r="C390" t="s">
        <v>230</v>
      </c>
      <c r="D390">
        <v>3.5</v>
      </c>
      <c r="E390" t="s">
        <v>317</v>
      </c>
      <c r="F390" t="s">
        <v>673</v>
      </c>
      <c r="G390" t="s">
        <v>360</v>
      </c>
      <c r="H390" t="s">
        <v>607</v>
      </c>
      <c r="I390">
        <v>0.71260999999999997</v>
      </c>
      <c r="J390">
        <v>0.43373</v>
      </c>
      <c r="K390">
        <v>8.3223000000000003</v>
      </c>
      <c r="L390">
        <v>2020.2</v>
      </c>
      <c r="M390">
        <v>6.1666999999999996</v>
      </c>
      <c r="N390">
        <v>1471.4</v>
      </c>
      <c r="O390" s="1">
        <v>5.5252999999999999E-7</v>
      </c>
      <c r="P390">
        <v>1971.9</v>
      </c>
      <c r="Q390">
        <v>-16584</v>
      </c>
      <c r="R390">
        <v>0.97260000000000002</v>
      </c>
      <c r="S390">
        <v>0.97043999999999997</v>
      </c>
      <c r="T390">
        <v>31.756</v>
      </c>
      <c r="U390">
        <v>13.172000000000001</v>
      </c>
      <c r="V390">
        <v>0.96611999999999998</v>
      </c>
      <c r="W390">
        <v>0.96438000000000001</v>
      </c>
      <c r="X390">
        <v>35.311999999999998</v>
      </c>
      <c r="Y390">
        <v>15.451000000000001</v>
      </c>
      <c r="Z390">
        <v>0.27650000000000002</v>
      </c>
      <c r="AA390">
        <v>0.23938999999999999</v>
      </c>
      <c r="AB390">
        <v>163.18</v>
      </c>
      <c r="AC390">
        <v>106.3</v>
      </c>
      <c r="AD390">
        <v>42</v>
      </c>
      <c r="AE390">
        <v>11</v>
      </c>
      <c r="AF390">
        <v>0.63324999999999998</v>
      </c>
      <c r="AG390">
        <v>1.6753E-3</v>
      </c>
      <c r="AH390">
        <v>0.63156999999999996</v>
      </c>
      <c r="AI390">
        <v>11</v>
      </c>
      <c r="AJ390">
        <v>0</v>
      </c>
      <c r="AK390">
        <v>10</v>
      </c>
      <c r="AL390">
        <v>0</v>
      </c>
      <c r="AM390">
        <v>0</v>
      </c>
      <c r="AN390">
        <v>1</v>
      </c>
      <c r="AO390">
        <v>0.66003999999999996</v>
      </c>
      <c r="AP390">
        <v>0</v>
      </c>
      <c r="AQ390">
        <v>0</v>
      </c>
      <c r="AR390" t="s">
        <v>95</v>
      </c>
      <c r="AS390" t="s">
        <v>95</v>
      </c>
      <c r="AT390" t="s">
        <v>95</v>
      </c>
      <c r="AU390" t="s">
        <v>94</v>
      </c>
      <c r="AV390" t="s">
        <v>95</v>
      </c>
      <c r="AW390" t="s">
        <v>94</v>
      </c>
      <c r="AX390" t="s">
        <v>94</v>
      </c>
      <c r="AY390" t="s">
        <v>95</v>
      </c>
      <c r="AZ390" t="s">
        <v>94</v>
      </c>
      <c r="BA390" t="s">
        <v>94</v>
      </c>
      <c r="BB390" t="s">
        <v>94</v>
      </c>
      <c r="BC390" t="s">
        <v>94</v>
      </c>
      <c r="BD390" t="s">
        <v>94</v>
      </c>
      <c r="BH390" t="s">
        <v>341</v>
      </c>
      <c r="BI390">
        <v>1</v>
      </c>
      <c r="BJ390" t="s">
        <v>97</v>
      </c>
      <c r="BK390" t="s">
        <v>138</v>
      </c>
      <c r="BL390">
        <v>0</v>
      </c>
      <c r="BM390">
        <v>0</v>
      </c>
      <c r="BN390">
        <v>0</v>
      </c>
      <c r="BO390">
        <v>0</v>
      </c>
      <c r="BP390">
        <v>0</v>
      </c>
      <c r="BQ390">
        <v>0</v>
      </c>
      <c r="BS390">
        <v>1</v>
      </c>
      <c r="BT390">
        <v>1</v>
      </c>
      <c r="BU390">
        <v>0</v>
      </c>
      <c r="BV390">
        <v>0</v>
      </c>
      <c r="BW390">
        <v>0</v>
      </c>
      <c r="BX390">
        <v>0</v>
      </c>
      <c r="BY390">
        <v>501</v>
      </c>
      <c r="BZ390" t="s">
        <v>123</v>
      </c>
      <c r="CA390" t="s">
        <v>123</v>
      </c>
      <c r="CG390" s="4">
        <v>1</v>
      </c>
      <c r="CH390" s="4">
        <v>1</v>
      </c>
      <c r="CI390" s="5">
        <v>0</v>
      </c>
      <c r="CJ390" s="5">
        <v>0</v>
      </c>
      <c r="CK390" s="5">
        <v>0</v>
      </c>
      <c r="CL390" s="5">
        <v>0</v>
      </c>
    </row>
    <row r="391" spans="1:90" hidden="1" x14ac:dyDescent="0.2">
      <c r="A391" t="s">
        <v>843</v>
      </c>
      <c r="B391" t="s">
        <v>604</v>
      </c>
      <c r="C391" t="s">
        <v>230</v>
      </c>
      <c r="D391">
        <v>3.5</v>
      </c>
      <c r="E391" t="s">
        <v>317</v>
      </c>
      <c r="F391" t="s">
        <v>675</v>
      </c>
      <c r="G391" t="s">
        <v>357</v>
      </c>
      <c r="H391" t="s">
        <v>607</v>
      </c>
      <c r="I391">
        <v>0.46221000000000001</v>
      </c>
      <c r="J391">
        <v>0.17482</v>
      </c>
      <c r="K391">
        <v>93.495000000000005</v>
      </c>
      <c r="L391">
        <v>2018.5</v>
      </c>
      <c r="M391">
        <v>9.5075000000000003</v>
      </c>
      <c r="N391">
        <v>6297.5</v>
      </c>
      <c r="O391" s="1">
        <v>4.8569999999999997E-5</v>
      </c>
      <c r="P391">
        <v>1916.7</v>
      </c>
      <c r="Q391" s="1">
        <v>-186310</v>
      </c>
      <c r="R391">
        <v>0.98946999999999996</v>
      </c>
      <c r="S391">
        <v>0.98870000000000002</v>
      </c>
      <c r="T391">
        <v>174.58</v>
      </c>
      <c r="U391">
        <v>93.84</v>
      </c>
      <c r="V391">
        <v>0.94527000000000005</v>
      </c>
      <c r="W391">
        <v>0.94266000000000005</v>
      </c>
      <c r="X391">
        <v>398.09</v>
      </c>
      <c r="Y391">
        <v>231.73</v>
      </c>
      <c r="Z391">
        <v>0.50919000000000003</v>
      </c>
      <c r="AA391">
        <v>0.48581000000000002</v>
      </c>
      <c r="AB391">
        <v>1192.0999999999999</v>
      </c>
      <c r="AC391">
        <v>956.44</v>
      </c>
      <c r="AD391">
        <v>45</v>
      </c>
      <c r="AE391">
        <v>31</v>
      </c>
      <c r="AF391">
        <v>0.88807000000000003</v>
      </c>
      <c r="AG391">
        <v>3.4935000000000001E-3</v>
      </c>
      <c r="AH391">
        <v>0.88456999999999997</v>
      </c>
      <c r="AI391">
        <v>31</v>
      </c>
      <c r="AJ391">
        <v>0</v>
      </c>
      <c r="AK391">
        <v>30</v>
      </c>
      <c r="AL391">
        <v>0</v>
      </c>
      <c r="AM391">
        <v>0</v>
      </c>
      <c r="AN391">
        <v>1</v>
      </c>
      <c r="AO391">
        <v>0.89102999999999999</v>
      </c>
      <c r="AP391">
        <v>0</v>
      </c>
      <c r="AQ391">
        <v>0</v>
      </c>
      <c r="AR391" t="s">
        <v>95</v>
      </c>
      <c r="AS391" t="s">
        <v>95</v>
      </c>
      <c r="AT391" t="s">
        <v>95</v>
      </c>
      <c r="AU391" t="s">
        <v>94</v>
      </c>
      <c r="AV391" t="s">
        <v>95</v>
      </c>
      <c r="AW391" t="s">
        <v>94</v>
      </c>
      <c r="AX391" t="s">
        <v>95</v>
      </c>
      <c r="AY391" t="s">
        <v>95</v>
      </c>
      <c r="AZ391" t="s">
        <v>95</v>
      </c>
      <c r="BA391" t="s">
        <v>94</v>
      </c>
      <c r="BB391" t="s">
        <v>94</v>
      </c>
      <c r="BC391" t="s">
        <v>94</v>
      </c>
      <c r="BD391" t="s">
        <v>94</v>
      </c>
      <c r="BI391">
        <v>0</v>
      </c>
      <c r="BJ391" t="s">
        <v>137</v>
      </c>
      <c r="BK391" t="s">
        <v>180</v>
      </c>
      <c r="BL391">
        <v>1</v>
      </c>
      <c r="BM391">
        <v>1</v>
      </c>
      <c r="BN391">
        <v>0</v>
      </c>
      <c r="BO391">
        <v>0</v>
      </c>
      <c r="BP391">
        <v>0</v>
      </c>
      <c r="BQ391">
        <v>0</v>
      </c>
      <c r="BS391">
        <v>1</v>
      </c>
      <c r="BT391">
        <v>1</v>
      </c>
      <c r="BU391">
        <v>0</v>
      </c>
      <c r="BV391">
        <v>0</v>
      </c>
      <c r="BW391">
        <v>0</v>
      </c>
      <c r="BX391">
        <v>0</v>
      </c>
      <c r="BY391">
        <v>502</v>
      </c>
      <c r="CG391" s="4">
        <v>1</v>
      </c>
      <c r="CH391" s="4">
        <v>1</v>
      </c>
      <c r="CI391" s="5">
        <v>0</v>
      </c>
      <c r="CJ391" s="5">
        <v>0</v>
      </c>
      <c r="CK391" s="5">
        <v>0</v>
      </c>
      <c r="CL391" s="5">
        <v>0</v>
      </c>
    </row>
    <row r="392" spans="1:90" hidden="1" x14ac:dyDescent="0.2">
      <c r="A392" t="s">
        <v>844</v>
      </c>
      <c r="B392" t="s">
        <v>604</v>
      </c>
      <c r="C392" t="s">
        <v>230</v>
      </c>
      <c r="D392">
        <v>3.5</v>
      </c>
      <c r="E392" t="s">
        <v>317</v>
      </c>
      <c r="F392" t="s">
        <v>677</v>
      </c>
      <c r="G392" t="s">
        <v>360</v>
      </c>
      <c r="H392" t="s">
        <v>607</v>
      </c>
      <c r="I392">
        <v>0.34073999999999999</v>
      </c>
      <c r="J392">
        <v>0.34066999999999997</v>
      </c>
      <c r="K392">
        <v>10.997</v>
      </c>
      <c r="L392">
        <v>2050.9</v>
      </c>
      <c r="M392">
        <v>12.897</v>
      </c>
      <c r="N392" s="1">
        <v>51262000</v>
      </c>
      <c r="O392" s="1">
        <v>9.5927999999999997E-8</v>
      </c>
      <c r="P392">
        <v>1951.4</v>
      </c>
      <c r="Q392">
        <v>-21901</v>
      </c>
      <c r="R392">
        <v>0.58608000000000005</v>
      </c>
      <c r="S392">
        <v>0.55159000000000002</v>
      </c>
      <c r="T392">
        <v>166.86</v>
      </c>
      <c r="U392">
        <v>62.529000000000003</v>
      </c>
      <c r="V392">
        <v>0.58608000000000005</v>
      </c>
      <c r="W392">
        <v>0.56371000000000004</v>
      </c>
      <c r="X392">
        <v>166.86</v>
      </c>
      <c r="Y392">
        <v>62.534999999999997</v>
      </c>
      <c r="Z392">
        <v>0.23957000000000001</v>
      </c>
      <c r="AA392">
        <v>0.19846</v>
      </c>
      <c r="AB392">
        <v>226.17</v>
      </c>
      <c r="AC392">
        <v>146.02000000000001</v>
      </c>
      <c r="AD392">
        <v>40</v>
      </c>
      <c r="AE392">
        <v>12</v>
      </c>
      <c r="AF392" s="1">
        <v>2.3034999999999999E-5</v>
      </c>
      <c r="AG392" s="1">
        <v>4.8085999999999998E-8</v>
      </c>
      <c r="AH392" s="1">
        <v>2.2986999999999999E-5</v>
      </c>
      <c r="AI392">
        <v>26</v>
      </c>
      <c r="AJ392">
        <v>0</v>
      </c>
      <c r="AK392">
        <v>8</v>
      </c>
      <c r="AL392">
        <v>0</v>
      </c>
      <c r="AM392">
        <v>1</v>
      </c>
      <c r="AN392">
        <v>1</v>
      </c>
      <c r="AO392">
        <v>0.41513</v>
      </c>
      <c r="AP392">
        <v>0</v>
      </c>
      <c r="AQ392">
        <v>0</v>
      </c>
      <c r="AR392" t="s">
        <v>94</v>
      </c>
      <c r="AS392" t="s">
        <v>95</v>
      </c>
      <c r="AT392" t="s">
        <v>95</v>
      </c>
      <c r="AU392" t="s">
        <v>94</v>
      </c>
      <c r="AV392" t="s">
        <v>94</v>
      </c>
      <c r="AW392" t="s">
        <v>94</v>
      </c>
      <c r="AX392" t="s">
        <v>94</v>
      </c>
      <c r="AY392" t="s">
        <v>94</v>
      </c>
      <c r="AZ392" t="s">
        <v>94</v>
      </c>
      <c r="BA392" t="s">
        <v>94</v>
      </c>
      <c r="BB392" t="s">
        <v>94</v>
      </c>
      <c r="BC392" t="s">
        <v>94</v>
      </c>
      <c r="BD392" t="s">
        <v>94</v>
      </c>
      <c r="BH392" t="s">
        <v>341</v>
      </c>
      <c r="BI392">
        <v>1</v>
      </c>
      <c r="BJ392" t="s">
        <v>97</v>
      </c>
      <c r="BK392" t="s">
        <v>138</v>
      </c>
      <c r="BL392">
        <v>0</v>
      </c>
      <c r="BM392">
        <v>0</v>
      </c>
      <c r="BN392">
        <v>0</v>
      </c>
      <c r="BO392">
        <v>0</v>
      </c>
      <c r="BP392">
        <v>0</v>
      </c>
      <c r="BQ392">
        <v>0</v>
      </c>
      <c r="BS392">
        <v>1</v>
      </c>
      <c r="BT392">
        <v>1</v>
      </c>
      <c r="BU392">
        <v>0</v>
      </c>
      <c r="BV392">
        <v>0</v>
      </c>
      <c r="BW392">
        <v>0</v>
      </c>
      <c r="BX392">
        <v>0</v>
      </c>
      <c r="BY392">
        <v>503</v>
      </c>
      <c r="BZ392" t="s">
        <v>123</v>
      </c>
      <c r="CA392" t="s">
        <v>123</v>
      </c>
      <c r="CG392" s="4">
        <v>1</v>
      </c>
      <c r="CH392" s="4">
        <v>1</v>
      </c>
      <c r="CI392" s="5">
        <v>0</v>
      </c>
      <c r="CJ392" s="5">
        <v>0</v>
      </c>
      <c r="CK392" s="5">
        <v>0</v>
      </c>
      <c r="CL392" s="5">
        <v>0</v>
      </c>
    </row>
    <row r="393" spans="1:90" hidden="1" x14ac:dyDescent="0.2">
      <c r="A393" t="s">
        <v>845</v>
      </c>
      <c r="B393" t="s">
        <v>604</v>
      </c>
      <c r="C393" t="s">
        <v>230</v>
      </c>
      <c r="D393">
        <v>3.5</v>
      </c>
      <c r="E393" t="s">
        <v>317</v>
      </c>
      <c r="F393" t="s">
        <v>679</v>
      </c>
      <c r="G393" t="s">
        <v>351</v>
      </c>
      <c r="H393" t="s">
        <v>607</v>
      </c>
      <c r="I393">
        <v>0.41237000000000001</v>
      </c>
      <c r="J393">
        <v>0.21529000000000001</v>
      </c>
      <c r="K393">
        <v>2.9622000000000002</v>
      </c>
      <c r="L393">
        <v>2021</v>
      </c>
      <c r="M393">
        <v>10.657</v>
      </c>
      <c r="N393">
        <v>301.14</v>
      </c>
      <c r="O393">
        <v>4.0854000000000001E-2</v>
      </c>
      <c r="P393">
        <v>1983.5</v>
      </c>
      <c r="Q393">
        <v>-5900.9</v>
      </c>
      <c r="R393">
        <v>0.99195</v>
      </c>
      <c r="S393">
        <v>0.99136000000000002</v>
      </c>
      <c r="T393">
        <v>5.1063999999999998</v>
      </c>
      <c r="U393">
        <v>4.2500999999999998</v>
      </c>
      <c r="V393">
        <v>0.97777000000000003</v>
      </c>
      <c r="W393">
        <v>0.97670999999999997</v>
      </c>
      <c r="X393">
        <v>8.4863</v>
      </c>
      <c r="Y393">
        <v>5.1805000000000003</v>
      </c>
      <c r="Z393">
        <v>0.45682</v>
      </c>
      <c r="AA393">
        <v>0.43095</v>
      </c>
      <c r="AB393">
        <v>41.95</v>
      </c>
      <c r="AC393">
        <v>31.452000000000002</v>
      </c>
      <c r="AD393">
        <v>45</v>
      </c>
      <c r="AE393">
        <v>44</v>
      </c>
      <c r="AF393">
        <v>0.73719999999999997</v>
      </c>
      <c r="AG393">
        <v>3.3207000000000002E-3</v>
      </c>
      <c r="AH393">
        <v>0.73387999999999998</v>
      </c>
      <c r="AI393">
        <v>44</v>
      </c>
      <c r="AJ393">
        <v>0</v>
      </c>
      <c r="AK393">
        <v>43</v>
      </c>
      <c r="AL393">
        <v>0</v>
      </c>
      <c r="AM393">
        <v>0</v>
      </c>
      <c r="AN393">
        <v>0</v>
      </c>
      <c r="AO393">
        <v>0.85052000000000005</v>
      </c>
      <c r="AP393">
        <v>0</v>
      </c>
      <c r="AQ393">
        <v>0</v>
      </c>
      <c r="AR393" t="s">
        <v>95</v>
      </c>
      <c r="AS393" t="s">
        <v>95</v>
      </c>
      <c r="AT393" t="s">
        <v>95</v>
      </c>
      <c r="AU393" t="s">
        <v>95</v>
      </c>
      <c r="AV393" t="s">
        <v>95</v>
      </c>
      <c r="AW393" t="s">
        <v>95</v>
      </c>
      <c r="AX393" t="s">
        <v>95</v>
      </c>
      <c r="AY393" t="s">
        <v>95</v>
      </c>
      <c r="AZ393" t="s">
        <v>95</v>
      </c>
      <c r="BA393" t="s">
        <v>95</v>
      </c>
      <c r="BB393" t="s">
        <v>95</v>
      </c>
      <c r="BC393" t="s">
        <v>95</v>
      </c>
      <c r="BD393" t="s">
        <v>95</v>
      </c>
      <c r="BI393">
        <v>0</v>
      </c>
      <c r="BJ393" t="s">
        <v>137</v>
      </c>
      <c r="BK393" t="s">
        <v>180</v>
      </c>
      <c r="BL393">
        <v>1</v>
      </c>
      <c r="BM393">
        <v>1</v>
      </c>
      <c r="BN393">
        <v>0</v>
      </c>
      <c r="BO393">
        <v>0</v>
      </c>
      <c r="BP393">
        <v>0</v>
      </c>
      <c r="BQ393">
        <v>0</v>
      </c>
      <c r="BS393">
        <v>1</v>
      </c>
      <c r="BT393">
        <v>1</v>
      </c>
      <c r="BU393">
        <v>0</v>
      </c>
      <c r="BV393">
        <v>0</v>
      </c>
      <c r="BW393">
        <v>0</v>
      </c>
      <c r="BX393">
        <v>0</v>
      </c>
      <c r="BY393">
        <v>504</v>
      </c>
      <c r="CG393" s="4">
        <v>1</v>
      </c>
      <c r="CH393" s="4">
        <v>1</v>
      </c>
      <c r="CI393" s="5">
        <v>0</v>
      </c>
      <c r="CJ393" s="5">
        <v>0</v>
      </c>
      <c r="CK393" s="5">
        <v>0</v>
      </c>
      <c r="CL393" s="5">
        <v>0</v>
      </c>
    </row>
    <row r="394" spans="1:90" hidden="1" x14ac:dyDescent="0.2">
      <c r="A394" t="s">
        <v>846</v>
      </c>
      <c r="B394" t="s">
        <v>604</v>
      </c>
      <c r="C394" t="s">
        <v>230</v>
      </c>
      <c r="D394">
        <v>3.5</v>
      </c>
      <c r="E394" t="s">
        <v>317</v>
      </c>
      <c r="F394" t="s">
        <v>681</v>
      </c>
      <c r="G394" t="s">
        <v>354</v>
      </c>
      <c r="H394" t="s">
        <v>607</v>
      </c>
      <c r="I394">
        <v>0.34627999999999998</v>
      </c>
      <c r="J394">
        <v>4.1424000000000002E-2</v>
      </c>
      <c r="K394">
        <v>0.42443999999999998</v>
      </c>
      <c r="L394">
        <v>2054.1999999999998</v>
      </c>
      <c r="M394">
        <v>12.69</v>
      </c>
      <c r="N394" s="1">
        <v>4232400</v>
      </c>
      <c r="O394">
        <v>1546.5</v>
      </c>
      <c r="P394" s="1">
        <v>158300</v>
      </c>
      <c r="Q394">
        <v>-845.42</v>
      </c>
      <c r="R394">
        <v>0.93989999999999996</v>
      </c>
      <c r="S394">
        <v>0.93515999999999999</v>
      </c>
      <c r="T394">
        <v>2.1676000000000002</v>
      </c>
      <c r="U394">
        <v>0.91169999999999995</v>
      </c>
      <c r="V394">
        <v>-0.17197999999999999</v>
      </c>
      <c r="W394">
        <v>-0.23208000000000001</v>
      </c>
      <c r="X394">
        <v>9.5717999999999996</v>
      </c>
      <c r="Y394">
        <v>3.6667000000000001</v>
      </c>
      <c r="Z394">
        <v>0.33856000000000003</v>
      </c>
      <c r="AA394">
        <v>0.30464000000000002</v>
      </c>
      <c r="AB394">
        <v>7.1908000000000003</v>
      </c>
      <c r="AC394">
        <v>4.6707000000000001</v>
      </c>
      <c r="AD394">
        <v>42</v>
      </c>
      <c r="AE394">
        <v>19</v>
      </c>
      <c r="AF394" s="1">
        <v>1.1341E-5</v>
      </c>
      <c r="AG394" s="1">
        <v>2.3627000000000001E-7</v>
      </c>
      <c r="AH394" s="1">
        <v>1.1105E-5</v>
      </c>
      <c r="AI394">
        <v>41</v>
      </c>
      <c r="AJ394">
        <v>0</v>
      </c>
      <c r="AK394">
        <v>40</v>
      </c>
      <c r="AL394">
        <v>0</v>
      </c>
      <c r="AM394">
        <v>0</v>
      </c>
      <c r="AN394">
        <v>1</v>
      </c>
      <c r="AO394">
        <v>0.56886999999999999</v>
      </c>
      <c r="AP394">
        <v>0</v>
      </c>
      <c r="AQ394">
        <v>1</v>
      </c>
      <c r="AR394" t="s">
        <v>95</v>
      </c>
      <c r="AS394" t="s">
        <v>95</v>
      </c>
      <c r="AT394" t="s">
        <v>95</v>
      </c>
      <c r="AU394" t="s">
        <v>94</v>
      </c>
      <c r="AV394" t="s">
        <v>94</v>
      </c>
      <c r="AW394" t="s">
        <v>94</v>
      </c>
      <c r="AX394" t="s">
        <v>94</v>
      </c>
      <c r="AY394" t="s">
        <v>94</v>
      </c>
      <c r="AZ394" t="s">
        <v>95</v>
      </c>
      <c r="BA394" t="s">
        <v>94</v>
      </c>
      <c r="BB394" t="s">
        <v>94</v>
      </c>
      <c r="BC394" t="s">
        <v>94</v>
      </c>
      <c r="BD394" t="s">
        <v>94</v>
      </c>
      <c r="BH394" t="s">
        <v>341</v>
      </c>
      <c r="BI394">
        <v>1</v>
      </c>
      <c r="BJ394" t="s">
        <v>97</v>
      </c>
      <c r="BK394" t="s">
        <v>138</v>
      </c>
      <c r="BL394">
        <v>0</v>
      </c>
      <c r="BM394">
        <v>0</v>
      </c>
      <c r="BN394">
        <v>0</v>
      </c>
      <c r="BO394">
        <v>0</v>
      </c>
      <c r="BP394">
        <v>0</v>
      </c>
      <c r="BQ394">
        <v>0</v>
      </c>
      <c r="BS394">
        <v>1</v>
      </c>
      <c r="BT394">
        <v>1</v>
      </c>
      <c r="BU394">
        <v>0</v>
      </c>
      <c r="BV394">
        <v>0</v>
      </c>
      <c r="BW394">
        <v>0</v>
      </c>
      <c r="BX394">
        <v>0</v>
      </c>
      <c r="BY394">
        <v>505</v>
      </c>
      <c r="BZ394" t="s">
        <v>123</v>
      </c>
      <c r="CA394" t="s">
        <v>123</v>
      </c>
      <c r="CG394" s="4">
        <v>1</v>
      </c>
      <c r="CH394" s="4">
        <v>1</v>
      </c>
      <c r="CI394" s="5">
        <v>0</v>
      </c>
      <c r="CJ394" s="5">
        <v>0</v>
      </c>
      <c r="CK394" s="5">
        <v>0</v>
      </c>
      <c r="CL394" s="5">
        <v>0</v>
      </c>
    </row>
    <row r="395" spans="1:90" hidden="1" x14ac:dyDescent="0.2">
      <c r="A395" t="s">
        <v>847</v>
      </c>
      <c r="B395" t="s">
        <v>604</v>
      </c>
      <c r="C395" t="s">
        <v>230</v>
      </c>
      <c r="D395">
        <v>4.0999999999999996</v>
      </c>
      <c r="E395" t="s">
        <v>129</v>
      </c>
      <c r="F395" t="s">
        <v>130</v>
      </c>
      <c r="G395" t="s">
        <v>131</v>
      </c>
      <c r="H395" t="s">
        <v>607</v>
      </c>
      <c r="I395">
        <v>0.56169000000000002</v>
      </c>
      <c r="J395">
        <v>1.5827999999999998E-2</v>
      </c>
      <c r="K395">
        <v>0.98119999999999996</v>
      </c>
      <c r="L395">
        <v>2007.3</v>
      </c>
      <c r="M395">
        <v>7.8235999999999999</v>
      </c>
      <c r="N395">
        <v>55.363999999999997</v>
      </c>
      <c r="O395">
        <v>5.0730000000000004</v>
      </c>
      <c r="P395">
        <v>1875.2</v>
      </c>
      <c r="Q395">
        <v>-1930.4</v>
      </c>
      <c r="R395">
        <v>0.22319</v>
      </c>
      <c r="S395">
        <v>8.6102999999999999E-2</v>
      </c>
      <c r="T395">
        <v>23.622</v>
      </c>
      <c r="U395">
        <v>18.097000000000001</v>
      </c>
      <c r="V395">
        <v>3.6412E-2</v>
      </c>
      <c r="W395">
        <v>-7.0652999999999994E-2</v>
      </c>
      <c r="X395">
        <v>26.309000000000001</v>
      </c>
      <c r="Y395">
        <v>20.977</v>
      </c>
      <c r="Z395">
        <v>4.9144E-2</v>
      </c>
      <c r="AA395">
        <v>-5.6507000000000002E-2</v>
      </c>
      <c r="AB395">
        <v>26.135000000000002</v>
      </c>
      <c r="AC395">
        <v>20.879000000000001</v>
      </c>
      <c r="AD395">
        <v>21</v>
      </c>
      <c r="AE395">
        <v>20</v>
      </c>
      <c r="AF395">
        <v>1.8062</v>
      </c>
      <c r="AG395">
        <v>2.8490000000000001E-2</v>
      </c>
      <c r="AH395">
        <v>1.7778</v>
      </c>
      <c r="AI395">
        <v>21</v>
      </c>
      <c r="AJ395">
        <v>6</v>
      </c>
      <c r="AK395">
        <v>0</v>
      </c>
      <c r="AL395">
        <v>1</v>
      </c>
      <c r="AM395">
        <v>0</v>
      </c>
      <c r="AN395">
        <v>1</v>
      </c>
      <c r="AO395">
        <v>0.92908000000000002</v>
      </c>
      <c r="AP395">
        <v>0</v>
      </c>
      <c r="AQ395">
        <v>1</v>
      </c>
      <c r="AR395" t="s">
        <v>96</v>
      </c>
      <c r="AS395" t="s">
        <v>95</v>
      </c>
      <c r="AT395" t="s">
        <v>95</v>
      </c>
      <c r="AU395" t="s">
        <v>95</v>
      </c>
      <c r="AV395" t="s">
        <v>94</v>
      </c>
      <c r="AW395" t="s">
        <v>94</v>
      </c>
      <c r="AX395" t="s">
        <v>95</v>
      </c>
      <c r="AY395" t="s">
        <v>95</v>
      </c>
      <c r="AZ395" t="s">
        <v>94</v>
      </c>
      <c r="BA395" t="s">
        <v>96</v>
      </c>
      <c r="BB395" t="s">
        <v>94</v>
      </c>
      <c r="BC395" t="s">
        <v>96</v>
      </c>
      <c r="BD395" t="s">
        <v>94</v>
      </c>
      <c r="BH395" t="s">
        <v>848</v>
      </c>
      <c r="BI395">
        <v>0</v>
      </c>
      <c r="BJ395" t="s">
        <v>137</v>
      </c>
      <c r="BK395" t="s">
        <v>133</v>
      </c>
      <c r="BL395">
        <v>1</v>
      </c>
      <c r="BM395">
        <v>1</v>
      </c>
      <c r="BN395">
        <v>0</v>
      </c>
      <c r="BO395">
        <v>0</v>
      </c>
      <c r="BP395">
        <v>0</v>
      </c>
      <c r="BQ395">
        <v>1</v>
      </c>
      <c r="BS395">
        <v>0</v>
      </c>
      <c r="BT395">
        <v>1</v>
      </c>
      <c r="BU395">
        <v>0</v>
      </c>
      <c r="BV395">
        <v>0</v>
      </c>
      <c r="BW395">
        <v>0</v>
      </c>
      <c r="BX395">
        <v>1</v>
      </c>
      <c r="BY395">
        <v>506</v>
      </c>
      <c r="BZ395" t="s">
        <v>123</v>
      </c>
      <c r="CG395" s="4">
        <v>1</v>
      </c>
      <c r="CH395" s="4">
        <v>1</v>
      </c>
      <c r="CI395" s="5">
        <v>0</v>
      </c>
      <c r="CJ395" s="5">
        <v>0</v>
      </c>
      <c r="CK395" s="5">
        <v>0</v>
      </c>
      <c r="CL395" s="5">
        <v>1</v>
      </c>
    </row>
    <row r="396" spans="1:90" hidden="1" x14ac:dyDescent="0.2">
      <c r="A396" t="s">
        <v>849</v>
      </c>
      <c r="B396" t="s">
        <v>604</v>
      </c>
      <c r="C396" t="s">
        <v>230</v>
      </c>
      <c r="D396">
        <v>4.0999999999999996</v>
      </c>
      <c r="E396" t="s">
        <v>129</v>
      </c>
      <c r="F396" t="s">
        <v>135</v>
      </c>
      <c r="G396" t="s">
        <v>136</v>
      </c>
      <c r="H396" t="s">
        <v>607</v>
      </c>
      <c r="I396">
        <v>0.10363</v>
      </c>
      <c r="J396">
        <v>0.10362</v>
      </c>
      <c r="K396">
        <v>4.7408999999999999</v>
      </c>
      <c r="L396">
        <v>2105.3000000000002</v>
      </c>
      <c r="M396">
        <v>42.406999999999996</v>
      </c>
      <c r="N396" s="1">
        <v>757860</v>
      </c>
      <c r="O396">
        <v>9.6143000000000006E-2</v>
      </c>
      <c r="P396">
        <v>1952.1</v>
      </c>
      <c r="Q396">
        <v>-9486.2999999999993</v>
      </c>
      <c r="R396">
        <v>0.65312000000000003</v>
      </c>
      <c r="S396">
        <v>0.55852000000000002</v>
      </c>
      <c r="T396">
        <v>15.202999999999999</v>
      </c>
      <c r="U396">
        <v>13.061</v>
      </c>
      <c r="V396">
        <v>0.65312000000000003</v>
      </c>
      <c r="W396">
        <v>0.59531000000000001</v>
      </c>
      <c r="X396">
        <v>15.202999999999999</v>
      </c>
      <c r="Y396">
        <v>13.061</v>
      </c>
      <c r="Z396">
        <v>0.62963999999999998</v>
      </c>
      <c r="AA396">
        <v>0.56791999999999998</v>
      </c>
      <c r="AB396">
        <v>15.709</v>
      </c>
      <c r="AC396">
        <v>13.081</v>
      </c>
      <c r="AD396">
        <v>15</v>
      </c>
      <c r="AE396">
        <v>14</v>
      </c>
      <c r="AF396">
        <v>1.3195000000000001E-4</v>
      </c>
      <c r="AG396" s="1">
        <v>2.4975000000000001E-5</v>
      </c>
      <c r="AH396">
        <v>1.0698E-4</v>
      </c>
      <c r="AI396">
        <v>15</v>
      </c>
      <c r="AJ396">
        <v>0</v>
      </c>
      <c r="AK396">
        <v>11</v>
      </c>
      <c r="AL396">
        <v>0</v>
      </c>
      <c r="AM396">
        <v>1</v>
      </c>
      <c r="AN396">
        <v>1</v>
      </c>
      <c r="AO396">
        <v>0.82235000000000003</v>
      </c>
      <c r="AP396">
        <v>0</v>
      </c>
      <c r="AQ396">
        <v>1</v>
      </c>
      <c r="AR396" t="s">
        <v>94</v>
      </c>
      <c r="AS396" t="s">
        <v>95</v>
      </c>
      <c r="AT396" t="s">
        <v>95</v>
      </c>
      <c r="AU396" t="s">
        <v>95</v>
      </c>
      <c r="AV396" t="s">
        <v>95</v>
      </c>
      <c r="AW396" t="s">
        <v>95</v>
      </c>
      <c r="AX396" t="s">
        <v>95</v>
      </c>
      <c r="AY396" t="s">
        <v>94</v>
      </c>
      <c r="AZ396" t="s">
        <v>95</v>
      </c>
      <c r="BA396" t="s">
        <v>94</v>
      </c>
      <c r="BB396" t="s">
        <v>95</v>
      </c>
      <c r="BC396" t="s">
        <v>94</v>
      </c>
      <c r="BD396" t="s">
        <v>95</v>
      </c>
      <c r="BI396">
        <v>0</v>
      </c>
      <c r="BJ396" t="s">
        <v>132</v>
      </c>
      <c r="BK396" t="s">
        <v>138</v>
      </c>
      <c r="BL396">
        <v>0</v>
      </c>
      <c r="BM396">
        <v>0</v>
      </c>
      <c r="BN396">
        <v>0</v>
      </c>
      <c r="BO396">
        <v>0</v>
      </c>
      <c r="BP396">
        <v>0</v>
      </c>
      <c r="BQ396">
        <v>0</v>
      </c>
      <c r="BS396">
        <v>1</v>
      </c>
      <c r="BT396">
        <v>1</v>
      </c>
      <c r="BU396">
        <v>0</v>
      </c>
      <c r="BV396">
        <v>0</v>
      </c>
      <c r="BW396">
        <v>0</v>
      </c>
      <c r="BX396">
        <v>0</v>
      </c>
      <c r="BY396">
        <v>507</v>
      </c>
      <c r="BZ396" t="s">
        <v>123</v>
      </c>
      <c r="CA396" t="s">
        <v>123</v>
      </c>
      <c r="CG396" s="4">
        <v>1</v>
      </c>
      <c r="CH396" s="4">
        <v>1</v>
      </c>
      <c r="CI396" s="5">
        <v>0</v>
      </c>
      <c r="CJ396" s="5">
        <v>0</v>
      </c>
      <c r="CK396" s="5">
        <v>0</v>
      </c>
      <c r="CL396" s="5">
        <v>0</v>
      </c>
    </row>
    <row r="397" spans="1:90" hidden="1" x14ac:dyDescent="0.2">
      <c r="A397" t="s">
        <v>850</v>
      </c>
      <c r="B397" t="s">
        <v>604</v>
      </c>
      <c r="C397" t="s">
        <v>230</v>
      </c>
      <c r="D397">
        <v>4.5</v>
      </c>
      <c r="E397" t="s">
        <v>685</v>
      </c>
      <c r="F397" t="s">
        <v>686</v>
      </c>
      <c r="G397" t="s">
        <v>630</v>
      </c>
      <c r="H397" t="s">
        <v>607</v>
      </c>
      <c r="I397">
        <v>4.1015999999999997E-2</v>
      </c>
      <c r="J397">
        <v>2.4166999999999999E-3</v>
      </c>
      <c r="K397">
        <v>0.28669</v>
      </c>
      <c r="L397">
        <v>1926.3</v>
      </c>
      <c r="M397">
        <v>107.14</v>
      </c>
      <c r="N397">
        <v>125.51</v>
      </c>
      <c r="O397">
        <v>34.655999999999999</v>
      </c>
      <c r="P397">
        <v>1490.8</v>
      </c>
      <c r="Q397">
        <v>-454.66</v>
      </c>
      <c r="R397">
        <v>0.61265000000000003</v>
      </c>
      <c r="S397">
        <v>0.58843999999999996</v>
      </c>
      <c r="T397">
        <v>3.5472999999999999</v>
      </c>
      <c r="U397">
        <v>3.004</v>
      </c>
      <c r="V397">
        <v>0.56420000000000003</v>
      </c>
      <c r="W397">
        <v>0.54640999999999995</v>
      </c>
      <c r="X397">
        <v>3.7625999999999999</v>
      </c>
      <c r="Y397">
        <v>3.0648</v>
      </c>
      <c r="Z397">
        <v>0.56991999999999998</v>
      </c>
      <c r="AA397">
        <v>0.55235999999999996</v>
      </c>
      <c r="AB397">
        <v>3.7378</v>
      </c>
      <c r="AC397">
        <v>3.0493000000000001</v>
      </c>
      <c r="AD397">
        <v>52</v>
      </c>
      <c r="AE397">
        <v>52</v>
      </c>
      <c r="AF397">
        <v>1.0114000000000001</v>
      </c>
      <c r="AG397">
        <v>0.83650000000000002</v>
      </c>
      <c r="AH397">
        <v>0.17488999999999999</v>
      </c>
      <c r="AI397">
        <v>52</v>
      </c>
      <c r="AJ397">
        <v>1</v>
      </c>
      <c r="AK397">
        <v>48</v>
      </c>
      <c r="AL397">
        <v>0</v>
      </c>
      <c r="AM397">
        <v>0</v>
      </c>
      <c r="AN397">
        <v>0</v>
      </c>
      <c r="AO397">
        <v>0.98002999999999996</v>
      </c>
      <c r="AP397">
        <v>0</v>
      </c>
      <c r="AQ397">
        <v>0</v>
      </c>
      <c r="AR397" t="s">
        <v>94</v>
      </c>
      <c r="AS397" t="s">
        <v>95</v>
      </c>
      <c r="AT397" t="s">
        <v>95</v>
      </c>
      <c r="AU397" t="s">
        <v>95</v>
      </c>
      <c r="AV397" t="s">
        <v>95</v>
      </c>
      <c r="AW397" t="s">
        <v>95</v>
      </c>
      <c r="AX397" t="s">
        <v>95</v>
      </c>
      <c r="AY397" t="s">
        <v>94</v>
      </c>
      <c r="AZ397" t="s">
        <v>95</v>
      </c>
      <c r="BA397" t="s">
        <v>94</v>
      </c>
      <c r="BB397" t="s">
        <v>95</v>
      </c>
      <c r="BC397" t="s">
        <v>94</v>
      </c>
      <c r="BD397" t="s">
        <v>95</v>
      </c>
      <c r="BI397">
        <v>0</v>
      </c>
      <c r="BM397">
        <v>1</v>
      </c>
      <c r="BS397">
        <v>1</v>
      </c>
      <c r="BT397">
        <v>1</v>
      </c>
      <c r="BU397">
        <v>0</v>
      </c>
      <c r="BV397">
        <v>0</v>
      </c>
      <c r="BW397">
        <v>0</v>
      </c>
      <c r="BX397">
        <v>0</v>
      </c>
      <c r="BY397">
        <v>508</v>
      </c>
      <c r="CG397" s="4">
        <v>1</v>
      </c>
      <c r="CH397" s="4">
        <v>1</v>
      </c>
      <c r="CI397" s="5">
        <v>0</v>
      </c>
      <c r="CJ397" s="5">
        <v>0</v>
      </c>
      <c r="CK397" s="5">
        <v>0</v>
      </c>
      <c r="CL397" s="5">
        <v>0</v>
      </c>
    </row>
    <row r="398" spans="1:90" hidden="1" x14ac:dyDescent="0.2">
      <c r="A398" t="s">
        <v>851</v>
      </c>
      <c r="B398" t="s">
        <v>852</v>
      </c>
      <c r="C398" t="s">
        <v>115</v>
      </c>
      <c r="D398">
        <v>1.1000000000000001</v>
      </c>
      <c r="E398" t="s">
        <v>90</v>
      </c>
      <c r="F398" t="s">
        <v>853</v>
      </c>
      <c r="G398" t="s">
        <v>854</v>
      </c>
      <c r="H398" t="s">
        <v>855</v>
      </c>
      <c r="I398">
        <v>0.54496</v>
      </c>
      <c r="J398">
        <v>7.4769000000000002E-2</v>
      </c>
      <c r="K398">
        <v>3.0129000000000001</v>
      </c>
      <c r="L398">
        <v>2016</v>
      </c>
      <c r="M398">
        <v>8.0639000000000003</v>
      </c>
      <c r="N398">
        <v>46.448999999999998</v>
      </c>
      <c r="O398">
        <v>0.50063999999999997</v>
      </c>
      <c r="P398">
        <v>1961.5</v>
      </c>
      <c r="Q398">
        <v>-6045.8</v>
      </c>
      <c r="R398">
        <v>0.76507999999999998</v>
      </c>
      <c r="S398">
        <v>0.41271000000000002</v>
      </c>
      <c r="T398">
        <v>2.9832000000000001</v>
      </c>
      <c r="U398">
        <v>2.4456000000000002</v>
      </c>
      <c r="V398">
        <v>0.67147999999999997</v>
      </c>
      <c r="W398">
        <v>0.45245999999999997</v>
      </c>
      <c r="X398">
        <v>3.5278</v>
      </c>
      <c r="Y398">
        <v>2.5901999999999998</v>
      </c>
      <c r="Z398">
        <v>0.69886000000000004</v>
      </c>
      <c r="AA398">
        <v>0.49809999999999999</v>
      </c>
      <c r="AB398">
        <v>3.3776000000000002</v>
      </c>
      <c r="AC398">
        <v>2.4617</v>
      </c>
      <c r="AD398">
        <v>6</v>
      </c>
      <c r="AE398">
        <v>6</v>
      </c>
      <c r="AF398">
        <v>1.0247999999999999</v>
      </c>
      <c r="AG398">
        <v>0.65664</v>
      </c>
      <c r="AH398">
        <v>0.36814999999999998</v>
      </c>
      <c r="AI398">
        <v>6</v>
      </c>
      <c r="AJ398">
        <v>2</v>
      </c>
      <c r="AK398">
        <v>5</v>
      </c>
      <c r="AL398">
        <v>1</v>
      </c>
      <c r="AM398">
        <v>0</v>
      </c>
      <c r="AN398">
        <v>0</v>
      </c>
      <c r="AO398">
        <v>0.83326999999999996</v>
      </c>
      <c r="AP398">
        <v>0</v>
      </c>
      <c r="AQ398">
        <v>1</v>
      </c>
      <c r="AR398" t="s">
        <v>95</v>
      </c>
      <c r="AS398" t="s">
        <v>95</v>
      </c>
      <c r="AT398" t="s">
        <v>95</v>
      </c>
      <c r="AU398" t="s">
        <v>95</v>
      </c>
      <c r="AV398" t="s">
        <v>95</v>
      </c>
      <c r="AW398" t="s">
        <v>95</v>
      </c>
      <c r="AX398" t="s">
        <v>95</v>
      </c>
      <c r="AY398" t="s">
        <v>95</v>
      </c>
      <c r="AZ398" t="s">
        <v>95</v>
      </c>
      <c r="BA398" t="s">
        <v>95</v>
      </c>
      <c r="BB398" t="s">
        <v>95</v>
      </c>
      <c r="BC398" t="s">
        <v>95</v>
      </c>
      <c r="BD398" t="s">
        <v>95</v>
      </c>
      <c r="BE398">
        <v>2</v>
      </c>
      <c r="BI398">
        <v>0</v>
      </c>
      <c r="BL398">
        <v>1</v>
      </c>
      <c r="BM398">
        <v>1</v>
      </c>
      <c r="BN398">
        <v>0</v>
      </c>
      <c r="BO398">
        <v>2</v>
      </c>
      <c r="BP398">
        <v>0</v>
      </c>
      <c r="BQ398">
        <v>0</v>
      </c>
      <c r="BS398">
        <v>1</v>
      </c>
      <c r="BT398">
        <v>1</v>
      </c>
      <c r="BU398">
        <v>0</v>
      </c>
      <c r="BV398">
        <v>0</v>
      </c>
      <c r="BW398">
        <v>0</v>
      </c>
      <c r="BX398">
        <v>0</v>
      </c>
      <c r="BY398">
        <v>509</v>
      </c>
      <c r="CG398" s="4">
        <v>1</v>
      </c>
      <c r="CH398" s="4">
        <v>1</v>
      </c>
      <c r="CI398" s="5">
        <v>0</v>
      </c>
      <c r="CJ398" s="5">
        <v>0</v>
      </c>
      <c r="CK398" s="5">
        <v>0</v>
      </c>
      <c r="CL398" s="5">
        <v>0</v>
      </c>
    </row>
    <row r="399" spans="1:90" hidden="1" x14ac:dyDescent="0.2">
      <c r="A399" t="s">
        <v>856</v>
      </c>
      <c r="B399" t="s">
        <v>852</v>
      </c>
      <c r="C399" t="s">
        <v>115</v>
      </c>
      <c r="D399">
        <v>1.1000000000000001</v>
      </c>
      <c r="E399" t="s">
        <v>90</v>
      </c>
      <c r="F399" t="s">
        <v>857</v>
      </c>
      <c r="G399" t="s">
        <v>854</v>
      </c>
      <c r="H399" t="s">
        <v>855</v>
      </c>
      <c r="I399">
        <v>1.4459E-2</v>
      </c>
      <c r="J399">
        <v>1.4454E-2</v>
      </c>
      <c r="K399">
        <v>0.46750000000000003</v>
      </c>
      <c r="L399">
        <v>2570.3000000000002</v>
      </c>
      <c r="M399">
        <v>303.93</v>
      </c>
      <c r="N399">
        <v>94585</v>
      </c>
      <c r="O399">
        <v>5.8150000000000004</v>
      </c>
      <c r="P399">
        <v>1899.7</v>
      </c>
      <c r="Q399">
        <v>-911.24</v>
      </c>
      <c r="R399">
        <v>0.80732999999999999</v>
      </c>
      <c r="S399">
        <v>0.61467000000000005</v>
      </c>
      <c r="T399">
        <v>0.45889000000000002</v>
      </c>
      <c r="U399">
        <v>0.37169999999999997</v>
      </c>
      <c r="V399">
        <v>0.80733999999999995</v>
      </c>
      <c r="W399">
        <v>0.71099999999999997</v>
      </c>
      <c r="X399">
        <v>0.45889000000000002</v>
      </c>
      <c r="Y399">
        <v>0.37169000000000002</v>
      </c>
      <c r="Z399">
        <v>0.79984999999999995</v>
      </c>
      <c r="AA399">
        <v>0.69977</v>
      </c>
      <c r="AB399">
        <v>0.46772999999999998</v>
      </c>
      <c r="AC399">
        <v>0.38388</v>
      </c>
      <c r="AD399">
        <v>7</v>
      </c>
      <c r="AE399">
        <v>7</v>
      </c>
      <c r="AF399">
        <v>3.6338000000000001E-4</v>
      </c>
      <c r="AG399">
        <v>3.2912000000000002E-4</v>
      </c>
      <c r="AH399" s="1">
        <v>3.4255000000000003E-5</v>
      </c>
      <c r="AI399">
        <v>7</v>
      </c>
      <c r="AJ399">
        <v>0</v>
      </c>
      <c r="AK399">
        <v>5</v>
      </c>
      <c r="AL399">
        <v>0</v>
      </c>
      <c r="AM399">
        <v>1</v>
      </c>
      <c r="AN399">
        <v>0</v>
      </c>
      <c r="AO399">
        <v>0.85150999999999999</v>
      </c>
      <c r="AP399">
        <v>0</v>
      </c>
      <c r="AQ399">
        <v>1</v>
      </c>
      <c r="AR399" t="s">
        <v>95</v>
      </c>
      <c r="AS399" t="s">
        <v>95</v>
      </c>
      <c r="AT399" t="s">
        <v>95</v>
      </c>
      <c r="AU399" t="s">
        <v>95</v>
      </c>
      <c r="AV399" t="s">
        <v>95</v>
      </c>
      <c r="AW399" t="s">
        <v>95</v>
      </c>
      <c r="AX399" t="s">
        <v>95</v>
      </c>
      <c r="AY399" t="s">
        <v>94</v>
      </c>
      <c r="AZ399" t="s">
        <v>95</v>
      </c>
      <c r="BA399" t="s">
        <v>94</v>
      </c>
      <c r="BB399" t="s">
        <v>95</v>
      </c>
      <c r="BC399" t="s">
        <v>94</v>
      </c>
      <c r="BD399" t="s">
        <v>95</v>
      </c>
      <c r="BE399">
        <v>2</v>
      </c>
      <c r="BI399">
        <v>0</v>
      </c>
      <c r="BL399">
        <v>1</v>
      </c>
      <c r="BM399">
        <v>1</v>
      </c>
      <c r="BN399">
        <v>0</v>
      </c>
      <c r="BO399">
        <v>0</v>
      </c>
      <c r="BP399">
        <v>0</v>
      </c>
      <c r="BQ399">
        <v>0</v>
      </c>
      <c r="BS399">
        <v>1</v>
      </c>
      <c r="BT399">
        <v>1</v>
      </c>
      <c r="BU399">
        <v>0</v>
      </c>
      <c r="BV399">
        <v>0</v>
      </c>
      <c r="BW399">
        <v>0</v>
      </c>
      <c r="BX399">
        <v>0</v>
      </c>
      <c r="BY399">
        <v>510</v>
      </c>
      <c r="CG399" s="4">
        <v>1</v>
      </c>
      <c r="CH399" s="4">
        <v>1</v>
      </c>
      <c r="CI399" s="5">
        <v>0</v>
      </c>
      <c r="CJ399" s="5">
        <v>0</v>
      </c>
      <c r="CK399" s="5">
        <v>0</v>
      </c>
      <c r="CL399" s="5">
        <v>0</v>
      </c>
    </row>
    <row r="400" spans="1:90" hidden="1" x14ac:dyDescent="0.2">
      <c r="A400" t="s">
        <v>858</v>
      </c>
      <c r="B400" t="s">
        <v>852</v>
      </c>
      <c r="C400" t="s">
        <v>115</v>
      </c>
      <c r="D400">
        <v>1.1000000000000001</v>
      </c>
      <c r="E400" t="s">
        <v>90</v>
      </c>
      <c r="F400" t="s">
        <v>859</v>
      </c>
      <c r="G400" t="s">
        <v>107</v>
      </c>
      <c r="H400" t="s">
        <v>855</v>
      </c>
      <c r="I400">
        <v>0.42818000000000001</v>
      </c>
      <c r="J400">
        <v>2.2718999999999999E-3</v>
      </c>
      <c r="K400">
        <v>1.4422000000000001E-2</v>
      </c>
      <c r="L400">
        <v>2012</v>
      </c>
      <c r="M400">
        <v>10.263</v>
      </c>
      <c r="N400">
        <v>0.82021999999999995</v>
      </c>
      <c r="O400">
        <v>1555.3</v>
      </c>
      <c r="P400" s="1">
        <v>157500</v>
      </c>
      <c r="Q400">
        <v>-28.344999999999999</v>
      </c>
      <c r="R400">
        <v>0.81613000000000002</v>
      </c>
      <c r="S400">
        <v>0.54032000000000002</v>
      </c>
      <c r="T400">
        <v>1.2232E-2</v>
      </c>
      <c r="U400">
        <v>1.0547000000000001E-2</v>
      </c>
      <c r="V400">
        <v>-749.21</v>
      </c>
      <c r="W400">
        <v>-1249.4000000000001</v>
      </c>
      <c r="X400">
        <v>0.78134999999999999</v>
      </c>
      <c r="Y400">
        <v>0.78083000000000002</v>
      </c>
      <c r="Z400">
        <v>0.74551999999999996</v>
      </c>
      <c r="AA400">
        <v>0.57586999999999999</v>
      </c>
      <c r="AB400">
        <v>1.4390999999999999E-2</v>
      </c>
      <c r="AC400">
        <v>1.2881E-2</v>
      </c>
      <c r="AD400">
        <v>6</v>
      </c>
      <c r="AE400">
        <v>6</v>
      </c>
      <c r="AF400">
        <v>0.99033000000000004</v>
      </c>
      <c r="AG400">
        <v>0.90254999999999996</v>
      </c>
      <c r="AH400">
        <v>8.7776000000000007E-2</v>
      </c>
      <c r="AI400">
        <v>6</v>
      </c>
      <c r="AJ400">
        <v>2</v>
      </c>
      <c r="AK400">
        <v>5</v>
      </c>
      <c r="AL400">
        <v>1</v>
      </c>
      <c r="AM400">
        <v>0</v>
      </c>
      <c r="AN400">
        <v>0</v>
      </c>
      <c r="AO400">
        <v>0.83504</v>
      </c>
      <c r="AP400">
        <v>1</v>
      </c>
      <c r="AQ400">
        <v>1</v>
      </c>
      <c r="AR400" t="s">
        <v>95</v>
      </c>
      <c r="AS400" t="s">
        <v>95</v>
      </c>
      <c r="AT400" t="s">
        <v>95</v>
      </c>
      <c r="AU400" t="s">
        <v>95</v>
      </c>
      <c r="AV400" t="s">
        <v>95</v>
      </c>
      <c r="AW400" t="s">
        <v>95</v>
      </c>
      <c r="AX400" t="s">
        <v>95</v>
      </c>
      <c r="AY400" t="s">
        <v>94</v>
      </c>
      <c r="AZ400" t="s">
        <v>95</v>
      </c>
      <c r="BA400" t="s">
        <v>94</v>
      </c>
      <c r="BB400" t="s">
        <v>95</v>
      </c>
      <c r="BC400" t="s">
        <v>96</v>
      </c>
      <c r="BD400" t="s">
        <v>95</v>
      </c>
      <c r="BI400">
        <v>0</v>
      </c>
      <c r="BJ400" t="s">
        <v>108</v>
      </c>
      <c r="BK400" t="s">
        <v>109</v>
      </c>
      <c r="BL400">
        <v>0</v>
      </c>
      <c r="BM400">
        <v>1</v>
      </c>
      <c r="BN400">
        <v>0</v>
      </c>
      <c r="BO400">
        <v>1</v>
      </c>
      <c r="BP400">
        <v>0</v>
      </c>
      <c r="BQ400">
        <v>0</v>
      </c>
      <c r="BS400">
        <v>1</v>
      </c>
      <c r="BT400">
        <v>1</v>
      </c>
      <c r="BU400">
        <v>0</v>
      </c>
      <c r="BV400">
        <v>1</v>
      </c>
      <c r="BW400">
        <v>0</v>
      </c>
      <c r="BX400">
        <v>0</v>
      </c>
      <c r="BY400">
        <v>511</v>
      </c>
      <c r="BZ400" t="s">
        <v>123</v>
      </c>
      <c r="CG400" s="4">
        <v>1</v>
      </c>
      <c r="CH400" s="4">
        <v>1</v>
      </c>
      <c r="CI400" s="5">
        <v>0</v>
      </c>
      <c r="CJ400" s="5">
        <v>1</v>
      </c>
      <c r="CK400" s="5">
        <v>0</v>
      </c>
      <c r="CL400" s="5">
        <v>0</v>
      </c>
    </row>
    <row r="401" spans="1:90" hidden="1" x14ac:dyDescent="0.2">
      <c r="A401" t="s">
        <v>860</v>
      </c>
      <c r="B401" t="s">
        <v>852</v>
      </c>
      <c r="C401" t="s">
        <v>115</v>
      </c>
      <c r="D401">
        <v>3.5</v>
      </c>
      <c r="E401" t="s">
        <v>317</v>
      </c>
      <c r="F401" t="s">
        <v>318</v>
      </c>
      <c r="G401" t="s">
        <v>319</v>
      </c>
      <c r="H401" t="s">
        <v>855</v>
      </c>
      <c r="I401">
        <v>0.26995999999999998</v>
      </c>
      <c r="J401">
        <v>0.10521999999999999</v>
      </c>
      <c r="K401">
        <v>1.5157</v>
      </c>
      <c r="L401">
        <v>2015.1</v>
      </c>
      <c r="M401">
        <v>16.277999999999999</v>
      </c>
      <c r="N401">
        <v>75.856999999999999</v>
      </c>
      <c r="O401">
        <v>1.4565999999999999</v>
      </c>
      <c r="P401">
        <v>1985.8</v>
      </c>
      <c r="Q401">
        <v>-3017.6</v>
      </c>
      <c r="R401">
        <v>0.98431999999999997</v>
      </c>
      <c r="S401">
        <v>0.98316999999999999</v>
      </c>
      <c r="T401">
        <v>2.8679000000000001</v>
      </c>
      <c r="U401">
        <v>1.8888</v>
      </c>
      <c r="V401">
        <v>0.94403000000000004</v>
      </c>
      <c r="W401">
        <v>0.94137000000000004</v>
      </c>
      <c r="X401">
        <v>5.4184000000000001</v>
      </c>
      <c r="Y401">
        <v>4.0777000000000001</v>
      </c>
      <c r="Z401">
        <v>0.73862000000000005</v>
      </c>
      <c r="AA401">
        <v>0.72618000000000005</v>
      </c>
      <c r="AB401">
        <v>11.71</v>
      </c>
      <c r="AC401">
        <v>10.619</v>
      </c>
      <c r="AD401">
        <v>45</v>
      </c>
      <c r="AE401">
        <v>28</v>
      </c>
      <c r="AF401">
        <v>0.88324000000000003</v>
      </c>
      <c r="AG401">
        <v>1.3183E-2</v>
      </c>
      <c r="AH401">
        <v>0.87004999999999999</v>
      </c>
      <c r="AI401">
        <v>28</v>
      </c>
      <c r="AJ401">
        <v>1</v>
      </c>
      <c r="AK401">
        <v>27</v>
      </c>
      <c r="AL401">
        <v>0</v>
      </c>
      <c r="AM401">
        <v>0</v>
      </c>
      <c r="AN401">
        <v>0</v>
      </c>
      <c r="AO401">
        <v>0.93269000000000002</v>
      </c>
      <c r="AP401">
        <v>0</v>
      </c>
      <c r="AQ401">
        <v>1</v>
      </c>
      <c r="AR401" t="s">
        <v>95</v>
      </c>
      <c r="AS401" t="s">
        <v>95</v>
      </c>
      <c r="AT401" t="s">
        <v>95</v>
      </c>
      <c r="AU401" t="s">
        <v>95</v>
      </c>
      <c r="AV401" t="s">
        <v>95</v>
      </c>
      <c r="AW401" t="s">
        <v>95</v>
      </c>
      <c r="AX401" t="s">
        <v>95</v>
      </c>
      <c r="AY401" t="s">
        <v>95</v>
      </c>
      <c r="AZ401" t="s">
        <v>95</v>
      </c>
      <c r="BA401" t="s">
        <v>95</v>
      </c>
      <c r="BB401" t="s">
        <v>95</v>
      </c>
      <c r="BC401" t="s">
        <v>95</v>
      </c>
      <c r="BD401" t="s">
        <v>95</v>
      </c>
      <c r="BI401">
        <v>0</v>
      </c>
      <c r="BJ401" t="s">
        <v>137</v>
      </c>
      <c r="BK401" t="s">
        <v>133</v>
      </c>
      <c r="BL401">
        <v>1</v>
      </c>
      <c r="BM401">
        <v>1</v>
      </c>
      <c r="BN401">
        <v>0</v>
      </c>
      <c r="BO401">
        <v>0</v>
      </c>
      <c r="BP401">
        <v>0</v>
      </c>
      <c r="BQ401">
        <v>1</v>
      </c>
      <c r="BS401">
        <v>1</v>
      </c>
      <c r="BT401">
        <v>1</v>
      </c>
      <c r="BU401">
        <v>0</v>
      </c>
      <c r="BV401">
        <v>0</v>
      </c>
      <c r="BW401">
        <v>0</v>
      </c>
      <c r="BX401">
        <v>1</v>
      </c>
      <c r="BY401">
        <v>512</v>
      </c>
      <c r="CG401" s="4">
        <v>1</v>
      </c>
      <c r="CH401" s="4">
        <v>1</v>
      </c>
      <c r="CI401" s="5">
        <v>0</v>
      </c>
      <c r="CJ401" s="5">
        <v>0</v>
      </c>
      <c r="CK401" s="5">
        <v>0</v>
      </c>
      <c r="CL401" s="5">
        <v>1</v>
      </c>
    </row>
    <row r="402" spans="1:90" hidden="1" x14ac:dyDescent="0.2">
      <c r="A402" t="s">
        <v>861</v>
      </c>
      <c r="B402" t="s">
        <v>852</v>
      </c>
      <c r="C402" t="s">
        <v>115</v>
      </c>
      <c r="D402">
        <v>3.5</v>
      </c>
      <c r="E402" t="s">
        <v>317</v>
      </c>
      <c r="F402" t="s">
        <v>321</v>
      </c>
      <c r="G402" t="s">
        <v>322</v>
      </c>
      <c r="H402" t="s">
        <v>855</v>
      </c>
      <c r="I402">
        <v>0.75512999999999997</v>
      </c>
      <c r="J402">
        <v>1.0668E-2</v>
      </c>
      <c r="K402">
        <v>0.10329000000000001</v>
      </c>
      <c r="L402">
        <v>2010.1</v>
      </c>
      <c r="M402">
        <v>5.8193999999999999</v>
      </c>
      <c r="N402">
        <v>4.0026000000000002</v>
      </c>
      <c r="O402">
        <v>1553.3</v>
      </c>
      <c r="P402" s="1">
        <v>157640</v>
      </c>
      <c r="Q402">
        <v>-205.31</v>
      </c>
      <c r="R402">
        <v>0.36398999999999998</v>
      </c>
      <c r="S402">
        <v>0.31745000000000001</v>
      </c>
      <c r="T402">
        <v>2.0703</v>
      </c>
      <c r="U402">
        <v>1.1415</v>
      </c>
      <c r="V402">
        <v>-0.32895999999999997</v>
      </c>
      <c r="W402">
        <v>-0.39223999999999998</v>
      </c>
      <c r="X402">
        <v>2.9925999999999999</v>
      </c>
      <c r="Y402">
        <v>1.4888999999999999</v>
      </c>
      <c r="Z402">
        <v>0.26705000000000001</v>
      </c>
      <c r="AA402">
        <v>0.23215</v>
      </c>
      <c r="AB402">
        <v>2.2223999999999999</v>
      </c>
      <c r="AC402">
        <v>1.3009999999999999</v>
      </c>
      <c r="AD402">
        <v>45</v>
      </c>
      <c r="AE402">
        <v>22</v>
      </c>
      <c r="AF402">
        <v>2.9980000000000002</v>
      </c>
      <c r="AG402">
        <v>0.24984000000000001</v>
      </c>
      <c r="AH402">
        <v>2.7482000000000002</v>
      </c>
      <c r="AI402">
        <v>27</v>
      </c>
      <c r="AJ402">
        <v>7</v>
      </c>
      <c r="AK402">
        <v>26</v>
      </c>
      <c r="AL402">
        <v>1</v>
      </c>
      <c r="AM402">
        <v>0</v>
      </c>
      <c r="AN402">
        <v>1</v>
      </c>
      <c r="AO402">
        <v>0.78412000000000004</v>
      </c>
      <c r="AP402">
        <v>0</v>
      </c>
      <c r="AQ402">
        <v>1</v>
      </c>
      <c r="AR402" t="s">
        <v>94</v>
      </c>
      <c r="AS402" t="s">
        <v>95</v>
      </c>
      <c r="AT402" t="s">
        <v>95</v>
      </c>
      <c r="AU402" t="s">
        <v>94</v>
      </c>
      <c r="AV402" t="s">
        <v>94</v>
      </c>
      <c r="AW402" t="s">
        <v>94</v>
      </c>
      <c r="AX402" t="s">
        <v>95</v>
      </c>
      <c r="AY402" t="s">
        <v>95</v>
      </c>
      <c r="AZ402" t="s">
        <v>94</v>
      </c>
      <c r="BA402" t="s">
        <v>94</v>
      </c>
      <c r="BB402" t="s">
        <v>94</v>
      </c>
      <c r="BC402" t="s">
        <v>94</v>
      </c>
      <c r="BD402" t="s">
        <v>94</v>
      </c>
      <c r="BI402">
        <v>0</v>
      </c>
      <c r="BJ402" t="s">
        <v>132</v>
      </c>
      <c r="BK402" t="s">
        <v>133</v>
      </c>
      <c r="BL402">
        <v>0</v>
      </c>
      <c r="BM402">
        <v>1</v>
      </c>
      <c r="BN402">
        <v>0</v>
      </c>
      <c r="BO402">
        <v>0</v>
      </c>
      <c r="BP402">
        <v>0</v>
      </c>
      <c r="BQ402">
        <v>0</v>
      </c>
      <c r="BS402">
        <v>0</v>
      </c>
      <c r="BT402">
        <v>0</v>
      </c>
      <c r="BU402">
        <v>0</v>
      </c>
      <c r="BV402">
        <v>0</v>
      </c>
      <c r="BW402">
        <v>0</v>
      </c>
      <c r="BX402">
        <v>0</v>
      </c>
      <c r="BY402">
        <v>513</v>
      </c>
      <c r="CA402" t="s">
        <v>123</v>
      </c>
      <c r="CG402" s="4">
        <v>0</v>
      </c>
      <c r="CH402" s="4">
        <v>1</v>
      </c>
      <c r="CI402" s="5">
        <v>0</v>
      </c>
      <c r="CJ402" s="5">
        <v>0</v>
      </c>
      <c r="CK402" s="5">
        <v>0</v>
      </c>
      <c r="CL402" s="5">
        <v>0</v>
      </c>
    </row>
    <row r="403" spans="1:90" hidden="1" x14ac:dyDescent="0.2">
      <c r="A403" t="s">
        <v>862</v>
      </c>
      <c r="B403" t="s">
        <v>852</v>
      </c>
      <c r="C403" t="s">
        <v>115</v>
      </c>
      <c r="D403">
        <v>3.5</v>
      </c>
      <c r="E403" t="s">
        <v>317</v>
      </c>
      <c r="F403" t="s">
        <v>325</v>
      </c>
      <c r="G403" t="s">
        <v>326</v>
      </c>
      <c r="H403" t="s">
        <v>855</v>
      </c>
      <c r="I403">
        <v>2.8921000000000001</v>
      </c>
      <c r="J403">
        <v>4.1640999999999997E-2</v>
      </c>
      <c r="K403">
        <v>0.28788000000000002</v>
      </c>
      <c r="L403">
        <v>2014.5</v>
      </c>
      <c r="M403">
        <v>1.5195000000000001</v>
      </c>
      <c r="N403">
        <v>12.744999999999999</v>
      </c>
      <c r="O403">
        <v>-3.5222000000000002</v>
      </c>
      <c r="P403">
        <v>4501.6000000000004</v>
      </c>
      <c r="Q403">
        <v>-573.41999999999996</v>
      </c>
      <c r="R403">
        <v>0.78376999999999997</v>
      </c>
      <c r="S403">
        <v>0.76795000000000002</v>
      </c>
      <c r="T403">
        <v>2.7075999999999998</v>
      </c>
      <c r="U403">
        <v>1.0657000000000001</v>
      </c>
      <c r="V403">
        <v>-0.24995999999999999</v>
      </c>
      <c r="W403">
        <v>-0.30948999999999999</v>
      </c>
      <c r="X403">
        <v>6.5098000000000003</v>
      </c>
      <c r="Y403">
        <v>2.9110999999999998</v>
      </c>
      <c r="Z403">
        <v>0.41228999999999999</v>
      </c>
      <c r="AA403">
        <v>0.38430999999999998</v>
      </c>
      <c r="AB403">
        <v>4.4638</v>
      </c>
      <c r="AC403">
        <v>3.2406000000000001</v>
      </c>
      <c r="AD403">
        <v>45</v>
      </c>
      <c r="AE403">
        <v>14</v>
      </c>
      <c r="AF403">
        <v>2.0400999999999998</v>
      </c>
      <c r="AG403">
        <v>7.8464999999999993E-2</v>
      </c>
      <c r="AH403">
        <v>1.9616</v>
      </c>
      <c r="AI403">
        <v>17</v>
      </c>
      <c r="AJ403">
        <v>7</v>
      </c>
      <c r="AK403">
        <v>16</v>
      </c>
      <c r="AL403">
        <v>1</v>
      </c>
      <c r="AM403">
        <v>0</v>
      </c>
      <c r="AN403">
        <v>1</v>
      </c>
      <c r="AO403">
        <v>0.84636</v>
      </c>
      <c r="AP403">
        <v>0</v>
      </c>
      <c r="AQ403">
        <v>1</v>
      </c>
      <c r="AR403" t="s">
        <v>95</v>
      </c>
      <c r="AS403" t="s">
        <v>95</v>
      </c>
      <c r="AT403" t="s">
        <v>95</v>
      </c>
      <c r="AU403" t="s">
        <v>95</v>
      </c>
      <c r="AV403" t="s">
        <v>95</v>
      </c>
      <c r="AW403" t="s">
        <v>95</v>
      </c>
      <c r="AX403" t="s">
        <v>95</v>
      </c>
      <c r="AY403" t="s">
        <v>95</v>
      </c>
      <c r="AZ403" t="s">
        <v>95</v>
      </c>
      <c r="BA403" t="s">
        <v>95</v>
      </c>
      <c r="BB403" t="s">
        <v>95</v>
      </c>
      <c r="BC403" t="s">
        <v>95</v>
      </c>
      <c r="BD403" t="s">
        <v>95</v>
      </c>
      <c r="BI403">
        <v>0</v>
      </c>
      <c r="BJ403" t="s">
        <v>132</v>
      </c>
      <c r="BK403" t="s">
        <v>133</v>
      </c>
      <c r="BL403">
        <v>1</v>
      </c>
      <c r="BM403">
        <v>1</v>
      </c>
      <c r="BN403">
        <v>0</v>
      </c>
      <c r="BO403">
        <v>0</v>
      </c>
      <c r="BP403">
        <v>0</v>
      </c>
      <c r="BQ403">
        <v>0</v>
      </c>
      <c r="BS403">
        <v>1</v>
      </c>
      <c r="BT403">
        <v>1</v>
      </c>
      <c r="BU403">
        <v>0</v>
      </c>
      <c r="BV403">
        <v>0</v>
      </c>
      <c r="BW403">
        <v>0</v>
      </c>
      <c r="BX403">
        <v>0</v>
      </c>
      <c r="BY403">
        <v>514</v>
      </c>
      <c r="CG403" s="4">
        <v>0</v>
      </c>
      <c r="CH403" s="4">
        <v>1</v>
      </c>
      <c r="CI403" s="5">
        <v>0</v>
      </c>
      <c r="CJ403" s="5">
        <v>0</v>
      </c>
      <c r="CK403" s="5">
        <v>0</v>
      </c>
      <c r="CL403" s="5">
        <v>0</v>
      </c>
    </row>
    <row r="404" spans="1:90" hidden="1" x14ac:dyDescent="0.2">
      <c r="A404" t="s">
        <v>863</v>
      </c>
      <c r="B404" t="s">
        <v>852</v>
      </c>
      <c r="C404" t="s">
        <v>115</v>
      </c>
      <c r="D404">
        <v>3.5</v>
      </c>
      <c r="E404" t="s">
        <v>317</v>
      </c>
      <c r="F404" t="s">
        <v>328</v>
      </c>
      <c r="G404" t="s">
        <v>329</v>
      </c>
      <c r="H404" t="s">
        <v>855</v>
      </c>
      <c r="I404">
        <v>0.90481999999999996</v>
      </c>
      <c r="J404">
        <v>0.12031</v>
      </c>
      <c r="K404">
        <v>2.9009999999999998</v>
      </c>
      <c r="L404">
        <v>2017.4</v>
      </c>
      <c r="M404">
        <v>4.8567</v>
      </c>
      <c r="N404">
        <v>165.55</v>
      </c>
      <c r="O404">
        <v>0.42110999999999998</v>
      </c>
      <c r="P404">
        <v>1974.4</v>
      </c>
      <c r="Q404">
        <v>-5780.1</v>
      </c>
      <c r="R404">
        <v>0.22943</v>
      </c>
      <c r="S404">
        <v>0.17305000000000001</v>
      </c>
      <c r="T404">
        <v>98.120999999999995</v>
      </c>
      <c r="U404">
        <v>29.98</v>
      </c>
      <c r="V404">
        <v>0.16592999999999999</v>
      </c>
      <c r="W404">
        <v>0.12622</v>
      </c>
      <c r="X404">
        <v>102.08</v>
      </c>
      <c r="Y404">
        <v>35.767000000000003</v>
      </c>
      <c r="Z404">
        <v>0.11361</v>
      </c>
      <c r="AA404">
        <v>7.1401000000000006E-2</v>
      </c>
      <c r="AB404">
        <v>105.24</v>
      </c>
      <c r="AC404">
        <v>43.018999999999998</v>
      </c>
      <c r="AD404">
        <v>45</v>
      </c>
      <c r="AE404">
        <v>12</v>
      </c>
      <c r="AF404">
        <v>4.5335000000000001</v>
      </c>
      <c r="AG404">
        <v>5.8830999999999996E-3</v>
      </c>
      <c r="AH404">
        <v>4.5275999999999996</v>
      </c>
      <c r="AI404">
        <v>17</v>
      </c>
      <c r="AJ404">
        <v>3</v>
      </c>
      <c r="AK404">
        <v>10</v>
      </c>
      <c r="AL404">
        <v>1</v>
      </c>
      <c r="AM404">
        <v>1</v>
      </c>
      <c r="AN404">
        <v>1</v>
      </c>
      <c r="AO404">
        <v>0.17133999999999999</v>
      </c>
      <c r="AP404">
        <v>0</v>
      </c>
      <c r="AQ404">
        <v>0</v>
      </c>
      <c r="AR404" t="s">
        <v>96</v>
      </c>
      <c r="AS404" t="s">
        <v>95</v>
      </c>
      <c r="AT404" t="s">
        <v>95</v>
      </c>
      <c r="AU404" t="s">
        <v>94</v>
      </c>
      <c r="AV404" t="s">
        <v>94</v>
      </c>
      <c r="AW404" t="s">
        <v>94</v>
      </c>
      <c r="AX404" t="s">
        <v>94</v>
      </c>
      <c r="AY404" t="s">
        <v>95</v>
      </c>
      <c r="AZ404" t="s">
        <v>94</v>
      </c>
      <c r="BA404" t="s">
        <v>96</v>
      </c>
      <c r="BB404" t="s">
        <v>94</v>
      </c>
      <c r="BC404" t="s">
        <v>96</v>
      </c>
      <c r="BD404" t="s">
        <v>94</v>
      </c>
      <c r="BI404">
        <v>0</v>
      </c>
      <c r="BJ404" t="s">
        <v>132</v>
      </c>
      <c r="BK404" t="s">
        <v>133</v>
      </c>
      <c r="BL404">
        <v>0</v>
      </c>
      <c r="BM404">
        <v>1</v>
      </c>
      <c r="BN404">
        <v>0</v>
      </c>
      <c r="BO404">
        <v>0</v>
      </c>
      <c r="BP404">
        <v>0</v>
      </c>
      <c r="BQ404">
        <v>0</v>
      </c>
      <c r="BS404">
        <v>0</v>
      </c>
      <c r="BT404">
        <v>1</v>
      </c>
      <c r="BU404">
        <v>0</v>
      </c>
      <c r="BV404">
        <v>0</v>
      </c>
      <c r="BW404">
        <v>0</v>
      </c>
      <c r="BX404">
        <v>0</v>
      </c>
      <c r="BY404">
        <v>515</v>
      </c>
      <c r="CG404" s="4">
        <v>0</v>
      </c>
      <c r="CH404" s="4">
        <v>1</v>
      </c>
      <c r="CI404" s="5">
        <v>0</v>
      </c>
      <c r="CJ404" s="5">
        <v>0</v>
      </c>
      <c r="CK404" s="5">
        <v>0</v>
      </c>
      <c r="CL404" s="5">
        <v>0</v>
      </c>
    </row>
    <row r="405" spans="1:90" hidden="1" x14ac:dyDescent="0.2">
      <c r="A405" t="s">
        <v>864</v>
      </c>
      <c r="B405" t="s">
        <v>852</v>
      </c>
      <c r="C405" t="s">
        <v>115</v>
      </c>
      <c r="D405">
        <v>3.5</v>
      </c>
      <c r="E405" t="s">
        <v>317</v>
      </c>
      <c r="F405" t="s">
        <v>331</v>
      </c>
      <c r="G405" t="s">
        <v>329</v>
      </c>
      <c r="H405" t="s">
        <v>855</v>
      </c>
      <c r="I405">
        <v>37.244</v>
      </c>
      <c r="J405">
        <v>8.9813000000000004E-2</v>
      </c>
      <c r="K405">
        <v>5.1534000000000004</v>
      </c>
      <c r="L405">
        <v>2014.1</v>
      </c>
      <c r="M405">
        <v>0.11799</v>
      </c>
      <c r="N405">
        <v>217.2</v>
      </c>
      <c r="O405">
        <v>0.13475000000000001</v>
      </c>
      <c r="P405">
        <v>1940.4</v>
      </c>
      <c r="Q405">
        <v>-10262</v>
      </c>
      <c r="R405">
        <v>0.35696</v>
      </c>
      <c r="S405">
        <v>0.30991000000000002</v>
      </c>
      <c r="T405">
        <v>116.1</v>
      </c>
      <c r="U405">
        <v>49.012999999999998</v>
      </c>
      <c r="V405">
        <v>0.24625</v>
      </c>
      <c r="W405">
        <v>0.21035999999999999</v>
      </c>
      <c r="X405">
        <v>125.7</v>
      </c>
      <c r="Y405">
        <v>66.352000000000004</v>
      </c>
      <c r="Z405">
        <v>0.21368999999999999</v>
      </c>
      <c r="AA405">
        <v>0.17624999999999999</v>
      </c>
      <c r="AB405">
        <v>128.38999999999999</v>
      </c>
      <c r="AC405">
        <v>74.694000000000003</v>
      </c>
      <c r="AD405">
        <v>45</v>
      </c>
      <c r="AE405">
        <v>15</v>
      </c>
      <c r="AF405">
        <v>3.5623999999999998</v>
      </c>
      <c r="AG405">
        <v>4.4841999999999998E-3</v>
      </c>
      <c r="AH405">
        <v>3.5579000000000001</v>
      </c>
      <c r="AI405">
        <v>22</v>
      </c>
      <c r="AJ405">
        <v>3</v>
      </c>
      <c r="AK405">
        <v>10</v>
      </c>
      <c r="AL405">
        <v>1</v>
      </c>
      <c r="AM405">
        <v>1</v>
      </c>
      <c r="AN405">
        <v>1</v>
      </c>
      <c r="AO405">
        <v>0.33282</v>
      </c>
      <c r="AP405">
        <v>0</v>
      </c>
      <c r="AQ405">
        <v>0</v>
      </c>
      <c r="AR405" t="s">
        <v>94</v>
      </c>
      <c r="AS405" t="s">
        <v>95</v>
      </c>
      <c r="AT405" t="s">
        <v>95</v>
      </c>
      <c r="AU405" t="s">
        <v>94</v>
      </c>
      <c r="AV405" t="s">
        <v>94</v>
      </c>
      <c r="AW405" t="s">
        <v>94</v>
      </c>
      <c r="AX405" t="s">
        <v>94</v>
      </c>
      <c r="AY405" t="s">
        <v>95</v>
      </c>
      <c r="AZ405" t="s">
        <v>94</v>
      </c>
      <c r="BA405" t="s">
        <v>94</v>
      </c>
      <c r="BB405" t="s">
        <v>94</v>
      </c>
      <c r="BC405" t="s">
        <v>94</v>
      </c>
      <c r="BD405" t="s">
        <v>94</v>
      </c>
      <c r="BI405">
        <v>0</v>
      </c>
      <c r="BJ405" t="s">
        <v>132</v>
      </c>
      <c r="BK405" t="s">
        <v>133</v>
      </c>
      <c r="BL405">
        <v>0</v>
      </c>
      <c r="BM405">
        <v>1</v>
      </c>
      <c r="BN405">
        <v>0</v>
      </c>
      <c r="BO405">
        <v>0</v>
      </c>
      <c r="BP405">
        <v>0</v>
      </c>
      <c r="BQ405">
        <v>0</v>
      </c>
      <c r="BS405">
        <v>0</v>
      </c>
      <c r="BT405">
        <v>1</v>
      </c>
      <c r="BU405">
        <v>0</v>
      </c>
      <c r="BV405">
        <v>0</v>
      </c>
      <c r="BW405">
        <v>0</v>
      </c>
      <c r="BX405">
        <v>0</v>
      </c>
      <c r="BY405">
        <v>516</v>
      </c>
      <c r="CG405" s="4">
        <v>0</v>
      </c>
      <c r="CH405" s="4">
        <v>1</v>
      </c>
      <c r="CI405" s="5">
        <v>0</v>
      </c>
      <c r="CJ405" s="5">
        <v>0</v>
      </c>
      <c r="CK405" s="5">
        <v>0</v>
      </c>
      <c r="CL405" s="5">
        <v>0</v>
      </c>
    </row>
    <row r="406" spans="1:90" hidden="1" x14ac:dyDescent="0.2">
      <c r="A406" t="s">
        <v>865</v>
      </c>
      <c r="B406" t="s">
        <v>852</v>
      </c>
      <c r="C406" t="s">
        <v>115</v>
      </c>
      <c r="D406">
        <v>3.5</v>
      </c>
      <c r="E406" t="s">
        <v>317</v>
      </c>
      <c r="F406" t="s">
        <v>333</v>
      </c>
      <c r="G406" t="s">
        <v>326</v>
      </c>
      <c r="H406" t="s">
        <v>855</v>
      </c>
      <c r="I406">
        <v>2.9417</v>
      </c>
      <c r="J406">
        <v>2.6456E-2</v>
      </c>
      <c r="K406">
        <v>0.35071999999999998</v>
      </c>
      <c r="L406">
        <v>2014.6</v>
      </c>
      <c r="M406">
        <v>1.4938</v>
      </c>
      <c r="N406">
        <v>15.4</v>
      </c>
      <c r="O406">
        <v>0.12629000000000001</v>
      </c>
      <c r="P406">
        <v>2937.4</v>
      </c>
      <c r="Q406">
        <v>-698.55</v>
      </c>
      <c r="R406">
        <v>0.78291999999999995</v>
      </c>
      <c r="S406">
        <v>0.76702999999999999</v>
      </c>
      <c r="T406">
        <v>3.2271000000000001</v>
      </c>
      <c r="U406">
        <v>1.4077999999999999</v>
      </c>
      <c r="V406">
        <v>-0.27015</v>
      </c>
      <c r="W406">
        <v>-0.33062999999999998</v>
      </c>
      <c r="X406">
        <v>7.806</v>
      </c>
      <c r="Y406">
        <v>3.6</v>
      </c>
      <c r="Z406">
        <v>0.43247999999999998</v>
      </c>
      <c r="AA406">
        <v>0.40544999999999998</v>
      </c>
      <c r="AB406">
        <v>5.2179000000000002</v>
      </c>
      <c r="AC406">
        <v>3.7376</v>
      </c>
      <c r="AD406">
        <v>45</v>
      </c>
      <c r="AE406">
        <v>16</v>
      </c>
      <c r="AF406">
        <v>2.0129999999999999</v>
      </c>
      <c r="AG406">
        <v>6.4935999999999994E-2</v>
      </c>
      <c r="AH406">
        <v>1.9480999999999999</v>
      </c>
      <c r="AI406">
        <v>22</v>
      </c>
      <c r="AJ406">
        <v>7</v>
      </c>
      <c r="AK406">
        <v>21</v>
      </c>
      <c r="AL406">
        <v>1</v>
      </c>
      <c r="AM406">
        <v>0</v>
      </c>
      <c r="AN406">
        <v>1</v>
      </c>
      <c r="AO406">
        <v>0.84353999999999996</v>
      </c>
      <c r="AP406">
        <v>0</v>
      </c>
      <c r="AQ406">
        <v>1</v>
      </c>
      <c r="AR406" t="s">
        <v>95</v>
      </c>
      <c r="AS406" t="s">
        <v>95</v>
      </c>
      <c r="AT406" t="s">
        <v>95</v>
      </c>
      <c r="AU406" t="s">
        <v>94</v>
      </c>
      <c r="AV406" t="s">
        <v>95</v>
      </c>
      <c r="AW406" t="s">
        <v>94</v>
      </c>
      <c r="AX406" t="s">
        <v>95</v>
      </c>
      <c r="AY406" t="s">
        <v>95</v>
      </c>
      <c r="AZ406" t="s">
        <v>95</v>
      </c>
      <c r="BA406" t="s">
        <v>94</v>
      </c>
      <c r="BB406" t="s">
        <v>94</v>
      </c>
      <c r="BC406" t="s">
        <v>94</v>
      </c>
      <c r="BD406" t="s">
        <v>94</v>
      </c>
      <c r="BI406">
        <v>0</v>
      </c>
      <c r="BJ406" t="s">
        <v>132</v>
      </c>
      <c r="BK406" t="s">
        <v>133</v>
      </c>
      <c r="BL406">
        <v>1</v>
      </c>
      <c r="BM406">
        <v>1</v>
      </c>
      <c r="BN406">
        <v>0</v>
      </c>
      <c r="BO406">
        <v>0</v>
      </c>
      <c r="BP406">
        <v>0</v>
      </c>
      <c r="BQ406">
        <v>0</v>
      </c>
      <c r="BS406">
        <v>1</v>
      </c>
      <c r="BT406">
        <v>1</v>
      </c>
      <c r="BU406">
        <v>0</v>
      </c>
      <c r="BV406">
        <v>0</v>
      </c>
      <c r="BW406">
        <v>0</v>
      </c>
      <c r="BX406">
        <v>0</v>
      </c>
      <c r="BY406">
        <v>517</v>
      </c>
      <c r="CG406" s="4">
        <v>0</v>
      </c>
      <c r="CH406" s="4">
        <v>1</v>
      </c>
      <c r="CI406" s="5">
        <v>0</v>
      </c>
      <c r="CJ406" s="5">
        <v>0</v>
      </c>
      <c r="CK406" s="5">
        <v>0</v>
      </c>
      <c r="CL406" s="5">
        <v>0</v>
      </c>
    </row>
    <row r="407" spans="1:90" hidden="1" x14ac:dyDescent="0.2">
      <c r="A407" t="s">
        <v>866</v>
      </c>
      <c r="B407" t="s">
        <v>852</v>
      </c>
      <c r="C407" t="s">
        <v>115</v>
      </c>
      <c r="D407">
        <v>3.5</v>
      </c>
      <c r="E407" t="s">
        <v>317</v>
      </c>
      <c r="F407" t="s">
        <v>335</v>
      </c>
      <c r="G407" t="s">
        <v>336</v>
      </c>
      <c r="H407" t="s">
        <v>855</v>
      </c>
      <c r="I407">
        <v>0.19814999999999999</v>
      </c>
      <c r="J407">
        <v>0.14066999999999999</v>
      </c>
      <c r="K407">
        <v>12.792</v>
      </c>
      <c r="L407">
        <v>2023.1</v>
      </c>
      <c r="M407">
        <v>22.177</v>
      </c>
      <c r="N407">
        <v>1395.4</v>
      </c>
      <c r="O407">
        <v>6.1815999999999998E-3</v>
      </c>
      <c r="P407">
        <v>1940.2</v>
      </c>
      <c r="Q407">
        <v>-25478</v>
      </c>
      <c r="R407">
        <v>0.99921000000000004</v>
      </c>
      <c r="S407">
        <v>0.99916000000000005</v>
      </c>
      <c r="T407">
        <v>5.7739000000000003</v>
      </c>
      <c r="U407">
        <v>4.5151000000000003</v>
      </c>
      <c r="V407">
        <v>0.99363000000000001</v>
      </c>
      <c r="W407">
        <v>0.99331999999999998</v>
      </c>
      <c r="X407">
        <v>16.434000000000001</v>
      </c>
      <c r="Y407">
        <v>13.048</v>
      </c>
      <c r="Z407">
        <v>0.65112999999999999</v>
      </c>
      <c r="AA407">
        <v>0.63451999999999997</v>
      </c>
      <c r="AB407">
        <v>121.6</v>
      </c>
      <c r="AC407">
        <v>101.22</v>
      </c>
      <c r="AD407">
        <v>45</v>
      </c>
      <c r="AE407">
        <v>28</v>
      </c>
      <c r="AF407">
        <v>0.54249000000000003</v>
      </c>
      <c r="AG407">
        <v>7.1663E-4</v>
      </c>
      <c r="AH407">
        <v>0.54178000000000004</v>
      </c>
      <c r="AI407">
        <v>28</v>
      </c>
      <c r="AJ407">
        <v>0</v>
      </c>
      <c r="AK407">
        <v>27</v>
      </c>
      <c r="AL407">
        <v>0</v>
      </c>
      <c r="AM407">
        <v>0</v>
      </c>
      <c r="AN407">
        <v>1</v>
      </c>
      <c r="AO407">
        <v>0.88643000000000005</v>
      </c>
      <c r="AP407">
        <v>0</v>
      </c>
      <c r="AQ407">
        <v>0</v>
      </c>
      <c r="AR407" t="s">
        <v>95</v>
      </c>
      <c r="AS407" t="s">
        <v>95</v>
      </c>
      <c r="AT407" t="s">
        <v>95</v>
      </c>
      <c r="AU407" t="s">
        <v>95</v>
      </c>
      <c r="AV407" t="s">
        <v>95</v>
      </c>
      <c r="AW407" t="s">
        <v>95</v>
      </c>
      <c r="AX407" t="s">
        <v>95</v>
      </c>
      <c r="AY407" t="s">
        <v>95</v>
      </c>
      <c r="AZ407" t="s">
        <v>95</v>
      </c>
      <c r="BA407" t="s">
        <v>95</v>
      </c>
      <c r="BB407" t="s">
        <v>95</v>
      </c>
      <c r="BC407" t="s">
        <v>95</v>
      </c>
      <c r="BD407" t="s">
        <v>95</v>
      </c>
      <c r="BH407" t="s">
        <v>389</v>
      </c>
      <c r="BI407">
        <v>1</v>
      </c>
      <c r="BJ407" t="s">
        <v>97</v>
      </c>
      <c r="BK407" t="s">
        <v>337</v>
      </c>
      <c r="BL407">
        <v>0</v>
      </c>
      <c r="BM407">
        <v>0</v>
      </c>
      <c r="BN407">
        <v>0</v>
      </c>
      <c r="BO407">
        <v>0</v>
      </c>
      <c r="BP407">
        <v>0</v>
      </c>
      <c r="BQ407">
        <v>0</v>
      </c>
      <c r="BS407">
        <v>1</v>
      </c>
      <c r="BT407">
        <v>1</v>
      </c>
      <c r="BU407">
        <v>0</v>
      </c>
      <c r="BV407">
        <v>0</v>
      </c>
      <c r="BW407">
        <v>0</v>
      </c>
      <c r="BX407">
        <v>0</v>
      </c>
      <c r="BY407">
        <v>518</v>
      </c>
      <c r="BZ407" t="s">
        <v>123</v>
      </c>
      <c r="CA407" t="s">
        <v>123</v>
      </c>
      <c r="CG407" s="4">
        <v>1</v>
      </c>
      <c r="CH407" s="4">
        <v>1</v>
      </c>
      <c r="CI407" s="5">
        <v>0</v>
      </c>
      <c r="CJ407" s="5">
        <v>0</v>
      </c>
      <c r="CK407" s="5">
        <v>0</v>
      </c>
      <c r="CL407" s="5">
        <v>0</v>
      </c>
    </row>
    <row r="408" spans="1:90" hidden="1" x14ac:dyDescent="0.2">
      <c r="A408" t="s">
        <v>867</v>
      </c>
      <c r="B408" t="s">
        <v>852</v>
      </c>
      <c r="C408" t="s">
        <v>115</v>
      </c>
      <c r="D408">
        <v>3.5</v>
      </c>
      <c r="E408" t="s">
        <v>317</v>
      </c>
      <c r="F408" t="s">
        <v>339</v>
      </c>
      <c r="G408" t="s">
        <v>340</v>
      </c>
      <c r="H408" t="s">
        <v>855</v>
      </c>
      <c r="I408">
        <v>0.26011000000000001</v>
      </c>
      <c r="J408">
        <v>0.11328000000000001</v>
      </c>
      <c r="K408">
        <v>1.4622999999999999</v>
      </c>
      <c r="L408">
        <v>2015.4</v>
      </c>
      <c r="M408">
        <v>16.893999999999998</v>
      </c>
      <c r="N408">
        <v>78.506</v>
      </c>
      <c r="O408">
        <v>3.8176000000000001</v>
      </c>
      <c r="P408">
        <v>1996.2</v>
      </c>
      <c r="Q408">
        <v>-2911.1</v>
      </c>
      <c r="R408">
        <v>0.98287999999999998</v>
      </c>
      <c r="S408">
        <v>0.98160000000000003</v>
      </c>
      <c r="T408">
        <v>2.8607</v>
      </c>
      <c r="U408">
        <v>1.8768</v>
      </c>
      <c r="V408">
        <v>0.95196999999999998</v>
      </c>
      <c r="W408">
        <v>0.94962999999999997</v>
      </c>
      <c r="X408">
        <v>4.7912999999999997</v>
      </c>
      <c r="Y408">
        <v>3.4727999999999999</v>
      </c>
      <c r="Z408">
        <v>0.72136</v>
      </c>
      <c r="AA408">
        <v>0.70777000000000001</v>
      </c>
      <c r="AB408">
        <v>11.541</v>
      </c>
      <c r="AC408">
        <v>10.384</v>
      </c>
      <c r="AD408">
        <v>44</v>
      </c>
      <c r="AE408">
        <v>27</v>
      </c>
      <c r="AF408">
        <v>0.85343999999999998</v>
      </c>
      <c r="AG408">
        <v>1.2737999999999999E-2</v>
      </c>
      <c r="AH408">
        <v>0.8407</v>
      </c>
      <c r="AI408">
        <v>27</v>
      </c>
      <c r="AJ408">
        <v>0</v>
      </c>
      <c r="AK408">
        <v>26</v>
      </c>
      <c r="AL408">
        <v>0</v>
      </c>
      <c r="AM408">
        <v>0</v>
      </c>
      <c r="AN408">
        <v>0</v>
      </c>
      <c r="AO408">
        <v>0.92320999999999998</v>
      </c>
      <c r="AP408">
        <v>0</v>
      </c>
      <c r="AQ408">
        <v>1</v>
      </c>
      <c r="AR408" t="s">
        <v>95</v>
      </c>
      <c r="AS408" t="s">
        <v>95</v>
      </c>
      <c r="AT408" t="s">
        <v>95</v>
      </c>
      <c r="AU408" t="s">
        <v>95</v>
      </c>
      <c r="AV408" t="s">
        <v>95</v>
      </c>
      <c r="AW408" t="s">
        <v>95</v>
      </c>
      <c r="AX408" t="s">
        <v>95</v>
      </c>
      <c r="AY408" t="s">
        <v>95</v>
      </c>
      <c r="AZ408" t="s">
        <v>95</v>
      </c>
      <c r="BA408" t="s">
        <v>95</v>
      </c>
      <c r="BB408" t="s">
        <v>95</v>
      </c>
      <c r="BC408" t="s">
        <v>95</v>
      </c>
      <c r="BD408" t="s">
        <v>95</v>
      </c>
      <c r="BH408" t="s">
        <v>341</v>
      </c>
      <c r="BI408">
        <v>1</v>
      </c>
      <c r="BJ408" t="s">
        <v>97</v>
      </c>
      <c r="BK408" t="s">
        <v>138</v>
      </c>
      <c r="BL408">
        <v>0</v>
      </c>
      <c r="BM408">
        <v>0</v>
      </c>
      <c r="BN408">
        <v>0</v>
      </c>
      <c r="BO408">
        <v>0</v>
      </c>
      <c r="BP408">
        <v>0</v>
      </c>
      <c r="BQ408">
        <v>0</v>
      </c>
      <c r="BS408">
        <v>1</v>
      </c>
      <c r="BT408">
        <v>1</v>
      </c>
      <c r="BU408">
        <v>0</v>
      </c>
      <c r="BV408">
        <v>0</v>
      </c>
      <c r="BW408">
        <v>0</v>
      </c>
      <c r="BX408">
        <v>0</v>
      </c>
      <c r="BY408">
        <v>519</v>
      </c>
      <c r="BZ408" t="s">
        <v>123</v>
      </c>
      <c r="CA408" t="s">
        <v>123</v>
      </c>
      <c r="CG408" s="4">
        <v>1</v>
      </c>
      <c r="CH408" s="4">
        <v>1</v>
      </c>
      <c r="CI408" s="5">
        <v>0</v>
      </c>
      <c r="CJ408" s="5">
        <v>0</v>
      </c>
      <c r="CK408" s="5">
        <v>0</v>
      </c>
      <c r="CL408" s="5">
        <v>0</v>
      </c>
    </row>
    <row r="409" spans="1:90" hidden="1" x14ac:dyDescent="0.2">
      <c r="A409" t="s">
        <v>868</v>
      </c>
      <c r="B409" t="s">
        <v>852</v>
      </c>
      <c r="C409" t="s">
        <v>115</v>
      </c>
      <c r="D409">
        <v>3.5</v>
      </c>
      <c r="E409" t="s">
        <v>317</v>
      </c>
      <c r="F409" t="s">
        <v>343</v>
      </c>
      <c r="G409" t="s">
        <v>344</v>
      </c>
      <c r="H409" t="s">
        <v>855</v>
      </c>
      <c r="I409">
        <v>0.26995999999999998</v>
      </c>
      <c r="J409">
        <v>0.10521999999999999</v>
      </c>
      <c r="K409">
        <v>1.5157</v>
      </c>
      <c r="L409">
        <v>2015.1</v>
      </c>
      <c r="M409">
        <v>16.277999999999999</v>
      </c>
      <c r="N409">
        <v>75.856999999999999</v>
      </c>
      <c r="O409">
        <v>1.4565999999999999</v>
      </c>
      <c r="P409">
        <v>1985.8</v>
      </c>
      <c r="Q409">
        <v>-3017.6</v>
      </c>
      <c r="R409">
        <v>0.98431999999999997</v>
      </c>
      <c r="S409">
        <v>0.98316999999999999</v>
      </c>
      <c r="T409">
        <v>2.8679000000000001</v>
      </c>
      <c r="U409">
        <v>1.8888</v>
      </c>
      <c r="V409">
        <v>0.94403000000000004</v>
      </c>
      <c r="W409">
        <v>0.94137000000000004</v>
      </c>
      <c r="X409">
        <v>5.4184000000000001</v>
      </c>
      <c r="Y409">
        <v>4.0777000000000001</v>
      </c>
      <c r="Z409">
        <v>0.73862000000000005</v>
      </c>
      <c r="AA409">
        <v>0.72618000000000005</v>
      </c>
      <c r="AB409">
        <v>11.71</v>
      </c>
      <c r="AC409">
        <v>10.619</v>
      </c>
      <c r="AD409">
        <v>45</v>
      </c>
      <c r="AE409">
        <v>28</v>
      </c>
      <c r="AF409">
        <v>0.88324000000000003</v>
      </c>
      <c r="AG409">
        <v>1.3183E-2</v>
      </c>
      <c r="AH409">
        <v>0.87004999999999999</v>
      </c>
      <c r="AI409">
        <v>28</v>
      </c>
      <c r="AJ409">
        <v>1</v>
      </c>
      <c r="AK409">
        <v>27</v>
      </c>
      <c r="AL409">
        <v>0</v>
      </c>
      <c r="AM409">
        <v>0</v>
      </c>
      <c r="AN409">
        <v>0</v>
      </c>
      <c r="AO409">
        <v>0.93269000000000002</v>
      </c>
      <c r="AP409">
        <v>0</v>
      </c>
      <c r="AQ409">
        <v>1</v>
      </c>
      <c r="AR409" t="s">
        <v>95</v>
      </c>
      <c r="AS409" t="s">
        <v>95</v>
      </c>
      <c r="AT409" t="s">
        <v>95</v>
      </c>
      <c r="AU409" t="s">
        <v>95</v>
      </c>
      <c r="AV409" t="s">
        <v>95</v>
      </c>
      <c r="AW409" t="s">
        <v>95</v>
      </c>
      <c r="AX409" t="s">
        <v>95</v>
      </c>
      <c r="AY409" t="s">
        <v>95</v>
      </c>
      <c r="AZ409" t="s">
        <v>95</v>
      </c>
      <c r="BA409" t="s">
        <v>95</v>
      </c>
      <c r="BB409" t="s">
        <v>95</v>
      </c>
      <c r="BC409" t="s">
        <v>95</v>
      </c>
      <c r="BD409" t="s">
        <v>95</v>
      </c>
      <c r="BH409" t="s">
        <v>345</v>
      </c>
      <c r="BI409">
        <v>1</v>
      </c>
      <c r="BJ409" t="s">
        <v>97</v>
      </c>
      <c r="BK409" t="s">
        <v>180</v>
      </c>
      <c r="BL409">
        <v>0</v>
      </c>
      <c r="BM409">
        <v>0</v>
      </c>
      <c r="BN409">
        <v>0</v>
      </c>
      <c r="BO409">
        <v>0</v>
      </c>
      <c r="BP409">
        <v>0</v>
      </c>
      <c r="BQ409">
        <v>0</v>
      </c>
      <c r="BS409">
        <v>1</v>
      </c>
      <c r="BT409">
        <v>1</v>
      </c>
      <c r="BU409">
        <v>0</v>
      </c>
      <c r="BV409">
        <v>0</v>
      </c>
      <c r="BW409">
        <v>0</v>
      </c>
      <c r="BX409">
        <v>0</v>
      </c>
      <c r="BY409">
        <v>520</v>
      </c>
      <c r="BZ409" t="s">
        <v>123</v>
      </c>
      <c r="CA409" t="s">
        <v>123</v>
      </c>
      <c r="CG409" s="4">
        <v>1</v>
      </c>
      <c r="CH409" s="4">
        <v>1</v>
      </c>
      <c r="CI409" s="5">
        <v>0</v>
      </c>
      <c r="CJ409" s="5">
        <v>0</v>
      </c>
      <c r="CK409" s="5">
        <v>0</v>
      </c>
      <c r="CL409" s="5">
        <v>0</v>
      </c>
    </row>
    <row r="410" spans="1:90" hidden="1" x14ac:dyDescent="0.2">
      <c r="A410" t="s">
        <v>869</v>
      </c>
      <c r="B410" t="s">
        <v>852</v>
      </c>
      <c r="C410" t="s">
        <v>115</v>
      </c>
      <c r="D410">
        <v>3.5</v>
      </c>
      <c r="E410" t="s">
        <v>317</v>
      </c>
      <c r="F410" t="s">
        <v>347</v>
      </c>
      <c r="G410" t="s">
        <v>348</v>
      </c>
      <c r="H410" t="s">
        <v>855</v>
      </c>
      <c r="I410">
        <v>0.48594999999999999</v>
      </c>
      <c r="J410">
        <v>1.5942999999999999E-2</v>
      </c>
      <c r="K410">
        <v>0.15695000000000001</v>
      </c>
      <c r="L410">
        <v>2017.4</v>
      </c>
      <c r="M410">
        <v>9.0431000000000008</v>
      </c>
      <c r="N410">
        <v>37.345999999999997</v>
      </c>
      <c r="O410">
        <v>1552</v>
      </c>
      <c r="P410" s="1">
        <v>157750</v>
      </c>
      <c r="Q410">
        <v>-312.25</v>
      </c>
      <c r="R410">
        <v>0.86985000000000001</v>
      </c>
      <c r="S410">
        <v>0.85802</v>
      </c>
      <c r="T410">
        <v>0.99260999999999999</v>
      </c>
      <c r="U410">
        <v>0.54300000000000004</v>
      </c>
      <c r="V410">
        <v>-0.23166999999999999</v>
      </c>
      <c r="W410">
        <v>-0.30412</v>
      </c>
      <c r="X410">
        <v>3.0535999999999999</v>
      </c>
      <c r="Y410">
        <v>1.3243</v>
      </c>
      <c r="Z410">
        <v>0.37092000000000003</v>
      </c>
      <c r="AA410">
        <v>0.33391999999999999</v>
      </c>
      <c r="AB410">
        <v>2.1823000000000001</v>
      </c>
      <c r="AC410">
        <v>1.466</v>
      </c>
      <c r="AD410">
        <v>37</v>
      </c>
      <c r="AE410">
        <v>15</v>
      </c>
      <c r="AF410">
        <v>0.32131999999999999</v>
      </c>
      <c r="AG410">
        <v>2.6776999999999999E-2</v>
      </c>
      <c r="AH410">
        <v>0.29454999999999998</v>
      </c>
      <c r="AI410">
        <v>20</v>
      </c>
      <c r="AJ410">
        <v>0</v>
      </c>
      <c r="AK410">
        <v>19</v>
      </c>
      <c r="AL410">
        <v>0</v>
      </c>
      <c r="AM410">
        <v>0</v>
      </c>
      <c r="AN410">
        <v>1</v>
      </c>
      <c r="AO410">
        <v>0.66086999999999996</v>
      </c>
      <c r="AP410">
        <v>0</v>
      </c>
      <c r="AQ410">
        <v>1</v>
      </c>
      <c r="AR410" t="s">
        <v>95</v>
      </c>
      <c r="AS410" t="s">
        <v>95</v>
      </c>
      <c r="AT410" t="s">
        <v>95</v>
      </c>
      <c r="AU410" t="s">
        <v>94</v>
      </c>
      <c r="AV410" t="s">
        <v>94</v>
      </c>
      <c r="AW410" t="s">
        <v>94</v>
      </c>
      <c r="AX410" t="s">
        <v>94</v>
      </c>
      <c r="AY410" t="s">
        <v>95</v>
      </c>
      <c r="AZ410" t="s">
        <v>95</v>
      </c>
      <c r="BA410" t="s">
        <v>94</v>
      </c>
      <c r="BB410" t="s">
        <v>94</v>
      </c>
      <c r="BC410" t="s">
        <v>94</v>
      </c>
      <c r="BD410" t="s">
        <v>94</v>
      </c>
      <c r="BH410" t="s">
        <v>341</v>
      </c>
      <c r="BI410">
        <v>1</v>
      </c>
      <c r="BJ410" t="s">
        <v>97</v>
      </c>
      <c r="BK410" t="s">
        <v>138</v>
      </c>
      <c r="BL410">
        <v>0</v>
      </c>
      <c r="BM410">
        <v>0</v>
      </c>
      <c r="BN410">
        <v>0</v>
      </c>
      <c r="BO410">
        <v>0</v>
      </c>
      <c r="BP410">
        <v>0</v>
      </c>
      <c r="BQ410">
        <v>0</v>
      </c>
      <c r="BS410">
        <v>1</v>
      </c>
      <c r="BT410">
        <v>1</v>
      </c>
      <c r="BU410">
        <v>0</v>
      </c>
      <c r="BV410">
        <v>0</v>
      </c>
      <c r="BW410">
        <v>0</v>
      </c>
      <c r="BX410">
        <v>0</v>
      </c>
      <c r="BY410">
        <v>521</v>
      </c>
      <c r="BZ410" t="s">
        <v>123</v>
      </c>
      <c r="CA410" t="s">
        <v>123</v>
      </c>
      <c r="CG410" s="4">
        <v>1</v>
      </c>
      <c r="CH410" s="4">
        <v>1</v>
      </c>
      <c r="CI410" s="5">
        <v>0</v>
      </c>
      <c r="CJ410" s="5">
        <v>0</v>
      </c>
      <c r="CK410" s="5">
        <v>0</v>
      </c>
      <c r="CL410" s="5">
        <v>0</v>
      </c>
    </row>
    <row r="411" spans="1:90" hidden="1" x14ac:dyDescent="0.2">
      <c r="A411" t="s">
        <v>870</v>
      </c>
      <c r="B411" t="s">
        <v>852</v>
      </c>
      <c r="C411" t="s">
        <v>115</v>
      </c>
      <c r="D411">
        <v>3.5</v>
      </c>
      <c r="E411" t="s">
        <v>317</v>
      </c>
      <c r="F411" t="s">
        <v>350</v>
      </c>
      <c r="G411" t="s">
        <v>351</v>
      </c>
      <c r="H411" t="s">
        <v>855</v>
      </c>
      <c r="I411">
        <v>0.49365999999999999</v>
      </c>
      <c r="J411">
        <v>0.18459999999999999</v>
      </c>
      <c r="K411">
        <v>2.0257999999999998</v>
      </c>
      <c r="L411">
        <v>2018.4</v>
      </c>
      <c r="M411">
        <v>8.9016999999999999</v>
      </c>
      <c r="N411">
        <v>135.71</v>
      </c>
      <c r="O411">
        <v>1.7739</v>
      </c>
      <c r="P411">
        <v>1999.9</v>
      </c>
      <c r="Q411">
        <v>-4037.3</v>
      </c>
      <c r="R411">
        <v>0.99246999999999996</v>
      </c>
      <c r="S411">
        <v>0.99192000000000002</v>
      </c>
      <c r="T411">
        <v>3.2612999999999999</v>
      </c>
      <c r="U411">
        <v>1.5035000000000001</v>
      </c>
      <c r="V411">
        <v>0.95094999999999996</v>
      </c>
      <c r="W411">
        <v>0.94862000000000002</v>
      </c>
      <c r="X411">
        <v>8.3224999999999998</v>
      </c>
      <c r="Y411">
        <v>5.4447999999999999</v>
      </c>
      <c r="Z411">
        <v>0.49018</v>
      </c>
      <c r="AA411">
        <v>0.46589999999999998</v>
      </c>
      <c r="AB411">
        <v>26.832000000000001</v>
      </c>
      <c r="AC411">
        <v>22.007000000000001</v>
      </c>
      <c r="AD411">
        <v>45</v>
      </c>
      <c r="AE411">
        <v>17</v>
      </c>
      <c r="AF411">
        <v>0.96531999999999996</v>
      </c>
      <c r="AG411">
        <v>7.3689000000000003E-3</v>
      </c>
      <c r="AH411">
        <v>0.95794999999999997</v>
      </c>
      <c r="AI411">
        <v>17</v>
      </c>
      <c r="AJ411">
        <v>0</v>
      </c>
      <c r="AK411">
        <v>16</v>
      </c>
      <c r="AL411">
        <v>0</v>
      </c>
      <c r="AM411">
        <v>0</v>
      </c>
      <c r="AN411">
        <v>1</v>
      </c>
      <c r="AO411">
        <v>0.87897999999999998</v>
      </c>
      <c r="AP411">
        <v>0</v>
      </c>
      <c r="AQ411">
        <v>0</v>
      </c>
      <c r="AR411" t="s">
        <v>95</v>
      </c>
      <c r="AS411" t="s">
        <v>95</v>
      </c>
      <c r="AT411" t="s">
        <v>95</v>
      </c>
      <c r="AU411" t="s">
        <v>95</v>
      </c>
      <c r="AV411" t="s">
        <v>95</v>
      </c>
      <c r="AW411" t="s">
        <v>95</v>
      </c>
      <c r="AX411" t="s">
        <v>95</v>
      </c>
      <c r="AY411" t="s">
        <v>95</v>
      </c>
      <c r="AZ411" t="s">
        <v>95</v>
      </c>
      <c r="BA411" t="s">
        <v>95</v>
      </c>
      <c r="BB411" t="s">
        <v>95</v>
      </c>
      <c r="BC411" t="s">
        <v>95</v>
      </c>
      <c r="BD411" t="s">
        <v>95</v>
      </c>
      <c r="BI411">
        <v>0</v>
      </c>
      <c r="BJ411" t="s">
        <v>137</v>
      </c>
      <c r="BK411" t="s">
        <v>180</v>
      </c>
      <c r="BL411">
        <v>1</v>
      </c>
      <c r="BM411">
        <v>1</v>
      </c>
      <c r="BN411">
        <v>0</v>
      </c>
      <c r="BO411">
        <v>0</v>
      </c>
      <c r="BP411">
        <v>0</v>
      </c>
      <c r="BQ411">
        <v>0</v>
      </c>
      <c r="BS411">
        <v>1</v>
      </c>
      <c r="BT411">
        <v>1</v>
      </c>
      <c r="BU411">
        <v>0</v>
      </c>
      <c r="BV411">
        <v>0</v>
      </c>
      <c r="BW411">
        <v>0</v>
      </c>
      <c r="BX411">
        <v>0</v>
      </c>
      <c r="BY411">
        <v>522</v>
      </c>
      <c r="CG411" s="4">
        <v>1</v>
      </c>
      <c r="CH411" s="4">
        <v>1</v>
      </c>
      <c r="CI411" s="5">
        <v>0</v>
      </c>
      <c r="CJ411" s="5">
        <v>0</v>
      </c>
      <c r="CK411" s="5">
        <v>0</v>
      </c>
      <c r="CL411" s="5">
        <v>0</v>
      </c>
    </row>
    <row r="412" spans="1:90" hidden="1" x14ac:dyDescent="0.2">
      <c r="A412" t="s">
        <v>871</v>
      </c>
      <c r="B412" t="s">
        <v>852</v>
      </c>
      <c r="C412" t="s">
        <v>115</v>
      </c>
      <c r="D412">
        <v>3.5</v>
      </c>
      <c r="E412" t="s">
        <v>317</v>
      </c>
      <c r="F412" t="s">
        <v>353</v>
      </c>
      <c r="G412" t="s">
        <v>354</v>
      </c>
      <c r="H412" t="s">
        <v>855</v>
      </c>
      <c r="I412">
        <v>0.97182000000000002</v>
      </c>
      <c r="J412">
        <v>0.61238000000000004</v>
      </c>
      <c r="K412">
        <v>0.21589</v>
      </c>
      <c r="L412">
        <v>2016.4</v>
      </c>
      <c r="M412">
        <v>4.5218999999999996</v>
      </c>
      <c r="N412">
        <v>40.345999999999997</v>
      </c>
      <c r="O412">
        <v>0.87470000000000003</v>
      </c>
      <c r="P412">
        <v>2011.4</v>
      </c>
      <c r="Q412">
        <v>-429.95</v>
      </c>
      <c r="R412">
        <v>0.98897999999999997</v>
      </c>
      <c r="S412">
        <v>0.98801000000000005</v>
      </c>
      <c r="T412">
        <v>0.51863000000000004</v>
      </c>
      <c r="U412">
        <v>0.23249</v>
      </c>
      <c r="V412">
        <v>0.98262000000000005</v>
      </c>
      <c r="W412">
        <v>0.98163</v>
      </c>
      <c r="X412">
        <v>0.65125</v>
      </c>
      <c r="Y412">
        <v>0.29586000000000001</v>
      </c>
      <c r="Z412">
        <v>0.22961999999999999</v>
      </c>
      <c r="AA412">
        <v>0.18559999999999999</v>
      </c>
      <c r="AB412">
        <v>4.3362999999999996</v>
      </c>
      <c r="AC412">
        <v>2.6760000000000002</v>
      </c>
      <c r="AD412">
        <v>38</v>
      </c>
      <c r="AE412">
        <v>7</v>
      </c>
      <c r="AF412">
        <v>0.64441999999999999</v>
      </c>
      <c r="AG412">
        <v>2.4785999999999999E-2</v>
      </c>
      <c r="AH412">
        <v>0.61963999999999997</v>
      </c>
      <c r="AI412">
        <v>10</v>
      </c>
      <c r="AJ412">
        <v>0</v>
      </c>
      <c r="AK412">
        <v>9</v>
      </c>
      <c r="AL412">
        <v>0</v>
      </c>
      <c r="AM412">
        <v>0</v>
      </c>
      <c r="AN412">
        <v>1</v>
      </c>
      <c r="AO412">
        <v>0.56466000000000005</v>
      </c>
      <c r="AP412">
        <v>0</v>
      </c>
      <c r="AQ412">
        <v>1</v>
      </c>
      <c r="AR412" t="s">
        <v>95</v>
      </c>
      <c r="AS412" t="s">
        <v>95</v>
      </c>
      <c r="AT412" t="s">
        <v>95</v>
      </c>
      <c r="AU412" t="s">
        <v>94</v>
      </c>
      <c r="AV412" t="s">
        <v>94</v>
      </c>
      <c r="AW412" t="s">
        <v>94</v>
      </c>
      <c r="AX412" t="s">
        <v>94</v>
      </c>
      <c r="AY412" t="s">
        <v>95</v>
      </c>
      <c r="AZ412" t="s">
        <v>94</v>
      </c>
      <c r="BA412" t="s">
        <v>94</v>
      </c>
      <c r="BB412" t="s">
        <v>94</v>
      </c>
      <c r="BC412" t="s">
        <v>94</v>
      </c>
      <c r="BD412" t="s">
        <v>94</v>
      </c>
      <c r="BH412" t="s">
        <v>341</v>
      </c>
      <c r="BI412">
        <v>1</v>
      </c>
      <c r="BJ412" t="s">
        <v>97</v>
      </c>
      <c r="BK412" t="s">
        <v>138</v>
      </c>
      <c r="BL412">
        <v>0</v>
      </c>
      <c r="BM412">
        <v>0</v>
      </c>
      <c r="BN412">
        <v>0</v>
      </c>
      <c r="BO412">
        <v>0</v>
      </c>
      <c r="BP412">
        <v>0</v>
      </c>
      <c r="BQ412">
        <v>0</v>
      </c>
      <c r="BS412">
        <v>1</v>
      </c>
      <c r="BT412">
        <v>1</v>
      </c>
      <c r="BU412">
        <v>0</v>
      </c>
      <c r="BV412">
        <v>0</v>
      </c>
      <c r="BW412">
        <v>0</v>
      </c>
      <c r="BX412">
        <v>0</v>
      </c>
      <c r="BY412">
        <v>523</v>
      </c>
      <c r="BZ412" t="s">
        <v>123</v>
      </c>
      <c r="CA412" t="s">
        <v>123</v>
      </c>
      <c r="CG412" s="4">
        <v>1</v>
      </c>
      <c r="CH412" s="4">
        <v>1</v>
      </c>
      <c r="CI412" s="5">
        <v>0</v>
      </c>
      <c r="CJ412" s="5">
        <v>0</v>
      </c>
      <c r="CK412" s="5">
        <v>0</v>
      </c>
      <c r="CL412" s="5">
        <v>0</v>
      </c>
    </row>
    <row r="413" spans="1:90" hidden="1" x14ac:dyDescent="0.2">
      <c r="A413" t="s">
        <v>872</v>
      </c>
      <c r="B413" t="s">
        <v>852</v>
      </c>
      <c r="C413" t="s">
        <v>115</v>
      </c>
      <c r="D413">
        <v>3.5</v>
      </c>
      <c r="E413" t="s">
        <v>317</v>
      </c>
      <c r="F413" t="s">
        <v>356</v>
      </c>
      <c r="G413" t="s">
        <v>357</v>
      </c>
      <c r="H413" t="s">
        <v>855</v>
      </c>
      <c r="I413">
        <v>0.72252000000000005</v>
      </c>
      <c r="J413">
        <v>0.23598</v>
      </c>
      <c r="K413">
        <v>16.779</v>
      </c>
      <c r="L413">
        <v>2020.1</v>
      </c>
      <c r="M413">
        <v>6.0820999999999996</v>
      </c>
      <c r="N413">
        <v>1410.3</v>
      </c>
      <c r="O413">
        <v>1.2141E-4</v>
      </c>
      <c r="P413">
        <v>1954.8</v>
      </c>
      <c r="Q413">
        <v>-33443</v>
      </c>
      <c r="R413">
        <v>0.96574000000000004</v>
      </c>
      <c r="S413">
        <v>0.96323000000000003</v>
      </c>
      <c r="T413">
        <v>64.147999999999996</v>
      </c>
      <c r="U413">
        <v>29.071000000000002</v>
      </c>
      <c r="V413">
        <v>0.92554000000000003</v>
      </c>
      <c r="W413">
        <v>0.92198999999999998</v>
      </c>
      <c r="X413">
        <v>94.57</v>
      </c>
      <c r="Y413">
        <v>43.78</v>
      </c>
      <c r="Z413">
        <v>0.39534000000000002</v>
      </c>
      <c r="AA413">
        <v>0.36654999999999999</v>
      </c>
      <c r="AB413">
        <v>269.49</v>
      </c>
      <c r="AC413">
        <v>197.98</v>
      </c>
      <c r="AD413">
        <v>45</v>
      </c>
      <c r="AE413">
        <v>17</v>
      </c>
      <c r="AF413">
        <v>0.88424000000000003</v>
      </c>
      <c r="AG413">
        <v>2.1767999999999999E-2</v>
      </c>
      <c r="AH413">
        <v>0.86246999999999996</v>
      </c>
      <c r="AI413">
        <v>17</v>
      </c>
      <c r="AJ413">
        <v>0</v>
      </c>
      <c r="AK413">
        <v>16</v>
      </c>
      <c r="AL413">
        <v>0</v>
      </c>
      <c r="AM413">
        <v>0</v>
      </c>
      <c r="AN413">
        <v>1</v>
      </c>
      <c r="AO413">
        <v>0.83165999999999995</v>
      </c>
      <c r="AP413">
        <v>0</v>
      </c>
      <c r="AQ413">
        <v>0</v>
      </c>
      <c r="AR413" t="s">
        <v>95</v>
      </c>
      <c r="AS413" t="s">
        <v>95</v>
      </c>
      <c r="AT413" t="s">
        <v>95</v>
      </c>
      <c r="AU413" t="s">
        <v>95</v>
      </c>
      <c r="AV413" t="s">
        <v>95</v>
      </c>
      <c r="AW413" t="s">
        <v>95</v>
      </c>
      <c r="AX413" t="s">
        <v>95</v>
      </c>
      <c r="AY413" t="s">
        <v>95</v>
      </c>
      <c r="AZ413" t="s">
        <v>95</v>
      </c>
      <c r="BA413" t="s">
        <v>95</v>
      </c>
      <c r="BB413" t="s">
        <v>95</v>
      </c>
      <c r="BC413" t="s">
        <v>95</v>
      </c>
      <c r="BD413" t="s">
        <v>95</v>
      </c>
      <c r="BI413">
        <v>0</v>
      </c>
      <c r="BJ413" t="s">
        <v>137</v>
      </c>
      <c r="BK413" t="s">
        <v>180</v>
      </c>
      <c r="BL413">
        <v>1</v>
      </c>
      <c r="BM413">
        <v>1</v>
      </c>
      <c r="BN413">
        <v>0</v>
      </c>
      <c r="BO413">
        <v>0</v>
      </c>
      <c r="BP413">
        <v>0</v>
      </c>
      <c r="BQ413">
        <v>0</v>
      </c>
      <c r="BS413">
        <v>1</v>
      </c>
      <c r="BT413">
        <v>1</v>
      </c>
      <c r="BU413">
        <v>0</v>
      </c>
      <c r="BV413">
        <v>0</v>
      </c>
      <c r="BW413">
        <v>0</v>
      </c>
      <c r="BX413">
        <v>0</v>
      </c>
      <c r="BY413">
        <v>524</v>
      </c>
      <c r="CG413" s="4">
        <v>1</v>
      </c>
      <c r="CH413" s="4">
        <v>1</v>
      </c>
      <c r="CI413" s="5">
        <v>0</v>
      </c>
      <c r="CJ413" s="5">
        <v>0</v>
      </c>
      <c r="CK413" s="5">
        <v>0</v>
      </c>
      <c r="CL413" s="5">
        <v>0</v>
      </c>
    </row>
    <row r="414" spans="1:90" hidden="1" x14ac:dyDescent="0.2">
      <c r="A414" t="s">
        <v>873</v>
      </c>
      <c r="B414" t="s">
        <v>852</v>
      </c>
      <c r="C414" t="s">
        <v>115</v>
      </c>
      <c r="D414">
        <v>3.5</v>
      </c>
      <c r="E414" t="s">
        <v>317</v>
      </c>
      <c r="F414" t="s">
        <v>359</v>
      </c>
      <c r="G414" t="s">
        <v>360</v>
      </c>
      <c r="H414" t="s">
        <v>855</v>
      </c>
      <c r="I414">
        <v>2.7523</v>
      </c>
      <c r="J414">
        <v>2.7515000000000001</v>
      </c>
      <c r="K414">
        <v>3.5364</v>
      </c>
      <c r="L414">
        <v>2023.9</v>
      </c>
      <c r="M414">
        <v>1.5967</v>
      </c>
      <c r="N414" s="1">
        <v>2088700</v>
      </c>
      <c r="O414" s="1">
        <v>1.3774999999999999E-13</v>
      </c>
      <c r="P414">
        <v>2007.8</v>
      </c>
      <c r="Q414">
        <v>-7047.1</v>
      </c>
      <c r="R414">
        <v>0.95296000000000003</v>
      </c>
      <c r="S414">
        <v>0.94925000000000004</v>
      </c>
      <c r="T414">
        <v>25.045000000000002</v>
      </c>
      <c r="U414">
        <v>8.5961999999999996</v>
      </c>
      <c r="V414">
        <v>0.95296000000000003</v>
      </c>
      <c r="W414">
        <v>0.95055000000000001</v>
      </c>
      <c r="X414">
        <v>25.045000000000002</v>
      </c>
      <c r="Y414">
        <v>8.5966000000000005</v>
      </c>
      <c r="Z414">
        <v>0.13779</v>
      </c>
      <c r="AA414">
        <v>9.357E-2</v>
      </c>
      <c r="AB414">
        <v>107.23</v>
      </c>
      <c r="AC414">
        <v>47.094999999999999</v>
      </c>
      <c r="AD414">
        <v>42</v>
      </c>
      <c r="AE414">
        <v>9</v>
      </c>
      <c r="AF414">
        <v>3.5932999999999999E-4</v>
      </c>
      <c r="AG414" s="1">
        <v>4.6629999999999999E-7</v>
      </c>
      <c r="AH414">
        <v>3.5886000000000002E-4</v>
      </c>
      <c r="AI414">
        <v>14</v>
      </c>
      <c r="AJ414">
        <v>0</v>
      </c>
      <c r="AK414">
        <v>7</v>
      </c>
      <c r="AL414">
        <v>0</v>
      </c>
      <c r="AM414">
        <v>1</v>
      </c>
      <c r="AN414">
        <v>1</v>
      </c>
      <c r="AO414">
        <v>8.3481E-2</v>
      </c>
      <c r="AP414">
        <v>0</v>
      </c>
      <c r="AQ414">
        <v>0</v>
      </c>
      <c r="AR414" t="s">
        <v>95</v>
      </c>
      <c r="AS414" t="s">
        <v>95</v>
      </c>
      <c r="AT414" t="s">
        <v>95</v>
      </c>
      <c r="AU414" t="s">
        <v>94</v>
      </c>
      <c r="AV414" t="s">
        <v>95</v>
      </c>
      <c r="AW414" t="s">
        <v>94</v>
      </c>
      <c r="AX414" t="s">
        <v>94</v>
      </c>
      <c r="AY414" t="s">
        <v>94</v>
      </c>
      <c r="AZ414" t="s">
        <v>94</v>
      </c>
      <c r="BA414" t="s">
        <v>94</v>
      </c>
      <c r="BB414" t="s">
        <v>94</v>
      </c>
      <c r="BC414" t="s">
        <v>94</v>
      </c>
      <c r="BD414" t="s">
        <v>94</v>
      </c>
      <c r="BH414" t="s">
        <v>341</v>
      </c>
      <c r="BI414">
        <v>1</v>
      </c>
      <c r="BJ414" t="s">
        <v>97</v>
      </c>
      <c r="BK414" t="s">
        <v>138</v>
      </c>
      <c r="BL414">
        <v>0</v>
      </c>
      <c r="BM414">
        <v>0</v>
      </c>
      <c r="BN414">
        <v>0</v>
      </c>
      <c r="BO414">
        <v>0</v>
      </c>
      <c r="BP414">
        <v>0</v>
      </c>
      <c r="BQ414">
        <v>0</v>
      </c>
      <c r="BS414">
        <v>0</v>
      </c>
      <c r="BT414">
        <v>1</v>
      </c>
      <c r="BU414">
        <v>0</v>
      </c>
      <c r="BV414">
        <v>0</v>
      </c>
      <c r="BW414">
        <v>0</v>
      </c>
      <c r="BX414">
        <v>0</v>
      </c>
      <c r="BY414">
        <v>525</v>
      </c>
      <c r="CA414" t="s">
        <v>123</v>
      </c>
      <c r="CG414" s="4">
        <v>0</v>
      </c>
      <c r="CH414" s="4">
        <v>1</v>
      </c>
      <c r="CI414" s="5">
        <v>0</v>
      </c>
      <c r="CJ414" s="5">
        <v>0</v>
      </c>
      <c r="CK414" s="5">
        <v>0</v>
      </c>
      <c r="CL414" s="5">
        <v>0</v>
      </c>
    </row>
    <row r="415" spans="1:90" hidden="1" x14ac:dyDescent="0.2">
      <c r="A415" t="s">
        <v>874</v>
      </c>
      <c r="B415" t="s">
        <v>852</v>
      </c>
      <c r="C415" t="s">
        <v>115</v>
      </c>
      <c r="D415">
        <v>3.5</v>
      </c>
      <c r="E415" t="s">
        <v>317</v>
      </c>
      <c r="F415" t="s">
        <v>362</v>
      </c>
      <c r="G415" t="s">
        <v>357</v>
      </c>
      <c r="H415" t="s">
        <v>855</v>
      </c>
      <c r="I415">
        <v>0.36188999999999999</v>
      </c>
      <c r="J415">
        <v>0.16767000000000001</v>
      </c>
      <c r="K415">
        <v>41.621000000000002</v>
      </c>
      <c r="L415">
        <v>2019</v>
      </c>
      <c r="M415">
        <v>12.143000000000001</v>
      </c>
      <c r="N415">
        <v>2991.8</v>
      </c>
      <c r="O415" s="1">
        <v>7.2868999999999996E-5</v>
      </c>
      <c r="P415">
        <v>1919.6</v>
      </c>
      <c r="Q415">
        <v>-82935</v>
      </c>
      <c r="R415">
        <v>0.98734</v>
      </c>
      <c r="S415">
        <v>0.98641999999999996</v>
      </c>
      <c r="T415">
        <v>82.7</v>
      </c>
      <c r="U415">
        <v>43.142000000000003</v>
      </c>
      <c r="V415">
        <v>0.95943999999999996</v>
      </c>
      <c r="W415">
        <v>0.95750999999999997</v>
      </c>
      <c r="X415">
        <v>148.05000000000001</v>
      </c>
      <c r="Y415">
        <v>94.64</v>
      </c>
      <c r="Z415">
        <v>0.54069999999999996</v>
      </c>
      <c r="AA415">
        <v>0.51883000000000001</v>
      </c>
      <c r="AB415">
        <v>498.19</v>
      </c>
      <c r="AC415">
        <v>408.89</v>
      </c>
      <c r="AD415">
        <v>45</v>
      </c>
      <c r="AE415">
        <v>22</v>
      </c>
      <c r="AF415">
        <v>0.82393000000000005</v>
      </c>
      <c r="AG415">
        <v>1.8282999999999999E-3</v>
      </c>
      <c r="AH415">
        <v>0.82210000000000005</v>
      </c>
      <c r="AI415">
        <v>22</v>
      </c>
      <c r="AJ415">
        <v>0</v>
      </c>
      <c r="AK415">
        <v>21</v>
      </c>
      <c r="AL415">
        <v>0</v>
      </c>
      <c r="AM415">
        <v>0</v>
      </c>
      <c r="AN415">
        <v>1</v>
      </c>
      <c r="AO415">
        <v>0.88529000000000002</v>
      </c>
      <c r="AP415">
        <v>0</v>
      </c>
      <c r="AQ415">
        <v>0</v>
      </c>
      <c r="AR415" t="s">
        <v>95</v>
      </c>
      <c r="AS415" t="s">
        <v>95</v>
      </c>
      <c r="AT415" t="s">
        <v>95</v>
      </c>
      <c r="AU415" t="s">
        <v>95</v>
      </c>
      <c r="AV415" t="s">
        <v>95</v>
      </c>
      <c r="AW415" t="s">
        <v>95</v>
      </c>
      <c r="AX415" t="s">
        <v>95</v>
      </c>
      <c r="AY415" t="s">
        <v>95</v>
      </c>
      <c r="AZ415" t="s">
        <v>95</v>
      </c>
      <c r="BA415" t="s">
        <v>95</v>
      </c>
      <c r="BB415" t="s">
        <v>95</v>
      </c>
      <c r="BC415" t="s">
        <v>95</v>
      </c>
      <c r="BD415" t="s">
        <v>95</v>
      </c>
      <c r="BI415">
        <v>0</v>
      </c>
      <c r="BJ415" t="s">
        <v>137</v>
      </c>
      <c r="BK415" t="s">
        <v>180</v>
      </c>
      <c r="BL415">
        <v>1</v>
      </c>
      <c r="BM415">
        <v>1</v>
      </c>
      <c r="BN415">
        <v>0</v>
      </c>
      <c r="BO415">
        <v>0</v>
      </c>
      <c r="BP415">
        <v>0</v>
      </c>
      <c r="BQ415">
        <v>0</v>
      </c>
      <c r="BS415">
        <v>1</v>
      </c>
      <c r="BT415">
        <v>1</v>
      </c>
      <c r="BU415">
        <v>0</v>
      </c>
      <c r="BV415">
        <v>0</v>
      </c>
      <c r="BW415">
        <v>0</v>
      </c>
      <c r="BX415">
        <v>0</v>
      </c>
      <c r="BY415">
        <v>526</v>
      </c>
      <c r="CG415" s="4">
        <v>1</v>
      </c>
      <c r="CH415" s="4">
        <v>1</v>
      </c>
      <c r="CI415" s="5">
        <v>0</v>
      </c>
      <c r="CJ415" s="5">
        <v>0</v>
      </c>
      <c r="CK415" s="5">
        <v>0</v>
      </c>
      <c r="CL415" s="5">
        <v>0</v>
      </c>
    </row>
    <row r="416" spans="1:90" hidden="1" x14ac:dyDescent="0.2">
      <c r="A416" t="s">
        <v>875</v>
      </c>
      <c r="B416" t="s">
        <v>852</v>
      </c>
      <c r="C416" t="s">
        <v>115</v>
      </c>
      <c r="D416">
        <v>3.5</v>
      </c>
      <c r="E416" t="s">
        <v>317</v>
      </c>
      <c r="F416" t="s">
        <v>364</v>
      </c>
      <c r="G416" t="s">
        <v>360</v>
      </c>
      <c r="H416" t="s">
        <v>855</v>
      </c>
      <c r="I416">
        <v>0.28266000000000002</v>
      </c>
      <c r="J416">
        <v>0.28261999999999998</v>
      </c>
      <c r="K416">
        <v>6.0961999999999996</v>
      </c>
      <c r="L416">
        <v>2059.9</v>
      </c>
      <c r="M416">
        <v>15.547000000000001</v>
      </c>
      <c r="N416" s="1">
        <v>30069000</v>
      </c>
      <c r="O416">
        <v>2.4792E-4</v>
      </c>
      <c r="P416">
        <v>1969.6</v>
      </c>
      <c r="Q416">
        <v>-12142</v>
      </c>
      <c r="R416">
        <v>0.51349999999999996</v>
      </c>
      <c r="S416">
        <v>0.47510000000000002</v>
      </c>
      <c r="T416">
        <v>103.59</v>
      </c>
      <c r="U416">
        <v>46.851999999999997</v>
      </c>
      <c r="V416">
        <v>0.51351000000000002</v>
      </c>
      <c r="W416">
        <v>0.48855999999999999</v>
      </c>
      <c r="X416">
        <v>103.59</v>
      </c>
      <c r="Y416">
        <v>46.853999999999999</v>
      </c>
      <c r="Z416">
        <v>0.24753</v>
      </c>
      <c r="AA416">
        <v>0.20893999999999999</v>
      </c>
      <c r="AB416">
        <v>128.83000000000001</v>
      </c>
      <c r="AC416">
        <v>78.013999999999996</v>
      </c>
      <c r="AD416">
        <v>42</v>
      </c>
      <c r="AE416">
        <v>12</v>
      </c>
      <c r="AF416" s="1">
        <v>2.5732E-5</v>
      </c>
      <c r="AG416" s="1">
        <v>3.2391000000000002E-8</v>
      </c>
      <c r="AH416" s="1">
        <v>2.5700000000000001E-5</v>
      </c>
      <c r="AI416">
        <v>19</v>
      </c>
      <c r="AJ416">
        <v>0</v>
      </c>
      <c r="AK416">
        <v>7</v>
      </c>
      <c r="AL416">
        <v>0</v>
      </c>
      <c r="AM416">
        <v>1</v>
      </c>
      <c r="AN416">
        <v>1</v>
      </c>
      <c r="AO416">
        <v>0.20387</v>
      </c>
      <c r="AP416">
        <v>0</v>
      </c>
      <c r="AQ416">
        <v>0</v>
      </c>
      <c r="AR416" t="s">
        <v>94</v>
      </c>
      <c r="AS416" t="s">
        <v>95</v>
      </c>
      <c r="AT416" t="s">
        <v>95</v>
      </c>
      <c r="AU416" t="s">
        <v>94</v>
      </c>
      <c r="AV416" t="s">
        <v>94</v>
      </c>
      <c r="AW416" t="s">
        <v>94</v>
      </c>
      <c r="AX416" t="s">
        <v>94</v>
      </c>
      <c r="AY416" t="s">
        <v>94</v>
      </c>
      <c r="AZ416" t="s">
        <v>94</v>
      </c>
      <c r="BA416" t="s">
        <v>94</v>
      </c>
      <c r="BB416" t="s">
        <v>94</v>
      </c>
      <c r="BC416" t="s">
        <v>94</v>
      </c>
      <c r="BD416" t="s">
        <v>94</v>
      </c>
      <c r="BH416" t="s">
        <v>341</v>
      </c>
      <c r="BI416">
        <v>1</v>
      </c>
      <c r="BJ416" t="s">
        <v>97</v>
      </c>
      <c r="BK416" t="s">
        <v>138</v>
      </c>
      <c r="BL416">
        <v>0</v>
      </c>
      <c r="BM416">
        <v>0</v>
      </c>
      <c r="BN416">
        <v>0</v>
      </c>
      <c r="BO416">
        <v>0</v>
      </c>
      <c r="BP416">
        <v>0</v>
      </c>
      <c r="BQ416">
        <v>0</v>
      </c>
      <c r="BS416">
        <v>0</v>
      </c>
      <c r="BT416">
        <v>1</v>
      </c>
      <c r="BU416">
        <v>0</v>
      </c>
      <c r="BV416">
        <v>0</v>
      </c>
      <c r="BW416">
        <v>0</v>
      </c>
      <c r="BX416">
        <v>0</v>
      </c>
      <c r="BY416">
        <v>527</v>
      </c>
      <c r="CA416" t="s">
        <v>123</v>
      </c>
      <c r="CG416" s="4">
        <v>0</v>
      </c>
      <c r="CH416" s="4">
        <v>1</v>
      </c>
      <c r="CI416" s="5">
        <v>0</v>
      </c>
      <c r="CJ416" s="5">
        <v>0</v>
      </c>
      <c r="CK416" s="5">
        <v>0</v>
      </c>
      <c r="CL416" s="5">
        <v>0</v>
      </c>
    </row>
    <row r="417" spans="1:90" hidden="1" x14ac:dyDescent="0.2">
      <c r="A417" t="s">
        <v>876</v>
      </c>
      <c r="B417" t="s">
        <v>852</v>
      </c>
      <c r="C417" t="s">
        <v>115</v>
      </c>
      <c r="D417">
        <v>3.5</v>
      </c>
      <c r="E417" t="s">
        <v>317</v>
      </c>
      <c r="F417" t="s">
        <v>366</v>
      </c>
      <c r="G417" t="s">
        <v>351</v>
      </c>
      <c r="H417" t="s">
        <v>855</v>
      </c>
      <c r="I417">
        <v>0.44219999999999998</v>
      </c>
      <c r="J417">
        <v>0.17702999999999999</v>
      </c>
      <c r="K417">
        <v>2.5577999999999999</v>
      </c>
      <c r="L417">
        <v>2018.5</v>
      </c>
      <c r="M417">
        <v>9.9376999999999995</v>
      </c>
      <c r="N417">
        <v>172.7</v>
      </c>
      <c r="O417">
        <v>0.20205000000000001</v>
      </c>
      <c r="P417">
        <v>1985.4</v>
      </c>
      <c r="Q417">
        <v>-5097.1000000000004</v>
      </c>
      <c r="R417">
        <v>0.99368000000000001</v>
      </c>
      <c r="S417">
        <v>0.99321999999999999</v>
      </c>
      <c r="T417">
        <v>3.6797</v>
      </c>
      <c r="U417">
        <v>1.7383999999999999</v>
      </c>
      <c r="V417">
        <v>0.95886000000000005</v>
      </c>
      <c r="W417">
        <v>0.95689999999999997</v>
      </c>
      <c r="X417">
        <v>9.3884000000000007</v>
      </c>
      <c r="Y417">
        <v>6.2614000000000001</v>
      </c>
      <c r="Z417">
        <v>0.51510999999999996</v>
      </c>
      <c r="AA417">
        <v>0.49202000000000001</v>
      </c>
      <c r="AB417">
        <v>32.229999999999997</v>
      </c>
      <c r="AC417">
        <v>26.664000000000001</v>
      </c>
      <c r="AD417">
        <v>45</v>
      </c>
      <c r="AE417">
        <v>22</v>
      </c>
      <c r="AF417">
        <v>0.93801999999999996</v>
      </c>
      <c r="AG417">
        <v>5.7901999999999997E-3</v>
      </c>
      <c r="AH417">
        <v>0.93223</v>
      </c>
      <c r="AI417">
        <v>22</v>
      </c>
      <c r="AJ417">
        <v>0</v>
      </c>
      <c r="AK417">
        <v>21</v>
      </c>
      <c r="AL417">
        <v>0</v>
      </c>
      <c r="AM417">
        <v>0</v>
      </c>
      <c r="AN417">
        <v>1</v>
      </c>
      <c r="AO417">
        <v>0.88077000000000005</v>
      </c>
      <c r="AP417">
        <v>0</v>
      </c>
      <c r="AQ417">
        <v>0</v>
      </c>
      <c r="AR417" t="s">
        <v>95</v>
      </c>
      <c r="AS417" t="s">
        <v>95</v>
      </c>
      <c r="AT417" t="s">
        <v>95</v>
      </c>
      <c r="AU417" t="s">
        <v>95</v>
      </c>
      <c r="AV417" t="s">
        <v>95</v>
      </c>
      <c r="AW417" t="s">
        <v>95</v>
      </c>
      <c r="AX417" t="s">
        <v>95</v>
      </c>
      <c r="AY417" t="s">
        <v>95</v>
      </c>
      <c r="AZ417" t="s">
        <v>95</v>
      </c>
      <c r="BA417" t="s">
        <v>95</v>
      </c>
      <c r="BB417" t="s">
        <v>95</v>
      </c>
      <c r="BC417" t="s">
        <v>95</v>
      </c>
      <c r="BD417" t="s">
        <v>95</v>
      </c>
      <c r="BI417">
        <v>0</v>
      </c>
      <c r="BJ417" t="s">
        <v>137</v>
      </c>
      <c r="BK417" t="s">
        <v>180</v>
      </c>
      <c r="BL417">
        <v>1</v>
      </c>
      <c r="BM417">
        <v>1</v>
      </c>
      <c r="BN417">
        <v>0</v>
      </c>
      <c r="BO417">
        <v>0</v>
      </c>
      <c r="BP417">
        <v>0</v>
      </c>
      <c r="BQ417">
        <v>0</v>
      </c>
      <c r="BS417">
        <v>1</v>
      </c>
      <c r="BT417">
        <v>1</v>
      </c>
      <c r="BU417">
        <v>0</v>
      </c>
      <c r="BV417">
        <v>0</v>
      </c>
      <c r="BW417">
        <v>0</v>
      </c>
      <c r="BX417">
        <v>0</v>
      </c>
      <c r="BY417">
        <v>528</v>
      </c>
      <c r="CG417" s="4">
        <v>1</v>
      </c>
      <c r="CH417" s="4">
        <v>1</v>
      </c>
      <c r="CI417" s="5">
        <v>0</v>
      </c>
      <c r="CJ417" s="5">
        <v>0</v>
      </c>
      <c r="CK417" s="5">
        <v>0</v>
      </c>
      <c r="CL417" s="5">
        <v>0</v>
      </c>
    </row>
    <row r="418" spans="1:90" hidden="1" x14ac:dyDescent="0.2">
      <c r="A418" t="s">
        <v>877</v>
      </c>
      <c r="B418" t="s">
        <v>852</v>
      </c>
      <c r="C418" t="s">
        <v>115</v>
      </c>
      <c r="D418">
        <v>3.5</v>
      </c>
      <c r="E418" t="s">
        <v>317</v>
      </c>
      <c r="F418" t="s">
        <v>368</v>
      </c>
      <c r="G418" t="s">
        <v>354</v>
      </c>
      <c r="H418" t="s">
        <v>855</v>
      </c>
      <c r="I418">
        <v>1.08</v>
      </c>
      <c r="J418">
        <v>5.3191000000000002E-2</v>
      </c>
      <c r="K418">
        <v>0.26906999999999998</v>
      </c>
      <c r="L418">
        <v>2016.2</v>
      </c>
      <c r="M418">
        <v>4.069</v>
      </c>
      <c r="N418">
        <v>43.354999999999997</v>
      </c>
      <c r="O418">
        <v>-2.8580999999999999</v>
      </c>
      <c r="P418">
        <v>6398.4</v>
      </c>
      <c r="Q418">
        <v>-535.80999999999995</v>
      </c>
      <c r="R418">
        <v>0.97960000000000003</v>
      </c>
      <c r="S418">
        <v>0.9778</v>
      </c>
      <c r="T418">
        <v>0.84657000000000004</v>
      </c>
      <c r="U418">
        <v>0.36176000000000003</v>
      </c>
      <c r="V418">
        <v>-0.10506</v>
      </c>
      <c r="W418">
        <v>-0.16821</v>
      </c>
      <c r="X418">
        <v>6.2302</v>
      </c>
      <c r="Y418">
        <v>1.9211</v>
      </c>
      <c r="Z418">
        <v>0.24784999999999999</v>
      </c>
      <c r="AA418">
        <v>0.20487</v>
      </c>
      <c r="AB418">
        <v>5.14</v>
      </c>
      <c r="AC418">
        <v>3.1596000000000002</v>
      </c>
      <c r="AD418">
        <v>38</v>
      </c>
      <c r="AE418">
        <v>9</v>
      </c>
      <c r="AF418">
        <v>0.71501999999999999</v>
      </c>
      <c r="AG418">
        <v>2.3064999999999999E-2</v>
      </c>
      <c r="AH418">
        <v>0.69196000000000002</v>
      </c>
      <c r="AI418">
        <v>15</v>
      </c>
      <c r="AJ418">
        <v>0</v>
      </c>
      <c r="AK418">
        <v>14</v>
      </c>
      <c r="AL418">
        <v>0</v>
      </c>
      <c r="AM418">
        <v>0</v>
      </c>
      <c r="AN418">
        <v>1</v>
      </c>
      <c r="AO418">
        <v>0.57220000000000004</v>
      </c>
      <c r="AP418">
        <v>0</v>
      </c>
      <c r="AQ418">
        <v>1</v>
      </c>
      <c r="AR418" t="s">
        <v>95</v>
      </c>
      <c r="AS418" t="s">
        <v>95</v>
      </c>
      <c r="AT418" t="s">
        <v>95</v>
      </c>
      <c r="AU418" t="s">
        <v>94</v>
      </c>
      <c r="AV418" t="s">
        <v>94</v>
      </c>
      <c r="AW418" t="s">
        <v>94</v>
      </c>
      <c r="AX418" t="s">
        <v>94</v>
      </c>
      <c r="AY418" t="s">
        <v>95</v>
      </c>
      <c r="AZ418" t="s">
        <v>94</v>
      </c>
      <c r="BA418" t="s">
        <v>94</v>
      </c>
      <c r="BB418" t="s">
        <v>94</v>
      </c>
      <c r="BC418" t="s">
        <v>94</v>
      </c>
      <c r="BD418" t="s">
        <v>94</v>
      </c>
      <c r="BH418" t="s">
        <v>341</v>
      </c>
      <c r="BI418">
        <v>1</v>
      </c>
      <c r="BJ418" t="s">
        <v>97</v>
      </c>
      <c r="BK418" t="s">
        <v>138</v>
      </c>
      <c r="BL418">
        <v>0</v>
      </c>
      <c r="BM418">
        <v>0</v>
      </c>
      <c r="BN418">
        <v>0</v>
      </c>
      <c r="BO418">
        <v>0</v>
      </c>
      <c r="BP418">
        <v>0</v>
      </c>
      <c r="BQ418">
        <v>0</v>
      </c>
      <c r="BS418">
        <v>1</v>
      </c>
      <c r="BT418">
        <v>1</v>
      </c>
      <c r="BU418">
        <v>0</v>
      </c>
      <c r="BV418">
        <v>0</v>
      </c>
      <c r="BW418">
        <v>0</v>
      </c>
      <c r="BX418">
        <v>0</v>
      </c>
      <c r="BY418">
        <v>529</v>
      </c>
      <c r="BZ418" t="s">
        <v>123</v>
      </c>
      <c r="CA418" t="s">
        <v>123</v>
      </c>
      <c r="CG418" s="4">
        <v>1</v>
      </c>
      <c r="CH418" s="4">
        <v>1</v>
      </c>
      <c r="CI418" s="5">
        <v>0</v>
      </c>
      <c r="CJ418" s="5">
        <v>0</v>
      </c>
      <c r="CK418" s="5">
        <v>0</v>
      </c>
      <c r="CL418" s="5">
        <v>0</v>
      </c>
    </row>
    <row r="419" spans="1:90" hidden="1" x14ac:dyDescent="0.2">
      <c r="A419" t="s">
        <v>878</v>
      </c>
      <c r="B419" t="s">
        <v>852</v>
      </c>
      <c r="C419" t="s">
        <v>115</v>
      </c>
      <c r="D419">
        <v>4.0999999999999996</v>
      </c>
      <c r="E419" t="s">
        <v>129</v>
      </c>
      <c r="F419" t="s">
        <v>130</v>
      </c>
      <c r="G419" t="s">
        <v>131</v>
      </c>
      <c r="H419" t="s">
        <v>855</v>
      </c>
      <c r="I419">
        <v>-39.896999999999998</v>
      </c>
      <c r="J419">
        <v>7.2058000000000001E-3</v>
      </c>
      <c r="K419">
        <v>7.3317999999999994E-2</v>
      </c>
      <c r="L419">
        <v>2014.8</v>
      </c>
      <c r="M419">
        <v>-0.11015</v>
      </c>
      <c r="N419">
        <v>9.9091000000000005</v>
      </c>
      <c r="O419">
        <v>8.7068999999999992</v>
      </c>
      <c r="P419">
        <v>2077.6999999999998</v>
      </c>
      <c r="Q419">
        <v>-142.16</v>
      </c>
      <c r="R419">
        <v>4.6830999999999998E-2</v>
      </c>
      <c r="S419">
        <v>-0.12137000000000001</v>
      </c>
      <c r="T419">
        <v>20.751999999999999</v>
      </c>
      <c r="U419">
        <v>8.8919999999999995</v>
      </c>
      <c r="V419">
        <v>2.3683999999999999E-4</v>
      </c>
      <c r="W419">
        <v>-0.11085</v>
      </c>
      <c r="X419">
        <v>21.253</v>
      </c>
      <c r="Y419">
        <v>9.4015000000000004</v>
      </c>
      <c r="Z419">
        <v>4.3624000000000001E-4</v>
      </c>
      <c r="AA419">
        <v>-0.11063000000000001</v>
      </c>
      <c r="AB419">
        <v>21.251000000000001</v>
      </c>
      <c r="AC419">
        <v>9.3694000000000006</v>
      </c>
      <c r="AD419">
        <v>21</v>
      </c>
      <c r="AE419">
        <v>3</v>
      </c>
      <c r="AF419">
        <v>10.092000000000001</v>
      </c>
      <c r="AG419">
        <v>0.66054999999999997</v>
      </c>
      <c r="AH419">
        <v>9.4312000000000005</v>
      </c>
      <c r="AI419">
        <v>12</v>
      </c>
      <c r="AJ419">
        <v>10</v>
      </c>
      <c r="AK419">
        <v>0</v>
      </c>
      <c r="AL419">
        <v>0</v>
      </c>
      <c r="AM419">
        <v>0</v>
      </c>
      <c r="AN419">
        <v>1</v>
      </c>
      <c r="AO419">
        <v>8.8899000000000006E-2</v>
      </c>
      <c r="AP419">
        <v>0</v>
      </c>
      <c r="AQ419">
        <v>1</v>
      </c>
      <c r="AR419" t="s">
        <v>96</v>
      </c>
      <c r="AS419" t="s">
        <v>94</v>
      </c>
      <c r="AT419" t="s">
        <v>95</v>
      </c>
      <c r="AU419" t="s">
        <v>94</v>
      </c>
      <c r="AV419" t="s">
        <v>94</v>
      </c>
      <c r="AW419" t="s">
        <v>94</v>
      </c>
      <c r="AX419" t="s">
        <v>94</v>
      </c>
      <c r="AY419" t="s">
        <v>95</v>
      </c>
      <c r="AZ419" t="s">
        <v>94</v>
      </c>
      <c r="BA419" t="s">
        <v>96</v>
      </c>
      <c r="BB419" t="s">
        <v>94</v>
      </c>
      <c r="BC419" t="s">
        <v>96</v>
      </c>
      <c r="BD419" t="s">
        <v>94</v>
      </c>
      <c r="BH419" t="s">
        <v>189</v>
      </c>
      <c r="BI419">
        <v>0</v>
      </c>
      <c r="BJ419" t="s">
        <v>132</v>
      </c>
      <c r="BK419" t="s">
        <v>133</v>
      </c>
      <c r="BL419">
        <v>0</v>
      </c>
      <c r="BM419">
        <v>0</v>
      </c>
      <c r="BN419">
        <v>0</v>
      </c>
      <c r="BO419">
        <v>0</v>
      </c>
      <c r="BP419">
        <v>0</v>
      </c>
      <c r="BQ419">
        <v>0</v>
      </c>
      <c r="BS419">
        <v>0</v>
      </c>
      <c r="BT419">
        <v>0</v>
      </c>
      <c r="BU419">
        <v>0</v>
      </c>
      <c r="BV419">
        <v>0</v>
      </c>
      <c r="BW419">
        <v>0</v>
      </c>
      <c r="BX419">
        <v>0</v>
      </c>
      <c r="BY419">
        <v>530</v>
      </c>
      <c r="CG419" s="4">
        <v>0</v>
      </c>
      <c r="CH419" s="4">
        <v>0</v>
      </c>
      <c r="CI419" s="5">
        <v>0</v>
      </c>
      <c r="CJ419" s="5">
        <v>0</v>
      </c>
      <c r="CK419" s="5">
        <v>0</v>
      </c>
      <c r="CL419" s="5">
        <v>0</v>
      </c>
    </row>
    <row r="420" spans="1:90" hidden="1" x14ac:dyDescent="0.2">
      <c r="A420" t="s">
        <v>879</v>
      </c>
      <c r="B420" t="s">
        <v>852</v>
      </c>
      <c r="C420" t="s">
        <v>115</v>
      </c>
      <c r="D420">
        <v>4.0999999999999996</v>
      </c>
      <c r="E420" t="s">
        <v>129</v>
      </c>
      <c r="F420" t="s">
        <v>135</v>
      </c>
      <c r="G420" t="s">
        <v>136</v>
      </c>
      <c r="H420" t="s">
        <v>855</v>
      </c>
      <c r="J420">
        <v>2.4238</v>
      </c>
      <c r="K420">
        <v>4.8727</v>
      </c>
      <c r="O420">
        <v>0.28821000000000002</v>
      </c>
      <c r="P420">
        <v>2011.6</v>
      </c>
      <c r="Q420">
        <v>-9779.4</v>
      </c>
      <c r="V420">
        <v>0.99992999999999999</v>
      </c>
      <c r="W420">
        <v>0.99990999999999997</v>
      </c>
      <c r="X420">
        <v>0.24132999999999999</v>
      </c>
      <c r="Y420">
        <v>9.1642000000000001E-2</v>
      </c>
      <c r="Z420">
        <v>0.29016999999999998</v>
      </c>
      <c r="AA420">
        <v>0.11271</v>
      </c>
      <c r="AB420">
        <v>24.1</v>
      </c>
      <c r="AC420">
        <v>17.177</v>
      </c>
      <c r="AD420">
        <v>11</v>
      </c>
      <c r="AE420">
        <v>2</v>
      </c>
      <c r="AI420">
        <v>2</v>
      </c>
      <c r="AJ420">
        <v>0</v>
      </c>
      <c r="AK420">
        <v>1</v>
      </c>
      <c r="AL420">
        <v>0</v>
      </c>
      <c r="AM420">
        <v>0</v>
      </c>
      <c r="AN420">
        <v>1</v>
      </c>
      <c r="AO420">
        <v>8.9276999999999995E-2</v>
      </c>
      <c r="AP420">
        <v>0</v>
      </c>
      <c r="AQ420">
        <v>1</v>
      </c>
      <c r="AR420" t="s">
        <v>96</v>
      </c>
      <c r="AS420" t="s">
        <v>96</v>
      </c>
      <c r="AT420" t="s">
        <v>95</v>
      </c>
      <c r="AU420" t="s">
        <v>94</v>
      </c>
      <c r="AV420" t="s">
        <v>95</v>
      </c>
      <c r="AW420" t="s">
        <v>94</v>
      </c>
      <c r="AX420" t="s">
        <v>94</v>
      </c>
      <c r="AY420" t="s">
        <v>94</v>
      </c>
      <c r="AZ420" t="s">
        <v>94</v>
      </c>
      <c r="BA420" t="s">
        <v>96</v>
      </c>
      <c r="BB420" t="s">
        <v>96</v>
      </c>
      <c r="BC420" t="s">
        <v>96</v>
      </c>
      <c r="BD420" t="s">
        <v>96</v>
      </c>
      <c r="BI420">
        <v>0</v>
      </c>
      <c r="BJ420" t="s">
        <v>137</v>
      </c>
      <c r="BK420" t="s">
        <v>138</v>
      </c>
      <c r="BL420">
        <v>0</v>
      </c>
      <c r="BM420">
        <v>0</v>
      </c>
      <c r="BN420">
        <v>0</v>
      </c>
      <c r="BO420">
        <v>0</v>
      </c>
      <c r="BP420">
        <v>0</v>
      </c>
      <c r="BQ420">
        <v>1</v>
      </c>
      <c r="BS420">
        <v>0</v>
      </c>
      <c r="BT420">
        <v>1</v>
      </c>
      <c r="BU420">
        <v>0</v>
      </c>
      <c r="BV420">
        <v>0</v>
      </c>
      <c r="BW420">
        <v>0</v>
      </c>
      <c r="BX420">
        <v>1</v>
      </c>
      <c r="BY420">
        <v>531</v>
      </c>
      <c r="CA420" t="s">
        <v>123</v>
      </c>
      <c r="CG420" s="4">
        <v>0</v>
      </c>
      <c r="CH420" s="4">
        <v>1</v>
      </c>
      <c r="CI420" s="5">
        <v>0</v>
      </c>
      <c r="CJ420" s="5">
        <v>0</v>
      </c>
      <c r="CK420" s="5">
        <v>0</v>
      </c>
      <c r="CL420" s="5">
        <v>1</v>
      </c>
    </row>
    <row r="421" spans="1:90" hidden="1" x14ac:dyDescent="0.2">
      <c r="A421" t="s">
        <v>880</v>
      </c>
      <c r="B421" t="s">
        <v>852</v>
      </c>
      <c r="C421" t="s">
        <v>881</v>
      </c>
      <c r="D421">
        <v>1.1000000000000001</v>
      </c>
      <c r="E421" t="s">
        <v>90</v>
      </c>
      <c r="F421" t="s">
        <v>853</v>
      </c>
      <c r="G421" t="s">
        <v>882</v>
      </c>
      <c r="H421" t="s">
        <v>855</v>
      </c>
      <c r="I421">
        <v>0.40594000000000002</v>
      </c>
      <c r="J421">
        <v>5.1256000000000003E-2</v>
      </c>
      <c r="K421">
        <v>0.54166999999999998</v>
      </c>
      <c r="L421">
        <v>2018.8</v>
      </c>
      <c r="M421">
        <v>10.824999999999999</v>
      </c>
      <c r="N421">
        <v>6.1684999999999999</v>
      </c>
      <c r="O421">
        <v>1539.5</v>
      </c>
      <c r="P421" s="1">
        <v>159070</v>
      </c>
      <c r="Q421">
        <v>-1090.4000000000001</v>
      </c>
      <c r="R421">
        <v>0.99712999999999996</v>
      </c>
      <c r="S421">
        <v>0.99541000000000002</v>
      </c>
      <c r="T421">
        <v>7.5223999999999999E-2</v>
      </c>
      <c r="U421">
        <v>6.5784999999999996E-2</v>
      </c>
      <c r="V421">
        <v>-5.1391</v>
      </c>
      <c r="W421">
        <v>-7.1853999999999996</v>
      </c>
      <c r="X421">
        <v>3.4781</v>
      </c>
      <c r="Y421">
        <v>3.1821999999999999</v>
      </c>
      <c r="Z421">
        <v>0.99265000000000003</v>
      </c>
      <c r="AA421">
        <v>0.99019999999999997</v>
      </c>
      <c r="AB421">
        <v>0.12035999999999999</v>
      </c>
      <c r="AC421">
        <v>0.10605000000000001</v>
      </c>
      <c r="AD421">
        <v>9</v>
      </c>
      <c r="AE421">
        <v>9</v>
      </c>
      <c r="AF421">
        <v>0.83650999999999998</v>
      </c>
      <c r="AG421">
        <v>0.1767</v>
      </c>
      <c r="AH421">
        <v>0.65980000000000005</v>
      </c>
      <c r="AI421">
        <v>9</v>
      </c>
      <c r="AJ421">
        <v>0</v>
      </c>
      <c r="AK421">
        <v>8</v>
      </c>
      <c r="AL421">
        <v>0</v>
      </c>
      <c r="AM421">
        <v>0</v>
      </c>
      <c r="AN421">
        <v>0</v>
      </c>
      <c r="AO421">
        <v>0.86151</v>
      </c>
      <c r="AP421">
        <v>0</v>
      </c>
      <c r="AQ421">
        <v>1</v>
      </c>
      <c r="AR421" t="s">
        <v>95</v>
      </c>
      <c r="AS421" t="s">
        <v>95</v>
      </c>
      <c r="AT421" t="s">
        <v>95</v>
      </c>
      <c r="AU421" t="s">
        <v>95</v>
      </c>
      <c r="AV421" t="s">
        <v>95</v>
      </c>
      <c r="AW421" t="s">
        <v>95</v>
      </c>
      <c r="AX421" t="s">
        <v>95</v>
      </c>
      <c r="AY421" t="s">
        <v>95</v>
      </c>
      <c r="AZ421" t="s">
        <v>95</v>
      </c>
      <c r="BA421" t="s">
        <v>95</v>
      </c>
      <c r="BB421" t="s">
        <v>95</v>
      </c>
      <c r="BC421" t="s">
        <v>95</v>
      </c>
      <c r="BD421" t="s">
        <v>95</v>
      </c>
      <c r="BE421">
        <v>1</v>
      </c>
      <c r="BI421">
        <v>0</v>
      </c>
      <c r="BL421">
        <v>1</v>
      </c>
      <c r="BM421">
        <v>1</v>
      </c>
      <c r="BN421">
        <v>0</v>
      </c>
      <c r="BO421">
        <v>2</v>
      </c>
      <c r="BP421">
        <v>0</v>
      </c>
      <c r="BQ421">
        <v>0</v>
      </c>
      <c r="BS421">
        <v>1</v>
      </c>
      <c r="BT421">
        <v>1</v>
      </c>
      <c r="BU421">
        <v>0</v>
      </c>
      <c r="BV421">
        <v>0</v>
      </c>
      <c r="BW421">
        <v>0</v>
      </c>
      <c r="BX421">
        <v>0</v>
      </c>
      <c r="BY421">
        <v>532</v>
      </c>
      <c r="CG421" s="4">
        <v>1</v>
      </c>
      <c r="CH421" s="4">
        <v>1</v>
      </c>
      <c r="CI421" s="5">
        <v>0</v>
      </c>
      <c r="CJ421" s="5">
        <v>0</v>
      </c>
      <c r="CK421" s="5">
        <v>0</v>
      </c>
      <c r="CL421" s="5">
        <v>0</v>
      </c>
    </row>
    <row r="422" spans="1:90" hidden="1" x14ac:dyDescent="0.2">
      <c r="A422" t="s">
        <v>883</v>
      </c>
      <c r="B422" t="s">
        <v>852</v>
      </c>
      <c r="C422" t="s">
        <v>881</v>
      </c>
      <c r="D422">
        <v>1.1000000000000001</v>
      </c>
      <c r="E422" t="s">
        <v>90</v>
      </c>
      <c r="F422" t="s">
        <v>859</v>
      </c>
      <c r="G422" t="s">
        <v>107</v>
      </c>
      <c r="H422" t="s">
        <v>855</v>
      </c>
      <c r="I422">
        <v>0.33989999999999998</v>
      </c>
      <c r="J422">
        <v>0.13650999999999999</v>
      </c>
      <c r="K422" s="1">
        <v>2.0577999999999998E-5</v>
      </c>
      <c r="L422">
        <v>2018.4</v>
      </c>
      <c r="M422">
        <v>12.929</v>
      </c>
      <c r="N422">
        <v>2.6839000000000002E-4</v>
      </c>
      <c r="O422">
        <v>270.45999999999998</v>
      </c>
      <c r="P422">
        <v>2125.1999999999998</v>
      </c>
      <c r="Q422">
        <v>-4.1401E-2</v>
      </c>
      <c r="R422">
        <v>0.99363000000000001</v>
      </c>
      <c r="S422">
        <v>0.98980999999999997</v>
      </c>
      <c r="T422" s="1">
        <v>4.25E-6</v>
      </c>
      <c r="U422" s="1">
        <v>3.4836E-6</v>
      </c>
      <c r="V422">
        <v>0.96018999999999999</v>
      </c>
      <c r="W422">
        <v>0.94691999999999998</v>
      </c>
      <c r="X422" s="1">
        <v>1.0625000000000001E-5</v>
      </c>
      <c r="Y422" s="1">
        <v>8.6969999999999999E-6</v>
      </c>
      <c r="Z422">
        <v>0.99553999999999998</v>
      </c>
      <c r="AA422">
        <v>0.99404999999999999</v>
      </c>
      <c r="AB422" s="1">
        <v>3.5574E-6</v>
      </c>
      <c r="AC422" s="1">
        <v>3.1479E-6</v>
      </c>
      <c r="AD422">
        <v>9</v>
      </c>
      <c r="AE422">
        <v>9</v>
      </c>
      <c r="AF422">
        <v>0.83955000000000002</v>
      </c>
      <c r="AG422">
        <v>0.22131999999999999</v>
      </c>
      <c r="AH422">
        <v>0.61822999999999995</v>
      </c>
      <c r="AI422">
        <v>9</v>
      </c>
      <c r="AJ422">
        <v>0</v>
      </c>
      <c r="AK422">
        <v>8</v>
      </c>
      <c r="AL422">
        <v>0</v>
      </c>
      <c r="AM422">
        <v>0</v>
      </c>
      <c r="AN422">
        <v>0</v>
      </c>
      <c r="AO422">
        <v>0.86550000000000005</v>
      </c>
      <c r="AP422">
        <v>1</v>
      </c>
      <c r="AQ422">
        <v>1</v>
      </c>
      <c r="AR422" t="s">
        <v>95</v>
      </c>
      <c r="AS422" t="s">
        <v>95</v>
      </c>
      <c r="AT422" t="s">
        <v>95</v>
      </c>
      <c r="AU422" t="s">
        <v>95</v>
      </c>
      <c r="AV422" t="s">
        <v>95</v>
      </c>
      <c r="AW422" t="s">
        <v>95</v>
      </c>
      <c r="AX422" t="s">
        <v>95</v>
      </c>
      <c r="AY422" t="s">
        <v>95</v>
      </c>
      <c r="AZ422" t="s">
        <v>95</v>
      </c>
      <c r="BA422" t="s">
        <v>95</v>
      </c>
      <c r="BB422" t="s">
        <v>95</v>
      </c>
      <c r="BC422" t="s">
        <v>95</v>
      </c>
      <c r="BD422" t="s">
        <v>95</v>
      </c>
      <c r="BI422">
        <v>0</v>
      </c>
      <c r="BJ422" t="s">
        <v>108</v>
      </c>
      <c r="BK422" t="s">
        <v>109</v>
      </c>
      <c r="BL422">
        <v>1</v>
      </c>
      <c r="BM422">
        <v>1</v>
      </c>
      <c r="BN422">
        <v>0</v>
      </c>
      <c r="BO422">
        <v>1</v>
      </c>
      <c r="BP422">
        <v>0</v>
      </c>
      <c r="BQ422">
        <v>0</v>
      </c>
      <c r="BS422">
        <v>1</v>
      </c>
      <c r="BT422">
        <v>1</v>
      </c>
      <c r="BU422">
        <v>0</v>
      </c>
      <c r="BV422">
        <v>1</v>
      </c>
      <c r="BW422">
        <v>0</v>
      </c>
      <c r="BX422">
        <v>0</v>
      </c>
      <c r="BY422">
        <v>533</v>
      </c>
      <c r="CG422" s="4">
        <v>1</v>
      </c>
      <c r="CH422" s="4">
        <v>1</v>
      </c>
      <c r="CI422" s="5">
        <v>0</v>
      </c>
      <c r="CJ422" s="5">
        <v>1</v>
      </c>
      <c r="CK422" s="5">
        <v>0</v>
      </c>
      <c r="CL422" s="5">
        <v>0</v>
      </c>
    </row>
    <row r="423" spans="1:90" x14ac:dyDescent="0.2">
      <c r="A423" t="s">
        <v>884</v>
      </c>
      <c r="B423" t="s">
        <v>852</v>
      </c>
      <c r="C423" t="s">
        <v>147</v>
      </c>
      <c r="D423">
        <v>3.3</v>
      </c>
      <c r="E423" t="s">
        <v>148</v>
      </c>
      <c r="F423" t="s">
        <v>149</v>
      </c>
      <c r="G423" t="s">
        <v>150</v>
      </c>
      <c r="H423" t="s">
        <v>855</v>
      </c>
      <c r="I423">
        <v>0.30654999999999999</v>
      </c>
      <c r="J423">
        <v>0.14312</v>
      </c>
      <c r="K423">
        <v>3.653</v>
      </c>
      <c r="L423">
        <v>2018.2</v>
      </c>
      <c r="M423">
        <v>14.335000000000001</v>
      </c>
      <c r="N423">
        <v>339.47</v>
      </c>
      <c r="O423">
        <v>3.4021000000000003E-2</v>
      </c>
      <c r="P423">
        <v>1959.8</v>
      </c>
      <c r="Q423">
        <v>-7252.2</v>
      </c>
      <c r="R423">
        <v>0.99489000000000005</v>
      </c>
      <c r="S423">
        <v>0.99458999999999997</v>
      </c>
      <c r="T423">
        <v>5.6999000000000004</v>
      </c>
      <c r="U423">
        <v>3.1097000000000001</v>
      </c>
      <c r="V423">
        <v>0.97087999999999997</v>
      </c>
      <c r="W423">
        <v>0.96975999999999996</v>
      </c>
      <c r="X423">
        <v>13.609</v>
      </c>
      <c r="Y423">
        <v>8.4664999999999999</v>
      </c>
      <c r="Z423">
        <v>0.52878999999999998</v>
      </c>
      <c r="AA423">
        <v>0.51066999999999996</v>
      </c>
      <c r="AB423">
        <v>54.74</v>
      </c>
      <c r="AC423">
        <v>44.220999999999997</v>
      </c>
      <c r="AD423">
        <v>55</v>
      </c>
      <c r="AE423">
        <v>44</v>
      </c>
      <c r="AF423">
        <v>0.86311000000000004</v>
      </c>
      <c r="AG423">
        <v>2.9458000000000002E-3</v>
      </c>
      <c r="AH423">
        <v>0.86016000000000004</v>
      </c>
      <c r="AI423">
        <v>55</v>
      </c>
      <c r="AJ423">
        <v>0</v>
      </c>
      <c r="AK423">
        <v>54</v>
      </c>
      <c r="AL423">
        <v>0</v>
      </c>
      <c r="AM423">
        <v>0</v>
      </c>
      <c r="AN423">
        <v>1</v>
      </c>
      <c r="AO423">
        <v>0.89456999999999998</v>
      </c>
      <c r="AP423">
        <v>0</v>
      </c>
      <c r="AQ423">
        <v>0</v>
      </c>
      <c r="AR423" t="s">
        <v>95</v>
      </c>
      <c r="AS423" t="s">
        <v>95</v>
      </c>
      <c r="AT423" t="s">
        <v>95</v>
      </c>
      <c r="AU423" t="s">
        <v>95</v>
      </c>
      <c r="AV423" t="s">
        <v>95</v>
      </c>
      <c r="AW423" t="s">
        <v>95</v>
      </c>
      <c r="AX423" t="s">
        <v>95</v>
      </c>
      <c r="AY423" t="s">
        <v>95</v>
      </c>
      <c r="AZ423" t="s">
        <v>95</v>
      </c>
      <c r="BA423" t="s">
        <v>95</v>
      </c>
      <c r="BB423" t="s">
        <v>95</v>
      </c>
      <c r="BC423" t="s">
        <v>95</v>
      </c>
      <c r="BD423" t="s">
        <v>95</v>
      </c>
      <c r="BH423" t="s">
        <v>151</v>
      </c>
      <c r="BI423">
        <v>0</v>
      </c>
      <c r="BL423">
        <v>1</v>
      </c>
      <c r="BM423">
        <v>1</v>
      </c>
      <c r="BN423">
        <v>0</v>
      </c>
      <c r="BO423">
        <v>0</v>
      </c>
      <c r="BP423">
        <v>1</v>
      </c>
      <c r="BQ423">
        <v>1</v>
      </c>
      <c r="BS423">
        <v>1</v>
      </c>
      <c r="BT423">
        <v>1</v>
      </c>
      <c r="BU423">
        <v>0</v>
      </c>
      <c r="BV423">
        <v>0</v>
      </c>
      <c r="BW423">
        <v>1</v>
      </c>
      <c r="BX423">
        <v>1</v>
      </c>
      <c r="BY423">
        <v>534</v>
      </c>
      <c r="CG423" s="4">
        <v>1</v>
      </c>
      <c r="CH423" s="4">
        <v>1</v>
      </c>
      <c r="CI423" s="5">
        <v>0</v>
      </c>
      <c r="CJ423" s="5">
        <v>0</v>
      </c>
      <c r="CK423" s="5">
        <v>1</v>
      </c>
      <c r="CL423" s="5">
        <v>1</v>
      </c>
    </row>
    <row r="424" spans="1:90" hidden="1" x14ac:dyDescent="0.2">
      <c r="A424" t="s">
        <v>885</v>
      </c>
      <c r="B424" t="s">
        <v>852</v>
      </c>
      <c r="C424" t="s">
        <v>147</v>
      </c>
      <c r="D424">
        <v>3.5</v>
      </c>
      <c r="E424" t="s">
        <v>317</v>
      </c>
      <c r="F424" t="s">
        <v>318</v>
      </c>
      <c r="G424" t="s">
        <v>319</v>
      </c>
      <c r="H424" t="s">
        <v>855</v>
      </c>
      <c r="I424">
        <v>0.16159999999999999</v>
      </c>
      <c r="J424">
        <v>9.8075999999999997E-2</v>
      </c>
      <c r="K424">
        <v>13.914999999999999</v>
      </c>
      <c r="L424">
        <v>2019.2</v>
      </c>
      <c r="M424">
        <v>27.193000000000001</v>
      </c>
      <c r="N424">
        <v>1017.6</v>
      </c>
      <c r="O424">
        <v>3.5425999999999999E-2</v>
      </c>
      <c r="P424">
        <v>1922.3</v>
      </c>
      <c r="Q424">
        <v>-27685</v>
      </c>
      <c r="R424">
        <v>0.99199000000000004</v>
      </c>
      <c r="S424">
        <v>0.99139999999999995</v>
      </c>
      <c r="T424">
        <v>18.41</v>
      </c>
      <c r="U424">
        <v>15.045</v>
      </c>
      <c r="V424">
        <v>0.97931000000000001</v>
      </c>
      <c r="W424">
        <v>0.97831999999999997</v>
      </c>
      <c r="X424">
        <v>29.588999999999999</v>
      </c>
      <c r="Y424">
        <v>19.733000000000001</v>
      </c>
      <c r="Z424">
        <v>0.77188999999999997</v>
      </c>
      <c r="AA424">
        <v>0.76102999999999998</v>
      </c>
      <c r="AB424">
        <v>98.242000000000004</v>
      </c>
      <c r="AC424">
        <v>85.617999999999995</v>
      </c>
      <c r="AD424">
        <v>45</v>
      </c>
      <c r="AE424">
        <v>45</v>
      </c>
      <c r="AF424">
        <v>0.63387000000000004</v>
      </c>
      <c r="AG424">
        <v>9.8273999999999996E-4</v>
      </c>
      <c r="AH424">
        <v>0.63288</v>
      </c>
      <c r="AI424">
        <v>45</v>
      </c>
      <c r="AJ424">
        <v>0</v>
      </c>
      <c r="AK424">
        <v>44</v>
      </c>
      <c r="AL424">
        <v>0</v>
      </c>
      <c r="AM424">
        <v>0</v>
      </c>
      <c r="AN424">
        <v>0</v>
      </c>
      <c r="AO424">
        <v>0.93274999999999997</v>
      </c>
      <c r="AP424">
        <v>0</v>
      </c>
      <c r="AQ424">
        <v>0</v>
      </c>
      <c r="AR424" t="s">
        <v>95</v>
      </c>
      <c r="AS424" t="s">
        <v>95</v>
      </c>
      <c r="AT424" t="s">
        <v>95</v>
      </c>
      <c r="AU424" t="s">
        <v>95</v>
      </c>
      <c r="AV424" t="s">
        <v>95</v>
      </c>
      <c r="AW424" t="s">
        <v>95</v>
      </c>
      <c r="AX424" t="s">
        <v>95</v>
      </c>
      <c r="AY424" t="s">
        <v>95</v>
      </c>
      <c r="AZ424" t="s">
        <v>95</v>
      </c>
      <c r="BA424" t="s">
        <v>95</v>
      </c>
      <c r="BB424" t="s">
        <v>95</v>
      </c>
      <c r="BC424" t="s">
        <v>95</v>
      </c>
      <c r="BD424" t="s">
        <v>95</v>
      </c>
      <c r="BI424">
        <v>0</v>
      </c>
      <c r="BJ424" t="s">
        <v>137</v>
      </c>
      <c r="BK424" t="s">
        <v>133</v>
      </c>
      <c r="BL424">
        <v>1</v>
      </c>
      <c r="BM424">
        <v>1</v>
      </c>
      <c r="BN424">
        <v>0</v>
      </c>
      <c r="BO424">
        <v>0</v>
      </c>
      <c r="BP424">
        <v>0</v>
      </c>
      <c r="BQ424">
        <v>1</v>
      </c>
      <c r="BS424">
        <v>1</v>
      </c>
      <c r="BT424">
        <v>1</v>
      </c>
      <c r="BU424">
        <v>0</v>
      </c>
      <c r="BV424">
        <v>0</v>
      </c>
      <c r="BW424">
        <v>0</v>
      </c>
      <c r="BX424">
        <v>1</v>
      </c>
      <c r="BY424">
        <v>535</v>
      </c>
      <c r="CG424" s="4">
        <v>1</v>
      </c>
      <c r="CH424" s="4">
        <v>1</v>
      </c>
      <c r="CI424" s="5">
        <v>0</v>
      </c>
      <c r="CJ424" s="5">
        <v>0</v>
      </c>
      <c r="CK424" s="5">
        <v>0</v>
      </c>
      <c r="CL424" s="5">
        <v>1</v>
      </c>
    </row>
    <row r="425" spans="1:90" hidden="1" x14ac:dyDescent="0.2">
      <c r="A425" t="s">
        <v>886</v>
      </c>
      <c r="B425" t="s">
        <v>852</v>
      </c>
      <c r="C425" t="s">
        <v>147</v>
      </c>
      <c r="D425">
        <v>3.5</v>
      </c>
      <c r="E425" t="s">
        <v>317</v>
      </c>
      <c r="F425" t="s">
        <v>321</v>
      </c>
      <c r="G425" t="s">
        <v>322</v>
      </c>
      <c r="H425" t="s">
        <v>855</v>
      </c>
      <c r="I425">
        <v>0.42143999999999998</v>
      </c>
      <c r="J425">
        <v>5.4346999999999999E-2</v>
      </c>
      <c r="K425">
        <v>0.92701</v>
      </c>
      <c r="L425">
        <v>2008.2</v>
      </c>
      <c r="M425">
        <v>10.427</v>
      </c>
      <c r="N425">
        <v>35.569000000000003</v>
      </c>
      <c r="O425">
        <v>3.4878</v>
      </c>
      <c r="P425">
        <v>1979.2</v>
      </c>
      <c r="Q425">
        <v>-1841.5</v>
      </c>
      <c r="R425">
        <v>0.66269</v>
      </c>
      <c r="S425">
        <v>0.63800999999999997</v>
      </c>
      <c r="T425">
        <v>9.7277000000000005</v>
      </c>
      <c r="U425">
        <v>6.2255000000000003</v>
      </c>
      <c r="V425">
        <v>0.47620000000000001</v>
      </c>
      <c r="W425">
        <v>0.45125999999999999</v>
      </c>
      <c r="X425">
        <v>12.122</v>
      </c>
      <c r="Y425">
        <v>8.3219999999999992</v>
      </c>
      <c r="Z425">
        <v>0.51666999999999996</v>
      </c>
      <c r="AA425">
        <v>0.49364999999999998</v>
      </c>
      <c r="AB425">
        <v>11.644</v>
      </c>
      <c r="AC425">
        <v>8.4967000000000006</v>
      </c>
      <c r="AD425">
        <v>45</v>
      </c>
      <c r="AE425">
        <v>45</v>
      </c>
      <c r="AF425">
        <v>1.6587000000000001</v>
      </c>
      <c r="AG425">
        <v>2.8114E-2</v>
      </c>
      <c r="AH425">
        <v>1.6306</v>
      </c>
      <c r="AI425">
        <v>45</v>
      </c>
      <c r="AJ425">
        <v>6</v>
      </c>
      <c r="AK425">
        <v>44</v>
      </c>
      <c r="AL425">
        <v>1</v>
      </c>
      <c r="AM425">
        <v>0</v>
      </c>
      <c r="AN425">
        <v>1</v>
      </c>
      <c r="AO425">
        <v>0.95821000000000001</v>
      </c>
      <c r="AP425">
        <v>0</v>
      </c>
      <c r="AQ425">
        <v>1</v>
      </c>
      <c r="AR425" t="s">
        <v>94</v>
      </c>
      <c r="AS425" t="s">
        <v>95</v>
      </c>
      <c r="AT425" t="s">
        <v>95</v>
      </c>
      <c r="AU425" t="s">
        <v>95</v>
      </c>
      <c r="AV425" t="s">
        <v>94</v>
      </c>
      <c r="AW425" t="s">
        <v>94</v>
      </c>
      <c r="AX425" t="s">
        <v>95</v>
      </c>
      <c r="AY425" t="s">
        <v>95</v>
      </c>
      <c r="AZ425" t="s">
        <v>95</v>
      </c>
      <c r="BA425" t="s">
        <v>94</v>
      </c>
      <c r="BB425" t="s">
        <v>94</v>
      </c>
      <c r="BC425" t="s">
        <v>94</v>
      </c>
      <c r="BD425" t="s">
        <v>94</v>
      </c>
      <c r="BI425">
        <v>0</v>
      </c>
      <c r="BJ425" t="s">
        <v>132</v>
      </c>
      <c r="BK425" t="s">
        <v>133</v>
      </c>
      <c r="BL425">
        <v>1</v>
      </c>
      <c r="BM425">
        <v>1</v>
      </c>
      <c r="BN425">
        <v>0</v>
      </c>
      <c r="BO425">
        <v>0</v>
      </c>
      <c r="BP425">
        <v>0</v>
      </c>
      <c r="BQ425">
        <v>0</v>
      </c>
      <c r="BS425">
        <v>1</v>
      </c>
      <c r="BT425">
        <v>1</v>
      </c>
      <c r="BU425">
        <v>0</v>
      </c>
      <c r="BV425">
        <v>0</v>
      </c>
      <c r="BW425">
        <v>0</v>
      </c>
      <c r="BX425">
        <v>0</v>
      </c>
      <c r="BY425">
        <v>536</v>
      </c>
      <c r="CG425" s="4">
        <v>1</v>
      </c>
      <c r="CH425" s="4">
        <v>1</v>
      </c>
      <c r="CI425" s="5">
        <v>0</v>
      </c>
      <c r="CJ425" s="5">
        <v>0</v>
      </c>
      <c r="CK425" s="5">
        <v>0</v>
      </c>
      <c r="CL425" s="5">
        <v>0</v>
      </c>
    </row>
    <row r="426" spans="1:90" hidden="1" x14ac:dyDescent="0.2">
      <c r="A426" t="s">
        <v>887</v>
      </c>
      <c r="B426" t="s">
        <v>852</v>
      </c>
      <c r="C426" t="s">
        <v>147</v>
      </c>
      <c r="D426">
        <v>3.5</v>
      </c>
      <c r="E426" t="s">
        <v>317</v>
      </c>
      <c r="F426" t="s">
        <v>325</v>
      </c>
      <c r="G426" t="s">
        <v>326</v>
      </c>
      <c r="H426" t="s">
        <v>855</v>
      </c>
      <c r="I426">
        <v>0.72246999999999995</v>
      </c>
      <c r="J426">
        <v>0.1202</v>
      </c>
      <c r="K426">
        <v>1.8768</v>
      </c>
      <c r="L426">
        <v>2015.7</v>
      </c>
      <c r="M426">
        <v>6.0826000000000002</v>
      </c>
      <c r="N426">
        <v>91.298000000000002</v>
      </c>
      <c r="O426">
        <v>0.86180000000000001</v>
      </c>
      <c r="P426">
        <v>1983.9</v>
      </c>
      <c r="Q426">
        <v>-3739</v>
      </c>
      <c r="R426">
        <v>0.86141999999999996</v>
      </c>
      <c r="S426">
        <v>0.85128999999999999</v>
      </c>
      <c r="T426">
        <v>12.877000000000001</v>
      </c>
      <c r="U426">
        <v>4.7893999999999997</v>
      </c>
      <c r="V426">
        <v>0.71011000000000002</v>
      </c>
      <c r="W426">
        <v>0.69630000000000003</v>
      </c>
      <c r="X426">
        <v>18.623999999999999</v>
      </c>
      <c r="Y426">
        <v>11.186999999999999</v>
      </c>
      <c r="Z426">
        <v>0.49653999999999998</v>
      </c>
      <c r="AA426">
        <v>0.47256999999999999</v>
      </c>
      <c r="AB426">
        <v>24.544</v>
      </c>
      <c r="AC426">
        <v>19.170999999999999</v>
      </c>
      <c r="AD426">
        <v>45</v>
      </c>
      <c r="AE426">
        <v>21</v>
      </c>
      <c r="AF426">
        <v>1.4458</v>
      </c>
      <c r="AG426">
        <v>1.0952999999999999E-2</v>
      </c>
      <c r="AH426">
        <v>1.4349000000000001</v>
      </c>
      <c r="AI426">
        <v>21</v>
      </c>
      <c r="AJ426">
        <v>2</v>
      </c>
      <c r="AK426">
        <v>20</v>
      </c>
      <c r="AL426">
        <v>0</v>
      </c>
      <c r="AM426">
        <v>0</v>
      </c>
      <c r="AN426">
        <v>1</v>
      </c>
      <c r="AO426">
        <v>0.93313999999999997</v>
      </c>
      <c r="AP426">
        <v>0</v>
      </c>
      <c r="AQ426">
        <v>0</v>
      </c>
      <c r="AR426" t="s">
        <v>95</v>
      </c>
      <c r="AS426" t="s">
        <v>95</v>
      </c>
      <c r="AT426" t="s">
        <v>95</v>
      </c>
      <c r="AU426" t="s">
        <v>95</v>
      </c>
      <c r="AV426" t="s">
        <v>95</v>
      </c>
      <c r="AW426" t="s">
        <v>95</v>
      </c>
      <c r="AX426" t="s">
        <v>95</v>
      </c>
      <c r="AY426" t="s">
        <v>95</v>
      </c>
      <c r="AZ426" t="s">
        <v>95</v>
      </c>
      <c r="BA426" t="s">
        <v>95</v>
      </c>
      <c r="BB426" t="s">
        <v>95</v>
      </c>
      <c r="BC426" t="s">
        <v>95</v>
      </c>
      <c r="BD426" t="s">
        <v>95</v>
      </c>
      <c r="BI426">
        <v>0</v>
      </c>
      <c r="BJ426" t="s">
        <v>132</v>
      </c>
      <c r="BK426" t="s">
        <v>133</v>
      </c>
      <c r="BL426">
        <v>1</v>
      </c>
      <c r="BM426">
        <v>1</v>
      </c>
      <c r="BN426">
        <v>0</v>
      </c>
      <c r="BO426">
        <v>0</v>
      </c>
      <c r="BP426">
        <v>0</v>
      </c>
      <c r="BQ426">
        <v>0</v>
      </c>
      <c r="BS426">
        <v>1</v>
      </c>
      <c r="BT426">
        <v>1</v>
      </c>
      <c r="BU426">
        <v>0</v>
      </c>
      <c r="BV426">
        <v>0</v>
      </c>
      <c r="BW426">
        <v>0</v>
      </c>
      <c r="BX426">
        <v>0</v>
      </c>
      <c r="BY426">
        <v>537</v>
      </c>
      <c r="CG426" s="4">
        <v>1</v>
      </c>
      <c r="CH426" s="4">
        <v>1</v>
      </c>
      <c r="CI426" s="5">
        <v>0</v>
      </c>
      <c r="CJ426" s="5">
        <v>0</v>
      </c>
      <c r="CK426" s="5">
        <v>0</v>
      </c>
      <c r="CL426" s="5">
        <v>0</v>
      </c>
    </row>
    <row r="427" spans="1:90" hidden="1" x14ac:dyDescent="0.2">
      <c r="A427" t="s">
        <v>888</v>
      </c>
      <c r="B427" t="s">
        <v>852</v>
      </c>
      <c r="C427" t="s">
        <v>147</v>
      </c>
      <c r="D427">
        <v>3.5</v>
      </c>
      <c r="E427" t="s">
        <v>317</v>
      </c>
      <c r="F427" t="s">
        <v>328</v>
      </c>
      <c r="G427" t="s">
        <v>329</v>
      </c>
      <c r="H427" t="s">
        <v>855</v>
      </c>
      <c r="I427">
        <v>23.15</v>
      </c>
      <c r="J427">
        <v>0.12189</v>
      </c>
      <c r="K427">
        <v>16.234999999999999</v>
      </c>
      <c r="L427">
        <v>2017.1</v>
      </c>
      <c r="M427">
        <v>0.18983</v>
      </c>
      <c r="N427">
        <v>909.86</v>
      </c>
      <c r="O427">
        <v>9.4667999999999992E-3</v>
      </c>
      <c r="P427">
        <v>1929.7</v>
      </c>
      <c r="Q427">
        <v>-32347</v>
      </c>
      <c r="R427">
        <v>0.56713999999999998</v>
      </c>
      <c r="S427">
        <v>0.53547</v>
      </c>
      <c r="T427">
        <v>283.52999999999997</v>
      </c>
      <c r="U427">
        <v>92.861000000000004</v>
      </c>
      <c r="V427">
        <v>0.35341</v>
      </c>
      <c r="W427">
        <v>0.32262000000000002</v>
      </c>
      <c r="X427">
        <v>346.53</v>
      </c>
      <c r="Y427">
        <v>161.62</v>
      </c>
      <c r="Z427">
        <v>0.23935999999999999</v>
      </c>
      <c r="AA427">
        <v>0.20313999999999999</v>
      </c>
      <c r="AB427">
        <v>375.86</v>
      </c>
      <c r="AC427">
        <v>226.92</v>
      </c>
      <c r="AD427">
        <v>45</v>
      </c>
      <c r="AE427">
        <v>21</v>
      </c>
      <c r="AF427">
        <v>2.6959</v>
      </c>
      <c r="AG427">
        <v>6.2812000000000002E-4</v>
      </c>
      <c r="AH427">
        <v>2.6951999999999998</v>
      </c>
      <c r="AI427">
        <v>21</v>
      </c>
      <c r="AJ427">
        <v>3</v>
      </c>
      <c r="AK427">
        <v>13</v>
      </c>
      <c r="AL427">
        <v>1</v>
      </c>
      <c r="AM427">
        <v>1</v>
      </c>
      <c r="AN427">
        <v>1</v>
      </c>
      <c r="AO427">
        <v>0.61024</v>
      </c>
      <c r="AP427">
        <v>0</v>
      </c>
      <c r="AQ427">
        <v>0</v>
      </c>
      <c r="AR427" t="s">
        <v>94</v>
      </c>
      <c r="AS427" t="s">
        <v>95</v>
      </c>
      <c r="AT427" t="s">
        <v>95</v>
      </c>
      <c r="AU427" t="s">
        <v>94</v>
      </c>
      <c r="AV427" t="s">
        <v>95</v>
      </c>
      <c r="AW427" t="s">
        <v>94</v>
      </c>
      <c r="AX427" t="s">
        <v>94</v>
      </c>
      <c r="AY427" t="s">
        <v>95</v>
      </c>
      <c r="AZ427" t="s">
        <v>94</v>
      </c>
      <c r="BA427" t="s">
        <v>94</v>
      </c>
      <c r="BB427" t="s">
        <v>94</v>
      </c>
      <c r="BC427" t="s">
        <v>94</v>
      </c>
      <c r="BD427" t="s">
        <v>94</v>
      </c>
      <c r="BI427">
        <v>0</v>
      </c>
      <c r="BJ427" t="s">
        <v>132</v>
      </c>
      <c r="BK427" t="s">
        <v>133</v>
      </c>
      <c r="BL427">
        <v>1</v>
      </c>
      <c r="BM427">
        <v>1</v>
      </c>
      <c r="BN427">
        <v>0</v>
      </c>
      <c r="BO427">
        <v>0</v>
      </c>
      <c r="BP427">
        <v>0</v>
      </c>
      <c r="BQ427">
        <v>0</v>
      </c>
      <c r="BS427">
        <v>0</v>
      </c>
      <c r="BT427">
        <v>1</v>
      </c>
      <c r="BU427">
        <v>0</v>
      </c>
      <c r="BV427">
        <v>0</v>
      </c>
      <c r="BW427">
        <v>0</v>
      </c>
      <c r="BX427">
        <v>0</v>
      </c>
      <c r="BY427">
        <v>538</v>
      </c>
      <c r="BZ427" t="s">
        <v>123</v>
      </c>
      <c r="CG427" s="4">
        <v>0</v>
      </c>
      <c r="CH427" s="4">
        <v>1</v>
      </c>
      <c r="CI427" s="5">
        <v>0</v>
      </c>
      <c r="CJ427" s="5">
        <v>0</v>
      </c>
      <c r="CK427" s="5">
        <v>0</v>
      </c>
      <c r="CL427" s="5">
        <v>0</v>
      </c>
    </row>
    <row r="428" spans="1:90" hidden="1" x14ac:dyDescent="0.2">
      <c r="A428" t="s">
        <v>889</v>
      </c>
      <c r="B428" t="s">
        <v>852</v>
      </c>
      <c r="C428" t="s">
        <v>147</v>
      </c>
      <c r="D428">
        <v>3.5</v>
      </c>
      <c r="E428" t="s">
        <v>317</v>
      </c>
      <c r="F428" t="s">
        <v>331</v>
      </c>
      <c r="G428" t="s">
        <v>329</v>
      </c>
      <c r="H428" t="s">
        <v>855</v>
      </c>
      <c r="I428">
        <v>19.242000000000001</v>
      </c>
      <c r="J428">
        <v>0.11650000000000001</v>
      </c>
      <c r="K428">
        <v>30.280999999999999</v>
      </c>
      <c r="L428">
        <v>2016.1</v>
      </c>
      <c r="M428">
        <v>0.22838</v>
      </c>
      <c r="N428">
        <v>1473.4</v>
      </c>
      <c r="O428">
        <v>4.6975000000000003E-3</v>
      </c>
      <c r="P428">
        <v>1914.2</v>
      </c>
      <c r="Q428">
        <v>-60325</v>
      </c>
      <c r="R428">
        <v>0.48615999999999998</v>
      </c>
      <c r="S428">
        <v>0.44856000000000001</v>
      </c>
      <c r="T428">
        <v>560.88</v>
      </c>
      <c r="U428">
        <v>185.52</v>
      </c>
      <c r="V428">
        <v>0.35624</v>
      </c>
      <c r="W428">
        <v>0.32558999999999999</v>
      </c>
      <c r="X428">
        <v>627.79</v>
      </c>
      <c r="Y428">
        <v>267.57</v>
      </c>
      <c r="Z428">
        <v>0.25262000000000001</v>
      </c>
      <c r="AA428">
        <v>0.21703</v>
      </c>
      <c r="AB428">
        <v>676.43</v>
      </c>
      <c r="AC428">
        <v>364.91</v>
      </c>
      <c r="AD428">
        <v>45</v>
      </c>
      <c r="AE428">
        <v>24</v>
      </c>
      <c r="AF428">
        <v>3.2482000000000002</v>
      </c>
      <c r="AG428">
        <v>2.6459999999999999E-3</v>
      </c>
      <c r="AH428">
        <v>3.2454999999999998</v>
      </c>
      <c r="AI428">
        <v>26</v>
      </c>
      <c r="AJ428">
        <v>3</v>
      </c>
      <c r="AK428">
        <v>20</v>
      </c>
      <c r="AL428">
        <v>1</v>
      </c>
      <c r="AM428">
        <v>1</v>
      </c>
      <c r="AN428">
        <v>1</v>
      </c>
      <c r="AO428">
        <v>0.49884000000000001</v>
      </c>
      <c r="AP428">
        <v>0</v>
      </c>
      <c r="AQ428">
        <v>0</v>
      </c>
      <c r="AR428" t="s">
        <v>94</v>
      </c>
      <c r="AS428" t="s">
        <v>95</v>
      </c>
      <c r="AT428" t="s">
        <v>95</v>
      </c>
      <c r="AU428" t="s">
        <v>94</v>
      </c>
      <c r="AV428" t="s">
        <v>95</v>
      </c>
      <c r="AW428" t="s">
        <v>94</v>
      </c>
      <c r="AX428" t="s">
        <v>94</v>
      </c>
      <c r="AY428" t="s">
        <v>95</v>
      </c>
      <c r="AZ428" t="s">
        <v>94</v>
      </c>
      <c r="BA428" t="s">
        <v>94</v>
      </c>
      <c r="BB428" t="s">
        <v>94</v>
      </c>
      <c r="BC428" t="s">
        <v>94</v>
      </c>
      <c r="BD428" t="s">
        <v>94</v>
      </c>
      <c r="BI428">
        <v>0</v>
      </c>
      <c r="BJ428" t="s">
        <v>132</v>
      </c>
      <c r="BK428" t="s">
        <v>133</v>
      </c>
      <c r="BL428">
        <v>1</v>
      </c>
      <c r="BM428">
        <v>1</v>
      </c>
      <c r="BN428">
        <v>0</v>
      </c>
      <c r="BO428">
        <v>0</v>
      </c>
      <c r="BP428">
        <v>0</v>
      </c>
      <c r="BQ428">
        <v>0</v>
      </c>
      <c r="BS428">
        <v>0</v>
      </c>
      <c r="BT428">
        <v>1</v>
      </c>
      <c r="BU428">
        <v>0</v>
      </c>
      <c r="BV428">
        <v>0</v>
      </c>
      <c r="BW428">
        <v>0</v>
      </c>
      <c r="BX428">
        <v>0</v>
      </c>
      <c r="BY428">
        <v>539</v>
      </c>
      <c r="BZ428" t="s">
        <v>123</v>
      </c>
      <c r="CG428" s="4">
        <v>0</v>
      </c>
      <c r="CH428" s="4">
        <v>1</v>
      </c>
      <c r="CI428" s="5">
        <v>0</v>
      </c>
      <c r="CJ428" s="5">
        <v>0</v>
      </c>
      <c r="CK428" s="5">
        <v>0</v>
      </c>
      <c r="CL428" s="5">
        <v>0</v>
      </c>
    </row>
    <row r="429" spans="1:90" hidden="1" x14ac:dyDescent="0.2">
      <c r="A429" t="s">
        <v>890</v>
      </c>
      <c r="B429" t="s">
        <v>852</v>
      </c>
      <c r="C429" t="s">
        <v>147</v>
      </c>
      <c r="D429">
        <v>3.5</v>
      </c>
      <c r="E429" t="s">
        <v>317</v>
      </c>
      <c r="F429" t="s">
        <v>333</v>
      </c>
      <c r="G429" t="s">
        <v>326</v>
      </c>
      <c r="H429" t="s">
        <v>855</v>
      </c>
      <c r="I429">
        <v>0.56989000000000001</v>
      </c>
      <c r="J429">
        <v>0.12239999999999999</v>
      </c>
      <c r="K429">
        <v>2.8012000000000001</v>
      </c>
      <c r="L429">
        <v>2016</v>
      </c>
      <c r="M429">
        <v>7.7110000000000003</v>
      </c>
      <c r="N429">
        <v>140.94</v>
      </c>
      <c r="O429">
        <v>0.33777000000000001</v>
      </c>
      <c r="P429">
        <v>1973.5</v>
      </c>
      <c r="Q429">
        <v>-5579.8</v>
      </c>
      <c r="R429">
        <v>0.85438000000000003</v>
      </c>
      <c r="S429">
        <v>0.84372000000000003</v>
      </c>
      <c r="T429">
        <v>19.346</v>
      </c>
      <c r="U429">
        <v>7.8930999999999996</v>
      </c>
      <c r="V429">
        <v>0.74456999999999995</v>
      </c>
      <c r="W429">
        <v>0.73241000000000001</v>
      </c>
      <c r="X429">
        <v>25.622</v>
      </c>
      <c r="Y429">
        <v>13.936</v>
      </c>
      <c r="Z429">
        <v>0.51492000000000004</v>
      </c>
      <c r="AA429">
        <v>0.49181999999999998</v>
      </c>
      <c r="AB429">
        <v>35.308999999999997</v>
      </c>
      <c r="AC429">
        <v>26.914999999999999</v>
      </c>
      <c r="AD429">
        <v>45</v>
      </c>
      <c r="AE429">
        <v>32</v>
      </c>
      <c r="AF429">
        <v>1.5113000000000001</v>
      </c>
      <c r="AG429">
        <v>7.0952000000000003E-3</v>
      </c>
      <c r="AH429">
        <v>1.5042</v>
      </c>
      <c r="AI429">
        <v>38</v>
      </c>
      <c r="AJ429">
        <v>2</v>
      </c>
      <c r="AK429">
        <v>37</v>
      </c>
      <c r="AL429">
        <v>0</v>
      </c>
      <c r="AM429">
        <v>0</v>
      </c>
      <c r="AN429">
        <v>1</v>
      </c>
      <c r="AO429">
        <v>0.92117000000000004</v>
      </c>
      <c r="AP429">
        <v>0</v>
      </c>
      <c r="AQ429">
        <v>0</v>
      </c>
      <c r="AR429" t="s">
        <v>95</v>
      </c>
      <c r="AS429" t="s">
        <v>95</v>
      </c>
      <c r="AT429" t="s">
        <v>95</v>
      </c>
      <c r="AU429" t="s">
        <v>95</v>
      </c>
      <c r="AV429" t="s">
        <v>95</v>
      </c>
      <c r="AW429" t="s">
        <v>95</v>
      </c>
      <c r="AX429" t="s">
        <v>95</v>
      </c>
      <c r="AY429" t="s">
        <v>95</v>
      </c>
      <c r="AZ429" t="s">
        <v>95</v>
      </c>
      <c r="BA429" t="s">
        <v>95</v>
      </c>
      <c r="BB429" t="s">
        <v>95</v>
      </c>
      <c r="BC429" t="s">
        <v>95</v>
      </c>
      <c r="BD429" t="s">
        <v>95</v>
      </c>
      <c r="BI429">
        <v>0</v>
      </c>
      <c r="BJ429" t="s">
        <v>132</v>
      </c>
      <c r="BK429" t="s">
        <v>133</v>
      </c>
      <c r="BL429">
        <v>1</v>
      </c>
      <c r="BM429">
        <v>1</v>
      </c>
      <c r="BN429">
        <v>0</v>
      </c>
      <c r="BO429">
        <v>0</v>
      </c>
      <c r="BP429">
        <v>0</v>
      </c>
      <c r="BQ429">
        <v>0</v>
      </c>
      <c r="BS429">
        <v>1</v>
      </c>
      <c r="BT429">
        <v>1</v>
      </c>
      <c r="BU429">
        <v>0</v>
      </c>
      <c r="BV429">
        <v>0</v>
      </c>
      <c r="BW429">
        <v>0</v>
      </c>
      <c r="BX429">
        <v>0</v>
      </c>
      <c r="BY429">
        <v>540</v>
      </c>
      <c r="CG429" s="4">
        <v>1</v>
      </c>
      <c r="CH429" s="4">
        <v>1</v>
      </c>
      <c r="CI429" s="5">
        <v>0</v>
      </c>
      <c r="CJ429" s="5">
        <v>0</v>
      </c>
      <c r="CK429" s="5">
        <v>0</v>
      </c>
      <c r="CL429" s="5">
        <v>0</v>
      </c>
    </row>
    <row r="430" spans="1:90" hidden="1" x14ac:dyDescent="0.2">
      <c r="A430" t="s">
        <v>891</v>
      </c>
      <c r="B430" t="s">
        <v>852</v>
      </c>
      <c r="C430" t="s">
        <v>147</v>
      </c>
      <c r="D430">
        <v>3.5</v>
      </c>
      <c r="E430" t="s">
        <v>317</v>
      </c>
      <c r="F430" t="s">
        <v>335</v>
      </c>
      <c r="G430" t="s">
        <v>336</v>
      </c>
      <c r="H430" t="s">
        <v>855</v>
      </c>
      <c r="I430">
        <v>0.12504000000000001</v>
      </c>
      <c r="J430">
        <v>0.11345</v>
      </c>
      <c r="K430">
        <v>139.19999999999999</v>
      </c>
      <c r="L430">
        <v>2035.6</v>
      </c>
      <c r="M430">
        <v>35.143999999999998</v>
      </c>
      <c r="N430">
        <v>41540</v>
      </c>
      <c r="O430">
        <v>6.7728999999999999E-4</v>
      </c>
      <c r="P430">
        <v>1880.4</v>
      </c>
      <c r="Q430" s="1">
        <v>-277050</v>
      </c>
      <c r="R430">
        <v>0.99946999999999997</v>
      </c>
      <c r="S430">
        <v>0.99943000000000004</v>
      </c>
      <c r="T430">
        <v>48.42</v>
      </c>
      <c r="U430">
        <v>41.789000000000001</v>
      </c>
      <c r="V430">
        <v>0.99897999999999998</v>
      </c>
      <c r="W430">
        <v>0.99894000000000005</v>
      </c>
      <c r="X430">
        <v>67.034000000000006</v>
      </c>
      <c r="Y430">
        <v>49.119</v>
      </c>
      <c r="Z430">
        <v>0.73912999999999995</v>
      </c>
      <c r="AA430">
        <v>0.72670999999999997</v>
      </c>
      <c r="AB430">
        <v>1074</v>
      </c>
      <c r="AC430">
        <v>885.23</v>
      </c>
      <c r="AD430">
        <v>45</v>
      </c>
      <c r="AE430">
        <v>45</v>
      </c>
      <c r="AF430">
        <v>0.18775</v>
      </c>
      <c r="AG430" s="1">
        <v>2.4073000000000001E-5</v>
      </c>
      <c r="AH430">
        <v>0.18772</v>
      </c>
      <c r="AI430">
        <v>45</v>
      </c>
      <c r="AJ430">
        <v>0</v>
      </c>
      <c r="AK430">
        <v>44</v>
      </c>
      <c r="AL430">
        <v>0</v>
      </c>
      <c r="AM430">
        <v>0</v>
      </c>
      <c r="AN430">
        <v>1</v>
      </c>
      <c r="AO430">
        <v>0.89983999999999997</v>
      </c>
      <c r="AP430">
        <v>0</v>
      </c>
      <c r="AQ430">
        <v>0</v>
      </c>
      <c r="AR430" t="s">
        <v>95</v>
      </c>
      <c r="AS430" t="s">
        <v>95</v>
      </c>
      <c r="AT430" t="s">
        <v>95</v>
      </c>
      <c r="AU430" t="s">
        <v>95</v>
      </c>
      <c r="AV430" t="s">
        <v>95</v>
      </c>
      <c r="AW430" t="s">
        <v>95</v>
      </c>
      <c r="AX430" t="s">
        <v>95</v>
      </c>
      <c r="AY430" t="s">
        <v>94</v>
      </c>
      <c r="AZ430" t="s">
        <v>95</v>
      </c>
      <c r="BA430" t="s">
        <v>94</v>
      </c>
      <c r="BB430" t="s">
        <v>95</v>
      </c>
      <c r="BC430" t="s">
        <v>94</v>
      </c>
      <c r="BD430" t="s">
        <v>95</v>
      </c>
      <c r="BH430" t="s">
        <v>389</v>
      </c>
      <c r="BI430">
        <v>1</v>
      </c>
      <c r="BJ430" t="s">
        <v>97</v>
      </c>
      <c r="BK430" t="s">
        <v>337</v>
      </c>
      <c r="BL430">
        <v>0</v>
      </c>
      <c r="BM430">
        <v>0</v>
      </c>
      <c r="BN430">
        <v>0</v>
      </c>
      <c r="BO430">
        <v>0</v>
      </c>
      <c r="BP430">
        <v>0</v>
      </c>
      <c r="BQ430">
        <v>0</v>
      </c>
      <c r="BS430">
        <v>1</v>
      </c>
      <c r="BT430">
        <v>1</v>
      </c>
      <c r="BU430">
        <v>0</v>
      </c>
      <c r="BV430">
        <v>0</v>
      </c>
      <c r="BW430">
        <v>0</v>
      </c>
      <c r="BX430">
        <v>0</v>
      </c>
      <c r="BY430">
        <v>541</v>
      </c>
      <c r="BZ430" t="s">
        <v>123</v>
      </c>
      <c r="CA430" t="s">
        <v>123</v>
      </c>
      <c r="CG430" s="4">
        <v>1</v>
      </c>
      <c r="CH430" s="4">
        <v>1</v>
      </c>
      <c r="CI430" s="5">
        <v>0</v>
      </c>
      <c r="CJ430" s="5">
        <v>0</v>
      </c>
      <c r="CK430" s="5">
        <v>0</v>
      </c>
      <c r="CL430" s="5">
        <v>0</v>
      </c>
    </row>
    <row r="431" spans="1:90" hidden="1" x14ac:dyDescent="0.2">
      <c r="A431" t="s">
        <v>892</v>
      </c>
      <c r="B431" t="s">
        <v>852</v>
      </c>
      <c r="C431" t="s">
        <v>147</v>
      </c>
      <c r="D431">
        <v>3.5</v>
      </c>
      <c r="E431" t="s">
        <v>317</v>
      </c>
      <c r="F431" t="s">
        <v>339</v>
      </c>
      <c r="G431" t="s">
        <v>340</v>
      </c>
      <c r="H431" t="s">
        <v>855</v>
      </c>
      <c r="I431">
        <v>0.16159999999999999</v>
      </c>
      <c r="J431">
        <v>9.8075999999999997E-2</v>
      </c>
      <c r="K431">
        <v>13.914999999999999</v>
      </c>
      <c r="L431">
        <v>2019.2</v>
      </c>
      <c r="M431">
        <v>27.193000000000001</v>
      </c>
      <c r="N431">
        <v>1017.6</v>
      </c>
      <c r="O431">
        <v>3.5425999999999999E-2</v>
      </c>
      <c r="P431">
        <v>1922.3</v>
      </c>
      <c r="Q431">
        <v>-27685</v>
      </c>
      <c r="R431">
        <v>0.99199000000000004</v>
      </c>
      <c r="S431">
        <v>0.99139999999999995</v>
      </c>
      <c r="T431">
        <v>18.41</v>
      </c>
      <c r="U431">
        <v>15.045</v>
      </c>
      <c r="V431">
        <v>0.97931000000000001</v>
      </c>
      <c r="W431">
        <v>0.97831999999999997</v>
      </c>
      <c r="X431">
        <v>29.588999999999999</v>
      </c>
      <c r="Y431">
        <v>19.733000000000001</v>
      </c>
      <c r="Z431">
        <v>0.77188999999999997</v>
      </c>
      <c r="AA431">
        <v>0.76102999999999998</v>
      </c>
      <c r="AB431">
        <v>98.242000000000004</v>
      </c>
      <c r="AC431">
        <v>85.617999999999995</v>
      </c>
      <c r="AD431">
        <v>45</v>
      </c>
      <c r="AE431">
        <v>45</v>
      </c>
      <c r="AF431">
        <v>0.63387000000000004</v>
      </c>
      <c r="AG431">
        <v>9.8273999999999996E-4</v>
      </c>
      <c r="AH431">
        <v>0.63288</v>
      </c>
      <c r="AI431">
        <v>45</v>
      </c>
      <c r="AJ431">
        <v>0</v>
      </c>
      <c r="AK431">
        <v>44</v>
      </c>
      <c r="AL431">
        <v>0</v>
      </c>
      <c r="AM431">
        <v>0</v>
      </c>
      <c r="AN431">
        <v>0</v>
      </c>
      <c r="AO431">
        <v>0.93274999999999997</v>
      </c>
      <c r="AP431">
        <v>0</v>
      </c>
      <c r="AQ431">
        <v>0</v>
      </c>
      <c r="AR431" t="s">
        <v>95</v>
      </c>
      <c r="AS431" t="s">
        <v>95</v>
      </c>
      <c r="AT431" t="s">
        <v>95</v>
      </c>
      <c r="AU431" t="s">
        <v>95</v>
      </c>
      <c r="AV431" t="s">
        <v>95</v>
      </c>
      <c r="AW431" t="s">
        <v>95</v>
      </c>
      <c r="AX431" t="s">
        <v>95</v>
      </c>
      <c r="AY431" t="s">
        <v>95</v>
      </c>
      <c r="AZ431" t="s">
        <v>95</v>
      </c>
      <c r="BA431" t="s">
        <v>95</v>
      </c>
      <c r="BB431" t="s">
        <v>95</v>
      </c>
      <c r="BC431" t="s">
        <v>95</v>
      </c>
      <c r="BD431" t="s">
        <v>95</v>
      </c>
      <c r="BH431" t="s">
        <v>341</v>
      </c>
      <c r="BI431">
        <v>1</v>
      </c>
      <c r="BJ431" t="s">
        <v>97</v>
      </c>
      <c r="BK431" t="s">
        <v>138</v>
      </c>
      <c r="BL431">
        <v>0</v>
      </c>
      <c r="BM431">
        <v>0</v>
      </c>
      <c r="BN431">
        <v>0</v>
      </c>
      <c r="BO431">
        <v>0</v>
      </c>
      <c r="BP431">
        <v>0</v>
      </c>
      <c r="BQ431">
        <v>0</v>
      </c>
      <c r="BS431">
        <v>1</v>
      </c>
      <c r="BT431">
        <v>1</v>
      </c>
      <c r="BU431">
        <v>0</v>
      </c>
      <c r="BV431">
        <v>0</v>
      </c>
      <c r="BW431">
        <v>0</v>
      </c>
      <c r="BX431">
        <v>0</v>
      </c>
      <c r="BY431">
        <v>542</v>
      </c>
      <c r="BZ431" t="s">
        <v>123</v>
      </c>
      <c r="CA431" t="s">
        <v>123</v>
      </c>
      <c r="CG431" s="4">
        <v>1</v>
      </c>
      <c r="CH431" s="4">
        <v>1</v>
      </c>
      <c r="CI431" s="5">
        <v>0</v>
      </c>
      <c r="CJ431" s="5">
        <v>0</v>
      </c>
      <c r="CK431" s="5">
        <v>0</v>
      </c>
      <c r="CL431" s="5">
        <v>0</v>
      </c>
    </row>
    <row r="432" spans="1:90" hidden="1" x14ac:dyDescent="0.2">
      <c r="A432" t="s">
        <v>893</v>
      </c>
      <c r="B432" t="s">
        <v>852</v>
      </c>
      <c r="C432" t="s">
        <v>147</v>
      </c>
      <c r="D432">
        <v>3.5</v>
      </c>
      <c r="E432" t="s">
        <v>317</v>
      </c>
      <c r="F432" t="s">
        <v>343</v>
      </c>
      <c r="G432" t="s">
        <v>344</v>
      </c>
      <c r="H432" t="s">
        <v>855</v>
      </c>
      <c r="I432">
        <v>0.16159999999999999</v>
      </c>
      <c r="J432">
        <v>9.8075999999999997E-2</v>
      </c>
      <c r="K432">
        <v>13.914999999999999</v>
      </c>
      <c r="L432">
        <v>2019.2</v>
      </c>
      <c r="M432">
        <v>27.193000000000001</v>
      </c>
      <c r="N432">
        <v>1017.6</v>
      </c>
      <c r="O432">
        <v>3.5425999999999999E-2</v>
      </c>
      <c r="P432">
        <v>1922.3</v>
      </c>
      <c r="Q432">
        <v>-27685</v>
      </c>
      <c r="R432">
        <v>0.99199000000000004</v>
      </c>
      <c r="S432">
        <v>0.99139999999999995</v>
      </c>
      <c r="T432">
        <v>18.41</v>
      </c>
      <c r="U432">
        <v>15.045</v>
      </c>
      <c r="V432">
        <v>0.97931000000000001</v>
      </c>
      <c r="W432">
        <v>0.97831999999999997</v>
      </c>
      <c r="X432">
        <v>29.588999999999999</v>
      </c>
      <c r="Y432">
        <v>19.733000000000001</v>
      </c>
      <c r="Z432">
        <v>0.77188999999999997</v>
      </c>
      <c r="AA432">
        <v>0.76102999999999998</v>
      </c>
      <c r="AB432">
        <v>98.242000000000004</v>
      </c>
      <c r="AC432">
        <v>85.617999999999995</v>
      </c>
      <c r="AD432">
        <v>45</v>
      </c>
      <c r="AE432">
        <v>45</v>
      </c>
      <c r="AF432">
        <v>0.63387000000000004</v>
      </c>
      <c r="AG432">
        <v>9.8273999999999996E-4</v>
      </c>
      <c r="AH432">
        <v>0.63288</v>
      </c>
      <c r="AI432">
        <v>45</v>
      </c>
      <c r="AJ432">
        <v>0</v>
      </c>
      <c r="AK432">
        <v>44</v>
      </c>
      <c r="AL432">
        <v>0</v>
      </c>
      <c r="AM432">
        <v>0</v>
      </c>
      <c r="AN432">
        <v>0</v>
      </c>
      <c r="AO432">
        <v>0.93274999999999997</v>
      </c>
      <c r="AP432">
        <v>0</v>
      </c>
      <c r="AQ432">
        <v>0</v>
      </c>
      <c r="AR432" t="s">
        <v>95</v>
      </c>
      <c r="AS432" t="s">
        <v>95</v>
      </c>
      <c r="AT432" t="s">
        <v>95</v>
      </c>
      <c r="AU432" t="s">
        <v>95</v>
      </c>
      <c r="AV432" t="s">
        <v>95</v>
      </c>
      <c r="AW432" t="s">
        <v>95</v>
      </c>
      <c r="AX432" t="s">
        <v>95</v>
      </c>
      <c r="AY432" t="s">
        <v>95</v>
      </c>
      <c r="AZ432" t="s">
        <v>95</v>
      </c>
      <c r="BA432" t="s">
        <v>95</v>
      </c>
      <c r="BB432" t="s">
        <v>95</v>
      </c>
      <c r="BC432" t="s">
        <v>95</v>
      </c>
      <c r="BD432" t="s">
        <v>95</v>
      </c>
      <c r="BH432" t="s">
        <v>345</v>
      </c>
      <c r="BI432">
        <v>1</v>
      </c>
      <c r="BJ432" t="s">
        <v>97</v>
      </c>
      <c r="BK432" t="s">
        <v>180</v>
      </c>
      <c r="BL432">
        <v>0</v>
      </c>
      <c r="BM432">
        <v>0</v>
      </c>
      <c r="BN432">
        <v>0</v>
      </c>
      <c r="BO432">
        <v>0</v>
      </c>
      <c r="BP432">
        <v>0</v>
      </c>
      <c r="BQ432">
        <v>0</v>
      </c>
      <c r="BS432">
        <v>1</v>
      </c>
      <c r="BT432">
        <v>1</v>
      </c>
      <c r="BU432">
        <v>0</v>
      </c>
      <c r="BV432">
        <v>0</v>
      </c>
      <c r="BW432">
        <v>0</v>
      </c>
      <c r="BX432">
        <v>0</v>
      </c>
      <c r="BY432">
        <v>543</v>
      </c>
      <c r="BZ432" t="s">
        <v>123</v>
      </c>
      <c r="CA432" t="s">
        <v>123</v>
      </c>
      <c r="CG432" s="4">
        <v>1</v>
      </c>
      <c r="CH432" s="4">
        <v>1</v>
      </c>
      <c r="CI432" s="5">
        <v>0</v>
      </c>
      <c r="CJ432" s="5">
        <v>0</v>
      </c>
      <c r="CK432" s="5">
        <v>0</v>
      </c>
      <c r="CL432" s="5">
        <v>0</v>
      </c>
    </row>
    <row r="433" spans="1:90" hidden="1" x14ac:dyDescent="0.2">
      <c r="A433" t="s">
        <v>894</v>
      </c>
      <c r="B433" t="s">
        <v>852</v>
      </c>
      <c r="C433" t="s">
        <v>147</v>
      </c>
      <c r="D433">
        <v>3.5</v>
      </c>
      <c r="E433" t="s">
        <v>317</v>
      </c>
      <c r="F433" t="s">
        <v>347</v>
      </c>
      <c r="G433" t="s">
        <v>348</v>
      </c>
      <c r="H433" t="s">
        <v>855</v>
      </c>
      <c r="I433">
        <v>0.13547999999999999</v>
      </c>
      <c r="J433">
        <v>0.13547000000000001</v>
      </c>
      <c r="K433">
        <v>1.1035999999999999</v>
      </c>
      <c r="L433">
        <v>2088.6999999999998</v>
      </c>
      <c r="M433">
        <v>32.436999999999998</v>
      </c>
      <c r="N433" s="1">
        <v>849800</v>
      </c>
      <c r="O433">
        <v>5.2789999999999999</v>
      </c>
      <c r="P433">
        <v>2000.2</v>
      </c>
      <c r="Q433">
        <v>-2193.9</v>
      </c>
      <c r="R433">
        <v>0.95686000000000004</v>
      </c>
      <c r="S433">
        <v>0.95316000000000001</v>
      </c>
      <c r="T433">
        <v>3.1897000000000002</v>
      </c>
      <c r="U433">
        <v>2.3534000000000002</v>
      </c>
      <c r="V433">
        <v>0.95686000000000004</v>
      </c>
      <c r="W433">
        <v>0.95447000000000004</v>
      </c>
      <c r="X433">
        <v>3.1897000000000002</v>
      </c>
      <c r="Y433">
        <v>2.3534000000000002</v>
      </c>
      <c r="Z433">
        <v>0.65415000000000001</v>
      </c>
      <c r="AA433">
        <v>0.63493999999999995</v>
      </c>
      <c r="AB433">
        <v>9.0315999999999992</v>
      </c>
      <c r="AC433">
        <v>7.2953000000000001</v>
      </c>
      <c r="AD433">
        <v>39</v>
      </c>
      <c r="AE433">
        <v>39</v>
      </c>
      <c r="AF433" s="1">
        <v>6.9428E-5</v>
      </c>
      <c r="AG433" s="1">
        <v>1.1767999999999999E-6</v>
      </c>
      <c r="AH433" s="1">
        <v>6.8251999999999996E-5</v>
      </c>
      <c r="AI433">
        <v>39</v>
      </c>
      <c r="AJ433">
        <v>0</v>
      </c>
      <c r="AK433">
        <v>38</v>
      </c>
      <c r="AL433">
        <v>0</v>
      </c>
      <c r="AM433">
        <v>0</v>
      </c>
      <c r="AN433">
        <v>1</v>
      </c>
      <c r="AO433">
        <v>0.85389999999999999</v>
      </c>
      <c r="AP433">
        <v>0</v>
      </c>
      <c r="AQ433">
        <v>1</v>
      </c>
      <c r="AR433" t="s">
        <v>95</v>
      </c>
      <c r="AS433" t="s">
        <v>95</v>
      </c>
      <c r="AT433" t="s">
        <v>95</v>
      </c>
      <c r="AU433" t="s">
        <v>94</v>
      </c>
      <c r="AV433" t="s">
        <v>94</v>
      </c>
      <c r="AW433" t="s">
        <v>94</v>
      </c>
      <c r="AX433" t="s">
        <v>95</v>
      </c>
      <c r="AY433" t="s">
        <v>94</v>
      </c>
      <c r="AZ433" t="s">
        <v>95</v>
      </c>
      <c r="BA433" t="s">
        <v>94</v>
      </c>
      <c r="BB433" t="s">
        <v>94</v>
      </c>
      <c r="BC433" t="s">
        <v>94</v>
      </c>
      <c r="BD433" t="s">
        <v>94</v>
      </c>
      <c r="BH433" t="s">
        <v>341</v>
      </c>
      <c r="BI433">
        <v>1</v>
      </c>
      <c r="BJ433" t="s">
        <v>97</v>
      </c>
      <c r="BK433" t="s">
        <v>138</v>
      </c>
      <c r="BL433">
        <v>0</v>
      </c>
      <c r="BM433">
        <v>0</v>
      </c>
      <c r="BN433">
        <v>0</v>
      </c>
      <c r="BO433">
        <v>0</v>
      </c>
      <c r="BP433">
        <v>0</v>
      </c>
      <c r="BQ433">
        <v>0</v>
      </c>
      <c r="BS433">
        <v>1</v>
      </c>
      <c r="BT433">
        <v>1</v>
      </c>
      <c r="BU433">
        <v>0</v>
      </c>
      <c r="BV433">
        <v>0</v>
      </c>
      <c r="BW433">
        <v>0</v>
      </c>
      <c r="BX433">
        <v>0</v>
      </c>
      <c r="BY433">
        <v>544</v>
      </c>
      <c r="BZ433" t="s">
        <v>123</v>
      </c>
      <c r="CA433" t="s">
        <v>123</v>
      </c>
      <c r="CG433" s="4">
        <v>1</v>
      </c>
      <c r="CH433" s="4">
        <v>1</v>
      </c>
      <c r="CI433" s="5">
        <v>0</v>
      </c>
      <c r="CJ433" s="5">
        <v>0</v>
      </c>
      <c r="CK433" s="5">
        <v>0</v>
      </c>
      <c r="CL433" s="5">
        <v>0</v>
      </c>
    </row>
    <row r="434" spans="1:90" hidden="1" x14ac:dyDescent="0.2">
      <c r="A434" t="s">
        <v>895</v>
      </c>
      <c r="B434" t="s">
        <v>852</v>
      </c>
      <c r="C434" t="s">
        <v>147</v>
      </c>
      <c r="D434">
        <v>3.5</v>
      </c>
      <c r="E434" t="s">
        <v>317</v>
      </c>
      <c r="F434" t="s">
        <v>350</v>
      </c>
      <c r="G434" t="s">
        <v>351</v>
      </c>
      <c r="H434" t="s">
        <v>855</v>
      </c>
      <c r="I434">
        <v>0.41491</v>
      </c>
      <c r="J434">
        <v>0.20532</v>
      </c>
      <c r="K434">
        <v>11.718</v>
      </c>
      <c r="L434">
        <v>2020.3</v>
      </c>
      <c r="M434">
        <v>10.590999999999999</v>
      </c>
      <c r="N434">
        <v>1034.2</v>
      </c>
      <c r="O434">
        <v>1.1571999999999999E-3</v>
      </c>
      <c r="P434">
        <v>1957.7</v>
      </c>
      <c r="Q434">
        <v>-23354</v>
      </c>
      <c r="R434">
        <v>0.99883999999999995</v>
      </c>
      <c r="S434">
        <v>0.99875999999999998</v>
      </c>
      <c r="T434">
        <v>7.5382999999999996</v>
      </c>
      <c r="U434">
        <v>3.367</v>
      </c>
      <c r="V434">
        <v>0.97774000000000005</v>
      </c>
      <c r="W434">
        <v>0.97667999999999999</v>
      </c>
      <c r="X434">
        <v>33.034999999999997</v>
      </c>
      <c r="Y434">
        <v>19.992000000000001</v>
      </c>
      <c r="Z434">
        <v>0.47247</v>
      </c>
      <c r="AA434">
        <v>0.44735000000000003</v>
      </c>
      <c r="AB434">
        <v>160.81</v>
      </c>
      <c r="AC434">
        <v>125.37</v>
      </c>
      <c r="AD434">
        <v>45</v>
      </c>
      <c r="AE434">
        <v>21</v>
      </c>
      <c r="AF434">
        <v>0.79967999999999995</v>
      </c>
      <c r="AG434">
        <v>9.6696E-4</v>
      </c>
      <c r="AH434">
        <v>0.79871000000000003</v>
      </c>
      <c r="AI434">
        <v>21</v>
      </c>
      <c r="AJ434">
        <v>0</v>
      </c>
      <c r="AK434">
        <v>20</v>
      </c>
      <c r="AL434">
        <v>0</v>
      </c>
      <c r="AM434">
        <v>0</v>
      </c>
      <c r="AN434">
        <v>1</v>
      </c>
      <c r="AO434">
        <v>0.86123000000000005</v>
      </c>
      <c r="AP434">
        <v>0</v>
      </c>
      <c r="AQ434">
        <v>0</v>
      </c>
      <c r="AR434" t="s">
        <v>95</v>
      </c>
      <c r="AS434" t="s">
        <v>95</v>
      </c>
      <c r="AT434" t="s">
        <v>95</v>
      </c>
      <c r="AU434" t="s">
        <v>95</v>
      </c>
      <c r="AV434" t="s">
        <v>95</v>
      </c>
      <c r="AW434" t="s">
        <v>95</v>
      </c>
      <c r="AX434" t="s">
        <v>95</v>
      </c>
      <c r="AY434" t="s">
        <v>95</v>
      </c>
      <c r="AZ434" t="s">
        <v>95</v>
      </c>
      <c r="BA434" t="s">
        <v>95</v>
      </c>
      <c r="BB434" t="s">
        <v>95</v>
      </c>
      <c r="BC434" t="s">
        <v>95</v>
      </c>
      <c r="BD434" t="s">
        <v>95</v>
      </c>
      <c r="BI434">
        <v>0</v>
      </c>
      <c r="BJ434" t="s">
        <v>137</v>
      </c>
      <c r="BK434" t="s">
        <v>180</v>
      </c>
      <c r="BL434">
        <v>1</v>
      </c>
      <c r="BM434">
        <v>1</v>
      </c>
      <c r="BN434">
        <v>0</v>
      </c>
      <c r="BO434">
        <v>0</v>
      </c>
      <c r="BP434">
        <v>0</v>
      </c>
      <c r="BQ434">
        <v>0</v>
      </c>
      <c r="BS434">
        <v>1</v>
      </c>
      <c r="BT434">
        <v>1</v>
      </c>
      <c r="BU434">
        <v>0</v>
      </c>
      <c r="BV434">
        <v>0</v>
      </c>
      <c r="BW434">
        <v>0</v>
      </c>
      <c r="BX434">
        <v>0</v>
      </c>
      <c r="BY434">
        <v>545</v>
      </c>
      <c r="CG434" s="4">
        <v>1</v>
      </c>
      <c r="CH434" s="4">
        <v>1</v>
      </c>
      <c r="CI434" s="5">
        <v>0</v>
      </c>
      <c r="CJ434" s="5">
        <v>0</v>
      </c>
      <c r="CK434" s="5">
        <v>0</v>
      </c>
      <c r="CL434" s="5">
        <v>0</v>
      </c>
    </row>
    <row r="435" spans="1:90" hidden="1" x14ac:dyDescent="0.2">
      <c r="A435" t="s">
        <v>896</v>
      </c>
      <c r="B435" t="s">
        <v>852</v>
      </c>
      <c r="C435" t="s">
        <v>147</v>
      </c>
      <c r="D435">
        <v>3.5</v>
      </c>
      <c r="E435" t="s">
        <v>317</v>
      </c>
      <c r="F435" t="s">
        <v>353</v>
      </c>
      <c r="G435" t="s">
        <v>354</v>
      </c>
      <c r="H435" t="s">
        <v>855</v>
      </c>
      <c r="I435">
        <v>0.36325000000000002</v>
      </c>
      <c r="J435">
        <v>0.21032999999999999</v>
      </c>
      <c r="K435">
        <v>1.9257</v>
      </c>
      <c r="L435">
        <v>2019.2</v>
      </c>
      <c r="M435">
        <v>12.098000000000001</v>
      </c>
      <c r="N435">
        <v>181.11</v>
      </c>
      <c r="O435">
        <v>0.15809999999999999</v>
      </c>
      <c r="P435">
        <v>1989.6</v>
      </c>
      <c r="Q435">
        <v>-3836.5</v>
      </c>
      <c r="R435">
        <v>0.99021999999999999</v>
      </c>
      <c r="S435">
        <v>0.98946999999999996</v>
      </c>
      <c r="T435">
        <v>3.3942000000000001</v>
      </c>
      <c r="U435">
        <v>1.5696000000000001</v>
      </c>
      <c r="V435">
        <v>0.97758</v>
      </c>
      <c r="W435">
        <v>0.97645999999999999</v>
      </c>
      <c r="X435">
        <v>5.1402000000000001</v>
      </c>
      <c r="Y435">
        <v>3.3371</v>
      </c>
      <c r="Z435">
        <v>0.48457</v>
      </c>
      <c r="AA435">
        <v>0.45879999999999999</v>
      </c>
      <c r="AB435">
        <v>24.646000000000001</v>
      </c>
      <c r="AC435">
        <v>19.315999999999999</v>
      </c>
      <c r="AD435">
        <v>43</v>
      </c>
      <c r="AE435">
        <v>19</v>
      </c>
      <c r="AF435">
        <v>0.72885</v>
      </c>
      <c r="AG435">
        <v>5.5215999999999998E-3</v>
      </c>
      <c r="AH435">
        <v>0.72333000000000003</v>
      </c>
      <c r="AI435">
        <v>19</v>
      </c>
      <c r="AJ435">
        <v>0</v>
      </c>
      <c r="AK435">
        <v>18</v>
      </c>
      <c r="AL435">
        <v>0</v>
      </c>
      <c r="AM435">
        <v>0</v>
      </c>
      <c r="AN435">
        <v>1</v>
      </c>
      <c r="AO435">
        <v>0.83740999999999999</v>
      </c>
      <c r="AP435">
        <v>0</v>
      </c>
      <c r="AQ435">
        <v>0</v>
      </c>
      <c r="AR435" t="s">
        <v>95</v>
      </c>
      <c r="AS435" t="s">
        <v>95</v>
      </c>
      <c r="AT435" t="s">
        <v>95</v>
      </c>
      <c r="AU435" t="s">
        <v>95</v>
      </c>
      <c r="AV435" t="s">
        <v>95</v>
      </c>
      <c r="AW435" t="s">
        <v>95</v>
      </c>
      <c r="AX435" t="s">
        <v>95</v>
      </c>
      <c r="AY435" t="s">
        <v>95</v>
      </c>
      <c r="AZ435" t="s">
        <v>95</v>
      </c>
      <c r="BA435" t="s">
        <v>95</v>
      </c>
      <c r="BB435" t="s">
        <v>95</v>
      </c>
      <c r="BC435" t="s">
        <v>95</v>
      </c>
      <c r="BD435" t="s">
        <v>95</v>
      </c>
      <c r="BH435" t="s">
        <v>341</v>
      </c>
      <c r="BI435">
        <v>1</v>
      </c>
      <c r="BJ435" t="s">
        <v>97</v>
      </c>
      <c r="BK435" t="s">
        <v>138</v>
      </c>
      <c r="BL435">
        <v>0</v>
      </c>
      <c r="BM435">
        <v>0</v>
      </c>
      <c r="BN435">
        <v>0</v>
      </c>
      <c r="BO435">
        <v>0</v>
      </c>
      <c r="BP435">
        <v>0</v>
      </c>
      <c r="BQ435">
        <v>0</v>
      </c>
      <c r="BS435">
        <v>1</v>
      </c>
      <c r="BT435">
        <v>1</v>
      </c>
      <c r="BU435">
        <v>0</v>
      </c>
      <c r="BV435">
        <v>0</v>
      </c>
      <c r="BW435">
        <v>0</v>
      </c>
      <c r="BX435">
        <v>0</v>
      </c>
      <c r="BY435">
        <v>546</v>
      </c>
      <c r="BZ435" t="s">
        <v>123</v>
      </c>
      <c r="CA435" t="s">
        <v>123</v>
      </c>
      <c r="CG435" s="4">
        <v>1</v>
      </c>
      <c r="CH435" s="4">
        <v>1</v>
      </c>
      <c r="CI435" s="5">
        <v>0</v>
      </c>
      <c r="CJ435" s="5">
        <v>0</v>
      </c>
      <c r="CK435" s="5">
        <v>0</v>
      </c>
      <c r="CL435" s="5">
        <v>0</v>
      </c>
    </row>
    <row r="436" spans="1:90" hidden="1" x14ac:dyDescent="0.2">
      <c r="A436" t="s">
        <v>897</v>
      </c>
      <c r="B436" t="s">
        <v>852</v>
      </c>
      <c r="C436" t="s">
        <v>147</v>
      </c>
      <c r="D436">
        <v>3.5</v>
      </c>
      <c r="E436" t="s">
        <v>317</v>
      </c>
      <c r="F436" t="s">
        <v>356</v>
      </c>
      <c r="G436" t="s">
        <v>357</v>
      </c>
      <c r="H436" t="s">
        <v>855</v>
      </c>
      <c r="I436">
        <v>0.77888999999999997</v>
      </c>
      <c r="J436">
        <v>0.23752000000000001</v>
      </c>
      <c r="K436">
        <v>92.44</v>
      </c>
      <c r="L436">
        <v>2019.8</v>
      </c>
      <c r="M436">
        <v>5.6420000000000003</v>
      </c>
      <c r="N436">
        <v>7453.1</v>
      </c>
      <c r="O436" s="1">
        <v>2.0996000000000002E-8</v>
      </c>
      <c r="P436">
        <v>1911.6</v>
      </c>
      <c r="Q436" s="1">
        <v>-184250</v>
      </c>
      <c r="R436">
        <v>0.99282000000000004</v>
      </c>
      <c r="S436">
        <v>0.99229999999999996</v>
      </c>
      <c r="T436">
        <v>161.35</v>
      </c>
      <c r="U436">
        <v>83.894000000000005</v>
      </c>
      <c r="V436">
        <v>0.94240999999999997</v>
      </c>
      <c r="W436">
        <v>0.93967000000000001</v>
      </c>
      <c r="X436">
        <v>456.99</v>
      </c>
      <c r="Y436">
        <v>215.09</v>
      </c>
      <c r="Z436">
        <v>0.39742</v>
      </c>
      <c r="AA436">
        <v>0.36871999999999999</v>
      </c>
      <c r="AB436">
        <v>1478.3</v>
      </c>
      <c r="AC436">
        <v>1108.4000000000001</v>
      </c>
      <c r="AD436">
        <v>45</v>
      </c>
      <c r="AE436">
        <v>21</v>
      </c>
      <c r="AF436">
        <v>0.93232000000000004</v>
      </c>
      <c r="AG436">
        <v>3.7550000000000002E-4</v>
      </c>
      <c r="AH436">
        <v>0.93193999999999999</v>
      </c>
      <c r="AI436">
        <v>21</v>
      </c>
      <c r="AJ436">
        <v>0</v>
      </c>
      <c r="AK436">
        <v>20</v>
      </c>
      <c r="AL436">
        <v>0</v>
      </c>
      <c r="AM436">
        <v>0</v>
      </c>
      <c r="AN436">
        <v>1</v>
      </c>
      <c r="AO436">
        <v>0.85045000000000004</v>
      </c>
      <c r="AP436">
        <v>0</v>
      </c>
      <c r="AQ436">
        <v>0</v>
      </c>
      <c r="AR436" t="s">
        <v>95</v>
      </c>
      <c r="AS436" t="s">
        <v>95</v>
      </c>
      <c r="AT436" t="s">
        <v>95</v>
      </c>
      <c r="AU436" t="s">
        <v>95</v>
      </c>
      <c r="AV436" t="s">
        <v>95</v>
      </c>
      <c r="AW436" t="s">
        <v>95</v>
      </c>
      <c r="AX436" t="s">
        <v>95</v>
      </c>
      <c r="AY436" t="s">
        <v>95</v>
      </c>
      <c r="AZ436" t="s">
        <v>95</v>
      </c>
      <c r="BA436" t="s">
        <v>95</v>
      </c>
      <c r="BB436" t="s">
        <v>95</v>
      </c>
      <c r="BC436" t="s">
        <v>95</v>
      </c>
      <c r="BD436" t="s">
        <v>95</v>
      </c>
      <c r="BI436">
        <v>0</v>
      </c>
      <c r="BJ436" t="s">
        <v>137</v>
      </c>
      <c r="BK436" t="s">
        <v>180</v>
      </c>
      <c r="BL436">
        <v>1</v>
      </c>
      <c r="BM436">
        <v>1</v>
      </c>
      <c r="BN436">
        <v>0</v>
      </c>
      <c r="BO436">
        <v>0</v>
      </c>
      <c r="BP436">
        <v>0</v>
      </c>
      <c r="BQ436">
        <v>0</v>
      </c>
      <c r="BS436">
        <v>1</v>
      </c>
      <c r="BT436">
        <v>1</v>
      </c>
      <c r="BU436">
        <v>0</v>
      </c>
      <c r="BV436">
        <v>0</v>
      </c>
      <c r="BW436">
        <v>0</v>
      </c>
      <c r="BX436">
        <v>0</v>
      </c>
      <c r="BY436">
        <v>547</v>
      </c>
      <c r="CG436" s="4">
        <v>1</v>
      </c>
      <c r="CH436" s="4">
        <v>1</v>
      </c>
      <c r="CI436" s="5">
        <v>0</v>
      </c>
      <c r="CJ436" s="5">
        <v>0</v>
      </c>
      <c r="CK436" s="5">
        <v>0</v>
      </c>
      <c r="CL436" s="5">
        <v>0</v>
      </c>
    </row>
    <row r="437" spans="1:90" hidden="1" x14ac:dyDescent="0.2">
      <c r="A437" t="s">
        <v>898</v>
      </c>
      <c r="B437" t="s">
        <v>852</v>
      </c>
      <c r="C437" t="s">
        <v>147</v>
      </c>
      <c r="D437">
        <v>3.5</v>
      </c>
      <c r="E437" t="s">
        <v>317</v>
      </c>
      <c r="F437" t="s">
        <v>359</v>
      </c>
      <c r="G437" t="s">
        <v>360</v>
      </c>
      <c r="H437" t="s">
        <v>855</v>
      </c>
      <c r="I437">
        <v>0.52064999999999995</v>
      </c>
      <c r="J437">
        <v>0.52063999999999999</v>
      </c>
      <c r="K437">
        <v>17.507000000000001</v>
      </c>
      <c r="L437">
        <v>2042.7</v>
      </c>
      <c r="M437">
        <v>8.4403000000000006</v>
      </c>
      <c r="N437" s="1">
        <v>182380000</v>
      </c>
      <c r="O437" s="1">
        <v>4.7366000000000002E-8</v>
      </c>
      <c r="P437">
        <v>1973.8</v>
      </c>
      <c r="Q437">
        <v>-34885</v>
      </c>
      <c r="R437">
        <v>0.88051999999999997</v>
      </c>
      <c r="S437">
        <v>0.87109000000000003</v>
      </c>
      <c r="T437">
        <v>150.38</v>
      </c>
      <c r="U437">
        <v>50.36</v>
      </c>
      <c r="V437">
        <v>0.88051999999999997</v>
      </c>
      <c r="W437">
        <v>0.87439</v>
      </c>
      <c r="X437">
        <v>150.38</v>
      </c>
      <c r="Y437">
        <v>50.360999999999997</v>
      </c>
      <c r="Z437">
        <v>0.2379</v>
      </c>
      <c r="AA437">
        <v>0.19882</v>
      </c>
      <c r="AB437">
        <v>379.8</v>
      </c>
      <c r="AC437">
        <v>230.05</v>
      </c>
      <c r="AD437">
        <v>42</v>
      </c>
      <c r="AE437">
        <v>18</v>
      </c>
      <c r="AF437" s="1">
        <v>1.3448999999999999E-5</v>
      </c>
      <c r="AG437" s="1">
        <v>3.1336E-9</v>
      </c>
      <c r="AH437" s="1">
        <v>1.3446E-5</v>
      </c>
      <c r="AI437">
        <v>18</v>
      </c>
      <c r="AJ437">
        <v>0</v>
      </c>
      <c r="AK437">
        <v>10</v>
      </c>
      <c r="AL437">
        <v>0</v>
      </c>
      <c r="AM437">
        <v>1</v>
      </c>
      <c r="AN437">
        <v>1</v>
      </c>
      <c r="AO437">
        <v>0.41371999999999998</v>
      </c>
      <c r="AP437">
        <v>0</v>
      </c>
      <c r="AQ437">
        <v>0</v>
      </c>
      <c r="AR437" t="s">
        <v>95</v>
      </c>
      <c r="AS437" t="s">
        <v>95</v>
      </c>
      <c r="AT437" t="s">
        <v>95</v>
      </c>
      <c r="AU437" t="s">
        <v>94</v>
      </c>
      <c r="AV437" t="s">
        <v>94</v>
      </c>
      <c r="AW437" t="s">
        <v>94</v>
      </c>
      <c r="AX437" t="s">
        <v>94</v>
      </c>
      <c r="AY437" t="s">
        <v>94</v>
      </c>
      <c r="AZ437" t="s">
        <v>94</v>
      </c>
      <c r="BA437" t="s">
        <v>94</v>
      </c>
      <c r="BB437" t="s">
        <v>94</v>
      </c>
      <c r="BC437" t="s">
        <v>94</v>
      </c>
      <c r="BD437" t="s">
        <v>94</v>
      </c>
      <c r="BH437" t="s">
        <v>341</v>
      </c>
      <c r="BI437">
        <v>1</v>
      </c>
      <c r="BJ437" t="s">
        <v>97</v>
      </c>
      <c r="BK437" t="s">
        <v>138</v>
      </c>
      <c r="BL437">
        <v>0</v>
      </c>
      <c r="BM437">
        <v>0</v>
      </c>
      <c r="BN437">
        <v>0</v>
      </c>
      <c r="BO437">
        <v>0</v>
      </c>
      <c r="BP437">
        <v>0</v>
      </c>
      <c r="BQ437">
        <v>0</v>
      </c>
      <c r="BS437">
        <v>1</v>
      </c>
      <c r="BT437">
        <v>1</v>
      </c>
      <c r="BU437">
        <v>0</v>
      </c>
      <c r="BV437">
        <v>0</v>
      </c>
      <c r="BW437">
        <v>0</v>
      </c>
      <c r="BX437">
        <v>0</v>
      </c>
      <c r="BY437">
        <v>548</v>
      </c>
      <c r="BZ437" t="s">
        <v>123</v>
      </c>
      <c r="CA437" t="s">
        <v>123</v>
      </c>
      <c r="CG437" s="4">
        <v>1</v>
      </c>
      <c r="CH437" s="4">
        <v>1</v>
      </c>
      <c r="CI437" s="5">
        <v>0</v>
      </c>
      <c r="CJ437" s="5">
        <v>0</v>
      </c>
      <c r="CK437" s="5">
        <v>0</v>
      </c>
      <c r="CL437" s="5">
        <v>0</v>
      </c>
    </row>
    <row r="438" spans="1:90" hidden="1" x14ac:dyDescent="0.2">
      <c r="A438" t="s">
        <v>899</v>
      </c>
      <c r="B438" t="s">
        <v>852</v>
      </c>
      <c r="C438" t="s">
        <v>147</v>
      </c>
      <c r="D438">
        <v>3.5</v>
      </c>
      <c r="E438" t="s">
        <v>317</v>
      </c>
      <c r="F438" t="s">
        <v>362</v>
      </c>
      <c r="G438" t="s">
        <v>357</v>
      </c>
      <c r="H438" t="s">
        <v>855</v>
      </c>
      <c r="I438">
        <v>0.47669</v>
      </c>
      <c r="J438">
        <v>0.21093999999999999</v>
      </c>
      <c r="K438">
        <v>190.49</v>
      </c>
      <c r="L438">
        <v>2020.1</v>
      </c>
      <c r="M438">
        <v>9.2187000000000001</v>
      </c>
      <c r="N438">
        <v>16346</v>
      </c>
      <c r="O438" s="1">
        <v>1.3997999999999999E-6</v>
      </c>
      <c r="P438">
        <v>1914.3</v>
      </c>
      <c r="Q438" s="1">
        <v>-379630</v>
      </c>
      <c r="R438">
        <v>0.98846999999999996</v>
      </c>
      <c r="S438">
        <v>0.98762000000000005</v>
      </c>
      <c r="T438">
        <v>392.62</v>
      </c>
      <c r="U438">
        <v>208.34</v>
      </c>
      <c r="V438">
        <v>0.96372999999999998</v>
      </c>
      <c r="W438">
        <v>0.96199999999999997</v>
      </c>
      <c r="X438">
        <v>696.3</v>
      </c>
      <c r="Y438">
        <v>342.17</v>
      </c>
      <c r="Z438">
        <v>0.45788000000000001</v>
      </c>
      <c r="AA438">
        <v>0.43206</v>
      </c>
      <c r="AB438">
        <v>2691.9</v>
      </c>
      <c r="AC438">
        <v>2047.9</v>
      </c>
      <c r="AD438">
        <v>45</v>
      </c>
      <c r="AE438">
        <v>26</v>
      </c>
      <c r="AF438">
        <v>0.81889999999999996</v>
      </c>
      <c r="AG438">
        <v>1.5208999999999999E-3</v>
      </c>
      <c r="AH438">
        <v>0.81738</v>
      </c>
      <c r="AI438">
        <v>26</v>
      </c>
      <c r="AJ438">
        <v>0</v>
      </c>
      <c r="AK438">
        <v>25</v>
      </c>
      <c r="AL438">
        <v>0</v>
      </c>
      <c r="AM438">
        <v>0</v>
      </c>
      <c r="AN438">
        <v>1</v>
      </c>
      <c r="AO438">
        <v>0.85702</v>
      </c>
      <c r="AP438">
        <v>0</v>
      </c>
      <c r="AQ438">
        <v>0</v>
      </c>
      <c r="AR438" t="s">
        <v>95</v>
      </c>
      <c r="AS438" t="s">
        <v>95</v>
      </c>
      <c r="AT438" t="s">
        <v>95</v>
      </c>
      <c r="AU438" t="s">
        <v>95</v>
      </c>
      <c r="AV438" t="s">
        <v>95</v>
      </c>
      <c r="AW438" t="s">
        <v>95</v>
      </c>
      <c r="AX438" t="s">
        <v>95</v>
      </c>
      <c r="AY438" t="s">
        <v>95</v>
      </c>
      <c r="AZ438" t="s">
        <v>95</v>
      </c>
      <c r="BA438" t="s">
        <v>95</v>
      </c>
      <c r="BB438" t="s">
        <v>95</v>
      </c>
      <c r="BC438" t="s">
        <v>95</v>
      </c>
      <c r="BD438" t="s">
        <v>95</v>
      </c>
      <c r="BI438">
        <v>0</v>
      </c>
      <c r="BJ438" t="s">
        <v>137</v>
      </c>
      <c r="BK438" t="s">
        <v>180</v>
      </c>
      <c r="BL438">
        <v>1</v>
      </c>
      <c r="BM438">
        <v>1</v>
      </c>
      <c r="BN438">
        <v>0</v>
      </c>
      <c r="BO438">
        <v>0</v>
      </c>
      <c r="BP438">
        <v>0</v>
      </c>
      <c r="BQ438">
        <v>0</v>
      </c>
      <c r="BS438">
        <v>1</v>
      </c>
      <c r="BT438">
        <v>1</v>
      </c>
      <c r="BU438">
        <v>0</v>
      </c>
      <c r="BV438">
        <v>0</v>
      </c>
      <c r="BW438">
        <v>0</v>
      </c>
      <c r="BX438">
        <v>0</v>
      </c>
      <c r="BY438">
        <v>549</v>
      </c>
      <c r="CG438" s="4">
        <v>1</v>
      </c>
      <c r="CH438" s="4">
        <v>1</v>
      </c>
      <c r="CI438" s="5">
        <v>0</v>
      </c>
      <c r="CJ438" s="5">
        <v>0</v>
      </c>
      <c r="CK438" s="5">
        <v>0</v>
      </c>
      <c r="CL438" s="5">
        <v>0</v>
      </c>
    </row>
    <row r="439" spans="1:90" hidden="1" x14ac:dyDescent="0.2">
      <c r="A439" t="s">
        <v>900</v>
      </c>
      <c r="B439" t="s">
        <v>852</v>
      </c>
      <c r="C439" t="s">
        <v>147</v>
      </c>
      <c r="D439">
        <v>3.5</v>
      </c>
      <c r="E439" t="s">
        <v>317</v>
      </c>
      <c r="F439" t="s">
        <v>364</v>
      </c>
      <c r="G439" t="s">
        <v>360</v>
      </c>
      <c r="H439" t="s">
        <v>855</v>
      </c>
      <c r="I439">
        <v>0.77627999999999997</v>
      </c>
      <c r="J439">
        <v>0.77585999999999999</v>
      </c>
      <c r="K439">
        <v>32.389000000000003</v>
      </c>
      <c r="L439">
        <v>2036.2</v>
      </c>
      <c r="M439">
        <v>5.6608999999999998</v>
      </c>
      <c r="N439" s="1">
        <v>575420000</v>
      </c>
      <c r="O439" s="1">
        <v>1.4159000000000001E-12</v>
      </c>
      <c r="P439">
        <v>1975</v>
      </c>
      <c r="Q439">
        <v>-64530</v>
      </c>
      <c r="R439">
        <v>0.82357999999999998</v>
      </c>
      <c r="S439">
        <v>0.80966000000000005</v>
      </c>
      <c r="T439">
        <v>332.95</v>
      </c>
      <c r="U439">
        <v>131.35</v>
      </c>
      <c r="V439">
        <v>0.82357999999999998</v>
      </c>
      <c r="W439">
        <v>0.81454000000000004</v>
      </c>
      <c r="X439">
        <v>332.95</v>
      </c>
      <c r="Y439">
        <v>131.37</v>
      </c>
      <c r="Z439">
        <v>0.24528</v>
      </c>
      <c r="AA439">
        <v>0.20658000000000001</v>
      </c>
      <c r="AB439">
        <v>688.65</v>
      </c>
      <c r="AC439">
        <v>379.99</v>
      </c>
      <c r="AD439">
        <v>42</v>
      </c>
      <c r="AE439">
        <v>21</v>
      </c>
      <c r="AF439" s="1">
        <v>8.3171000000000004E-6</v>
      </c>
      <c r="AG439" s="1">
        <v>6.7752000000000003E-9</v>
      </c>
      <c r="AH439" s="1">
        <v>8.3103999999999992E-6</v>
      </c>
      <c r="AI439">
        <v>23</v>
      </c>
      <c r="AJ439">
        <v>0</v>
      </c>
      <c r="AK439">
        <v>17</v>
      </c>
      <c r="AL439">
        <v>0</v>
      </c>
      <c r="AM439">
        <v>1</v>
      </c>
      <c r="AN439">
        <v>1</v>
      </c>
      <c r="AO439">
        <v>0.30509999999999998</v>
      </c>
      <c r="AP439">
        <v>0</v>
      </c>
      <c r="AQ439">
        <v>0</v>
      </c>
      <c r="AR439" t="s">
        <v>95</v>
      </c>
      <c r="AS439" t="s">
        <v>95</v>
      </c>
      <c r="AT439" t="s">
        <v>95</v>
      </c>
      <c r="AU439" t="s">
        <v>94</v>
      </c>
      <c r="AV439" t="s">
        <v>95</v>
      </c>
      <c r="AW439" t="s">
        <v>94</v>
      </c>
      <c r="AX439" t="s">
        <v>94</v>
      </c>
      <c r="AY439" t="s">
        <v>94</v>
      </c>
      <c r="AZ439" t="s">
        <v>94</v>
      </c>
      <c r="BA439" t="s">
        <v>94</v>
      </c>
      <c r="BB439" t="s">
        <v>94</v>
      </c>
      <c r="BC439" t="s">
        <v>94</v>
      </c>
      <c r="BD439" t="s">
        <v>94</v>
      </c>
      <c r="BH439" t="s">
        <v>341</v>
      </c>
      <c r="BI439">
        <v>1</v>
      </c>
      <c r="BJ439" t="s">
        <v>97</v>
      </c>
      <c r="BK439" t="s">
        <v>138</v>
      </c>
      <c r="BL439">
        <v>0</v>
      </c>
      <c r="BM439">
        <v>0</v>
      </c>
      <c r="BN439">
        <v>0</v>
      </c>
      <c r="BO439">
        <v>0</v>
      </c>
      <c r="BP439">
        <v>0</v>
      </c>
      <c r="BQ439">
        <v>0</v>
      </c>
      <c r="BS439">
        <v>1</v>
      </c>
      <c r="BT439">
        <v>1</v>
      </c>
      <c r="BU439">
        <v>0</v>
      </c>
      <c r="BV439">
        <v>0</v>
      </c>
      <c r="BW439">
        <v>0</v>
      </c>
      <c r="BX439">
        <v>0</v>
      </c>
      <c r="BY439">
        <v>550</v>
      </c>
      <c r="BZ439" t="s">
        <v>123</v>
      </c>
      <c r="CA439" t="s">
        <v>123</v>
      </c>
      <c r="CG439" s="4">
        <v>0</v>
      </c>
      <c r="CH439" s="4">
        <v>1</v>
      </c>
      <c r="CI439" s="5">
        <v>0</v>
      </c>
      <c r="CJ439" s="5">
        <v>0</v>
      </c>
      <c r="CK439" s="5">
        <v>0</v>
      </c>
      <c r="CL439" s="5">
        <v>0</v>
      </c>
    </row>
    <row r="440" spans="1:90" hidden="1" x14ac:dyDescent="0.2">
      <c r="A440" t="s">
        <v>901</v>
      </c>
      <c r="B440" t="s">
        <v>852</v>
      </c>
      <c r="C440" t="s">
        <v>147</v>
      </c>
      <c r="D440">
        <v>3.5</v>
      </c>
      <c r="E440" t="s">
        <v>317</v>
      </c>
      <c r="F440" t="s">
        <v>366</v>
      </c>
      <c r="G440" t="s">
        <v>351</v>
      </c>
      <c r="H440" t="s">
        <v>855</v>
      </c>
      <c r="I440">
        <v>0.31233</v>
      </c>
      <c r="J440">
        <v>0.19098999999999999</v>
      </c>
      <c r="K440">
        <v>18.408999999999999</v>
      </c>
      <c r="L440">
        <v>2021.7</v>
      </c>
      <c r="M440">
        <v>14.07</v>
      </c>
      <c r="N440">
        <v>1956.2</v>
      </c>
      <c r="O440">
        <v>3.8907999999999998E-4</v>
      </c>
      <c r="P440">
        <v>1944.9</v>
      </c>
      <c r="Q440">
        <v>-36680</v>
      </c>
      <c r="R440">
        <v>0.99738000000000004</v>
      </c>
      <c r="S440">
        <v>0.99719000000000002</v>
      </c>
      <c r="T440">
        <v>17.041</v>
      </c>
      <c r="U440">
        <v>10.563000000000001</v>
      </c>
      <c r="V440">
        <v>0.98782000000000003</v>
      </c>
      <c r="W440">
        <v>0.98724000000000001</v>
      </c>
      <c r="X440">
        <v>36.744</v>
      </c>
      <c r="Y440">
        <v>19.577000000000002</v>
      </c>
      <c r="Z440">
        <v>0.51571</v>
      </c>
      <c r="AA440">
        <v>0.49264000000000002</v>
      </c>
      <c r="AB440">
        <v>231.69</v>
      </c>
      <c r="AC440">
        <v>180.49</v>
      </c>
      <c r="AD440">
        <v>45</v>
      </c>
      <c r="AE440">
        <v>38</v>
      </c>
      <c r="AF440">
        <v>0.64768000000000003</v>
      </c>
      <c r="AG440">
        <v>5.1119000000000002E-4</v>
      </c>
      <c r="AH440">
        <v>0.64717000000000002</v>
      </c>
      <c r="AI440">
        <v>38</v>
      </c>
      <c r="AJ440">
        <v>0</v>
      </c>
      <c r="AK440">
        <v>37</v>
      </c>
      <c r="AL440">
        <v>0</v>
      </c>
      <c r="AM440">
        <v>0</v>
      </c>
      <c r="AN440">
        <v>0</v>
      </c>
      <c r="AO440">
        <v>0.86207</v>
      </c>
      <c r="AP440">
        <v>0</v>
      </c>
      <c r="AQ440">
        <v>0</v>
      </c>
      <c r="AR440" t="s">
        <v>95</v>
      </c>
      <c r="AS440" t="s">
        <v>95</v>
      </c>
      <c r="AT440" t="s">
        <v>95</v>
      </c>
      <c r="AU440" t="s">
        <v>95</v>
      </c>
      <c r="AV440" t="s">
        <v>95</v>
      </c>
      <c r="AW440" t="s">
        <v>95</v>
      </c>
      <c r="AX440" t="s">
        <v>95</v>
      </c>
      <c r="AY440" t="s">
        <v>95</v>
      </c>
      <c r="AZ440" t="s">
        <v>95</v>
      </c>
      <c r="BA440" t="s">
        <v>95</v>
      </c>
      <c r="BB440" t="s">
        <v>95</v>
      </c>
      <c r="BC440" t="s">
        <v>95</v>
      </c>
      <c r="BD440" t="s">
        <v>95</v>
      </c>
      <c r="BI440">
        <v>0</v>
      </c>
      <c r="BJ440" t="s">
        <v>137</v>
      </c>
      <c r="BK440" t="s">
        <v>180</v>
      </c>
      <c r="BL440">
        <v>1</v>
      </c>
      <c r="BM440">
        <v>1</v>
      </c>
      <c r="BN440">
        <v>0</v>
      </c>
      <c r="BO440">
        <v>0</v>
      </c>
      <c r="BP440">
        <v>0</v>
      </c>
      <c r="BQ440">
        <v>0</v>
      </c>
      <c r="BS440">
        <v>1</v>
      </c>
      <c r="BT440">
        <v>1</v>
      </c>
      <c r="BU440">
        <v>0</v>
      </c>
      <c r="BV440">
        <v>0</v>
      </c>
      <c r="BW440">
        <v>0</v>
      </c>
      <c r="BX440">
        <v>0</v>
      </c>
      <c r="BY440">
        <v>551</v>
      </c>
      <c r="CG440" s="4">
        <v>1</v>
      </c>
      <c r="CH440" s="4">
        <v>1</v>
      </c>
      <c r="CI440" s="5">
        <v>0</v>
      </c>
      <c r="CJ440" s="5">
        <v>0</v>
      </c>
      <c r="CK440" s="5">
        <v>0</v>
      </c>
      <c r="CL440" s="5">
        <v>0</v>
      </c>
    </row>
    <row r="441" spans="1:90" hidden="1" x14ac:dyDescent="0.2">
      <c r="A441" t="s">
        <v>902</v>
      </c>
      <c r="B441" t="s">
        <v>852</v>
      </c>
      <c r="C441" t="s">
        <v>147</v>
      </c>
      <c r="D441">
        <v>3.5</v>
      </c>
      <c r="E441" t="s">
        <v>317</v>
      </c>
      <c r="F441" t="s">
        <v>368</v>
      </c>
      <c r="G441" t="s">
        <v>354</v>
      </c>
      <c r="H441" t="s">
        <v>855</v>
      </c>
      <c r="I441">
        <v>0.24035000000000001</v>
      </c>
      <c r="J441">
        <v>0.21834999999999999</v>
      </c>
      <c r="K441">
        <v>2.8085</v>
      </c>
      <c r="L441">
        <v>2028.1</v>
      </c>
      <c r="M441">
        <v>18.283999999999999</v>
      </c>
      <c r="N441">
        <v>1146.5999999999999</v>
      </c>
      <c r="O441">
        <v>5.3720999999999998E-2</v>
      </c>
      <c r="P441">
        <v>1984</v>
      </c>
      <c r="Q441">
        <v>-5594.5</v>
      </c>
      <c r="R441">
        <v>0.98751</v>
      </c>
      <c r="S441">
        <v>0.98655000000000004</v>
      </c>
      <c r="T441">
        <v>5.5583999999999998</v>
      </c>
      <c r="U441">
        <v>2.5497000000000001</v>
      </c>
      <c r="V441">
        <v>0.98714999999999997</v>
      </c>
      <c r="W441">
        <v>0.98650000000000004</v>
      </c>
      <c r="X441">
        <v>5.6387</v>
      </c>
      <c r="Y441">
        <v>2.7669999999999999</v>
      </c>
      <c r="Z441">
        <v>0.49108000000000002</v>
      </c>
      <c r="AA441">
        <v>0.46562999999999999</v>
      </c>
      <c r="AB441">
        <v>35.481000000000002</v>
      </c>
      <c r="AC441">
        <v>26.736999999999998</v>
      </c>
      <c r="AD441">
        <v>43</v>
      </c>
      <c r="AE441">
        <v>30</v>
      </c>
      <c r="AF441">
        <v>0.18576000000000001</v>
      </c>
      <c r="AG441">
        <v>8.7213000000000004E-4</v>
      </c>
      <c r="AH441">
        <v>0.18489</v>
      </c>
      <c r="AI441">
        <v>36</v>
      </c>
      <c r="AJ441">
        <v>0</v>
      </c>
      <c r="AK441">
        <v>35</v>
      </c>
      <c r="AL441">
        <v>0</v>
      </c>
      <c r="AM441">
        <v>0</v>
      </c>
      <c r="AN441">
        <v>1</v>
      </c>
      <c r="AO441">
        <v>0.80142000000000002</v>
      </c>
      <c r="AP441">
        <v>0</v>
      </c>
      <c r="AQ441">
        <v>0</v>
      </c>
      <c r="AR441" t="s">
        <v>95</v>
      </c>
      <c r="AS441" t="s">
        <v>95</v>
      </c>
      <c r="AT441" t="s">
        <v>95</v>
      </c>
      <c r="AU441" t="s">
        <v>95</v>
      </c>
      <c r="AV441" t="s">
        <v>95</v>
      </c>
      <c r="AW441" t="s">
        <v>95</v>
      </c>
      <c r="AX441" t="s">
        <v>95</v>
      </c>
      <c r="AY441" t="s">
        <v>94</v>
      </c>
      <c r="AZ441" t="s">
        <v>95</v>
      </c>
      <c r="BA441" t="s">
        <v>94</v>
      </c>
      <c r="BB441" t="s">
        <v>95</v>
      </c>
      <c r="BC441" t="s">
        <v>95</v>
      </c>
      <c r="BD441" t="s">
        <v>95</v>
      </c>
      <c r="BH441" t="s">
        <v>341</v>
      </c>
      <c r="BI441">
        <v>1</v>
      </c>
      <c r="BJ441" t="s">
        <v>97</v>
      </c>
      <c r="BK441" t="s">
        <v>138</v>
      </c>
      <c r="BL441">
        <v>0</v>
      </c>
      <c r="BM441">
        <v>0</v>
      </c>
      <c r="BN441">
        <v>0</v>
      </c>
      <c r="BO441">
        <v>0</v>
      </c>
      <c r="BP441">
        <v>0</v>
      </c>
      <c r="BQ441">
        <v>0</v>
      </c>
      <c r="BS441">
        <v>1</v>
      </c>
      <c r="BT441">
        <v>1</v>
      </c>
      <c r="BU441">
        <v>0</v>
      </c>
      <c r="BV441">
        <v>0</v>
      </c>
      <c r="BW441">
        <v>0</v>
      </c>
      <c r="BX441">
        <v>0</v>
      </c>
      <c r="BY441">
        <v>552</v>
      </c>
      <c r="BZ441" t="s">
        <v>123</v>
      </c>
      <c r="CA441" t="s">
        <v>123</v>
      </c>
      <c r="CG441" s="4">
        <v>1</v>
      </c>
      <c r="CH441" s="4">
        <v>1</v>
      </c>
      <c r="CI441" s="5">
        <v>0</v>
      </c>
      <c r="CJ441" s="5">
        <v>0</v>
      </c>
      <c r="CK441" s="5">
        <v>0</v>
      </c>
      <c r="CL441" s="5">
        <v>0</v>
      </c>
    </row>
    <row r="442" spans="1:90" hidden="1" x14ac:dyDescent="0.2">
      <c r="A442" t="s">
        <v>903</v>
      </c>
      <c r="B442" t="s">
        <v>852</v>
      </c>
      <c r="C442" t="s">
        <v>153</v>
      </c>
      <c r="D442">
        <v>1.1000000000000001</v>
      </c>
      <c r="E442" t="s">
        <v>90</v>
      </c>
      <c r="F442" t="s">
        <v>904</v>
      </c>
      <c r="G442" t="s">
        <v>905</v>
      </c>
      <c r="H442" t="s">
        <v>855</v>
      </c>
      <c r="I442">
        <v>0.18679999999999999</v>
      </c>
      <c r="J442">
        <v>0.11264</v>
      </c>
      <c r="K442">
        <v>27568</v>
      </c>
      <c r="L442">
        <v>2018.5</v>
      </c>
      <c r="M442">
        <v>23.524999999999999</v>
      </c>
      <c r="N442" s="1">
        <v>795880</v>
      </c>
      <c r="O442" s="1">
        <v>4.8462000000000003E-6</v>
      </c>
      <c r="P442">
        <v>1795.8</v>
      </c>
      <c r="Q442" s="1">
        <v>-55253000</v>
      </c>
      <c r="R442">
        <v>0.95215000000000005</v>
      </c>
      <c r="S442">
        <v>0.94259000000000004</v>
      </c>
      <c r="T442">
        <v>34149</v>
      </c>
      <c r="U442">
        <v>27276</v>
      </c>
      <c r="V442">
        <v>0.93510000000000004</v>
      </c>
      <c r="W442">
        <v>0.92698999999999998</v>
      </c>
      <c r="X442">
        <v>39771</v>
      </c>
      <c r="Y442">
        <v>31951</v>
      </c>
      <c r="Z442">
        <v>0.93549000000000004</v>
      </c>
      <c r="AA442">
        <v>0.92742000000000002</v>
      </c>
      <c r="AB442">
        <v>39653</v>
      </c>
      <c r="AC442">
        <v>30394</v>
      </c>
      <c r="AD442">
        <v>19</v>
      </c>
      <c r="AE442">
        <v>19</v>
      </c>
      <c r="AF442">
        <v>0.68728999999999996</v>
      </c>
      <c r="AG442">
        <v>3.1412000000000002E-2</v>
      </c>
      <c r="AH442">
        <v>0.65588000000000002</v>
      </c>
      <c r="AI442">
        <v>19</v>
      </c>
      <c r="AJ442">
        <v>2</v>
      </c>
      <c r="AK442">
        <v>18</v>
      </c>
      <c r="AL442">
        <v>1</v>
      </c>
      <c r="AM442">
        <v>0</v>
      </c>
      <c r="AN442">
        <v>1</v>
      </c>
      <c r="AO442">
        <v>0.91063000000000005</v>
      </c>
      <c r="AP442">
        <v>0</v>
      </c>
      <c r="AQ442">
        <v>0</v>
      </c>
      <c r="AR442" t="s">
        <v>95</v>
      </c>
      <c r="AS442" t="s">
        <v>95</v>
      </c>
      <c r="AT442" t="s">
        <v>95</v>
      </c>
      <c r="AU442" t="s">
        <v>95</v>
      </c>
      <c r="AV442" t="s">
        <v>95</v>
      </c>
      <c r="AW442" t="s">
        <v>95</v>
      </c>
      <c r="AX442" t="s">
        <v>95</v>
      </c>
      <c r="AY442" t="s">
        <v>95</v>
      </c>
      <c r="AZ442" t="s">
        <v>95</v>
      </c>
      <c r="BA442" t="s">
        <v>95</v>
      </c>
      <c r="BB442" t="s">
        <v>95</v>
      </c>
      <c r="BC442" t="s">
        <v>95</v>
      </c>
      <c r="BD442" t="s">
        <v>95</v>
      </c>
      <c r="BE442">
        <v>1</v>
      </c>
      <c r="BI442">
        <v>0</v>
      </c>
      <c r="BL442">
        <v>1</v>
      </c>
      <c r="BM442">
        <v>1</v>
      </c>
      <c r="BN442">
        <v>2</v>
      </c>
      <c r="BO442">
        <v>2</v>
      </c>
      <c r="BP442">
        <v>0</v>
      </c>
      <c r="BQ442">
        <v>0</v>
      </c>
      <c r="BS442">
        <v>1</v>
      </c>
      <c r="BT442">
        <v>1</v>
      </c>
      <c r="BU442">
        <v>0</v>
      </c>
      <c r="BV442">
        <v>0</v>
      </c>
      <c r="BW442">
        <v>0</v>
      </c>
      <c r="BX442">
        <v>0</v>
      </c>
      <c r="BY442">
        <v>553</v>
      </c>
      <c r="CG442" s="4">
        <v>1</v>
      </c>
      <c r="CH442" s="4">
        <v>1</v>
      </c>
      <c r="CI442" s="5">
        <v>0</v>
      </c>
      <c r="CJ442" s="5">
        <v>0</v>
      </c>
      <c r="CK442" s="5">
        <v>0</v>
      </c>
      <c r="CL442" s="5">
        <v>0</v>
      </c>
    </row>
    <row r="443" spans="1:90" hidden="1" x14ac:dyDescent="0.2">
      <c r="A443" t="s">
        <v>906</v>
      </c>
      <c r="B443" t="s">
        <v>852</v>
      </c>
      <c r="C443" t="s">
        <v>153</v>
      </c>
      <c r="D443">
        <v>1.1000000000000001</v>
      </c>
      <c r="E443" t="s">
        <v>90</v>
      </c>
      <c r="F443" t="s">
        <v>907</v>
      </c>
      <c r="G443" t="s">
        <v>908</v>
      </c>
      <c r="H443" t="s">
        <v>855</v>
      </c>
      <c r="I443">
        <v>0.18359</v>
      </c>
      <c r="J443">
        <v>0.1091</v>
      </c>
      <c r="K443">
        <v>4.4880999999999997E-2</v>
      </c>
      <c r="L443">
        <v>2020.1</v>
      </c>
      <c r="M443">
        <v>23.937000000000001</v>
      </c>
      <c r="N443">
        <v>1.0616000000000001</v>
      </c>
      <c r="O443">
        <v>5.8045</v>
      </c>
      <c r="P443">
        <v>2042</v>
      </c>
      <c r="Q443">
        <v>-90.135999999999996</v>
      </c>
      <c r="R443">
        <v>0.97411999999999999</v>
      </c>
      <c r="S443">
        <v>0.95469999999999999</v>
      </c>
      <c r="T443">
        <v>1.6805E-2</v>
      </c>
      <c r="U443">
        <v>1.4543E-2</v>
      </c>
      <c r="V443">
        <v>0.96906000000000003</v>
      </c>
      <c r="W443">
        <v>0.95669000000000004</v>
      </c>
      <c r="X443">
        <v>1.8371999999999999E-2</v>
      </c>
      <c r="Y443">
        <v>1.525E-2</v>
      </c>
      <c r="Z443">
        <v>0.96921999999999997</v>
      </c>
      <c r="AA443">
        <v>0.95689999999999997</v>
      </c>
      <c r="AB443">
        <v>1.8327E-2</v>
      </c>
      <c r="AC443">
        <v>1.503E-2</v>
      </c>
      <c r="AD443">
        <v>8</v>
      </c>
      <c r="AE443">
        <v>8</v>
      </c>
      <c r="AF443">
        <v>0.53695000000000004</v>
      </c>
      <c r="AG443">
        <v>0.26375999999999999</v>
      </c>
      <c r="AH443">
        <v>0.27317999999999998</v>
      </c>
      <c r="AI443">
        <v>8</v>
      </c>
      <c r="AJ443">
        <v>0</v>
      </c>
      <c r="AK443">
        <v>7</v>
      </c>
      <c r="AL443">
        <v>0</v>
      </c>
      <c r="AM443">
        <v>0</v>
      </c>
      <c r="AN443">
        <v>0</v>
      </c>
      <c r="AO443">
        <v>0.85363999999999995</v>
      </c>
      <c r="AP443">
        <v>1</v>
      </c>
      <c r="AQ443">
        <v>1</v>
      </c>
      <c r="AR443" t="s">
        <v>95</v>
      </c>
      <c r="AS443" t="s">
        <v>95</v>
      </c>
      <c r="AT443" t="s">
        <v>95</v>
      </c>
      <c r="AU443" t="s">
        <v>95</v>
      </c>
      <c r="AV443" t="s">
        <v>95</v>
      </c>
      <c r="AW443" t="s">
        <v>95</v>
      </c>
      <c r="AX443" t="s">
        <v>95</v>
      </c>
      <c r="AY443" t="s">
        <v>95</v>
      </c>
      <c r="AZ443" t="s">
        <v>95</v>
      </c>
      <c r="BA443" t="s">
        <v>95</v>
      </c>
      <c r="BB443" t="s">
        <v>95</v>
      </c>
      <c r="BC443" t="s">
        <v>95</v>
      </c>
      <c r="BD443" t="s">
        <v>95</v>
      </c>
      <c r="BI443">
        <v>0</v>
      </c>
      <c r="BL443">
        <v>1</v>
      </c>
      <c r="BM443">
        <v>1</v>
      </c>
      <c r="BN443">
        <v>0</v>
      </c>
      <c r="BO443">
        <v>0</v>
      </c>
      <c r="BP443">
        <v>0</v>
      </c>
      <c r="BQ443">
        <v>0</v>
      </c>
      <c r="BS443">
        <v>1</v>
      </c>
      <c r="BT443">
        <v>1</v>
      </c>
      <c r="BU443">
        <v>0</v>
      </c>
      <c r="BV443">
        <v>0</v>
      </c>
      <c r="BW443">
        <v>0</v>
      </c>
      <c r="BX443">
        <v>0</v>
      </c>
      <c r="BY443">
        <v>554</v>
      </c>
      <c r="CG443" s="4">
        <v>1</v>
      </c>
      <c r="CH443" s="4">
        <v>1</v>
      </c>
      <c r="CI443" s="5">
        <v>0</v>
      </c>
      <c r="CJ443" s="5">
        <v>0</v>
      </c>
      <c r="CK443" s="5">
        <v>0</v>
      </c>
      <c r="CL443" s="5">
        <v>0</v>
      </c>
    </row>
    <row r="444" spans="1:90" hidden="1" x14ac:dyDescent="0.2">
      <c r="A444" t="s">
        <v>909</v>
      </c>
      <c r="B444" t="s">
        <v>852</v>
      </c>
      <c r="C444" t="s">
        <v>153</v>
      </c>
      <c r="D444">
        <v>1.1000000000000001</v>
      </c>
      <c r="E444" t="s">
        <v>90</v>
      </c>
      <c r="F444" t="s">
        <v>910</v>
      </c>
      <c r="G444" t="s">
        <v>911</v>
      </c>
      <c r="H444" t="s">
        <v>855</v>
      </c>
      <c r="I444">
        <v>0.20587</v>
      </c>
      <c r="J444">
        <v>0.1905</v>
      </c>
      <c r="K444">
        <v>5.6962000000000002E-3</v>
      </c>
      <c r="L444">
        <v>2031.6</v>
      </c>
      <c r="M444">
        <v>21.344999999999999</v>
      </c>
      <c r="N444">
        <v>0.57232000000000005</v>
      </c>
      <c r="O444" s="1">
        <v>1.0126E-17</v>
      </c>
      <c r="P444">
        <v>1830.5</v>
      </c>
      <c r="Q444">
        <v>-11.452999999999999</v>
      </c>
      <c r="R444">
        <v>1</v>
      </c>
      <c r="S444">
        <v>1</v>
      </c>
      <c r="T444" s="1">
        <v>2.4025000000000001E-16</v>
      </c>
      <c r="U444" s="1">
        <v>2.0931999999999999E-16</v>
      </c>
      <c r="V444">
        <v>0.99980000000000002</v>
      </c>
      <c r="W444" t="e">
        <f>-inf</f>
        <v>#NAME?</v>
      </c>
      <c r="X444">
        <v>3.4948999999999999E-4</v>
      </c>
      <c r="Y444">
        <v>3.2646999999999998E-4</v>
      </c>
      <c r="Z444">
        <v>0.94937000000000005</v>
      </c>
      <c r="AA444" t="e">
        <f>-inf</f>
        <v>#NAME?</v>
      </c>
      <c r="AB444">
        <v>5.5117999999999999E-3</v>
      </c>
      <c r="AC444">
        <v>5.0632999999999997E-3</v>
      </c>
      <c r="AD444">
        <v>3</v>
      </c>
      <c r="AE444">
        <v>3</v>
      </c>
      <c r="AF444">
        <v>0.12231</v>
      </c>
      <c r="AG444">
        <v>1.7472999999999999E-2</v>
      </c>
      <c r="AH444">
        <v>0.10484</v>
      </c>
      <c r="AI444">
        <v>11</v>
      </c>
      <c r="AJ444">
        <v>0</v>
      </c>
      <c r="AK444">
        <v>2</v>
      </c>
      <c r="AL444">
        <v>0</v>
      </c>
      <c r="AM444">
        <v>0</v>
      </c>
      <c r="AN444">
        <v>1</v>
      </c>
      <c r="AO444">
        <v>0.48485</v>
      </c>
      <c r="AP444">
        <v>1</v>
      </c>
      <c r="AQ444">
        <v>1</v>
      </c>
      <c r="AR444" t="s">
        <v>95</v>
      </c>
      <c r="AS444" t="s">
        <v>94</v>
      </c>
      <c r="AT444" t="s">
        <v>95</v>
      </c>
      <c r="AU444" t="s">
        <v>95</v>
      </c>
      <c r="AV444" t="s">
        <v>95</v>
      </c>
      <c r="AW444" t="s">
        <v>95</v>
      </c>
      <c r="AX444" t="s">
        <v>94</v>
      </c>
      <c r="AY444" t="s">
        <v>94</v>
      </c>
      <c r="AZ444" t="s">
        <v>95</v>
      </c>
      <c r="BA444" t="s">
        <v>94</v>
      </c>
      <c r="BB444" t="s">
        <v>94</v>
      </c>
      <c r="BC444" t="s">
        <v>94</v>
      </c>
      <c r="BD444" t="s">
        <v>94</v>
      </c>
      <c r="BI444">
        <v>0</v>
      </c>
      <c r="BL444">
        <v>1</v>
      </c>
      <c r="BM444">
        <v>1</v>
      </c>
      <c r="BN444">
        <v>0</v>
      </c>
      <c r="BO444">
        <v>0</v>
      </c>
      <c r="BP444">
        <v>0</v>
      </c>
      <c r="BQ444">
        <v>0</v>
      </c>
      <c r="BS444">
        <v>1</v>
      </c>
      <c r="BT444">
        <v>1</v>
      </c>
      <c r="BU444">
        <v>0</v>
      </c>
      <c r="BV444">
        <v>0</v>
      </c>
      <c r="BW444">
        <v>0</v>
      </c>
      <c r="BX444">
        <v>0</v>
      </c>
      <c r="BY444">
        <v>555</v>
      </c>
      <c r="CG444" s="4">
        <v>1</v>
      </c>
      <c r="CH444" s="4">
        <v>1</v>
      </c>
      <c r="CI444" s="5">
        <v>0</v>
      </c>
      <c r="CJ444" s="5">
        <v>0</v>
      </c>
      <c r="CK444" s="5">
        <v>0</v>
      </c>
      <c r="CL444" s="5">
        <v>0</v>
      </c>
    </row>
    <row r="445" spans="1:90" hidden="1" x14ac:dyDescent="0.2">
      <c r="A445" t="s">
        <v>912</v>
      </c>
      <c r="B445" t="s">
        <v>852</v>
      </c>
      <c r="C445" t="s">
        <v>153</v>
      </c>
      <c r="D445">
        <v>1.1000000000000001</v>
      </c>
      <c r="E445" t="s">
        <v>90</v>
      </c>
      <c r="F445" t="s">
        <v>859</v>
      </c>
      <c r="G445" t="s">
        <v>107</v>
      </c>
      <c r="H445" t="s">
        <v>855</v>
      </c>
      <c r="I445">
        <v>0.19153999999999999</v>
      </c>
      <c r="J445">
        <v>0.1091</v>
      </c>
      <c r="K445">
        <v>4.4880999999999997E-2</v>
      </c>
      <c r="L445">
        <v>2019.5</v>
      </c>
      <c r="M445">
        <v>22.943000000000001</v>
      </c>
      <c r="N445">
        <v>1</v>
      </c>
      <c r="O445">
        <v>5.8045</v>
      </c>
      <c r="P445">
        <v>2042</v>
      </c>
      <c r="Q445">
        <v>-90.135999999999996</v>
      </c>
      <c r="R445">
        <v>0.97406000000000004</v>
      </c>
      <c r="S445">
        <v>0.9546</v>
      </c>
      <c r="T445">
        <v>1.6823999999999999E-2</v>
      </c>
      <c r="U445">
        <v>1.4437E-2</v>
      </c>
      <c r="V445">
        <v>0.96906000000000003</v>
      </c>
      <c r="W445">
        <v>0.95669000000000004</v>
      </c>
      <c r="X445">
        <v>1.8371999999999999E-2</v>
      </c>
      <c r="Y445">
        <v>1.525E-2</v>
      </c>
      <c r="Z445">
        <v>0.96921999999999997</v>
      </c>
      <c r="AA445">
        <v>0.95689999999999997</v>
      </c>
      <c r="AB445">
        <v>1.8327E-2</v>
      </c>
      <c r="AC445">
        <v>1.503E-2</v>
      </c>
      <c r="AD445">
        <v>8</v>
      </c>
      <c r="AE445">
        <v>8</v>
      </c>
      <c r="AF445">
        <v>0.56999999999999995</v>
      </c>
      <c r="AG445">
        <v>0.28000000000000003</v>
      </c>
      <c r="AH445">
        <v>0.28999999999999998</v>
      </c>
      <c r="AI445">
        <v>8</v>
      </c>
      <c r="AJ445">
        <v>0</v>
      </c>
      <c r="AK445">
        <v>7</v>
      </c>
      <c r="AL445">
        <v>0</v>
      </c>
      <c r="AM445">
        <v>0</v>
      </c>
      <c r="AN445">
        <v>0</v>
      </c>
      <c r="AO445">
        <v>0.85363999999999995</v>
      </c>
      <c r="AP445">
        <v>1</v>
      </c>
      <c r="AQ445">
        <v>1</v>
      </c>
      <c r="AR445" t="s">
        <v>95</v>
      </c>
      <c r="AS445" t="s">
        <v>95</v>
      </c>
      <c r="AT445" t="s">
        <v>95</v>
      </c>
      <c r="AU445" t="s">
        <v>95</v>
      </c>
      <c r="AV445" t="s">
        <v>95</v>
      </c>
      <c r="AW445" t="s">
        <v>95</v>
      </c>
      <c r="AX445" t="s">
        <v>95</v>
      </c>
      <c r="AY445" t="s">
        <v>95</v>
      </c>
      <c r="AZ445" t="s">
        <v>95</v>
      </c>
      <c r="BA445" t="s">
        <v>95</v>
      </c>
      <c r="BB445" t="s">
        <v>95</v>
      </c>
      <c r="BC445" t="s">
        <v>95</v>
      </c>
      <c r="BD445" t="s">
        <v>95</v>
      </c>
      <c r="BI445">
        <v>0</v>
      </c>
      <c r="BJ445" t="s">
        <v>108</v>
      </c>
      <c r="BK445" t="s">
        <v>109</v>
      </c>
      <c r="BL445">
        <v>1</v>
      </c>
      <c r="BM445">
        <v>1</v>
      </c>
      <c r="BN445">
        <v>1</v>
      </c>
      <c r="BO445">
        <v>1</v>
      </c>
      <c r="BP445">
        <v>0</v>
      </c>
      <c r="BQ445">
        <v>0</v>
      </c>
      <c r="BS445">
        <v>1</v>
      </c>
      <c r="BT445">
        <v>1</v>
      </c>
      <c r="BU445">
        <v>1</v>
      </c>
      <c r="BV445">
        <v>1</v>
      </c>
      <c r="BW445">
        <v>0</v>
      </c>
      <c r="BX445">
        <v>0</v>
      </c>
      <c r="BY445">
        <v>556</v>
      </c>
      <c r="CG445" s="4">
        <v>1</v>
      </c>
      <c r="CH445" s="4">
        <v>1</v>
      </c>
      <c r="CI445" s="5">
        <v>1</v>
      </c>
      <c r="CJ445" s="5">
        <v>1</v>
      </c>
      <c r="CK445" s="5">
        <v>0</v>
      </c>
      <c r="CL445" s="5">
        <v>0</v>
      </c>
    </row>
    <row r="446" spans="1:90" hidden="1" x14ac:dyDescent="0.2">
      <c r="A446" t="s">
        <v>913</v>
      </c>
      <c r="B446" t="s">
        <v>852</v>
      </c>
      <c r="C446" t="s">
        <v>153</v>
      </c>
      <c r="D446">
        <v>3.2</v>
      </c>
      <c r="E446" t="s">
        <v>120</v>
      </c>
      <c r="F446" t="s">
        <v>914</v>
      </c>
      <c r="G446" t="s">
        <v>915</v>
      </c>
      <c r="H446" t="s">
        <v>855</v>
      </c>
      <c r="I446">
        <v>0.63066</v>
      </c>
      <c r="J446">
        <v>0.35515999999999998</v>
      </c>
      <c r="K446">
        <v>2.35E-2</v>
      </c>
      <c r="L446">
        <v>2020.6</v>
      </c>
      <c r="M446">
        <v>6.968</v>
      </c>
      <c r="N446">
        <v>0.26988000000000001</v>
      </c>
      <c r="O446">
        <v>0.34678999999999999</v>
      </c>
      <c r="P446">
        <v>2023.6</v>
      </c>
      <c r="Q446">
        <v>-47.350999999999999</v>
      </c>
      <c r="R446">
        <v>0.99724999999999997</v>
      </c>
      <c r="S446">
        <v>0.98899999999999999</v>
      </c>
      <c r="T446">
        <v>3.6548000000000001E-3</v>
      </c>
      <c r="U446">
        <v>2.9824000000000001E-3</v>
      </c>
      <c r="V446">
        <v>0.98290999999999995</v>
      </c>
      <c r="W446">
        <v>0.96582000000000001</v>
      </c>
      <c r="X446">
        <v>9.1093000000000007E-3</v>
      </c>
      <c r="Y446">
        <v>8.0467999999999998E-3</v>
      </c>
      <c r="Z446">
        <v>0.90980000000000005</v>
      </c>
      <c r="AA446">
        <v>0.8196</v>
      </c>
      <c r="AB446">
        <v>2.0927999999999999E-2</v>
      </c>
      <c r="AC446">
        <v>1.84E-2</v>
      </c>
      <c r="AD446">
        <v>5</v>
      </c>
      <c r="AE446">
        <v>4</v>
      </c>
      <c r="AF446">
        <v>0.70403000000000004</v>
      </c>
      <c r="AG446">
        <v>7.4107999999999993E-2</v>
      </c>
      <c r="AH446">
        <v>0.62992000000000004</v>
      </c>
      <c r="AI446">
        <v>7</v>
      </c>
      <c r="AJ446">
        <v>0</v>
      </c>
      <c r="AK446">
        <v>3</v>
      </c>
      <c r="AL446">
        <v>0</v>
      </c>
      <c r="AM446">
        <v>0</v>
      </c>
      <c r="AN446">
        <v>1</v>
      </c>
      <c r="AO446">
        <v>0.51992000000000005</v>
      </c>
      <c r="AP446">
        <v>1</v>
      </c>
      <c r="AQ446">
        <v>1</v>
      </c>
      <c r="AR446" t="s">
        <v>95</v>
      </c>
      <c r="AS446" t="s">
        <v>96</v>
      </c>
      <c r="AT446" t="s">
        <v>95</v>
      </c>
      <c r="AU446" t="s">
        <v>95</v>
      </c>
      <c r="AV446" t="s">
        <v>95</v>
      </c>
      <c r="AW446" t="s">
        <v>95</v>
      </c>
      <c r="AX446" t="s">
        <v>94</v>
      </c>
      <c r="AY446" t="s">
        <v>95</v>
      </c>
      <c r="AZ446" t="s">
        <v>95</v>
      </c>
      <c r="BA446" t="s">
        <v>96</v>
      </c>
      <c r="BB446" t="s">
        <v>96</v>
      </c>
      <c r="BC446" t="s">
        <v>96</v>
      </c>
      <c r="BD446" t="s">
        <v>96</v>
      </c>
      <c r="BE446">
        <v>2</v>
      </c>
      <c r="BI446">
        <v>0</v>
      </c>
      <c r="BS446">
        <v>1</v>
      </c>
      <c r="BT446">
        <v>1</v>
      </c>
      <c r="BU446">
        <v>0</v>
      </c>
      <c r="BV446">
        <v>0</v>
      </c>
      <c r="BW446">
        <v>0</v>
      </c>
      <c r="BX446">
        <v>0</v>
      </c>
      <c r="BY446">
        <v>557</v>
      </c>
      <c r="CG446" s="4">
        <v>1</v>
      </c>
      <c r="CH446" s="4">
        <v>1</v>
      </c>
      <c r="CI446" s="5">
        <v>0</v>
      </c>
      <c r="CJ446" s="5">
        <v>0</v>
      </c>
      <c r="CK446" s="5">
        <v>0</v>
      </c>
      <c r="CL446" s="5">
        <v>0</v>
      </c>
    </row>
    <row r="447" spans="1:90" hidden="1" x14ac:dyDescent="0.2">
      <c r="A447" t="s">
        <v>916</v>
      </c>
      <c r="B447" t="s">
        <v>852</v>
      </c>
      <c r="C447" t="s">
        <v>153</v>
      </c>
      <c r="D447">
        <v>3.2</v>
      </c>
      <c r="E447" t="s">
        <v>120</v>
      </c>
      <c r="F447" t="s">
        <v>917</v>
      </c>
      <c r="G447" t="s">
        <v>915</v>
      </c>
      <c r="H447" t="s">
        <v>855</v>
      </c>
      <c r="I447">
        <v>0.21898999999999999</v>
      </c>
      <c r="J447">
        <v>4.7602E-3</v>
      </c>
      <c r="K447">
        <v>4.0500000000000001E-2</v>
      </c>
      <c r="L447">
        <v>2023.2</v>
      </c>
      <c r="M447">
        <v>20.067</v>
      </c>
      <c r="N447">
        <v>1.0459000000000001</v>
      </c>
      <c r="O447">
        <v>1554.2</v>
      </c>
      <c r="P447" s="1">
        <v>157600</v>
      </c>
      <c r="Q447">
        <v>-81.456999999999994</v>
      </c>
      <c r="R447">
        <v>0.87433000000000005</v>
      </c>
      <c r="S447">
        <v>0.49730000000000002</v>
      </c>
      <c r="T447">
        <v>4.4299999999999999E-2</v>
      </c>
      <c r="U447">
        <v>3.4043999999999998E-2</v>
      </c>
      <c r="V447">
        <v>-4.7377000000000002</v>
      </c>
      <c r="W447">
        <v>-10.475</v>
      </c>
      <c r="X447">
        <v>0.29932999999999998</v>
      </c>
      <c r="Y447">
        <v>0.27200000000000002</v>
      </c>
      <c r="Z447">
        <v>0.84028999999999998</v>
      </c>
      <c r="AA447">
        <v>0.68057999999999996</v>
      </c>
      <c r="AB447">
        <v>4.9939999999999998E-2</v>
      </c>
      <c r="AC447">
        <v>3.7600000000000001E-2</v>
      </c>
      <c r="AD447">
        <v>5</v>
      </c>
      <c r="AE447">
        <v>5</v>
      </c>
      <c r="AF447">
        <v>0.43026999999999999</v>
      </c>
      <c r="AG447">
        <v>9.5615000000000006E-2</v>
      </c>
      <c r="AH447">
        <v>0.33465</v>
      </c>
      <c r="AI447">
        <v>9</v>
      </c>
      <c r="AJ447">
        <v>0</v>
      </c>
      <c r="AK447">
        <v>3</v>
      </c>
      <c r="AL447">
        <v>0</v>
      </c>
      <c r="AM447">
        <v>1</v>
      </c>
      <c r="AN447">
        <v>1</v>
      </c>
      <c r="AO447">
        <v>0.68079999999999996</v>
      </c>
      <c r="AP447">
        <v>1</v>
      </c>
      <c r="AQ447">
        <v>1</v>
      </c>
      <c r="AR447" t="s">
        <v>95</v>
      </c>
      <c r="AS447" t="s">
        <v>96</v>
      </c>
      <c r="AT447" t="s">
        <v>95</v>
      </c>
      <c r="AU447" t="s">
        <v>95</v>
      </c>
      <c r="AV447" t="s">
        <v>95</v>
      </c>
      <c r="AW447" t="s">
        <v>95</v>
      </c>
      <c r="AX447" t="s">
        <v>94</v>
      </c>
      <c r="AY447" t="s">
        <v>95</v>
      </c>
      <c r="AZ447" t="s">
        <v>95</v>
      </c>
      <c r="BA447" t="s">
        <v>96</v>
      </c>
      <c r="BB447" t="s">
        <v>96</v>
      </c>
      <c r="BC447" t="s">
        <v>96</v>
      </c>
      <c r="BD447" t="s">
        <v>96</v>
      </c>
      <c r="BE447">
        <v>2</v>
      </c>
      <c r="BI447">
        <v>0</v>
      </c>
      <c r="BS447">
        <v>1</v>
      </c>
      <c r="BT447">
        <v>1</v>
      </c>
      <c r="BU447">
        <v>0</v>
      </c>
      <c r="BV447">
        <v>0</v>
      </c>
      <c r="BW447">
        <v>0</v>
      </c>
      <c r="BX447">
        <v>0</v>
      </c>
      <c r="BY447">
        <v>558</v>
      </c>
      <c r="CG447" s="4">
        <v>1</v>
      </c>
      <c r="CH447" s="4">
        <v>1</v>
      </c>
      <c r="CI447" s="5">
        <v>0</v>
      </c>
      <c r="CJ447" s="5">
        <v>0</v>
      </c>
      <c r="CK447" s="5">
        <v>0</v>
      </c>
      <c r="CL447" s="5">
        <v>0</v>
      </c>
    </row>
    <row r="448" spans="1:90" hidden="1" x14ac:dyDescent="0.2">
      <c r="A448" t="s">
        <v>918</v>
      </c>
      <c r="B448" t="s">
        <v>852</v>
      </c>
      <c r="C448" t="s">
        <v>153</v>
      </c>
      <c r="D448">
        <v>3.2</v>
      </c>
      <c r="E448" t="s">
        <v>120</v>
      </c>
      <c r="F448" t="s">
        <v>919</v>
      </c>
      <c r="G448" t="s">
        <v>915</v>
      </c>
      <c r="H448" t="s">
        <v>855</v>
      </c>
      <c r="I448">
        <v>0.14427000000000001</v>
      </c>
      <c r="J448">
        <v>5.0631000000000001E-3</v>
      </c>
      <c r="K448">
        <v>4.3999999999999997E-2</v>
      </c>
      <c r="L448">
        <v>2021.2</v>
      </c>
      <c r="M448">
        <v>30.460999999999999</v>
      </c>
      <c r="N448">
        <v>1.3272999999999999</v>
      </c>
      <c r="O448">
        <v>1554.2</v>
      </c>
      <c r="P448" s="1">
        <v>157600</v>
      </c>
      <c r="Q448">
        <v>-88.274000000000001</v>
      </c>
      <c r="R448">
        <v>0.78966999999999998</v>
      </c>
      <c r="S448">
        <v>0.15869</v>
      </c>
      <c r="T448">
        <v>6.4559000000000005E-2</v>
      </c>
      <c r="U448">
        <v>5.0439999999999999E-2</v>
      </c>
      <c r="V448">
        <v>-13.541</v>
      </c>
      <c r="W448">
        <v>-28.082000000000001</v>
      </c>
      <c r="X448">
        <v>0.53678999999999999</v>
      </c>
      <c r="Y448">
        <v>0.51800000000000002</v>
      </c>
      <c r="Z448">
        <v>0.78159000000000001</v>
      </c>
      <c r="AA448">
        <v>0.56318000000000001</v>
      </c>
      <c r="AB448">
        <v>6.5787999999999999E-2</v>
      </c>
      <c r="AC448">
        <v>4.9599999999999998E-2</v>
      </c>
      <c r="AD448">
        <v>5</v>
      </c>
      <c r="AE448">
        <v>5</v>
      </c>
      <c r="AF448">
        <v>0.51983999999999997</v>
      </c>
      <c r="AG448">
        <v>0.23355000000000001</v>
      </c>
      <c r="AH448">
        <v>0.28628999999999999</v>
      </c>
      <c r="AI448">
        <v>9</v>
      </c>
      <c r="AJ448">
        <v>0</v>
      </c>
      <c r="AK448">
        <v>3</v>
      </c>
      <c r="AL448">
        <v>0</v>
      </c>
      <c r="AM448">
        <v>1</v>
      </c>
      <c r="AN448">
        <v>0</v>
      </c>
      <c r="AO448">
        <v>0.74858999999999998</v>
      </c>
      <c r="AP448">
        <v>1</v>
      </c>
      <c r="AQ448">
        <v>1</v>
      </c>
      <c r="AR448" t="s">
        <v>95</v>
      </c>
      <c r="AS448" t="s">
        <v>96</v>
      </c>
      <c r="AT448" t="s">
        <v>95</v>
      </c>
      <c r="AU448" t="s">
        <v>95</v>
      </c>
      <c r="AV448" t="s">
        <v>95</v>
      </c>
      <c r="AW448" t="s">
        <v>95</v>
      </c>
      <c r="AX448" t="s">
        <v>95</v>
      </c>
      <c r="AY448" t="s">
        <v>95</v>
      </c>
      <c r="AZ448" t="s">
        <v>95</v>
      </c>
      <c r="BA448" t="s">
        <v>96</v>
      </c>
      <c r="BB448" t="s">
        <v>96</v>
      </c>
      <c r="BC448" t="s">
        <v>96</v>
      </c>
      <c r="BD448" t="s">
        <v>96</v>
      </c>
      <c r="BE448">
        <v>2</v>
      </c>
      <c r="BI448">
        <v>0</v>
      </c>
      <c r="BS448">
        <v>1</v>
      </c>
      <c r="BT448">
        <v>1</v>
      </c>
      <c r="BU448">
        <v>0</v>
      </c>
      <c r="BV448">
        <v>0</v>
      </c>
      <c r="BW448">
        <v>0</v>
      </c>
      <c r="BX448">
        <v>0</v>
      </c>
      <c r="BY448">
        <v>559</v>
      </c>
      <c r="CG448" s="4">
        <v>1</v>
      </c>
      <c r="CH448" s="4">
        <v>1</v>
      </c>
      <c r="CI448" s="5">
        <v>0</v>
      </c>
      <c r="CJ448" s="5">
        <v>0</v>
      </c>
      <c r="CK448" s="5">
        <v>0</v>
      </c>
      <c r="CL448" s="5">
        <v>0</v>
      </c>
    </row>
    <row r="449" spans="1:90" x14ac:dyDescent="0.2">
      <c r="A449" t="s">
        <v>920</v>
      </c>
      <c r="B449" t="s">
        <v>852</v>
      </c>
      <c r="C449" t="s">
        <v>153</v>
      </c>
      <c r="D449">
        <v>3.2</v>
      </c>
      <c r="E449" t="s">
        <v>120</v>
      </c>
      <c r="F449" t="s">
        <v>921</v>
      </c>
      <c r="G449" t="s">
        <v>92</v>
      </c>
      <c r="H449" t="s">
        <v>855</v>
      </c>
      <c r="K449">
        <v>2.6667000000000001E-3</v>
      </c>
      <c r="Q449">
        <v>-5.24</v>
      </c>
      <c r="Z449">
        <v>1</v>
      </c>
      <c r="AA449">
        <v>1</v>
      </c>
      <c r="AB449" s="1">
        <v>7.4940000000000001E-16</v>
      </c>
      <c r="AC449" s="1">
        <v>7.4940000000000001E-16</v>
      </c>
      <c r="AD449">
        <v>2</v>
      </c>
      <c r="AE449">
        <v>2</v>
      </c>
      <c r="AI449">
        <v>4</v>
      </c>
      <c r="AJ449">
        <v>0</v>
      </c>
      <c r="AK449">
        <v>1</v>
      </c>
      <c r="AL449">
        <v>0</v>
      </c>
      <c r="AM449">
        <v>0</v>
      </c>
      <c r="AN449">
        <v>0</v>
      </c>
      <c r="AO449">
        <v>0.49926999999999999</v>
      </c>
      <c r="AP449">
        <v>1</v>
      </c>
      <c r="AQ449">
        <v>1</v>
      </c>
      <c r="AR449" t="s">
        <v>96</v>
      </c>
      <c r="AS449" t="s">
        <v>96</v>
      </c>
      <c r="AT449" t="s">
        <v>95</v>
      </c>
      <c r="AU449" t="s">
        <v>95</v>
      </c>
      <c r="AV449" t="s">
        <v>95</v>
      </c>
      <c r="AW449" t="s">
        <v>95</v>
      </c>
      <c r="AX449" t="s">
        <v>94</v>
      </c>
      <c r="AY449" t="s">
        <v>94</v>
      </c>
      <c r="AZ449" t="s">
        <v>95</v>
      </c>
      <c r="BA449" t="s">
        <v>96</v>
      </c>
      <c r="BB449" t="s">
        <v>96</v>
      </c>
      <c r="BC449" t="s">
        <v>96</v>
      </c>
      <c r="BD449" t="s">
        <v>96</v>
      </c>
      <c r="BE449">
        <v>3</v>
      </c>
      <c r="BF449" t="s">
        <v>922</v>
      </c>
      <c r="BG449" t="s">
        <v>923</v>
      </c>
      <c r="BI449">
        <v>0</v>
      </c>
      <c r="BS449">
        <v>0</v>
      </c>
      <c r="BT449">
        <v>1</v>
      </c>
      <c r="BU449">
        <v>0</v>
      </c>
      <c r="BV449">
        <v>0</v>
      </c>
      <c r="BW449">
        <v>1</v>
      </c>
      <c r="BX449">
        <v>1</v>
      </c>
      <c r="BY449">
        <v>560</v>
      </c>
      <c r="CG449" s="4">
        <v>0</v>
      </c>
      <c r="CH449" s="4">
        <v>1</v>
      </c>
      <c r="CI449" s="5">
        <v>0</v>
      </c>
      <c r="CJ449" s="5">
        <v>0</v>
      </c>
      <c r="CK449" s="5">
        <v>1</v>
      </c>
      <c r="CL449" s="5">
        <v>1</v>
      </c>
    </row>
    <row r="450" spans="1:90" hidden="1" x14ac:dyDescent="0.2">
      <c r="A450" t="s">
        <v>924</v>
      </c>
      <c r="B450" t="s">
        <v>852</v>
      </c>
      <c r="C450" t="s">
        <v>153</v>
      </c>
      <c r="D450">
        <v>3.2</v>
      </c>
      <c r="E450" t="s">
        <v>120</v>
      </c>
      <c r="F450" t="s">
        <v>925</v>
      </c>
      <c r="G450" t="s">
        <v>92</v>
      </c>
      <c r="H450" t="s">
        <v>855</v>
      </c>
      <c r="K450">
        <v>2E-3</v>
      </c>
      <c r="Q450">
        <v>-3.8490000000000002</v>
      </c>
      <c r="Z450">
        <v>1</v>
      </c>
      <c r="AA450">
        <v>1</v>
      </c>
      <c r="AB450" s="1">
        <v>7.7119000000000001E-16</v>
      </c>
      <c r="AC450" s="1">
        <v>6.6613000000000004E-16</v>
      </c>
      <c r="AD450">
        <v>2</v>
      </c>
      <c r="AE450">
        <v>2</v>
      </c>
      <c r="AI450">
        <v>4</v>
      </c>
      <c r="AJ450">
        <v>0</v>
      </c>
      <c r="AK450">
        <v>1</v>
      </c>
      <c r="AL450">
        <v>0</v>
      </c>
      <c r="AM450">
        <v>0</v>
      </c>
      <c r="AN450">
        <v>0</v>
      </c>
      <c r="AO450">
        <v>0.49975999999999998</v>
      </c>
      <c r="AP450">
        <v>1</v>
      </c>
      <c r="AQ450">
        <v>1</v>
      </c>
      <c r="AR450" t="s">
        <v>96</v>
      </c>
      <c r="AS450" t="s">
        <v>96</v>
      </c>
      <c r="AT450" t="s">
        <v>95</v>
      </c>
      <c r="AU450" t="s">
        <v>95</v>
      </c>
      <c r="AV450" t="s">
        <v>95</v>
      </c>
      <c r="AW450" t="s">
        <v>95</v>
      </c>
      <c r="AX450" t="s">
        <v>94</v>
      </c>
      <c r="AY450" t="s">
        <v>94</v>
      </c>
      <c r="AZ450" t="s">
        <v>95</v>
      </c>
      <c r="BA450" t="s">
        <v>96</v>
      </c>
      <c r="BB450" t="s">
        <v>96</v>
      </c>
      <c r="BC450" t="s">
        <v>96</v>
      </c>
      <c r="BD450" t="s">
        <v>96</v>
      </c>
      <c r="BE450">
        <v>3</v>
      </c>
      <c r="BF450" t="s">
        <v>922</v>
      </c>
      <c r="BG450" t="s">
        <v>923</v>
      </c>
      <c r="BI450">
        <v>0</v>
      </c>
      <c r="BS450">
        <v>0</v>
      </c>
      <c r="BT450">
        <v>1</v>
      </c>
      <c r="BU450">
        <v>0</v>
      </c>
      <c r="BV450">
        <v>0</v>
      </c>
      <c r="BW450">
        <v>0</v>
      </c>
      <c r="BX450">
        <v>0</v>
      </c>
      <c r="BY450">
        <v>561</v>
      </c>
      <c r="CG450" s="4">
        <v>0</v>
      </c>
      <c r="CH450" s="4">
        <v>1</v>
      </c>
      <c r="CI450" s="5">
        <v>0</v>
      </c>
      <c r="CJ450" s="5">
        <v>0</v>
      </c>
      <c r="CK450" s="5">
        <v>0</v>
      </c>
      <c r="CL450" s="5">
        <v>0</v>
      </c>
    </row>
    <row r="451" spans="1:90" x14ac:dyDescent="0.2">
      <c r="A451" t="s">
        <v>926</v>
      </c>
      <c r="B451" t="s">
        <v>852</v>
      </c>
      <c r="C451" t="s">
        <v>153</v>
      </c>
      <c r="D451">
        <v>3.5</v>
      </c>
      <c r="E451" t="s">
        <v>317</v>
      </c>
      <c r="F451" t="s">
        <v>318</v>
      </c>
      <c r="G451" t="s">
        <v>319</v>
      </c>
      <c r="H451" t="s">
        <v>855</v>
      </c>
      <c r="I451">
        <v>0.10242999999999999</v>
      </c>
      <c r="J451">
        <v>6.4571000000000003E-2</v>
      </c>
      <c r="K451">
        <v>0.93306999999999995</v>
      </c>
      <c r="L451">
        <v>2017.8</v>
      </c>
      <c r="M451">
        <v>42.902999999999999</v>
      </c>
      <c r="N451">
        <v>64.575999999999993</v>
      </c>
      <c r="O451">
        <v>5.2188999999999997</v>
      </c>
      <c r="P451">
        <v>1990.4</v>
      </c>
      <c r="Q451">
        <v>-1852.9</v>
      </c>
      <c r="R451">
        <v>0.98673</v>
      </c>
      <c r="S451">
        <v>0.98575999999999997</v>
      </c>
      <c r="T451">
        <v>1.4634</v>
      </c>
      <c r="U451">
        <v>1.1706000000000001</v>
      </c>
      <c r="V451">
        <v>0.97209000000000001</v>
      </c>
      <c r="W451">
        <v>0.97075999999999996</v>
      </c>
      <c r="X451">
        <v>2.1227</v>
      </c>
      <c r="Y451">
        <v>1.6514</v>
      </c>
      <c r="Z451">
        <v>0.90959000000000001</v>
      </c>
      <c r="AA451">
        <v>0.90529000000000004</v>
      </c>
      <c r="AB451">
        <v>3.8203999999999998</v>
      </c>
      <c r="AC451">
        <v>3.2561</v>
      </c>
      <c r="AD451">
        <v>45</v>
      </c>
      <c r="AE451">
        <v>43</v>
      </c>
      <c r="AF451">
        <v>0.60394000000000003</v>
      </c>
      <c r="AG451">
        <v>1.5486E-2</v>
      </c>
      <c r="AH451">
        <v>0.58845999999999998</v>
      </c>
      <c r="AI451">
        <v>43</v>
      </c>
      <c r="AJ451">
        <v>2</v>
      </c>
      <c r="AK451">
        <v>42</v>
      </c>
      <c r="AL451">
        <v>0</v>
      </c>
      <c r="AM451">
        <v>0</v>
      </c>
      <c r="AN451">
        <v>0</v>
      </c>
      <c r="AO451">
        <v>0.95394999999999996</v>
      </c>
      <c r="AP451">
        <v>0</v>
      </c>
      <c r="AQ451">
        <v>1</v>
      </c>
      <c r="AR451" t="s">
        <v>95</v>
      </c>
      <c r="AS451" t="s">
        <v>95</v>
      </c>
      <c r="AT451" t="s">
        <v>95</v>
      </c>
      <c r="AU451" t="s">
        <v>95</v>
      </c>
      <c r="AV451" t="s">
        <v>95</v>
      </c>
      <c r="AW451" t="s">
        <v>95</v>
      </c>
      <c r="AX451" t="s">
        <v>95</v>
      </c>
      <c r="AY451" t="s">
        <v>95</v>
      </c>
      <c r="AZ451" t="s">
        <v>95</v>
      </c>
      <c r="BA451" t="s">
        <v>95</v>
      </c>
      <c r="BB451" t="s">
        <v>95</v>
      </c>
      <c r="BC451" t="s">
        <v>95</v>
      </c>
      <c r="BD451" t="s">
        <v>95</v>
      </c>
      <c r="BI451">
        <v>0</v>
      </c>
      <c r="BJ451" t="s">
        <v>137</v>
      </c>
      <c r="BK451" t="s">
        <v>133</v>
      </c>
      <c r="BL451">
        <v>1</v>
      </c>
      <c r="BM451">
        <v>1</v>
      </c>
      <c r="BN451">
        <v>0</v>
      </c>
      <c r="BO451">
        <v>0</v>
      </c>
      <c r="BP451">
        <v>1</v>
      </c>
      <c r="BQ451">
        <v>1</v>
      </c>
      <c r="BS451">
        <v>1</v>
      </c>
      <c r="BT451">
        <v>1</v>
      </c>
      <c r="BU451">
        <v>0</v>
      </c>
      <c r="BV451">
        <v>0</v>
      </c>
      <c r="BW451">
        <v>1</v>
      </c>
      <c r="BX451">
        <v>1</v>
      </c>
      <c r="BY451">
        <v>562</v>
      </c>
      <c r="CG451" s="4">
        <v>1</v>
      </c>
      <c r="CH451" s="4">
        <v>1</v>
      </c>
      <c r="CI451" s="5">
        <v>0</v>
      </c>
      <c r="CJ451" s="5">
        <v>0</v>
      </c>
      <c r="CK451" s="5">
        <v>1</v>
      </c>
      <c r="CL451" s="5">
        <v>1</v>
      </c>
    </row>
    <row r="452" spans="1:90" hidden="1" x14ac:dyDescent="0.2">
      <c r="A452" t="s">
        <v>927</v>
      </c>
      <c r="B452" t="s">
        <v>852</v>
      </c>
      <c r="C452" t="s">
        <v>153</v>
      </c>
      <c r="D452">
        <v>3.5</v>
      </c>
      <c r="E452" t="s">
        <v>317</v>
      </c>
      <c r="F452" t="s">
        <v>321</v>
      </c>
      <c r="G452" t="s">
        <v>322</v>
      </c>
      <c r="H452" t="s">
        <v>855</v>
      </c>
      <c r="I452">
        <v>0.13669999999999999</v>
      </c>
      <c r="J452">
        <v>3.6465999999999998E-3</v>
      </c>
      <c r="K452">
        <v>2.8854000000000001E-2</v>
      </c>
      <c r="L452">
        <v>1998.4</v>
      </c>
      <c r="M452">
        <v>32.148000000000003</v>
      </c>
      <c r="N452">
        <v>1.4672000000000001</v>
      </c>
      <c r="O452">
        <v>1554.8</v>
      </c>
      <c r="P452" s="1">
        <v>157480</v>
      </c>
      <c r="Q452">
        <v>-56.899000000000001</v>
      </c>
      <c r="R452">
        <v>0.13616</v>
      </c>
      <c r="S452">
        <v>7.2954000000000005E-2</v>
      </c>
      <c r="T452">
        <v>1.0294000000000001</v>
      </c>
      <c r="U452">
        <v>0.80715000000000003</v>
      </c>
      <c r="V452">
        <v>-0.61231999999999998</v>
      </c>
      <c r="W452">
        <v>-0.68910000000000005</v>
      </c>
      <c r="X452">
        <v>1.4063000000000001</v>
      </c>
      <c r="Y452">
        <v>0.86667000000000005</v>
      </c>
      <c r="Z452">
        <v>0.11447</v>
      </c>
      <c r="AA452">
        <v>7.2305999999999995E-2</v>
      </c>
      <c r="AB452">
        <v>1.0422</v>
      </c>
      <c r="AC452">
        <v>0.82082999999999995</v>
      </c>
      <c r="AD452">
        <v>45</v>
      </c>
      <c r="AE452">
        <v>23</v>
      </c>
      <c r="AF452">
        <v>2.7263000000000002</v>
      </c>
      <c r="AG452">
        <v>0.68157999999999996</v>
      </c>
      <c r="AH452">
        <v>2.0448</v>
      </c>
      <c r="AI452">
        <v>41</v>
      </c>
      <c r="AJ452">
        <v>13</v>
      </c>
      <c r="AK452">
        <v>40</v>
      </c>
      <c r="AL452">
        <v>1</v>
      </c>
      <c r="AM452">
        <v>0</v>
      </c>
      <c r="AN452">
        <v>1</v>
      </c>
      <c r="AO452">
        <v>0.49437999999999999</v>
      </c>
      <c r="AP452">
        <v>0</v>
      </c>
      <c r="AQ452">
        <v>1</v>
      </c>
      <c r="AR452" t="s">
        <v>96</v>
      </c>
      <c r="AS452" t="s">
        <v>95</v>
      </c>
      <c r="AT452" t="s">
        <v>95</v>
      </c>
      <c r="AU452" t="s">
        <v>94</v>
      </c>
      <c r="AV452" t="s">
        <v>94</v>
      </c>
      <c r="AW452" t="s">
        <v>94</v>
      </c>
      <c r="AX452" t="s">
        <v>94</v>
      </c>
      <c r="AY452" t="s">
        <v>95</v>
      </c>
      <c r="AZ452" t="s">
        <v>94</v>
      </c>
      <c r="BA452" t="s">
        <v>96</v>
      </c>
      <c r="BB452" t="s">
        <v>94</v>
      </c>
      <c r="BC452" t="s">
        <v>96</v>
      </c>
      <c r="BD452" t="s">
        <v>94</v>
      </c>
      <c r="BI452">
        <v>0</v>
      </c>
      <c r="BJ452" t="s">
        <v>132</v>
      </c>
      <c r="BK452" t="s">
        <v>133</v>
      </c>
      <c r="BL452">
        <v>0</v>
      </c>
      <c r="BM452">
        <v>1</v>
      </c>
      <c r="BN452">
        <v>0</v>
      </c>
      <c r="BO452">
        <v>0</v>
      </c>
      <c r="BP452">
        <v>0</v>
      </c>
      <c r="BQ452">
        <v>0</v>
      </c>
      <c r="BS452">
        <v>0</v>
      </c>
      <c r="BT452">
        <v>1</v>
      </c>
      <c r="BU452">
        <v>0</v>
      </c>
      <c r="BV452">
        <v>0</v>
      </c>
      <c r="BW452">
        <v>0</v>
      </c>
      <c r="BX452">
        <v>0</v>
      </c>
      <c r="BY452">
        <v>563</v>
      </c>
      <c r="CG452" s="4">
        <v>0</v>
      </c>
      <c r="CH452" s="4">
        <v>1</v>
      </c>
      <c r="CI452" s="5">
        <v>0</v>
      </c>
      <c r="CJ452" s="5">
        <v>0</v>
      </c>
      <c r="CK452" s="5">
        <v>0</v>
      </c>
      <c r="CL452" s="5">
        <v>0</v>
      </c>
    </row>
    <row r="453" spans="1:90" hidden="1" x14ac:dyDescent="0.2">
      <c r="A453" t="s">
        <v>928</v>
      </c>
      <c r="B453" t="s">
        <v>852</v>
      </c>
      <c r="C453" t="s">
        <v>153</v>
      </c>
      <c r="D453">
        <v>3.5</v>
      </c>
      <c r="E453" t="s">
        <v>317</v>
      </c>
      <c r="F453" t="s">
        <v>325</v>
      </c>
      <c r="G453" t="s">
        <v>326</v>
      </c>
      <c r="H453" t="s">
        <v>855</v>
      </c>
      <c r="I453">
        <v>0.20827000000000001</v>
      </c>
      <c r="J453">
        <v>9.1222999999999999E-2</v>
      </c>
      <c r="K453">
        <v>6.3768000000000005E-2</v>
      </c>
      <c r="L453">
        <v>2014.9</v>
      </c>
      <c r="M453">
        <v>21.1</v>
      </c>
      <c r="N453">
        <v>3.2372999999999998</v>
      </c>
      <c r="O453">
        <v>6.4814999999999996</v>
      </c>
      <c r="P453">
        <v>2031.8</v>
      </c>
      <c r="Q453">
        <v>-126.93</v>
      </c>
      <c r="R453">
        <v>0.58931999999999995</v>
      </c>
      <c r="S453">
        <v>0.55927000000000004</v>
      </c>
      <c r="T453">
        <v>0.76900999999999997</v>
      </c>
      <c r="U453">
        <v>0.45706000000000002</v>
      </c>
      <c r="V453">
        <v>0.55515000000000003</v>
      </c>
      <c r="W453">
        <v>0.53396999999999994</v>
      </c>
      <c r="X453">
        <v>0.80035999999999996</v>
      </c>
      <c r="Y453">
        <v>0.50600999999999996</v>
      </c>
      <c r="Z453">
        <v>0.47628999999999999</v>
      </c>
      <c r="AA453">
        <v>0.45134999999999997</v>
      </c>
      <c r="AB453">
        <v>0.86841000000000002</v>
      </c>
      <c r="AC453">
        <v>0.62749999999999995</v>
      </c>
      <c r="AD453">
        <v>45</v>
      </c>
      <c r="AE453">
        <v>17</v>
      </c>
      <c r="AF453">
        <v>1.5445</v>
      </c>
      <c r="AG453">
        <v>0.30890000000000001</v>
      </c>
      <c r="AH453">
        <v>1.2356</v>
      </c>
      <c r="AI453">
        <v>21</v>
      </c>
      <c r="AJ453">
        <v>7</v>
      </c>
      <c r="AK453">
        <v>20</v>
      </c>
      <c r="AL453">
        <v>1</v>
      </c>
      <c r="AM453">
        <v>0</v>
      </c>
      <c r="AN453">
        <v>1</v>
      </c>
      <c r="AO453">
        <v>0.68539000000000005</v>
      </c>
      <c r="AP453">
        <v>0</v>
      </c>
      <c r="AQ453">
        <v>1</v>
      </c>
      <c r="AR453" t="s">
        <v>94</v>
      </c>
      <c r="AS453" t="s">
        <v>95</v>
      </c>
      <c r="AT453" t="s">
        <v>95</v>
      </c>
      <c r="AU453" t="s">
        <v>94</v>
      </c>
      <c r="AV453" t="s">
        <v>94</v>
      </c>
      <c r="AW453" t="s">
        <v>94</v>
      </c>
      <c r="AX453" t="s">
        <v>94</v>
      </c>
      <c r="AY453" t="s">
        <v>95</v>
      </c>
      <c r="AZ453" t="s">
        <v>95</v>
      </c>
      <c r="BA453" t="s">
        <v>94</v>
      </c>
      <c r="BB453" t="s">
        <v>94</v>
      </c>
      <c r="BC453" t="s">
        <v>94</v>
      </c>
      <c r="BD453" t="s">
        <v>94</v>
      </c>
      <c r="BI453">
        <v>0</v>
      </c>
      <c r="BJ453" t="s">
        <v>132</v>
      </c>
      <c r="BK453" t="s">
        <v>133</v>
      </c>
      <c r="BL453">
        <v>1</v>
      </c>
      <c r="BM453">
        <v>1</v>
      </c>
      <c r="BN453">
        <v>0</v>
      </c>
      <c r="BO453">
        <v>0</v>
      </c>
      <c r="BP453">
        <v>0</v>
      </c>
      <c r="BQ453">
        <v>0</v>
      </c>
      <c r="BS453">
        <v>1</v>
      </c>
      <c r="BT453">
        <v>1</v>
      </c>
      <c r="BU453">
        <v>0</v>
      </c>
      <c r="BV453">
        <v>0</v>
      </c>
      <c r="BW453">
        <v>0</v>
      </c>
      <c r="BX453">
        <v>0</v>
      </c>
      <c r="BY453">
        <v>564</v>
      </c>
      <c r="CG453" s="4">
        <v>1</v>
      </c>
      <c r="CH453" s="4">
        <v>1</v>
      </c>
      <c r="CI453" s="5">
        <v>0</v>
      </c>
      <c r="CJ453" s="5">
        <v>0</v>
      </c>
      <c r="CK453" s="5">
        <v>0</v>
      </c>
      <c r="CL453" s="5">
        <v>0</v>
      </c>
    </row>
    <row r="454" spans="1:90" hidden="1" x14ac:dyDescent="0.2">
      <c r="A454" t="s">
        <v>929</v>
      </c>
      <c r="B454" t="s">
        <v>852</v>
      </c>
      <c r="C454" t="s">
        <v>153</v>
      </c>
      <c r="D454">
        <v>3.5</v>
      </c>
      <c r="E454" t="s">
        <v>317</v>
      </c>
      <c r="F454" t="s">
        <v>328</v>
      </c>
      <c r="G454" t="s">
        <v>329</v>
      </c>
      <c r="H454" t="s">
        <v>855</v>
      </c>
      <c r="I454">
        <v>0.19838</v>
      </c>
      <c r="J454">
        <v>8.0758999999999997E-2</v>
      </c>
      <c r="K454">
        <v>0.69506999999999997</v>
      </c>
      <c r="L454">
        <v>2013.6</v>
      </c>
      <c r="M454">
        <v>22.152000000000001</v>
      </c>
      <c r="N454">
        <v>32.692999999999998</v>
      </c>
      <c r="O454">
        <v>10.771000000000001</v>
      </c>
      <c r="P454">
        <v>2010.4</v>
      </c>
      <c r="Q454">
        <v>-1383.3</v>
      </c>
      <c r="R454">
        <v>0.19853999999999999</v>
      </c>
      <c r="S454">
        <v>0.13988999999999999</v>
      </c>
      <c r="T454">
        <v>19.841999999999999</v>
      </c>
      <c r="U454">
        <v>10</v>
      </c>
      <c r="V454">
        <v>0.17916000000000001</v>
      </c>
      <c r="W454">
        <v>0.14008000000000001</v>
      </c>
      <c r="X454">
        <v>20.081</v>
      </c>
      <c r="Y454">
        <v>10.875999999999999</v>
      </c>
      <c r="Z454">
        <v>0.16586999999999999</v>
      </c>
      <c r="AA454">
        <v>0.12615000000000001</v>
      </c>
      <c r="AB454">
        <v>20.242999999999999</v>
      </c>
      <c r="AC454">
        <v>11.478999999999999</v>
      </c>
      <c r="AD454">
        <v>45</v>
      </c>
      <c r="AE454">
        <v>14</v>
      </c>
      <c r="AF454">
        <v>4.0213000000000001</v>
      </c>
      <c r="AG454">
        <v>4.6363000000000001E-2</v>
      </c>
      <c r="AH454">
        <v>3.9748999999999999</v>
      </c>
      <c r="AI454">
        <v>20</v>
      </c>
      <c r="AJ454">
        <v>2</v>
      </c>
      <c r="AK454">
        <v>0</v>
      </c>
      <c r="AL454">
        <v>1</v>
      </c>
      <c r="AM454">
        <v>0</v>
      </c>
      <c r="AN454">
        <v>1</v>
      </c>
      <c r="AO454">
        <v>0.36495</v>
      </c>
      <c r="AP454">
        <v>0</v>
      </c>
      <c r="AQ454">
        <v>0</v>
      </c>
      <c r="AR454" t="s">
        <v>96</v>
      </c>
      <c r="AS454" t="s">
        <v>95</v>
      </c>
      <c r="AT454" t="s">
        <v>95</v>
      </c>
      <c r="AU454" t="s">
        <v>94</v>
      </c>
      <c r="AV454" t="s">
        <v>94</v>
      </c>
      <c r="AW454" t="s">
        <v>94</v>
      </c>
      <c r="AX454" t="s">
        <v>94</v>
      </c>
      <c r="AY454" t="s">
        <v>95</v>
      </c>
      <c r="AZ454" t="s">
        <v>94</v>
      </c>
      <c r="BA454" t="s">
        <v>96</v>
      </c>
      <c r="BB454" t="s">
        <v>94</v>
      </c>
      <c r="BC454" t="s">
        <v>96</v>
      </c>
      <c r="BD454" t="s">
        <v>94</v>
      </c>
      <c r="BI454">
        <v>0</v>
      </c>
      <c r="BJ454" t="s">
        <v>132</v>
      </c>
      <c r="BK454" t="s">
        <v>133</v>
      </c>
      <c r="BL454">
        <v>0</v>
      </c>
      <c r="BM454">
        <v>1</v>
      </c>
      <c r="BN454">
        <v>0</v>
      </c>
      <c r="BO454">
        <v>0</v>
      </c>
      <c r="BP454">
        <v>0</v>
      </c>
      <c r="BQ454">
        <v>0</v>
      </c>
      <c r="BS454">
        <v>0</v>
      </c>
      <c r="BT454">
        <v>1</v>
      </c>
      <c r="BU454">
        <v>0</v>
      </c>
      <c r="BV454">
        <v>0</v>
      </c>
      <c r="BW454">
        <v>0</v>
      </c>
      <c r="BX454">
        <v>0</v>
      </c>
      <c r="BY454">
        <v>565</v>
      </c>
      <c r="CG454" s="4">
        <v>0</v>
      </c>
      <c r="CH454" s="4">
        <v>1</v>
      </c>
      <c r="CI454" s="5">
        <v>0</v>
      </c>
      <c r="CJ454" s="5">
        <v>0</v>
      </c>
      <c r="CK454" s="5">
        <v>0</v>
      </c>
      <c r="CL454" s="5">
        <v>0</v>
      </c>
    </row>
    <row r="455" spans="1:90" hidden="1" x14ac:dyDescent="0.2">
      <c r="A455" t="s">
        <v>930</v>
      </c>
      <c r="B455" t="s">
        <v>852</v>
      </c>
      <c r="C455" t="s">
        <v>153</v>
      </c>
      <c r="D455">
        <v>3.5</v>
      </c>
      <c r="E455" t="s">
        <v>317</v>
      </c>
      <c r="F455" t="s">
        <v>331</v>
      </c>
      <c r="G455" t="s">
        <v>329</v>
      </c>
      <c r="H455" t="s">
        <v>855</v>
      </c>
      <c r="I455">
        <v>23.791</v>
      </c>
      <c r="J455">
        <v>6.5715999999999997E-2</v>
      </c>
      <c r="K455">
        <v>2.7810999999999999</v>
      </c>
      <c r="L455">
        <v>2016.1</v>
      </c>
      <c r="M455">
        <v>0.18471000000000001</v>
      </c>
      <c r="N455">
        <v>149.69999999999999</v>
      </c>
      <c r="O455">
        <v>0.89176999999999995</v>
      </c>
      <c r="P455">
        <v>1950.3</v>
      </c>
      <c r="Q455">
        <v>-5534.8</v>
      </c>
      <c r="R455">
        <v>0.14766000000000001</v>
      </c>
      <c r="S455">
        <v>8.5289000000000004E-2</v>
      </c>
      <c r="T455">
        <v>129.31</v>
      </c>
      <c r="U455">
        <v>41.99</v>
      </c>
      <c r="V455">
        <v>6.1620000000000001E-2</v>
      </c>
      <c r="W455">
        <v>1.6936E-2</v>
      </c>
      <c r="X455">
        <v>135.68</v>
      </c>
      <c r="Y455">
        <v>47.116</v>
      </c>
      <c r="Z455">
        <v>6.6502000000000006E-2</v>
      </c>
      <c r="AA455">
        <v>2.2048999999999999E-2</v>
      </c>
      <c r="AB455">
        <v>135.32</v>
      </c>
      <c r="AC455">
        <v>49.164999999999999</v>
      </c>
      <c r="AD455">
        <v>45</v>
      </c>
      <c r="AE455">
        <v>18</v>
      </c>
      <c r="AF455">
        <v>6.3060999999999998</v>
      </c>
      <c r="AG455">
        <v>1.8695E-2</v>
      </c>
      <c r="AH455">
        <v>6.2873999999999999</v>
      </c>
      <c r="AI455">
        <v>21</v>
      </c>
      <c r="AJ455">
        <v>6</v>
      </c>
      <c r="AK455">
        <v>19</v>
      </c>
      <c r="AL455">
        <v>1</v>
      </c>
      <c r="AM455">
        <v>0</v>
      </c>
      <c r="AN455">
        <v>1</v>
      </c>
      <c r="AO455">
        <v>3.4297000000000001E-2</v>
      </c>
      <c r="AP455">
        <v>0</v>
      </c>
      <c r="AQ455">
        <v>0</v>
      </c>
      <c r="AR455" t="s">
        <v>96</v>
      </c>
      <c r="AS455" t="s">
        <v>95</v>
      </c>
      <c r="AT455" t="s">
        <v>95</v>
      </c>
      <c r="AU455" t="s">
        <v>94</v>
      </c>
      <c r="AV455" t="s">
        <v>94</v>
      </c>
      <c r="AW455" t="s">
        <v>94</v>
      </c>
      <c r="AX455" t="s">
        <v>94</v>
      </c>
      <c r="AY455" t="s">
        <v>95</v>
      </c>
      <c r="AZ455" t="s">
        <v>94</v>
      </c>
      <c r="BA455" t="s">
        <v>96</v>
      </c>
      <c r="BB455" t="s">
        <v>94</v>
      </c>
      <c r="BC455" t="s">
        <v>96</v>
      </c>
      <c r="BD455" t="s">
        <v>94</v>
      </c>
      <c r="BI455">
        <v>0</v>
      </c>
      <c r="BJ455" t="s">
        <v>132</v>
      </c>
      <c r="BK455" t="s">
        <v>133</v>
      </c>
      <c r="BL455">
        <v>0</v>
      </c>
      <c r="BM455">
        <v>1</v>
      </c>
      <c r="BN455">
        <v>0</v>
      </c>
      <c r="BO455">
        <v>0</v>
      </c>
      <c r="BP455">
        <v>0</v>
      </c>
      <c r="BQ455">
        <v>0</v>
      </c>
      <c r="BS455">
        <v>0</v>
      </c>
      <c r="BT455">
        <v>1</v>
      </c>
      <c r="BU455">
        <v>0</v>
      </c>
      <c r="BV455">
        <v>0</v>
      </c>
      <c r="BW455">
        <v>0</v>
      </c>
      <c r="BX455">
        <v>0</v>
      </c>
      <c r="BY455">
        <v>566</v>
      </c>
      <c r="CG455" s="4">
        <v>0</v>
      </c>
      <c r="CH455" s="4">
        <v>1</v>
      </c>
      <c r="CI455" s="5">
        <v>0</v>
      </c>
      <c r="CJ455" s="5">
        <v>0</v>
      </c>
      <c r="CK455" s="5">
        <v>0</v>
      </c>
      <c r="CL455" s="5">
        <v>0</v>
      </c>
    </row>
    <row r="456" spans="1:90" hidden="1" x14ac:dyDescent="0.2">
      <c r="A456" t="s">
        <v>931</v>
      </c>
      <c r="B456" t="s">
        <v>852</v>
      </c>
      <c r="C456" t="s">
        <v>153</v>
      </c>
      <c r="D456">
        <v>3.5</v>
      </c>
      <c r="E456" t="s">
        <v>317</v>
      </c>
      <c r="F456" t="s">
        <v>333</v>
      </c>
      <c r="G456" t="s">
        <v>326</v>
      </c>
      <c r="H456" t="s">
        <v>855</v>
      </c>
      <c r="I456">
        <v>0.36198999999999998</v>
      </c>
      <c r="J456">
        <v>1.6913000000000001E-2</v>
      </c>
      <c r="K456">
        <v>0.16838</v>
      </c>
      <c r="L456">
        <v>2016.1</v>
      </c>
      <c r="M456">
        <v>12.14</v>
      </c>
      <c r="N456">
        <v>8.9478000000000009</v>
      </c>
      <c r="O456">
        <v>1551.8</v>
      </c>
      <c r="P456" s="1">
        <v>157780</v>
      </c>
      <c r="Q456">
        <v>-335.21</v>
      </c>
      <c r="R456">
        <v>0.70604999999999996</v>
      </c>
      <c r="S456">
        <v>0.68454000000000004</v>
      </c>
      <c r="T456">
        <v>1.6922999999999999</v>
      </c>
      <c r="U456">
        <v>0.97894999999999999</v>
      </c>
      <c r="V456">
        <v>-0.36619000000000002</v>
      </c>
      <c r="W456">
        <v>-0.43125000000000002</v>
      </c>
      <c r="X456">
        <v>3.6484000000000001</v>
      </c>
      <c r="Y456">
        <v>1.8889</v>
      </c>
      <c r="Z456">
        <v>0.49080000000000001</v>
      </c>
      <c r="AA456">
        <v>0.46655000000000002</v>
      </c>
      <c r="AB456">
        <v>2.2273999999999998</v>
      </c>
      <c r="AC456">
        <v>1.6458999999999999</v>
      </c>
      <c r="AD456">
        <v>45</v>
      </c>
      <c r="AE456">
        <v>25</v>
      </c>
      <c r="AF456">
        <v>1.4529000000000001</v>
      </c>
      <c r="AG456">
        <v>0.11176</v>
      </c>
      <c r="AH456">
        <v>1.3411</v>
      </c>
      <c r="AI456">
        <v>38</v>
      </c>
      <c r="AJ456">
        <v>2</v>
      </c>
      <c r="AK456">
        <v>37</v>
      </c>
      <c r="AL456">
        <v>0</v>
      </c>
      <c r="AM456">
        <v>0</v>
      </c>
      <c r="AN456">
        <v>1</v>
      </c>
      <c r="AO456">
        <v>0.83972999999999998</v>
      </c>
      <c r="AP456">
        <v>0</v>
      </c>
      <c r="AQ456">
        <v>1</v>
      </c>
      <c r="AR456" t="s">
        <v>95</v>
      </c>
      <c r="AS456" t="s">
        <v>95</v>
      </c>
      <c r="AT456" t="s">
        <v>95</v>
      </c>
      <c r="AU456" t="s">
        <v>94</v>
      </c>
      <c r="AV456" t="s">
        <v>94</v>
      </c>
      <c r="AW456" t="s">
        <v>94</v>
      </c>
      <c r="AX456" t="s">
        <v>95</v>
      </c>
      <c r="AY456" t="s">
        <v>95</v>
      </c>
      <c r="AZ456" t="s">
        <v>95</v>
      </c>
      <c r="BA456" t="s">
        <v>94</v>
      </c>
      <c r="BB456" t="s">
        <v>94</v>
      </c>
      <c r="BC456" t="s">
        <v>94</v>
      </c>
      <c r="BD456" t="s">
        <v>94</v>
      </c>
      <c r="BI456">
        <v>0</v>
      </c>
      <c r="BJ456" t="s">
        <v>132</v>
      </c>
      <c r="BK456" t="s">
        <v>133</v>
      </c>
      <c r="BL456">
        <v>1</v>
      </c>
      <c r="BM456">
        <v>1</v>
      </c>
      <c r="BN456">
        <v>0</v>
      </c>
      <c r="BO456">
        <v>0</v>
      </c>
      <c r="BP456">
        <v>0</v>
      </c>
      <c r="BQ456">
        <v>0</v>
      </c>
      <c r="BS456">
        <v>1</v>
      </c>
      <c r="BT456">
        <v>1</v>
      </c>
      <c r="BU456">
        <v>0</v>
      </c>
      <c r="BV456">
        <v>0</v>
      </c>
      <c r="BW456">
        <v>0</v>
      </c>
      <c r="BX456">
        <v>0</v>
      </c>
      <c r="BY456">
        <v>567</v>
      </c>
      <c r="CG456" s="4">
        <v>1</v>
      </c>
      <c r="CH456" s="4">
        <v>1</v>
      </c>
      <c r="CI456" s="5">
        <v>0</v>
      </c>
      <c r="CJ456" s="5">
        <v>0</v>
      </c>
      <c r="CK456" s="5">
        <v>0</v>
      </c>
      <c r="CL456" s="5">
        <v>0</v>
      </c>
    </row>
    <row r="457" spans="1:90" hidden="1" x14ac:dyDescent="0.2">
      <c r="A457" t="s">
        <v>932</v>
      </c>
      <c r="B457" t="s">
        <v>852</v>
      </c>
      <c r="C457" t="s">
        <v>153</v>
      </c>
      <c r="D457">
        <v>3.5</v>
      </c>
      <c r="E457" t="s">
        <v>317</v>
      </c>
      <c r="F457" t="s">
        <v>335</v>
      </c>
      <c r="G457" t="s">
        <v>336</v>
      </c>
      <c r="H457" t="s">
        <v>855</v>
      </c>
      <c r="I457">
        <v>0.10717</v>
      </c>
      <c r="J457">
        <v>8.3145999999999998E-2</v>
      </c>
      <c r="K457">
        <v>14.000999999999999</v>
      </c>
      <c r="L457">
        <v>2026.2</v>
      </c>
      <c r="M457">
        <v>41.006</v>
      </c>
      <c r="N457">
        <v>1530.5</v>
      </c>
      <c r="O457">
        <v>6.1959E-2</v>
      </c>
      <c r="P457">
        <v>1911.5</v>
      </c>
      <c r="Q457">
        <v>-27841</v>
      </c>
      <c r="R457">
        <v>0.99868000000000001</v>
      </c>
      <c r="S457">
        <v>0.99858999999999998</v>
      </c>
      <c r="T457">
        <v>7.1022999999999996</v>
      </c>
      <c r="U457">
        <v>5.7630999999999997</v>
      </c>
      <c r="V457">
        <v>0.99461999999999995</v>
      </c>
      <c r="W457">
        <v>0.99436000000000002</v>
      </c>
      <c r="X457">
        <v>14.362</v>
      </c>
      <c r="Y457">
        <v>11.974</v>
      </c>
      <c r="Z457">
        <v>0.86236999999999997</v>
      </c>
      <c r="AA457">
        <v>0.85582000000000003</v>
      </c>
      <c r="AB457">
        <v>72.641000000000005</v>
      </c>
      <c r="AC457">
        <v>61.603999999999999</v>
      </c>
      <c r="AD457">
        <v>45</v>
      </c>
      <c r="AE457">
        <v>43</v>
      </c>
      <c r="AF457">
        <v>0.44301000000000001</v>
      </c>
      <c r="AG457">
        <v>6.5340000000000005E-4</v>
      </c>
      <c r="AH457">
        <v>0.44235000000000002</v>
      </c>
      <c r="AI457">
        <v>43</v>
      </c>
      <c r="AJ457">
        <v>0</v>
      </c>
      <c r="AK457">
        <v>42</v>
      </c>
      <c r="AL457">
        <v>0</v>
      </c>
      <c r="AM457">
        <v>0</v>
      </c>
      <c r="AN457">
        <v>1</v>
      </c>
      <c r="AO457">
        <v>0.92847000000000002</v>
      </c>
      <c r="AP457">
        <v>0</v>
      </c>
      <c r="AQ457">
        <v>0</v>
      </c>
      <c r="AR457" t="s">
        <v>95</v>
      </c>
      <c r="AS457" t="s">
        <v>95</v>
      </c>
      <c r="AT457" t="s">
        <v>95</v>
      </c>
      <c r="AU457" t="s">
        <v>95</v>
      </c>
      <c r="AV457" t="s">
        <v>95</v>
      </c>
      <c r="AW457" t="s">
        <v>95</v>
      </c>
      <c r="AX457" t="s">
        <v>95</v>
      </c>
      <c r="AY457" t="s">
        <v>95</v>
      </c>
      <c r="AZ457" t="s">
        <v>95</v>
      </c>
      <c r="BA457" t="s">
        <v>95</v>
      </c>
      <c r="BB457" t="s">
        <v>95</v>
      </c>
      <c r="BC457" t="s">
        <v>95</v>
      </c>
      <c r="BD457" t="s">
        <v>95</v>
      </c>
      <c r="BH457" t="s">
        <v>389</v>
      </c>
      <c r="BI457">
        <v>1</v>
      </c>
      <c r="BJ457" t="s">
        <v>97</v>
      </c>
      <c r="BK457" t="s">
        <v>337</v>
      </c>
      <c r="BL457">
        <v>0</v>
      </c>
      <c r="BM457">
        <v>0</v>
      </c>
      <c r="BN457">
        <v>0</v>
      </c>
      <c r="BO457">
        <v>0</v>
      </c>
      <c r="BP457">
        <v>0</v>
      </c>
      <c r="BQ457">
        <v>0</v>
      </c>
      <c r="BS457">
        <v>1</v>
      </c>
      <c r="BT457">
        <v>1</v>
      </c>
      <c r="BU457">
        <v>0</v>
      </c>
      <c r="BV457">
        <v>0</v>
      </c>
      <c r="BW457">
        <v>0</v>
      </c>
      <c r="BX457">
        <v>0</v>
      </c>
      <c r="BY457">
        <v>568</v>
      </c>
      <c r="BZ457" t="s">
        <v>123</v>
      </c>
      <c r="CA457" t="s">
        <v>123</v>
      </c>
      <c r="CG457" s="4">
        <v>1</v>
      </c>
      <c r="CH457" s="4">
        <v>1</v>
      </c>
      <c r="CI457" s="5">
        <v>0</v>
      </c>
      <c r="CJ457" s="5">
        <v>0</v>
      </c>
      <c r="CK457" s="5">
        <v>0</v>
      </c>
      <c r="CL457" s="5">
        <v>0</v>
      </c>
    </row>
    <row r="458" spans="1:90" hidden="1" x14ac:dyDescent="0.2">
      <c r="A458" t="s">
        <v>933</v>
      </c>
      <c r="B458" t="s">
        <v>852</v>
      </c>
      <c r="C458" t="s">
        <v>153</v>
      </c>
      <c r="D458">
        <v>3.5</v>
      </c>
      <c r="E458" t="s">
        <v>317</v>
      </c>
      <c r="F458" t="s">
        <v>339</v>
      </c>
      <c r="G458" t="s">
        <v>340</v>
      </c>
      <c r="H458" t="s">
        <v>855</v>
      </c>
      <c r="I458">
        <v>9.2271000000000006E-2</v>
      </c>
      <c r="J458">
        <v>7.0176000000000002E-2</v>
      </c>
      <c r="K458">
        <v>0.90683000000000002</v>
      </c>
      <c r="L458">
        <v>2024</v>
      </c>
      <c r="M458">
        <v>47.625999999999998</v>
      </c>
      <c r="N458">
        <v>91.043999999999997</v>
      </c>
      <c r="O458">
        <v>4.4294000000000002</v>
      </c>
      <c r="P458">
        <v>1989.5</v>
      </c>
      <c r="Q458">
        <v>-1800.6</v>
      </c>
      <c r="R458">
        <v>0.98851</v>
      </c>
      <c r="S458">
        <v>0.98763000000000001</v>
      </c>
      <c r="T458">
        <v>1.2730999999999999</v>
      </c>
      <c r="U458">
        <v>1.0643</v>
      </c>
      <c r="V458">
        <v>0.98360999999999998</v>
      </c>
      <c r="W458">
        <v>0.98279000000000005</v>
      </c>
      <c r="X458">
        <v>1.5207999999999999</v>
      </c>
      <c r="Y458">
        <v>1.2462</v>
      </c>
      <c r="Z458">
        <v>0.89771999999999996</v>
      </c>
      <c r="AA458">
        <v>0.89261000000000001</v>
      </c>
      <c r="AB458">
        <v>3.7985000000000002</v>
      </c>
      <c r="AC458">
        <v>3.1831999999999998</v>
      </c>
      <c r="AD458">
        <v>43</v>
      </c>
      <c r="AE458">
        <v>41</v>
      </c>
      <c r="AF458">
        <v>0.42836999999999997</v>
      </c>
      <c r="AG458">
        <v>1.0984000000000001E-2</v>
      </c>
      <c r="AH458">
        <v>0.41737999999999997</v>
      </c>
      <c r="AI458">
        <v>41</v>
      </c>
      <c r="AJ458">
        <v>0</v>
      </c>
      <c r="AK458">
        <v>40</v>
      </c>
      <c r="AL458">
        <v>0</v>
      </c>
      <c r="AM458">
        <v>0</v>
      </c>
      <c r="AN458">
        <v>0</v>
      </c>
      <c r="AO458">
        <v>0.94423999999999997</v>
      </c>
      <c r="AP458">
        <v>0</v>
      </c>
      <c r="AQ458">
        <v>1</v>
      </c>
      <c r="AR458" t="s">
        <v>95</v>
      </c>
      <c r="AS458" t="s">
        <v>95</v>
      </c>
      <c r="AT458" t="s">
        <v>95</v>
      </c>
      <c r="AU458" t="s">
        <v>95</v>
      </c>
      <c r="AV458" t="s">
        <v>95</v>
      </c>
      <c r="AW458" t="s">
        <v>95</v>
      </c>
      <c r="AX458" t="s">
        <v>95</v>
      </c>
      <c r="AY458" t="s">
        <v>95</v>
      </c>
      <c r="AZ458" t="s">
        <v>95</v>
      </c>
      <c r="BA458" t="s">
        <v>95</v>
      </c>
      <c r="BB458" t="s">
        <v>95</v>
      </c>
      <c r="BC458" t="s">
        <v>95</v>
      </c>
      <c r="BD458" t="s">
        <v>95</v>
      </c>
      <c r="BH458" t="s">
        <v>341</v>
      </c>
      <c r="BI458">
        <v>1</v>
      </c>
      <c r="BJ458" t="s">
        <v>97</v>
      </c>
      <c r="BK458" t="s">
        <v>138</v>
      </c>
      <c r="BL458">
        <v>0</v>
      </c>
      <c r="BM458">
        <v>0</v>
      </c>
      <c r="BN458">
        <v>0</v>
      </c>
      <c r="BO458">
        <v>0</v>
      </c>
      <c r="BP458">
        <v>0</v>
      </c>
      <c r="BQ458">
        <v>0</v>
      </c>
      <c r="BS458">
        <v>1</v>
      </c>
      <c r="BT458">
        <v>1</v>
      </c>
      <c r="BU458">
        <v>0</v>
      </c>
      <c r="BV458">
        <v>0</v>
      </c>
      <c r="BW458">
        <v>0</v>
      </c>
      <c r="BX458">
        <v>0</v>
      </c>
      <c r="BY458">
        <v>569</v>
      </c>
      <c r="BZ458" t="s">
        <v>123</v>
      </c>
      <c r="CA458" t="s">
        <v>123</v>
      </c>
      <c r="CG458" s="4">
        <v>1</v>
      </c>
      <c r="CH458" s="4">
        <v>1</v>
      </c>
      <c r="CI458" s="5">
        <v>0</v>
      </c>
      <c r="CJ458" s="5">
        <v>0</v>
      </c>
      <c r="CK458" s="5">
        <v>0</v>
      </c>
      <c r="CL458" s="5">
        <v>0</v>
      </c>
    </row>
    <row r="459" spans="1:90" hidden="1" x14ac:dyDescent="0.2">
      <c r="A459" t="s">
        <v>934</v>
      </c>
      <c r="B459" t="s">
        <v>852</v>
      </c>
      <c r="C459" t="s">
        <v>153</v>
      </c>
      <c r="D459">
        <v>3.5</v>
      </c>
      <c r="E459" t="s">
        <v>317</v>
      </c>
      <c r="F459" t="s">
        <v>343</v>
      </c>
      <c r="G459" t="s">
        <v>344</v>
      </c>
      <c r="H459" t="s">
        <v>855</v>
      </c>
      <c r="I459">
        <v>0.10242999999999999</v>
      </c>
      <c r="J459">
        <v>6.4571000000000003E-2</v>
      </c>
      <c r="K459">
        <v>0.93306999999999995</v>
      </c>
      <c r="L459">
        <v>2017.8</v>
      </c>
      <c r="M459">
        <v>42.902999999999999</v>
      </c>
      <c r="N459">
        <v>64.575999999999993</v>
      </c>
      <c r="O459">
        <v>5.2188999999999997</v>
      </c>
      <c r="P459">
        <v>1990.4</v>
      </c>
      <c r="Q459">
        <v>-1852.9</v>
      </c>
      <c r="R459">
        <v>0.98673</v>
      </c>
      <c r="S459">
        <v>0.98575999999999997</v>
      </c>
      <c r="T459">
        <v>1.4634</v>
      </c>
      <c r="U459">
        <v>1.1706000000000001</v>
      </c>
      <c r="V459">
        <v>0.97209000000000001</v>
      </c>
      <c r="W459">
        <v>0.97075999999999996</v>
      </c>
      <c r="X459">
        <v>2.1227</v>
      </c>
      <c r="Y459">
        <v>1.6514</v>
      </c>
      <c r="Z459">
        <v>0.90959000000000001</v>
      </c>
      <c r="AA459">
        <v>0.90529000000000004</v>
      </c>
      <c r="AB459">
        <v>3.8203999999999998</v>
      </c>
      <c r="AC459">
        <v>3.2561</v>
      </c>
      <c r="AD459">
        <v>45</v>
      </c>
      <c r="AE459">
        <v>43</v>
      </c>
      <c r="AF459">
        <v>0.60394000000000003</v>
      </c>
      <c r="AG459">
        <v>1.5486E-2</v>
      </c>
      <c r="AH459">
        <v>0.58845999999999998</v>
      </c>
      <c r="AI459">
        <v>43</v>
      </c>
      <c r="AJ459">
        <v>2</v>
      </c>
      <c r="AK459">
        <v>42</v>
      </c>
      <c r="AL459">
        <v>0</v>
      </c>
      <c r="AM459">
        <v>0</v>
      </c>
      <c r="AN459">
        <v>0</v>
      </c>
      <c r="AO459">
        <v>0.95394999999999996</v>
      </c>
      <c r="AP459">
        <v>0</v>
      </c>
      <c r="AQ459">
        <v>1</v>
      </c>
      <c r="AR459" t="s">
        <v>95</v>
      </c>
      <c r="AS459" t="s">
        <v>95</v>
      </c>
      <c r="AT459" t="s">
        <v>95</v>
      </c>
      <c r="AU459" t="s">
        <v>95</v>
      </c>
      <c r="AV459" t="s">
        <v>95</v>
      </c>
      <c r="AW459" t="s">
        <v>95</v>
      </c>
      <c r="AX459" t="s">
        <v>95</v>
      </c>
      <c r="AY459" t="s">
        <v>95</v>
      </c>
      <c r="AZ459" t="s">
        <v>95</v>
      </c>
      <c r="BA459" t="s">
        <v>95</v>
      </c>
      <c r="BB459" t="s">
        <v>95</v>
      </c>
      <c r="BC459" t="s">
        <v>95</v>
      </c>
      <c r="BD459" t="s">
        <v>95</v>
      </c>
      <c r="BH459" t="s">
        <v>345</v>
      </c>
      <c r="BI459">
        <v>1</v>
      </c>
      <c r="BJ459" t="s">
        <v>97</v>
      </c>
      <c r="BK459" t="s">
        <v>180</v>
      </c>
      <c r="BL459">
        <v>0</v>
      </c>
      <c r="BM459">
        <v>0</v>
      </c>
      <c r="BN459">
        <v>0</v>
      </c>
      <c r="BO459">
        <v>0</v>
      </c>
      <c r="BP459">
        <v>0</v>
      </c>
      <c r="BQ459">
        <v>0</v>
      </c>
      <c r="BS459">
        <v>1</v>
      </c>
      <c r="BT459">
        <v>1</v>
      </c>
      <c r="BU459">
        <v>0</v>
      </c>
      <c r="BV459">
        <v>0</v>
      </c>
      <c r="BW459">
        <v>0</v>
      </c>
      <c r="BX459">
        <v>0</v>
      </c>
      <c r="BY459">
        <v>570</v>
      </c>
      <c r="BZ459" t="s">
        <v>123</v>
      </c>
      <c r="CA459" t="s">
        <v>123</v>
      </c>
      <c r="CG459" s="4">
        <v>1</v>
      </c>
      <c r="CH459" s="4">
        <v>1</v>
      </c>
      <c r="CI459" s="5">
        <v>0</v>
      </c>
      <c r="CJ459" s="5">
        <v>0</v>
      </c>
      <c r="CK459" s="5">
        <v>0</v>
      </c>
      <c r="CL459" s="5">
        <v>0</v>
      </c>
    </row>
    <row r="460" spans="1:90" hidden="1" x14ac:dyDescent="0.2">
      <c r="A460" t="s">
        <v>935</v>
      </c>
      <c r="B460" t="s">
        <v>852</v>
      </c>
      <c r="C460" t="s">
        <v>153</v>
      </c>
      <c r="D460">
        <v>3.5</v>
      </c>
      <c r="E460" t="s">
        <v>317</v>
      </c>
      <c r="F460" t="s">
        <v>347</v>
      </c>
      <c r="G460" t="s">
        <v>348</v>
      </c>
      <c r="H460" t="s">
        <v>855</v>
      </c>
      <c r="I460">
        <v>0.52120999999999995</v>
      </c>
      <c r="J460">
        <v>4.5586000000000003E-3</v>
      </c>
      <c r="K460">
        <v>3.7596999999999998E-2</v>
      </c>
      <c r="L460">
        <v>2028.5</v>
      </c>
      <c r="M460">
        <v>8.4312000000000005</v>
      </c>
      <c r="N460">
        <v>92435</v>
      </c>
      <c r="O460">
        <v>1554.4</v>
      </c>
      <c r="P460" s="1">
        <v>157490</v>
      </c>
      <c r="Q460">
        <v>-74.355000000000004</v>
      </c>
      <c r="R460">
        <v>0.32100000000000001</v>
      </c>
      <c r="S460">
        <v>0.24265</v>
      </c>
      <c r="T460">
        <v>0.75172000000000005</v>
      </c>
      <c r="U460">
        <v>0.47441</v>
      </c>
      <c r="V460">
        <v>-0.48198000000000002</v>
      </c>
      <c r="W460">
        <v>-0.59175</v>
      </c>
      <c r="X460">
        <v>1.1106</v>
      </c>
      <c r="Y460">
        <v>0.63332999999999995</v>
      </c>
      <c r="Z460">
        <v>0.12725</v>
      </c>
      <c r="AA460">
        <v>6.2600000000000003E-2</v>
      </c>
      <c r="AB460">
        <v>0.85224999999999995</v>
      </c>
      <c r="AC460">
        <v>0.65510000000000002</v>
      </c>
      <c r="AD460">
        <v>30</v>
      </c>
      <c r="AE460">
        <v>13</v>
      </c>
      <c r="AF460" s="1">
        <v>4.3273999999999999E-5</v>
      </c>
      <c r="AG460" s="1">
        <v>1.0818E-5</v>
      </c>
      <c r="AH460" s="1">
        <v>3.2455E-5</v>
      </c>
      <c r="AI460">
        <v>28</v>
      </c>
      <c r="AJ460">
        <v>0</v>
      </c>
      <c r="AK460">
        <v>27</v>
      </c>
      <c r="AL460">
        <v>0</v>
      </c>
      <c r="AM460">
        <v>0</v>
      </c>
      <c r="AN460">
        <v>1</v>
      </c>
      <c r="AO460">
        <v>0.37837999999999999</v>
      </c>
      <c r="AP460">
        <v>0</v>
      </c>
      <c r="AQ460">
        <v>1</v>
      </c>
      <c r="AR460" t="s">
        <v>94</v>
      </c>
      <c r="AS460" t="s">
        <v>95</v>
      </c>
      <c r="AT460" t="s">
        <v>95</v>
      </c>
      <c r="AU460" t="s">
        <v>94</v>
      </c>
      <c r="AV460" t="s">
        <v>94</v>
      </c>
      <c r="AW460" t="s">
        <v>94</v>
      </c>
      <c r="AX460" t="s">
        <v>94</v>
      </c>
      <c r="AY460" t="s">
        <v>94</v>
      </c>
      <c r="AZ460" t="s">
        <v>94</v>
      </c>
      <c r="BA460" t="s">
        <v>94</v>
      </c>
      <c r="BB460" t="s">
        <v>94</v>
      </c>
      <c r="BC460" t="s">
        <v>96</v>
      </c>
      <c r="BD460" t="s">
        <v>94</v>
      </c>
      <c r="BH460" t="s">
        <v>341</v>
      </c>
      <c r="BI460">
        <v>1</v>
      </c>
      <c r="BJ460" t="s">
        <v>97</v>
      </c>
      <c r="BK460" t="s">
        <v>138</v>
      </c>
      <c r="BL460">
        <v>0</v>
      </c>
      <c r="BM460">
        <v>0</v>
      </c>
      <c r="BN460">
        <v>0</v>
      </c>
      <c r="BO460">
        <v>0</v>
      </c>
      <c r="BP460">
        <v>0</v>
      </c>
      <c r="BQ460">
        <v>0</v>
      </c>
      <c r="BS460">
        <v>0</v>
      </c>
      <c r="BT460">
        <v>1</v>
      </c>
      <c r="BU460">
        <v>0</v>
      </c>
      <c r="BV460">
        <v>0</v>
      </c>
      <c r="BW460">
        <v>0</v>
      </c>
      <c r="BX460">
        <v>0</v>
      </c>
      <c r="BY460">
        <v>571</v>
      </c>
      <c r="CA460" t="s">
        <v>123</v>
      </c>
      <c r="CG460" s="4">
        <v>0</v>
      </c>
      <c r="CH460" s="4">
        <v>1</v>
      </c>
      <c r="CI460" s="5">
        <v>0</v>
      </c>
      <c r="CJ460" s="5">
        <v>0</v>
      </c>
      <c r="CK460" s="5">
        <v>0</v>
      </c>
      <c r="CL460" s="5">
        <v>0</v>
      </c>
    </row>
    <row r="461" spans="1:90" hidden="1" x14ac:dyDescent="0.2">
      <c r="A461" t="s">
        <v>936</v>
      </c>
      <c r="B461" t="s">
        <v>852</v>
      </c>
      <c r="C461" t="s">
        <v>153</v>
      </c>
      <c r="D461">
        <v>3.5</v>
      </c>
      <c r="E461" t="s">
        <v>317</v>
      </c>
      <c r="F461" t="s">
        <v>350</v>
      </c>
      <c r="G461" t="s">
        <v>351</v>
      </c>
      <c r="H461" t="s">
        <v>855</v>
      </c>
      <c r="I461">
        <v>0.18157999999999999</v>
      </c>
      <c r="J461">
        <v>0.13328999999999999</v>
      </c>
      <c r="K461">
        <v>0.59340999999999999</v>
      </c>
      <c r="L461">
        <v>2023.7</v>
      </c>
      <c r="M461">
        <v>24.201000000000001</v>
      </c>
      <c r="N461">
        <v>66.265000000000001</v>
      </c>
      <c r="O461">
        <v>10.012</v>
      </c>
      <c r="P461">
        <v>2014.4</v>
      </c>
      <c r="Q461">
        <v>-1181.9000000000001</v>
      </c>
      <c r="R461">
        <v>0.99185999999999996</v>
      </c>
      <c r="S461">
        <v>0.99126999999999998</v>
      </c>
      <c r="T461">
        <v>0.84802</v>
      </c>
      <c r="U461">
        <v>0.63353000000000004</v>
      </c>
      <c r="V461">
        <v>0.98645000000000005</v>
      </c>
      <c r="W461">
        <v>0.98580000000000001</v>
      </c>
      <c r="X461">
        <v>1.0944</v>
      </c>
      <c r="Y461">
        <v>0.87034</v>
      </c>
      <c r="Z461">
        <v>0.67213999999999996</v>
      </c>
      <c r="AA461">
        <v>0.65652999999999995</v>
      </c>
      <c r="AB461">
        <v>5.3825000000000003</v>
      </c>
      <c r="AC461">
        <v>4.5087999999999999</v>
      </c>
      <c r="AD461">
        <v>45</v>
      </c>
      <c r="AE461">
        <v>21</v>
      </c>
      <c r="AF461">
        <v>0.498</v>
      </c>
      <c r="AG461">
        <v>1.5091E-2</v>
      </c>
      <c r="AH461">
        <v>0.48291000000000001</v>
      </c>
      <c r="AI461">
        <v>21</v>
      </c>
      <c r="AJ461">
        <v>0</v>
      </c>
      <c r="AK461">
        <v>20</v>
      </c>
      <c r="AL461">
        <v>0</v>
      </c>
      <c r="AM461">
        <v>0</v>
      </c>
      <c r="AN461">
        <v>0</v>
      </c>
      <c r="AO461">
        <v>0.89588000000000001</v>
      </c>
      <c r="AP461">
        <v>0</v>
      </c>
      <c r="AQ461">
        <v>1</v>
      </c>
      <c r="AR461" t="s">
        <v>95</v>
      </c>
      <c r="AS461" t="s">
        <v>95</v>
      </c>
      <c r="AT461" t="s">
        <v>95</v>
      </c>
      <c r="AU461" t="s">
        <v>95</v>
      </c>
      <c r="AV461" t="s">
        <v>95</v>
      </c>
      <c r="AW461" t="s">
        <v>95</v>
      </c>
      <c r="AX461" t="s">
        <v>95</v>
      </c>
      <c r="AY461" t="s">
        <v>95</v>
      </c>
      <c r="AZ461" t="s">
        <v>95</v>
      </c>
      <c r="BA461" t="s">
        <v>95</v>
      </c>
      <c r="BB461" t="s">
        <v>95</v>
      </c>
      <c r="BC461" t="s">
        <v>95</v>
      </c>
      <c r="BD461" t="s">
        <v>95</v>
      </c>
      <c r="BI461">
        <v>0</v>
      </c>
      <c r="BJ461" t="s">
        <v>137</v>
      </c>
      <c r="BK461" t="s">
        <v>180</v>
      </c>
      <c r="BL461">
        <v>1</v>
      </c>
      <c r="BM461">
        <v>1</v>
      </c>
      <c r="BN461">
        <v>0</v>
      </c>
      <c r="BO461">
        <v>0</v>
      </c>
      <c r="BP461">
        <v>0</v>
      </c>
      <c r="BQ461">
        <v>0</v>
      </c>
      <c r="BS461">
        <v>1</v>
      </c>
      <c r="BT461">
        <v>1</v>
      </c>
      <c r="BU461">
        <v>0</v>
      </c>
      <c r="BV461">
        <v>0</v>
      </c>
      <c r="BW461">
        <v>0</v>
      </c>
      <c r="BX461">
        <v>0</v>
      </c>
      <c r="BY461">
        <v>572</v>
      </c>
      <c r="CG461" s="4">
        <v>1</v>
      </c>
      <c r="CH461" s="4">
        <v>1</v>
      </c>
      <c r="CI461" s="5">
        <v>0</v>
      </c>
      <c r="CJ461" s="5">
        <v>0</v>
      </c>
      <c r="CK461" s="5">
        <v>0</v>
      </c>
      <c r="CL461" s="5">
        <v>0</v>
      </c>
    </row>
    <row r="462" spans="1:90" hidden="1" x14ac:dyDescent="0.2">
      <c r="A462" t="s">
        <v>937</v>
      </c>
      <c r="B462" t="s">
        <v>852</v>
      </c>
      <c r="C462" t="s">
        <v>153</v>
      </c>
      <c r="D462">
        <v>3.5</v>
      </c>
      <c r="E462" t="s">
        <v>317</v>
      </c>
      <c r="F462" t="s">
        <v>353</v>
      </c>
      <c r="G462" t="s">
        <v>354</v>
      </c>
      <c r="H462" t="s">
        <v>855</v>
      </c>
      <c r="I462">
        <v>1.2745</v>
      </c>
      <c r="J462">
        <v>1.2739</v>
      </c>
      <c r="K462">
        <v>4.7051000000000003E-2</v>
      </c>
      <c r="L462">
        <v>2024.5</v>
      </c>
      <c r="M462">
        <v>3.4481000000000002</v>
      </c>
      <c r="N462">
        <v>68205</v>
      </c>
      <c r="O462">
        <v>6.3361999999999998</v>
      </c>
      <c r="P462">
        <v>2017.2</v>
      </c>
      <c r="Q462">
        <v>-93.611000000000004</v>
      </c>
      <c r="R462">
        <v>0.59406999999999999</v>
      </c>
      <c r="S462">
        <v>0.55825999999999998</v>
      </c>
      <c r="T462">
        <v>0.59609000000000001</v>
      </c>
      <c r="U462">
        <v>0.26801000000000003</v>
      </c>
      <c r="V462">
        <v>0.59406999999999999</v>
      </c>
      <c r="W462">
        <v>0.57088000000000005</v>
      </c>
      <c r="X462">
        <v>0.59609000000000001</v>
      </c>
      <c r="Y462">
        <v>0.26802999999999999</v>
      </c>
      <c r="Z462">
        <v>0.30412</v>
      </c>
      <c r="AA462">
        <v>0.26435999999999998</v>
      </c>
      <c r="AB462">
        <v>0.78047</v>
      </c>
      <c r="AC462">
        <v>0.47910000000000003</v>
      </c>
      <c r="AD462">
        <v>38</v>
      </c>
      <c r="AE462">
        <v>10</v>
      </c>
      <c r="AF462" s="1">
        <v>7.3307999999999997E-5</v>
      </c>
      <c r="AG462" s="1">
        <v>1.4662E-5</v>
      </c>
      <c r="AH462" s="1">
        <v>5.8646000000000001E-5</v>
      </c>
      <c r="AI462">
        <v>14</v>
      </c>
      <c r="AJ462">
        <v>0</v>
      </c>
      <c r="AK462">
        <v>13</v>
      </c>
      <c r="AL462">
        <v>0</v>
      </c>
      <c r="AM462">
        <v>0</v>
      </c>
      <c r="AN462">
        <v>1</v>
      </c>
      <c r="AO462">
        <v>0.3</v>
      </c>
      <c r="AP462">
        <v>0</v>
      </c>
      <c r="AQ462">
        <v>1</v>
      </c>
      <c r="AR462" t="s">
        <v>94</v>
      </c>
      <c r="AS462" t="s">
        <v>95</v>
      </c>
      <c r="AT462" t="s">
        <v>95</v>
      </c>
      <c r="AU462" t="s">
        <v>94</v>
      </c>
      <c r="AV462" t="s">
        <v>94</v>
      </c>
      <c r="AW462" t="s">
        <v>94</v>
      </c>
      <c r="AX462" t="s">
        <v>94</v>
      </c>
      <c r="AY462" t="s">
        <v>94</v>
      </c>
      <c r="AZ462" t="s">
        <v>95</v>
      </c>
      <c r="BA462" t="s">
        <v>94</v>
      </c>
      <c r="BB462" t="s">
        <v>94</v>
      </c>
      <c r="BC462" t="s">
        <v>94</v>
      </c>
      <c r="BD462" t="s">
        <v>94</v>
      </c>
      <c r="BH462" t="s">
        <v>341</v>
      </c>
      <c r="BI462">
        <v>1</v>
      </c>
      <c r="BJ462" t="s">
        <v>97</v>
      </c>
      <c r="BK462" t="s">
        <v>138</v>
      </c>
      <c r="BL462">
        <v>0</v>
      </c>
      <c r="BM462">
        <v>0</v>
      </c>
      <c r="BN462">
        <v>0</v>
      </c>
      <c r="BO462">
        <v>0</v>
      </c>
      <c r="BP462">
        <v>0</v>
      </c>
      <c r="BQ462">
        <v>0</v>
      </c>
      <c r="BS462">
        <v>0</v>
      </c>
      <c r="BT462">
        <v>1</v>
      </c>
      <c r="BU462">
        <v>0</v>
      </c>
      <c r="BV462">
        <v>0</v>
      </c>
      <c r="BW462">
        <v>0</v>
      </c>
      <c r="BX462">
        <v>0</v>
      </c>
      <c r="BY462">
        <v>573</v>
      </c>
      <c r="CA462" t="s">
        <v>123</v>
      </c>
      <c r="CG462" s="4">
        <v>0</v>
      </c>
      <c r="CH462" s="4">
        <v>1</v>
      </c>
      <c r="CI462" s="5">
        <v>0</v>
      </c>
      <c r="CJ462" s="5">
        <v>0</v>
      </c>
      <c r="CK462" s="5">
        <v>0</v>
      </c>
      <c r="CL462" s="5">
        <v>0</v>
      </c>
    </row>
    <row r="463" spans="1:90" hidden="1" x14ac:dyDescent="0.2">
      <c r="A463" t="s">
        <v>938</v>
      </c>
      <c r="B463" t="s">
        <v>852</v>
      </c>
      <c r="C463" t="s">
        <v>153</v>
      </c>
      <c r="D463">
        <v>3.5</v>
      </c>
      <c r="E463" t="s">
        <v>317</v>
      </c>
      <c r="F463" t="s">
        <v>356</v>
      </c>
      <c r="G463" t="s">
        <v>357</v>
      </c>
      <c r="H463" t="s">
        <v>855</v>
      </c>
      <c r="I463">
        <v>0.17262</v>
      </c>
      <c r="J463">
        <v>0.13253999999999999</v>
      </c>
      <c r="K463">
        <v>6.9303999999999997</v>
      </c>
      <c r="L463">
        <v>2025</v>
      </c>
      <c r="M463">
        <v>25.457000000000001</v>
      </c>
      <c r="N463">
        <v>872.72</v>
      </c>
      <c r="O463">
        <v>1.0129000000000001E-2</v>
      </c>
      <c r="P463">
        <v>1943.8</v>
      </c>
      <c r="Q463">
        <v>-13803</v>
      </c>
      <c r="R463">
        <v>0.96352000000000004</v>
      </c>
      <c r="S463">
        <v>0.96084999999999998</v>
      </c>
      <c r="T463">
        <v>21.204999999999998</v>
      </c>
      <c r="U463">
        <v>14.218</v>
      </c>
      <c r="V463">
        <v>0.95918999999999999</v>
      </c>
      <c r="W463">
        <v>0.95725000000000005</v>
      </c>
      <c r="X463">
        <v>22.428000000000001</v>
      </c>
      <c r="Y463">
        <v>15.563000000000001</v>
      </c>
      <c r="Z463">
        <v>0.65724000000000005</v>
      </c>
      <c r="AA463">
        <v>0.64092000000000005</v>
      </c>
      <c r="AB463">
        <v>64.998999999999995</v>
      </c>
      <c r="AC463">
        <v>51.773000000000003</v>
      </c>
      <c r="AD463">
        <v>45</v>
      </c>
      <c r="AE463">
        <v>21</v>
      </c>
      <c r="AF463">
        <v>0.42276000000000002</v>
      </c>
      <c r="AG463">
        <v>3.2068000000000001E-3</v>
      </c>
      <c r="AH463">
        <v>0.41954999999999998</v>
      </c>
      <c r="AI463">
        <v>21</v>
      </c>
      <c r="AJ463">
        <v>1</v>
      </c>
      <c r="AK463">
        <v>20</v>
      </c>
      <c r="AL463">
        <v>0</v>
      </c>
      <c r="AM463">
        <v>0</v>
      </c>
      <c r="AN463">
        <v>1</v>
      </c>
      <c r="AO463">
        <v>0.89712000000000003</v>
      </c>
      <c r="AP463">
        <v>0</v>
      </c>
      <c r="AQ463">
        <v>0</v>
      </c>
      <c r="AR463" t="s">
        <v>95</v>
      </c>
      <c r="AS463" t="s">
        <v>95</v>
      </c>
      <c r="AT463" t="s">
        <v>95</v>
      </c>
      <c r="AU463" t="s">
        <v>95</v>
      </c>
      <c r="AV463" t="s">
        <v>95</v>
      </c>
      <c r="AW463" t="s">
        <v>95</v>
      </c>
      <c r="AX463" t="s">
        <v>95</v>
      </c>
      <c r="AY463" t="s">
        <v>95</v>
      </c>
      <c r="AZ463" t="s">
        <v>95</v>
      </c>
      <c r="BA463" t="s">
        <v>95</v>
      </c>
      <c r="BB463" t="s">
        <v>95</v>
      </c>
      <c r="BC463" t="s">
        <v>95</v>
      </c>
      <c r="BD463" t="s">
        <v>95</v>
      </c>
      <c r="BI463">
        <v>0</v>
      </c>
      <c r="BJ463" t="s">
        <v>137</v>
      </c>
      <c r="BK463" t="s">
        <v>180</v>
      </c>
      <c r="BL463">
        <v>1</v>
      </c>
      <c r="BM463">
        <v>1</v>
      </c>
      <c r="BN463">
        <v>0</v>
      </c>
      <c r="BO463">
        <v>0</v>
      </c>
      <c r="BP463">
        <v>0</v>
      </c>
      <c r="BQ463">
        <v>0</v>
      </c>
      <c r="BS463">
        <v>1</v>
      </c>
      <c r="BT463">
        <v>1</v>
      </c>
      <c r="BU463">
        <v>0</v>
      </c>
      <c r="BV463">
        <v>0</v>
      </c>
      <c r="BW463">
        <v>0</v>
      </c>
      <c r="BX463">
        <v>0</v>
      </c>
      <c r="BY463">
        <v>574</v>
      </c>
      <c r="CG463" s="4">
        <v>1</v>
      </c>
      <c r="CH463" s="4">
        <v>1</v>
      </c>
      <c r="CI463" s="5">
        <v>0</v>
      </c>
      <c r="CJ463" s="5">
        <v>0</v>
      </c>
      <c r="CK463" s="5">
        <v>0</v>
      </c>
      <c r="CL463" s="5">
        <v>0</v>
      </c>
    </row>
    <row r="464" spans="1:90" hidden="1" x14ac:dyDescent="0.2">
      <c r="A464" t="s">
        <v>939</v>
      </c>
      <c r="B464" t="s">
        <v>852</v>
      </c>
      <c r="C464" t="s">
        <v>153</v>
      </c>
      <c r="D464">
        <v>3.5</v>
      </c>
      <c r="E464" t="s">
        <v>317</v>
      </c>
      <c r="F464" t="s">
        <v>359</v>
      </c>
      <c r="G464" t="s">
        <v>360</v>
      </c>
      <c r="H464" t="s">
        <v>855</v>
      </c>
      <c r="I464">
        <v>0.92462</v>
      </c>
      <c r="J464">
        <v>0.92452999999999996</v>
      </c>
      <c r="K464">
        <v>0.92125999999999997</v>
      </c>
      <c r="L464">
        <v>2030.6</v>
      </c>
      <c r="M464">
        <v>4.7526999999999999</v>
      </c>
      <c r="N464" s="1">
        <v>907090</v>
      </c>
      <c r="O464">
        <v>0.39080999999999999</v>
      </c>
      <c r="P464">
        <v>2014.7</v>
      </c>
      <c r="Q464">
        <v>-1834.4</v>
      </c>
      <c r="R464">
        <v>0.79035</v>
      </c>
      <c r="S464">
        <v>0.77378999999999998</v>
      </c>
      <c r="T464">
        <v>10.474</v>
      </c>
      <c r="U464">
        <v>4.3273999999999999</v>
      </c>
      <c r="V464">
        <v>0.79035</v>
      </c>
      <c r="W464">
        <v>0.77959000000000001</v>
      </c>
      <c r="X464">
        <v>10.474</v>
      </c>
      <c r="Y464">
        <v>4.3273999999999999</v>
      </c>
      <c r="Z464">
        <v>0.23829</v>
      </c>
      <c r="AA464">
        <v>0.19922999999999999</v>
      </c>
      <c r="AB464">
        <v>19.963999999999999</v>
      </c>
      <c r="AC464">
        <v>11.906000000000001</v>
      </c>
      <c r="AD464">
        <v>42</v>
      </c>
      <c r="AE464">
        <v>12</v>
      </c>
      <c r="AF464">
        <v>1.4493000000000001E-4</v>
      </c>
      <c r="AG464" s="1">
        <v>2.5932999999999998E-6</v>
      </c>
      <c r="AH464">
        <v>1.4234E-4</v>
      </c>
      <c r="AI464">
        <v>18</v>
      </c>
      <c r="AJ464">
        <v>0</v>
      </c>
      <c r="AK464">
        <v>5</v>
      </c>
      <c r="AL464">
        <v>0</v>
      </c>
      <c r="AM464">
        <v>1</v>
      </c>
      <c r="AN464">
        <v>1</v>
      </c>
      <c r="AO464">
        <v>0.33821000000000001</v>
      </c>
      <c r="AP464">
        <v>0</v>
      </c>
      <c r="AQ464">
        <v>0</v>
      </c>
      <c r="AR464" t="s">
        <v>95</v>
      </c>
      <c r="AS464" t="s">
        <v>95</v>
      </c>
      <c r="AT464" t="s">
        <v>95</v>
      </c>
      <c r="AU464" t="s">
        <v>94</v>
      </c>
      <c r="AV464" t="s">
        <v>94</v>
      </c>
      <c r="AW464" t="s">
        <v>94</v>
      </c>
      <c r="AX464" t="s">
        <v>94</v>
      </c>
      <c r="AY464" t="s">
        <v>94</v>
      </c>
      <c r="AZ464" t="s">
        <v>94</v>
      </c>
      <c r="BA464" t="s">
        <v>94</v>
      </c>
      <c r="BB464" t="s">
        <v>94</v>
      </c>
      <c r="BC464" t="s">
        <v>94</v>
      </c>
      <c r="BD464" t="s">
        <v>94</v>
      </c>
      <c r="BH464" t="s">
        <v>341</v>
      </c>
      <c r="BI464">
        <v>1</v>
      </c>
      <c r="BJ464" t="s">
        <v>97</v>
      </c>
      <c r="BK464" t="s">
        <v>138</v>
      </c>
      <c r="BL464">
        <v>0</v>
      </c>
      <c r="BM464">
        <v>0</v>
      </c>
      <c r="BN464">
        <v>0</v>
      </c>
      <c r="BO464">
        <v>0</v>
      </c>
      <c r="BP464">
        <v>0</v>
      </c>
      <c r="BQ464">
        <v>0</v>
      </c>
      <c r="BS464">
        <v>0</v>
      </c>
      <c r="BT464">
        <v>1</v>
      </c>
      <c r="BU464">
        <v>0</v>
      </c>
      <c r="BV464">
        <v>0</v>
      </c>
      <c r="BW464">
        <v>0</v>
      </c>
      <c r="BX464">
        <v>0</v>
      </c>
      <c r="BY464">
        <v>575</v>
      </c>
      <c r="CA464" t="s">
        <v>123</v>
      </c>
      <c r="CG464" s="4">
        <v>0</v>
      </c>
      <c r="CH464" s="4">
        <v>1</v>
      </c>
      <c r="CI464" s="5">
        <v>0</v>
      </c>
      <c r="CJ464" s="5">
        <v>0</v>
      </c>
      <c r="CK464" s="5">
        <v>0</v>
      </c>
      <c r="CL464" s="5">
        <v>0</v>
      </c>
    </row>
    <row r="465" spans="1:90" hidden="1" x14ac:dyDescent="0.2">
      <c r="A465" t="s">
        <v>940</v>
      </c>
      <c r="B465" t="s">
        <v>852</v>
      </c>
      <c r="C465" t="s">
        <v>153</v>
      </c>
      <c r="D465">
        <v>3.5</v>
      </c>
      <c r="E465" t="s">
        <v>317</v>
      </c>
      <c r="F465" t="s">
        <v>362</v>
      </c>
      <c r="G465" t="s">
        <v>357</v>
      </c>
      <c r="H465" t="s">
        <v>855</v>
      </c>
      <c r="I465">
        <v>0.68059000000000003</v>
      </c>
      <c r="J465">
        <v>0.14074</v>
      </c>
      <c r="K465">
        <v>29.698</v>
      </c>
      <c r="L465">
        <v>2016.4</v>
      </c>
      <c r="M465">
        <v>6.4568000000000003</v>
      </c>
      <c r="N465">
        <v>1507.6</v>
      </c>
      <c r="O465">
        <v>1.2796000000000001E-3</v>
      </c>
      <c r="P465">
        <v>1923.1</v>
      </c>
      <c r="Q465">
        <v>-59167</v>
      </c>
      <c r="R465">
        <v>0.96687000000000001</v>
      </c>
      <c r="S465">
        <v>0.96443999999999996</v>
      </c>
      <c r="T465">
        <v>92.941999999999993</v>
      </c>
      <c r="U465">
        <v>46.593000000000004</v>
      </c>
      <c r="V465">
        <v>0.89676</v>
      </c>
      <c r="W465">
        <v>0.89183999999999997</v>
      </c>
      <c r="X465">
        <v>164.07</v>
      </c>
      <c r="Y465">
        <v>108.16</v>
      </c>
      <c r="Z465">
        <v>0.57057000000000002</v>
      </c>
      <c r="AA465">
        <v>0.55012000000000005</v>
      </c>
      <c r="AB465">
        <v>334.61</v>
      </c>
      <c r="AC465">
        <v>294.95999999999998</v>
      </c>
      <c r="AD465">
        <v>45</v>
      </c>
      <c r="AE465">
        <v>22</v>
      </c>
      <c r="AF465">
        <v>0.98446</v>
      </c>
      <c r="AG465">
        <v>2.1160000000000002E-2</v>
      </c>
      <c r="AH465">
        <v>0.96330000000000005</v>
      </c>
      <c r="AI465">
        <v>22</v>
      </c>
      <c r="AJ465">
        <v>1</v>
      </c>
      <c r="AK465">
        <v>21</v>
      </c>
      <c r="AL465">
        <v>0</v>
      </c>
      <c r="AM465">
        <v>0</v>
      </c>
      <c r="AN465">
        <v>1</v>
      </c>
      <c r="AO465">
        <v>0.89890999999999999</v>
      </c>
      <c r="AP465">
        <v>0</v>
      </c>
      <c r="AQ465">
        <v>0</v>
      </c>
      <c r="AR465" t="s">
        <v>95</v>
      </c>
      <c r="AS465" t="s">
        <v>95</v>
      </c>
      <c r="AT465" t="s">
        <v>95</v>
      </c>
      <c r="AU465" t="s">
        <v>94</v>
      </c>
      <c r="AV465" t="s">
        <v>95</v>
      </c>
      <c r="AW465" t="s">
        <v>94</v>
      </c>
      <c r="AX465" t="s">
        <v>95</v>
      </c>
      <c r="AY465" t="s">
        <v>95</v>
      </c>
      <c r="AZ465" t="s">
        <v>95</v>
      </c>
      <c r="BA465" t="s">
        <v>94</v>
      </c>
      <c r="BB465" t="s">
        <v>94</v>
      </c>
      <c r="BC465" t="s">
        <v>94</v>
      </c>
      <c r="BD465" t="s">
        <v>94</v>
      </c>
      <c r="BI465">
        <v>0</v>
      </c>
      <c r="BJ465" t="s">
        <v>137</v>
      </c>
      <c r="BK465" t="s">
        <v>180</v>
      </c>
      <c r="BL465">
        <v>1</v>
      </c>
      <c r="BM465">
        <v>1</v>
      </c>
      <c r="BN465">
        <v>0</v>
      </c>
      <c r="BO465">
        <v>0</v>
      </c>
      <c r="BP465">
        <v>0</v>
      </c>
      <c r="BQ465">
        <v>0</v>
      </c>
      <c r="BS465">
        <v>1</v>
      </c>
      <c r="BT465">
        <v>1</v>
      </c>
      <c r="BU465">
        <v>0</v>
      </c>
      <c r="BV465">
        <v>0</v>
      </c>
      <c r="BW465">
        <v>0</v>
      </c>
      <c r="BX465">
        <v>0</v>
      </c>
      <c r="BY465">
        <v>576</v>
      </c>
      <c r="CG465" s="4">
        <v>1</v>
      </c>
      <c r="CH465" s="4">
        <v>1</v>
      </c>
      <c r="CI465" s="5">
        <v>0</v>
      </c>
      <c r="CJ465" s="5">
        <v>0</v>
      </c>
      <c r="CK465" s="5">
        <v>0</v>
      </c>
      <c r="CL465" s="5">
        <v>0</v>
      </c>
    </row>
    <row r="466" spans="1:90" hidden="1" x14ac:dyDescent="0.2">
      <c r="A466" t="s">
        <v>941</v>
      </c>
      <c r="B466" t="s">
        <v>852</v>
      </c>
      <c r="C466" t="s">
        <v>153</v>
      </c>
      <c r="D466">
        <v>3.5</v>
      </c>
      <c r="E466" t="s">
        <v>317</v>
      </c>
      <c r="F466" t="s">
        <v>364</v>
      </c>
      <c r="G466" t="s">
        <v>360</v>
      </c>
      <c r="H466" t="s">
        <v>855</v>
      </c>
      <c r="I466">
        <v>6.8808999999999996</v>
      </c>
      <c r="J466">
        <v>5.3695000000000004</v>
      </c>
      <c r="K466">
        <v>4.5240999999999998</v>
      </c>
      <c r="L466">
        <v>2016.8</v>
      </c>
      <c r="M466">
        <v>0.63863999999999999</v>
      </c>
      <c r="N466">
        <v>1211.7</v>
      </c>
      <c r="O466" s="1">
        <v>4.6130000000000001E-21</v>
      </c>
      <c r="P466">
        <v>2007</v>
      </c>
      <c r="Q466">
        <v>-9009</v>
      </c>
      <c r="R466">
        <v>0.98631000000000002</v>
      </c>
      <c r="S466">
        <v>0.98509999999999998</v>
      </c>
      <c r="T466">
        <v>17.635000000000002</v>
      </c>
      <c r="U466">
        <v>7.4268000000000001</v>
      </c>
      <c r="V466">
        <v>0.98631000000000002</v>
      </c>
      <c r="W466">
        <v>0.98553000000000002</v>
      </c>
      <c r="X466">
        <v>17.635000000000002</v>
      </c>
      <c r="Y466">
        <v>7.4279000000000002</v>
      </c>
      <c r="Z466">
        <v>0.10836</v>
      </c>
      <c r="AA466">
        <v>5.7404999999999998E-2</v>
      </c>
      <c r="AB466">
        <v>142.31</v>
      </c>
      <c r="AC466">
        <v>60.267000000000003</v>
      </c>
      <c r="AD466">
        <v>38</v>
      </c>
      <c r="AE466">
        <v>12</v>
      </c>
      <c r="AF466">
        <v>0.77905999999999997</v>
      </c>
      <c r="AG466">
        <v>2.3096000000000002E-3</v>
      </c>
      <c r="AH466">
        <v>0.77675000000000005</v>
      </c>
      <c r="AI466">
        <v>15</v>
      </c>
      <c r="AJ466">
        <v>0</v>
      </c>
      <c r="AK466">
        <v>13</v>
      </c>
      <c r="AL466">
        <v>0</v>
      </c>
      <c r="AM466">
        <v>0</v>
      </c>
      <c r="AN466">
        <v>1</v>
      </c>
      <c r="AO466">
        <v>1.3798E-2</v>
      </c>
      <c r="AP466">
        <v>0</v>
      </c>
      <c r="AQ466">
        <v>0</v>
      </c>
      <c r="AR466" t="s">
        <v>95</v>
      </c>
      <c r="AS466" t="s">
        <v>95</v>
      </c>
      <c r="AT466" t="s">
        <v>95</v>
      </c>
      <c r="AU466" t="s">
        <v>94</v>
      </c>
      <c r="AV466" t="s">
        <v>94</v>
      </c>
      <c r="AW466" t="s">
        <v>94</v>
      </c>
      <c r="AX466" t="s">
        <v>94</v>
      </c>
      <c r="AY466" t="s">
        <v>95</v>
      </c>
      <c r="AZ466" t="s">
        <v>94</v>
      </c>
      <c r="BA466" t="s">
        <v>94</v>
      </c>
      <c r="BB466" t="s">
        <v>94</v>
      </c>
      <c r="BC466" t="s">
        <v>94</v>
      </c>
      <c r="BD466" t="s">
        <v>94</v>
      </c>
      <c r="BH466" t="s">
        <v>341</v>
      </c>
      <c r="BI466">
        <v>1</v>
      </c>
      <c r="BJ466" t="s">
        <v>97</v>
      </c>
      <c r="BK466" t="s">
        <v>138</v>
      </c>
      <c r="BL466">
        <v>0</v>
      </c>
      <c r="BM466">
        <v>0</v>
      </c>
      <c r="BN466">
        <v>0</v>
      </c>
      <c r="BO466">
        <v>0</v>
      </c>
      <c r="BP466">
        <v>0</v>
      </c>
      <c r="BQ466">
        <v>0</v>
      </c>
      <c r="BS466">
        <v>0</v>
      </c>
      <c r="BT466">
        <v>1</v>
      </c>
      <c r="BU466">
        <v>0</v>
      </c>
      <c r="BV466">
        <v>0</v>
      </c>
      <c r="BW466">
        <v>0</v>
      </c>
      <c r="BX466">
        <v>0</v>
      </c>
      <c r="BY466">
        <v>577</v>
      </c>
      <c r="CA466" t="s">
        <v>123</v>
      </c>
      <c r="CG466" s="4">
        <v>0</v>
      </c>
      <c r="CH466" s="4">
        <v>1</v>
      </c>
      <c r="CI466" s="5">
        <v>0</v>
      </c>
      <c r="CJ466" s="5">
        <v>0</v>
      </c>
      <c r="CK466" s="5">
        <v>0</v>
      </c>
      <c r="CL466" s="5">
        <v>0</v>
      </c>
    </row>
    <row r="467" spans="1:90" hidden="1" x14ac:dyDescent="0.2">
      <c r="A467" t="s">
        <v>942</v>
      </c>
      <c r="B467" t="s">
        <v>852</v>
      </c>
      <c r="C467" t="s">
        <v>153</v>
      </c>
      <c r="D467">
        <v>3.5</v>
      </c>
      <c r="E467" t="s">
        <v>317</v>
      </c>
      <c r="F467" t="s">
        <v>366</v>
      </c>
      <c r="G467" t="s">
        <v>351</v>
      </c>
      <c r="H467" t="s">
        <v>855</v>
      </c>
      <c r="I467">
        <v>0.15298</v>
      </c>
      <c r="J467">
        <v>0.14408000000000001</v>
      </c>
      <c r="K467">
        <v>1.3971</v>
      </c>
      <c r="L467">
        <v>2037.2</v>
      </c>
      <c r="M467">
        <v>28.725999999999999</v>
      </c>
      <c r="N467">
        <v>766.85</v>
      </c>
      <c r="O467">
        <v>1.5085</v>
      </c>
      <c r="P467">
        <v>1995.5</v>
      </c>
      <c r="Q467">
        <v>-2782</v>
      </c>
      <c r="R467">
        <v>0.99441000000000002</v>
      </c>
      <c r="S467">
        <v>0.99400999999999995</v>
      </c>
      <c r="T467">
        <v>1.6936</v>
      </c>
      <c r="U467">
        <v>1.0472999999999999</v>
      </c>
      <c r="V467">
        <v>0.99424999999999997</v>
      </c>
      <c r="W467">
        <v>0.99397999999999997</v>
      </c>
      <c r="X467">
        <v>1.7181999999999999</v>
      </c>
      <c r="Y467">
        <v>1.0059</v>
      </c>
      <c r="Z467">
        <v>0.64117000000000002</v>
      </c>
      <c r="AA467">
        <v>0.62407999999999997</v>
      </c>
      <c r="AB467">
        <v>13.574</v>
      </c>
      <c r="AC467">
        <v>10.798999999999999</v>
      </c>
      <c r="AD467">
        <v>45</v>
      </c>
      <c r="AE467">
        <v>38</v>
      </c>
      <c r="AF467">
        <v>0.11083999999999999</v>
      </c>
      <c r="AG467">
        <v>1.304E-3</v>
      </c>
      <c r="AH467">
        <v>0.10954</v>
      </c>
      <c r="AI467">
        <v>38</v>
      </c>
      <c r="AJ467">
        <v>0</v>
      </c>
      <c r="AK467">
        <v>37</v>
      </c>
      <c r="AL467">
        <v>0</v>
      </c>
      <c r="AM467">
        <v>0</v>
      </c>
      <c r="AN467">
        <v>0</v>
      </c>
      <c r="AO467">
        <v>0.88249</v>
      </c>
      <c r="AP467">
        <v>0</v>
      </c>
      <c r="AQ467">
        <v>1</v>
      </c>
      <c r="AR467" t="s">
        <v>95</v>
      </c>
      <c r="AS467" t="s">
        <v>95</v>
      </c>
      <c r="AT467" t="s">
        <v>95</v>
      </c>
      <c r="AU467" t="s">
        <v>95</v>
      </c>
      <c r="AV467" t="s">
        <v>95</v>
      </c>
      <c r="AW467" t="s">
        <v>95</v>
      </c>
      <c r="AX467" t="s">
        <v>95</v>
      </c>
      <c r="AY467" t="s">
        <v>94</v>
      </c>
      <c r="AZ467" t="s">
        <v>95</v>
      </c>
      <c r="BA467" t="s">
        <v>94</v>
      </c>
      <c r="BB467" t="s">
        <v>95</v>
      </c>
      <c r="BC467" t="s">
        <v>94</v>
      </c>
      <c r="BD467" t="s">
        <v>95</v>
      </c>
      <c r="BI467">
        <v>0</v>
      </c>
      <c r="BJ467" t="s">
        <v>137</v>
      </c>
      <c r="BK467" t="s">
        <v>180</v>
      </c>
      <c r="BL467">
        <v>1</v>
      </c>
      <c r="BM467">
        <v>1</v>
      </c>
      <c r="BN467">
        <v>0</v>
      </c>
      <c r="BO467">
        <v>0</v>
      </c>
      <c r="BP467">
        <v>0</v>
      </c>
      <c r="BQ467">
        <v>0</v>
      </c>
      <c r="BS467">
        <v>1</v>
      </c>
      <c r="BT467">
        <v>1</v>
      </c>
      <c r="BU467">
        <v>0</v>
      </c>
      <c r="BV467">
        <v>0</v>
      </c>
      <c r="BW467">
        <v>0</v>
      </c>
      <c r="BX467">
        <v>0</v>
      </c>
      <c r="BY467">
        <v>578</v>
      </c>
      <c r="CG467" s="4">
        <v>1</v>
      </c>
      <c r="CH467" s="4">
        <v>1</v>
      </c>
      <c r="CI467" s="5">
        <v>0</v>
      </c>
      <c r="CJ467" s="5">
        <v>0</v>
      </c>
      <c r="CK467" s="5">
        <v>0</v>
      </c>
      <c r="CL467" s="5">
        <v>0</v>
      </c>
    </row>
    <row r="468" spans="1:90" hidden="1" x14ac:dyDescent="0.2">
      <c r="A468" t="s">
        <v>943</v>
      </c>
      <c r="B468" t="s">
        <v>852</v>
      </c>
      <c r="C468" t="s">
        <v>153</v>
      </c>
      <c r="D468">
        <v>3.5</v>
      </c>
      <c r="E468" t="s">
        <v>317</v>
      </c>
      <c r="F468" t="s">
        <v>368</v>
      </c>
      <c r="G468" t="s">
        <v>354</v>
      </c>
      <c r="H468" t="s">
        <v>855</v>
      </c>
      <c r="I468">
        <v>0.19733999999999999</v>
      </c>
      <c r="J468">
        <v>1.7021000000000001E-2</v>
      </c>
      <c r="K468">
        <v>0.16897999999999999</v>
      </c>
      <c r="L468">
        <v>2077.3000000000002</v>
      </c>
      <c r="M468">
        <v>22.268999999999998</v>
      </c>
      <c r="N468" s="1">
        <v>676280</v>
      </c>
      <c r="O468">
        <v>1551.8</v>
      </c>
      <c r="P468" s="1">
        <v>157780</v>
      </c>
      <c r="Q468">
        <v>-336.41</v>
      </c>
      <c r="R468">
        <v>0.87302999999999997</v>
      </c>
      <c r="S468">
        <v>0.86326999999999998</v>
      </c>
      <c r="T468">
        <v>1.0685</v>
      </c>
      <c r="U468">
        <v>0.63546000000000002</v>
      </c>
      <c r="V468">
        <v>-0.32935999999999999</v>
      </c>
      <c r="W468">
        <v>-0.39583000000000002</v>
      </c>
      <c r="X468">
        <v>3.4573999999999998</v>
      </c>
      <c r="Y468">
        <v>1.7209000000000001</v>
      </c>
      <c r="Z468">
        <v>0.48904999999999998</v>
      </c>
      <c r="AA468">
        <v>0.46350000000000002</v>
      </c>
      <c r="AB468">
        <v>2.1435</v>
      </c>
      <c r="AC468">
        <v>1.5584</v>
      </c>
      <c r="AD468">
        <v>43</v>
      </c>
      <c r="AE468">
        <v>23</v>
      </c>
      <c r="AF468" s="1">
        <v>1.9222999999999999E-5</v>
      </c>
      <c r="AG468" s="1">
        <v>1.4786999999999999E-6</v>
      </c>
      <c r="AH468" s="1">
        <v>1.7744000000000002E-5</v>
      </c>
      <c r="AI468">
        <v>36</v>
      </c>
      <c r="AJ468">
        <v>0</v>
      </c>
      <c r="AK468">
        <v>35</v>
      </c>
      <c r="AL468">
        <v>0</v>
      </c>
      <c r="AM468">
        <v>0</v>
      </c>
      <c r="AN468">
        <v>1</v>
      </c>
      <c r="AO468">
        <v>0.71594999999999998</v>
      </c>
      <c r="AP468">
        <v>0</v>
      </c>
      <c r="AQ468">
        <v>1</v>
      </c>
      <c r="AR468" t="s">
        <v>95</v>
      </c>
      <c r="AS468" t="s">
        <v>95</v>
      </c>
      <c r="AT468" t="s">
        <v>95</v>
      </c>
      <c r="AU468" t="s">
        <v>94</v>
      </c>
      <c r="AV468" t="s">
        <v>94</v>
      </c>
      <c r="AW468" t="s">
        <v>94</v>
      </c>
      <c r="AX468" t="s">
        <v>95</v>
      </c>
      <c r="AY468" t="s">
        <v>94</v>
      </c>
      <c r="AZ468" t="s">
        <v>95</v>
      </c>
      <c r="BA468" t="s">
        <v>94</v>
      </c>
      <c r="BB468" t="s">
        <v>94</v>
      </c>
      <c r="BC468" t="s">
        <v>94</v>
      </c>
      <c r="BD468" t="s">
        <v>94</v>
      </c>
      <c r="BH468" t="s">
        <v>341</v>
      </c>
      <c r="BI468">
        <v>1</v>
      </c>
      <c r="BJ468" t="s">
        <v>97</v>
      </c>
      <c r="BK468" t="s">
        <v>138</v>
      </c>
      <c r="BL468">
        <v>0</v>
      </c>
      <c r="BM468">
        <v>0</v>
      </c>
      <c r="BN468">
        <v>0</v>
      </c>
      <c r="BO468">
        <v>0</v>
      </c>
      <c r="BP468">
        <v>0</v>
      </c>
      <c r="BQ468">
        <v>0</v>
      </c>
      <c r="BS468">
        <v>1</v>
      </c>
      <c r="BT468">
        <v>1</v>
      </c>
      <c r="BU468">
        <v>0</v>
      </c>
      <c r="BV468">
        <v>0</v>
      </c>
      <c r="BW468">
        <v>0</v>
      </c>
      <c r="BX468">
        <v>0</v>
      </c>
      <c r="BY468">
        <v>579</v>
      </c>
      <c r="BZ468" t="s">
        <v>123</v>
      </c>
      <c r="CA468" t="s">
        <v>123</v>
      </c>
      <c r="CG468" s="4">
        <v>1</v>
      </c>
      <c r="CH468" s="4">
        <v>1</v>
      </c>
      <c r="CI468" s="5">
        <v>0</v>
      </c>
      <c r="CJ468" s="5">
        <v>0</v>
      </c>
      <c r="CK468" s="5">
        <v>0</v>
      </c>
      <c r="CL468" s="5">
        <v>0</v>
      </c>
    </row>
    <row r="469" spans="1:90" hidden="1" x14ac:dyDescent="0.2">
      <c r="A469" t="s">
        <v>944</v>
      </c>
      <c r="B469" t="s">
        <v>852</v>
      </c>
      <c r="C469" t="s">
        <v>153</v>
      </c>
      <c r="D469">
        <v>4.0999999999999996</v>
      </c>
      <c r="E469" t="s">
        <v>129</v>
      </c>
      <c r="F469" t="s">
        <v>130</v>
      </c>
      <c r="G469" t="s">
        <v>131</v>
      </c>
      <c r="H469" t="s">
        <v>855</v>
      </c>
      <c r="I469">
        <v>0.96128999999999998</v>
      </c>
      <c r="J469">
        <v>7.6365000000000002E-2</v>
      </c>
      <c r="K469">
        <v>4.6646999999999998</v>
      </c>
      <c r="L469">
        <v>2010.9</v>
      </c>
      <c r="M469">
        <v>4.5713999999999997</v>
      </c>
      <c r="N469">
        <v>73.756</v>
      </c>
      <c r="O469">
        <v>0.36820999999999998</v>
      </c>
      <c r="P469">
        <v>1951.3</v>
      </c>
      <c r="Q469">
        <v>-9347.2000000000007</v>
      </c>
      <c r="R469">
        <v>0.94564000000000004</v>
      </c>
      <c r="S469">
        <v>0.93603999999999998</v>
      </c>
      <c r="T469">
        <v>7.5507999999999997</v>
      </c>
      <c r="U469">
        <v>4.6390000000000002</v>
      </c>
      <c r="V469">
        <v>0.60777000000000003</v>
      </c>
      <c r="W469">
        <v>0.56418999999999997</v>
      </c>
      <c r="X469">
        <v>20.282</v>
      </c>
      <c r="Y469">
        <v>18.404</v>
      </c>
      <c r="Z469">
        <v>0.76073000000000002</v>
      </c>
      <c r="AA469">
        <v>0.73414999999999997</v>
      </c>
      <c r="AB469">
        <v>15.840999999999999</v>
      </c>
      <c r="AC469">
        <v>13.670999999999999</v>
      </c>
      <c r="AD469">
        <v>21</v>
      </c>
      <c r="AE469">
        <v>16</v>
      </c>
      <c r="AF469">
        <v>1.3557999999999999</v>
      </c>
      <c r="AG469">
        <v>0.17487</v>
      </c>
      <c r="AH469">
        <v>1.1809000000000001</v>
      </c>
      <c r="AI469">
        <v>16</v>
      </c>
      <c r="AJ469">
        <v>1</v>
      </c>
      <c r="AK469">
        <v>15</v>
      </c>
      <c r="AL469">
        <v>0</v>
      </c>
      <c r="AM469">
        <v>0</v>
      </c>
      <c r="AN469">
        <v>0</v>
      </c>
      <c r="AO469">
        <v>0.94296999999999997</v>
      </c>
      <c r="AP469">
        <v>0</v>
      </c>
      <c r="AQ469">
        <v>1</v>
      </c>
      <c r="AR469" t="s">
        <v>95</v>
      </c>
      <c r="AS469" t="s">
        <v>95</v>
      </c>
      <c r="AT469" t="s">
        <v>95</v>
      </c>
      <c r="AU469" t="s">
        <v>95</v>
      </c>
      <c r="AV469" t="s">
        <v>95</v>
      </c>
      <c r="AW469" t="s">
        <v>95</v>
      </c>
      <c r="AX469" t="s">
        <v>95</v>
      </c>
      <c r="AY469" t="s">
        <v>95</v>
      </c>
      <c r="AZ469" t="s">
        <v>95</v>
      </c>
      <c r="BA469" t="s">
        <v>95</v>
      </c>
      <c r="BB469" t="s">
        <v>95</v>
      </c>
      <c r="BC469" t="s">
        <v>95</v>
      </c>
      <c r="BD469" t="s">
        <v>95</v>
      </c>
      <c r="BI469">
        <v>0</v>
      </c>
      <c r="BJ469" t="s">
        <v>132</v>
      </c>
      <c r="BK469" t="s">
        <v>133</v>
      </c>
      <c r="BL469">
        <v>1</v>
      </c>
      <c r="BM469">
        <v>1</v>
      </c>
      <c r="BN469">
        <v>0</v>
      </c>
      <c r="BO469">
        <v>0</v>
      </c>
      <c r="BP469">
        <v>0</v>
      </c>
      <c r="BQ469">
        <v>0</v>
      </c>
      <c r="BS469">
        <v>1</v>
      </c>
      <c r="BT469">
        <v>1</v>
      </c>
      <c r="BU469">
        <v>0</v>
      </c>
      <c r="BV469">
        <v>0</v>
      </c>
      <c r="BW469">
        <v>0</v>
      </c>
      <c r="BX469">
        <v>0</v>
      </c>
      <c r="BY469">
        <v>580</v>
      </c>
      <c r="CG469" s="4">
        <v>1</v>
      </c>
      <c r="CH469" s="4">
        <v>1</v>
      </c>
      <c r="CI469" s="5">
        <v>0</v>
      </c>
      <c r="CJ469" s="5">
        <v>0</v>
      </c>
      <c r="CK469" s="5">
        <v>0</v>
      </c>
      <c r="CL469" s="5">
        <v>0</v>
      </c>
    </row>
    <row r="470" spans="1:90" x14ac:dyDescent="0.2">
      <c r="A470" t="s">
        <v>945</v>
      </c>
      <c r="B470" t="s">
        <v>852</v>
      </c>
      <c r="C470" t="s">
        <v>153</v>
      </c>
      <c r="D470">
        <v>4.0999999999999996</v>
      </c>
      <c r="E470" t="s">
        <v>129</v>
      </c>
      <c r="F470" t="s">
        <v>135</v>
      </c>
      <c r="G470" t="s">
        <v>136</v>
      </c>
      <c r="H470" t="s">
        <v>855</v>
      </c>
      <c r="I470">
        <v>0.92212000000000005</v>
      </c>
      <c r="J470">
        <v>8.9256000000000002E-2</v>
      </c>
      <c r="K470">
        <v>5.1981999999999999</v>
      </c>
      <c r="L470">
        <v>2011</v>
      </c>
      <c r="M470">
        <v>4.7656000000000001</v>
      </c>
      <c r="N470">
        <v>75.287999999999997</v>
      </c>
      <c r="O470">
        <v>0.23996999999999999</v>
      </c>
      <c r="P470">
        <v>1955.5</v>
      </c>
      <c r="Q470">
        <v>-10420</v>
      </c>
      <c r="R470">
        <v>0.95438999999999996</v>
      </c>
      <c r="S470">
        <v>0.94584000000000001</v>
      </c>
      <c r="T470">
        <v>7.0587999999999997</v>
      </c>
      <c r="U470">
        <v>4.1226000000000003</v>
      </c>
      <c r="V470">
        <v>0.67998999999999998</v>
      </c>
      <c r="W470">
        <v>0.64234000000000002</v>
      </c>
      <c r="X470">
        <v>18.698</v>
      </c>
      <c r="Y470">
        <v>16.734000000000002</v>
      </c>
      <c r="Z470">
        <v>0.82235999999999998</v>
      </c>
      <c r="AA470">
        <v>0.80147000000000002</v>
      </c>
      <c r="AB470">
        <v>13.930999999999999</v>
      </c>
      <c r="AC470">
        <v>11.893000000000001</v>
      </c>
      <c r="AD470">
        <v>20</v>
      </c>
      <c r="AE470">
        <v>15</v>
      </c>
      <c r="AF470">
        <v>1.3282</v>
      </c>
      <c r="AG470">
        <v>0.17130999999999999</v>
      </c>
      <c r="AH470">
        <v>1.1569</v>
      </c>
      <c r="AI470">
        <v>15</v>
      </c>
      <c r="AJ470">
        <v>0</v>
      </c>
      <c r="AK470">
        <v>14</v>
      </c>
      <c r="AL470">
        <v>0</v>
      </c>
      <c r="AM470">
        <v>0</v>
      </c>
      <c r="AN470">
        <v>0</v>
      </c>
      <c r="AO470">
        <v>0.90337999999999996</v>
      </c>
      <c r="AP470">
        <v>0</v>
      </c>
      <c r="AQ470">
        <v>1</v>
      </c>
      <c r="AR470" t="s">
        <v>95</v>
      </c>
      <c r="AS470" t="s">
        <v>95</v>
      </c>
      <c r="AT470" t="s">
        <v>95</v>
      </c>
      <c r="AU470" t="s">
        <v>95</v>
      </c>
      <c r="AV470" t="s">
        <v>95</v>
      </c>
      <c r="AW470" t="s">
        <v>95</v>
      </c>
      <c r="AX470" t="s">
        <v>95</v>
      </c>
      <c r="AY470" t="s">
        <v>95</v>
      </c>
      <c r="AZ470" t="s">
        <v>95</v>
      </c>
      <c r="BA470" t="s">
        <v>95</v>
      </c>
      <c r="BB470" t="s">
        <v>95</v>
      </c>
      <c r="BC470" t="s">
        <v>95</v>
      </c>
      <c r="BD470" t="s">
        <v>95</v>
      </c>
      <c r="BI470">
        <v>0</v>
      </c>
      <c r="BJ470" t="s">
        <v>137</v>
      </c>
      <c r="BK470" t="s">
        <v>138</v>
      </c>
      <c r="BL470">
        <v>1</v>
      </c>
      <c r="BM470">
        <v>1</v>
      </c>
      <c r="BN470">
        <v>0</v>
      </c>
      <c r="BO470">
        <v>0</v>
      </c>
      <c r="BP470">
        <v>1</v>
      </c>
      <c r="BQ470">
        <v>1</v>
      </c>
      <c r="BS470">
        <v>1</v>
      </c>
      <c r="BT470">
        <v>1</v>
      </c>
      <c r="BU470">
        <v>0</v>
      </c>
      <c r="BV470">
        <v>0</v>
      </c>
      <c r="BW470">
        <v>1</v>
      </c>
      <c r="BX470">
        <v>1</v>
      </c>
      <c r="BY470">
        <v>581</v>
      </c>
      <c r="CG470" s="4">
        <v>1</v>
      </c>
      <c r="CH470" s="4">
        <v>1</v>
      </c>
      <c r="CI470" s="5">
        <v>0</v>
      </c>
      <c r="CJ470" s="5">
        <v>0</v>
      </c>
      <c r="CK470" s="5">
        <v>1</v>
      </c>
      <c r="CL470" s="5">
        <v>1</v>
      </c>
    </row>
    <row r="471" spans="1:90" x14ac:dyDescent="0.2">
      <c r="A471" t="s">
        <v>946</v>
      </c>
      <c r="B471" t="s">
        <v>852</v>
      </c>
      <c r="C471" t="s">
        <v>153</v>
      </c>
      <c r="D471">
        <v>4.5</v>
      </c>
      <c r="E471" t="s">
        <v>947</v>
      </c>
      <c r="F471" t="s">
        <v>948</v>
      </c>
      <c r="G471" t="s">
        <v>949</v>
      </c>
      <c r="H471" t="s">
        <v>855</v>
      </c>
      <c r="I471">
        <v>0.34764</v>
      </c>
      <c r="J471">
        <v>0.20197000000000001</v>
      </c>
      <c r="K471">
        <v>33.216999999999999</v>
      </c>
      <c r="L471">
        <v>2020.6</v>
      </c>
      <c r="M471">
        <v>12.641</v>
      </c>
      <c r="N471">
        <v>599.65</v>
      </c>
      <c r="O471" s="1">
        <v>7.3277999999999999E-5</v>
      </c>
      <c r="P471">
        <v>1945.4</v>
      </c>
      <c r="Q471">
        <v>-66817</v>
      </c>
      <c r="R471">
        <v>0.99097999999999997</v>
      </c>
      <c r="S471">
        <v>0.96389999999999998</v>
      </c>
      <c r="T471">
        <v>11.353999999999999</v>
      </c>
      <c r="U471">
        <v>9.2025000000000006</v>
      </c>
      <c r="V471">
        <v>0.97838000000000003</v>
      </c>
      <c r="W471">
        <v>0.95677000000000001</v>
      </c>
      <c r="X471">
        <v>17.571000000000002</v>
      </c>
      <c r="Y471">
        <v>15.737</v>
      </c>
      <c r="Z471">
        <v>0.97016999999999998</v>
      </c>
      <c r="AA471">
        <v>0.94035000000000002</v>
      </c>
      <c r="AB471">
        <v>20.640999999999998</v>
      </c>
      <c r="AC471">
        <v>17.032</v>
      </c>
      <c r="AD471">
        <v>5</v>
      </c>
      <c r="AE471">
        <v>5</v>
      </c>
      <c r="AF471">
        <v>0.63370000000000004</v>
      </c>
      <c r="AG471">
        <v>4.1690999999999999E-2</v>
      </c>
      <c r="AH471">
        <v>0.59201000000000004</v>
      </c>
      <c r="AI471">
        <v>11</v>
      </c>
      <c r="AJ471">
        <v>0</v>
      </c>
      <c r="AK471">
        <v>4</v>
      </c>
      <c r="AL471">
        <v>0</v>
      </c>
      <c r="AM471">
        <v>0</v>
      </c>
      <c r="AN471">
        <v>1</v>
      </c>
      <c r="AO471">
        <v>0.73267000000000004</v>
      </c>
      <c r="AP471">
        <v>0</v>
      </c>
      <c r="AQ471">
        <v>0</v>
      </c>
      <c r="AR471" t="s">
        <v>95</v>
      </c>
      <c r="AS471" t="s">
        <v>94</v>
      </c>
      <c r="AT471" t="s">
        <v>95</v>
      </c>
      <c r="AU471" t="s">
        <v>95</v>
      </c>
      <c r="AV471" t="s">
        <v>95</v>
      </c>
      <c r="AW471" t="s">
        <v>95</v>
      </c>
      <c r="AX471" t="s">
        <v>95</v>
      </c>
      <c r="AY471" t="s">
        <v>95</v>
      </c>
      <c r="AZ471" t="s">
        <v>95</v>
      </c>
      <c r="BA471" t="s">
        <v>94</v>
      </c>
      <c r="BB471" t="s">
        <v>94</v>
      </c>
      <c r="BC471" t="s">
        <v>94</v>
      </c>
      <c r="BD471" t="s">
        <v>94</v>
      </c>
      <c r="BI471">
        <v>0</v>
      </c>
      <c r="BS471">
        <v>1</v>
      </c>
      <c r="BT471">
        <v>1</v>
      </c>
      <c r="BU471">
        <v>0</v>
      </c>
      <c r="BV471">
        <v>0</v>
      </c>
      <c r="BW471">
        <v>1</v>
      </c>
      <c r="BX471">
        <v>1</v>
      </c>
      <c r="BY471">
        <v>582</v>
      </c>
      <c r="CG471" s="4">
        <v>1</v>
      </c>
      <c r="CH471" s="4">
        <v>1</v>
      </c>
      <c r="CI471" s="5">
        <v>0</v>
      </c>
      <c r="CJ471" s="5">
        <v>0</v>
      </c>
      <c r="CK471" s="5">
        <v>1</v>
      </c>
      <c r="CL471" s="5">
        <v>1</v>
      </c>
    </row>
    <row r="472" spans="1:90" hidden="1" x14ac:dyDescent="0.2">
      <c r="A472" t="s">
        <v>950</v>
      </c>
      <c r="B472" t="s">
        <v>951</v>
      </c>
      <c r="C472" t="s">
        <v>115</v>
      </c>
      <c r="D472">
        <v>1.1000000000000001</v>
      </c>
      <c r="E472" t="s">
        <v>90</v>
      </c>
      <c r="F472" t="s">
        <v>952</v>
      </c>
      <c r="G472" t="s">
        <v>953</v>
      </c>
      <c r="H472" t="s">
        <v>954</v>
      </c>
      <c r="I472">
        <v>0.29465000000000002</v>
      </c>
      <c r="J472">
        <v>3.0152E-3</v>
      </c>
      <c r="K472">
        <v>2.1776E-2</v>
      </c>
      <c r="L472">
        <v>2017.4</v>
      </c>
      <c r="M472">
        <v>14.914</v>
      </c>
      <c r="N472">
        <v>0.33643000000000001</v>
      </c>
      <c r="O472">
        <v>1554.8</v>
      </c>
      <c r="P472" s="1">
        <v>157550</v>
      </c>
      <c r="Q472">
        <v>-43.762</v>
      </c>
      <c r="R472">
        <v>0.97923000000000004</v>
      </c>
      <c r="S472">
        <v>0.96884000000000003</v>
      </c>
      <c r="T472">
        <v>9.1576999999999995E-3</v>
      </c>
      <c r="U472">
        <v>7.2892E-3</v>
      </c>
      <c r="V472">
        <v>-9.1592000000000002</v>
      </c>
      <c r="W472">
        <v>-12.061999999999999</v>
      </c>
      <c r="X472">
        <v>0.20252999999999999</v>
      </c>
      <c r="Y472">
        <v>0.1923</v>
      </c>
      <c r="Z472">
        <v>0.96894000000000002</v>
      </c>
      <c r="AA472">
        <v>0.96006999999999998</v>
      </c>
      <c r="AB472">
        <v>1.1198E-2</v>
      </c>
      <c r="AC472">
        <v>9.1223999999999993E-3</v>
      </c>
      <c r="AD472">
        <v>10</v>
      </c>
      <c r="AE472">
        <v>10</v>
      </c>
      <c r="AF472">
        <v>0.82038</v>
      </c>
      <c r="AG472">
        <v>0.31507000000000002</v>
      </c>
      <c r="AH472">
        <v>0.50529999999999997</v>
      </c>
      <c r="AI472">
        <v>10</v>
      </c>
      <c r="AJ472">
        <v>0</v>
      </c>
      <c r="AK472">
        <v>9</v>
      </c>
      <c r="AL472">
        <v>0</v>
      </c>
      <c r="AM472">
        <v>0</v>
      </c>
      <c r="AN472">
        <v>0</v>
      </c>
      <c r="AO472">
        <v>0.88721000000000005</v>
      </c>
      <c r="AP472">
        <v>1</v>
      </c>
      <c r="AQ472">
        <v>1</v>
      </c>
      <c r="AR472" t="s">
        <v>95</v>
      </c>
      <c r="AS472" t="s">
        <v>95</v>
      </c>
      <c r="AT472" t="s">
        <v>95</v>
      </c>
      <c r="AU472" t="s">
        <v>95</v>
      </c>
      <c r="AV472" t="s">
        <v>95</v>
      </c>
      <c r="AW472" t="s">
        <v>95</v>
      </c>
      <c r="AX472" t="s">
        <v>95</v>
      </c>
      <c r="AY472" t="s">
        <v>95</v>
      </c>
      <c r="AZ472" t="s">
        <v>95</v>
      </c>
      <c r="BA472" t="s">
        <v>95</v>
      </c>
      <c r="BB472" t="s">
        <v>95</v>
      </c>
      <c r="BC472" t="s">
        <v>95</v>
      </c>
      <c r="BD472" t="s">
        <v>95</v>
      </c>
      <c r="BE472">
        <v>1</v>
      </c>
      <c r="BI472">
        <v>0</v>
      </c>
      <c r="BJ472" t="s">
        <v>133</v>
      </c>
      <c r="BK472" t="s">
        <v>501</v>
      </c>
      <c r="BL472">
        <v>1</v>
      </c>
      <c r="BM472">
        <v>1</v>
      </c>
      <c r="BN472">
        <v>0</v>
      </c>
      <c r="BO472">
        <v>0</v>
      </c>
      <c r="BP472">
        <v>0</v>
      </c>
      <c r="BQ472">
        <v>0</v>
      </c>
      <c r="BS472">
        <v>1</v>
      </c>
      <c r="BT472">
        <v>1</v>
      </c>
      <c r="BU472">
        <v>0</v>
      </c>
      <c r="BV472">
        <v>0</v>
      </c>
      <c r="BW472">
        <v>0</v>
      </c>
      <c r="BX472">
        <v>0</v>
      </c>
      <c r="BY472">
        <v>583</v>
      </c>
      <c r="CG472" s="4">
        <v>1</v>
      </c>
      <c r="CH472" s="4">
        <v>1</v>
      </c>
      <c r="CI472" s="5">
        <v>0</v>
      </c>
      <c r="CJ472" s="5">
        <v>0</v>
      </c>
      <c r="CK472" s="5">
        <v>0</v>
      </c>
      <c r="CL472" s="5">
        <v>0</v>
      </c>
    </row>
    <row r="473" spans="1:90" hidden="1" x14ac:dyDescent="0.2">
      <c r="A473" t="s">
        <v>955</v>
      </c>
      <c r="B473" t="s">
        <v>951</v>
      </c>
      <c r="C473" t="s">
        <v>115</v>
      </c>
      <c r="D473">
        <v>1.1000000000000001</v>
      </c>
      <c r="E473" t="s">
        <v>90</v>
      </c>
      <c r="F473" t="s">
        <v>956</v>
      </c>
      <c r="G473" t="s">
        <v>107</v>
      </c>
      <c r="H473" t="s">
        <v>954</v>
      </c>
      <c r="I473">
        <v>0.29465000000000002</v>
      </c>
      <c r="J473">
        <v>3.0152E-3</v>
      </c>
      <c r="K473">
        <v>2.1776E-2</v>
      </c>
      <c r="L473">
        <v>2017.4</v>
      </c>
      <c r="M473">
        <v>14.914</v>
      </c>
      <c r="N473">
        <v>0.33643000000000001</v>
      </c>
      <c r="O473">
        <v>1554.8</v>
      </c>
      <c r="P473" s="1">
        <v>157550</v>
      </c>
      <c r="Q473">
        <v>-43.762</v>
      </c>
      <c r="R473">
        <v>0.97923000000000004</v>
      </c>
      <c r="S473">
        <v>0.96884000000000003</v>
      </c>
      <c r="T473">
        <v>9.1576999999999995E-3</v>
      </c>
      <c r="U473">
        <v>7.2892E-3</v>
      </c>
      <c r="V473">
        <v>-9.1592000000000002</v>
      </c>
      <c r="W473">
        <v>-12.061999999999999</v>
      </c>
      <c r="X473">
        <v>0.20252999999999999</v>
      </c>
      <c r="Y473">
        <v>0.1923</v>
      </c>
      <c r="Z473">
        <v>0.96894000000000002</v>
      </c>
      <c r="AA473">
        <v>0.96006999999999998</v>
      </c>
      <c r="AB473">
        <v>1.1198E-2</v>
      </c>
      <c r="AC473">
        <v>9.1223999999999993E-3</v>
      </c>
      <c r="AD473">
        <v>10</v>
      </c>
      <c r="AE473">
        <v>10</v>
      </c>
      <c r="AF473">
        <v>0.82038</v>
      </c>
      <c r="AG473">
        <v>0.31507000000000002</v>
      </c>
      <c r="AH473">
        <v>0.50529999999999997</v>
      </c>
      <c r="AI473">
        <v>10</v>
      </c>
      <c r="AJ473">
        <v>0</v>
      </c>
      <c r="AK473">
        <v>9</v>
      </c>
      <c r="AL473">
        <v>0</v>
      </c>
      <c r="AM473">
        <v>0</v>
      </c>
      <c r="AN473">
        <v>0</v>
      </c>
      <c r="AO473">
        <v>0.88721000000000005</v>
      </c>
      <c r="AP473">
        <v>1</v>
      </c>
      <c r="AQ473">
        <v>1</v>
      </c>
      <c r="AR473" t="s">
        <v>95</v>
      </c>
      <c r="AS473" t="s">
        <v>95</v>
      </c>
      <c r="AT473" t="s">
        <v>95</v>
      </c>
      <c r="AU473" t="s">
        <v>95</v>
      </c>
      <c r="AV473" t="s">
        <v>95</v>
      </c>
      <c r="AW473" t="s">
        <v>95</v>
      </c>
      <c r="AX473" t="s">
        <v>95</v>
      </c>
      <c r="AY473" t="s">
        <v>95</v>
      </c>
      <c r="AZ473" t="s">
        <v>95</v>
      </c>
      <c r="BA473" t="s">
        <v>95</v>
      </c>
      <c r="BB473" t="s">
        <v>95</v>
      </c>
      <c r="BC473" t="s">
        <v>95</v>
      </c>
      <c r="BD473" t="s">
        <v>95</v>
      </c>
      <c r="BI473">
        <v>0</v>
      </c>
      <c r="BJ473" t="s">
        <v>108</v>
      </c>
      <c r="BK473" t="s">
        <v>109</v>
      </c>
      <c r="BL473">
        <v>1</v>
      </c>
      <c r="BM473">
        <v>1</v>
      </c>
      <c r="BN473">
        <v>0</v>
      </c>
      <c r="BO473">
        <v>1</v>
      </c>
      <c r="BP473">
        <v>0</v>
      </c>
      <c r="BQ473">
        <v>0</v>
      </c>
      <c r="BS473">
        <v>1</v>
      </c>
      <c r="BT473">
        <v>1</v>
      </c>
      <c r="BU473">
        <v>0</v>
      </c>
      <c r="BV473">
        <v>1</v>
      </c>
      <c r="BW473">
        <v>0</v>
      </c>
      <c r="BX473">
        <v>0</v>
      </c>
      <c r="BY473">
        <v>584</v>
      </c>
      <c r="CG473" s="4">
        <v>1</v>
      </c>
      <c r="CH473" s="4">
        <v>1</v>
      </c>
      <c r="CI473" s="5">
        <v>0</v>
      </c>
      <c r="CJ473" s="5">
        <v>1</v>
      </c>
      <c r="CK473" s="5">
        <v>0</v>
      </c>
      <c r="CL473" s="5">
        <v>0</v>
      </c>
    </row>
    <row r="474" spans="1:90" hidden="1" x14ac:dyDescent="0.2">
      <c r="A474" t="s">
        <v>957</v>
      </c>
      <c r="B474" t="s">
        <v>951</v>
      </c>
      <c r="C474" t="s">
        <v>115</v>
      </c>
      <c r="D474">
        <v>2.4</v>
      </c>
      <c r="E474" t="s">
        <v>628</v>
      </c>
      <c r="F474" t="s">
        <v>958</v>
      </c>
      <c r="G474" t="s">
        <v>959</v>
      </c>
      <c r="H474" t="s">
        <v>954</v>
      </c>
      <c r="I474">
        <v>0.26205000000000001</v>
      </c>
      <c r="J474">
        <v>2.8285999999999999E-2</v>
      </c>
      <c r="K474">
        <v>2.2623999999999998E-2</v>
      </c>
      <c r="L474">
        <v>2007.4</v>
      </c>
      <c r="M474">
        <v>16.77</v>
      </c>
      <c r="N474">
        <v>0.89720999999999995</v>
      </c>
      <c r="O474">
        <v>1.4415</v>
      </c>
      <c r="P474">
        <v>2037.8</v>
      </c>
      <c r="Q474">
        <v>-44.826999999999998</v>
      </c>
      <c r="R474">
        <v>0.93013999999999997</v>
      </c>
      <c r="S474" t="e">
        <f>-inf</f>
        <v>#NAME?</v>
      </c>
      <c r="T474">
        <v>2.3594E-2</v>
      </c>
      <c r="U474">
        <v>2.1041000000000001E-2</v>
      </c>
      <c r="V474">
        <v>0.86148999999999998</v>
      </c>
      <c r="W474">
        <v>0.58447000000000005</v>
      </c>
      <c r="X474">
        <v>3.3221000000000001E-2</v>
      </c>
      <c r="Y474">
        <v>2.6765000000000001E-2</v>
      </c>
      <c r="Z474">
        <v>0.87924999999999998</v>
      </c>
      <c r="AA474">
        <v>0.63773999999999997</v>
      </c>
      <c r="AB474">
        <v>3.1019000000000001E-2</v>
      </c>
      <c r="AC474">
        <v>2.5708999999999999E-2</v>
      </c>
      <c r="AD474">
        <v>4</v>
      </c>
      <c r="AE474">
        <v>4</v>
      </c>
      <c r="AF474">
        <v>0.98873</v>
      </c>
      <c r="AG474">
        <v>0.71131</v>
      </c>
      <c r="AH474">
        <v>0.27740999999999999</v>
      </c>
      <c r="AI474">
        <v>11</v>
      </c>
      <c r="AJ474">
        <v>0</v>
      </c>
      <c r="AK474">
        <v>3</v>
      </c>
      <c r="AL474">
        <v>0</v>
      </c>
      <c r="AM474">
        <v>0</v>
      </c>
      <c r="AN474">
        <v>0</v>
      </c>
      <c r="AO474">
        <v>0.74985999999999997</v>
      </c>
      <c r="AP474">
        <v>1</v>
      </c>
      <c r="AQ474">
        <v>1</v>
      </c>
      <c r="AR474" t="s">
        <v>95</v>
      </c>
      <c r="AS474" t="s">
        <v>94</v>
      </c>
      <c r="AT474" t="s">
        <v>95</v>
      </c>
      <c r="AU474" t="s">
        <v>95</v>
      </c>
      <c r="AV474" t="s">
        <v>95</v>
      </c>
      <c r="AW474" t="s">
        <v>95</v>
      </c>
      <c r="AX474" t="s">
        <v>95</v>
      </c>
      <c r="AY474" t="s">
        <v>95</v>
      </c>
      <c r="AZ474" t="s">
        <v>95</v>
      </c>
      <c r="BA474" t="s">
        <v>94</v>
      </c>
      <c r="BB474" t="s">
        <v>94</v>
      </c>
      <c r="BC474" t="s">
        <v>94</v>
      </c>
      <c r="BD474" t="s">
        <v>94</v>
      </c>
      <c r="BE474">
        <v>2</v>
      </c>
      <c r="BI474">
        <v>0</v>
      </c>
      <c r="BS474">
        <v>1</v>
      </c>
      <c r="BT474">
        <v>1</v>
      </c>
      <c r="BU474">
        <v>0</v>
      </c>
      <c r="BV474">
        <v>0</v>
      </c>
      <c r="BW474">
        <v>0</v>
      </c>
      <c r="BX474">
        <v>1</v>
      </c>
      <c r="BY474">
        <v>585</v>
      </c>
      <c r="CG474" s="4">
        <v>1</v>
      </c>
      <c r="CH474" s="4">
        <v>1</v>
      </c>
      <c r="CI474" s="5">
        <v>0</v>
      </c>
      <c r="CJ474" s="5">
        <v>0</v>
      </c>
      <c r="CK474" s="5">
        <v>0</v>
      </c>
      <c r="CL474" s="5">
        <v>1</v>
      </c>
    </row>
    <row r="475" spans="1:90" hidden="1" x14ac:dyDescent="0.2">
      <c r="A475" t="s">
        <v>960</v>
      </c>
      <c r="B475" t="s">
        <v>951</v>
      </c>
      <c r="C475" t="s">
        <v>115</v>
      </c>
      <c r="D475">
        <v>2.4</v>
      </c>
      <c r="E475" t="s">
        <v>628</v>
      </c>
      <c r="F475" t="s">
        <v>961</v>
      </c>
      <c r="G475" t="s">
        <v>959</v>
      </c>
      <c r="H475" t="s">
        <v>954</v>
      </c>
      <c r="I475">
        <v>0.14396999999999999</v>
      </c>
      <c r="J475">
        <v>3.663E-3</v>
      </c>
      <c r="K475">
        <v>2.8639999999999999E-2</v>
      </c>
      <c r="L475">
        <v>2099.1</v>
      </c>
      <c r="M475">
        <v>30.524000000000001</v>
      </c>
      <c r="N475">
        <v>28678</v>
      </c>
      <c r="O475">
        <v>1554.5</v>
      </c>
      <c r="P475" s="1">
        <v>157560</v>
      </c>
      <c r="Q475">
        <v>-57.527999999999999</v>
      </c>
      <c r="R475">
        <v>0.98380999999999996</v>
      </c>
      <c r="S475" t="e">
        <f>-inf</f>
        <v>#NAME?</v>
      </c>
      <c r="T475">
        <v>1.3908E-2</v>
      </c>
      <c r="U475">
        <v>1.1936E-2</v>
      </c>
      <c r="V475">
        <v>-3.4752999999999998</v>
      </c>
      <c r="W475">
        <v>-12.426</v>
      </c>
      <c r="X475">
        <v>0.23121</v>
      </c>
      <c r="Y475">
        <v>0.20374999999999999</v>
      </c>
      <c r="Z475">
        <v>0.93986999999999998</v>
      </c>
      <c r="AA475">
        <v>0.81962000000000002</v>
      </c>
      <c r="AB475">
        <v>2.6800000000000001E-2</v>
      </c>
      <c r="AC475">
        <v>2.2325000000000001E-2</v>
      </c>
      <c r="AD475">
        <v>4</v>
      </c>
      <c r="AE475">
        <v>4</v>
      </c>
      <c r="AF475" s="1">
        <v>1.3233E-5</v>
      </c>
      <c r="AG475" s="1">
        <v>2.8698E-6</v>
      </c>
      <c r="AH475" s="1">
        <v>1.0363000000000001E-5</v>
      </c>
      <c r="AI475">
        <v>11</v>
      </c>
      <c r="AJ475">
        <v>0</v>
      </c>
      <c r="AK475">
        <v>3</v>
      </c>
      <c r="AL475">
        <v>0</v>
      </c>
      <c r="AM475">
        <v>0</v>
      </c>
      <c r="AN475">
        <v>0</v>
      </c>
      <c r="AO475">
        <v>0.55110000000000003</v>
      </c>
      <c r="AP475">
        <v>1</v>
      </c>
      <c r="AQ475">
        <v>1</v>
      </c>
      <c r="AR475" t="s">
        <v>95</v>
      </c>
      <c r="AS475" t="s">
        <v>94</v>
      </c>
      <c r="AT475" t="s">
        <v>95</v>
      </c>
      <c r="AU475" t="s">
        <v>95</v>
      </c>
      <c r="AV475" t="s">
        <v>95</v>
      </c>
      <c r="AW475" t="s">
        <v>95</v>
      </c>
      <c r="AX475" t="s">
        <v>94</v>
      </c>
      <c r="AY475" t="s">
        <v>94</v>
      </c>
      <c r="AZ475" t="s">
        <v>95</v>
      </c>
      <c r="BA475" t="s">
        <v>94</v>
      </c>
      <c r="BB475" t="s">
        <v>94</v>
      </c>
      <c r="BC475" t="s">
        <v>94</v>
      </c>
      <c r="BD475" t="s">
        <v>94</v>
      </c>
      <c r="BE475">
        <v>1</v>
      </c>
      <c r="BI475">
        <v>0</v>
      </c>
      <c r="BS475">
        <v>1</v>
      </c>
      <c r="BT475">
        <v>1</v>
      </c>
      <c r="BU475">
        <v>0</v>
      </c>
      <c r="BV475">
        <v>0</v>
      </c>
      <c r="BW475">
        <v>0</v>
      </c>
      <c r="BX475">
        <v>0</v>
      </c>
      <c r="BY475">
        <v>586</v>
      </c>
      <c r="CG475" s="4">
        <v>1</v>
      </c>
      <c r="CH475" s="4">
        <v>1</v>
      </c>
      <c r="CI475" s="5">
        <v>0</v>
      </c>
      <c r="CJ475" s="5">
        <v>0</v>
      </c>
      <c r="CK475" s="5">
        <v>0</v>
      </c>
      <c r="CL475" s="5">
        <v>0</v>
      </c>
    </row>
    <row r="476" spans="1:90" hidden="1" x14ac:dyDescent="0.2">
      <c r="A476" t="s">
        <v>962</v>
      </c>
      <c r="B476" t="s">
        <v>951</v>
      </c>
      <c r="C476" t="s">
        <v>115</v>
      </c>
      <c r="D476">
        <v>2.4</v>
      </c>
      <c r="E476" t="s">
        <v>628</v>
      </c>
      <c r="F476" t="s">
        <v>963</v>
      </c>
      <c r="G476" t="s">
        <v>959</v>
      </c>
      <c r="H476" t="s">
        <v>954</v>
      </c>
      <c r="I476">
        <v>0.16164000000000001</v>
      </c>
      <c r="J476">
        <v>4.3658000000000004E-3</v>
      </c>
      <c r="K476">
        <v>3.6546000000000002E-2</v>
      </c>
      <c r="L476">
        <v>2013.5</v>
      </c>
      <c r="M476">
        <v>27.187000000000001</v>
      </c>
      <c r="N476">
        <v>0.99048999999999998</v>
      </c>
      <c r="O476">
        <v>1554.5</v>
      </c>
      <c r="P476" s="1">
        <v>157560</v>
      </c>
      <c r="Q476">
        <v>-73.09</v>
      </c>
      <c r="R476">
        <v>0.97665999999999997</v>
      </c>
      <c r="S476" t="e">
        <f>-inf</f>
        <v>#NAME?</v>
      </c>
      <c r="T476">
        <v>2.0952999999999999E-2</v>
      </c>
      <c r="U476">
        <v>1.8651999999999998E-2</v>
      </c>
      <c r="V476">
        <v>-17.739000000000001</v>
      </c>
      <c r="W476">
        <v>-55.216999999999999</v>
      </c>
      <c r="X476">
        <v>0.59375999999999995</v>
      </c>
      <c r="Y476">
        <v>0.57769999999999999</v>
      </c>
      <c r="Z476">
        <v>0.97170000000000001</v>
      </c>
      <c r="AA476">
        <v>0.91510000000000002</v>
      </c>
      <c r="AB476">
        <v>2.3074000000000001E-2</v>
      </c>
      <c r="AC476">
        <v>2.0056000000000001E-2</v>
      </c>
      <c r="AD476">
        <v>4</v>
      </c>
      <c r="AE476">
        <v>4</v>
      </c>
      <c r="AF476">
        <v>0.76488</v>
      </c>
      <c r="AG476">
        <v>0.41414000000000001</v>
      </c>
      <c r="AH476">
        <v>0.35074</v>
      </c>
      <c r="AI476">
        <v>11</v>
      </c>
      <c r="AJ476">
        <v>0</v>
      </c>
      <c r="AK476">
        <v>3</v>
      </c>
      <c r="AL476">
        <v>0</v>
      </c>
      <c r="AM476">
        <v>0</v>
      </c>
      <c r="AN476">
        <v>0</v>
      </c>
      <c r="AO476">
        <v>0.7208</v>
      </c>
      <c r="AP476">
        <v>1</v>
      </c>
      <c r="AQ476">
        <v>1</v>
      </c>
      <c r="AR476" t="s">
        <v>95</v>
      </c>
      <c r="AS476" t="s">
        <v>94</v>
      </c>
      <c r="AT476" t="s">
        <v>95</v>
      </c>
      <c r="AU476" t="s">
        <v>95</v>
      </c>
      <c r="AV476" t="s">
        <v>95</v>
      </c>
      <c r="AW476" t="s">
        <v>95</v>
      </c>
      <c r="AX476" t="s">
        <v>95</v>
      </c>
      <c r="AY476" t="s">
        <v>95</v>
      </c>
      <c r="AZ476" t="s">
        <v>95</v>
      </c>
      <c r="BA476" t="s">
        <v>94</v>
      </c>
      <c r="BB476" t="s">
        <v>94</v>
      </c>
      <c r="BC476" t="s">
        <v>94</v>
      </c>
      <c r="BD476" t="s">
        <v>94</v>
      </c>
      <c r="BE476">
        <v>2</v>
      </c>
      <c r="BI476">
        <v>0</v>
      </c>
      <c r="BS476">
        <v>1</v>
      </c>
      <c r="BT476">
        <v>1</v>
      </c>
      <c r="BU476">
        <v>0</v>
      </c>
      <c r="BV476">
        <v>0</v>
      </c>
      <c r="BW476">
        <v>0</v>
      </c>
      <c r="BX476">
        <v>0</v>
      </c>
      <c r="BY476">
        <v>587</v>
      </c>
      <c r="CG476" s="4">
        <v>1</v>
      </c>
      <c r="CH476" s="4">
        <v>1</v>
      </c>
      <c r="CI476" s="5">
        <v>0</v>
      </c>
      <c r="CJ476" s="5">
        <v>0</v>
      </c>
      <c r="CK476" s="5">
        <v>0</v>
      </c>
      <c r="CL476" s="5">
        <v>0</v>
      </c>
    </row>
    <row r="477" spans="1:90" hidden="1" x14ac:dyDescent="0.2">
      <c r="A477" t="s">
        <v>964</v>
      </c>
      <c r="B477" t="s">
        <v>951</v>
      </c>
      <c r="C477" t="s">
        <v>115</v>
      </c>
      <c r="D477">
        <v>3.2</v>
      </c>
      <c r="E477" t="s">
        <v>120</v>
      </c>
      <c r="F477" t="s">
        <v>965</v>
      </c>
      <c r="G477" t="s">
        <v>966</v>
      </c>
      <c r="H477" t="s">
        <v>954</v>
      </c>
      <c r="I477">
        <v>-8.7225999999999998E-2</v>
      </c>
      <c r="J477">
        <v>-8.7221999999999994E-2</v>
      </c>
      <c r="K477">
        <v>-2.2499999999999998E-3</v>
      </c>
      <c r="L477">
        <v>1903.9</v>
      </c>
      <c r="M477">
        <v>-50.38</v>
      </c>
      <c r="N477">
        <v>669.81</v>
      </c>
      <c r="O477">
        <v>1.8761000000000001</v>
      </c>
      <c r="P477">
        <v>1971.3</v>
      </c>
      <c r="Q477">
        <v>4.5724</v>
      </c>
      <c r="R477">
        <v>0.36059000000000002</v>
      </c>
      <c r="S477">
        <v>2.2787999999999999</v>
      </c>
      <c r="T477">
        <v>5.2367000000000004E-3</v>
      </c>
      <c r="U477">
        <v>4.9246999999999997E-3</v>
      </c>
      <c r="V477">
        <v>0.36059999999999998</v>
      </c>
      <c r="W477" t="e">
        <f>-inf</f>
        <v>#NAME?</v>
      </c>
      <c r="X477">
        <v>5.2367000000000004E-3</v>
      </c>
      <c r="Y477">
        <v>4.9246999999999997E-3</v>
      </c>
      <c r="Z477">
        <v>0.31476999999999999</v>
      </c>
      <c r="AA477" t="e">
        <f>-inf</f>
        <v>#NAME?</v>
      </c>
      <c r="AB477">
        <v>5.4212000000000002E-3</v>
      </c>
      <c r="AC477">
        <v>5.1111000000000004E-3</v>
      </c>
      <c r="AD477">
        <v>3</v>
      </c>
      <c r="AE477">
        <v>3</v>
      </c>
      <c r="AF477" s="1">
        <v>5.6733E-5</v>
      </c>
      <c r="AG477" s="1">
        <v>3.2845000000000001E-5</v>
      </c>
      <c r="AH477" s="1">
        <v>2.3887999999999999E-5</v>
      </c>
      <c r="AI477">
        <v>5</v>
      </c>
      <c r="AJ477">
        <v>2</v>
      </c>
      <c r="AK477">
        <v>1</v>
      </c>
      <c r="AL477">
        <v>0</v>
      </c>
      <c r="AM477">
        <v>1</v>
      </c>
      <c r="AN477">
        <v>0</v>
      </c>
      <c r="AO477">
        <v>0.53232000000000002</v>
      </c>
      <c r="AP477">
        <v>1</v>
      </c>
      <c r="AQ477">
        <v>1</v>
      </c>
      <c r="AR477" t="s">
        <v>94</v>
      </c>
      <c r="AS477" t="s">
        <v>96</v>
      </c>
      <c r="AT477" t="s">
        <v>95</v>
      </c>
      <c r="AU477" t="s">
        <v>95</v>
      </c>
      <c r="AV477" t="s">
        <v>95</v>
      </c>
      <c r="AW477" t="s">
        <v>95</v>
      </c>
      <c r="AX477" t="s">
        <v>94</v>
      </c>
      <c r="AY477" t="s">
        <v>94</v>
      </c>
      <c r="AZ477" t="s">
        <v>95</v>
      </c>
      <c r="BA477" t="s">
        <v>96</v>
      </c>
      <c r="BB477" t="s">
        <v>96</v>
      </c>
      <c r="BC477" t="s">
        <v>96</v>
      </c>
      <c r="BD477" t="s">
        <v>96</v>
      </c>
      <c r="BE477">
        <v>3</v>
      </c>
      <c r="BG477" t="s">
        <v>923</v>
      </c>
      <c r="BI477">
        <v>0</v>
      </c>
      <c r="BS477">
        <v>1</v>
      </c>
      <c r="BT477">
        <v>1</v>
      </c>
      <c r="BU477">
        <v>0</v>
      </c>
      <c r="BV477">
        <v>0</v>
      </c>
      <c r="BW477">
        <v>0</v>
      </c>
      <c r="BX477">
        <v>0</v>
      </c>
      <c r="BY477">
        <v>588</v>
      </c>
      <c r="CG477" s="4">
        <v>0</v>
      </c>
      <c r="CH477" s="4">
        <v>1</v>
      </c>
      <c r="CI477" s="5">
        <v>0</v>
      </c>
      <c r="CJ477" s="5">
        <v>0</v>
      </c>
      <c r="CK477" s="5">
        <v>0</v>
      </c>
      <c r="CL477" s="5">
        <v>0</v>
      </c>
    </row>
    <row r="478" spans="1:90" hidden="1" x14ac:dyDescent="0.2">
      <c r="A478" t="s">
        <v>967</v>
      </c>
      <c r="B478" t="s">
        <v>951</v>
      </c>
      <c r="C478" t="s">
        <v>115</v>
      </c>
      <c r="D478">
        <v>3.2</v>
      </c>
      <c r="E478" t="s">
        <v>120</v>
      </c>
      <c r="F478" t="s">
        <v>968</v>
      </c>
      <c r="G478" t="s">
        <v>966</v>
      </c>
      <c r="H478" t="s">
        <v>954</v>
      </c>
      <c r="I478">
        <v>-8.8416999999999994</v>
      </c>
      <c r="J478">
        <v>2.5515999999999999E-4</v>
      </c>
      <c r="K478">
        <v>-7.7499999999999999E-3</v>
      </c>
      <c r="L478">
        <v>2021.2</v>
      </c>
      <c r="M478">
        <v>-0.49701000000000001</v>
      </c>
      <c r="N478">
        <v>0.23200000000000001</v>
      </c>
      <c r="O478">
        <v>1555.7</v>
      </c>
      <c r="P478" s="1">
        <v>157450</v>
      </c>
      <c r="Q478">
        <v>15.864000000000001</v>
      </c>
      <c r="R478">
        <v>0.74202000000000001</v>
      </c>
      <c r="S478">
        <v>1.516</v>
      </c>
      <c r="T478">
        <v>1.3063999999999999E-2</v>
      </c>
      <c r="U478">
        <v>1.0666999999999999E-2</v>
      </c>
      <c r="V478">
        <v>-70.742999999999995</v>
      </c>
      <c r="W478" t="e">
        <f>-inf</f>
        <v>#NAME?</v>
      </c>
      <c r="X478">
        <v>0.21786</v>
      </c>
      <c r="Y478">
        <v>0.21632999999999999</v>
      </c>
      <c r="Z478">
        <v>0.24210999999999999</v>
      </c>
      <c r="AA478" t="e">
        <f>-inf</f>
        <v>#NAME?</v>
      </c>
      <c r="AB478">
        <v>2.2391999999999999E-2</v>
      </c>
      <c r="AC478">
        <v>2.1111000000000001E-2</v>
      </c>
      <c r="AD478">
        <v>3</v>
      </c>
      <c r="AE478">
        <v>3</v>
      </c>
      <c r="AF478">
        <v>1.069</v>
      </c>
      <c r="AG478">
        <v>0.79740999999999995</v>
      </c>
      <c r="AH478">
        <v>0.27155000000000001</v>
      </c>
      <c r="AI478">
        <v>5</v>
      </c>
      <c r="AJ478">
        <v>1</v>
      </c>
      <c r="AK478">
        <v>0</v>
      </c>
      <c r="AL478">
        <v>1</v>
      </c>
      <c r="AM478">
        <v>0</v>
      </c>
      <c r="AN478">
        <v>0</v>
      </c>
      <c r="AO478">
        <v>0.69843999999999995</v>
      </c>
      <c r="AP478">
        <v>1</v>
      </c>
      <c r="AQ478">
        <v>1</v>
      </c>
      <c r="AR478" t="s">
        <v>95</v>
      </c>
      <c r="AS478" t="s">
        <v>96</v>
      </c>
      <c r="AT478" t="s">
        <v>95</v>
      </c>
      <c r="AU478" t="s">
        <v>95</v>
      </c>
      <c r="AV478" t="s">
        <v>95</v>
      </c>
      <c r="AW478" t="s">
        <v>95</v>
      </c>
      <c r="AX478" t="s">
        <v>94</v>
      </c>
      <c r="AY478" t="s">
        <v>95</v>
      </c>
      <c r="AZ478" t="s">
        <v>94</v>
      </c>
      <c r="BA478" t="s">
        <v>96</v>
      </c>
      <c r="BB478" t="s">
        <v>96</v>
      </c>
      <c r="BC478" t="s">
        <v>96</v>
      </c>
      <c r="BD478" t="s">
        <v>96</v>
      </c>
      <c r="BE478">
        <v>3</v>
      </c>
      <c r="BG478" t="s">
        <v>923</v>
      </c>
      <c r="BI478">
        <v>0</v>
      </c>
      <c r="BS478">
        <v>0</v>
      </c>
      <c r="BT478">
        <v>1</v>
      </c>
      <c r="BU478">
        <v>0</v>
      </c>
      <c r="BV478">
        <v>0</v>
      </c>
      <c r="BW478">
        <v>0</v>
      </c>
      <c r="BX478">
        <v>0</v>
      </c>
      <c r="BY478">
        <v>589</v>
      </c>
      <c r="CG478" s="4">
        <v>0</v>
      </c>
      <c r="CH478" s="4">
        <v>1</v>
      </c>
      <c r="CI478" s="5">
        <v>0</v>
      </c>
      <c r="CJ478" s="5">
        <v>0</v>
      </c>
      <c r="CK478" s="5">
        <v>0</v>
      </c>
      <c r="CL478" s="5">
        <v>0</v>
      </c>
    </row>
    <row r="479" spans="1:90" hidden="1" x14ac:dyDescent="0.2">
      <c r="A479" t="s">
        <v>969</v>
      </c>
      <c r="B479" t="s">
        <v>951</v>
      </c>
      <c r="C479" t="s">
        <v>115</v>
      </c>
      <c r="D479">
        <v>3.2</v>
      </c>
      <c r="E479" t="s">
        <v>120</v>
      </c>
      <c r="F479" t="s">
        <v>970</v>
      </c>
      <c r="G479" t="s">
        <v>966</v>
      </c>
      <c r="H479" t="s">
        <v>954</v>
      </c>
      <c r="J479">
        <v>-3.7891000000000001E-3</v>
      </c>
      <c r="K479">
        <v>-5.0999999999999997E-2</v>
      </c>
      <c r="O479">
        <v>-1543.6</v>
      </c>
      <c r="P479" s="1">
        <v>-152770</v>
      </c>
      <c r="Q479">
        <v>103.29</v>
      </c>
      <c r="V479">
        <v>-14.375999999999999</v>
      </c>
      <c r="W479" t="e">
        <f>-inf</f>
        <v>#NAME?</v>
      </c>
      <c r="X479">
        <v>0.32887</v>
      </c>
      <c r="Y479">
        <v>0.318</v>
      </c>
      <c r="Z479">
        <v>0.98607</v>
      </c>
      <c r="AA479" t="e">
        <f>-inf</f>
        <v>#NAME?</v>
      </c>
      <c r="AB479">
        <v>9.8995000000000003E-3</v>
      </c>
      <c r="AC479">
        <v>9.3332999999999992E-3</v>
      </c>
      <c r="AD479">
        <v>3</v>
      </c>
      <c r="AE479">
        <v>3</v>
      </c>
      <c r="AI479">
        <v>5</v>
      </c>
      <c r="AJ479">
        <v>2</v>
      </c>
      <c r="AK479">
        <v>0</v>
      </c>
      <c r="AL479">
        <v>0</v>
      </c>
      <c r="AM479">
        <v>0</v>
      </c>
      <c r="AN479">
        <v>0</v>
      </c>
      <c r="AO479">
        <v>0.60899000000000003</v>
      </c>
      <c r="AP479">
        <v>1</v>
      </c>
      <c r="AQ479">
        <v>1</v>
      </c>
      <c r="AR479" t="s">
        <v>96</v>
      </c>
      <c r="AS479" t="s">
        <v>96</v>
      </c>
      <c r="AT479" t="s">
        <v>95</v>
      </c>
      <c r="AU479" t="s">
        <v>95</v>
      </c>
      <c r="AV479" t="s">
        <v>95</v>
      </c>
      <c r="AW479" t="s">
        <v>95</v>
      </c>
      <c r="AX479" t="s">
        <v>94</v>
      </c>
      <c r="AY479" t="s">
        <v>94</v>
      </c>
      <c r="AZ479" t="s">
        <v>95</v>
      </c>
      <c r="BA479" t="s">
        <v>96</v>
      </c>
      <c r="BB479" t="s">
        <v>96</v>
      </c>
      <c r="BC479" t="s">
        <v>96</v>
      </c>
      <c r="BD479" t="s">
        <v>96</v>
      </c>
      <c r="BE479">
        <v>2</v>
      </c>
      <c r="BG479" t="s">
        <v>923</v>
      </c>
      <c r="BI479">
        <v>0</v>
      </c>
      <c r="BS479">
        <v>1</v>
      </c>
      <c r="BT479">
        <v>1</v>
      </c>
      <c r="BU479">
        <v>0</v>
      </c>
      <c r="BV479">
        <v>0</v>
      </c>
      <c r="BW479">
        <v>0</v>
      </c>
      <c r="BX479">
        <v>0</v>
      </c>
      <c r="BY479">
        <v>590</v>
      </c>
      <c r="CG479" s="4">
        <v>0</v>
      </c>
      <c r="CH479" s="4">
        <v>1</v>
      </c>
      <c r="CI479" s="5">
        <v>0</v>
      </c>
      <c r="CJ479" s="5">
        <v>0</v>
      </c>
      <c r="CK479" s="5">
        <v>0</v>
      </c>
      <c r="CL479" s="5">
        <v>0</v>
      </c>
    </row>
    <row r="480" spans="1:90" hidden="1" x14ac:dyDescent="0.2">
      <c r="A480" t="s">
        <v>971</v>
      </c>
      <c r="B480" t="s">
        <v>951</v>
      </c>
      <c r="C480" t="s">
        <v>115</v>
      </c>
      <c r="D480">
        <v>3.2</v>
      </c>
      <c r="E480" t="s">
        <v>120</v>
      </c>
      <c r="F480" t="s">
        <v>972</v>
      </c>
      <c r="G480" t="s">
        <v>966</v>
      </c>
      <c r="H480" t="s">
        <v>954</v>
      </c>
      <c r="I480">
        <v>0.16047</v>
      </c>
      <c r="J480">
        <v>0.14152999999999999</v>
      </c>
      <c r="K480">
        <v>6.0999999999999999E-2</v>
      </c>
      <c r="L480">
        <v>2031.8</v>
      </c>
      <c r="M480">
        <v>27.385000000000002</v>
      </c>
      <c r="N480">
        <v>3.7494000000000001</v>
      </c>
      <c r="O480">
        <v>5.7118000000000002</v>
      </c>
      <c r="P480">
        <v>2037.4</v>
      </c>
      <c r="Q480">
        <v>-122.72</v>
      </c>
      <c r="R480">
        <v>1</v>
      </c>
      <c r="S480">
        <v>1</v>
      </c>
      <c r="T480" s="1">
        <v>5.8344999999999997E-15</v>
      </c>
      <c r="U480" s="1">
        <v>5.7175999999999997E-15</v>
      </c>
      <c r="V480">
        <v>0.99990000000000001</v>
      </c>
      <c r="W480" t="e">
        <f>-inf</f>
        <v>#NAME?</v>
      </c>
      <c r="X480">
        <v>1.0147999999999999E-3</v>
      </c>
      <c r="Y480">
        <v>9.5032000000000005E-4</v>
      </c>
      <c r="Z480">
        <v>0.99499000000000004</v>
      </c>
      <c r="AA480" t="e">
        <f>-inf</f>
        <v>#NAME?</v>
      </c>
      <c r="AB480">
        <v>7.0711000000000003E-3</v>
      </c>
      <c r="AC480">
        <v>6.6667000000000002E-3</v>
      </c>
      <c r="AD480">
        <v>3</v>
      </c>
      <c r="AE480">
        <v>3</v>
      </c>
      <c r="AF480">
        <v>0.15015999999999999</v>
      </c>
      <c r="AG480">
        <v>8.5079000000000002E-2</v>
      </c>
      <c r="AH480">
        <v>6.5075999999999995E-2</v>
      </c>
      <c r="AI480">
        <v>5</v>
      </c>
      <c r="AJ480">
        <v>0</v>
      </c>
      <c r="AK480">
        <v>2</v>
      </c>
      <c r="AL480">
        <v>0</v>
      </c>
      <c r="AM480">
        <v>0</v>
      </c>
      <c r="AN480">
        <v>0</v>
      </c>
      <c r="AO480">
        <v>0.62600999999999996</v>
      </c>
      <c r="AP480">
        <v>1</v>
      </c>
      <c r="AQ480">
        <v>1</v>
      </c>
      <c r="AR480" t="s">
        <v>95</v>
      </c>
      <c r="AS480" t="s">
        <v>96</v>
      </c>
      <c r="AT480" t="s">
        <v>95</v>
      </c>
      <c r="AU480" t="s">
        <v>95</v>
      </c>
      <c r="AV480" t="s">
        <v>95</v>
      </c>
      <c r="AW480" t="s">
        <v>95</v>
      </c>
      <c r="AX480" t="s">
        <v>94</v>
      </c>
      <c r="AY480" t="s">
        <v>94</v>
      </c>
      <c r="AZ480" t="s">
        <v>95</v>
      </c>
      <c r="BA480" t="s">
        <v>96</v>
      </c>
      <c r="BB480" t="s">
        <v>96</v>
      </c>
      <c r="BC480" t="s">
        <v>96</v>
      </c>
      <c r="BD480" t="s">
        <v>96</v>
      </c>
      <c r="BE480">
        <v>2</v>
      </c>
      <c r="BG480" t="s">
        <v>923</v>
      </c>
      <c r="BI480">
        <v>0</v>
      </c>
      <c r="BS480">
        <v>1</v>
      </c>
      <c r="BT480">
        <v>1</v>
      </c>
      <c r="BU480">
        <v>0</v>
      </c>
      <c r="BV480">
        <v>0</v>
      </c>
      <c r="BW480">
        <v>0</v>
      </c>
      <c r="BX480">
        <v>1</v>
      </c>
      <c r="BY480">
        <v>591</v>
      </c>
      <c r="CG480" s="4">
        <v>0</v>
      </c>
      <c r="CH480" s="4">
        <v>1</v>
      </c>
      <c r="CI480" s="5">
        <v>0</v>
      </c>
      <c r="CJ480" s="5">
        <v>0</v>
      </c>
      <c r="CK480" s="5">
        <v>0</v>
      </c>
      <c r="CL480" s="5">
        <v>1</v>
      </c>
    </row>
    <row r="481" spans="1:90" hidden="1" x14ac:dyDescent="0.2">
      <c r="A481" t="s">
        <v>973</v>
      </c>
      <c r="B481" t="s">
        <v>951</v>
      </c>
      <c r="C481" t="s">
        <v>115</v>
      </c>
      <c r="D481">
        <v>3.5</v>
      </c>
      <c r="E481" t="s">
        <v>317</v>
      </c>
      <c r="F481" t="s">
        <v>318</v>
      </c>
      <c r="G481" t="s">
        <v>319</v>
      </c>
      <c r="H481" t="s">
        <v>954</v>
      </c>
      <c r="I481">
        <v>0.31269000000000002</v>
      </c>
      <c r="J481">
        <v>0.10188999999999999</v>
      </c>
      <c r="K481">
        <v>33.104999999999997</v>
      </c>
      <c r="L481">
        <v>2013.9</v>
      </c>
      <c r="M481">
        <v>14.054</v>
      </c>
      <c r="N481">
        <v>1511.3</v>
      </c>
      <c r="O481">
        <v>6.3236000000000004E-3</v>
      </c>
      <c r="P481">
        <v>1901</v>
      </c>
      <c r="Q481">
        <v>-65905</v>
      </c>
      <c r="R481">
        <v>0.99402000000000001</v>
      </c>
      <c r="S481">
        <v>0.99358000000000002</v>
      </c>
      <c r="T481">
        <v>38.584000000000003</v>
      </c>
      <c r="U481">
        <v>28.998999999999999</v>
      </c>
      <c r="V481">
        <v>0.93650999999999995</v>
      </c>
      <c r="W481">
        <v>0.93347999999999998</v>
      </c>
      <c r="X481">
        <v>125.7</v>
      </c>
      <c r="Y481">
        <v>98.668999999999997</v>
      </c>
      <c r="Z481">
        <v>0.74285000000000001</v>
      </c>
      <c r="AA481">
        <v>0.73060999999999998</v>
      </c>
      <c r="AB481">
        <v>252.96</v>
      </c>
      <c r="AC481">
        <v>228.62</v>
      </c>
      <c r="AD481">
        <v>45</v>
      </c>
      <c r="AE481">
        <v>45</v>
      </c>
      <c r="AF481">
        <v>0.92898000000000003</v>
      </c>
      <c r="AG481">
        <v>6.6167000000000005E-4</v>
      </c>
      <c r="AH481">
        <v>0.92832000000000003</v>
      </c>
      <c r="AI481">
        <v>45</v>
      </c>
      <c r="AJ481">
        <v>0</v>
      </c>
      <c r="AK481">
        <v>44</v>
      </c>
      <c r="AL481">
        <v>0</v>
      </c>
      <c r="AM481">
        <v>0</v>
      </c>
      <c r="AN481">
        <v>1</v>
      </c>
      <c r="AO481">
        <v>0.93933</v>
      </c>
      <c r="AP481">
        <v>0</v>
      </c>
      <c r="AQ481">
        <v>0</v>
      </c>
      <c r="AR481" t="s">
        <v>95</v>
      </c>
      <c r="AS481" t="s">
        <v>95</v>
      </c>
      <c r="AT481" t="s">
        <v>95</v>
      </c>
      <c r="AU481" t="s">
        <v>95</v>
      </c>
      <c r="AV481" t="s">
        <v>95</v>
      </c>
      <c r="AW481" t="s">
        <v>95</v>
      </c>
      <c r="AX481" t="s">
        <v>95</v>
      </c>
      <c r="AY481" t="s">
        <v>95</v>
      </c>
      <c r="AZ481" t="s">
        <v>95</v>
      </c>
      <c r="BA481" t="s">
        <v>95</v>
      </c>
      <c r="BB481" t="s">
        <v>95</v>
      </c>
      <c r="BC481" t="s">
        <v>95</v>
      </c>
      <c r="BD481" t="s">
        <v>95</v>
      </c>
      <c r="BI481">
        <v>0</v>
      </c>
      <c r="BJ481" t="s">
        <v>137</v>
      </c>
      <c r="BK481" t="s">
        <v>133</v>
      </c>
      <c r="BL481">
        <v>1</v>
      </c>
      <c r="BM481">
        <v>1</v>
      </c>
      <c r="BN481">
        <v>0</v>
      </c>
      <c r="BO481">
        <v>0</v>
      </c>
      <c r="BP481">
        <v>0</v>
      </c>
      <c r="BQ481">
        <v>1</v>
      </c>
      <c r="BS481">
        <v>1</v>
      </c>
      <c r="BT481">
        <v>1</v>
      </c>
      <c r="BU481">
        <v>0</v>
      </c>
      <c r="BV481">
        <v>0</v>
      </c>
      <c r="BW481">
        <v>0</v>
      </c>
      <c r="BX481">
        <v>1</v>
      </c>
      <c r="BY481">
        <v>592</v>
      </c>
      <c r="CG481" s="4">
        <v>1</v>
      </c>
      <c r="CH481" s="4">
        <v>1</v>
      </c>
      <c r="CI481" s="5">
        <v>0</v>
      </c>
      <c r="CJ481" s="5">
        <v>0</v>
      </c>
      <c r="CK481" s="5">
        <v>0</v>
      </c>
      <c r="CL481" s="5">
        <v>1</v>
      </c>
    </row>
    <row r="482" spans="1:90" hidden="1" x14ac:dyDescent="0.2">
      <c r="A482" t="s">
        <v>974</v>
      </c>
      <c r="B482" t="s">
        <v>951</v>
      </c>
      <c r="C482" t="s">
        <v>115</v>
      </c>
      <c r="D482">
        <v>3.5</v>
      </c>
      <c r="E482" t="s">
        <v>317</v>
      </c>
      <c r="F482" t="s">
        <v>321</v>
      </c>
      <c r="G482" t="s">
        <v>322</v>
      </c>
      <c r="H482" t="s">
        <v>954</v>
      </c>
      <c r="I482">
        <v>0.68062</v>
      </c>
      <c r="J482">
        <v>4.6829000000000003E-2</v>
      </c>
      <c r="K482">
        <v>2.0543</v>
      </c>
      <c r="L482">
        <v>2007.9</v>
      </c>
      <c r="M482">
        <v>6.4565000000000001</v>
      </c>
      <c r="N482">
        <v>77.540000000000006</v>
      </c>
      <c r="O482">
        <v>1.7616000000000001</v>
      </c>
      <c r="P482">
        <v>1942.7</v>
      </c>
      <c r="Q482">
        <v>-4081.5</v>
      </c>
      <c r="R482">
        <v>0.49228</v>
      </c>
      <c r="S482">
        <v>0.45512999999999998</v>
      </c>
      <c r="T482">
        <v>32.884</v>
      </c>
      <c r="U482">
        <v>17.224</v>
      </c>
      <c r="V482">
        <v>0.26373999999999997</v>
      </c>
      <c r="W482">
        <v>0.22867999999999999</v>
      </c>
      <c r="X482">
        <v>39.598999999999997</v>
      </c>
      <c r="Y482">
        <v>24.556000000000001</v>
      </c>
      <c r="Z482">
        <v>0.3342</v>
      </c>
      <c r="AA482">
        <v>0.30249999999999999</v>
      </c>
      <c r="AB482">
        <v>37.656999999999996</v>
      </c>
      <c r="AC482">
        <v>22.096</v>
      </c>
      <c r="AD482">
        <v>45</v>
      </c>
      <c r="AE482">
        <v>39</v>
      </c>
      <c r="AF482">
        <v>2.5792999999999999</v>
      </c>
      <c r="AG482">
        <v>1.2897E-2</v>
      </c>
      <c r="AH482">
        <v>2.5663999999999998</v>
      </c>
      <c r="AI482">
        <v>45</v>
      </c>
      <c r="AJ482">
        <v>9</v>
      </c>
      <c r="AK482">
        <v>44</v>
      </c>
      <c r="AL482">
        <v>1</v>
      </c>
      <c r="AM482">
        <v>0</v>
      </c>
      <c r="AN482">
        <v>1</v>
      </c>
      <c r="AO482">
        <v>0.92825000000000002</v>
      </c>
      <c r="AP482">
        <v>0</v>
      </c>
      <c r="AQ482">
        <v>0</v>
      </c>
      <c r="AR482" t="s">
        <v>94</v>
      </c>
      <c r="AS482" t="s">
        <v>95</v>
      </c>
      <c r="AT482" t="s">
        <v>95</v>
      </c>
      <c r="AU482" t="s">
        <v>95</v>
      </c>
      <c r="AV482" t="s">
        <v>94</v>
      </c>
      <c r="AW482" t="s">
        <v>94</v>
      </c>
      <c r="AX482" t="s">
        <v>95</v>
      </c>
      <c r="AY482" t="s">
        <v>95</v>
      </c>
      <c r="AZ482" t="s">
        <v>95</v>
      </c>
      <c r="BA482" t="s">
        <v>94</v>
      </c>
      <c r="BB482" t="s">
        <v>94</v>
      </c>
      <c r="BC482" t="s">
        <v>94</v>
      </c>
      <c r="BD482" t="s">
        <v>94</v>
      </c>
      <c r="BI482">
        <v>0</v>
      </c>
      <c r="BJ482" t="s">
        <v>132</v>
      </c>
      <c r="BK482" t="s">
        <v>133</v>
      </c>
      <c r="BL482">
        <v>1</v>
      </c>
      <c r="BM482">
        <v>1</v>
      </c>
      <c r="BN482">
        <v>0</v>
      </c>
      <c r="BO482">
        <v>0</v>
      </c>
      <c r="BP482">
        <v>0</v>
      </c>
      <c r="BQ482">
        <v>0</v>
      </c>
      <c r="BS482">
        <v>0</v>
      </c>
      <c r="BT482">
        <v>1</v>
      </c>
      <c r="BU482">
        <v>0</v>
      </c>
      <c r="BV482">
        <v>0</v>
      </c>
      <c r="BW482">
        <v>0</v>
      </c>
      <c r="BX482">
        <v>0</v>
      </c>
      <c r="BY482">
        <v>593</v>
      </c>
      <c r="BZ482" t="s">
        <v>123</v>
      </c>
      <c r="CG482" s="4">
        <v>1</v>
      </c>
      <c r="CH482" s="4">
        <v>1</v>
      </c>
      <c r="CI482" s="5">
        <v>0</v>
      </c>
      <c r="CJ482" s="5">
        <v>0</v>
      </c>
      <c r="CK482" s="5">
        <v>0</v>
      </c>
      <c r="CL482" s="5">
        <v>0</v>
      </c>
    </row>
    <row r="483" spans="1:90" hidden="1" x14ac:dyDescent="0.2">
      <c r="A483" t="s">
        <v>975</v>
      </c>
      <c r="B483" t="s">
        <v>951</v>
      </c>
      <c r="C483" t="s">
        <v>115</v>
      </c>
      <c r="D483">
        <v>3.5</v>
      </c>
      <c r="E483" t="s">
        <v>317</v>
      </c>
      <c r="F483" t="s">
        <v>325</v>
      </c>
      <c r="G483" t="s">
        <v>326</v>
      </c>
      <c r="H483" t="s">
        <v>954</v>
      </c>
      <c r="I483">
        <v>2.7947000000000002</v>
      </c>
      <c r="J483">
        <v>7.8020000000000006E-2</v>
      </c>
      <c r="K483">
        <v>5.5378999999999996</v>
      </c>
      <c r="L483">
        <v>2013.6</v>
      </c>
      <c r="M483">
        <v>1.5724</v>
      </c>
      <c r="N483">
        <v>235.53</v>
      </c>
      <c r="O483">
        <v>0.22245000000000001</v>
      </c>
      <c r="P483">
        <v>1934.3</v>
      </c>
      <c r="Q483">
        <v>-11026</v>
      </c>
      <c r="R483">
        <v>0.75710999999999995</v>
      </c>
      <c r="S483">
        <v>0.73934</v>
      </c>
      <c r="T483">
        <v>54.628</v>
      </c>
      <c r="U483">
        <v>25.66</v>
      </c>
      <c r="V483">
        <v>0.43765999999999999</v>
      </c>
      <c r="W483">
        <v>0.41088000000000002</v>
      </c>
      <c r="X483">
        <v>83.120999999999995</v>
      </c>
      <c r="Y483">
        <v>54.921999999999997</v>
      </c>
      <c r="Z483">
        <v>0.42102000000000001</v>
      </c>
      <c r="AA483">
        <v>0.39345000000000002</v>
      </c>
      <c r="AB483">
        <v>84.341999999999999</v>
      </c>
      <c r="AC483">
        <v>62.968000000000004</v>
      </c>
      <c r="AD483">
        <v>45</v>
      </c>
      <c r="AE483">
        <v>25</v>
      </c>
      <c r="AF483">
        <v>1.6940999999999999</v>
      </c>
      <c r="AG483">
        <v>4.2458000000000001E-3</v>
      </c>
      <c r="AH483">
        <v>1.6898</v>
      </c>
      <c r="AI483">
        <v>26</v>
      </c>
      <c r="AJ483">
        <v>8</v>
      </c>
      <c r="AK483">
        <v>21</v>
      </c>
      <c r="AL483">
        <v>1</v>
      </c>
      <c r="AM483">
        <v>1</v>
      </c>
      <c r="AN483">
        <v>1</v>
      </c>
      <c r="AO483">
        <v>0.92908999999999997</v>
      </c>
      <c r="AP483">
        <v>0</v>
      </c>
      <c r="AQ483">
        <v>0</v>
      </c>
      <c r="AR483" t="s">
        <v>95</v>
      </c>
      <c r="AS483" t="s">
        <v>95</v>
      </c>
      <c r="AT483" t="s">
        <v>95</v>
      </c>
      <c r="AU483" t="s">
        <v>95</v>
      </c>
      <c r="AV483" t="s">
        <v>95</v>
      </c>
      <c r="AW483" t="s">
        <v>95</v>
      </c>
      <c r="AX483" t="s">
        <v>95</v>
      </c>
      <c r="AY483" t="s">
        <v>95</v>
      </c>
      <c r="AZ483" t="s">
        <v>95</v>
      </c>
      <c r="BA483" t="s">
        <v>95</v>
      </c>
      <c r="BB483" t="s">
        <v>95</v>
      </c>
      <c r="BC483" t="s">
        <v>95</v>
      </c>
      <c r="BD483" t="s">
        <v>95</v>
      </c>
      <c r="BI483">
        <v>0</v>
      </c>
      <c r="BJ483" t="s">
        <v>132</v>
      </c>
      <c r="BK483" t="s">
        <v>133</v>
      </c>
      <c r="BL483">
        <v>1</v>
      </c>
      <c r="BM483">
        <v>1</v>
      </c>
      <c r="BN483">
        <v>0</v>
      </c>
      <c r="BO483">
        <v>0</v>
      </c>
      <c r="BP483">
        <v>0</v>
      </c>
      <c r="BQ483">
        <v>0</v>
      </c>
      <c r="BS483">
        <v>0</v>
      </c>
      <c r="BT483">
        <v>1</v>
      </c>
      <c r="BU483">
        <v>0</v>
      </c>
      <c r="BV483">
        <v>0</v>
      </c>
      <c r="BW483">
        <v>0</v>
      </c>
      <c r="BX483">
        <v>0</v>
      </c>
      <c r="BY483">
        <v>594</v>
      </c>
      <c r="BZ483" t="s">
        <v>123</v>
      </c>
      <c r="CG483" s="4">
        <v>1</v>
      </c>
      <c r="CH483" s="4">
        <v>1</v>
      </c>
      <c r="CI483" s="5">
        <v>0</v>
      </c>
      <c r="CJ483" s="5">
        <v>0</v>
      </c>
      <c r="CK483" s="5">
        <v>0</v>
      </c>
      <c r="CL483" s="5">
        <v>0</v>
      </c>
    </row>
    <row r="484" spans="1:90" hidden="1" x14ac:dyDescent="0.2">
      <c r="A484" t="s">
        <v>976</v>
      </c>
      <c r="B484" t="s">
        <v>951</v>
      </c>
      <c r="C484" t="s">
        <v>115</v>
      </c>
      <c r="D484">
        <v>3.5</v>
      </c>
      <c r="E484" t="s">
        <v>317</v>
      </c>
      <c r="F484" t="s">
        <v>328</v>
      </c>
      <c r="G484" t="s">
        <v>329</v>
      </c>
      <c r="H484" t="s">
        <v>954</v>
      </c>
      <c r="I484">
        <v>0.90119000000000005</v>
      </c>
      <c r="J484">
        <v>8.4075999999999998E-2</v>
      </c>
      <c r="K484">
        <v>120.73</v>
      </c>
      <c r="L484">
        <v>2013.7</v>
      </c>
      <c r="M484">
        <v>4.8762999999999996</v>
      </c>
      <c r="N484">
        <v>5160.7</v>
      </c>
      <c r="O484">
        <v>1.0800000000000001E-2</v>
      </c>
      <c r="P484">
        <v>1867.7</v>
      </c>
      <c r="Q484" s="1">
        <v>-240410</v>
      </c>
      <c r="R484">
        <v>0.55762</v>
      </c>
      <c r="S484">
        <v>0.52524999999999999</v>
      </c>
      <c r="T484">
        <v>1792.3</v>
      </c>
      <c r="U484">
        <v>740.1</v>
      </c>
      <c r="V484">
        <v>0.37215999999999999</v>
      </c>
      <c r="W484">
        <v>0.34226000000000001</v>
      </c>
      <c r="X484">
        <v>2135.1999999999998</v>
      </c>
      <c r="Y484">
        <v>1245.5999999999999</v>
      </c>
      <c r="Z484">
        <v>0.33855000000000002</v>
      </c>
      <c r="AA484">
        <v>0.30704999999999999</v>
      </c>
      <c r="AB484">
        <v>2191.6999999999998</v>
      </c>
      <c r="AC484">
        <v>1447.4</v>
      </c>
      <c r="AD484">
        <v>45</v>
      </c>
      <c r="AE484">
        <v>25</v>
      </c>
      <c r="AF484">
        <v>2.3127</v>
      </c>
      <c r="AG484" s="1">
        <v>9.3592000000000003E-7</v>
      </c>
      <c r="AH484">
        <v>2.3127</v>
      </c>
      <c r="AI484">
        <v>26</v>
      </c>
      <c r="AJ484">
        <v>6</v>
      </c>
      <c r="AK484">
        <v>21</v>
      </c>
      <c r="AL484">
        <v>1</v>
      </c>
      <c r="AM484">
        <v>1</v>
      </c>
      <c r="AN484">
        <v>1</v>
      </c>
      <c r="AO484">
        <v>0.71474000000000004</v>
      </c>
      <c r="AP484">
        <v>0</v>
      </c>
      <c r="AQ484">
        <v>0</v>
      </c>
      <c r="AR484" t="s">
        <v>94</v>
      </c>
      <c r="AS484" t="s">
        <v>95</v>
      </c>
      <c r="AT484" t="s">
        <v>95</v>
      </c>
      <c r="AU484" t="s">
        <v>94</v>
      </c>
      <c r="AV484" t="s">
        <v>94</v>
      </c>
      <c r="AW484" t="s">
        <v>94</v>
      </c>
      <c r="AX484" t="s">
        <v>95</v>
      </c>
      <c r="AY484" t="s">
        <v>95</v>
      </c>
      <c r="AZ484" t="s">
        <v>95</v>
      </c>
      <c r="BA484" t="s">
        <v>94</v>
      </c>
      <c r="BB484" t="s">
        <v>94</v>
      </c>
      <c r="BC484" t="s">
        <v>94</v>
      </c>
      <c r="BD484" t="s">
        <v>94</v>
      </c>
      <c r="BI484">
        <v>0</v>
      </c>
      <c r="BJ484" t="s">
        <v>132</v>
      </c>
      <c r="BK484" t="s">
        <v>133</v>
      </c>
      <c r="BL484">
        <v>1</v>
      </c>
      <c r="BM484">
        <v>1</v>
      </c>
      <c r="BN484">
        <v>0</v>
      </c>
      <c r="BO484">
        <v>0</v>
      </c>
      <c r="BP484">
        <v>0</v>
      </c>
      <c r="BQ484">
        <v>0</v>
      </c>
      <c r="BS484">
        <v>0</v>
      </c>
      <c r="BT484">
        <v>1</v>
      </c>
      <c r="BU484">
        <v>0</v>
      </c>
      <c r="BV484">
        <v>0</v>
      </c>
      <c r="BW484">
        <v>0</v>
      </c>
      <c r="BX484">
        <v>0</v>
      </c>
      <c r="BY484">
        <v>595</v>
      </c>
      <c r="BZ484" t="s">
        <v>123</v>
      </c>
      <c r="CG484" s="4">
        <v>1</v>
      </c>
      <c r="CH484" s="4">
        <v>1</v>
      </c>
      <c r="CI484" s="5">
        <v>0</v>
      </c>
      <c r="CJ484" s="5">
        <v>0</v>
      </c>
      <c r="CK484" s="5">
        <v>0</v>
      </c>
      <c r="CL484" s="5">
        <v>0</v>
      </c>
    </row>
    <row r="485" spans="1:90" hidden="1" x14ac:dyDescent="0.2">
      <c r="A485" t="s">
        <v>977</v>
      </c>
      <c r="B485" t="s">
        <v>951</v>
      </c>
      <c r="C485" t="s">
        <v>115</v>
      </c>
      <c r="D485">
        <v>3.5</v>
      </c>
      <c r="E485" t="s">
        <v>317</v>
      </c>
      <c r="F485" t="s">
        <v>331</v>
      </c>
      <c r="G485" t="s">
        <v>329</v>
      </c>
      <c r="H485" t="s">
        <v>954</v>
      </c>
      <c r="I485">
        <v>0.85124</v>
      </c>
      <c r="J485">
        <v>9.2147999999999994E-2</v>
      </c>
      <c r="K485">
        <v>312.33</v>
      </c>
      <c r="L485">
        <v>2014.3</v>
      </c>
      <c r="M485">
        <v>5.1623999999999999</v>
      </c>
      <c r="N485">
        <v>13720</v>
      </c>
      <c r="O485">
        <v>1.9212999999999999E-3</v>
      </c>
      <c r="P485">
        <v>1851.7</v>
      </c>
      <c r="Q485" s="1">
        <v>-622000</v>
      </c>
      <c r="R485">
        <v>0.50068000000000001</v>
      </c>
      <c r="S485">
        <v>0.46415000000000001</v>
      </c>
      <c r="T485">
        <v>5163.5</v>
      </c>
      <c r="U485">
        <v>1991.8</v>
      </c>
      <c r="V485">
        <v>0.36387999999999998</v>
      </c>
      <c r="W485">
        <v>0.33359</v>
      </c>
      <c r="X485">
        <v>5828.1</v>
      </c>
      <c r="Y485">
        <v>2945.3</v>
      </c>
      <c r="Z485">
        <v>0.30814000000000002</v>
      </c>
      <c r="AA485">
        <v>0.27518999999999999</v>
      </c>
      <c r="AB485">
        <v>6078.1</v>
      </c>
      <c r="AC485">
        <v>3625.6</v>
      </c>
      <c r="AD485">
        <v>45</v>
      </c>
      <c r="AE485">
        <v>26</v>
      </c>
      <c r="AF485">
        <v>2.9973000000000001</v>
      </c>
      <c r="AG485">
        <v>4.7374E-4</v>
      </c>
      <c r="AH485">
        <v>2.9967999999999999</v>
      </c>
      <c r="AI485">
        <v>28</v>
      </c>
      <c r="AJ485">
        <v>3</v>
      </c>
      <c r="AK485">
        <v>25</v>
      </c>
      <c r="AL485">
        <v>1</v>
      </c>
      <c r="AM485">
        <v>0</v>
      </c>
      <c r="AN485">
        <v>1</v>
      </c>
      <c r="AO485">
        <v>0.61987999999999999</v>
      </c>
      <c r="AP485">
        <v>0</v>
      </c>
      <c r="AQ485">
        <v>0</v>
      </c>
      <c r="AR485" t="s">
        <v>94</v>
      </c>
      <c r="AS485" t="s">
        <v>95</v>
      </c>
      <c r="AT485" t="s">
        <v>95</v>
      </c>
      <c r="AU485" t="s">
        <v>95</v>
      </c>
      <c r="AV485" t="s">
        <v>94</v>
      </c>
      <c r="AW485" t="s">
        <v>94</v>
      </c>
      <c r="AX485" t="s">
        <v>94</v>
      </c>
      <c r="AY485" t="s">
        <v>95</v>
      </c>
      <c r="AZ485" t="s">
        <v>95</v>
      </c>
      <c r="BA485" t="s">
        <v>94</v>
      </c>
      <c r="BB485" t="s">
        <v>94</v>
      </c>
      <c r="BC485" t="s">
        <v>94</v>
      </c>
      <c r="BD485" t="s">
        <v>94</v>
      </c>
      <c r="BI485">
        <v>0</v>
      </c>
      <c r="BJ485" t="s">
        <v>132</v>
      </c>
      <c r="BK485" t="s">
        <v>133</v>
      </c>
      <c r="BL485">
        <v>1</v>
      </c>
      <c r="BM485">
        <v>1</v>
      </c>
      <c r="BN485">
        <v>0</v>
      </c>
      <c r="BO485">
        <v>0</v>
      </c>
      <c r="BP485">
        <v>0</v>
      </c>
      <c r="BQ485">
        <v>0</v>
      </c>
      <c r="BS485">
        <v>0</v>
      </c>
      <c r="BT485">
        <v>1</v>
      </c>
      <c r="BU485">
        <v>0</v>
      </c>
      <c r="BV485">
        <v>0</v>
      </c>
      <c r="BW485">
        <v>0</v>
      </c>
      <c r="BX485">
        <v>0</v>
      </c>
      <c r="BY485">
        <v>596</v>
      </c>
      <c r="BZ485" t="s">
        <v>123</v>
      </c>
      <c r="CG485" s="4">
        <v>1</v>
      </c>
      <c r="CH485" s="4">
        <v>1</v>
      </c>
      <c r="CI485" s="5">
        <v>0</v>
      </c>
      <c r="CJ485" s="5">
        <v>0</v>
      </c>
      <c r="CK485" s="5">
        <v>0</v>
      </c>
      <c r="CL485" s="5">
        <v>0</v>
      </c>
    </row>
    <row r="486" spans="1:90" hidden="1" x14ac:dyDescent="0.2">
      <c r="A486" t="s">
        <v>978</v>
      </c>
      <c r="B486" t="s">
        <v>951</v>
      </c>
      <c r="C486" t="s">
        <v>115</v>
      </c>
      <c r="D486">
        <v>3.5</v>
      </c>
      <c r="E486" t="s">
        <v>317</v>
      </c>
      <c r="F486" t="s">
        <v>333</v>
      </c>
      <c r="G486" t="s">
        <v>326</v>
      </c>
      <c r="H486" t="s">
        <v>954</v>
      </c>
      <c r="I486">
        <v>2.7496999999999998</v>
      </c>
      <c r="J486">
        <v>7.9333000000000001E-2</v>
      </c>
      <c r="K486">
        <v>6.7317999999999998</v>
      </c>
      <c r="L486">
        <v>2013.6</v>
      </c>
      <c r="M486">
        <v>1.5981000000000001</v>
      </c>
      <c r="N486">
        <v>284.5</v>
      </c>
      <c r="O486">
        <v>0.15658</v>
      </c>
      <c r="P486">
        <v>1928.8</v>
      </c>
      <c r="Q486">
        <v>-13403</v>
      </c>
      <c r="R486">
        <v>0.78012000000000004</v>
      </c>
      <c r="S486">
        <v>0.76404000000000005</v>
      </c>
      <c r="T486">
        <v>61.6</v>
      </c>
      <c r="U486">
        <v>29.274000000000001</v>
      </c>
      <c r="V486">
        <v>0.46645999999999999</v>
      </c>
      <c r="W486">
        <v>0.44105</v>
      </c>
      <c r="X486">
        <v>95.956999999999994</v>
      </c>
      <c r="Y486">
        <v>63.914000000000001</v>
      </c>
      <c r="Z486">
        <v>0.44290000000000002</v>
      </c>
      <c r="AA486">
        <v>0.41637000000000002</v>
      </c>
      <c r="AB486">
        <v>98.052000000000007</v>
      </c>
      <c r="AC486">
        <v>74.153999999999996</v>
      </c>
      <c r="AD486">
        <v>45</v>
      </c>
      <c r="AE486">
        <v>28</v>
      </c>
      <c r="AF486">
        <v>1.6660999999999999</v>
      </c>
      <c r="AG486">
        <v>3.5149000000000001E-3</v>
      </c>
      <c r="AH486">
        <v>1.6626000000000001</v>
      </c>
      <c r="AI486">
        <v>32</v>
      </c>
      <c r="AJ486">
        <v>8</v>
      </c>
      <c r="AK486">
        <v>31</v>
      </c>
      <c r="AL486">
        <v>1</v>
      </c>
      <c r="AM486">
        <v>0</v>
      </c>
      <c r="AN486">
        <v>1</v>
      </c>
      <c r="AO486">
        <v>0.93113000000000001</v>
      </c>
      <c r="AP486">
        <v>0</v>
      </c>
      <c r="AQ486">
        <v>0</v>
      </c>
      <c r="AR486" t="s">
        <v>95</v>
      </c>
      <c r="AS486" t="s">
        <v>95</v>
      </c>
      <c r="AT486" t="s">
        <v>95</v>
      </c>
      <c r="AU486" t="s">
        <v>94</v>
      </c>
      <c r="AV486" t="s">
        <v>95</v>
      </c>
      <c r="AW486" t="s">
        <v>94</v>
      </c>
      <c r="AX486" t="s">
        <v>95</v>
      </c>
      <c r="AY486" t="s">
        <v>95</v>
      </c>
      <c r="AZ486" t="s">
        <v>95</v>
      </c>
      <c r="BA486" t="s">
        <v>94</v>
      </c>
      <c r="BB486" t="s">
        <v>94</v>
      </c>
      <c r="BC486" t="s">
        <v>94</v>
      </c>
      <c r="BD486" t="s">
        <v>94</v>
      </c>
      <c r="BI486">
        <v>0</v>
      </c>
      <c r="BJ486" t="s">
        <v>132</v>
      </c>
      <c r="BK486" t="s">
        <v>133</v>
      </c>
      <c r="BL486">
        <v>1</v>
      </c>
      <c r="BM486">
        <v>1</v>
      </c>
      <c r="BN486">
        <v>0</v>
      </c>
      <c r="BO486">
        <v>0</v>
      </c>
      <c r="BP486">
        <v>0</v>
      </c>
      <c r="BQ486">
        <v>0</v>
      </c>
      <c r="BS486">
        <v>0</v>
      </c>
      <c r="BT486">
        <v>1</v>
      </c>
      <c r="BU486">
        <v>0</v>
      </c>
      <c r="BV486">
        <v>0</v>
      </c>
      <c r="BW486">
        <v>0</v>
      </c>
      <c r="BX486">
        <v>0</v>
      </c>
      <c r="BY486">
        <v>597</v>
      </c>
      <c r="BZ486" t="s">
        <v>123</v>
      </c>
      <c r="CG486" s="4">
        <v>1</v>
      </c>
      <c r="CH486" s="4">
        <v>1</v>
      </c>
      <c r="CI486" s="5">
        <v>0</v>
      </c>
      <c r="CJ486" s="5">
        <v>0</v>
      </c>
      <c r="CK486" s="5">
        <v>0</v>
      </c>
      <c r="CL486" s="5">
        <v>0</v>
      </c>
    </row>
    <row r="487" spans="1:90" hidden="1" x14ac:dyDescent="0.2">
      <c r="A487" t="s">
        <v>979</v>
      </c>
      <c r="B487" t="s">
        <v>951</v>
      </c>
      <c r="C487" t="s">
        <v>115</v>
      </c>
      <c r="D487">
        <v>3.5</v>
      </c>
      <c r="E487" t="s">
        <v>317</v>
      </c>
      <c r="F487" t="s">
        <v>335</v>
      </c>
      <c r="G487" t="s">
        <v>336</v>
      </c>
      <c r="H487" t="s">
        <v>954</v>
      </c>
      <c r="I487">
        <v>0.20804</v>
      </c>
      <c r="J487">
        <v>0.13961000000000001</v>
      </c>
      <c r="K487">
        <v>283.89</v>
      </c>
      <c r="L487">
        <v>2022</v>
      </c>
      <c r="M487">
        <v>21.123000000000001</v>
      </c>
      <c r="N487">
        <v>27779</v>
      </c>
      <c r="O487" s="1">
        <v>1.9579999999999999E-5</v>
      </c>
      <c r="P487">
        <v>1876.2</v>
      </c>
      <c r="Q487" s="1">
        <v>-565390</v>
      </c>
      <c r="R487">
        <v>0.99960000000000004</v>
      </c>
      <c r="S487">
        <v>0.99956999999999996</v>
      </c>
      <c r="T487">
        <v>91.932000000000002</v>
      </c>
      <c r="U487">
        <v>66.679000000000002</v>
      </c>
      <c r="V487">
        <v>0.99241999999999997</v>
      </c>
      <c r="W487">
        <v>0.99206000000000005</v>
      </c>
      <c r="X487">
        <v>398.44</v>
      </c>
      <c r="Y487">
        <v>304.27999999999997</v>
      </c>
      <c r="Z487">
        <v>0.64893000000000001</v>
      </c>
      <c r="AA487">
        <v>0.63221000000000005</v>
      </c>
      <c r="AB487">
        <v>2711.8</v>
      </c>
      <c r="AC487">
        <v>2250.1999999999998</v>
      </c>
      <c r="AD487">
        <v>45</v>
      </c>
      <c r="AE487">
        <v>45</v>
      </c>
      <c r="AF487">
        <v>0.60116999999999998</v>
      </c>
      <c r="AG487" s="1">
        <v>3.5998000000000003E-5</v>
      </c>
      <c r="AH487">
        <v>0.60113000000000005</v>
      </c>
      <c r="AI487">
        <v>45</v>
      </c>
      <c r="AJ487">
        <v>0</v>
      </c>
      <c r="AK487">
        <v>44</v>
      </c>
      <c r="AL487">
        <v>0</v>
      </c>
      <c r="AM487">
        <v>0</v>
      </c>
      <c r="AN487">
        <v>0</v>
      </c>
      <c r="AO487">
        <v>0.88900999999999997</v>
      </c>
      <c r="AP487">
        <v>0</v>
      </c>
      <c r="AQ487">
        <v>0</v>
      </c>
      <c r="AR487" t="s">
        <v>95</v>
      </c>
      <c r="AS487" t="s">
        <v>95</v>
      </c>
      <c r="AT487" t="s">
        <v>95</v>
      </c>
      <c r="AU487" t="s">
        <v>95</v>
      </c>
      <c r="AV487" t="s">
        <v>95</v>
      </c>
      <c r="AW487" t="s">
        <v>95</v>
      </c>
      <c r="AX487" t="s">
        <v>95</v>
      </c>
      <c r="AY487" t="s">
        <v>95</v>
      </c>
      <c r="AZ487" t="s">
        <v>95</v>
      </c>
      <c r="BA487" t="s">
        <v>95</v>
      </c>
      <c r="BB487" t="s">
        <v>95</v>
      </c>
      <c r="BC487" t="s">
        <v>96</v>
      </c>
      <c r="BD487" t="s">
        <v>95</v>
      </c>
      <c r="BH487" t="s">
        <v>389</v>
      </c>
      <c r="BI487">
        <v>1</v>
      </c>
      <c r="BJ487" t="s">
        <v>97</v>
      </c>
      <c r="BK487" t="s">
        <v>337</v>
      </c>
      <c r="BL487">
        <v>0</v>
      </c>
      <c r="BM487">
        <v>0</v>
      </c>
      <c r="BN487">
        <v>0</v>
      </c>
      <c r="BO487">
        <v>0</v>
      </c>
      <c r="BP487">
        <v>0</v>
      </c>
      <c r="BQ487">
        <v>0</v>
      </c>
      <c r="BS487">
        <v>1</v>
      </c>
      <c r="BT487">
        <v>1</v>
      </c>
      <c r="BU487">
        <v>0</v>
      </c>
      <c r="BV487">
        <v>0</v>
      </c>
      <c r="BW487">
        <v>0</v>
      </c>
      <c r="BX487">
        <v>0</v>
      </c>
      <c r="BY487">
        <v>598</v>
      </c>
      <c r="BZ487" t="s">
        <v>123</v>
      </c>
      <c r="CA487" t="s">
        <v>123</v>
      </c>
      <c r="CG487" s="4">
        <v>1</v>
      </c>
      <c r="CH487" s="4">
        <v>1</v>
      </c>
      <c r="CI487" s="5">
        <v>0</v>
      </c>
      <c r="CJ487" s="5">
        <v>0</v>
      </c>
      <c r="CK487" s="5">
        <v>0</v>
      </c>
      <c r="CL487" s="5">
        <v>0</v>
      </c>
    </row>
    <row r="488" spans="1:90" hidden="1" x14ac:dyDescent="0.2">
      <c r="A488" t="s">
        <v>980</v>
      </c>
      <c r="B488" t="s">
        <v>951</v>
      </c>
      <c r="C488" t="s">
        <v>115</v>
      </c>
      <c r="D488">
        <v>3.5</v>
      </c>
      <c r="E488" t="s">
        <v>317</v>
      </c>
      <c r="F488" t="s">
        <v>339</v>
      </c>
      <c r="G488" t="s">
        <v>340</v>
      </c>
      <c r="H488" t="s">
        <v>954</v>
      </c>
      <c r="I488">
        <v>0.31269000000000002</v>
      </c>
      <c r="J488">
        <v>0.10188999999999999</v>
      </c>
      <c r="K488">
        <v>33.104999999999997</v>
      </c>
      <c r="L488">
        <v>2013.9</v>
      </c>
      <c r="M488">
        <v>14.054</v>
      </c>
      <c r="N488">
        <v>1511.3</v>
      </c>
      <c r="O488">
        <v>6.3236000000000004E-3</v>
      </c>
      <c r="P488">
        <v>1901</v>
      </c>
      <c r="Q488">
        <v>-65905</v>
      </c>
      <c r="R488">
        <v>0.99402000000000001</v>
      </c>
      <c r="S488">
        <v>0.99358000000000002</v>
      </c>
      <c r="T488">
        <v>38.584000000000003</v>
      </c>
      <c r="U488">
        <v>28.998999999999999</v>
      </c>
      <c r="V488">
        <v>0.93650999999999995</v>
      </c>
      <c r="W488">
        <v>0.93347999999999998</v>
      </c>
      <c r="X488">
        <v>125.7</v>
      </c>
      <c r="Y488">
        <v>98.668999999999997</v>
      </c>
      <c r="Z488">
        <v>0.74285000000000001</v>
      </c>
      <c r="AA488">
        <v>0.73060999999999998</v>
      </c>
      <c r="AB488">
        <v>252.96</v>
      </c>
      <c r="AC488">
        <v>228.62</v>
      </c>
      <c r="AD488">
        <v>45</v>
      </c>
      <c r="AE488">
        <v>45</v>
      </c>
      <c r="AF488">
        <v>0.92898000000000003</v>
      </c>
      <c r="AG488">
        <v>6.6167000000000005E-4</v>
      </c>
      <c r="AH488">
        <v>0.92832000000000003</v>
      </c>
      <c r="AI488">
        <v>45</v>
      </c>
      <c r="AJ488">
        <v>0</v>
      </c>
      <c r="AK488">
        <v>44</v>
      </c>
      <c r="AL488">
        <v>0</v>
      </c>
      <c r="AM488">
        <v>0</v>
      </c>
      <c r="AN488">
        <v>1</v>
      </c>
      <c r="AO488">
        <v>0.93933</v>
      </c>
      <c r="AP488">
        <v>0</v>
      </c>
      <c r="AQ488">
        <v>0</v>
      </c>
      <c r="AR488" t="s">
        <v>95</v>
      </c>
      <c r="AS488" t="s">
        <v>95</v>
      </c>
      <c r="AT488" t="s">
        <v>95</v>
      </c>
      <c r="AU488" t="s">
        <v>95</v>
      </c>
      <c r="AV488" t="s">
        <v>95</v>
      </c>
      <c r="AW488" t="s">
        <v>95</v>
      </c>
      <c r="AX488" t="s">
        <v>95</v>
      </c>
      <c r="AY488" t="s">
        <v>95</v>
      </c>
      <c r="AZ488" t="s">
        <v>95</v>
      </c>
      <c r="BA488" t="s">
        <v>95</v>
      </c>
      <c r="BB488" t="s">
        <v>95</v>
      </c>
      <c r="BC488" t="s">
        <v>95</v>
      </c>
      <c r="BD488" t="s">
        <v>95</v>
      </c>
      <c r="BH488" t="s">
        <v>341</v>
      </c>
      <c r="BI488">
        <v>1</v>
      </c>
      <c r="BJ488" t="s">
        <v>97</v>
      </c>
      <c r="BK488" t="s">
        <v>138</v>
      </c>
      <c r="BL488">
        <v>0</v>
      </c>
      <c r="BM488">
        <v>0</v>
      </c>
      <c r="BN488">
        <v>0</v>
      </c>
      <c r="BO488">
        <v>0</v>
      </c>
      <c r="BP488">
        <v>0</v>
      </c>
      <c r="BQ488">
        <v>0</v>
      </c>
      <c r="BS488">
        <v>1</v>
      </c>
      <c r="BT488">
        <v>1</v>
      </c>
      <c r="BU488">
        <v>0</v>
      </c>
      <c r="BV488">
        <v>0</v>
      </c>
      <c r="BW488">
        <v>0</v>
      </c>
      <c r="BX488">
        <v>0</v>
      </c>
      <c r="BY488">
        <v>599</v>
      </c>
      <c r="BZ488" t="s">
        <v>123</v>
      </c>
      <c r="CA488" t="s">
        <v>123</v>
      </c>
      <c r="CG488" s="4">
        <v>1</v>
      </c>
      <c r="CH488" s="4">
        <v>1</v>
      </c>
      <c r="CI488" s="5">
        <v>0</v>
      </c>
      <c r="CJ488" s="5">
        <v>0</v>
      </c>
      <c r="CK488" s="5">
        <v>0</v>
      </c>
      <c r="CL488" s="5">
        <v>0</v>
      </c>
    </row>
    <row r="489" spans="1:90" hidden="1" x14ac:dyDescent="0.2">
      <c r="A489" t="s">
        <v>981</v>
      </c>
      <c r="B489" t="s">
        <v>951</v>
      </c>
      <c r="C489" t="s">
        <v>115</v>
      </c>
      <c r="D489">
        <v>3.5</v>
      </c>
      <c r="E489" t="s">
        <v>317</v>
      </c>
      <c r="F489" t="s">
        <v>343</v>
      </c>
      <c r="G489" t="s">
        <v>344</v>
      </c>
      <c r="H489" t="s">
        <v>954</v>
      </c>
      <c r="I489">
        <v>0.31269000000000002</v>
      </c>
      <c r="J489">
        <v>0.10188999999999999</v>
      </c>
      <c r="K489">
        <v>33.104999999999997</v>
      </c>
      <c r="L489">
        <v>2013.9</v>
      </c>
      <c r="M489">
        <v>14.054</v>
      </c>
      <c r="N489">
        <v>1511.3</v>
      </c>
      <c r="O489">
        <v>6.3236000000000004E-3</v>
      </c>
      <c r="P489">
        <v>1901</v>
      </c>
      <c r="Q489">
        <v>-65905</v>
      </c>
      <c r="R489">
        <v>0.99402000000000001</v>
      </c>
      <c r="S489">
        <v>0.99358000000000002</v>
      </c>
      <c r="T489">
        <v>38.584000000000003</v>
      </c>
      <c r="U489">
        <v>28.998999999999999</v>
      </c>
      <c r="V489">
        <v>0.93650999999999995</v>
      </c>
      <c r="W489">
        <v>0.93347999999999998</v>
      </c>
      <c r="X489">
        <v>125.7</v>
      </c>
      <c r="Y489">
        <v>98.668999999999997</v>
      </c>
      <c r="Z489">
        <v>0.74285000000000001</v>
      </c>
      <c r="AA489">
        <v>0.73060999999999998</v>
      </c>
      <c r="AB489">
        <v>252.96</v>
      </c>
      <c r="AC489">
        <v>228.62</v>
      </c>
      <c r="AD489">
        <v>45</v>
      </c>
      <c r="AE489">
        <v>45</v>
      </c>
      <c r="AF489">
        <v>0.92898000000000003</v>
      </c>
      <c r="AG489">
        <v>6.6167000000000005E-4</v>
      </c>
      <c r="AH489">
        <v>0.92832000000000003</v>
      </c>
      <c r="AI489">
        <v>45</v>
      </c>
      <c r="AJ489">
        <v>0</v>
      </c>
      <c r="AK489">
        <v>44</v>
      </c>
      <c r="AL489">
        <v>0</v>
      </c>
      <c r="AM489">
        <v>0</v>
      </c>
      <c r="AN489">
        <v>1</v>
      </c>
      <c r="AO489">
        <v>0.93933</v>
      </c>
      <c r="AP489">
        <v>0</v>
      </c>
      <c r="AQ489">
        <v>0</v>
      </c>
      <c r="AR489" t="s">
        <v>95</v>
      </c>
      <c r="AS489" t="s">
        <v>95</v>
      </c>
      <c r="AT489" t="s">
        <v>95</v>
      </c>
      <c r="AU489" t="s">
        <v>95</v>
      </c>
      <c r="AV489" t="s">
        <v>95</v>
      </c>
      <c r="AW489" t="s">
        <v>95</v>
      </c>
      <c r="AX489" t="s">
        <v>95</v>
      </c>
      <c r="AY489" t="s">
        <v>95</v>
      </c>
      <c r="AZ489" t="s">
        <v>95</v>
      </c>
      <c r="BA489" t="s">
        <v>95</v>
      </c>
      <c r="BB489" t="s">
        <v>95</v>
      </c>
      <c r="BC489" t="s">
        <v>95</v>
      </c>
      <c r="BD489" t="s">
        <v>95</v>
      </c>
      <c r="BH489" t="s">
        <v>345</v>
      </c>
      <c r="BI489">
        <v>1</v>
      </c>
      <c r="BJ489" t="s">
        <v>97</v>
      </c>
      <c r="BK489" t="s">
        <v>180</v>
      </c>
      <c r="BL489">
        <v>0</v>
      </c>
      <c r="BM489">
        <v>0</v>
      </c>
      <c r="BN489">
        <v>0</v>
      </c>
      <c r="BO489">
        <v>0</v>
      </c>
      <c r="BP489">
        <v>0</v>
      </c>
      <c r="BQ489">
        <v>0</v>
      </c>
      <c r="BS489">
        <v>1</v>
      </c>
      <c r="BT489">
        <v>1</v>
      </c>
      <c r="BU489">
        <v>0</v>
      </c>
      <c r="BV489">
        <v>0</v>
      </c>
      <c r="BW489">
        <v>0</v>
      </c>
      <c r="BX489">
        <v>0</v>
      </c>
      <c r="BY489">
        <v>600</v>
      </c>
      <c r="BZ489" t="s">
        <v>123</v>
      </c>
      <c r="CA489" t="s">
        <v>123</v>
      </c>
      <c r="CG489" s="4">
        <v>1</v>
      </c>
      <c r="CH489" s="4">
        <v>1</v>
      </c>
      <c r="CI489" s="5">
        <v>0</v>
      </c>
      <c r="CJ489" s="5">
        <v>0</v>
      </c>
      <c r="CK489" s="5">
        <v>0</v>
      </c>
      <c r="CL489" s="5">
        <v>0</v>
      </c>
    </row>
    <row r="490" spans="1:90" hidden="1" x14ac:dyDescent="0.2">
      <c r="A490" t="s">
        <v>982</v>
      </c>
      <c r="B490" t="s">
        <v>951</v>
      </c>
      <c r="C490" t="s">
        <v>115</v>
      </c>
      <c r="D490">
        <v>3.5</v>
      </c>
      <c r="E490" t="s">
        <v>317</v>
      </c>
      <c r="F490" t="s">
        <v>347</v>
      </c>
      <c r="G490" t="s">
        <v>348</v>
      </c>
      <c r="H490" t="s">
        <v>954</v>
      </c>
      <c r="I490">
        <v>0.28000000000000003</v>
      </c>
      <c r="J490">
        <v>0.27999000000000002</v>
      </c>
      <c r="K490">
        <v>3.1789000000000001</v>
      </c>
      <c r="L490">
        <v>2054.4</v>
      </c>
      <c r="M490">
        <v>15.695</v>
      </c>
      <c r="N490" s="1">
        <v>12959000</v>
      </c>
      <c r="O490">
        <v>2.6499999999999999E-2</v>
      </c>
      <c r="P490">
        <v>1982.9</v>
      </c>
      <c r="Q490">
        <v>-6323.6</v>
      </c>
      <c r="R490">
        <v>0.96114999999999995</v>
      </c>
      <c r="S490">
        <v>0.95750999999999997</v>
      </c>
      <c r="T490">
        <v>9.4014000000000006</v>
      </c>
      <c r="U490">
        <v>5.7683</v>
      </c>
      <c r="V490">
        <v>0.96114999999999995</v>
      </c>
      <c r="W490">
        <v>0.95879999999999999</v>
      </c>
      <c r="X490">
        <v>9.4014000000000006</v>
      </c>
      <c r="Y490">
        <v>5.7680999999999996</v>
      </c>
      <c r="Z490">
        <v>0.47933999999999999</v>
      </c>
      <c r="AA490">
        <v>0.44778000000000001</v>
      </c>
      <c r="AB490">
        <v>34.417000000000002</v>
      </c>
      <c r="AC490">
        <v>23.905000000000001</v>
      </c>
      <c r="AD490">
        <v>36</v>
      </c>
      <c r="AE490">
        <v>30</v>
      </c>
      <c r="AF490" s="1">
        <v>1.5432999999999999E-5</v>
      </c>
      <c r="AG490" s="1">
        <v>7.7164000000000002E-8</v>
      </c>
      <c r="AH490" s="1">
        <v>1.5356E-5</v>
      </c>
      <c r="AI490">
        <v>36</v>
      </c>
      <c r="AJ490">
        <v>0</v>
      </c>
      <c r="AK490">
        <v>35</v>
      </c>
      <c r="AL490">
        <v>0</v>
      </c>
      <c r="AM490">
        <v>0</v>
      </c>
      <c r="AN490">
        <v>1</v>
      </c>
      <c r="AO490">
        <v>0.76561000000000001</v>
      </c>
      <c r="AP490">
        <v>0</v>
      </c>
      <c r="AQ490">
        <v>0</v>
      </c>
      <c r="AR490" t="s">
        <v>95</v>
      </c>
      <c r="AS490" t="s">
        <v>95</v>
      </c>
      <c r="AT490" t="s">
        <v>95</v>
      </c>
      <c r="AU490" t="s">
        <v>95</v>
      </c>
      <c r="AV490" t="s">
        <v>95</v>
      </c>
      <c r="AW490" t="s">
        <v>95</v>
      </c>
      <c r="AX490" t="s">
        <v>95</v>
      </c>
      <c r="AY490" t="s">
        <v>94</v>
      </c>
      <c r="AZ490" t="s">
        <v>95</v>
      </c>
      <c r="BA490" t="s">
        <v>94</v>
      </c>
      <c r="BB490" t="s">
        <v>95</v>
      </c>
      <c r="BC490" t="s">
        <v>95</v>
      </c>
      <c r="BD490" t="s">
        <v>95</v>
      </c>
      <c r="BH490" t="s">
        <v>341</v>
      </c>
      <c r="BI490">
        <v>1</v>
      </c>
      <c r="BJ490" t="s">
        <v>97</v>
      </c>
      <c r="BK490" t="s">
        <v>138</v>
      </c>
      <c r="BL490">
        <v>0</v>
      </c>
      <c r="BM490">
        <v>0</v>
      </c>
      <c r="BN490">
        <v>0</v>
      </c>
      <c r="BO490">
        <v>0</v>
      </c>
      <c r="BP490">
        <v>0</v>
      </c>
      <c r="BQ490">
        <v>0</v>
      </c>
      <c r="BS490">
        <v>1</v>
      </c>
      <c r="BT490">
        <v>1</v>
      </c>
      <c r="BU490">
        <v>0</v>
      </c>
      <c r="BV490">
        <v>0</v>
      </c>
      <c r="BW490">
        <v>0</v>
      </c>
      <c r="BX490">
        <v>0</v>
      </c>
      <c r="BY490">
        <v>601</v>
      </c>
      <c r="BZ490" t="s">
        <v>123</v>
      </c>
      <c r="CA490" t="s">
        <v>123</v>
      </c>
      <c r="CG490" s="4">
        <v>1</v>
      </c>
      <c r="CH490" s="4">
        <v>1</v>
      </c>
      <c r="CI490" s="5">
        <v>0</v>
      </c>
      <c r="CJ490" s="5">
        <v>0</v>
      </c>
      <c r="CK490" s="5">
        <v>0</v>
      </c>
      <c r="CL490" s="5">
        <v>0</v>
      </c>
    </row>
    <row r="491" spans="1:90" hidden="1" x14ac:dyDescent="0.2">
      <c r="A491" t="s">
        <v>983</v>
      </c>
      <c r="B491" t="s">
        <v>951</v>
      </c>
      <c r="C491" t="s">
        <v>115</v>
      </c>
      <c r="D491">
        <v>3.5</v>
      </c>
      <c r="E491" t="s">
        <v>317</v>
      </c>
      <c r="F491" t="s">
        <v>350</v>
      </c>
      <c r="G491" t="s">
        <v>351</v>
      </c>
      <c r="H491" t="s">
        <v>954</v>
      </c>
      <c r="I491">
        <v>0.52353000000000005</v>
      </c>
      <c r="J491">
        <v>0.1552</v>
      </c>
      <c r="K491">
        <v>49.991999999999997</v>
      </c>
      <c r="L491">
        <v>2016.9</v>
      </c>
      <c r="M491">
        <v>8.3939000000000004</v>
      </c>
      <c r="N491">
        <v>2782.9</v>
      </c>
      <c r="O491">
        <v>1.1514999999999999E-4</v>
      </c>
      <c r="P491">
        <v>1913.3</v>
      </c>
      <c r="Q491">
        <v>-99613</v>
      </c>
      <c r="R491">
        <v>0.99843999999999999</v>
      </c>
      <c r="S491">
        <v>0.99833000000000005</v>
      </c>
      <c r="T491">
        <v>34.47</v>
      </c>
      <c r="U491">
        <v>19.041</v>
      </c>
      <c r="V491">
        <v>0.93671000000000004</v>
      </c>
      <c r="W491">
        <v>0.93369999999999997</v>
      </c>
      <c r="X491">
        <v>219.87</v>
      </c>
      <c r="Y491">
        <v>153.29</v>
      </c>
      <c r="Z491">
        <v>0.55188000000000004</v>
      </c>
      <c r="AA491">
        <v>0.53054000000000001</v>
      </c>
      <c r="AB491">
        <v>585.04999999999995</v>
      </c>
      <c r="AC491">
        <v>494.72</v>
      </c>
      <c r="AD491">
        <v>45</v>
      </c>
      <c r="AE491">
        <v>26</v>
      </c>
      <c r="AF491">
        <v>0.98817999999999995</v>
      </c>
      <c r="AG491">
        <v>1.078E-3</v>
      </c>
      <c r="AH491">
        <v>0.98709999999999998</v>
      </c>
      <c r="AI491">
        <v>26</v>
      </c>
      <c r="AJ491">
        <v>0</v>
      </c>
      <c r="AK491">
        <v>25</v>
      </c>
      <c r="AL491">
        <v>0</v>
      </c>
      <c r="AM491">
        <v>0</v>
      </c>
      <c r="AN491">
        <v>1</v>
      </c>
      <c r="AO491">
        <v>0.90666999999999998</v>
      </c>
      <c r="AP491">
        <v>0</v>
      </c>
      <c r="AQ491">
        <v>0</v>
      </c>
      <c r="AR491" t="s">
        <v>95</v>
      </c>
      <c r="AS491" t="s">
        <v>95</v>
      </c>
      <c r="AT491" t="s">
        <v>95</v>
      </c>
      <c r="AU491" t="s">
        <v>95</v>
      </c>
      <c r="AV491" t="s">
        <v>95</v>
      </c>
      <c r="AW491" t="s">
        <v>95</v>
      </c>
      <c r="AX491" t="s">
        <v>95</v>
      </c>
      <c r="AY491" t="s">
        <v>95</v>
      </c>
      <c r="AZ491" t="s">
        <v>95</v>
      </c>
      <c r="BA491" t="s">
        <v>95</v>
      </c>
      <c r="BB491" t="s">
        <v>95</v>
      </c>
      <c r="BC491" t="s">
        <v>95</v>
      </c>
      <c r="BD491" t="s">
        <v>95</v>
      </c>
      <c r="BI491">
        <v>0</v>
      </c>
      <c r="BJ491" t="s">
        <v>137</v>
      </c>
      <c r="BK491" t="s">
        <v>180</v>
      </c>
      <c r="BL491">
        <v>1</v>
      </c>
      <c r="BM491">
        <v>1</v>
      </c>
      <c r="BN491">
        <v>0</v>
      </c>
      <c r="BO491">
        <v>0</v>
      </c>
      <c r="BP491">
        <v>0</v>
      </c>
      <c r="BQ491">
        <v>0</v>
      </c>
      <c r="BS491">
        <v>1</v>
      </c>
      <c r="BT491">
        <v>1</v>
      </c>
      <c r="BU491">
        <v>0</v>
      </c>
      <c r="BV491">
        <v>0</v>
      </c>
      <c r="BW491">
        <v>0</v>
      </c>
      <c r="BX491">
        <v>0</v>
      </c>
      <c r="BY491">
        <v>602</v>
      </c>
      <c r="CG491" s="4">
        <v>1</v>
      </c>
      <c r="CH491" s="4">
        <v>1</v>
      </c>
      <c r="CI491" s="5">
        <v>0</v>
      </c>
      <c r="CJ491" s="5">
        <v>0</v>
      </c>
      <c r="CK491" s="5">
        <v>0</v>
      </c>
      <c r="CL491" s="5">
        <v>0</v>
      </c>
    </row>
    <row r="492" spans="1:90" hidden="1" x14ac:dyDescent="0.2">
      <c r="A492" t="s">
        <v>984</v>
      </c>
      <c r="B492" t="s">
        <v>951</v>
      </c>
      <c r="C492" t="s">
        <v>115</v>
      </c>
      <c r="D492">
        <v>3.5</v>
      </c>
      <c r="E492" t="s">
        <v>317</v>
      </c>
      <c r="F492" t="s">
        <v>353</v>
      </c>
      <c r="G492" t="s">
        <v>354</v>
      </c>
      <c r="H492" t="s">
        <v>954</v>
      </c>
      <c r="I492">
        <v>2.4207000000000001</v>
      </c>
      <c r="J492">
        <v>0.47449000000000002</v>
      </c>
      <c r="K492">
        <v>4.4973999999999998</v>
      </c>
      <c r="L492">
        <v>2014.2</v>
      </c>
      <c r="M492">
        <v>1.8153999999999999</v>
      </c>
      <c r="N492">
        <v>420.11</v>
      </c>
      <c r="O492">
        <v>2.6792E-4</v>
      </c>
      <c r="P492">
        <v>1985.8</v>
      </c>
      <c r="Q492">
        <v>-8954.2999999999993</v>
      </c>
      <c r="R492">
        <v>0.97750000000000004</v>
      </c>
      <c r="S492">
        <v>0.97545000000000004</v>
      </c>
      <c r="T492">
        <v>13.653</v>
      </c>
      <c r="U492">
        <v>7.0124000000000004</v>
      </c>
      <c r="V492">
        <v>0.93396999999999997</v>
      </c>
      <c r="W492">
        <v>0.93008000000000002</v>
      </c>
      <c r="X492">
        <v>23.388999999999999</v>
      </c>
      <c r="Y492">
        <v>8.7695000000000007</v>
      </c>
      <c r="Z492">
        <v>0.27834999999999999</v>
      </c>
      <c r="AA492">
        <v>0.2359</v>
      </c>
      <c r="AB492">
        <v>77.319000000000003</v>
      </c>
      <c r="AC492">
        <v>49.274000000000001</v>
      </c>
      <c r="AD492">
        <v>37</v>
      </c>
      <c r="AE492">
        <v>17</v>
      </c>
      <c r="AF492">
        <v>0.94974999999999998</v>
      </c>
      <c r="AG492">
        <v>2.3803000000000001E-3</v>
      </c>
      <c r="AH492">
        <v>0.94737000000000005</v>
      </c>
      <c r="AI492">
        <v>18</v>
      </c>
      <c r="AJ492">
        <v>0</v>
      </c>
      <c r="AK492">
        <v>13</v>
      </c>
      <c r="AL492">
        <v>0</v>
      </c>
      <c r="AM492">
        <v>1</v>
      </c>
      <c r="AN492">
        <v>1</v>
      </c>
      <c r="AO492">
        <v>0.66551000000000005</v>
      </c>
      <c r="AP492">
        <v>0</v>
      </c>
      <c r="AQ492">
        <v>0</v>
      </c>
      <c r="AR492" t="s">
        <v>95</v>
      </c>
      <c r="AS492" t="s">
        <v>95</v>
      </c>
      <c r="AT492" t="s">
        <v>95</v>
      </c>
      <c r="AU492" t="s">
        <v>94</v>
      </c>
      <c r="AV492" t="s">
        <v>95</v>
      </c>
      <c r="AW492" t="s">
        <v>94</v>
      </c>
      <c r="AX492" t="s">
        <v>94</v>
      </c>
      <c r="AY492" t="s">
        <v>95</v>
      </c>
      <c r="AZ492" t="s">
        <v>94</v>
      </c>
      <c r="BA492" t="s">
        <v>94</v>
      </c>
      <c r="BB492" t="s">
        <v>94</v>
      </c>
      <c r="BC492" t="s">
        <v>94</v>
      </c>
      <c r="BD492" t="s">
        <v>94</v>
      </c>
      <c r="BH492" t="s">
        <v>341</v>
      </c>
      <c r="BI492">
        <v>1</v>
      </c>
      <c r="BJ492" t="s">
        <v>97</v>
      </c>
      <c r="BK492" t="s">
        <v>138</v>
      </c>
      <c r="BL492">
        <v>0</v>
      </c>
      <c r="BM492">
        <v>0</v>
      </c>
      <c r="BN492">
        <v>0</v>
      </c>
      <c r="BO492">
        <v>0</v>
      </c>
      <c r="BP492">
        <v>0</v>
      </c>
      <c r="BQ492">
        <v>0</v>
      </c>
      <c r="BS492">
        <v>0</v>
      </c>
      <c r="BT492">
        <v>1</v>
      </c>
      <c r="BU492">
        <v>0</v>
      </c>
      <c r="BV492">
        <v>0</v>
      </c>
      <c r="BW492">
        <v>0</v>
      </c>
      <c r="BX492">
        <v>0</v>
      </c>
      <c r="BY492">
        <v>603</v>
      </c>
      <c r="CA492" t="s">
        <v>123</v>
      </c>
      <c r="CG492" s="4">
        <v>0</v>
      </c>
      <c r="CH492" s="4">
        <v>1</v>
      </c>
      <c r="CI492" s="5">
        <v>0</v>
      </c>
      <c r="CJ492" s="5">
        <v>0</v>
      </c>
      <c r="CK492" s="5">
        <v>0</v>
      </c>
      <c r="CL492" s="5">
        <v>0</v>
      </c>
    </row>
    <row r="493" spans="1:90" hidden="1" x14ac:dyDescent="0.2">
      <c r="A493" t="s">
        <v>985</v>
      </c>
      <c r="B493" t="s">
        <v>951</v>
      </c>
      <c r="C493" t="s">
        <v>115</v>
      </c>
      <c r="D493">
        <v>3.5</v>
      </c>
      <c r="E493" t="s">
        <v>317</v>
      </c>
      <c r="F493" t="s">
        <v>356</v>
      </c>
      <c r="G493" t="s">
        <v>357</v>
      </c>
      <c r="H493" t="s">
        <v>954</v>
      </c>
      <c r="I493">
        <v>0.48808000000000001</v>
      </c>
      <c r="J493">
        <v>0.16872000000000001</v>
      </c>
      <c r="K493">
        <v>1002.4</v>
      </c>
      <c r="L493">
        <v>2018.1</v>
      </c>
      <c r="M493">
        <v>9.0036000000000005</v>
      </c>
      <c r="N493">
        <v>63517</v>
      </c>
      <c r="O493" s="1">
        <v>1.1148999999999999E-6</v>
      </c>
      <c r="P493">
        <v>1876.5</v>
      </c>
      <c r="Q493" s="1">
        <v>-1997600</v>
      </c>
      <c r="R493">
        <v>0.99675999999999998</v>
      </c>
      <c r="S493">
        <v>0.99651999999999996</v>
      </c>
      <c r="T493">
        <v>1022.9</v>
      </c>
      <c r="U493">
        <v>494.69</v>
      </c>
      <c r="V493">
        <v>0.94779999999999998</v>
      </c>
      <c r="W493">
        <v>0.94532000000000005</v>
      </c>
      <c r="X493">
        <v>4103.8</v>
      </c>
      <c r="Y493">
        <v>2675.7</v>
      </c>
      <c r="Z493">
        <v>0.52532000000000001</v>
      </c>
      <c r="AA493">
        <v>0.50271999999999994</v>
      </c>
      <c r="AB493">
        <v>12375</v>
      </c>
      <c r="AC493">
        <v>10296</v>
      </c>
      <c r="AD493">
        <v>45</v>
      </c>
      <c r="AE493">
        <v>26</v>
      </c>
      <c r="AF493">
        <v>0.91418999999999995</v>
      </c>
      <c r="AG493">
        <v>1.0234E-4</v>
      </c>
      <c r="AH493">
        <v>0.91408999999999996</v>
      </c>
      <c r="AI493">
        <v>26</v>
      </c>
      <c r="AJ493">
        <v>0</v>
      </c>
      <c r="AK493">
        <v>25</v>
      </c>
      <c r="AL493">
        <v>0</v>
      </c>
      <c r="AM493">
        <v>0</v>
      </c>
      <c r="AN493">
        <v>1</v>
      </c>
      <c r="AO493">
        <v>0.89759</v>
      </c>
      <c r="AP493">
        <v>0</v>
      </c>
      <c r="AQ493">
        <v>0</v>
      </c>
      <c r="AR493" t="s">
        <v>95</v>
      </c>
      <c r="AS493" t="s">
        <v>95</v>
      </c>
      <c r="AT493" t="s">
        <v>95</v>
      </c>
      <c r="AU493" t="s">
        <v>95</v>
      </c>
      <c r="AV493" t="s">
        <v>95</v>
      </c>
      <c r="AW493" t="s">
        <v>95</v>
      </c>
      <c r="AX493" t="s">
        <v>95</v>
      </c>
      <c r="AY493" t="s">
        <v>95</v>
      </c>
      <c r="AZ493" t="s">
        <v>95</v>
      </c>
      <c r="BA493" t="s">
        <v>95</v>
      </c>
      <c r="BB493" t="s">
        <v>95</v>
      </c>
      <c r="BC493" t="s">
        <v>95</v>
      </c>
      <c r="BD493" t="s">
        <v>95</v>
      </c>
      <c r="BI493">
        <v>0</v>
      </c>
      <c r="BJ493" t="s">
        <v>137</v>
      </c>
      <c r="BK493" t="s">
        <v>180</v>
      </c>
      <c r="BL493">
        <v>1</v>
      </c>
      <c r="BM493">
        <v>1</v>
      </c>
      <c r="BN493">
        <v>0</v>
      </c>
      <c r="BO493">
        <v>0</v>
      </c>
      <c r="BP493">
        <v>0</v>
      </c>
      <c r="BQ493">
        <v>0</v>
      </c>
      <c r="BS493">
        <v>1</v>
      </c>
      <c r="BT493">
        <v>1</v>
      </c>
      <c r="BU493">
        <v>0</v>
      </c>
      <c r="BV493">
        <v>0</v>
      </c>
      <c r="BW493">
        <v>0</v>
      </c>
      <c r="BX493">
        <v>0</v>
      </c>
      <c r="BY493">
        <v>604</v>
      </c>
      <c r="CG493" s="4">
        <v>1</v>
      </c>
      <c r="CH493" s="4">
        <v>1</v>
      </c>
      <c r="CI493" s="5">
        <v>0</v>
      </c>
      <c r="CJ493" s="5">
        <v>0</v>
      </c>
      <c r="CK493" s="5">
        <v>0</v>
      </c>
      <c r="CL493" s="5">
        <v>0</v>
      </c>
    </row>
    <row r="494" spans="1:90" hidden="1" x14ac:dyDescent="0.2">
      <c r="A494" t="s">
        <v>986</v>
      </c>
      <c r="B494" t="s">
        <v>951</v>
      </c>
      <c r="C494" t="s">
        <v>115</v>
      </c>
      <c r="D494">
        <v>3.5</v>
      </c>
      <c r="E494" t="s">
        <v>317</v>
      </c>
      <c r="F494" t="s">
        <v>359</v>
      </c>
      <c r="G494" t="s">
        <v>360</v>
      </c>
      <c r="H494" t="s">
        <v>954</v>
      </c>
      <c r="I494">
        <v>0.44323000000000001</v>
      </c>
      <c r="J494">
        <v>0.44318999999999997</v>
      </c>
      <c r="K494">
        <v>108.51</v>
      </c>
      <c r="L494">
        <v>2045.2</v>
      </c>
      <c r="M494">
        <v>9.9146000000000001</v>
      </c>
      <c r="N494" s="1">
        <v>1831200000</v>
      </c>
      <c r="O494" s="1">
        <v>2.3676000000000001E-12</v>
      </c>
      <c r="P494">
        <v>1936.7</v>
      </c>
      <c r="Q494" s="1">
        <v>-216080</v>
      </c>
      <c r="R494">
        <v>0.91981000000000002</v>
      </c>
      <c r="S494">
        <v>0.91293999999999997</v>
      </c>
      <c r="T494">
        <v>602.45000000000005</v>
      </c>
      <c r="U494">
        <v>246.45</v>
      </c>
      <c r="V494">
        <v>0.91981000000000002</v>
      </c>
      <c r="W494">
        <v>0.91535999999999995</v>
      </c>
      <c r="X494">
        <v>602.45000000000005</v>
      </c>
      <c r="Y494">
        <v>246.44</v>
      </c>
      <c r="Z494">
        <v>0.32950000000000002</v>
      </c>
      <c r="AA494">
        <v>0.29225000000000001</v>
      </c>
      <c r="AB494">
        <v>1742.1</v>
      </c>
      <c r="AC494">
        <v>1052.2</v>
      </c>
      <c r="AD494">
        <v>39</v>
      </c>
      <c r="AE494">
        <v>19</v>
      </c>
      <c r="AF494" s="1">
        <v>6.5177000000000003E-6</v>
      </c>
      <c r="AG494" s="1">
        <v>2.6376E-12</v>
      </c>
      <c r="AH494" s="1">
        <v>6.5177000000000003E-6</v>
      </c>
      <c r="AI494">
        <v>20</v>
      </c>
      <c r="AJ494">
        <v>0</v>
      </c>
      <c r="AK494">
        <v>15</v>
      </c>
      <c r="AL494">
        <v>0</v>
      </c>
      <c r="AM494">
        <v>1</v>
      </c>
      <c r="AN494">
        <v>1</v>
      </c>
      <c r="AO494">
        <v>0.47921000000000002</v>
      </c>
      <c r="AP494">
        <v>0</v>
      </c>
      <c r="AQ494">
        <v>0</v>
      </c>
      <c r="AR494" t="s">
        <v>95</v>
      </c>
      <c r="AS494" t="s">
        <v>95</v>
      </c>
      <c r="AT494" t="s">
        <v>95</v>
      </c>
      <c r="AU494" t="s">
        <v>94</v>
      </c>
      <c r="AV494" t="s">
        <v>95</v>
      </c>
      <c r="AW494" t="s">
        <v>94</v>
      </c>
      <c r="AX494" t="s">
        <v>94</v>
      </c>
      <c r="AY494" t="s">
        <v>94</v>
      </c>
      <c r="AZ494" t="s">
        <v>95</v>
      </c>
      <c r="BA494" t="s">
        <v>94</v>
      </c>
      <c r="BB494" t="s">
        <v>94</v>
      </c>
      <c r="BC494" t="s">
        <v>94</v>
      </c>
      <c r="BD494" t="s">
        <v>94</v>
      </c>
      <c r="BH494" t="s">
        <v>341</v>
      </c>
      <c r="BI494">
        <v>1</v>
      </c>
      <c r="BJ494" t="s">
        <v>97</v>
      </c>
      <c r="BK494" t="s">
        <v>138</v>
      </c>
      <c r="BL494">
        <v>0</v>
      </c>
      <c r="BM494">
        <v>0</v>
      </c>
      <c r="BN494">
        <v>0</v>
      </c>
      <c r="BO494">
        <v>0</v>
      </c>
      <c r="BP494">
        <v>0</v>
      </c>
      <c r="BQ494">
        <v>0</v>
      </c>
      <c r="BS494">
        <v>1</v>
      </c>
      <c r="BT494">
        <v>1</v>
      </c>
      <c r="BU494">
        <v>0</v>
      </c>
      <c r="BV494">
        <v>0</v>
      </c>
      <c r="BW494">
        <v>0</v>
      </c>
      <c r="BX494">
        <v>0</v>
      </c>
      <c r="BY494">
        <v>605</v>
      </c>
      <c r="BZ494" t="s">
        <v>123</v>
      </c>
      <c r="CA494" t="s">
        <v>123</v>
      </c>
      <c r="CG494" s="4">
        <v>1</v>
      </c>
      <c r="CH494" s="4">
        <v>1</v>
      </c>
      <c r="CI494" s="5">
        <v>0</v>
      </c>
      <c r="CJ494" s="5">
        <v>0</v>
      </c>
      <c r="CK494" s="5">
        <v>0</v>
      </c>
      <c r="CL494" s="5">
        <v>0</v>
      </c>
    </row>
    <row r="495" spans="1:90" hidden="1" x14ac:dyDescent="0.2">
      <c r="A495" t="s">
        <v>987</v>
      </c>
      <c r="B495" t="s">
        <v>951</v>
      </c>
      <c r="C495" t="s">
        <v>115</v>
      </c>
      <c r="D495">
        <v>3.5</v>
      </c>
      <c r="E495" t="s">
        <v>317</v>
      </c>
      <c r="F495" t="s">
        <v>362</v>
      </c>
      <c r="G495" t="s">
        <v>357</v>
      </c>
      <c r="H495" t="s">
        <v>954</v>
      </c>
      <c r="I495">
        <v>0.40368999999999999</v>
      </c>
      <c r="J495">
        <v>0.17458000000000001</v>
      </c>
      <c r="K495">
        <v>2448.1</v>
      </c>
      <c r="L495">
        <v>2019.1</v>
      </c>
      <c r="M495">
        <v>10.885999999999999</v>
      </c>
      <c r="N495" s="1">
        <v>178280</v>
      </c>
      <c r="O495" s="1">
        <v>2.2826999999999999E-7</v>
      </c>
      <c r="P495">
        <v>1867.2</v>
      </c>
      <c r="Q495" s="1">
        <v>-4878100</v>
      </c>
      <c r="R495">
        <v>0.9929</v>
      </c>
      <c r="S495">
        <v>0.99238000000000004</v>
      </c>
      <c r="T495">
        <v>3690</v>
      </c>
      <c r="U495">
        <v>1855.8</v>
      </c>
      <c r="V495">
        <v>0.96314999999999995</v>
      </c>
      <c r="W495">
        <v>0.96140000000000003</v>
      </c>
      <c r="X495">
        <v>8405.2000000000007</v>
      </c>
      <c r="Y495">
        <v>4810.8999999999996</v>
      </c>
      <c r="Z495">
        <v>0.52729000000000004</v>
      </c>
      <c r="AA495">
        <v>0.50478000000000001</v>
      </c>
      <c r="AB495">
        <v>30104</v>
      </c>
      <c r="AC495">
        <v>24289</v>
      </c>
      <c r="AD495">
        <v>45</v>
      </c>
      <c r="AE495">
        <v>28</v>
      </c>
      <c r="AF495">
        <v>0.83138000000000001</v>
      </c>
      <c r="AG495">
        <v>1.4262999999999999E-3</v>
      </c>
      <c r="AH495">
        <v>0.82994999999999997</v>
      </c>
      <c r="AI495">
        <v>28</v>
      </c>
      <c r="AJ495">
        <v>0</v>
      </c>
      <c r="AK495">
        <v>27</v>
      </c>
      <c r="AL495">
        <v>0</v>
      </c>
      <c r="AM495">
        <v>0</v>
      </c>
      <c r="AN495">
        <v>1</v>
      </c>
      <c r="AO495">
        <v>0.88724000000000003</v>
      </c>
      <c r="AP495">
        <v>0</v>
      </c>
      <c r="AQ495">
        <v>0</v>
      </c>
      <c r="AR495" t="s">
        <v>95</v>
      </c>
      <c r="AS495" t="s">
        <v>95</v>
      </c>
      <c r="AT495" t="s">
        <v>95</v>
      </c>
      <c r="AU495" t="s">
        <v>95</v>
      </c>
      <c r="AV495" t="s">
        <v>95</v>
      </c>
      <c r="AW495" t="s">
        <v>95</v>
      </c>
      <c r="AX495" t="s">
        <v>95</v>
      </c>
      <c r="AY495" t="s">
        <v>95</v>
      </c>
      <c r="AZ495" t="s">
        <v>95</v>
      </c>
      <c r="BA495" t="s">
        <v>95</v>
      </c>
      <c r="BB495" t="s">
        <v>95</v>
      </c>
      <c r="BC495" t="s">
        <v>95</v>
      </c>
      <c r="BD495" t="s">
        <v>95</v>
      </c>
      <c r="BI495">
        <v>0</v>
      </c>
      <c r="BJ495" t="s">
        <v>137</v>
      </c>
      <c r="BK495" t="s">
        <v>180</v>
      </c>
      <c r="BL495">
        <v>1</v>
      </c>
      <c r="BM495">
        <v>1</v>
      </c>
      <c r="BN495">
        <v>0</v>
      </c>
      <c r="BO495">
        <v>0</v>
      </c>
      <c r="BP495">
        <v>0</v>
      </c>
      <c r="BQ495">
        <v>0</v>
      </c>
      <c r="BS495">
        <v>1</v>
      </c>
      <c r="BT495">
        <v>1</v>
      </c>
      <c r="BU495">
        <v>0</v>
      </c>
      <c r="BV495">
        <v>0</v>
      </c>
      <c r="BW495">
        <v>0</v>
      </c>
      <c r="BX495">
        <v>0</v>
      </c>
      <c r="BY495">
        <v>606</v>
      </c>
      <c r="CG495" s="4">
        <v>1</v>
      </c>
      <c r="CH495" s="4">
        <v>1</v>
      </c>
      <c r="CI495" s="5">
        <v>0</v>
      </c>
      <c r="CJ495" s="5">
        <v>0</v>
      </c>
      <c r="CK495" s="5">
        <v>0</v>
      </c>
      <c r="CL495" s="5">
        <v>0</v>
      </c>
    </row>
    <row r="496" spans="1:90" hidden="1" x14ac:dyDescent="0.2">
      <c r="A496" t="s">
        <v>988</v>
      </c>
      <c r="B496" t="s">
        <v>951</v>
      </c>
      <c r="C496" t="s">
        <v>115</v>
      </c>
      <c r="D496">
        <v>3.5</v>
      </c>
      <c r="E496" t="s">
        <v>317</v>
      </c>
      <c r="F496" t="s">
        <v>364</v>
      </c>
      <c r="G496" t="s">
        <v>360</v>
      </c>
      <c r="H496" t="s">
        <v>954</v>
      </c>
      <c r="I496">
        <v>0.30430000000000001</v>
      </c>
      <c r="J496">
        <v>0.30430000000000001</v>
      </c>
      <c r="K496">
        <v>385.82</v>
      </c>
      <c r="L496">
        <v>2059.4</v>
      </c>
      <c r="M496">
        <v>14.441000000000001</v>
      </c>
      <c r="N496" s="1">
        <v>4136500000</v>
      </c>
      <c r="O496" s="1">
        <v>1.3865999999999999E-9</v>
      </c>
      <c r="P496">
        <v>1919.6</v>
      </c>
      <c r="Q496" s="1">
        <v>-768530</v>
      </c>
      <c r="R496">
        <v>0.89519000000000004</v>
      </c>
      <c r="S496">
        <v>0.88692000000000004</v>
      </c>
      <c r="T496">
        <v>2443.6</v>
      </c>
      <c r="U496">
        <v>1142.2</v>
      </c>
      <c r="V496">
        <v>0.89519000000000004</v>
      </c>
      <c r="W496">
        <v>0.88982000000000006</v>
      </c>
      <c r="X496">
        <v>2443.6</v>
      </c>
      <c r="Y496">
        <v>1142.0999999999999</v>
      </c>
      <c r="Z496">
        <v>0.38384000000000001</v>
      </c>
      <c r="AA496">
        <v>0.35224</v>
      </c>
      <c r="AB496">
        <v>5925</v>
      </c>
      <c r="AC496">
        <v>3702.3</v>
      </c>
      <c r="AD496">
        <v>42</v>
      </c>
      <c r="AE496">
        <v>23</v>
      </c>
      <c r="AF496" s="1">
        <v>9.9415999999999998E-6</v>
      </c>
      <c r="AG496" s="1">
        <v>1.5714E-9</v>
      </c>
      <c r="AH496" s="1">
        <v>9.9399999999999997E-6</v>
      </c>
      <c r="AI496">
        <v>25</v>
      </c>
      <c r="AJ496">
        <v>0</v>
      </c>
      <c r="AK496">
        <v>22</v>
      </c>
      <c r="AL496">
        <v>0</v>
      </c>
      <c r="AM496">
        <v>0</v>
      </c>
      <c r="AN496">
        <v>1</v>
      </c>
      <c r="AO496">
        <v>0.55745</v>
      </c>
      <c r="AP496">
        <v>0</v>
      </c>
      <c r="AQ496">
        <v>0</v>
      </c>
      <c r="AR496" t="s">
        <v>95</v>
      </c>
      <c r="AS496" t="s">
        <v>95</v>
      </c>
      <c r="AT496" t="s">
        <v>95</v>
      </c>
      <c r="AU496" t="s">
        <v>94</v>
      </c>
      <c r="AV496" t="s">
        <v>95</v>
      </c>
      <c r="AW496" t="s">
        <v>94</v>
      </c>
      <c r="AX496" t="s">
        <v>94</v>
      </c>
      <c r="AY496" t="s">
        <v>94</v>
      </c>
      <c r="AZ496" t="s">
        <v>95</v>
      </c>
      <c r="BA496" t="s">
        <v>94</v>
      </c>
      <c r="BB496" t="s">
        <v>94</v>
      </c>
      <c r="BC496" t="s">
        <v>94</v>
      </c>
      <c r="BD496" t="s">
        <v>94</v>
      </c>
      <c r="BH496" t="s">
        <v>341</v>
      </c>
      <c r="BI496">
        <v>1</v>
      </c>
      <c r="BJ496" t="s">
        <v>97</v>
      </c>
      <c r="BK496" t="s">
        <v>138</v>
      </c>
      <c r="BL496">
        <v>0</v>
      </c>
      <c r="BM496">
        <v>0</v>
      </c>
      <c r="BN496">
        <v>0</v>
      </c>
      <c r="BO496">
        <v>0</v>
      </c>
      <c r="BP496">
        <v>0</v>
      </c>
      <c r="BQ496">
        <v>0</v>
      </c>
      <c r="BS496">
        <v>1</v>
      </c>
      <c r="BT496">
        <v>1</v>
      </c>
      <c r="BU496">
        <v>0</v>
      </c>
      <c r="BV496">
        <v>0</v>
      </c>
      <c r="BW496">
        <v>0</v>
      </c>
      <c r="BX496">
        <v>0</v>
      </c>
      <c r="BY496">
        <v>607</v>
      </c>
      <c r="BZ496" t="s">
        <v>123</v>
      </c>
      <c r="CA496" t="s">
        <v>123</v>
      </c>
      <c r="CG496" s="4">
        <v>1</v>
      </c>
      <c r="CH496" s="4">
        <v>1</v>
      </c>
      <c r="CI496" s="5">
        <v>0</v>
      </c>
      <c r="CJ496" s="5">
        <v>0</v>
      </c>
      <c r="CK496" s="5">
        <v>0</v>
      </c>
      <c r="CL496" s="5">
        <v>0</v>
      </c>
    </row>
    <row r="497" spans="1:91" hidden="1" x14ac:dyDescent="0.2">
      <c r="A497" t="s">
        <v>989</v>
      </c>
      <c r="B497" t="s">
        <v>951</v>
      </c>
      <c r="C497" t="s">
        <v>115</v>
      </c>
      <c r="D497">
        <v>3.5</v>
      </c>
      <c r="E497" t="s">
        <v>317</v>
      </c>
      <c r="F497" t="s">
        <v>366</v>
      </c>
      <c r="G497" t="s">
        <v>351</v>
      </c>
      <c r="H497" t="s">
        <v>954</v>
      </c>
      <c r="I497">
        <v>0.49658999999999998</v>
      </c>
      <c r="J497">
        <v>0.15484999999999999</v>
      </c>
      <c r="K497">
        <v>60.356000000000002</v>
      </c>
      <c r="L497">
        <v>2017</v>
      </c>
      <c r="M497">
        <v>8.8491999999999997</v>
      </c>
      <c r="N497">
        <v>3406.9</v>
      </c>
      <c r="O497" s="1">
        <v>4.6606000000000001E-5</v>
      </c>
      <c r="P497">
        <v>1906</v>
      </c>
      <c r="Q497" s="1">
        <v>-120260</v>
      </c>
      <c r="R497">
        <v>0.99843999999999999</v>
      </c>
      <c r="S497">
        <v>0.99831999999999999</v>
      </c>
      <c r="T497">
        <v>41.52</v>
      </c>
      <c r="U497">
        <v>24.323</v>
      </c>
      <c r="V497">
        <v>0.94186999999999999</v>
      </c>
      <c r="W497">
        <v>0.93910000000000005</v>
      </c>
      <c r="X497">
        <v>253.19</v>
      </c>
      <c r="Y497">
        <v>176.72</v>
      </c>
      <c r="Z497">
        <v>0.55715000000000003</v>
      </c>
      <c r="AA497">
        <v>0.53605999999999998</v>
      </c>
      <c r="AB497">
        <v>698.83</v>
      </c>
      <c r="AC497">
        <v>590.54</v>
      </c>
      <c r="AD497">
        <v>45</v>
      </c>
      <c r="AE497">
        <v>32</v>
      </c>
      <c r="AF497">
        <v>0.98067000000000004</v>
      </c>
      <c r="AG497">
        <v>2.9353000000000002E-4</v>
      </c>
      <c r="AH497">
        <v>0.98038000000000003</v>
      </c>
      <c r="AI497">
        <v>32</v>
      </c>
      <c r="AJ497">
        <v>0</v>
      </c>
      <c r="AK497">
        <v>31</v>
      </c>
      <c r="AL497">
        <v>0</v>
      </c>
      <c r="AM497">
        <v>0</v>
      </c>
      <c r="AN497">
        <v>1</v>
      </c>
      <c r="AO497">
        <v>0.90532000000000001</v>
      </c>
      <c r="AP497">
        <v>0</v>
      </c>
      <c r="AQ497">
        <v>0</v>
      </c>
      <c r="AR497" t="s">
        <v>95</v>
      </c>
      <c r="AS497" t="s">
        <v>95</v>
      </c>
      <c r="AT497" t="s">
        <v>95</v>
      </c>
      <c r="AU497" t="s">
        <v>95</v>
      </c>
      <c r="AV497" t="s">
        <v>95</v>
      </c>
      <c r="AW497" t="s">
        <v>95</v>
      </c>
      <c r="AX497" t="s">
        <v>95</v>
      </c>
      <c r="AY497" t="s">
        <v>95</v>
      </c>
      <c r="AZ497" t="s">
        <v>95</v>
      </c>
      <c r="BA497" t="s">
        <v>95</v>
      </c>
      <c r="BB497" t="s">
        <v>95</v>
      </c>
      <c r="BC497" t="s">
        <v>95</v>
      </c>
      <c r="BD497" t="s">
        <v>95</v>
      </c>
      <c r="BI497">
        <v>0</v>
      </c>
      <c r="BJ497" t="s">
        <v>137</v>
      </c>
      <c r="BK497" t="s">
        <v>180</v>
      </c>
      <c r="BL497">
        <v>1</v>
      </c>
      <c r="BM497">
        <v>1</v>
      </c>
      <c r="BN497">
        <v>0</v>
      </c>
      <c r="BO497">
        <v>0</v>
      </c>
      <c r="BP497">
        <v>0</v>
      </c>
      <c r="BQ497">
        <v>0</v>
      </c>
      <c r="BS497">
        <v>1</v>
      </c>
      <c r="BT497">
        <v>1</v>
      </c>
      <c r="BU497">
        <v>0</v>
      </c>
      <c r="BV497">
        <v>0</v>
      </c>
      <c r="BW497">
        <v>0</v>
      </c>
      <c r="BX497">
        <v>0</v>
      </c>
      <c r="BY497">
        <v>608</v>
      </c>
      <c r="CG497" s="4">
        <v>1</v>
      </c>
      <c r="CH497" s="4">
        <v>1</v>
      </c>
      <c r="CI497" s="5">
        <v>0</v>
      </c>
      <c r="CJ497" s="5">
        <v>0</v>
      </c>
      <c r="CK497" s="5">
        <v>0</v>
      </c>
      <c r="CL497" s="5">
        <v>0</v>
      </c>
    </row>
    <row r="498" spans="1:91" hidden="1" x14ac:dyDescent="0.2">
      <c r="A498" t="s">
        <v>990</v>
      </c>
      <c r="B498" t="s">
        <v>951</v>
      </c>
      <c r="C498" t="s">
        <v>115</v>
      </c>
      <c r="D498">
        <v>3.5</v>
      </c>
      <c r="E498" t="s">
        <v>317</v>
      </c>
      <c r="F498" t="s">
        <v>368</v>
      </c>
      <c r="G498" t="s">
        <v>354</v>
      </c>
      <c r="H498" t="s">
        <v>954</v>
      </c>
      <c r="I498">
        <v>2.1160000000000001</v>
      </c>
      <c r="J498">
        <v>0.47200999999999999</v>
      </c>
      <c r="K498">
        <v>5.3465999999999996</v>
      </c>
      <c r="L498">
        <v>2014.2</v>
      </c>
      <c r="M498">
        <v>2.0768</v>
      </c>
      <c r="N498">
        <v>502.56</v>
      </c>
      <c r="O498">
        <v>2.3215000000000001E-4</v>
      </c>
      <c r="P498">
        <v>1985</v>
      </c>
      <c r="Q498">
        <v>-10645</v>
      </c>
      <c r="R498">
        <v>0.97607999999999995</v>
      </c>
      <c r="S498">
        <v>0.97389999999999999</v>
      </c>
      <c r="T498">
        <v>16.495000000000001</v>
      </c>
      <c r="U498">
        <v>8.8415999999999997</v>
      </c>
      <c r="V498">
        <v>0.9405</v>
      </c>
      <c r="W498">
        <v>0.93700000000000006</v>
      </c>
      <c r="X498">
        <v>26.013000000000002</v>
      </c>
      <c r="Y498">
        <v>10.119999999999999</v>
      </c>
      <c r="Z498">
        <v>0.28655000000000003</v>
      </c>
      <c r="AA498">
        <v>0.24457999999999999</v>
      </c>
      <c r="AB498">
        <v>90.075999999999993</v>
      </c>
      <c r="AC498">
        <v>57.555999999999997</v>
      </c>
      <c r="AD498">
        <v>37</v>
      </c>
      <c r="AE498">
        <v>20</v>
      </c>
      <c r="AF498">
        <v>0.94318000000000002</v>
      </c>
      <c r="AG498">
        <v>1.9897999999999999E-3</v>
      </c>
      <c r="AH498">
        <v>0.94118999999999997</v>
      </c>
      <c r="AI498">
        <v>24</v>
      </c>
      <c r="AJ498">
        <v>0</v>
      </c>
      <c r="AK498">
        <v>23</v>
      </c>
      <c r="AL498">
        <v>0</v>
      </c>
      <c r="AM498">
        <v>0</v>
      </c>
      <c r="AN498">
        <v>1</v>
      </c>
      <c r="AO498">
        <v>0.66571999999999998</v>
      </c>
      <c r="AP498">
        <v>0</v>
      </c>
      <c r="AQ498">
        <v>0</v>
      </c>
      <c r="AR498" t="s">
        <v>95</v>
      </c>
      <c r="AS498" t="s">
        <v>95</v>
      </c>
      <c r="AT498" t="s">
        <v>95</v>
      </c>
      <c r="AU498" t="s">
        <v>94</v>
      </c>
      <c r="AV498" t="s">
        <v>95</v>
      </c>
      <c r="AW498" t="s">
        <v>94</v>
      </c>
      <c r="AX498" t="s">
        <v>94</v>
      </c>
      <c r="AY498" t="s">
        <v>95</v>
      </c>
      <c r="AZ498" t="s">
        <v>94</v>
      </c>
      <c r="BA498" t="s">
        <v>94</v>
      </c>
      <c r="BB498" t="s">
        <v>94</v>
      </c>
      <c r="BC498" t="s">
        <v>94</v>
      </c>
      <c r="BD498" t="s">
        <v>94</v>
      </c>
      <c r="BH498" t="s">
        <v>341</v>
      </c>
      <c r="BI498">
        <v>1</v>
      </c>
      <c r="BJ498" t="s">
        <v>97</v>
      </c>
      <c r="BK498" t="s">
        <v>138</v>
      </c>
      <c r="BL498">
        <v>0</v>
      </c>
      <c r="BM498">
        <v>0</v>
      </c>
      <c r="BN498">
        <v>0</v>
      </c>
      <c r="BO498">
        <v>0</v>
      </c>
      <c r="BP498">
        <v>0</v>
      </c>
      <c r="BQ498">
        <v>0</v>
      </c>
      <c r="BS498">
        <v>1</v>
      </c>
      <c r="BT498">
        <v>1</v>
      </c>
      <c r="BU498">
        <v>0</v>
      </c>
      <c r="BV498">
        <v>0</v>
      </c>
      <c r="BW498">
        <v>0</v>
      </c>
      <c r="BX498">
        <v>0</v>
      </c>
      <c r="BY498">
        <v>609</v>
      </c>
      <c r="BZ498" t="s">
        <v>123</v>
      </c>
      <c r="CA498" t="s">
        <v>123</v>
      </c>
      <c r="CG498" s="4">
        <v>1</v>
      </c>
      <c r="CH498" s="4">
        <v>1</v>
      </c>
      <c r="CI498" s="5">
        <v>0</v>
      </c>
      <c r="CJ498" s="5">
        <v>0</v>
      </c>
      <c r="CK498" s="5">
        <v>0</v>
      </c>
      <c r="CL498" s="5">
        <v>0</v>
      </c>
    </row>
    <row r="499" spans="1:91" hidden="1" x14ac:dyDescent="0.2">
      <c r="A499" t="s">
        <v>991</v>
      </c>
      <c r="B499" t="s">
        <v>951</v>
      </c>
      <c r="C499" t="s">
        <v>115</v>
      </c>
      <c r="D499">
        <v>4.0999999999999996</v>
      </c>
      <c r="E499" t="s">
        <v>129</v>
      </c>
      <c r="F499" t="s">
        <v>130</v>
      </c>
      <c r="G499" t="s">
        <v>131</v>
      </c>
      <c r="H499" t="s">
        <v>954</v>
      </c>
      <c r="I499">
        <v>-0.36820999999999998</v>
      </c>
      <c r="J499">
        <v>-0.36820999999999998</v>
      </c>
      <c r="K499">
        <v>-2.9479000000000002</v>
      </c>
      <c r="L499">
        <v>1969.8</v>
      </c>
      <c r="M499">
        <v>-11.935</v>
      </c>
      <c r="N499" s="1">
        <v>27684000</v>
      </c>
      <c r="O499">
        <v>22.681000000000001</v>
      </c>
      <c r="P499">
        <v>2007.9</v>
      </c>
      <c r="Q499">
        <v>5953</v>
      </c>
      <c r="R499">
        <v>0.97528999999999999</v>
      </c>
      <c r="S499">
        <v>0.97092999999999996</v>
      </c>
      <c r="T499">
        <v>3.7281</v>
      </c>
      <c r="U499">
        <v>3.1061000000000001</v>
      </c>
      <c r="V499">
        <v>0.97528999999999999</v>
      </c>
      <c r="W499">
        <v>0.97253999999999996</v>
      </c>
      <c r="X499">
        <v>3.7281</v>
      </c>
      <c r="Y499">
        <v>3.1059999999999999</v>
      </c>
      <c r="Z499">
        <v>0.56647999999999998</v>
      </c>
      <c r="AA499">
        <v>0.51831000000000005</v>
      </c>
      <c r="AB499">
        <v>15.616</v>
      </c>
      <c r="AC499">
        <v>11.444000000000001</v>
      </c>
      <c r="AD499">
        <v>21</v>
      </c>
      <c r="AE499">
        <v>20</v>
      </c>
      <c r="AF499" s="1">
        <v>3.6121999999999999E-6</v>
      </c>
      <c r="AG499" s="1">
        <v>9.2978000000000007E-9</v>
      </c>
      <c r="AH499" s="1">
        <v>3.6028999999999998E-6</v>
      </c>
      <c r="AI499">
        <v>21</v>
      </c>
      <c r="AJ499">
        <v>20</v>
      </c>
      <c r="AK499">
        <v>6</v>
      </c>
      <c r="AL499">
        <v>0</v>
      </c>
      <c r="AM499">
        <v>1</v>
      </c>
      <c r="AN499">
        <v>1</v>
      </c>
      <c r="AO499">
        <v>0.63883000000000001</v>
      </c>
      <c r="AP499">
        <v>0</v>
      </c>
      <c r="AQ499">
        <v>1</v>
      </c>
      <c r="AR499" t="s">
        <v>95</v>
      </c>
      <c r="AS499" t="s">
        <v>95</v>
      </c>
      <c r="AT499" t="s">
        <v>95</v>
      </c>
      <c r="AU499" t="s">
        <v>94</v>
      </c>
      <c r="AV499" t="s">
        <v>94</v>
      </c>
      <c r="AW499" t="s">
        <v>94</v>
      </c>
      <c r="AX499" t="s">
        <v>94</v>
      </c>
      <c r="AY499" t="s">
        <v>94</v>
      </c>
      <c r="AZ499" t="s">
        <v>95</v>
      </c>
      <c r="BA499" t="s">
        <v>94</v>
      </c>
      <c r="BB499" t="s">
        <v>94</v>
      </c>
      <c r="BC499" t="s">
        <v>94</v>
      </c>
      <c r="BD499" t="s">
        <v>94</v>
      </c>
      <c r="BH499" t="s">
        <v>263</v>
      </c>
      <c r="BI499">
        <v>0</v>
      </c>
      <c r="BJ499" t="s">
        <v>137</v>
      </c>
      <c r="BK499" t="s">
        <v>133</v>
      </c>
      <c r="BL499">
        <v>1</v>
      </c>
      <c r="BM499">
        <v>1</v>
      </c>
      <c r="BN499">
        <v>0</v>
      </c>
      <c r="BO499">
        <v>0</v>
      </c>
      <c r="BP499">
        <v>0</v>
      </c>
      <c r="BQ499">
        <v>0</v>
      </c>
      <c r="BS499">
        <v>1</v>
      </c>
      <c r="BT499">
        <v>1</v>
      </c>
      <c r="BU499">
        <v>0</v>
      </c>
      <c r="BV499">
        <v>0</v>
      </c>
      <c r="BW499">
        <v>0</v>
      </c>
      <c r="BX499">
        <v>0</v>
      </c>
      <c r="BY499">
        <v>610</v>
      </c>
      <c r="CG499" s="4">
        <v>1</v>
      </c>
      <c r="CH499" s="4">
        <v>1</v>
      </c>
      <c r="CI499" s="5">
        <v>0</v>
      </c>
      <c r="CJ499" s="5">
        <v>0</v>
      </c>
      <c r="CK499" s="5">
        <v>0</v>
      </c>
      <c r="CL499" s="5">
        <v>0</v>
      </c>
    </row>
    <row r="500" spans="1:91" hidden="1" x14ac:dyDescent="0.2">
      <c r="A500" t="s">
        <v>992</v>
      </c>
      <c r="B500" t="s">
        <v>951</v>
      </c>
      <c r="C500" t="s">
        <v>115</v>
      </c>
      <c r="D500">
        <v>4.0999999999999996</v>
      </c>
      <c r="E500" t="s">
        <v>129</v>
      </c>
      <c r="F500" t="s">
        <v>135</v>
      </c>
      <c r="G500" t="s">
        <v>136</v>
      </c>
      <c r="H500" t="s">
        <v>954</v>
      </c>
      <c r="AD500">
        <v>1</v>
      </c>
      <c r="AE500">
        <v>1</v>
      </c>
      <c r="AI500">
        <v>1</v>
      </c>
      <c r="AJ500">
        <v>0</v>
      </c>
      <c r="AK500">
        <v>0</v>
      </c>
      <c r="AL500">
        <v>0</v>
      </c>
      <c r="AM500">
        <v>0</v>
      </c>
      <c r="AP500">
        <v>0</v>
      </c>
      <c r="AQ500">
        <v>1</v>
      </c>
      <c r="AR500" t="s">
        <v>96</v>
      </c>
      <c r="AS500" t="s">
        <v>96</v>
      </c>
      <c r="AT500" t="s">
        <v>95</v>
      </c>
      <c r="AU500" t="s">
        <v>94</v>
      </c>
      <c r="AV500" t="s">
        <v>94</v>
      </c>
      <c r="AW500" t="s">
        <v>94</v>
      </c>
      <c r="AX500" t="s">
        <v>94</v>
      </c>
      <c r="AY500" t="s">
        <v>94</v>
      </c>
      <c r="AZ500" t="s">
        <v>94</v>
      </c>
      <c r="BA500" t="s">
        <v>96</v>
      </c>
      <c r="BB500" t="s">
        <v>96</v>
      </c>
      <c r="BC500" t="s">
        <v>96</v>
      </c>
      <c r="BD500" t="s">
        <v>96</v>
      </c>
      <c r="BH500" t="s">
        <v>189</v>
      </c>
      <c r="BI500">
        <v>0</v>
      </c>
      <c r="BJ500" t="s">
        <v>132</v>
      </c>
      <c r="BK500" t="s">
        <v>138</v>
      </c>
      <c r="BL500">
        <v>0</v>
      </c>
      <c r="BM500">
        <v>0</v>
      </c>
      <c r="BN500">
        <v>0</v>
      </c>
      <c r="BO500">
        <v>0</v>
      </c>
      <c r="BP500">
        <v>0</v>
      </c>
      <c r="BQ500">
        <v>1</v>
      </c>
      <c r="BS500">
        <v>0</v>
      </c>
      <c r="BT500">
        <v>1</v>
      </c>
      <c r="BU500">
        <v>0</v>
      </c>
      <c r="BV500">
        <v>0</v>
      </c>
      <c r="BW500">
        <v>0</v>
      </c>
      <c r="BX500">
        <v>1</v>
      </c>
      <c r="BY500">
        <v>611</v>
      </c>
      <c r="CA500" t="s">
        <v>123</v>
      </c>
      <c r="CG500" s="4">
        <v>0</v>
      </c>
      <c r="CH500" s="4">
        <v>1</v>
      </c>
      <c r="CI500" s="5">
        <v>0</v>
      </c>
      <c r="CJ500" s="5">
        <v>0</v>
      </c>
      <c r="CK500" s="5">
        <v>0</v>
      </c>
      <c r="CL500" s="5">
        <v>1</v>
      </c>
    </row>
    <row r="501" spans="1:91" hidden="1" x14ac:dyDescent="0.2">
      <c r="A501" t="s">
        <v>993</v>
      </c>
      <c r="B501" t="s">
        <v>951</v>
      </c>
      <c r="C501" t="s">
        <v>115</v>
      </c>
      <c r="D501">
        <v>4.5</v>
      </c>
      <c r="E501" t="s">
        <v>994</v>
      </c>
      <c r="F501" t="s">
        <v>995</v>
      </c>
      <c r="G501" t="s">
        <v>996</v>
      </c>
      <c r="H501" t="s">
        <v>954</v>
      </c>
      <c r="I501">
        <v>0.21881</v>
      </c>
      <c r="J501">
        <v>4.9433000000000003E-3</v>
      </c>
      <c r="K501">
        <v>4.2280999999999999E-2</v>
      </c>
      <c r="L501">
        <v>2014.7</v>
      </c>
      <c r="M501">
        <v>20.082999999999998</v>
      </c>
      <c r="N501">
        <v>1.0076000000000001</v>
      </c>
      <c r="O501">
        <v>1554.2</v>
      </c>
      <c r="P501" s="1">
        <v>157580</v>
      </c>
      <c r="Q501">
        <v>-84.673000000000002</v>
      </c>
      <c r="R501">
        <v>0.99551000000000001</v>
      </c>
      <c r="S501">
        <v>0.99467000000000005</v>
      </c>
      <c r="T501">
        <v>1.6539999999999999E-2</v>
      </c>
      <c r="U501">
        <v>1.3176999999999999E-2</v>
      </c>
      <c r="V501">
        <v>-2.3052999999999999</v>
      </c>
      <c r="W501">
        <v>-2.6941000000000002</v>
      </c>
      <c r="X501">
        <v>0.44883000000000001</v>
      </c>
      <c r="Y501">
        <v>0.37483</v>
      </c>
      <c r="Z501">
        <v>0.97526000000000002</v>
      </c>
      <c r="AA501">
        <v>0.97235000000000005</v>
      </c>
      <c r="AB501">
        <v>3.8828000000000001E-2</v>
      </c>
      <c r="AC501">
        <v>3.0849999999999999E-2</v>
      </c>
      <c r="AD501">
        <v>20</v>
      </c>
      <c r="AE501">
        <v>20</v>
      </c>
      <c r="AF501">
        <v>0.80330999999999997</v>
      </c>
      <c r="AG501">
        <v>4.9623E-2</v>
      </c>
      <c r="AH501">
        <v>0.75368999999999997</v>
      </c>
      <c r="AI501">
        <v>20</v>
      </c>
      <c r="AJ501">
        <v>0</v>
      </c>
      <c r="AK501">
        <v>19</v>
      </c>
      <c r="AL501">
        <v>0</v>
      </c>
      <c r="AM501">
        <v>0</v>
      </c>
      <c r="AN501">
        <v>0</v>
      </c>
      <c r="AO501">
        <v>0.91359999999999997</v>
      </c>
      <c r="AP501">
        <v>1</v>
      </c>
      <c r="AQ501">
        <v>1</v>
      </c>
      <c r="AR501" t="s">
        <v>95</v>
      </c>
      <c r="AS501" t="s">
        <v>95</v>
      </c>
      <c r="AT501" t="s">
        <v>95</v>
      </c>
      <c r="AU501" t="s">
        <v>95</v>
      </c>
      <c r="AV501" t="s">
        <v>95</v>
      </c>
      <c r="AW501" t="s">
        <v>95</v>
      </c>
      <c r="AX501" t="s">
        <v>95</v>
      </c>
      <c r="AY501" t="s">
        <v>95</v>
      </c>
      <c r="AZ501" t="s">
        <v>95</v>
      </c>
      <c r="BA501" t="s">
        <v>95</v>
      </c>
      <c r="BB501" t="s">
        <v>95</v>
      </c>
      <c r="BC501" t="s">
        <v>95</v>
      </c>
      <c r="BD501" t="s">
        <v>95</v>
      </c>
      <c r="BE501">
        <v>1</v>
      </c>
      <c r="BI501">
        <v>0</v>
      </c>
      <c r="BL501">
        <v>1</v>
      </c>
      <c r="BM501">
        <v>1</v>
      </c>
      <c r="BS501">
        <v>1</v>
      </c>
      <c r="BT501">
        <v>1</v>
      </c>
      <c r="BU501">
        <v>0</v>
      </c>
      <c r="BV501">
        <v>0</v>
      </c>
      <c r="BW501">
        <v>0</v>
      </c>
      <c r="BX501">
        <v>1</v>
      </c>
      <c r="BY501">
        <v>612</v>
      </c>
      <c r="CG501" s="4">
        <v>1</v>
      </c>
      <c r="CH501" s="4">
        <v>1</v>
      </c>
      <c r="CI501" s="5">
        <v>0</v>
      </c>
      <c r="CJ501" s="5">
        <v>0</v>
      </c>
      <c r="CK501" s="5">
        <v>0</v>
      </c>
      <c r="CL501" s="5">
        <v>1</v>
      </c>
    </row>
    <row r="502" spans="1:91" hidden="1" x14ac:dyDescent="0.2">
      <c r="A502" t="s">
        <v>997</v>
      </c>
      <c r="B502" t="s">
        <v>951</v>
      </c>
      <c r="C502" t="s">
        <v>192</v>
      </c>
      <c r="D502">
        <v>1.1000000000000001</v>
      </c>
      <c r="E502" t="s">
        <v>90</v>
      </c>
      <c r="F502" t="s">
        <v>998</v>
      </c>
      <c r="G502" t="s">
        <v>953</v>
      </c>
      <c r="H502" t="s">
        <v>954</v>
      </c>
      <c r="K502">
        <v>-2.5000000000000001E-2</v>
      </c>
      <c r="Q502">
        <v>50.667999999999999</v>
      </c>
      <c r="Z502">
        <v>1</v>
      </c>
      <c r="AA502">
        <v>1</v>
      </c>
      <c r="AB502" s="1">
        <v>5.7474999999999996E-15</v>
      </c>
      <c r="AC502" s="1">
        <v>5.7038000000000001E-15</v>
      </c>
      <c r="AD502">
        <v>2</v>
      </c>
      <c r="AE502">
        <v>2</v>
      </c>
      <c r="AI502">
        <v>2</v>
      </c>
      <c r="AJ502">
        <v>1</v>
      </c>
      <c r="AK502">
        <v>0</v>
      </c>
      <c r="AL502">
        <v>0</v>
      </c>
      <c r="AM502">
        <v>0</v>
      </c>
      <c r="AN502">
        <v>0</v>
      </c>
      <c r="AO502">
        <v>0.49091000000000001</v>
      </c>
      <c r="AP502">
        <v>1</v>
      </c>
      <c r="AQ502">
        <v>1</v>
      </c>
      <c r="AR502" t="s">
        <v>96</v>
      </c>
      <c r="AS502" t="s">
        <v>96</v>
      </c>
      <c r="AT502" t="s">
        <v>95</v>
      </c>
      <c r="AU502" t="s">
        <v>95</v>
      </c>
      <c r="AV502" t="s">
        <v>95</v>
      </c>
      <c r="AW502" t="s">
        <v>95</v>
      </c>
      <c r="AX502" t="s">
        <v>94</v>
      </c>
      <c r="AY502" t="s">
        <v>94</v>
      </c>
      <c r="AZ502" t="s">
        <v>95</v>
      </c>
      <c r="BA502" t="s">
        <v>96</v>
      </c>
      <c r="BB502" t="s">
        <v>96</v>
      </c>
      <c r="BC502" t="s">
        <v>96</v>
      </c>
      <c r="BD502" t="s">
        <v>96</v>
      </c>
      <c r="BE502">
        <v>3</v>
      </c>
      <c r="BG502" t="s">
        <v>999</v>
      </c>
      <c r="BH502" t="s">
        <v>189</v>
      </c>
      <c r="BI502">
        <v>0</v>
      </c>
      <c r="BL502">
        <v>0</v>
      </c>
      <c r="BM502">
        <v>0</v>
      </c>
      <c r="BN502">
        <v>0</v>
      </c>
      <c r="BO502">
        <v>0</v>
      </c>
      <c r="BP502">
        <v>0</v>
      </c>
      <c r="BQ502">
        <v>0</v>
      </c>
      <c r="BS502">
        <v>0</v>
      </c>
      <c r="BT502">
        <v>1</v>
      </c>
      <c r="BU502">
        <v>0</v>
      </c>
      <c r="BV502">
        <v>0</v>
      </c>
      <c r="BW502">
        <v>0</v>
      </c>
      <c r="BX502">
        <v>0</v>
      </c>
      <c r="BY502">
        <v>615</v>
      </c>
      <c r="CA502" t="s">
        <v>123</v>
      </c>
      <c r="CG502" s="4">
        <v>0</v>
      </c>
      <c r="CH502" s="4">
        <v>1</v>
      </c>
      <c r="CI502" s="5">
        <v>0</v>
      </c>
      <c r="CJ502" s="5">
        <v>0</v>
      </c>
      <c r="CK502" s="5">
        <v>0</v>
      </c>
      <c r="CL502" s="5">
        <v>0</v>
      </c>
    </row>
    <row r="503" spans="1:91" hidden="1" x14ac:dyDescent="0.2">
      <c r="A503" t="s">
        <v>1000</v>
      </c>
      <c r="B503" t="s">
        <v>951</v>
      </c>
      <c r="C503" t="s">
        <v>192</v>
      </c>
      <c r="D503">
        <v>1.1000000000000001</v>
      </c>
      <c r="E503" t="s">
        <v>90</v>
      </c>
      <c r="F503" t="s">
        <v>1001</v>
      </c>
      <c r="G503" t="s">
        <v>1002</v>
      </c>
      <c r="H503" t="s">
        <v>954</v>
      </c>
      <c r="I503">
        <v>1.4361000000000001E-2</v>
      </c>
      <c r="J503">
        <v>1.4334E-2</v>
      </c>
      <c r="K503">
        <v>13576</v>
      </c>
      <c r="L503">
        <v>2472</v>
      </c>
      <c r="M503">
        <v>306</v>
      </c>
      <c r="N503" s="1">
        <v>664510000</v>
      </c>
      <c r="O503">
        <v>84.718000000000004</v>
      </c>
      <c r="P503">
        <v>1365.4</v>
      </c>
      <c r="Q503" s="1">
        <v>-26417000</v>
      </c>
      <c r="R503">
        <v>4.0538999999999999E-2</v>
      </c>
      <c r="S503">
        <v>-0.91891999999999996</v>
      </c>
      <c r="T503" s="1">
        <v>136250</v>
      </c>
      <c r="U503" s="1">
        <v>116140</v>
      </c>
      <c r="V503">
        <v>4.0543000000000003E-2</v>
      </c>
      <c r="W503">
        <v>-0.43919000000000002</v>
      </c>
      <c r="X503" s="1">
        <v>136250</v>
      </c>
      <c r="Y503" s="1">
        <v>116140</v>
      </c>
      <c r="Z503">
        <v>3.8105E-2</v>
      </c>
      <c r="AA503">
        <v>-0.44284000000000001</v>
      </c>
      <c r="AB503" s="1">
        <v>136420</v>
      </c>
      <c r="AC503" s="1">
        <v>116470</v>
      </c>
      <c r="AD503">
        <v>7</v>
      </c>
      <c r="AE503">
        <v>7</v>
      </c>
      <c r="AF503">
        <v>1.8018999999999999E-3</v>
      </c>
      <c r="AG503">
        <v>1.2202000000000001E-3</v>
      </c>
      <c r="AH503">
        <v>5.8171000000000004E-4</v>
      </c>
      <c r="AI503">
        <v>7</v>
      </c>
      <c r="AJ503">
        <v>6</v>
      </c>
      <c r="AK503">
        <v>5</v>
      </c>
      <c r="AL503">
        <v>0</v>
      </c>
      <c r="AM503">
        <v>1</v>
      </c>
      <c r="AN503">
        <v>0</v>
      </c>
      <c r="AO503">
        <v>0.79754999999999998</v>
      </c>
      <c r="AP503">
        <v>0</v>
      </c>
      <c r="AQ503">
        <v>0</v>
      </c>
      <c r="AR503" t="s">
        <v>96</v>
      </c>
      <c r="AS503" t="s">
        <v>95</v>
      </c>
      <c r="AT503" t="s">
        <v>95</v>
      </c>
      <c r="AU503" t="s">
        <v>95</v>
      </c>
      <c r="AV503" t="s">
        <v>95</v>
      </c>
      <c r="AW503" t="s">
        <v>95</v>
      </c>
      <c r="AX503" t="s">
        <v>95</v>
      </c>
      <c r="AY503" t="s">
        <v>94</v>
      </c>
      <c r="AZ503" t="s">
        <v>94</v>
      </c>
      <c r="BA503" t="s">
        <v>96</v>
      </c>
      <c r="BB503" t="s">
        <v>94</v>
      </c>
      <c r="BC503" t="s">
        <v>96</v>
      </c>
      <c r="BD503" t="s">
        <v>94</v>
      </c>
      <c r="BE503">
        <v>3</v>
      </c>
      <c r="BG503" t="s">
        <v>999</v>
      </c>
      <c r="BI503">
        <v>0</v>
      </c>
      <c r="BL503">
        <v>1</v>
      </c>
      <c r="BM503">
        <v>1</v>
      </c>
      <c r="BN503">
        <v>0</v>
      </c>
      <c r="BO503">
        <v>2</v>
      </c>
      <c r="BP503">
        <v>0</v>
      </c>
      <c r="BQ503">
        <v>0</v>
      </c>
      <c r="BS503">
        <v>0</v>
      </c>
      <c r="BT503">
        <v>1</v>
      </c>
      <c r="BU503">
        <v>0</v>
      </c>
      <c r="BV503">
        <v>0</v>
      </c>
      <c r="BW503">
        <v>0</v>
      </c>
      <c r="BX503">
        <v>0</v>
      </c>
      <c r="BY503">
        <v>616</v>
      </c>
      <c r="BZ503" t="s">
        <v>123</v>
      </c>
      <c r="CG503" s="4">
        <v>0</v>
      </c>
      <c r="CH503" s="4">
        <v>1</v>
      </c>
      <c r="CI503" s="5">
        <v>0</v>
      </c>
      <c r="CJ503" s="5">
        <v>0</v>
      </c>
      <c r="CK503" s="5">
        <v>0</v>
      </c>
      <c r="CL503" s="5">
        <v>0</v>
      </c>
    </row>
    <row r="504" spans="1:91" hidden="1" x14ac:dyDescent="0.2">
      <c r="A504" t="s">
        <v>1003</v>
      </c>
      <c r="B504" t="s">
        <v>951</v>
      </c>
      <c r="C504" t="s">
        <v>192</v>
      </c>
      <c r="D504">
        <v>1.1000000000000001</v>
      </c>
      <c r="E504" t="s">
        <v>90</v>
      </c>
      <c r="F504" t="s">
        <v>956</v>
      </c>
      <c r="G504" t="s">
        <v>107</v>
      </c>
      <c r="H504" t="s">
        <v>954</v>
      </c>
      <c r="K504">
        <v>-2.5000000000000001E-2</v>
      </c>
      <c r="Q504">
        <v>50.667999999999999</v>
      </c>
      <c r="Z504">
        <v>1</v>
      </c>
      <c r="AA504">
        <v>1</v>
      </c>
      <c r="AB504" s="1">
        <v>5.7474999999999996E-15</v>
      </c>
      <c r="AC504" s="1">
        <v>5.7038000000000001E-15</v>
      </c>
      <c r="AD504">
        <v>2</v>
      </c>
      <c r="AE504">
        <v>2</v>
      </c>
      <c r="AI504">
        <v>2</v>
      </c>
      <c r="AJ504">
        <v>1</v>
      </c>
      <c r="AK504">
        <v>0</v>
      </c>
      <c r="AL504">
        <v>0</v>
      </c>
      <c r="AM504">
        <v>0</v>
      </c>
      <c r="AN504">
        <v>0</v>
      </c>
      <c r="AO504">
        <v>0.49091000000000001</v>
      </c>
      <c r="AP504">
        <v>1</v>
      </c>
      <c r="AQ504">
        <v>1</v>
      </c>
      <c r="AR504" t="s">
        <v>96</v>
      </c>
      <c r="AS504" t="s">
        <v>96</v>
      </c>
      <c r="AT504" t="s">
        <v>95</v>
      </c>
      <c r="AU504" t="s">
        <v>95</v>
      </c>
      <c r="AV504" t="s">
        <v>95</v>
      </c>
      <c r="AW504" t="s">
        <v>95</v>
      </c>
      <c r="AX504" t="s">
        <v>94</v>
      </c>
      <c r="AY504" t="s">
        <v>94</v>
      </c>
      <c r="AZ504" t="s">
        <v>95</v>
      </c>
      <c r="BA504" t="s">
        <v>96</v>
      </c>
      <c r="BB504" t="s">
        <v>96</v>
      </c>
      <c r="BC504" t="s">
        <v>96</v>
      </c>
      <c r="BD504" t="s">
        <v>96</v>
      </c>
      <c r="BH504" t="s">
        <v>1004</v>
      </c>
      <c r="BI504">
        <v>0</v>
      </c>
      <c r="BJ504" t="s">
        <v>108</v>
      </c>
      <c r="BK504" t="s">
        <v>109</v>
      </c>
      <c r="BL504">
        <v>0</v>
      </c>
      <c r="BM504">
        <v>0</v>
      </c>
      <c r="BN504">
        <v>0</v>
      </c>
      <c r="BO504">
        <v>1</v>
      </c>
      <c r="BP504">
        <v>0</v>
      </c>
      <c r="BQ504">
        <v>0</v>
      </c>
      <c r="BS504">
        <v>0</v>
      </c>
      <c r="BT504">
        <v>1</v>
      </c>
      <c r="BU504">
        <v>0</v>
      </c>
      <c r="BV504">
        <v>1</v>
      </c>
      <c r="BW504">
        <v>0</v>
      </c>
      <c r="BX504">
        <v>0</v>
      </c>
      <c r="BY504">
        <v>617</v>
      </c>
      <c r="CA504" t="s">
        <v>123</v>
      </c>
      <c r="CG504" s="4">
        <v>0</v>
      </c>
      <c r="CH504" s="4">
        <v>1</v>
      </c>
      <c r="CI504" s="5">
        <v>0</v>
      </c>
      <c r="CJ504" s="5">
        <v>1</v>
      </c>
      <c r="CK504" s="5">
        <v>0</v>
      </c>
      <c r="CL504" s="5">
        <v>0</v>
      </c>
    </row>
    <row r="505" spans="1:91" hidden="1" x14ac:dyDescent="0.2">
      <c r="A505" t="s">
        <v>1005</v>
      </c>
      <c r="B505" t="s">
        <v>951</v>
      </c>
      <c r="C505" t="s">
        <v>192</v>
      </c>
      <c r="D505">
        <v>2.2000000000000002</v>
      </c>
      <c r="E505" t="s">
        <v>1006</v>
      </c>
      <c r="F505" t="s">
        <v>1007</v>
      </c>
      <c r="G505" t="s">
        <v>1008</v>
      </c>
      <c r="H505" t="s">
        <v>954</v>
      </c>
      <c r="I505">
        <v>0.19922999999999999</v>
      </c>
      <c r="J505">
        <v>0.12245</v>
      </c>
      <c r="K505">
        <v>3.7435999999999998</v>
      </c>
      <c r="L505">
        <v>2019.2</v>
      </c>
      <c r="M505">
        <v>22.056999999999999</v>
      </c>
      <c r="N505">
        <v>131.04</v>
      </c>
      <c r="O505">
        <v>0.24704999999999999</v>
      </c>
      <c r="P505">
        <v>1974.2</v>
      </c>
      <c r="Q505">
        <v>-7497.1</v>
      </c>
      <c r="R505">
        <v>0.98936000000000002</v>
      </c>
      <c r="S505">
        <v>0.98784000000000005</v>
      </c>
      <c r="T505">
        <v>2.9037999999999999</v>
      </c>
      <c r="U505">
        <v>2.1421999999999999</v>
      </c>
      <c r="V505">
        <v>0.97257000000000005</v>
      </c>
      <c r="W505">
        <v>0.97006999999999999</v>
      </c>
      <c r="X505">
        <v>4.6619000000000002</v>
      </c>
      <c r="Y505">
        <v>3.8380000000000001</v>
      </c>
      <c r="Z505">
        <v>0.91993999999999998</v>
      </c>
      <c r="AA505">
        <v>0.91266999999999998</v>
      </c>
      <c r="AB505">
        <v>7.9635999999999996</v>
      </c>
      <c r="AC505">
        <v>6.9593999999999996</v>
      </c>
      <c r="AD505">
        <v>25</v>
      </c>
      <c r="AE505">
        <v>25</v>
      </c>
      <c r="AF505">
        <v>0.66161000000000003</v>
      </c>
      <c r="AG505">
        <v>8.3940999999999998E-3</v>
      </c>
      <c r="AH505">
        <v>0.65320999999999996</v>
      </c>
      <c r="AI505">
        <v>25</v>
      </c>
      <c r="AJ505">
        <v>2</v>
      </c>
      <c r="AK505">
        <v>24</v>
      </c>
      <c r="AL505">
        <v>0</v>
      </c>
      <c r="AM505">
        <v>0</v>
      </c>
      <c r="AN505">
        <v>0</v>
      </c>
      <c r="AO505">
        <v>0.91076999999999997</v>
      </c>
      <c r="AP505">
        <v>0</v>
      </c>
      <c r="AQ505">
        <v>1</v>
      </c>
      <c r="AR505" t="s">
        <v>95</v>
      </c>
      <c r="AS505" t="s">
        <v>95</v>
      </c>
      <c r="AT505" t="s">
        <v>95</v>
      </c>
      <c r="AU505" t="s">
        <v>95</v>
      </c>
      <c r="AV505" t="s">
        <v>95</v>
      </c>
      <c r="AW505" t="s">
        <v>95</v>
      </c>
      <c r="AX505" t="s">
        <v>95</v>
      </c>
      <c r="AY505" t="s">
        <v>95</v>
      </c>
      <c r="AZ505" t="s">
        <v>95</v>
      </c>
      <c r="BA505" t="s">
        <v>95</v>
      </c>
      <c r="BB505" t="s">
        <v>95</v>
      </c>
      <c r="BC505" t="s">
        <v>95</v>
      </c>
      <c r="BD505" t="s">
        <v>95</v>
      </c>
      <c r="BE505">
        <v>1</v>
      </c>
      <c r="BI505">
        <v>0</v>
      </c>
      <c r="BL505">
        <v>1</v>
      </c>
      <c r="BM505">
        <v>1</v>
      </c>
      <c r="BN505">
        <v>0</v>
      </c>
      <c r="BO505">
        <v>0</v>
      </c>
      <c r="BP505">
        <v>0</v>
      </c>
      <c r="BQ505">
        <v>0</v>
      </c>
      <c r="BS505">
        <v>1</v>
      </c>
      <c r="BT505">
        <v>1</v>
      </c>
      <c r="BU505">
        <v>0</v>
      </c>
      <c r="BV505">
        <v>0</v>
      </c>
      <c r="BW505">
        <v>0</v>
      </c>
      <c r="BX505">
        <v>0</v>
      </c>
      <c r="BY505">
        <v>613</v>
      </c>
      <c r="CG505" s="4">
        <v>1</v>
      </c>
      <c r="CH505" s="4">
        <v>1</v>
      </c>
      <c r="CI505" s="5">
        <v>0</v>
      </c>
      <c r="CJ505" s="5">
        <v>0</v>
      </c>
      <c r="CK505" s="5">
        <v>0</v>
      </c>
      <c r="CL505" s="5">
        <v>1</v>
      </c>
      <c r="CM505" s="12" t="s">
        <v>3457</v>
      </c>
    </row>
    <row r="506" spans="1:91" hidden="1" x14ac:dyDescent="0.2">
      <c r="A506" t="s">
        <v>1009</v>
      </c>
      <c r="B506" t="s">
        <v>951</v>
      </c>
      <c r="C506" t="s">
        <v>192</v>
      </c>
      <c r="D506">
        <v>2.2000000000000002</v>
      </c>
      <c r="E506" t="s">
        <v>1006</v>
      </c>
      <c r="F506" t="s">
        <v>1010</v>
      </c>
      <c r="G506" t="s">
        <v>1011</v>
      </c>
      <c r="H506" t="s">
        <v>954</v>
      </c>
      <c r="I506">
        <v>13.882999999999999</v>
      </c>
      <c r="J506">
        <v>2.1728000000000001E-2</v>
      </c>
      <c r="K506">
        <v>3.6787999999999999E-3</v>
      </c>
      <c r="L506">
        <v>2013.9</v>
      </c>
      <c r="M506">
        <v>0.31652999999999998</v>
      </c>
      <c r="N506">
        <v>0.17044000000000001</v>
      </c>
      <c r="O506">
        <v>5.6628999999999996</v>
      </c>
      <c r="P506">
        <v>2181</v>
      </c>
      <c r="Q506">
        <v>-7.2595000000000001</v>
      </c>
      <c r="R506">
        <v>0.29681999999999997</v>
      </c>
      <c r="S506">
        <v>-5.4767999999999997E-2</v>
      </c>
      <c r="T506">
        <v>2.0060000000000001E-2</v>
      </c>
      <c r="U506">
        <v>1.5667E-2</v>
      </c>
      <c r="V506">
        <v>0.19136</v>
      </c>
      <c r="W506">
        <v>-3.968E-2</v>
      </c>
      <c r="X506">
        <v>2.1512E-2</v>
      </c>
      <c r="Y506">
        <v>1.8121999999999999E-2</v>
      </c>
      <c r="Z506">
        <v>0.1951</v>
      </c>
      <c r="AA506">
        <v>-3.4876999999999998E-2</v>
      </c>
      <c r="AB506">
        <v>2.1461999999999998E-2</v>
      </c>
      <c r="AC506">
        <v>1.8055999999999999E-2</v>
      </c>
      <c r="AD506">
        <v>10</v>
      </c>
      <c r="AE506">
        <v>10</v>
      </c>
      <c r="AF506">
        <v>1.2144999999999999</v>
      </c>
      <c r="AG506">
        <v>0.74511000000000005</v>
      </c>
      <c r="AH506">
        <v>0.46936</v>
      </c>
      <c r="AI506">
        <v>10</v>
      </c>
      <c r="AJ506">
        <v>6</v>
      </c>
      <c r="AK506">
        <v>9</v>
      </c>
      <c r="AL506">
        <v>1</v>
      </c>
      <c r="AM506">
        <v>0</v>
      </c>
      <c r="AN506">
        <v>0</v>
      </c>
      <c r="AO506">
        <v>0.89217000000000002</v>
      </c>
      <c r="AP506">
        <v>1</v>
      </c>
      <c r="AQ506">
        <v>1</v>
      </c>
      <c r="AR506" t="s">
        <v>96</v>
      </c>
      <c r="AS506" t="s">
        <v>95</v>
      </c>
      <c r="AT506" t="s">
        <v>95</v>
      </c>
      <c r="AU506" t="s">
        <v>95</v>
      </c>
      <c r="AV506" t="s">
        <v>95</v>
      </c>
      <c r="AW506" t="s">
        <v>95</v>
      </c>
      <c r="AX506" t="s">
        <v>95</v>
      </c>
      <c r="AY506" t="s">
        <v>95</v>
      </c>
      <c r="AZ506" t="s">
        <v>94</v>
      </c>
      <c r="BA506" t="s">
        <v>96</v>
      </c>
      <c r="BB506" t="s">
        <v>94</v>
      </c>
      <c r="BC506" t="s">
        <v>96</v>
      </c>
      <c r="BD506" t="s">
        <v>94</v>
      </c>
      <c r="BE506">
        <v>2</v>
      </c>
      <c r="BI506">
        <v>0</v>
      </c>
      <c r="BL506">
        <v>0</v>
      </c>
      <c r="BM506">
        <v>1</v>
      </c>
      <c r="BN506">
        <v>0</v>
      </c>
      <c r="BO506">
        <v>0</v>
      </c>
      <c r="BP506">
        <v>0</v>
      </c>
      <c r="BQ506">
        <v>0</v>
      </c>
      <c r="BS506">
        <v>0</v>
      </c>
      <c r="BT506">
        <v>1</v>
      </c>
      <c r="BU506">
        <v>0</v>
      </c>
      <c r="BV506">
        <v>0</v>
      </c>
      <c r="BW506">
        <v>0</v>
      </c>
      <c r="BX506">
        <v>0</v>
      </c>
      <c r="BY506">
        <v>614</v>
      </c>
      <c r="CG506" s="4">
        <v>0</v>
      </c>
      <c r="CH506" s="4">
        <v>1</v>
      </c>
      <c r="CI506" s="5">
        <v>0</v>
      </c>
      <c r="CJ506" s="5">
        <v>0</v>
      </c>
      <c r="CK506" s="5">
        <v>0</v>
      </c>
      <c r="CL506" s="5">
        <v>0</v>
      </c>
    </row>
    <row r="507" spans="1:91" hidden="1" x14ac:dyDescent="0.2">
      <c r="A507" t="s">
        <v>1012</v>
      </c>
      <c r="B507" t="s">
        <v>951</v>
      </c>
      <c r="C507" t="s">
        <v>192</v>
      </c>
      <c r="D507">
        <v>2.2999999999999998</v>
      </c>
      <c r="E507" t="s">
        <v>1013</v>
      </c>
      <c r="F507" t="s">
        <v>1014</v>
      </c>
      <c r="G507" t="s">
        <v>1015</v>
      </c>
      <c r="H507" t="s">
        <v>954</v>
      </c>
      <c r="I507">
        <v>-1.0266999999999999</v>
      </c>
      <c r="J507">
        <v>-6.2709000000000001E-2</v>
      </c>
      <c r="K507">
        <v>-2.0188999999999999E-2</v>
      </c>
      <c r="L507">
        <v>2019.9</v>
      </c>
      <c r="M507">
        <v>-4.2804000000000002</v>
      </c>
      <c r="N507">
        <v>0.33090999999999998</v>
      </c>
      <c r="O507">
        <v>0.37909999999999999</v>
      </c>
      <c r="P507">
        <v>2009.7</v>
      </c>
      <c r="Q507">
        <v>40.963999999999999</v>
      </c>
      <c r="R507">
        <v>0.94182999999999995</v>
      </c>
      <c r="S507">
        <v>0.76731000000000005</v>
      </c>
      <c r="T507">
        <v>2.3740000000000001E-2</v>
      </c>
      <c r="U507">
        <v>2.0582E-2</v>
      </c>
      <c r="V507">
        <v>0.62465000000000004</v>
      </c>
      <c r="W507">
        <v>0.24929999999999999</v>
      </c>
      <c r="X507">
        <v>6.0302000000000001E-2</v>
      </c>
      <c r="Y507">
        <v>5.2172000000000003E-2</v>
      </c>
      <c r="Z507">
        <v>0.71353999999999995</v>
      </c>
      <c r="AA507">
        <v>0.42708000000000002</v>
      </c>
      <c r="AB507">
        <v>5.2679999999999998E-2</v>
      </c>
      <c r="AC507">
        <v>4.7740999999999999E-2</v>
      </c>
      <c r="AD507">
        <v>5</v>
      </c>
      <c r="AE507">
        <v>5</v>
      </c>
      <c r="AF507">
        <v>1.1184000000000001</v>
      </c>
      <c r="AG507">
        <v>0.23511000000000001</v>
      </c>
      <c r="AH507">
        <v>0.88331000000000004</v>
      </c>
      <c r="AI507">
        <v>13</v>
      </c>
      <c r="AJ507">
        <v>4</v>
      </c>
      <c r="AK507">
        <v>0</v>
      </c>
      <c r="AL507">
        <v>0</v>
      </c>
      <c r="AM507">
        <v>0</v>
      </c>
      <c r="AN507">
        <v>1</v>
      </c>
      <c r="AO507">
        <v>0.76624999999999999</v>
      </c>
      <c r="AP507">
        <v>1</v>
      </c>
      <c r="AQ507">
        <v>1</v>
      </c>
      <c r="AR507" t="s">
        <v>95</v>
      </c>
      <c r="AS507" t="s">
        <v>94</v>
      </c>
      <c r="AT507" t="s">
        <v>95</v>
      </c>
      <c r="AU507" t="s">
        <v>95</v>
      </c>
      <c r="AV507" t="s">
        <v>95</v>
      </c>
      <c r="AW507" t="s">
        <v>95</v>
      </c>
      <c r="AX507" t="s">
        <v>95</v>
      </c>
      <c r="AY507" t="s">
        <v>95</v>
      </c>
      <c r="AZ507" t="s">
        <v>95</v>
      </c>
      <c r="BA507" t="s">
        <v>94</v>
      </c>
      <c r="BB507" t="s">
        <v>94</v>
      </c>
      <c r="BC507" t="s">
        <v>94</v>
      </c>
      <c r="BD507" t="s">
        <v>94</v>
      </c>
      <c r="BE507">
        <v>2</v>
      </c>
      <c r="BI507">
        <v>0</v>
      </c>
      <c r="BS507">
        <v>1</v>
      </c>
      <c r="BT507">
        <v>1</v>
      </c>
      <c r="BU507">
        <v>0</v>
      </c>
      <c r="BV507">
        <v>0</v>
      </c>
      <c r="BW507">
        <v>0</v>
      </c>
      <c r="BX507">
        <v>0</v>
      </c>
      <c r="BY507">
        <v>618</v>
      </c>
      <c r="CG507" s="4">
        <v>1</v>
      </c>
      <c r="CH507" s="4">
        <v>1</v>
      </c>
      <c r="CI507" s="5">
        <v>0</v>
      </c>
      <c r="CJ507" s="5">
        <v>0</v>
      </c>
      <c r="CK507" s="5">
        <v>0</v>
      </c>
      <c r="CL507" s="5">
        <v>0</v>
      </c>
    </row>
    <row r="508" spans="1:91" hidden="1" x14ac:dyDescent="0.2">
      <c r="A508" t="s">
        <v>1016</v>
      </c>
      <c r="B508" t="s">
        <v>951</v>
      </c>
      <c r="C508" t="s">
        <v>192</v>
      </c>
      <c r="D508">
        <v>2.4</v>
      </c>
      <c r="E508" t="s">
        <v>628</v>
      </c>
      <c r="F508" t="s">
        <v>958</v>
      </c>
      <c r="G508" t="s">
        <v>959</v>
      </c>
      <c r="H508" t="s">
        <v>954</v>
      </c>
      <c r="J508">
        <v>1.8205000000000001E-3</v>
      </c>
      <c r="K508">
        <v>1.8032E-3</v>
      </c>
      <c r="O508">
        <v>1.2557</v>
      </c>
      <c r="P508">
        <v>2146.3000000000002</v>
      </c>
      <c r="Q508">
        <v>-2.6448</v>
      </c>
      <c r="V508">
        <v>0.99214999999999998</v>
      </c>
      <c r="W508">
        <v>0.97643999999999997</v>
      </c>
      <c r="X508">
        <v>5.9358000000000002E-4</v>
      </c>
      <c r="Y508">
        <v>5.1822000000000001E-4</v>
      </c>
      <c r="Z508">
        <v>0.99204999999999999</v>
      </c>
      <c r="AA508">
        <v>0.97614000000000001</v>
      </c>
      <c r="AB508">
        <v>5.9727000000000001E-4</v>
      </c>
      <c r="AC508">
        <v>5.1940999999999999E-4</v>
      </c>
      <c r="AD508">
        <v>4</v>
      </c>
      <c r="AE508">
        <v>4</v>
      </c>
      <c r="AI508">
        <v>11</v>
      </c>
      <c r="AJ508">
        <v>0</v>
      </c>
      <c r="AK508">
        <v>3</v>
      </c>
      <c r="AL508">
        <v>0</v>
      </c>
      <c r="AM508">
        <v>0</v>
      </c>
      <c r="AN508">
        <v>0</v>
      </c>
      <c r="AO508">
        <v>0.74970999999999999</v>
      </c>
      <c r="AP508">
        <v>1</v>
      </c>
      <c r="AQ508">
        <v>1</v>
      </c>
      <c r="AR508" t="s">
        <v>96</v>
      </c>
      <c r="AS508" t="s">
        <v>94</v>
      </c>
      <c r="AT508" t="s">
        <v>95</v>
      </c>
      <c r="AU508" t="s">
        <v>95</v>
      </c>
      <c r="AV508" t="s">
        <v>95</v>
      </c>
      <c r="AW508" t="s">
        <v>95</v>
      </c>
      <c r="AX508" t="s">
        <v>95</v>
      </c>
      <c r="AY508" t="s">
        <v>94</v>
      </c>
      <c r="AZ508" t="s">
        <v>95</v>
      </c>
      <c r="BA508" t="s">
        <v>96</v>
      </c>
      <c r="BB508" t="s">
        <v>94</v>
      </c>
      <c r="BC508" t="s">
        <v>94</v>
      </c>
      <c r="BD508" t="s">
        <v>94</v>
      </c>
      <c r="BE508">
        <v>1</v>
      </c>
      <c r="BI508">
        <v>0</v>
      </c>
      <c r="BS508">
        <v>0</v>
      </c>
      <c r="BT508">
        <v>1</v>
      </c>
      <c r="BU508">
        <v>0</v>
      </c>
      <c r="BV508">
        <v>0</v>
      </c>
      <c r="BW508">
        <v>0</v>
      </c>
      <c r="BX508">
        <v>1</v>
      </c>
      <c r="BY508">
        <v>619</v>
      </c>
      <c r="CG508" s="4">
        <v>0</v>
      </c>
      <c r="CH508" s="4">
        <v>1</v>
      </c>
      <c r="CI508" s="5">
        <v>0</v>
      </c>
      <c r="CJ508" s="5">
        <v>0</v>
      </c>
      <c r="CK508" s="5">
        <v>0</v>
      </c>
      <c r="CL508" s="5">
        <v>1</v>
      </c>
    </row>
    <row r="509" spans="1:91" hidden="1" x14ac:dyDescent="0.2">
      <c r="A509" t="s">
        <v>1017</v>
      </c>
      <c r="B509" t="s">
        <v>951</v>
      </c>
      <c r="C509" t="s">
        <v>192</v>
      </c>
      <c r="D509">
        <v>2.4</v>
      </c>
      <c r="E509" t="s">
        <v>628</v>
      </c>
      <c r="F509" t="s">
        <v>961</v>
      </c>
      <c r="G509" t="s">
        <v>959</v>
      </c>
      <c r="H509" t="s">
        <v>954</v>
      </c>
      <c r="I509">
        <v>0.27810000000000001</v>
      </c>
      <c r="J509">
        <v>4.1075E-2</v>
      </c>
      <c r="K509">
        <v>2.0569E-2</v>
      </c>
      <c r="L509">
        <v>2009.4</v>
      </c>
      <c r="M509">
        <v>15.802</v>
      </c>
      <c r="N509">
        <v>0.58842000000000005</v>
      </c>
      <c r="O509">
        <v>0.91839999999999999</v>
      </c>
      <c r="P509">
        <v>2032</v>
      </c>
      <c r="Q509">
        <v>-40.984999999999999</v>
      </c>
      <c r="R509">
        <v>0.99990000000000001</v>
      </c>
      <c r="S509" t="e">
        <f>-inf</f>
        <v>#NAME?</v>
      </c>
      <c r="T509">
        <v>7.8680000000000004E-4</v>
      </c>
      <c r="U509">
        <v>7.0850000000000004E-4</v>
      </c>
      <c r="V509">
        <v>0.89709000000000005</v>
      </c>
      <c r="W509">
        <v>0.69127000000000005</v>
      </c>
      <c r="X509">
        <v>2.5287E-2</v>
      </c>
      <c r="Y509">
        <v>2.4733000000000002E-2</v>
      </c>
      <c r="Z509">
        <v>0.93200000000000005</v>
      </c>
      <c r="AA509">
        <v>0.79600000000000004</v>
      </c>
      <c r="AB509">
        <v>2.0555E-2</v>
      </c>
      <c r="AC509">
        <v>2.0441999999999998E-2</v>
      </c>
      <c r="AD509">
        <v>4</v>
      </c>
      <c r="AE509">
        <v>4</v>
      </c>
      <c r="AF509">
        <v>0.96052999999999999</v>
      </c>
      <c r="AG509">
        <v>0.60687999999999998</v>
      </c>
      <c r="AH509">
        <v>0.35365999999999997</v>
      </c>
      <c r="AI509">
        <v>11</v>
      </c>
      <c r="AJ509">
        <v>0</v>
      </c>
      <c r="AK509">
        <v>3</v>
      </c>
      <c r="AL509">
        <v>0</v>
      </c>
      <c r="AM509">
        <v>0</v>
      </c>
      <c r="AN509">
        <v>0</v>
      </c>
      <c r="AO509">
        <v>0.75168999999999997</v>
      </c>
      <c r="AP509">
        <v>1</v>
      </c>
      <c r="AQ509">
        <v>1</v>
      </c>
      <c r="AR509" t="s">
        <v>95</v>
      </c>
      <c r="AS509" t="s">
        <v>94</v>
      </c>
      <c r="AT509" t="s">
        <v>95</v>
      </c>
      <c r="AU509" t="s">
        <v>95</v>
      </c>
      <c r="AV509" t="s">
        <v>95</v>
      </c>
      <c r="AW509" t="s">
        <v>95</v>
      </c>
      <c r="AX509" t="s">
        <v>95</v>
      </c>
      <c r="AY509" t="s">
        <v>95</v>
      </c>
      <c r="AZ509" t="s">
        <v>95</v>
      </c>
      <c r="BA509" t="s">
        <v>94</v>
      </c>
      <c r="BB509" t="s">
        <v>94</v>
      </c>
      <c r="BC509" t="s">
        <v>94</v>
      </c>
      <c r="BD509" t="s">
        <v>94</v>
      </c>
      <c r="BE509">
        <v>1</v>
      </c>
      <c r="BI509">
        <v>0</v>
      </c>
      <c r="BS509">
        <v>1</v>
      </c>
      <c r="BT509">
        <v>1</v>
      </c>
      <c r="BU509">
        <v>0</v>
      </c>
      <c r="BV509">
        <v>0</v>
      </c>
      <c r="BW509">
        <v>0</v>
      </c>
      <c r="BX509">
        <v>0</v>
      </c>
      <c r="BY509">
        <v>620</v>
      </c>
      <c r="CG509" s="4">
        <v>1</v>
      </c>
      <c r="CH509" s="4">
        <v>1</v>
      </c>
      <c r="CI509" s="5">
        <v>0</v>
      </c>
      <c r="CJ509" s="5">
        <v>0</v>
      </c>
      <c r="CK509" s="5">
        <v>0</v>
      </c>
      <c r="CL509" s="5">
        <v>0</v>
      </c>
    </row>
    <row r="510" spans="1:91" hidden="1" x14ac:dyDescent="0.2">
      <c r="A510" t="s">
        <v>1018</v>
      </c>
      <c r="B510" t="s">
        <v>951</v>
      </c>
      <c r="C510" t="s">
        <v>192</v>
      </c>
      <c r="D510">
        <v>2.4</v>
      </c>
      <c r="E510" t="s">
        <v>628</v>
      </c>
      <c r="F510" t="s">
        <v>963</v>
      </c>
      <c r="G510" t="s">
        <v>959</v>
      </c>
      <c r="H510" t="s">
        <v>954</v>
      </c>
      <c r="I510">
        <v>0.13425999999999999</v>
      </c>
      <c r="J510">
        <v>5.5535999999999997E-3</v>
      </c>
      <c r="K510">
        <v>5.0794999999999998E-3</v>
      </c>
      <c r="L510">
        <v>1992.1</v>
      </c>
      <c r="M510">
        <v>32.731000000000002</v>
      </c>
      <c r="N510">
        <v>0.95426</v>
      </c>
      <c r="O510">
        <v>3.6339999999999999</v>
      </c>
      <c r="P510">
        <v>2264.8000000000002</v>
      </c>
      <c r="Q510">
        <v>-9.3272999999999993</v>
      </c>
      <c r="R510">
        <v>0.75917000000000001</v>
      </c>
      <c r="S510" t="e">
        <f>-inf</f>
        <v>#NAME?</v>
      </c>
      <c r="T510">
        <v>1.0670000000000001E-2</v>
      </c>
      <c r="U510">
        <v>9.4339999999999997E-3</v>
      </c>
      <c r="V510">
        <v>0.74585000000000001</v>
      </c>
      <c r="W510">
        <v>0.23755999999999999</v>
      </c>
      <c r="X510">
        <v>1.0961E-2</v>
      </c>
      <c r="Y510">
        <v>9.4178000000000005E-3</v>
      </c>
      <c r="Z510">
        <v>0.74707000000000001</v>
      </c>
      <c r="AA510">
        <v>0.2412</v>
      </c>
      <c r="AB510">
        <v>1.0935E-2</v>
      </c>
      <c r="AC510">
        <v>9.4109999999999992E-3</v>
      </c>
      <c r="AD510">
        <v>4</v>
      </c>
      <c r="AE510">
        <v>4</v>
      </c>
      <c r="AF510">
        <v>0.98516000000000004</v>
      </c>
      <c r="AG510">
        <v>0.92239000000000004</v>
      </c>
      <c r="AH510">
        <v>6.2770999999999993E-2</v>
      </c>
      <c r="AI510">
        <v>11</v>
      </c>
      <c r="AJ510">
        <v>0</v>
      </c>
      <c r="AK510">
        <v>3</v>
      </c>
      <c r="AL510">
        <v>0</v>
      </c>
      <c r="AM510">
        <v>0</v>
      </c>
      <c r="AN510">
        <v>0</v>
      </c>
      <c r="AO510">
        <v>0.75022999999999995</v>
      </c>
      <c r="AP510">
        <v>1</v>
      </c>
      <c r="AQ510">
        <v>1</v>
      </c>
      <c r="AR510" t="s">
        <v>95</v>
      </c>
      <c r="AS510" t="s">
        <v>94</v>
      </c>
      <c r="AT510" t="s">
        <v>95</v>
      </c>
      <c r="AU510" t="s">
        <v>95</v>
      </c>
      <c r="AV510" t="s">
        <v>95</v>
      </c>
      <c r="AW510" t="s">
        <v>95</v>
      </c>
      <c r="AX510" t="s">
        <v>95</v>
      </c>
      <c r="AY510" t="s">
        <v>94</v>
      </c>
      <c r="AZ510" t="s">
        <v>95</v>
      </c>
      <c r="BA510" t="s">
        <v>94</v>
      </c>
      <c r="BB510" t="s">
        <v>94</v>
      </c>
      <c r="BC510" t="s">
        <v>94</v>
      </c>
      <c r="BD510" t="s">
        <v>94</v>
      </c>
      <c r="BE510">
        <v>1</v>
      </c>
      <c r="BI510">
        <v>0</v>
      </c>
      <c r="BS510">
        <v>1</v>
      </c>
      <c r="BT510">
        <v>1</v>
      </c>
      <c r="BU510">
        <v>0</v>
      </c>
      <c r="BV510">
        <v>0</v>
      </c>
      <c r="BW510">
        <v>0</v>
      </c>
      <c r="BX510">
        <v>0</v>
      </c>
      <c r="BY510">
        <v>621</v>
      </c>
      <c r="CG510" s="4">
        <v>1</v>
      </c>
      <c r="CH510" s="4">
        <v>1</v>
      </c>
      <c r="CI510" s="5">
        <v>0</v>
      </c>
      <c r="CJ510" s="5">
        <v>0</v>
      </c>
      <c r="CK510" s="5">
        <v>0</v>
      </c>
      <c r="CL510" s="5">
        <v>0</v>
      </c>
    </row>
    <row r="511" spans="1:91" hidden="1" x14ac:dyDescent="0.2">
      <c r="A511" t="s">
        <v>1019</v>
      </c>
      <c r="B511" t="s">
        <v>951</v>
      </c>
      <c r="C511" t="s">
        <v>192</v>
      </c>
      <c r="D511">
        <v>2.5</v>
      </c>
      <c r="E511" t="s">
        <v>632</v>
      </c>
      <c r="F511" t="s">
        <v>1020</v>
      </c>
      <c r="G511" t="s">
        <v>1021</v>
      </c>
      <c r="H511" t="s">
        <v>954</v>
      </c>
      <c r="I511">
        <v>0.14601</v>
      </c>
      <c r="J511">
        <v>1.9472999999999999E-3</v>
      </c>
      <c r="K511">
        <v>1.093E-2</v>
      </c>
      <c r="L511">
        <v>1996.5</v>
      </c>
      <c r="M511">
        <v>30.096</v>
      </c>
      <c r="N511">
        <v>0.91900999999999999</v>
      </c>
      <c r="O511">
        <v>1555.3</v>
      </c>
      <c r="P511" s="1">
        <v>157470</v>
      </c>
      <c r="Q511">
        <v>-21.173999999999999</v>
      </c>
      <c r="R511">
        <v>0.97131000000000001</v>
      </c>
      <c r="S511">
        <v>0.96469000000000005</v>
      </c>
      <c r="T511">
        <v>9.5070999999999992E-3</v>
      </c>
      <c r="U511">
        <v>7.2259999999999998E-3</v>
      </c>
      <c r="V511">
        <v>-217.71</v>
      </c>
      <c r="W511">
        <v>-248.96</v>
      </c>
      <c r="X511">
        <v>0.83008999999999999</v>
      </c>
      <c r="Y511">
        <v>0.82818999999999998</v>
      </c>
      <c r="Z511">
        <v>0.91005000000000003</v>
      </c>
      <c r="AA511">
        <v>0.8972</v>
      </c>
      <c r="AB511">
        <v>1.6833999999999998E-2</v>
      </c>
      <c r="AC511">
        <v>1.4652999999999999E-2</v>
      </c>
      <c r="AD511">
        <v>17</v>
      </c>
      <c r="AE511">
        <v>17</v>
      </c>
      <c r="AF511">
        <v>0.97253999999999996</v>
      </c>
      <c r="AG511">
        <v>0.77524999999999999</v>
      </c>
      <c r="AH511">
        <v>0.19728999999999999</v>
      </c>
      <c r="AI511">
        <v>17</v>
      </c>
      <c r="AJ511">
        <v>0</v>
      </c>
      <c r="AK511">
        <v>16</v>
      </c>
      <c r="AL511">
        <v>0</v>
      </c>
      <c r="AM511">
        <v>0</v>
      </c>
      <c r="AN511">
        <v>0</v>
      </c>
      <c r="AO511">
        <v>0.94399999999999995</v>
      </c>
      <c r="AP511">
        <v>1</v>
      </c>
      <c r="AQ511">
        <v>1</v>
      </c>
      <c r="AR511" t="s">
        <v>95</v>
      </c>
      <c r="AS511" t="s">
        <v>95</v>
      </c>
      <c r="AT511" t="s">
        <v>95</v>
      </c>
      <c r="AU511" t="s">
        <v>95</v>
      </c>
      <c r="AV511" t="s">
        <v>95</v>
      </c>
      <c r="AW511" t="s">
        <v>95</v>
      </c>
      <c r="AX511" t="s">
        <v>95</v>
      </c>
      <c r="AY511" t="s">
        <v>94</v>
      </c>
      <c r="AZ511" t="s">
        <v>95</v>
      </c>
      <c r="BA511" t="s">
        <v>94</v>
      </c>
      <c r="BB511" t="s">
        <v>95</v>
      </c>
      <c r="BC511" t="s">
        <v>94</v>
      </c>
      <c r="BD511" t="s">
        <v>95</v>
      </c>
      <c r="BE511">
        <v>1</v>
      </c>
      <c r="BI511">
        <v>0</v>
      </c>
      <c r="BM511">
        <v>1</v>
      </c>
      <c r="BS511">
        <v>1</v>
      </c>
      <c r="BT511">
        <v>1</v>
      </c>
      <c r="BU511">
        <v>0</v>
      </c>
      <c r="BV511">
        <v>0</v>
      </c>
      <c r="BW511">
        <v>0</v>
      </c>
      <c r="BX511">
        <v>1</v>
      </c>
      <c r="BY511">
        <v>622</v>
      </c>
      <c r="CG511" s="4">
        <v>1</v>
      </c>
      <c r="CH511" s="4">
        <v>1</v>
      </c>
      <c r="CI511" s="5">
        <v>0</v>
      </c>
      <c r="CJ511" s="5">
        <v>0</v>
      </c>
      <c r="CK511" s="5">
        <v>0</v>
      </c>
      <c r="CL511" s="5">
        <v>1</v>
      </c>
    </row>
    <row r="512" spans="1:91" hidden="1" x14ac:dyDescent="0.2">
      <c r="A512" t="s">
        <v>1022</v>
      </c>
      <c r="B512" t="s">
        <v>951</v>
      </c>
      <c r="C512" t="s">
        <v>192</v>
      </c>
      <c r="D512">
        <v>2.5</v>
      </c>
      <c r="E512" t="s">
        <v>632</v>
      </c>
      <c r="F512" t="s">
        <v>1023</v>
      </c>
      <c r="G512" t="s">
        <v>1021</v>
      </c>
      <c r="H512" t="s">
        <v>954</v>
      </c>
      <c r="I512">
        <v>-0.23050999999999999</v>
      </c>
      <c r="J512">
        <v>7.7046000000000005E-4</v>
      </c>
      <c r="K512">
        <v>-2.2501000000000001E-3</v>
      </c>
      <c r="L512">
        <v>2028.3</v>
      </c>
      <c r="M512">
        <v>-19.064</v>
      </c>
      <c r="N512">
        <v>0.20657</v>
      </c>
      <c r="O512">
        <v>1555.5</v>
      </c>
      <c r="P512" s="1">
        <v>157460</v>
      </c>
      <c r="Q512">
        <v>4.7285000000000004</v>
      </c>
      <c r="R512">
        <v>0.17674000000000001</v>
      </c>
      <c r="S512">
        <v>-0.13197999999999999</v>
      </c>
      <c r="T512">
        <v>1.9629000000000001E-2</v>
      </c>
      <c r="U512">
        <v>1.6160999999999998E-2</v>
      </c>
      <c r="V512">
        <v>-79.872</v>
      </c>
      <c r="W512">
        <v>-97.843000000000004</v>
      </c>
      <c r="X512">
        <v>0.19455</v>
      </c>
      <c r="Y512">
        <v>0.19334000000000001</v>
      </c>
      <c r="Z512">
        <v>0.12891</v>
      </c>
      <c r="AA512">
        <v>-6.4659999999999995E-2</v>
      </c>
      <c r="AB512">
        <v>2.0191000000000001E-2</v>
      </c>
      <c r="AC512">
        <v>1.5790999999999999E-2</v>
      </c>
      <c r="AD512">
        <v>12</v>
      </c>
      <c r="AE512">
        <v>12</v>
      </c>
      <c r="AF512">
        <v>1.1155999999999999</v>
      </c>
      <c r="AG512">
        <v>0.77722999999999998</v>
      </c>
      <c r="AH512">
        <v>0.33839000000000002</v>
      </c>
      <c r="AI512">
        <v>12</v>
      </c>
      <c r="AJ512">
        <v>6</v>
      </c>
      <c r="AK512">
        <v>3</v>
      </c>
      <c r="AL512">
        <v>1</v>
      </c>
      <c r="AM512">
        <v>1</v>
      </c>
      <c r="AN512">
        <v>0</v>
      </c>
      <c r="AO512">
        <v>0.92412000000000005</v>
      </c>
      <c r="AP512">
        <v>1</v>
      </c>
      <c r="AQ512">
        <v>1</v>
      </c>
      <c r="AR512" t="s">
        <v>96</v>
      </c>
      <c r="AS512" t="s">
        <v>95</v>
      </c>
      <c r="AT512" t="s">
        <v>95</v>
      </c>
      <c r="AU512" t="s">
        <v>95</v>
      </c>
      <c r="AV512" t="s">
        <v>95</v>
      </c>
      <c r="AW512" t="s">
        <v>95</v>
      </c>
      <c r="AX512" t="s">
        <v>95</v>
      </c>
      <c r="AY512" t="s">
        <v>95</v>
      </c>
      <c r="AZ512" t="s">
        <v>94</v>
      </c>
      <c r="BA512" t="s">
        <v>96</v>
      </c>
      <c r="BB512" t="s">
        <v>94</v>
      </c>
      <c r="BC512" t="s">
        <v>96</v>
      </c>
      <c r="BD512" t="s">
        <v>94</v>
      </c>
      <c r="BE512">
        <v>2</v>
      </c>
      <c r="BI512">
        <v>0</v>
      </c>
      <c r="BS512">
        <v>1</v>
      </c>
      <c r="BT512">
        <v>1</v>
      </c>
      <c r="BU512">
        <v>0</v>
      </c>
      <c r="BV512">
        <v>0</v>
      </c>
      <c r="BW512">
        <v>0</v>
      </c>
      <c r="BX512">
        <v>0</v>
      </c>
      <c r="BY512">
        <v>623</v>
      </c>
      <c r="CG512" s="4">
        <v>1</v>
      </c>
      <c r="CH512" s="4">
        <v>1</v>
      </c>
      <c r="CI512" s="5">
        <v>0</v>
      </c>
      <c r="CJ512" s="5">
        <v>0</v>
      </c>
      <c r="CK512" s="5">
        <v>0</v>
      </c>
      <c r="CL512" s="5">
        <v>0</v>
      </c>
    </row>
    <row r="513" spans="1:90" hidden="1" x14ac:dyDescent="0.2">
      <c r="A513" t="s">
        <v>1024</v>
      </c>
      <c r="B513" t="s">
        <v>951</v>
      </c>
      <c r="C513" t="s">
        <v>192</v>
      </c>
      <c r="D513">
        <v>2.5</v>
      </c>
      <c r="E513" t="s">
        <v>632</v>
      </c>
      <c r="F513" t="s">
        <v>1025</v>
      </c>
      <c r="G513" t="s">
        <v>1026</v>
      </c>
      <c r="H513" t="s">
        <v>954</v>
      </c>
      <c r="I513">
        <v>-0.40155000000000002</v>
      </c>
      <c r="J513">
        <v>9.5461000000000005E-4</v>
      </c>
      <c r="K513">
        <v>-2.5500000000000002E-4</v>
      </c>
      <c r="L513">
        <v>2025.9</v>
      </c>
      <c r="M513">
        <v>-10.944000000000001</v>
      </c>
      <c r="N513">
        <v>0.21812999999999999</v>
      </c>
      <c r="O513">
        <v>1555.4</v>
      </c>
      <c r="P513" s="1">
        <v>157470</v>
      </c>
      <c r="Q513">
        <v>0.72572000000000003</v>
      </c>
      <c r="R513">
        <v>6.7280000000000006E-2</v>
      </c>
      <c r="S513">
        <v>-0.21254000000000001</v>
      </c>
      <c r="T513">
        <v>2.8552999999999999E-2</v>
      </c>
      <c r="U513">
        <v>2.3318999999999999E-2</v>
      </c>
      <c r="V513">
        <v>-51.432000000000002</v>
      </c>
      <c r="W513">
        <v>-60.966000000000001</v>
      </c>
      <c r="X513">
        <v>0.21407999999999999</v>
      </c>
      <c r="Y513">
        <v>0.21203</v>
      </c>
      <c r="Z513">
        <v>1.2087999999999999E-3</v>
      </c>
      <c r="AA513">
        <v>-0.18038999999999999</v>
      </c>
      <c r="AB513">
        <v>2.9547E-2</v>
      </c>
      <c r="AC513">
        <v>2.4514999999999999E-2</v>
      </c>
      <c r="AD513">
        <v>14</v>
      </c>
      <c r="AE513">
        <v>14</v>
      </c>
      <c r="AF513">
        <v>1.2428999999999999</v>
      </c>
      <c r="AG513">
        <v>0.72753000000000001</v>
      </c>
      <c r="AH513">
        <v>0.51534999999999997</v>
      </c>
      <c r="AI513">
        <v>14</v>
      </c>
      <c r="AJ513">
        <v>6</v>
      </c>
      <c r="AK513">
        <v>13</v>
      </c>
      <c r="AL513">
        <v>1</v>
      </c>
      <c r="AM513">
        <v>0</v>
      </c>
      <c r="AN513">
        <v>0</v>
      </c>
      <c r="AO513">
        <v>0.93979000000000001</v>
      </c>
      <c r="AP513">
        <v>1</v>
      </c>
      <c r="AQ513">
        <v>1</v>
      </c>
      <c r="AR513" t="s">
        <v>96</v>
      </c>
      <c r="AS513" t="s">
        <v>95</v>
      </c>
      <c r="AT513" t="s">
        <v>95</v>
      </c>
      <c r="AU513" t="s">
        <v>95</v>
      </c>
      <c r="AV513" t="s">
        <v>95</v>
      </c>
      <c r="AW513" t="s">
        <v>95</v>
      </c>
      <c r="AX513" t="s">
        <v>95</v>
      </c>
      <c r="AY513" t="s">
        <v>95</v>
      </c>
      <c r="AZ513" t="s">
        <v>94</v>
      </c>
      <c r="BA513" t="s">
        <v>96</v>
      </c>
      <c r="BB513" t="s">
        <v>94</v>
      </c>
      <c r="BC513" t="s">
        <v>96</v>
      </c>
      <c r="BD513" t="s">
        <v>94</v>
      </c>
      <c r="BE513">
        <v>2</v>
      </c>
      <c r="BI513">
        <v>0</v>
      </c>
      <c r="BS513">
        <v>1</v>
      </c>
      <c r="BT513">
        <v>1</v>
      </c>
      <c r="BU513">
        <v>0</v>
      </c>
      <c r="BV513">
        <v>0</v>
      </c>
      <c r="BW513">
        <v>0</v>
      </c>
      <c r="BX513">
        <v>0</v>
      </c>
      <c r="BY513">
        <v>624</v>
      </c>
      <c r="CG513" s="4">
        <v>0</v>
      </c>
      <c r="CH513" s="4">
        <v>1</v>
      </c>
      <c r="CI513" s="5">
        <v>0</v>
      </c>
      <c r="CJ513" s="5">
        <v>0</v>
      </c>
      <c r="CK513" s="5">
        <v>0</v>
      </c>
      <c r="CL513" s="5">
        <v>0</v>
      </c>
    </row>
    <row r="514" spans="1:90" hidden="1" x14ac:dyDescent="0.2">
      <c r="A514" t="s">
        <v>1027</v>
      </c>
      <c r="B514" t="s">
        <v>951</v>
      </c>
      <c r="C514" t="s">
        <v>192</v>
      </c>
      <c r="D514">
        <v>3.2</v>
      </c>
      <c r="E514" t="s">
        <v>120</v>
      </c>
      <c r="F514" t="s">
        <v>1028</v>
      </c>
      <c r="G514" t="s">
        <v>1029</v>
      </c>
      <c r="H514" t="s">
        <v>954</v>
      </c>
      <c r="I514">
        <v>0.68503000000000003</v>
      </c>
      <c r="J514">
        <v>1.0901999999999999E-3</v>
      </c>
      <c r="K514">
        <v>1.8921000000000001E-3</v>
      </c>
      <c r="L514">
        <v>2006.3</v>
      </c>
      <c r="M514">
        <v>6.4149000000000003</v>
      </c>
      <c r="N514">
        <v>0.91671999999999998</v>
      </c>
      <c r="O514">
        <v>1555.7</v>
      </c>
      <c r="P514" s="1">
        <v>157440</v>
      </c>
      <c r="Q514">
        <v>-2.9085999999999999</v>
      </c>
      <c r="R514">
        <v>0.35454000000000002</v>
      </c>
      <c r="S514">
        <v>0.16089999999999999</v>
      </c>
      <c r="T514">
        <v>2.4993999999999999E-2</v>
      </c>
      <c r="U514">
        <v>2.0046000000000001E-2</v>
      </c>
      <c r="V514">
        <v>-849.62</v>
      </c>
      <c r="W514">
        <v>-1004.3</v>
      </c>
      <c r="X514">
        <v>0.90732999999999997</v>
      </c>
      <c r="Y514">
        <v>0.90678999999999998</v>
      </c>
      <c r="Z514">
        <v>6.0109999999999997E-2</v>
      </c>
      <c r="AA514">
        <v>-0.11078</v>
      </c>
      <c r="AB514">
        <v>3.0159999999999999E-2</v>
      </c>
      <c r="AC514">
        <v>2.5801000000000001E-2</v>
      </c>
      <c r="AD514">
        <v>14</v>
      </c>
      <c r="AE514">
        <v>14</v>
      </c>
      <c r="AF514">
        <v>1.0504</v>
      </c>
      <c r="AG514">
        <v>0.92732999999999999</v>
      </c>
      <c r="AH514">
        <v>0.12305000000000001</v>
      </c>
      <c r="AI514">
        <v>14</v>
      </c>
      <c r="AJ514">
        <v>3</v>
      </c>
      <c r="AK514">
        <v>13</v>
      </c>
      <c r="AL514">
        <v>1</v>
      </c>
      <c r="AM514">
        <v>0</v>
      </c>
      <c r="AN514">
        <v>0</v>
      </c>
      <c r="AO514">
        <v>0.93454999999999999</v>
      </c>
      <c r="AP514">
        <v>1</v>
      </c>
      <c r="AQ514">
        <v>1</v>
      </c>
      <c r="AR514" t="s">
        <v>94</v>
      </c>
      <c r="AS514" t="s">
        <v>95</v>
      </c>
      <c r="AT514" t="s">
        <v>95</v>
      </c>
      <c r="AU514" t="s">
        <v>95</v>
      </c>
      <c r="AV514" t="s">
        <v>95</v>
      </c>
      <c r="AW514" t="s">
        <v>95</v>
      </c>
      <c r="AX514" t="s">
        <v>95</v>
      </c>
      <c r="AY514" t="s">
        <v>94</v>
      </c>
      <c r="AZ514" t="s">
        <v>94</v>
      </c>
      <c r="BA514" t="s">
        <v>94</v>
      </c>
      <c r="BB514" t="s">
        <v>94</v>
      </c>
      <c r="BC514" t="s">
        <v>94</v>
      </c>
      <c r="BD514" t="s">
        <v>94</v>
      </c>
      <c r="BE514">
        <v>2</v>
      </c>
      <c r="BI514">
        <v>0</v>
      </c>
      <c r="BS514">
        <v>0</v>
      </c>
      <c r="BT514">
        <v>1</v>
      </c>
      <c r="BU514">
        <v>0</v>
      </c>
      <c r="BV514">
        <v>0</v>
      </c>
      <c r="BW514">
        <v>0</v>
      </c>
      <c r="BX514">
        <v>1</v>
      </c>
      <c r="BY514">
        <v>625</v>
      </c>
      <c r="CG514" s="4">
        <v>0</v>
      </c>
      <c r="CH514" s="4">
        <v>1</v>
      </c>
      <c r="CI514" s="5">
        <v>0</v>
      </c>
      <c r="CJ514" s="5">
        <v>0</v>
      </c>
      <c r="CK514" s="5">
        <v>0</v>
      </c>
      <c r="CL514" s="5">
        <v>1</v>
      </c>
    </row>
    <row r="515" spans="1:90" hidden="1" x14ac:dyDescent="0.2">
      <c r="A515" t="s">
        <v>1030</v>
      </c>
      <c r="B515" t="s">
        <v>951</v>
      </c>
      <c r="C515" t="s">
        <v>192</v>
      </c>
      <c r="D515">
        <v>3.2</v>
      </c>
      <c r="E515" t="s">
        <v>120</v>
      </c>
      <c r="F515" t="s">
        <v>1031</v>
      </c>
      <c r="G515" t="s">
        <v>1029</v>
      </c>
      <c r="H515" t="s">
        <v>954</v>
      </c>
      <c r="I515">
        <v>0.41510000000000002</v>
      </c>
      <c r="J515">
        <v>1.6186E-3</v>
      </c>
      <c r="K515">
        <v>7.5047999999999998E-3</v>
      </c>
      <c r="L515">
        <v>2005.8</v>
      </c>
      <c r="M515">
        <v>10.586</v>
      </c>
      <c r="N515">
        <v>0.89805999999999997</v>
      </c>
      <c r="O515">
        <v>1555.5</v>
      </c>
      <c r="P515" s="1">
        <v>157460</v>
      </c>
      <c r="Q515">
        <v>-14.265000000000001</v>
      </c>
      <c r="R515">
        <v>0.79098000000000002</v>
      </c>
      <c r="S515">
        <v>0.72828000000000004</v>
      </c>
      <c r="T515">
        <v>2.0022999999999999E-2</v>
      </c>
      <c r="U515">
        <v>1.4539E-2</v>
      </c>
      <c r="V515">
        <v>-393.05</v>
      </c>
      <c r="W515">
        <v>-464.69</v>
      </c>
      <c r="X515">
        <v>0.86939999999999995</v>
      </c>
      <c r="Y515">
        <v>0.86829000000000001</v>
      </c>
      <c r="Z515">
        <v>0.47714000000000001</v>
      </c>
      <c r="AA515">
        <v>0.38207999999999998</v>
      </c>
      <c r="AB515">
        <v>3.1669000000000003E-2</v>
      </c>
      <c r="AC515">
        <v>2.708E-2</v>
      </c>
      <c r="AD515">
        <v>14</v>
      </c>
      <c r="AE515">
        <v>14</v>
      </c>
      <c r="AF515">
        <v>1.0444</v>
      </c>
      <c r="AG515">
        <v>0.85284000000000004</v>
      </c>
      <c r="AH515">
        <v>0.19152</v>
      </c>
      <c r="AI515">
        <v>14</v>
      </c>
      <c r="AJ515">
        <v>3</v>
      </c>
      <c r="AK515">
        <v>13</v>
      </c>
      <c r="AL515">
        <v>1</v>
      </c>
      <c r="AM515">
        <v>0</v>
      </c>
      <c r="AN515">
        <v>0</v>
      </c>
      <c r="AO515">
        <v>0.93622000000000005</v>
      </c>
      <c r="AP515">
        <v>1</v>
      </c>
      <c r="AQ515">
        <v>1</v>
      </c>
      <c r="AR515" t="s">
        <v>95</v>
      </c>
      <c r="AS515" t="s">
        <v>95</v>
      </c>
      <c r="AT515" t="s">
        <v>95</v>
      </c>
      <c r="AU515" t="s">
        <v>95</v>
      </c>
      <c r="AV515" t="s">
        <v>95</v>
      </c>
      <c r="AW515" t="s">
        <v>95</v>
      </c>
      <c r="AX515" t="s">
        <v>95</v>
      </c>
      <c r="AY515" t="s">
        <v>94</v>
      </c>
      <c r="AZ515" t="s">
        <v>95</v>
      </c>
      <c r="BA515" t="s">
        <v>94</v>
      </c>
      <c r="BB515" t="s">
        <v>95</v>
      </c>
      <c r="BC515" t="s">
        <v>94</v>
      </c>
      <c r="BD515" t="s">
        <v>95</v>
      </c>
      <c r="BE515">
        <v>2</v>
      </c>
      <c r="BI515">
        <v>0</v>
      </c>
      <c r="BM515">
        <v>1</v>
      </c>
      <c r="BS515">
        <v>0</v>
      </c>
      <c r="BT515">
        <v>1</v>
      </c>
      <c r="BU515">
        <v>0</v>
      </c>
      <c r="BV515">
        <v>0</v>
      </c>
      <c r="BW515">
        <v>0</v>
      </c>
      <c r="BX515">
        <v>0</v>
      </c>
      <c r="BY515">
        <v>626</v>
      </c>
      <c r="CG515" s="4">
        <v>0</v>
      </c>
      <c r="CH515" s="4">
        <v>1</v>
      </c>
      <c r="CI515" s="5">
        <v>0</v>
      </c>
      <c r="CJ515" s="5">
        <v>0</v>
      </c>
      <c r="CK515" s="5">
        <v>0</v>
      </c>
      <c r="CL515" s="5">
        <v>0</v>
      </c>
    </row>
    <row r="516" spans="1:90" hidden="1" x14ac:dyDescent="0.2">
      <c r="A516" t="s">
        <v>1032</v>
      </c>
      <c r="B516" t="s">
        <v>951</v>
      </c>
      <c r="C516" t="s">
        <v>192</v>
      </c>
      <c r="D516">
        <v>3.2</v>
      </c>
      <c r="E516" t="s">
        <v>120</v>
      </c>
      <c r="F516" t="s">
        <v>1033</v>
      </c>
      <c r="G516" t="s">
        <v>1029</v>
      </c>
      <c r="H516" t="s">
        <v>954</v>
      </c>
      <c r="I516">
        <v>0.28682999999999997</v>
      </c>
      <c r="J516">
        <v>2.3819000000000002E-3</v>
      </c>
      <c r="K516">
        <v>1.5559E-2</v>
      </c>
      <c r="L516">
        <v>2006.6</v>
      </c>
      <c r="M516">
        <v>15.321</v>
      </c>
      <c r="N516">
        <v>0.83801999999999999</v>
      </c>
      <c r="O516">
        <v>1555.2</v>
      </c>
      <c r="P516" s="1">
        <v>157490</v>
      </c>
      <c r="Q516">
        <v>-30.611000000000001</v>
      </c>
      <c r="R516">
        <v>0.90620999999999996</v>
      </c>
      <c r="S516">
        <v>0.87807000000000002</v>
      </c>
      <c r="T516">
        <v>2.2085E-2</v>
      </c>
      <c r="U516">
        <v>1.5716000000000001E-2</v>
      </c>
      <c r="V516">
        <v>-112.15</v>
      </c>
      <c r="W516">
        <v>-132.72999999999999</v>
      </c>
      <c r="X516">
        <v>0.7671</v>
      </c>
      <c r="Y516">
        <v>0.76370000000000005</v>
      </c>
      <c r="Z516">
        <v>0.75646000000000002</v>
      </c>
      <c r="AA516">
        <v>0.71218000000000004</v>
      </c>
      <c r="AB516">
        <v>3.5588000000000002E-2</v>
      </c>
      <c r="AC516">
        <v>3.1829000000000003E-2</v>
      </c>
      <c r="AD516">
        <v>14</v>
      </c>
      <c r="AE516">
        <v>14</v>
      </c>
      <c r="AF516">
        <v>1.0508</v>
      </c>
      <c r="AG516">
        <v>0.72731000000000001</v>
      </c>
      <c r="AH516">
        <v>0.32350000000000001</v>
      </c>
      <c r="AI516">
        <v>14</v>
      </c>
      <c r="AJ516">
        <v>3</v>
      </c>
      <c r="AK516">
        <v>13</v>
      </c>
      <c r="AL516">
        <v>1</v>
      </c>
      <c r="AM516">
        <v>0</v>
      </c>
      <c r="AN516">
        <v>0</v>
      </c>
      <c r="AO516">
        <v>0.93584000000000001</v>
      </c>
      <c r="AP516">
        <v>1</v>
      </c>
      <c r="AQ516">
        <v>1</v>
      </c>
      <c r="AR516" t="s">
        <v>95</v>
      </c>
      <c r="AS516" t="s">
        <v>95</v>
      </c>
      <c r="AT516" t="s">
        <v>95</v>
      </c>
      <c r="AU516" t="s">
        <v>95</v>
      </c>
      <c r="AV516" t="s">
        <v>95</v>
      </c>
      <c r="AW516" t="s">
        <v>95</v>
      </c>
      <c r="AX516" t="s">
        <v>95</v>
      </c>
      <c r="AY516" t="s">
        <v>95</v>
      </c>
      <c r="AZ516" t="s">
        <v>95</v>
      </c>
      <c r="BA516" t="s">
        <v>95</v>
      </c>
      <c r="BB516" t="s">
        <v>95</v>
      </c>
      <c r="BC516" t="s">
        <v>96</v>
      </c>
      <c r="BD516" t="s">
        <v>95</v>
      </c>
      <c r="BE516">
        <v>2</v>
      </c>
      <c r="BI516">
        <v>0</v>
      </c>
      <c r="BM516">
        <v>1</v>
      </c>
      <c r="BS516">
        <v>0</v>
      </c>
      <c r="BT516">
        <v>1</v>
      </c>
      <c r="BU516">
        <v>0</v>
      </c>
      <c r="BV516">
        <v>0</v>
      </c>
      <c r="BW516">
        <v>0</v>
      </c>
      <c r="BX516">
        <v>0</v>
      </c>
      <c r="BY516">
        <v>627</v>
      </c>
      <c r="CG516" s="4">
        <v>0</v>
      </c>
      <c r="CH516" s="4">
        <v>1</v>
      </c>
      <c r="CI516" s="5">
        <v>0</v>
      </c>
      <c r="CJ516" s="5">
        <v>0</v>
      </c>
      <c r="CK516" s="5">
        <v>0</v>
      </c>
      <c r="CL516" s="5">
        <v>0</v>
      </c>
    </row>
    <row r="517" spans="1:90" hidden="1" x14ac:dyDescent="0.2">
      <c r="A517" t="s">
        <v>1034</v>
      </c>
      <c r="B517" t="s">
        <v>951</v>
      </c>
      <c r="C517" t="s">
        <v>192</v>
      </c>
      <c r="D517">
        <v>3.2</v>
      </c>
      <c r="E517" t="s">
        <v>120</v>
      </c>
      <c r="F517" t="s">
        <v>1035</v>
      </c>
      <c r="G517" t="s">
        <v>1029</v>
      </c>
      <c r="H517" t="s">
        <v>954</v>
      </c>
      <c r="I517">
        <v>0.21945000000000001</v>
      </c>
      <c r="J517">
        <v>3.2001999999999998E-3</v>
      </c>
      <c r="K517">
        <v>2.4138E-2</v>
      </c>
      <c r="L517">
        <v>2009.3</v>
      </c>
      <c r="M517">
        <v>20.024999999999999</v>
      </c>
      <c r="N517">
        <v>0.75829000000000002</v>
      </c>
      <c r="O517">
        <v>1554.9</v>
      </c>
      <c r="P517" s="1">
        <v>157530</v>
      </c>
      <c r="Q517">
        <v>-48.070999999999998</v>
      </c>
      <c r="R517">
        <v>0.97228000000000003</v>
      </c>
      <c r="S517">
        <v>0.96396000000000004</v>
      </c>
      <c r="T517">
        <v>1.6844000000000001E-2</v>
      </c>
      <c r="U517">
        <v>1.0925000000000001E-2</v>
      </c>
      <c r="V517">
        <v>-35.484999999999999</v>
      </c>
      <c r="W517">
        <v>-42.118000000000002</v>
      </c>
      <c r="X517">
        <v>0.61107999999999996</v>
      </c>
      <c r="Y517">
        <v>0.60265000000000002</v>
      </c>
      <c r="Z517">
        <v>0.92503999999999997</v>
      </c>
      <c r="AA517">
        <v>0.91141000000000005</v>
      </c>
      <c r="AB517">
        <v>2.7698E-2</v>
      </c>
      <c r="AC517">
        <v>2.3199999999999998E-2</v>
      </c>
      <c r="AD517">
        <v>14</v>
      </c>
      <c r="AE517">
        <v>14</v>
      </c>
      <c r="AF517">
        <v>0.97562000000000004</v>
      </c>
      <c r="AG517">
        <v>0.52566000000000002</v>
      </c>
      <c r="AH517">
        <v>0.44996000000000003</v>
      </c>
      <c r="AI517">
        <v>14</v>
      </c>
      <c r="AJ517">
        <v>3</v>
      </c>
      <c r="AK517">
        <v>13</v>
      </c>
      <c r="AL517">
        <v>1</v>
      </c>
      <c r="AM517">
        <v>0</v>
      </c>
      <c r="AN517">
        <v>0</v>
      </c>
      <c r="AO517">
        <v>0.93294999999999995</v>
      </c>
      <c r="AP517">
        <v>1</v>
      </c>
      <c r="AQ517">
        <v>1</v>
      </c>
      <c r="AR517" t="s">
        <v>95</v>
      </c>
      <c r="AS517" t="s">
        <v>95</v>
      </c>
      <c r="AT517" t="s">
        <v>95</v>
      </c>
      <c r="AU517" t="s">
        <v>95</v>
      </c>
      <c r="AV517" t="s">
        <v>95</v>
      </c>
      <c r="AW517" t="s">
        <v>95</v>
      </c>
      <c r="AX517" t="s">
        <v>95</v>
      </c>
      <c r="AY517" t="s">
        <v>95</v>
      </c>
      <c r="AZ517" t="s">
        <v>95</v>
      </c>
      <c r="BA517" t="s">
        <v>95</v>
      </c>
      <c r="BB517" t="s">
        <v>95</v>
      </c>
      <c r="BC517" t="s">
        <v>95</v>
      </c>
      <c r="BD517" t="s">
        <v>95</v>
      </c>
      <c r="BE517">
        <v>2</v>
      </c>
      <c r="BI517">
        <v>0</v>
      </c>
      <c r="BL517">
        <v>1</v>
      </c>
      <c r="BM517">
        <v>1</v>
      </c>
      <c r="BS517">
        <v>1</v>
      </c>
      <c r="BT517">
        <v>1</v>
      </c>
      <c r="BU517">
        <v>0</v>
      </c>
      <c r="BV517">
        <v>0</v>
      </c>
      <c r="BW517">
        <v>0</v>
      </c>
      <c r="BX517">
        <v>0</v>
      </c>
      <c r="BY517">
        <v>628</v>
      </c>
      <c r="CG517" s="4">
        <v>1</v>
      </c>
      <c r="CH517" s="4">
        <v>1</v>
      </c>
      <c r="CI517" s="5">
        <v>0</v>
      </c>
      <c r="CJ517" s="5">
        <v>0</v>
      </c>
      <c r="CK517" s="5">
        <v>0</v>
      </c>
      <c r="CL517" s="5">
        <v>0</v>
      </c>
    </row>
    <row r="518" spans="1:90" hidden="1" x14ac:dyDescent="0.2">
      <c r="A518" t="s">
        <v>1036</v>
      </c>
      <c r="B518" t="s">
        <v>951</v>
      </c>
      <c r="C518" t="s">
        <v>192</v>
      </c>
      <c r="D518">
        <v>3.2</v>
      </c>
      <c r="E518" t="s">
        <v>120</v>
      </c>
      <c r="F518" t="s">
        <v>1037</v>
      </c>
      <c r="G518" t="s">
        <v>1029</v>
      </c>
      <c r="H518" t="s">
        <v>954</v>
      </c>
      <c r="I518">
        <v>0.22266</v>
      </c>
      <c r="J518">
        <v>3.3497000000000002E-3</v>
      </c>
      <c r="K518">
        <v>2.5526E-2</v>
      </c>
      <c r="L518">
        <v>2012.5</v>
      </c>
      <c r="M518">
        <v>19.736000000000001</v>
      </c>
      <c r="N518">
        <v>0.59038999999999997</v>
      </c>
      <c r="O518">
        <v>1554.7</v>
      </c>
      <c r="P518" s="1">
        <v>157540</v>
      </c>
      <c r="Q518">
        <v>-51.073</v>
      </c>
      <c r="R518">
        <v>0.98560999999999999</v>
      </c>
      <c r="S518">
        <v>0.98129</v>
      </c>
      <c r="T518">
        <v>1.2573000000000001E-2</v>
      </c>
      <c r="U518">
        <v>1.0033E-2</v>
      </c>
      <c r="V518">
        <v>-14.611000000000001</v>
      </c>
      <c r="W518">
        <v>-17.45</v>
      </c>
      <c r="X518">
        <v>0.41405999999999998</v>
      </c>
      <c r="Y518">
        <v>0.40057999999999999</v>
      </c>
      <c r="Z518">
        <v>0.96416000000000002</v>
      </c>
      <c r="AA518">
        <v>0.95764000000000005</v>
      </c>
      <c r="AB518">
        <v>1.9838999999999999E-2</v>
      </c>
      <c r="AC518">
        <v>1.7648E-2</v>
      </c>
      <c r="AD518">
        <v>14</v>
      </c>
      <c r="AE518">
        <v>14</v>
      </c>
      <c r="AF518">
        <v>0.91329000000000005</v>
      </c>
      <c r="AG518">
        <v>0.37907000000000002</v>
      </c>
      <c r="AH518">
        <v>0.53422000000000003</v>
      </c>
      <c r="AI518">
        <v>14</v>
      </c>
      <c r="AJ518">
        <v>0</v>
      </c>
      <c r="AK518">
        <v>13</v>
      </c>
      <c r="AL518">
        <v>0</v>
      </c>
      <c r="AM518">
        <v>0</v>
      </c>
      <c r="AN518">
        <v>0</v>
      </c>
      <c r="AO518">
        <v>0.92612000000000005</v>
      </c>
      <c r="AP518">
        <v>1</v>
      </c>
      <c r="AQ518">
        <v>1</v>
      </c>
      <c r="AR518" t="s">
        <v>95</v>
      </c>
      <c r="AS518" t="s">
        <v>95</v>
      </c>
      <c r="AT518" t="s">
        <v>95</v>
      </c>
      <c r="AU518" t="s">
        <v>95</v>
      </c>
      <c r="AV518" t="s">
        <v>95</v>
      </c>
      <c r="AW518" t="s">
        <v>95</v>
      </c>
      <c r="AX518" t="s">
        <v>95</v>
      </c>
      <c r="AY518" t="s">
        <v>95</v>
      </c>
      <c r="AZ518" t="s">
        <v>95</v>
      </c>
      <c r="BA518" t="s">
        <v>95</v>
      </c>
      <c r="BB518" t="s">
        <v>95</v>
      </c>
      <c r="BC518" t="s">
        <v>96</v>
      </c>
      <c r="BD518" t="s">
        <v>95</v>
      </c>
      <c r="BE518">
        <v>2</v>
      </c>
      <c r="BI518">
        <v>0</v>
      </c>
      <c r="BM518">
        <v>1</v>
      </c>
      <c r="BS518">
        <v>0</v>
      </c>
      <c r="BT518">
        <v>1</v>
      </c>
      <c r="BU518">
        <v>0</v>
      </c>
      <c r="BV518">
        <v>0</v>
      </c>
      <c r="BW518">
        <v>0</v>
      </c>
      <c r="BX518">
        <v>0</v>
      </c>
      <c r="BY518">
        <v>629</v>
      </c>
      <c r="CG518" s="4">
        <v>0</v>
      </c>
      <c r="CH518" s="4">
        <v>1</v>
      </c>
      <c r="CI518" s="5">
        <v>0</v>
      </c>
      <c r="CJ518" s="5">
        <v>0</v>
      </c>
      <c r="CK518" s="5">
        <v>0</v>
      </c>
      <c r="CL518" s="5">
        <v>0</v>
      </c>
    </row>
    <row r="519" spans="1:90" hidden="1" x14ac:dyDescent="0.2">
      <c r="A519" t="s">
        <v>1038</v>
      </c>
      <c r="B519" t="s">
        <v>951</v>
      </c>
      <c r="C519" t="s">
        <v>192</v>
      </c>
      <c r="D519">
        <v>3.2</v>
      </c>
      <c r="E519" t="s">
        <v>120</v>
      </c>
      <c r="F519" t="s">
        <v>1039</v>
      </c>
      <c r="G519" t="s">
        <v>1040</v>
      </c>
      <c r="H519" t="s">
        <v>954</v>
      </c>
      <c r="I519">
        <v>-2.3486E-2</v>
      </c>
      <c r="J519">
        <v>-2.3477999999999999E-2</v>
      </c>
      <c r="K519">
        <v>-1.917E-2</v>
      </c>
      <c r="L519">
        <v>1682.2</v>
      </c>
      <c r="M519">
        <v>-187.11</v>
      </c>
      <c r="N519">
        <v>2387.1</v>
      </c>
      <c r="O519">
        <v>0.83879000000000004</v>
      </c>
      <c r="P519">
        <v>2020.9</v>
      </c>
      <c r="Q519">
        <v>39.579000000000001</v>
      </c>
      <c r="R519">
        <v>0.74246000000000001</v>
      </c>
      <c r="S519" t="e">
        <f>-inf</f>
        <v>#NAME?</v>
      </c>
      <c r="T519">
        <v>1.2701E-2</v>
      </c>
      <c r="U519">
        <v>1.2496999999999999E-2</v>
      </c>
      <c r="V519">
        <v>0.74246000000000001</v>
      </c>
      <c r="W519">
        <v>0.22739000000000001</v>
      </c>
      <c r="X519">
        <v>1.2701E-2</v>
      </c>
      <c r="Y519">
        <v>1.2496999999999999E-2</v>
      </c>
      <c r="Z519">
        <v>0.73341000000000001</v>
      </c>
      <c r="AA519">
        <v>0.20022999999999999</v>
      </c>
      <c r="AB519">
        <v>1.2921999999999999E-2</v>
      </c>
      <c r="AC519">
        <v>1.2725E-2</v>
      </c>
      <c r="AD519">
        <v>4</v>
      </c>
      <c r="AE519">
        <v>4</v>
      </c>
      <c r="AF519">
        <v>3.6325000000000002E-4</v>
      </c>
      <c r="AG519">
        <v>3.3567999999999998E-4</v>
      </c>
      <c r="AH519" s="1">
        <v>2.7565000000000001E-5</v>
      </c>
      <c r="AI519">
        <v>4</v>
      </c>
      <c r="AJ519">
        <v>3</v>
      </c>
      <c r="AK519">
        <v>1</v>
      </c>
      <c r="AL519">
        <v>0</v>
      </c>
      <c r="AM519">
        <v>1</v>
      </c>
      <c r="AN519">
        <v>0</v>
      </c>
      <c r="AO519">
        <v>0.74175999999999997</v>
      </c>
      <c r="AP519">
        <v>1</v>
      </c>
      <c r="AQ519">
        <v>1</v>
      </c>
      <c r="AR519" t="s">
        <v>95</v>
      </c>
      <c r="AS519" t="s">
        <v>96</v>
      </c>
      <c r="AT519" t="s">
        <v>95</v>
      </c>
      <c r="AU519" t="s">
        <v>95</v>
      </c>
      <c r="AV519" t="s">
        <v>95</v>
      </c>
      <c r="AW519" t="s">
        <v>95</v>
      </c>
      <c r="AX519" t="s">
        <v>95</v>
      </c>
      <c r="AY519" t="s">
        <v>94</v>
      </c>
      <c r="AZ519" t="s">
        <v>95</v>
      </c>
      <c r="BA519" t="s">
        <v>96</v>
      </c>
      <c r="BB519" t="s">
        <v>96</v>
      </c>
      <c r="BC519" t="s">
        <v>96</v>
      </c>
      <c r="BD519" t="s">
        <v>96</v>
      </c>
      <c r="BE519">
        <v>2</v>
      </c>
      <c r="BI519">
        <v>0</v>
      </c>
      <c r="BS519">
        <v>1</v>
      </c>
      <c r="BT519">
        <v>1</v>
      </c>
      <c r="BU519">
        <v>0</v>
      </c>
      <c r="BV519">
        <v>0</v>
      </c>
      <c r="BW519">
        <v>0</v>
      </c>
      <c r="BX519">
        <v>0</v>
      </c>
      <c r="BY519">
        <v>630</v>
      </c>
      <c r="CG519" s="4">
        <v>1</v>
      </c>
      <c r="CH519" s="4">
        <v>1</v>
      </c>
      <c r="CI519" s="5">
        <v>0</v>
      </c>
      <c r="CJ519" s="5">
        <v>0</v>
      </c>
      <c r="CK519" s="5">
        <v>0</v>
      </c>
      <c r="CL519" s="5">
        <v>0</v>
      </c>
    </row>
    <row r="520" spans="1:90" hidden="1" x14ac:dyDescent="0.2">
      <c r="A520" t="s">
        <v>1041</v>
      </c>
      <c r="B520" t="s">
        <v>951</v>
      </c>
      <c r="C520" t="s">
        <v>192</v>
      </c>
      <c r="D520">
        <v>3.2</v>
      </c>
      <c r="E520" t="s">
        <v>120</v>
      </c>
      <c r="F520" t="s">
        <v>1042</v>
      </c>
      <c r="G520" t="s">
        <v>1040</v>
      </c>
      <c r="H520" t="s">
        <v>954</v>
      </c>
      <c r="I520">
        <v>-3.6540000000000003E-2</v>
      </c>
      <c r="J520">
        <v>-3.6533000000000003E-2</v>
      </c>
      <c r="K520">
        <v>-2.478E-2</v>
      </c>
      <c r="L520">
        <v>1789.7</v>
      </c>
      <c r="M520">
        <v>-120.26</v>
      </c>
      <c r="N520">
        <v>3326.5</v>
      </c>
      <c r="O520">
        <v>0.85533000000000003</v>
      </c>
      <c r="P520">
        <v>2015.9</v>
      </c>
      <c r="Q520">
        <v>50.790999999999997</v>
      </c>
      <c r="R520">
        <v>0.57564000000000004</v>
      </c>
      <c r="S520" t="e">
        <f>-inf</f>
        <v>#NAME?</v>
      </c>
      <c r="T520">
        <v>2.4126000000000002E-2</v>
      </c>
      <c r="U520">
        <v>2.4084999999999999E-2</v>
      </c>
      <c r="V520">
        <v>0.57564000000000004</v>
      </c>
      <c r="W520">
        <v>-0.27307999999999999</v>
      </c>
      <c r="X520">
        <v>2.4126000000000002E-2</v>
      </c>
      <c r="Y520">
        <v>2.4084999999999999E-2</v>
      </c>
      <c r="Z520">
        <v>0.55957999999999997</v>
      </c>
      <c r="AA520">
        <v>-0.32124999999999998</v>
      </c>
      <c r="AB520">
        <v>2.4579E-2</v>
      </c>
      <c r="AC520">
        <v>2.4549999999999999E-2</v>
      </c>
      <c r="AD520">
        <v>4</v>
      </c>
      <c r="AE520">
        <v>4</v>
      </c>
      <c r="AF520">
        <v>2.285E-4</v>
      </c>
      <c r="AG520">
        <v>1.9916000000000001E-4</v>
      </c>
      <c r="AH520" s="1">
        <v>2.934E-5</v>
      </c>
      <c r="AI520">
        <v>4</v>
      </c>
      <c r="AJ520">
        <v>3</v>
      </c>
      <c r="AK520">
        <v>1</v>
      </c>
      <c r="AL520">
        <v>0</v>
      </c>
      <c r="AM520">
        <v>1</v>
      </c>
      <c r="AN520">
        <v>0</v>
      </c>
      <c r="AO520">
        <v>0.73040000000000005</v>
      </c>
      <c r="AP520">
        <v>1</v>
      </c>
      <c r="AQ520">
        <v>1</v>
      </c>
      <c r="AR520" t="s">
        <v>94</v>
      </c>
      <c r="AS520" t="s">
        <v>96</v>
      </c>
      <c r="AT520" t="s">
        <v>95</v>
      </c>
      <c r="AU520" t="s">
        <v>95</v>
      </c>
      <c r="AV520" t="s">
        <v>95</v>
      </c>
      <c r="AW520" t="s">
        <v>95</v>
      </c>
      <c r="AX520" t="s">
        <v>95</v>
      </c>
      <c r="AY520" t="s">
        <v>94</v>
      </c>
      <c r="AZ520" t="s">
        <v>95</v>
      </c>
      <c r="BA520" t="s">
        <v>96</v>
      </c>
      <c r="BB520" t="s">
        <v>96</v>
      </c>
      <c r="BC520" t="s">
        <v>96</v>
      </c>
      <c r="BD520" t="s">
        <v>96</v>
      </c>
      <c r="BE520">
        <v>2</v>
      </c>
      <c r="BI520">
        <v>0</v>
      </c>
      <c r="BS520">
        <v>1</v>
      </c>
      <c r="BT520">
        <v>1</v>
      </c>
      <c r="BU520">
        <v>0</v>
      </c>
      <c r="BV520">
        <v>0</v>
      </c>
      <c r="BW520">
        <v>0</v>
      </c>
      <c r="BX520">
        <v>0</v>
      </c>
      <c r="BY520">
        <v>631</v>
      </c>
      <c r="CG520" s="4">
        <v>1</v>
      </c>
      <c r="CH520" s="4">
        <v>1</v>
      </c>
      <c r="CI520" s="5">
        <v>0</v>
      </c>
      <c r="CJ520" s="5">
        <v>0</v>
      </c>
      <c r="CK520" s="5">
        <v>0</v>
      </c>
      <c r="CL520" s="5">
        <v>0</v>
      </c>
    </row>
    <row r="521" spans="1:90" hidden="1" x14ac:dyDescent="0.2">
      <c r="A521" t="s">
        <v>1043</v>
      </c>
      <c r="B521" t="s">
        <v>951</v>
      </c>
      <c r="C521" t="s">
        <v>192</v>
      </c>
      <c r="D521">
        <v>3.2</v>
      </c>
      <c r="E521" t="s">
        <v>120</v>
      </c>
      <c r="F521" t="s">
        <v>1044</v>
      </c>
      <c r="G521" t="s">
        <v>1040</v>
      </c>
      <c r="H521" t="s">
        <v>954</v>
      </c>
      <c r="I521">
        <v>-7.2441000000000005E-2</v>
      </c>
      <c r="J521">
        <v>-7.2437000000000001E-2</v>
      </c>
      <c r="K521">
        <v>-3.5839999999999997E-2</v>
      </c>
      <c r="L521">
        <v>1884.2</v>
      </c>
      <c r="M521">
        <v>-60.661999999999999</v>
      </c>
      <c r="N521">
        <v>10535</v>
      </c>
      <c r="O521">
        <v>0.67513000000000001</v>
      </c>
      <c r="P521">
        <v>2017.5</v>
      </c>
      <c r="Q521">
        <v>72.956999999999994</v>
      </c>
      <c r="R521">
        <v>0.90175000000000005</v>
      </c>
      <c r="S521" t="e">
        <f>-inf</f>
        <v>#NAME?</v>
      </c>
      <c r="T521">
        <v>1.3375E-2</v>
      </c>
      <c r="U521">
        <v>1.3275E-2</v>
      </c>
      <c r="V521">
        <v>0.90175000000000005</v>
      </c>
      <c r="W521">
        <v>0.70523999999999998</v>
      </c>
      <c r="X521">
        <v>1.3375E-2</v>
      </c>
      <c r="Y521">
        <v>1.3275E-2</v>
      </c>
      <c r="Z521">
        <v>0.88190000000000002</v>
      </c>
      <c r="AA521">
        <v>0.64570000000000005</v>
      </c>
      <c r="AB521">
        <v>1.4664E-2</v>
      </c>
      <c r="AC521">
        <v>1.46E-2</v>
      </c>
      <c r="AD521">
        <v>4</v>
      </c>
      <c r="AE521">
        <v>4</v>
      </c>
      <c r="AF521" s="1">
        <v>5.4478000000000003E-5</v>
      </c>
      <c r="AG521" s="1">
        <v>4.4387E-5</v>
      </c>
      <c r="AH521" s="1">
        <v>1.0091E-5</v>
      </c>
      <c r="AI521">
        <v>4</v>
      </c>
      <c r="AJ521">
        <v>3</v>
      </c>
      <c r="AK521">
        <v>0</v>
      </c>
      <c r="AL521">
        <v>0</v>
      </c>
      <c r="AM521">
        <v>0</v>
      </c>
      <c r="AN521">
        <v>0</v>
      </c>
      <c r="AO521">
        <v>0.73184000000000005</v>
      </c>
      <c r="AP521">
        <v>1</v>
      </c>
      <c r="AQ521">
        <v>1</v>
      </c>
      <c r="AR521" t="s">
        <v>95</v>
      </c>
      <c r="AS521" t="s">
        <v>96</v>
      </c>
      <c r="AT521" t="s">
        <v>95</v>
      </c>
      <c r="AU521" t="s">
        <v>95</v>
      </c>
      <c r="AV521" t="s">
        <v>95</v>
      </c>
      <c r="AW521" t="s">
        <v>95</v>
      </c>
      <c r="AX521" t="s">
        <v>95</v>
      </c>
      <c r="AY521" t="s">
        <v>94</v>
      </c>
      <c r="AZ521" t="s">
        <v>95</v>
      </c>
      <c r="BA521" t="s">
        <v>96</v>
      </c>
      <c r="BB521" t="s">
        <v>96</v>
      </c>
      <c r="BC521" t="s">
        <v>96</v>
      </c>
      <c r="BD521" t="s">
        <v>96</v>
      </c>
      <c r="BE521">
        <v>2</v>
      </c>
      <c r="BI521">
        <v>0</v>
      </c>
      <c r="BS521">
        <v>1</v>
      </c>
      <c r="BT521">
        <v>1</v>
      </c>
      <c r="BU521">
        <v>0</v>
      </c>
      <c r="BV521">
        <v>0</v>
      </c>
      <c r="BW521">
        <v>0</v>
      </c>
      <c r="BX521">
        <v>0</v>
      </c>
      <c r="BY521">
        <v>632</v>
      </c>
      <c r="CG521" s="4">
        <v>1</v>
      </c>
      <c r="CH521" s="4">
        <v>1</v>
      </c>
      <c r="CI521" s="5">
        <v>0</v>
      </c>
      <c r="CJ521" s="5">
        <v>0</v>
      </c>
      <c r="CK521" s="5">
        <v>0</v>
      </c>
      <c r="CL521" s="5">
        <v>0</v>
      </c>
    </row>
    <row r="522" spans="1:90" hidden="1" x14ac:dyDescent="0.2">
      <c r="A522" t="s">
        <v>1045</v>
      </c>
      <c r="B522" t="s">
        <v>951</v>
      </c>
      <c r="C522" t="s">
        <v>192</v>
      </c>
      <c r="D522">
        <v>3.2</v>
      </c>
      <c r="E522" t="s">
        <v>120</v>
      </c>
      <c r="F522" t="s">
        <v>1046</v>
      </c>
      <c r="G522" t="s">
        <v>1029</v>
      </c>
      <c r="H522" t="s">
        <v>954</v>
      </c>
      <c r="I522">
        <v>0.26987</v>
      </c>
      <c r="J522">
        <v>1.8438E-3</v>
      </c>
      <c r="K522">
        <v>9.8221999999999997E-3</v>
      </c>
      <c r="L522">
        <v>2004.3</v>
      </c>
      <c r="M522">
        <v>16.283999999999999</v>
      </c>
      <c r="N522">
        <v>0.83389999999999997</v>
      </c>
      <c r="O522">
        <v>1555.4</v>
      </c>
      <c r="P522" s="1">
        <v>157470</v>
      </c>
      <c r="Q522">
        <v>-19.02</v>
      </c>
      <c r="R522">
        <v>0.86421999999999999</v>
      </c>
      <c r="S522">
        <v>0.82349000000000006</v>
      </c>
      <c r="T522">
        <v>1.7187000000000001E-2</v>
      </c>
      <c r="U522">
        <v>1.5181E-2</v>
      </c>
      <c r="V522">
        <v>-284.38</v>
      </c>
      <c r="W522">
        <v>-336.27</v>
      </c>
      <c r="X522">
        <v>0.78796999999999995</v>
      </c>
      <c r="Y522">
        <v>0.78659000000000001</v>
      </c>
      <c r="Z522">
        <v>0.72055999999999998</v>
      </c>
      <c r="AA522">
        <v>0.66976000000000002</v>
      </c>
      <c r="AB522">
        <v>2.4656999999999998E-2</v>
      </c>
      <c r="AC522">
        <v>2.2013999999999999E-2</v>
      </c>
      <c r="AD522">
        <v>14</v>
      </c>
      <c r="AE522">
        <v>14</v>
      </c>
      <c r="AF522">
        <v>1.0259</v>
      </c>
      <c r="AG522">
        <v>0.83079000000000003</v>
      </c>
      <c r="AH522">
        <v>0.19511000000000001</v>
      </c>
      <c r="AI522">
        <v>14</v>
      </c>
      <c r="AJ522">
        <v>3</v>
      </c>
      <c r="AK522">
        <v>13</v>
      </c>
      <c r="AL522">
        <v>1</v>
      </c>
      <c r="AM522">
        <v>0</v>
      </c>
      <c r="AN522">
        <v>0</v>
      </c>
      <c r="AO522">
        <v>0.93398999999999999</v>
      </c>
      <c r="AP522">
        <v>1</v>
      </c>
      <c r="AQ522">
        <v>1</v>
      </c>
      <c r="AR522" t="s">
        <v>95</v>
      </c>
      <c r="AS522" t="s">
        <v>95</v>
      </c>
      <c r="AT522" t="s">
        <v>95</v>
      </c>
      <c r="AU522" t="s">
        <v>95</v>
      </c>
      <c r="AV522" t="s">
        <v>95</v>
      </c>
      <c r="AW522" t="s">
        <v>95</v>
      </c>
      <c r="AX522" t="s">
        <v>95</v>
      </c>
      <c r="AY522" t="s">
        <v>94</v>
      </c>
      <c r="AZ522" t="s">
        <v>95</v>
      </c>
      <c r="BA522" t="s">
        <v>94</v>
      </c>
      <c r="BB522" t="s">
        <v>95</v>
      </c>
      <c r="BC522" t="s">
        <v>94</v>
      </c>
      <c r="BD522" t="s">
        <v>95</v>
      </c>
      <c r="BE522">
        <v>1</v>
      </c>
      <c r="BI522">
        <v>0</v>
      </c>
      <c r="BM522">
        <v>1</v>
      </c>
      <c r="BS522">
        <v>1</v>
      </c>
      <c r="BT522">
        <v>1</v>
      </c>
      <c r="BU522">
        <v>0</v>
      </c>
      <c r="BV522">
        <v>0</v>
      </c>
      <c r="BW522">
        <v>0</v>
      </c>
      <c r="BX522">
        <v>0</v>
      </c>
      <c r="BY522">
        <v>633</v>
      </c>
      <c r="CG522" s="4">
        <v>1</v>
      </c>
      <c r="CH522" s="4">
        <v>1</v>
      </c>
      <c r="CI522" s="5">
        <v>0</v>
      </c>
      <c r="CJ522" s="5">
        <v>0</v>
      </c>
      <c r="CK522" s="5">
        <v>0</v>
      </c>
      <c r="CL522" s="5">
        <v>0</v>
      </c>
    </row>
    <row r="523" spans="1:90" hidden="1" x14ac:dyDescent="0.2">
      <c r="A523" t="s">
        <v>1047</v>
      </c>
      <c r="B523" t="s">
        <v>951</v>
      </c>
      <c r="C523" t="s">
        <v>192</v>
      </c>
      <c r="D523">
        <v>3.2</v>
      </c>
      <c r="E523" t="s">
        <v>120</v>
      </c>
      <c r="F523" t="s">
        <v>1048</v>
      </c>
      <c r="G523" t="s">
        <v>1029</v>
      </c>
      <c r="H523" t="s">
        <v>954</v>
      </c>
      <c r="I523">
        <v>17.859000000000002</v>
      </c>
      <c r="J523">
        <v>1.3109E-3</v>
      </c>
      <c r="K523">
        <v>3.3999999999999998E-3</v>
      </c>
      <c r="L523">
        <v>2009.9</v>
      </c>
      <c r="M523">
        <v>0.24606</v>
      </c>
      <c r="N523">
        <v>9.325E-2</v>
      </c>
      <c r="O523">
        <v>1555.1</v>
      </c>
      <c r="P523" s="1">
        <v>157470</v>
      </c>
      <c r="Q523">
        <v>-6.7466999999999997</v>
      </c>
      <c r="R523">
        <v>0.97124999999999995</v>
      </c>
      <c r="S523">
        <v>1.0575000000000001</v>
      </c>
      <c r="T523">
        <v>6.1236999999999999E-4</v>
      </c>
      <c r="U523">
        <v>5.0000000000000001E-4</v>
      </c>
      <c r="V523">
        <v>-631.22</v>
      </c>
      <c r="W523" t="e">
        <f>-inf</f>
        <v>#NAME?</v>
      </c>
      <c r="X523">
        <v>9.0804999999999997E-2</v>
      </c>
      <c r="Y523">
        <v>9.0732999999999994E-2</v>
      </c>
      <c r="Z523">
        <v>0.59089999999999998</v>
      </c>
      <c r="AA523" t="e">
        <f>-inf</f>
        <v>#NAME?</v>
      </c>
      <c r="AB523">
        <v>2.3099000000000001E-3</v>
      </c>
      <c r="AC523">
        <v>2.1778000000000001E-3</v>
      </c>
      <c r="AD523">
        <v>3</v>
      </c>
      <c r="AE523">
        <v>3</v>
      </c>
      <c r="AF523">
        <v>1.008</v>
      </c>
      <c r="AG523">
        <v>0.91903000000000001</v>
      </c>
      <c r="AH523">
        <v>8.9008000000000004E-2</v>
      </c>
      <c r="AI523">
        <v>3</v>
      </c>
      <c r="AJ523">
        <v>1</v>
      </c>
      <c r="AK523">
        <v>2</v>
      </c>
      <c r="AL523">
        <v>1</v>
      </c>
      <c r="AM523">
        <v>0</v>
      </c>
      <c r="AN523">
        <v>0</v>
      </c>
      <c r="AO523">
        <v>0.67715999999999998</v>
      </c>
      <c r="AP523">
        <v>1</v>
      </c>
      <c r="AQ523">
        <v>1</v>
      </c>
      <c r="AR523" t="s">
        <v>95</v>
      </c>
      <c r="AS523" t="s">
        <v>96</v>
      </c>
      <c r="AT523" t="s">
        <v>95</v>
      </c>
      <c r="AU523" t="s">
        <v>95</v>
      </c>
      <c r="AV523" t="s">
        <v>95</v>
      </c>
      <c r="AW523" t="s">
        <v>95</v>
      </c>
      <c r="AX523" t="s">
        <v>94</v>
      </c>
      <c r="AY523" t="s">
        <v>94</v>
      </c>
      <c r="AZ523" t="s">
        <v>95</v>
      </c>
      <c r="BA523" t="s">
        <v>96</v>
      </c>
      <c r="BB523" t="s">
        <v>96</v>
      </c>
      <c r="BC523" t="s">
        <v>96</v>
      </c>
      <c r="BD523" t="s">
        <v>96</v>
      </c>
      <c r="BE523">
        <v>2</v>
      </c>
      <c r="BI523">
        <v>0</v>
      </c>
      <c r="BS523">
        <v>0</v>
      </c>
      <c r="BT523">
        <v>1</v>
      </c>
      <c r="BU523">
        <v>0</v>
      </c>
      <c r="BV523">
        <v>0</v>
      </c>
      <c r="BW523">
        <v>0</v>
      </c>
      <c r="BX523">
        <v>0</v>
      </c>
      <c r="BY523">
        <v>634</v>
      </c>
      <c r="CG523" s="4">
        <v>0</v>
      </c>
      <c r="CH523" s="4">
        <v>1</v>
      </c>
      <c r="CI523" s="5">
        <v>0</v>
      </c>
      <c r="CJ523" s="5">
        <v>0</v>
      </c>
      <c r="CK523" s="5">
        <v>0</v>
      </c>
      <c r="CL523" s="5">
        <v>0</v>
      </c>
    </row>
    <row r="524" spans="1:90" hidden="1" x14ac:dyDescent="0.2">
      <c r="A524" t="s">
        <v>1049</v>
      </c>
      <c r="B524" t="s">
        <v>951</v>
      </c>
      <c r="C524" t="s">
        <v>192</v>
      </c>
      <c r="D524">
        <v>3.5</v>
      </c>
      <c r="E524" t="s">
        <v>317</v>
      </c>
      <c r="F524" t="s">
        <v>318</v>
      </c>
      <c r="G524" t="s">
        <v>319</v>
      </c>
      <c r="H524" t="s">
        <v>954</v>
      </c>
      <c r="I524">
        <v>0.13905000000000001</v>
      </c>
      <c r="J524">
        <v>6.9093000000000002E-2</v>
      </c>
      <c r="K524">
        <v>10.76</v>
      </c>
      <c r="L524">
        <v>2012.2</v>
      </c>
      <c r="M524">
        <v>31.603999999999999</v>
      </c>
      <c r="N524">
        <v>519.58000000000004</v>
      </c>
      <c r="O524">
        <v>0.16941000000000001</v>
      </c>
      <c r="P524">
        <v>1908.2</v>
      </c>
      <c r="Q524">
        <v>-21388</v>
      </c>
      <c r="R524">
        <v>0.99694000000000005</v>
      </c>
      <c r="S524">
        <v>0.99672000000000005</v>
      </c>
      <c r="T524">
        <v>8.0183999999999997</v>
      </c>
      <c r="U524">
        <v>6.9957000000000003</v>
      </c>
      <c r="V524">
        <v>0.96270999999999995</v>
      </c>
      <c r="W524">
        <v>0.96094000000000002</v>
      </c>
      <c r="X524">
        <v>28.001000000000001</v>
      </c>
      <c r="Y524">
        <v>24.309000000000001</v>
      </c>
      <c r="Z524">
        <v>0.92867</v>
      </c>
      <c r="AA524">
        <v>0.92527999999999999</v>
      </c>
      <c r="AB524">
        <v>38.728000000000002</v>
      </c>
      <c r="AC524">
        <v>34.203000000000003</v>
      </c>
      <c r="AD524">
        <v>45</v>
      </c>
      <c r="AE524">
        <v>45</v>
      </c>
      <c r="AF524">
        <v>0.83145000000000002</v>
      </c>
      <c r="AG524">
        <v>1.9246000000000001E-3</v>
      </c>
      <c r="AH524">
        <v>0.82952000000000004</v>
      </c>
      <c r="AI524">
        <v>45</v>
      </c>
      <c r="AJ524">
        <v>0</v>
      </c>
      <c r="AK524">
        <v>44</v>
      </c>
      <c r="AL524">
        <v>0</v>
      </c>
      <c r="AM524">
        <v>0</v>
      </c>
      <c r="AN524">
        <v>0</v>
      </c>
      <c r="AO524">
        <v>0.95186000000000004</v>
      </c>
      <c r="AP524">
        <v>0</v>
      </c>
      <c r="AQ524">
        <v>0</v>
      </c>
      <c r="AR524" t="s">
        <v>95</v>
      </c>
      <c r="AS524" t="s">
        <v>95</v>
      </c>
      <c r="AT524" t="s">
        <v>95</v>
      </c>
      <c r="AU524" t="s">
        <v>95</v>
      </c>
      <c r="AV524" t="s">
        <v>95</v>
      </c>
      <c r="AW524" t="s">
        <v>95</v>
      </c>
      <c r="AX524" t="s">
        <v>95</v>
      </c>
      <c r="AY524" t="s">
        <v>95</v>
      </c>
      <c r="AZ524" t="s">
        <v>95</v>
      </c>
      <c r="BA524" t="s">
        <v>95</v>
      </c>
      <c r="BB524" t="s">
        <v>95</v>
      </c>
      <c r="BC524" t="s">
        <v>95</v>
      </c>
      <c r="BD524" t="s">
        <v>95</v>
      </c>
      <c r="BH524" t="s">
        <v>276</v>
      </c>
      <c r="BI524">
        <v>0</v>
      </c>
      <c r="BJ524" t="s">
        <v>137</v>
      </c>
      <c r="BK524" t="s">
        <v>133</v>
      </c>
      <c r="BL524">
        <v>1</v>
      </c>
      <c r="BM524">
        <v>1</v>
      </c>
      <c r="BN524">
        <v>0</v>
      </c>
      <c r="BO524">
        <v>0</v>
      </c>
      <c r="BP524">
        <v>0</v>
      </c>
      <c r="BQ524">
        <v>1</v>
      </c>
      <c r="BS524">
        <v>1</v>
      </c>
      <c r="BT524">
        <v>1</v>
      </c>
      <c r="BU524">
        <v>0</v>
      </c>
      <c r="BV524">
        <v>0</v>
      </c>
      <c r="BW524">
        <v>0</v>
      </c>
      <c r="BX524">
        <v>1</v>
      </c>
      <c r="BY524">
        <v>635</v>
      </c>
      <c r="CG524" s="4">
        <v>1</v>
      </c>
      <c r="CH524" s="4">
        <v>1</v>
      </c>
      <c r="CI524" s="5">
        <v>0</v>
      </c>
      <c r="CJ524" s="5">
        <v>0</v>
      </c>
      <c r="CK524" s="5">
        <v>0</v>
      </c>
      <c r="CL524" s="5">
        <v>1</v>
      </c>
    </row>
    <row r="525" spans="1:90" hidden="1" x14ac:dyDescent="0.2">
      <c r="A525" t="s">
        <v>1050</v>
      </c>
      <c r="B525" t="s">
        <v>951</v>
      </c>
      <c r="C525" t="s">
        <v>192</v>
      </c>
      <c r="D525">
        <v>3.5</v>
      </c>
      <c r="E525" t="s">
        <v>317</v>
      </c>
      <c r="F525" t="s">
        <v>321</v>
      </c>
      <c r="G525" t="s">
        <v>322</v>
      </c>
      <c r="H525" t="s">
        <v>954</v>
      </c>
      <c r="I525">
        <v>0.29099999999999998</v>
      </c>
      <c r="J525">
        <v>3.1829999999999997E-2</v>
      </c>
      <c r="K525">
        <v>0.39828999999999998</v>
      </c>
      <c r="L525">
        <v>1995.4</v>
      </c>
      <c r="M525">
        <v>15.101000000000001</v>
      </c>
      <c r="N525">
        <v>14.819000000000001</v>
      </c>
      <c r="O525">
        <v>10.173999999999999</v>
      </c>
      <c r="P525">
        <v>2005.6</v>
      </c>
      <c r="Q525">
        <v>-787.77</v>
      </c>
      <c r="R525">
        <v>0.57272999999999996</v>
      </c>
      <c r="S525">
        <v>0.54147000000000001</v>
      </c>
      <c r="T525">
        <v>4.9501999999999997</v>
      </c>
      <c r="U525">
        <v>3.6284000000000001</v>
      </c>
      <c r="V525">
        <v>0.36907000000000001</v>
      </c>
      <c r="W525">
        <v>0.33901999999999999</v>
      </c>
      <c r="X525">
        <v>6.0153999999999996</v>
      </c>
      <c r="Y525">
        <v>4.8781999999999996</v>
      </c>
      <c r="Z525">
        <v>0.46653</v>
      </c>
      <c r="AA525">
        <v>0.44113000000000002</v>
      </c>
      <c r="AB525">
        <v>5.5312999999999999</v>
      </c>
      <c r="AC525">
        <v>4.0602999999999998</v>
      </c>
      <c r="AD525">
        <v>45</v>
      </c>
      <c r="AE525">
        <v>43</v>
      </c>
      <c r="AF525">
        <v>1.6871</v>
      </c>
      <c r="AG525">
        <v>6.7483000000000001E-2</v>
      </c>
      <c r="AH525">
        <v>1.6195999999999999</v>
      </c>
      <c r="AI525">
        <v>45</v>
      </c>
      <c r="AJ525">
        <v>3</v>
      </c>
      <c r="AK525">
        <v>44</v>
      </c>
      <c r="AL525">
        <v>0</v>
      </c>
      <c r="AM525">
        <v>0</v>
      </c>
      <c r="AN525">
        <v>1</v>
      </c>
      <c r="AO525">
        <v>0.88585000000000003</v>
      </c>
      <c r="AP525">
        <v>0</v>
      </c>
      <c r="AQ525">
        <v>1</v>
      </c>
      <c r="AR525" t="s">
        <v>94</v>
      </c>
      <c r="AS525" t="s">
        <v>95</v>
      </c>
      <c r="AT525" t="s">
        <v>95</v>
      </c>
      <c r="AU525" t="s">
        <v>95</v>
      </c>
      <c r="AV525" t="s">
        <v>94</v>
      </c>
      <c r="AW525" t="s">
        <v>94</v>
      </c>
      <c r="AX525" t="s">
        <v>95</v>
      </c>
      <c r="AY525" t="s">
        <v>95</v>
      </c>
      <c r="AZ525" t="s">
        <v>95</v>
      </c>
      <c r="BA525" t="s">
        <v>94</v>
      </c>
      <c r="BB525" t="s">
        <v>94</v>
      </c>
      <c r="BC525" t="s">
        <v>94</v>
      </c>
      <c r="BD525" t="s">
        <v>94</v>
      </c>
      <c r="BI525">
        <v>0</v>
      </c>
      <c r="BJ525" t="s">
        <v>132</v>
      </c>
      <c r="BK525" t="s">
        <v>133</v>
      </c>
      <c r="BL525">
        <v>1</v>
      </c>
      <c r="BM525">
        <v>1</v>
      </c>
      <c r="BN525">
        <v>0</v>
      </c>
      <c r="BO525">
        <v>0</v>
      </c>
      <c r="BP525">
        <v>0</v>
      </c>
      <c r="BQ525">
        <v>0</v>
      </c>
      <c r="BS525">
        <v>0</v>
      </c>
      <c r="BT525">
        <v>1</v>
      </c>
      <c r="BU525">
        <v>0</v>
      </c>
      <c r="BV525">
        <v>0</v>
      </c>
      <c r="BW525">
        <v>0</v>
      </c>
      <c r="BX525">
        <v>0</v>
      </c>
      <c r="BY525">
        <v>636</v>
      </c>
      <c r="BZ525" t="s">
        <v>123</v>
      </c>
      <c r="CG525" s="4">
        <v>1</v>
      </c>
      <c r="CH525" s="4">
        <v>1</v>
      </c>
      <c r="CI525" s="5">
        <v>0</v>
      </c>
      <c r="CJ525" s="5">
        <v>0</v>
      </c>
      <c r="CK525" s="5">
        <v>0</v>
      </c>
      <c r="CL525" s="5">
        <v>0</v>
      </c>
    </row>
    <row r="526" spans="1:90" hidden="1" x14ac:dyDescent="0.2">
      <c r="A526" t="s">
        <v>1051</v>
      </c>
      <c r="B526" t="s">
        <v>951</v>
      </c>
      <c r="C526" t="s">
        <v>192</v>
      </c>
      <c r="D526">
        <v>3.5</v>
      </c>
      <c r="E526" t="s">
        <v>317</v>
      </c>
      <c r="F526" t="s">
        <v>325</v>
      </c>
      <c r="G526" t="s">
        <v>326</v>
      </c>
      <c r="H526" t="s">
        <v>954</v>
      </c>
      <c r="I526">
        <v>0.35022999999999999</v>
      </c>
      <c r="J526">
        <v>9.0920000000000001E-2</v>
      </c>
      <c r="K526">
        <v>0.67430999999999996</v>
      </c>
      <c r="L526">
        <v>2012.6</v>
      </c>
      <c r="M526">
        <v>12.547000000000001</v>
      </c>
      <c r="N526">
        <v>27.988</v>
      </c>
      <c r="O526">
        <v>8.3247999999999998</v>
      </c>
      <c r="P526">
        <v>2008.8</v>
      </c>
      <c r="Q526">
        <v>-1342.4</v>
      </c>
      <c r="R526">
        <v>0.82621999999999995</v>
      </c>
      <c r="S526">
        <v>0.8135</v>
      </c>
      <c r="T526">
        <v>4.6208999999999998</v>
      </c>
      <c r="U526">
        <v>2.3273000000000001</v>
      </c>
      <c r="V526">
        <v>0.72757000000000005</v>
      </c>
      <c r="W526">
        <v>0.71460000000000001</v>
      </c>
      <c r="X526">
        <v>5.7855999999999996</v>
      </c>
      <c r="Y526">
        <v>3.5798000000000001</v>
      </c>
      <c r="Z526">
        <v>0.62417</v>
      </c>
      <c r="AA526">
        <v>0.60626999999999998</v>
      </c>
      <c r="AB526">
        <v>6.7953999999999999</v>
      </c>
      <c r="AC526">
        <v>5.1784999999999997</v>
      </c>
      <c r="AD526">
        <v>45</v>
      </c>
      <c r="AE526">
        <v>26</v>
      </c>
      <c r="AF526">
        <v>1.4292</v>
      </c>
      <c r="AG526">
        <v>3.5729999999999998E-2</v>
      </c>
      <c r="AH526">
        <v>1.3935</v>
      </c>
      <c r="AI526">
        <v>26</v>
      </c>
      <c r="AJ526">
        <v>3</v>
      </c>
      <c r="AK526">
        <v>22</v>
      </c>
      <c r="AL526">
        <v>1</v>
      </c>
      <c r="AM526">
        <v>1</v>
      </c>
      <c r="AN526">
        <v>1</v>
      </c>
      <c r="AO526">
        <v>0.93713999999999997</v>
      </c>
      <c r="AP526">
        <v>0</v>
      </c>
      <c r="AQ526">
        <v>1</v>
      </c>
      <c r="AR526" t="s">
        <v>95</v>
      </c>
      <c r="AS526" t="s">
        <v>95</v>
      </c>
      <c r="AT526" t="s">
        <v>95</v>
      </c>
      <c r="AU526" t="s">
        <v>95</v>
      </c>
      <c r="AV526" t="s">
        <v>95</v>
      </c>
      <c r="AW526" t="s">
        <v>95</v>
      </c>
      <c r="AX526" t="s">
        <v>95</v>
      </c>
      <c r="AY526" t="s">
        <v>95</v>
      </c>
      <c r="AZ526" t="s">
        <v>95</v>
      </c>
      <c r="BA526" t="s">
        <v>95</v>
      </c>
      <c r="BB526" t="s">
        <v>95</v>
      </c>
      <c r="BC526" t="s">
        <v>95</v>
      </c>
      <c r="BD526" t="s">
        <v>95</v>
      </c>
      <c r="BI526">
        <v>0</v>
      </c>
      <c r="BJ526" t="s">
        <v>132</v>
      </c>
      <c r="BK526" t="s">
        <v>133</v>
      </c>
      <c r="BL526">
        <v>1</v>
      </c>
      <c r="BM526">
        <v>1</v>
      </c>
      <c r="BN526">
        <v>0</v>
      </c>
      <c r="BO526">
        <v>0</v>
      </c>
      <c r="BP526">
        <v>0</v>
      </c>
      <c r="BQ526">
        <v>0</v>
      </c>
      <c r="BS526">
        <v>1</v>
      </c>
      <c r="BT526">
        <v>1</v>
      </c>
      <c r="BU526">
        <v>0</v>
      </c>
      <c r="BV526">
        <v>0</v>
      </c>
      <c r="BW526">
        <v>0</v>
      </c>
      <c r="BX526">
        <v>0</v>
      </c>
      <c r="BY526">
        <v>637</v>
      </c>
      <c r="CG526" s="4">
        <v>1</v>
      </c>
      <c r="CH526" s="4">
        <v>1</v>
      </c>
      <c r="CI526" s="5">
        <v>0</v>
      </c>
      <c r="CJ526" s="5">
        <v>0</v>
      </c>
      <c r="CK526" s="5">
        <v>0</v>
      </c>
      <c r="CL526" s="5">
        <v>0</v>
      </c>
    </row>
    <row r="527" spans="1:90" hidden="1" x14ac:dyDescent="0.2">
      <c r="A527" t="s">
        <v>1052</v>
      </c>
      <c r="B527" t="s">
        <v>951</v>
      </c>
      <c r="C527" t="s">
        <v>192</v>
      </c>
      <c r="D527">
        <v>3.5</v>
      </c>
      <c r="E527" t="s">
        <v>317</v>
      </c>
      <c r="F527" t="s">
        <v>328</v>
      </c>
      <c r="G527" t="s">
        <v>329</v>
      </c>
      <c r="H527" t="s">
        <v>954</v>
      </c>
      <c r="I527">
        <v>20.965</v>
      </c>
      <c r="J527">
        <v>0.13433999999999999</v>
      </c>
      <c r="K527">
        <v>4.5674000000000001</v>
      </c>
      <c r="L527">
        <v>2017</v>
      </c>
      <c r="M527">
        <v>0.20960999999999999</v>
      </c>
      <c r="N527">
        <v>237.66</v>
      </c>
      <c r="O527">
        <v>7.6453999999999994E-2</v>
      </c>
      <c r="P527">
        <v>1962.9</v>
      </c>
      <c r="Q527">
        <v>-9100.4</v>
      </c>
      <c r="R527">
        <v>0.72196000000000005</v>
      </c>
      <c r="S527">
        <v>0.70162000000000002</v>
      </c>
      <c r="T527">
        <v>52.168999999999997</v>
      </c>
      <c r="U527">
        <v>21.704000000000001</v>
      </c>
      <c r="V527">
        <v>0.56245999999999996</v>
      </c>
      <c r="W527">
        <v>0.54161999999999999</v>
      </c>
      <c r="X527">
        <v>65.444000000000003</v>
      </c>
      <c r="Y527">
        <v>35.204999999999998</v>
      </c>
      <c r="Z527">
        <v>0.35946</v>
      </c>
      <c r="AA527">
        <v>0.32895000000000002</v>
      </c>
      <c r="AB527">
        <v>79.183000000000007</v>
      </c>
      <c r="AC527">
        <v>54.661000000000001</v>
      </c>
      <c r="AD527">
        <v>45</v>
      </c>
      <c r="AE527">
        <v>22</v>
      </c>
      <c r="AF527">
        <v>1.7745</v>
      </c>
      <c r="AG527">
        <v>4.1640999999999996E-3</v>
      </c>
      <c r="AH527">
        <v>1.7704</v>
      </c>
      <c r="AI527">
        <v>25</v>
      </c>
      <c r="AJ527">
        <v>3</v>
      </c>
      <c r="AK527">
        <v>12</v>
      </c>
      <c r="AL527">
        <v>1</v>
      </c>
      <c r="AM527">
        <v>1</v>
      </c>
      <c r="AN527">
        <v>1</v>
      </c>
      <c r="AO527">
        <v>0.66581000000000001</v>
      </c>
      <c r="AP527">
        <v>0</v>
      </c>
      <c r="AQ527">
        <v>0</v>
      </c>
      <c r="AR527" t="s">
        <v>95</v>
      </c>
      <c r="AS527" t="s">
        <v>95</v>
      </c>
      <c r="AT527" t="s">
        <v>95</v>
      </c>
      <c r="AU527" t="s">
        <v>94</v>
      </c>
      <c r="AV527" t="s">
        <v>94</v>
      </c>
      <c r="AW527" t="s">
        <v>94</v>
      </c>
      <c r="AX527" t="s">
        <v>94</v>
      </c>
      <c r="AY527" t="s">
        <v>95</v>
      </c>
      <c r="AZ527" t="s">
        <v>95</v>
      </c>
      <c r="BA527" t="s">
        <v>94</v>
      </c>
      <c r="BB527" t="s">
        <v>94</v>
      </c>
      <c r="BC527" t="s">
        <v>94</v>
      </c>
      <c r="BD527" t="s">
        <v>94</v>
      </c>
      <c r="BI527">
        <v>0</v>
      </c>
      <c r="BJ527" t="s">
        <v>132</v>
      </c>
      <c r="BK527" t="s">
        <v>133</v>
      </c>
      <c r="BL527">
        <v>1</v>
      </c>
      <c r="BM527">
        <v>1</v>
      </c>
      <c r="BN527">
        <v>0</v>
      </c>
      <c r="BO527">
        <v>0</v>
      </c>
      <c r="BP527">
        <v>0</v>
      </c>
      <c r="BQ527">
        <v>0</v>
      </c>
      <c r="BS527">
        <v>0</v>
      </c>
      <c r="BT527">
        <v>1</v>
      </c>
      <c r="BU527">
        <v>0</v>
      </c>
      <c r="BV527">
        <v>0</v>
      </c>
      <c r="BW527">
        <v>0</v>
      </c>
      <c r="BX527">
        <v>0</v>
      </c>
      <c r="BY527">
        <v>638</v>
      </c>
      <c r="BZ527" t="s">
        <v>123</v>
      </c>
      <c r="CG527" s="4">
        <v>1</v>
      </c>
      <c r="CH527" s="4">
        <v>1</v>
      </c>
      <c r="CI527" s="5">
        <v>0</v>
      </c>
      <c r="CJ527" s="5">
        <v>0</v>
      </c>
      <c r="CK527" s="5">
        <v>0</v>
      </c>
      <c r="CL527" s="5">
        <v>0</v>
      </c>
    </row>
    <row r="528" spans="1:90" hidden="1" x14ac:dyDescent="0.2">
      <c r="A528" t="s">
        <v>1053</v>
      </c>
      <c r="B528" t="s">
        <v>951</v>
      </c>
      <c r="C528" t="s">
        <v>192</v>
      </c>
      <c r="D528">
        <v>3.5</v>
      </c>
      <c r="E528" t="s">
        <v>317</v>
      </c>
      <c r="F528" t="s">
        <v>331</v>
      </c>
      <c r="G528" t="s">
        <v>329</v>
      </c>
      <c r="H528" t="s">
        <v>954</v>
      </c>
      <c r="I528">
        <v>0.10442</v>
      </c>
      <c r="J528">
        <v>5.8520999999999997E-2</v>
      </c>
      <c r="K528">
        <v>41.177999999999997</v>
      </c>
      <c r="L528">
        <v>2013.6</v>
      </c>
      <c r="M528">
        <v>42.085000000000001</v>
      </c>
      <c r="N528">
        <v>2294.3000000000002</v>
      </c>
      <c r="O528">
        <v>0.13425000000000001</v>
      </c>
      <c r="P528">
        <v>1860.6</v>
      </c>
      <c r="Q528">
        <v>-81770</v>
      </c>
      <c r="R528">
        <v>0.16652</v>
      </c>
      <c r="S528">
        <v>0.10553999999999999</v>
      </c>
      <c r="T528">
        <v>1203.9000000000001</v>
      </c>
      <c r="U528">
        <v>656.68</v>
      </c>
      <c r="V528">
        <v>0.16134999999999999</v>
      </c>
      <c r="W528">
        <v>0.12142</v>
      </c>
      <c r="X528">
        <v>1207.5999999999999</v>
      </c>
      <c r="Y528">
        <v>674.42</v>
      </c>
      <c r="Z528">
        <v>0.16447000000000001</v>
      </c>
      <c r="AA528">
        <v>0.12469</v>
      </c>
      <c r="AB528">
        <v>1205.4000000000001</v>
      </c>
      <c r="AC528">
        <v>689.31</v>
      </c>
      <c r="AD528">
        <v>45</v>
      </c>
      <c r="AE528">
        <v>27</v>
      </c>
      <c r="AF528">
        <v>2.5558000000000001</v>
      </c>
      <c r="AG528">
        <v>8.4606999999999998E-4</v>
      </c>
      <c r="AH528">
        <v>2.5548999999999999</v>
      </c>
      <c r="AI528">
        <v>30</v>
      </c>
      <c r="AJ528">
        <v>24</v>
      </c>
      <c r="AK528">
        <v>19</v>
      </c>
      <c r="AL528">
        <v>1</v>
      </c>
      <c r="AM528">
        <v>1</v>
      </c>
      <c r="AN528">
        <v>1</v>
      </c>
      <c r="AO528">
        <v>0.20899999999999999</v>
      </c>
      <c r="AP528">
        <v>0</v>
      </c>
      <c r="AQ528">
        <v>0</v>
      </c>
      <c r="AR528" t="s">
        <v>96</v>
      </c>
      <c r="AS528" t="s">
        <v>95</v>
      </c>
      <c r="AT528" t="s">
        <v>95</v>
      </c>
      <c r="AU528" t="s">
        <v>94</v>
      </c>
      <c r="AV528" t="s">
        <v>94</v>
      </c>
      <c r="AW528" t="s">
        <v>94</v>
      </c>
      <c r="AX528" t="s">
        <v>94</v>
      </c>
      <c r="AY528" t="s">
        <v>95</v>
      </c>
      <c r="AZ528" t="s">
        <v>94</v>
      </c>
      <c r="BA528" t="s">
        <v>96</v>
      </c>
      <c r="BB528" t="s">
        <v>94</v>
      </c>
      <c r="BC528" t="s">
        <v>96</v>
      </c>
      <c r="BD528" t="s">
        <v>94</v>
      </c>
      <c r="BI528">
        <v>0</v>
      </c>
      <c r="BJ528" t="s">
        <v>132</v>
      </c>
      <c r="BK528" t="s">
        <v>133</v>
      </c>
      <c r="BL528">
        <v>0</v>
      </c>
      <c r="BM528">
        <v>1</v>
      </c>
      <c r="BN528">
        <v>0</v>
      </c>
      <c r="BO528">
        <v>0</v>
      </c>
      <c r="BP528">
        <v>0</v>
      </c>
      <c r="BQ528">
        <v>0</v>
      </c>
      <c r="BS528">
        <v>1</v>
      </c>
      <c r="BT528">
        <v>1</v>
      </c>
      <c r="BU528">
        <v>0</v>
      </c>
      <c r="BV528">
        <v>0</v>
      </c>
      <c r="BW528">
        <v>0</v>
      </c>
      <c r="BX528">
        <v>0</v>
      </c>
      <c r="BY528">
        <v>639</v>
      </c>
      <c r="BZ528" t="s">
        <v>123</v>
      </c>
      <c r="CG528" s="4">
        <v>1</v>
      </c>
      <c r="CH528" s="4">
        <v>1</v>
      </c>
      <c r="CI528" s="5">
        <v>0</v>
      </c>
      <c r="CJ528" s="5">
        <v>0</v>
      </c>
      <c r="CK528" s="5">
        <v>0</v>
      </c>
      <c r="CL528" s="5">
        <v>0</v>
      </c>
    </row>
    <row r="529" spans="1:90" hidden="1" x14ac:dyDescent="0.2">
      <c r="A529" t="s">
        <v>1054</v>
      </c>
      <c r="B529" t="s">
        <v>951</v>
      </c>
      <c r="C529" t="s">
        <v>192</v>
      </c>
      <c r="D529">
        <v>3.5</v>
      </c>
      <c r="E529" t="s">
        <v>317</v>
      </c>
      <c r="F529" t="s">
        <v>333</v>
      </c>
      <c r="G529" t="s">
        <v>326</v>
      </c>
      <c r="H529" t="s">
        <v>954</v>
      </c>
      <c r="I529">
        <v>0.31069999999999998</v>
      </c>
      <c r="J529">
        <v>8.3720000000000003E-2</v>
      </c>
      <c r="K529">
        <v>1.2794000000000001</v>
      </c>
      <c r="L529">
        <v>2011.9</v>
      </c>
      <c r="M529">
        <v>14.144</v>
      </c>
      <c r="N529">
        <v>52.402000000000001</v>
      </c>
      <c r="O529">
        <v>2.3319999999999999</v>
      </c>
      <c r="P529">
        <v>1984.9</v>
      </c>
      <c r="Q529">
        <v>-2546.1</v>
      </c>
      <c r="R529">
        <v>0.85404999999999998</v>
      </c>
      <c r="S529">
        <v>0.84336999999999995</v>
      </c>
      <c r="T529">
        <v>7.6605999999999996</v>
      </c>
      <c r="U529">
        <v>3.9131999999999998</v>
      </c>
      <c r="V529">
        <v>0.76732</v>
      </c>
      <c r="W529">
        <v>0.75624000000000002</v>
      </c>
      <c r="X529">
        <v>9.6725999999999992</v>
      </c>
      <c r="Y529">
        <v>6.3560999999999996</v>
      </c>
      <c r="Z529">
        <v>0.68667999999999996</v>
      </c>
      <c r="AA529">
        <v>0.67176000000000002</v>
      </c>
      <c r="AB529">
        <v>11.224</v>
      </c>
      <c r="AC529">
        <v>8.6206999999999994</v>
      </c>
      <c r="AD529">
        <v>45</v>
      </c>
      <c r="AE529">
        <v>30</v>
      </c>
      <c r="AF529">
        <v>1.4502999999999999</v>
      </c>
      <c r="AG529">
        <v>1.9082999999999999E-2</v>
      </c>
      <c r="AH529">
        <v>1.4312</v>
      </c>
      <c r="AI529">
        <v>35</v>
      </c>
      <c r="AJ529">
        <v>3</v>
      </c>
      <c r="AK529">
        <v>34</v>
      </c>
      <c r="AL529">
        <v>0</v>
      </c>
      <c r="AM529">
        <v>0</v>
      </c>
      <c r="AN529">
        <v>1</v>
      </c>
      <c r="AO529">
        <v>0.95013000000000003</v>
      </c>
      <c r="AP529">
        <v>0</v>
      </c>
      <c r="AQ529">
        <v>1</v>
      </c>
      <c r="AR529" t="s">
        <v>95</v>
      </c>
      <c r="AS529" t="s">
        <v>95</v>
      </c>
      <c r="AT529" t="s">
        <v>95</v>
      </c>
      <c r="AU529" t="s">
        <v>95</v>
      </c>
      <c r="AV529" t="s">
        <v>95</v>
      </c>
      <c r="AW529" t="s">
        <v>95</v>
      </c>
      <c r="AX529" t="s">
        <v>95</v>
      </c>
      <c r="AY529" t="s">
        <v>95</v>
      </c>
      <c r="AZ529" t="s">
        <v>95</v>
      </c>
      <c r="BA529" t="s">
        <v>95</v>
      </c>
      <c r="BB529" t="s">
        <v>95</v>
      </c>
      <c r="BC529" t="s">
        <v>95</v>
      </c>
      <c r="BD529" t="s">
        <v>95</v>
      </c>
      <c r="BI529">
        <v>0</v>
      </c>
      <c r="BJ529" t="s">
        <v>132</v>
      </c>
      <c r="BK529" t="s">
        <v>133</v>
      </c>
      <c r="BL529">
        <v>1</v>
      </c>
      <c r="BM529">
        <v>1</v>
      </c>
      <c r="BN529">
        <v>0</v>
      </c>
      <c r="BO529">
        <v>0</v>
      </c>
      <c r="BP529">
        <v>0</v>
      </c>
      <c r="BQ529">
        <v>0</v>
      </c>
      <c r="BS529">
        <v>1</v>
      </c>
      <c r="BT529">
        <v>1</v>
      </c>
      <c r="BU529">
        <v>0</v>
      </c>
      <c r="BV529">
        <v>0</v>
      </c>
      <c r="BW529">
        <v>0</v>
      </c>
      <c r="BX529">
        <v>0</v>
      </c>
      <c r="BY529">
        <v>640</v>
      </c>
      <c r="CG529" s="4">
        <v>1</v>
      </c>
      <c r="CH529" s="4">
        <v>1</v>
      </c>
      <c r="CI529" s="5">
        <v>0</v>
      </c>
      <c r="CJ529" s="5">
        <v>0</v>
      </c>
      <c r="CK529" s="5">
        <v>0</v>
      </c>
      <c r="CL529" s="5">
        <v>0</v>
      </c>
    </row>
    <row r="530" spans="1:90" hidden="1" x14ac:dyDescent="0.2">
      <c r="A530" t="s">
        <v>1055</v>
      </c>
      <c r="B530" t="s">
        <v>951</v>
      </c>
      <c r="C530" t="s">
        <v>192</v>
      </c>
      <c r="D530">
        <v>3.5</v>
      </c>
      <c r="E530" t="s">
        <v>317</v>
      </c>
      <c r="F530" t="s">
        <v>335</v>
      </c>
      <c r="G530" t="s">
        <v>336</v>
      </c>
      <c r="H530" t="s">
        <v>954</v>
      </c>
      <c r="I530">
        <v>0.14308999999999999</v>
      </c>
      <c r="J530">
        <v>9.4975000000000004E-2</v>
      </c>
      <c r="K530">
        <v>142.25</v>
      </c>
      <c r="L530">
        <v>2020.3</v>
      </c>
      <c r="M530">
        <v>30.71</v>
      </c>
      <c r="N530">
        <v>10781</v>
      </c>
      <c r="O530">
        <v>2.5515999999999998E-3</v>
      </c>
      <c r="P530">
        <v>1867.3</v>
      </c>
      <c r="Q530" s="1">
        <v>-283070</v>
      </c>
      <c r="R530">
        <v>0.99907000000000001</v>
      </c>
      <c r="S530">
        <v>0.999</v>
      </c>
      <c r="T530">
        <v>62.28</v>
      </c>
      <c r="U530">
        <v>56.508000000000003</v>
      </c>
      <c r="V530">
        <v>0.98895</v>
      </c>
      <c r="W530">
        <v>0.98841999999999997</v>
      </c>
      <c r="X530">
        <v>214.71</v>
      </c>
      <c r="Y530">
        <v>193.68</v>
      </c>
      <c r="Z530">
        <v>0.81830999999999998</v>
      </c>
      <c r="AA530">
        <v>0.80966000000000005</v>
      </c>
      <c r="AB530">
        <v>870.53</v>
      </c>
      <c r="AC530">
        <v>751.17</v>
      </c>
      <c r="AD530">
        <v>45</v>
      </c>
      <c r="AE530">
        <v>45</v>
      </c>
      <c r="AF530">
        <v>0.64119999999999999</v>
      </c>
      <c r="AG530" s="1">
        <v>9.2752999999999998E-5</v>
      </c>
      <c r="AH530">
        <v>0.64110999999999996</v>
      </c>
      <c r="AI530">
        <v>45</v>
      </c>
      <c r="AJ530">
        <v>0</v>
      </c>
      <c r="AK530">
        <v>44</v>
      </c>
      <c r="AL530">
        <v>0</v>
      </c>
      <c r="AM530">
        <v>0</v>
      </c>
      <c r="AN530">
        <v>1</v>
      </c>
      <c r="AO530">
        <v>0.92232999999999998</v>
      </c>
      <c r="AP530">
        <v>0</v>
      </c>
      <c r="AQ530">
        <v>0</v>
      </c>
      <c r="AR530" t="s">
        <v>95</v>
      </c>
      <c r="AS530" t="s">
        <v>95</v>
      </c>
      <c r="AT530" t="s">
        <v>95</v>
      </c>
      <c r="AU530" t="s">
        <v>95</v>
      </c>
      <c r="AV530" t="s">
        <v>95</v>
      </c>
      <c r="AW530" t="s">
        <v>95</v>
      </c>
      <c r="AX530" t="s">
        <v>95</v>
      </c>
      <c r="AY530" t="s">
        <v>95</v>
      </c>
      <c r="AZ530" t="s">
        <v>95</v>
      </c>
      <c r="BA530" t="s">
        <v>95</v>
      </c>
      <c r="BB530" t="s">
        <v>95</v>
      </c>
      <c r="BC530" t="s">
        <v>95</v>
      </c>
      <c r="BD530" t="s">
        <v>95</v>
      </c>
      <c r="BH530" t="s">
        <v>389</v>
      </c>
      <c r="BI530">
        <v>1</v>
      </c>
      <c r="BJ530" t="s">
        <v>97</v>
      </c>
      <c r="BK530" t="s">
        <v>337</v>
      </c>
      <c r="BL530">
        <v>0</v>
      </c>
      <c r="BM530">
        <v>0</v>
      </c>
      <c r="BN530">
        <v>0</v>
      </c>
      <c r="BO530">
        <v>0</v>
      </c>
      <c r="BP530">
        <v>0</v>
      </c>
      <c r="BQ530">
        <v>0</v>
      </c>
      <c r="BS530">
        <v>1</v>
      </c>
      <c r="BT530">
        <v>1</v>
      </c>
      <c r="BU530">
        <v>0</v>
      </c>
      <c r="BV530">
        <v>0</v>
      </c>
      <c r="BW530">
        <v>0</v>
      </c>
      <c r="BX530">
        <v>0</v>
      </c>
      <c r="BY530">
        <v>641</v>
      </c>
      <c r="BZ530" t="s">
        <v>123</v>
      </c>
      <c r="CA530" t="s">
        <v>123</v>
      </c>
      <c r="CG530" s="4">
        <v>1</v>
      </c>
      <c r="CH530" s="4">
        <v>1</v>
      </c>
      <c r="CI530" s="5">
        <v>0</v>
      </c>
      <c r="CJ530" s="5">
        <v>0</v>
      </c>
      <c r="CK530" s="5">
        <v>0</v>
      </c>
      <c r="CL530" s="5">
        <v>0</v>
      </c>
    </row>
    <row r="531" spans="1:90" hidden="1" x14ac:dyDescent="0.2">
      <c r="A531" t="s">
        <v>1056</v>
      </c>
      <c r="B531" t="s">
        <v>951</v>
      </c>
      <c r="C531" t="s">
        <v>192</v>
      </c>
      <c r="D531">
        <v>3.5</v>
      </c>
      <c r="E531" t="s">
        <v>317</v>
      </c>
      <c r="F531" t="s">
        <v>339</v>
      </c>
      <c r="G531" t="s">
        <v>340</v>
      </c>
      <c r="H531" t="s">
        <v>954</v>
      </c>
      <c r="I531">
        <v>0.13905000000000001</v>
      </c>
      <c r="J531">
        <v>6.9093000000000002E-2</v>
      </c>
      <c r="K531">
        <v>10.76</v>
      </c>
      <c r="L531">
        <v>2012.2</v>
      </c>
      <c r="M531">
        <v>31.603999999999999</v>
      </c>
      <c r="N531">
        <v>519.58000000000004</v>
      </c>
      <c r="O531">
        <v>0.16941000000000001</v>
      </c>
      <c r="P531">
        <v>1908.2</v>
      </c>
      <c r="Q531">
        <v>-21388</v>
      </c>
      <c r="R531">
        <v>0.99694000000000005</v>
      </c>
      <c r="S531">
        <v>0.99672000000000005</v>
      </c>
      <c r="T531">
        <v>8.0183999999999997</v>
      </c>
      <c r="U531">
        <v>6.9957000000000003</v>
      </c>
      <c r="V531">
        <v>0.96270999999999995</v>
      </c>
      <c r="W531">
        <v>0.96094000000000002</v>
      </c>
      <c r="X531">
        <v>28.001000000000001</v>
      </c>
      <c r="Y531">
        <v>24.309000000000001</v>
      </c>
      <c r="Z531">
        <v>0.92867</v>
      </c>
      <c r="AA531">
        <v>0.92527999999999999</v>
      </c>
      <c r="AB531">
        <v>38.728000000000002</v>
      </c>
      <c r="AC531">
        <v>34.203000000000003</v>
      </c>
      <c r="AD531">
        <v>45</v>
      </c>
      <c r="AE531">
        <v>45</v>
      </c>
      <c r="AF531">
        <v>0.83145000000000002</v>
      </c>
      <c r="AG531">
        <v>1.9246000000000001E-3</v>
      </c>
      <c r="AH531">
        <v>0.82952000000000004</v>
      </c>
      <c r="AI531">
        <v>45</v>
      </c>
      <c r="AJ531">
        <v>0</v>
      </c>
      <c r="AK531">
        <v>44</v>
      </c>
      <c r="AL531">
        <v>0</v>
      </c>
      <c r="AM531">
        <v>0</v>
      </c>
      <c r="AN531">
        <v>0</v>
      </c>
      <c r="AO531">
        <v>0.95186000000000004</v>
      </c>
      <c r="AP531">
        <v>0</v>
      </c>
      <c r="AQ531">
        <v>0</v>
      </c>
      <c r="AR531" t="s">
        <v>95</v>
      </c>
      <c r="AS531" t="s">
        <v>95</v>
      </c>
      <c r="AT531" t="s">
        <v>95</v>
      </c>
      <c r="AU531" t="s">
        <v>95</v>
      </c>
      <c r="AV531" t="s">
        <v>95</v>
      </c>
      <c r="AW531" t="s">
        <v>95</v>
      </c>
      <c r="AX531" t="s">
        <v>95</v>
      </c>
      <c r="AY531" t="s">
        <v>95</v>
      </c>
      <c r="AZ531" t="s">
        <v>95</v>
      </c>
      <c r="BA531" t="s">
        <v>95</v>
      </c>
      <c r="BB531" t="s">
        <v>95</v>
      </c>
      <c r="BC531" t="s">
        <v>95</v>
      </c>
      <c r="BD531" t="s">
        <v>95</v>
      </c>
      <c r="BH531" t="s">
        <v>341</v>
      </c>
      <c r="BI531">
        <v>1</v>
      </c>
      <c r="BJ531" t="s">
        <v>97</v>
      </c>
      <c r="BK531" t="s">
        <v>138</v>
      </c>
      <c r="BL531">
        <v>0</v>
      </c>
      <c r="BM531">
        <v>0</v>
      </c>
      <c r="BN531">
        <v>0</v>
      </c>
      <c r="BO531">
        <v>0</v>
      </c>
      <c r="BP531">
        <v>0</v>
      </c>
      <c r="BQ531">
        <v>0</v>
      </c>
      <c r="BS531">
        <v>1</v>
      </c>
      <c r="BT531">
        <v>1</v>
      </c>
      <c r="BU531">
        <v>0</v>
      </c>
      <c r="BV531">
        <v>0</v>
      </c>
      <c r="BW531">
        <v>0</v>
      </c>
      <c r="BX531">
        <v>0</v>
      </c>
      <c r="BY531">
        <v>642</v>
      </c>
      <c r="BZ531" t="s">
        <v>123</v>
      </c>
      <c r="CA531" t="s">
        <v>123</v>
      </c>
      <c r="CG531" s="4">
        <v>1</v>
      </c>
      <c r="CH531" s="4">
        <v>1</v>
      </c>
      <c r="CI531" s="5">
        <v>0</v>
      </c>
      <c r="CJ531" s="5">
        <v>0</v>
      </c>
      <c r="CK531" s="5">
        <v>0</v>
      </c>
      <c r="CL531" s="5">
        <v>0</v>
      </c>
    </row>
    <row r="532" spans="1:90" hidden="1" x14ac:dyDescent="0.2">
      <c r="A532" t="s">
        <v>1057</v>
      </c>
      <c r="B532" t="s">
        <v>951</v>
      </c>
      <c r="C532" t="s">
        <v>192</v>
      </c>
      <c r="D532">
        <v>3.5</v>
      </c>
      <c r="E532" t="s">
        <v>317</v>
      </c>
      <c r="F532" t="s">
        <v>343</v>
      </c>
      <c r="G532" t="s">
        <v>344</v>
      </c>
      <c r="H532" t="s">
        <v>954</v>
      </c>
      <c r="I532">
        <v>0.13905000000000001</v>
      </c>
      <c r="J532">
        <v>6.9093000000000002E-2</v>
      </c>
      <c r="K532">
        <v>10.76</v>
      </c>
      <c r="L532">
        <v>2012.2</v>
      </c>
      <c r="M532">
        <v>31.603999999999999</v>
      </c>
      <c r="N532">
        <v>519.58000000000004</v>
      </c>
      <c r="O532">
        <v>0.16941000000000001</v>
      </c>
      <c r="P532">
        <v>1908.2</v>
      </c>
      <c r="Q532">
        <v>-21388</v>
      </c>
      <c r="R532">
        <v>0.99694000000000005</v>
      </c>
      <c r="S532">
        <v>0.99672000000000005</v>
      </c>
      <c r="T532">
        <v>8.0183999999999997</v>
      </c>
      <c r="U532">
        <v>6.9957000000000003</v>
      </c>
      <c r="V532">
        <v>0.96270999999999995</v>
      </c>
      <c r="W532">
        <v>0.96094000000000002</v>
      </c>
      <c r="X532">
        <v>28.001000000000001</v>
      </c>
      <c r="Y532">
        <v>24.309000000000001</v>
      </c>
      <c r="Z532">
        <v>0.92867</v>
      </c>
      <c r="AA532">
        <v>0.92527999999999999</v>
      </c>
      <c r="AB532">
        <v>38.728000000000002</v>
      </c>
      <c r="AC532">
        <v>34.203000000000003</v>
      </c>
      <c r="AD532">
        <v>45</v>
      </c>
      <c r="AE532">
        <v>45</v>
      </c>
      <c r="AF532">
        <v>0.83145000000000002</v>
      </c>
      <c r="AG532">
        <v>1.9246000000000001E-3</v>
      </c>
      <c r="AH532">
        <v>0.82952000000000004</v>
      </c>
      <c r="AI532">
        <v>45</v>
      </c>
      <c r="AJ532">
        <v>0</v>
      </c>
      <c r="AK532">
        <v>44</v>
      </c>
      <c r="AL532">
        <v>0</v>
      </c>
      <c r="AM532">
        <v>0</v>
      </c>
      <c r="AN532">
        <v>0</v>
      </c>
      <c r="AO532">
        <v>0.95186000000000004</v>
      </c>
      <c r="AP532">
        <v>0</v>
      </c>
      <c r="AQ532">
        <v>0</v>
      </c>
      <c r="AR532" t="s">
        <v>95</v>
      </c>
      <c r="AS532" t="s">
        <v>95</v>
      </c>
      <c r="AT532" t="s">
        <v>95</v>
      </c>
      <c r="AU532" t="s">
        <v>95</v>
      </c>
      <c r="AV532" t="s">
        <v>95</v>
      </c>
      <c r="AW532" t="s">
        <v>95</v>
      </c>
      <c r="AX532" t="s">
        <v>95</v>
      </c>
      <c r="AY532" t="s">
        <v>95</v>
      </c>
      <c r="AZ532" t="s">
        <v>95</v>
      </c>
      <c r="BA532" t="s">
        <v>95</v>
      </c>
      <c r="BB532" t="s">
        <v>95</v>
      </c>
      <c r="BC532" t="s">
        <v>95</v>
      </c>
      <c r="BD532" t="s">
        <v>95</v>
      </c>
      <c r="BH532" t="s">
        <v>345</v>
      </c>
      <c r="BI532">
        <v>1</v>
      </c>
      <c r="BJ532" t="s">
        <v>97</v>
      </c>
      <c r="BK532" t="s">
        <v>180</v>
      </c>
      <c r="BL532">
        <v>0</v>
      </c>
      <c r="BM532">
        <v>0</v>
      </c>
      <c r="BN532">
        <v>0</v>
      </c>
      <c r="BO532">
        <v>0</v>
      </c>
      <c r="BP532">
        <v>0</v>
      </c>
      <c r="BQ532">
        <v>0</v>
      </c>
      <c r="BS532">
        <v>1</v>
      </c>
      <c r="BT532">
        <v>1</v>
      </c>
      <c r="BU532">
        <v>0</v>
      </c>
      <c r="BV532">
        <v>0</v>
      </c>
      <c r="BW532">
        <v>0</v>
      </c>
      <c r="BX532">
        <v>0</v>
      </c>
      <c r="BY532">
        <v>643</v>
      </c>
      <c r="BZ532" t="s">
        <v>123</v>
      </c>
      <c r="CA532" t="s">
        <v>123</v>
      </c>
      <c r="CG532" s="4">
        <v>1</v>
      </c>
      <c r="CH532" s="4">
        <v>1</v>
      </c>
      <c r="CI532" s="5">
        <v>0</v>
      </c>
      <c r="CJ532" s="5">
        <v>0</v>
      </c>
      <c r="CK532" s="5">
        <v>0</v>
      </c>
      <c r="CL532" s="5">
        <v>0</v>
      </c>
    </row>
    <row r="533" spans="1:90" hidden="1" x14ac:dyDescent="0.2">
      <c r="A533" t="s">
        <v>1058</v>
      </c>
      <c r="B533" t="s">
        <v>951</v>
      </c>
      <c r="C533" t="s">
        <v>192</v>
      </c>
      <c r="D533">
        <v>3.5</v>
      </c>
      <c r="E533" t="s">
        <v>317</v>
      </c>
      <c r="F533" t="s">
        <v>347</v>
      </c>
      <c r="G533" t="s">
        <v>348</v>
      </c>
      <c r="H533" t="s">
        <v>954</v>
      </c>
      <c r="I533">
        <v>0.16241</v>
      </c>
      <c r="J533">
        <v>4.8357999999999998E-2</v>
      </c>
      <c r="K533">
        <v>0.53424000000000005</v>
      </c>
      <c r="L533">
        <v>1999.2</v>
      </c>
      <c r="M533">
        <v>27.056999999999999</v>
      </c>
      <c r="N533">
        <v>18.870999999999999</v>
      </c>
      <c r="O533">
        <v>8.4515999999999991</v>
      </c>
      <c r="P533">
        <v>2000.2</v>
      </c>
      <c r="Q533">
        <v>-1058.9000000000001</v>
      </c>
      <c r="R533">
        <v>0.70718999999999999</v>
      </c>
      <c r="S533">
        <v>0.68408000000000002</v>
      </c>
      <c r="T533">
        <v>4.1718000000000002</v>
      </c>
      <c r="U533">
        <v>3.0390000000000001</v>
      </c>
      <c r="V533">
        <v>0.64553000000000005</v>
      </c>
      <c r="W533">
        <v>0.62734999999999996</v>
      </c>
      <c r="X533">
        <v>4.5900999999999996</v>
      </c>
      <c r="Y533">
        <v>3.5449999999999999</v>
      </c>
      <c r="Z533">
        <v>0.70545999999999998</v>
      </c>
      <c r="AA533">
        <v>0.69035000000000002</v>
      </c>
      <c r="AB533">
        <v>4.1840999999999999</v>
      </c>
      <c r="AC533">
        <v>3.0905999999999998</v>
      </c>
      <c r="AD533">
        <v>42</v>
      </c>
      <c r="AE533">
        <v>40</v>
      </c>
      <c r="AF533">
        <v>1.3248</v>
      </c>
      <c r="AG533">
        <v>5.2991999999999997E-2</v>
      </c>
      <c r="AH533">
        <v>1.2718</v>
      </c>
      <c r="AI533">
        <v>42</v>
      </c>
      <c r="AJ533">
        <v>0</v>
      </c>
      <c r="AK533">
        <v>41</v>
      </c>
      <c r="AL533">
        <v>0</v>
      </c>
      <c r="AM533">
        <v>0</v>
      </c>
      <c r="AN533">
        <v>1</v>
      </c>
      <c r="AO533">
        <v>0.85872000000000004</v>
      </c>
      <c r="AP533">
        <v>0</v>
      </c>
      <c r="AQ533">
        <v>1</v>
      </c>
      <c r="AR533" t="s">
        <v>95</v>
      </c>
      <c r="AS533" t="s">
        <v>95</v>
      </c>
      <c r="AT533" t="s">
        <v>95</v>
      </c>
      <c r="AU533" t="s">
        <v>95</v>
      </c>
      <c r="AV533" t="s">
        <v>95</v>
      </c>
      <c r="AW533" t="s">
        <v>95</v>
      </c>
      <c r="AX533" t="s">
        <v>95</v>
      </c>
      <c r="AY533" t="s">
        <v>95</v>
      </c>
      <c r="AZ533" t="s">
        <v>95</v>
      </c>
      <c r="BA533" t="s">
        <v>95</v>
      </c>
      <c r="BB533" t="s">
        <v>95</v>
      </c>
      <c r="BC533" t="s">
        <v>94</v>
      </c>
      <c r="BD533" t="s">
        <v>95</v>
      </c>
      <c r="BH533" t="s">
        <v>341</v>
      </c>
      <c r="BI533">
        <v>1</v>
      </c>
      <c r="BJ533" t="s">
        <v>97</v>
      </c>
      <c r="BK533" t="s">
        <v>138</v>
      </c>
      <c r="BL533">
        <v>0</v>
      </c>
      <c r="BM533">
        <v>0</v>
      </c>
      <c r="BN533">
        <v>0</v>
      </c>
      <c r="BO533">
        <v>0</v>
      </c>
      <c r="BP533">
        <v>0</v>
      </c>
      <c r="BQ533">
        <v>0</v>
      </c>
      <c r="BS533">
        <v>1</v>
      </c>
      <c r="BT533">
        <v>1</v>
      </c>
      <c r="BU533">
        <v>0</v>
      </c>
      <c r="BV533">
        <v>0</v>
      </c>
      <c r="BW533">
        <v>0</v>
      </c>
      <c r="BX533">
        <v>0</v>
      </c>
      <c r="BY533">
        <v>644</v>
      </c>
      <c r="BZ533" t="s">
        <v>123</v>
      </c>
      <c r="CA533" t="s">
        <v>123</v>
      </c>
      <c r="CG533" s="4">
        <v>1</v>
      </c>
      <c r="CH533" s="4">
        <v>1</v>
      </c>
      <c r="CI533" s="5">
        <v>0</v>
      </c>
      <c r="CJ533" s="5">
        <v>0</v>
      </c>
      <c r="CK533" s="5">
        <v>0</v>
      </c>
      <c r="CL533" s="5">
        <v>0</v>
      </c>
    </row>
    <row r="534" spans="1:90" hidden="1" x14ac:dyDescent="0.2">
      <c r="A534" t="s">
        <v>1059</v>
      </c>
      <c r="B534" t="s">
        <v>951</v>
      </c>
      <c r="C534" t="s">
        <v>192</v>
      </c>
      <c r="D534">
        <v>3.5</v>
      </c>
      <c r="E534" t="s">
        <v>317</v>
      </c>
      <c r="F534" t="s">
        <v>350</v>
      </c>
      <c r="G534" t="s">
        <v>351</v>
      </c>
      <c r="H534" t="s">
        <v>954</v>
      </c>
      <c r="I534">
        <v>0.23164000000000001</v>
      </c>
      <c r="J534">
        <v>0.14404</v>
      </c>
      <c r="K534">
        <v>5.9725000000000001</v>
      </c>
      <c r="L534">
        <v>2020.8</v>
      </c>
      <c r="M534">
        <v>18.971</v>
      </c>
      <c r="N534">
        <v>517.25</v>
      </c>
      <c r="O534">
        <v>9.9208999999999999E-3</v>
      </c>
      <c r="P534">
        <v>1950.7</v>
      </c>
      <c r="Q534">
        <v>-11897</v>
      </c>
      <c r="R534">
        <v>0.99809000000000003</v>
      </c>
      <c r="S534">
        <v>0.99795</v>
      </c>
      <c r="T534">
        <v>4.2659000000000002</v>
      </c>
      <c r="U534">
        <v>2.617</v>
      </c>
      <c r="V534">
        <v>0.98692999999999997</v>
      </c>
      <c r="W534">
        <v>0.98631000000000002</v>
      </c>
      <c r="X534">
        <v>11.153</v>
      </c>
      <c r="Y534">
        <v>8.3327000000000009</v>
      </c>
      <c r="Z534">
        <v>0.63207000000000002</v>
      </c>
      <c r="AA534">
        <v>0.61455000000000004</v>
      </c>
      <c r="AB534">
        <v>59.177999999999997</v>
      </c>
      <c r="AC534">
        <v>48.566000000000003</v>
      </c>
      <c r="AD534">
        <v>45</v>
      </c>
      <c r="AE534">
        <v>26</v>
      </c>
      <c r="AF534">
        <v>0.65732000000000002</v>
      </c>
      <c r="AG534">
        <v>5.7999000000000002E-3</v>
      </c>
      <c r="AH534">
        <v>0.65151999999999999</v>
      </c>
      <c r="AI534">
        <v>26</v>
      </c>
      <c r="AJ534">
        <v>0</v>
      </c>
      <c r="AK534">
        <v>25</v>
      </c>
      <c r="AL534">
        <v>0</v>
      </c>
      <c r="AM534">
        <v>0</v>
      </c>
      <c r="AN534">
        <v>0</v>
      </c>
      <c r="AO534">
        <v>0.89527000000000001</v>
      </c>
      <c r="AP534">
        <v>0</v>
      </c>
      <c r="AQ534">
        <v>0</v>
      </c>
      <c r="AR534" t="s">
        <v>95</v>
      </c>
      <c r="AS534" t="s">
        <v>95</v>
      </c>
      <c r="AT534" t="s">
        <v>95</v>
      </c>
      <c r="AU534" t="s">
        <v>95</v>
      </c>
      <c r="AV534" t="s">
        <v>95</v>
      </c>
      <c r="AW534" t="s">
        <v>95</v>
      </c>
      <c r="AX534" t="s">
        <v>95</v>
      </c>
      <c r="AY534" t="s">
        <v>95</v>
      </c>
      <c r="AZ534" t="s">
        <v>95</v>
      </c>
      <c r="BA534" t="s">
        <v>95</v>
      </c>
      <c r="BB534" t="s">
        <v>95</v>
      </c>
      <c r="BC534" t="s">
        <v>95</v>
      </c>
      <c r="BD534" t="s">
        <v>95</v>
      </c>
      <c r="BH534" t="s">
        <v>276</v>
      </c>
      <c r="BI534">
        <v>0</v>
      </c>
      <c r="BJ534" t="s">
        <v>137</v>
      </c>
      <c r="BK534" t="s">
        <v>180</v>
      </c>
      <c r="BL534">
        <v>1</v>
      </c>
      <c r="BM534">
        <v>1</v>
      </c>
      <c r="BN534">
        <v>0</v>
      </c>
      <c r="BO534">
        <v>0</v>
      </c>
      <c r="BP534">
        <v>0</v>
      </c>
      <c r="BQ534">
        <v>0</v>
      </c>
      <c r="BS534">
        <v>1</v>
      </c>
      <c r="BT534">
        <v>1</v>
      </c>
      <c r="BU534">
        <v>0</v>
      </c>
      <c r="BV534">
        <v>0</v>
      </c>
      <c r="BW534">
        <v>0</v>
      </c>
      <c r="BX534">
        <v>0</v>
      </c>
      <c r="BY534">
        <v>645</v>
      </c>
      <c r="CG534" s="4">
        <v>1</v>
      </c>
      <c r="CH534" s="4">
        <v>1</v>
      </c>
      <c r="CI534" s="5">
        <v>0</v>
      </c>
      <c r="CJ534" s="5">
        <v>0</v>
      </c>
      <c r="CK534" s="5">
        <v>0</v>
      </c>
      <c r="CL534" s="5">
        <v>0</v>
      </c>
    </row>
    <row r="535" spans="1:90" hidden="1" x14ac:dyDescent="0.2">
      <c r="A535" t="s">
        <v>1060</v>
      </c>
      <c r="B535" t="s">
        <v>951</v>
      </c>
      <c r="C535" t="s">
        <v>192</v>
      </c>
      <c r="D535">
        <v>3.5</v>
      </c>
      <c r="E535" t="s">
        <v>317</v>
      </c>
      <c r="F535" t="s">
        <v>353</v>
      </c>
      <c r="G535" t="s">
        <v>354</v>
      </c>
      <c r="H535" t="s">
        <v>954</v>
      </c>
      <c r="I535">
        <v>0.15509999999999999</v>
      </c>
      <c r="J535">
        <v>0.14543</v>
      </c>
      <c r="K535">
        <v>0.65820999999999996</v>
      </c>
      <c r="L535">
        <v>2032.7</v>
      </c>
      <c r="M535">
        <v>28.332999999999998</v>
      </c>
      <c r="N535">
        <v>268</v>
      </c>
      <c r="O535">
        <v>9.3458000000000006</v>
      </c>
      <c r="P535">
        <v>2011.4</v>
      </c>
      <c r="Q535">
        <v>-1310.3</v>
      </c>
      <c r="R535">
        <v>0.94018000000000002</v>
      </c>
      <c r="S535">
        <v>0.93545999999999996</v>
      </c>
      <c r="T535">
        <v>2.4487000000000001</v>
      </c>
      <c r="U535">
        <v>1.5086999999999999</v>
      </c>
      <c r="V535">
        <v>0.94001000000000001</v>
      </c>
      <c r="W535">
        <v>0.93693000000000004</v>
      </c>
      <c r="X535">
        <v>2.4523000000000001</v>
      </c>
      <c r="Y535">
        <v>1.5218</v>
      </c>
      <c r="Z535">
        <v>0.63497999999999999</v>
      </c>
      <c r="AA535">
        <v>0.61626000000000003</v>
      </c>
      <c r="AB535">
        <v>6.0490000000000004</v>
      </c>
      <c r="AC535">
        <v>4.7302</v>
      </c>
      <c r="AD535">
        <v>42</v>
      </c>
      <c r="AE535">
        <v>23</v>
      </c>
      <c r="AF535">
        <v>0.14926</v>
      </c>
      <c r="AG535">
        <v>3.7314000000000002E-3</v>
      </c>
      <c r="AH535">
        <v>0.14552000000000001</v>
      </c>
      <c r="AI535">
        <v>23</v>
      </c>
      <c r="AJ535">
        <v>0</v>
      </c>
      <c r="AK535">
        <v>19</v>
      </c>
      <c r="AL535">
        <v>0</v>
      </c>
      <c r="AM535">
        <v>1</v>
      </c>
      <c r="AN535">
        <v>0</v>
      </c>
      <c r="AO535">
        <v>0.82774000000000003</v>
      </c>
      <c r="AP535">
        <v>0</v>
      </c>
      <c r="AQ535">
        <v>1</v>
      </c>
      <c r="AR535" t="s">
        <v>95</v>
      </c>
      <c r="AS535" t="s">
        <v>95</v>
      </c>
      <c r="AT535" t="s">
        <v>95</v>
      </c>
      <c r="AU535" t="s">
        <v>95</v>
      </c>
      <c r="AV535" t="s">
        <v>95</v>
      </c>
      <c r="AW535" t="s">
        <v>95</v>
      </c>
      <c r="AX535" t="s">
        <v>95</v>
      </c>
      <c r="AY535" t="s">
        <v>94</v>
      </c>
      <c r="AZ535" t="s">
        <v>95</v>
      </c>
      <c r="BA535" t="s">
        <v>94</v>
      </c>
      <c r="BB535" t="s">
        <v>95</v>
      </c>
      <c r="BC535" t="s">
        <v>95</v>
      </c>
      <c r="BD535" t="s">
        <v>95</v>
      </c>
      <c r="BH535" t="s">
        <v>341</v>
      </c>
      <c r="BI535">
        <v>1</v>
      </c>
      <c r="BJ535" t="s">
        <v>97</v>
      </c>
      <c r="BK535" t="s">
        <v>138</v>
      </c>
      <c r="BL535">
        <v>0</v>
      </c>
      <c r="BM535">
        <v>0</v>
      </c>
      <c r="BN535">
        <v>0</v>
      </c>
      <c r="BO535">
        <v>0</v>
      </c>
      <c r="BP535">
        <v>0</v>
      </c>
      <c r="BQ535">
        <v>0</v>
      </c>
      <c r="BS535">
        <v>1</v>
      </c>
      <c r="BT535">
        <v>1</v>
      </c>
      <c r="BU535">
        <v>0</v>
      </c>
      <c r="BV535">
        <v>0</v>
      </c>
      <c r="BW535">
        <v>0</v>
      </c>
      <c r="BX535">
        <v>0</v>
      </c>
      <c r="BY535">
        <v>646</v>
      </c>
      <c r="BZ535" t="s">
        <v>123</v>
      </c>
      <c r="CA535" t="s">
        <v>123</v>
      </c>
      <c r="CG535" s="4">
        <v>1</v>
      </c>
      <c r="CH535" s="4">
        <v>1</v>
      </c>
      <c r="CI535" s="5">
        <v>0</v>
      </c>
      <c r="CJ535" s="5">
        <v>0</v>
      </c>
      <c r="CK535" s="5">
        <v>0</v>
      </c>
      <c r="CL535" s="5">
        <v>0</v>
      </c>
    </row>
    <row r="536" spans="1:90" hidden="1" x14ac:dyDescent="0.2">
      <c r="A536" t="s">
        <v>1061</v>
      </c>
      <c r="B536" t="s">
        <v>951</v>
      </c>
      <c r="C536" t="s">
        <v>192</v>
      </c>
      <c r="D536">
        <v>3.5</v>
      </c>
      <c r="E536" t="s">
        <v>317</v>
      </c>
      <c r="F536" t="s">
        <v>356</v>
      </c>
      <c r="G536" t="s">
        <v>357</v>
      </c>
      <c r="H536" t="s">
        <v>954</v>
      </c>
      <c r="I536">
        <v>0.51188</v>
      </c>
      <c r="J536">
        <v>0.22608</v>
      </c>
      <c r="K536">
        <v>25.658000000000001</v>
      </c>
      <c r="L536">
        <v>2020.2</v>
      </c>
      <c r="M536">
        <v>8.5848999999999993</v>
      </c>
      <c r="N536">
        <v>2266.6</v>
      </c>
      <c r="O536" s="1">
        <v>2.6352000000000001E-5</v>
      </c>
      <c r="P536">
        <v>1943.3</v>
      </c>
      <c r="Q536">
        <v>-51137</v>
      </c>
      <c r="R536">
        <v>0.99587999999999999</v>
      </c>
      <c r="S536">
        <v>0.99558000000000002</v>
      </c>
      <c r="T536">
        <v>32.509</v>
      </c>
      <c r="U536">
        <v>17.881</v>
      </c>
      <c r="V536">
        <v>0.96982999999999997</v>
      </c>
      <c r="W536">
        <v>0.96838999999999997</v>
      </c>
      <c r="X536">
        <v>88.024000000000001</v>
      </c>
      <c r="Y536">
        <v>47.100999999999999</v>
      </c>
      <c r="Z536">
        <v>0.43236999999999998</v>
      </c>
      <c r="AA536">
        <v>0.40533999999999998</v>
      </c>
      <c r="AB536">
        <v>381.8</v>
      </c>
      <c r="AC536">
        <v>290.14</v>
      </c>
      <c r="AD536">
        <v>45</v>
      </c>
      <c r="AE536">
        <v>25</v>
      </c>
      <c r="AF536">
        <v>0.86333000000000004</v>
      </c>
      <c r="AG536">
        <v>2.5720999999999999E-3</v>
      </c>
      <c r="AH536">
        <v>0.86075999999999997</v>
      </c>
      <c r="AI536">
        <v>25</v>
      </c>
      <c r="AJ536">
        <v>0</v>
      </c>
      <c r="AK536">
        <v>24</v>
      </c>
      <c r="AL536">
        <v>0</v>
      </c>
      <c r="AM536">
        <v>0</v>
      </c>
      <c r="AN536">
        <v>1</v>
      </c>
      <c r="AO536">
        <v>0.84372000000000003</v>
      </c>
      <c r="AP536">
        <v>0</v>
      </c>
      <c r="AQ536">
        <v>0</v>
      </c>
      <c r="AR536" t="s">
        <v>95</v>
      </c>
      <c r="AS536" t="s">
        <v>95</v>
      </c>
      <c r="AT536" t="s">
        <v>95</v>
      </c>
      <c r="AU536" t="s">
        <v>95</v>
      </c>
      <c r="AV536" t="s">
        <v>95</v>
      </c>
      <c r="AW536" t="s">
        <v>95</v>
      </c>
      <c r="AX536" t="s">
        <v>95</v>
      </c>
      <c r="AY536" t="s">
        <v>95</v>
      </c>
      <c r="AZ536" t="s">
        <v>95</v>
      </c>
      <c r="BA536" t="s">
        <v>95</v>
      </c>
      <c r="BB536" t="s">
        <v>95</v>
      </c>
      <c r="BC536" t="s">
        <v>95</v>
      </c>
      <c r="BD536" t="s">
        <v>95</v>
      </c>
      <c r="BH536" t="s">
        <v>276</v>
      </c>
      <c r="BI536">
        <v>0</v>
      </c>
      <c r="BJ536" t="s">
        <v>137</v>
      </c>
      <c r="BK536" t="s">
        <v>180</v>
      </c>
      <c r="BL536">
        <v>1</v>
      </c>
      <c r="BM536">
        <v>1</v>
      </c>
      <c r="BN536">
        <v>0</v>
      </c>
      <c r="BO536">
        <v>0</v>
      </c>
      <c r="BP536">
        <v>0</v>
      </c>
      <c r="BQ536">
        <v>0</v>
      </c>
      <c r="BS536">
        <v>1</v>
      </c>
      <c r="BT536">
        <v>1</v>
      </c>
      <c r="BU536">
        <v>0</v>
      </c>
      <c r="BV536">
        <v>0</v>
      </c>
      <c r="BW536">
        <v>0</v>
      </c>
      <c r="BX536">
        <v>0</v>
      </c>
      <c r="BY536">
        <v>647</v>
      </c>
      <c r="CG536" s="4">
        <v>1</v>
      </c>
      <c r="CH536" s="4">
        <v>1</v>
      </c>
      <c r="CI536" s="5">
        <v>0</v>
      </c>
      <c r="CJ536" s="5">
        <v>0</v>
      </c>
      <c r="CK536" s="5">
        <v>0</v>
      </c>
      <c r="CL536" s="5">
        <v>0</v>
      </c>
    </row>
    <row r="537" spans="1:90" hidden="1" x14ac:dyDescent="0.2">
      <c r="A537" t="s">
        <v>1062</v>
      </c>
      <c r="B537" t="s">
        <v>951</v>
      </c>
      <c r="C537" t="s">
        <v>192</v>
      </c>
      <c r="D537">
        <v>3.5</v>
      </c>
      <c r="E537" t="s">
        <v>317</v>
      </c>
      <c r="F537" t="s">
        <v>359</v>
      </c>
      <c r="G537" t="s">
        <v>360</v>
      </c>
      <c r="H537" t="s">
        <v>954</v>
      </c>
      <c r="I537">
        <v>0.32314999999999999</v>
      </c>
      <c r="J537">
        <v>0.32313999999999998</v>
      </c>
      <c r="K537">
        <v>4.0683999999999996</v>
      </c>
      <c r="L537">
        <v>2049.9</v>
      </c>
      <c r="M537">
        <v>13.599</v>
      </c>
      <c r="N537" s="1">
        <v>4449400</v>
      </c>
      <c r="O537">
        <v>3.0247E-3</v>
      </c>
      <c r="P537">
        <v>1984.6</v>
      </c>
      <c r="Q537">
        <v>-8105.5</v>
      </c>
      <c r="R537">
        <v>0.76131000000000004</v>
      </c>
      <c r="S537">
        <v>0.74246999999999996</v>
      </c>
      <c r="T537">
        <v>45.215000000000003</v>
      </c>
      <c r="U537">
        <v>15.851000000000001</v>
      </c>
      <c r="V537">
        <v>0.76131000000000004</v>
      </c>
      <c r="W537">
        <v>0.74907000000000001</v>
      </c>
      <c r="X537">
        <v>45.215000000000003</v>
      </c>
      <c r="Y537">
        <v>15.851000000000001</v>
      </c>
      <c r="Z537">
        <v>0.28389999999999999</v>
      </c>
      <c r="AA537">
        <v>0.24718000000000001</v>
      </c>
      <c r="AB537">
        <v>78.316999999999993</v>
      </c>
      <c r="AC537">
        <v>50.238999999999997</v>
      </c>
      <c r="AD537">
        <v>42</v>
      </c>
      <c r="AE537">
        <v>19</v>
      </c>
      <c r="AF537" s="1">
        <v>9.4785999999999997E-5</v>
      </c>
      <c r="AG537" s="1">
        <v>2.2242999999999999E-7</v>
      </c>
      <c r="AH537" s="1">
        <v>9.4562999999999996E-5</v>
      </c>
      <c r="AI537">
        <v>22</v>
      </c>
      <c r="AJ537">
        <v>0</v>
      </c>
      <c r="AK537">
        <v>9</v>
      </c>
      <c r="AL537">
        <v>0</v>
      </c>
      <c r="AM537">
        <v>1</v>
      </c>
      <c r="AN537">
        <v>1</v>
      </c>
      <c r="AO537">
        <v>0.43936999999999998</v>
      </c>
      <c r="AP537">
        <v>0</v>
      </c>
      <c r="AQ537">
        <v>0</v>
      </c>
      <c r="AR537" t="s">
        <v>95</v>
      </c>
      <c r="AS537" t="s">
        <v>95</v>
      </c>
      <c r="AT537" t="s">
        <v>95</v>
      </c>
      <c r="AU537" t="s">
        <v>94</v>
      </c>
      <c r="AV537" t="s">
        <v>94</v>
      </c>
      <c r="AW537" t="s">
        <v>94</v>
      </c>
      <c r="AX537" t="s">
        <v>94</v>
      </c>
      <c r="AY537" t="s">
        <v>94</v>
      </c>
      <c r="AZ537" t="s">
        <v>94</v>
      </c>
      <c r="BA537" t="s">
        <v>94</v>
      </c>
      <c r="BB537" t="s">
        <v>94</v>
      </c>
      <c r="BC537" t="s">
        <v>94</v>
      </c>
      <c r="BD537" t="s">
        <v>94</v>
      </c>
      <c r="BH537" t="s">
        <v>341</v>
      </c>
      <c r="BI537">
        <v>1</v>
      </c>
      <c r="BJ537" t="s">
        <v>97</v>
      </c>
      <c r="BK537" t="s">
        <v>138</v>
      </c>
      <c r="BL537">
        <v>0</v>
      </c>
      <c r="BM537">
        <v>0</v>
      </c>
      <c r="BN537">
        <v>0</v>
      </c>
      <c r="BO537">
        <v>0</v>
      </c>
      <c r="BP537">
        <v>0</v>
      </c>
      <c r="BQ537">
        <v>0</v>
      </c>
      <c r="BS537">
        <v>1</v>
      </c>
      <c r="BT537">
        <v>1</v>
      </c>
      <c r="BU537">
        <v>0</v>
      </c>
      <c r="BV537">
        <v>0</v>
      </c>
      <c r="BW537">
        <v>0</v>
      </c>
      <c r="BX537">
        <v>0</v>
      </c>
      <c r="BY537">
        <v>648</v>
      </c>
      <c r="BZ537" t="s">
        <v>123</v>
      </c>
      <c r="CA537" t="s">
        <v>123</v>
      </c>
      <c r="CG537" s="4">
        <v>1</v>
      </c>
      <c r="CH537" s="4">
        <v>1</v>
      </c>
      <c r="CI537" s="5">
        <v>0</v>
      </c>
      <c r="CJ537" s="5">
        <v>0</v>
      </c>
      <c r="CK537" s="5">
        <v>0</v>
      </c>
      <c r="CL537" s="5">
        <v>0</v>
      </c>
    </row>
    <row r="538" spans="1:90" hidden="1" x14ac:dyDescent="0.2">
      <c r="A538" t="s">
        <v>1063</v>
      </c>
      <c r="B538" t="s">
        <v>951</v>
      </c>
      <c r="C538" t="s">
        <v>192</v>
      </c>
      <c r="D538">
        <v>3.5</v>
      </c>
      <c r="E538" t="s">
        <v>317</v>
      </c>
      <c r="F538" t="s">
        <v>362</v>
      </c>
      <c r="G538" t="s">
        <v>357</v>
      </c>
      <c r="H538" t="s">
        <v>954</v>
      </c>
      <c r="I538">
        <v>0.11889</v>
      </c>
      <c r="J538">
        <v>8.3283999999999997E-2</v>
      </c>
      <c r="K538">
        <v>654.9</v>
      </c>
      <c r="L538">
        <v>2021.4</v>
      </c>
      <c r="M538">
        <v>36.962000000000003</v>
      </c>
      <c r="N538">
        <v>51990</v>
      </c>
      <c r="O538">
        <v>2.0184000000000001E-3</v>
      </c>
      <c r="P538">
        <v>1824.8</v>
      </c>
      <c r="Q538" s="1">
        <v>-1302700</v>
      </c>
      <c r="R538">
        <v>0.97279000000000004</v>
      </c>
      <c r="S538">
        <v>0.9708</v>
      </c>
      <c r="T538">
        <v>1512.7</v>
      </c>
      <c r="U538">
        <v>1274.7</v>
      </c>
      <c r="V538">
        <v>0.96386000000000005</v>
      </c>
      <c r="W538">
        <v>0.96214</v>
      </c>
      <c r="X538">
        <v>1743.2</v>
      </c>
      <c r="Y538">
        <v>1542.7</v>
      </c>
      <c r="Z538">
        <v>0.86023000000000005</v>
      </c>
      <c r="AA538">
        <v>0.85358000000000001</v>
      </c>
      <c r="AB538">
        <v>3428.3</v>
      </c>
      <c r="AC538">
        <v>3018.8</v>
      </c>
      <c r="AD538">
        <v>45</v>
      </c>
      <c r="AE538">
        <v>30</v>
      </c>
      <c r="AF538">
        <v>0.57855000000000001</v>
      </c>
      <c r="AG538">
        <v>2.5302999999999999E-2</v>
      </c>
      <c r="AH538">
        <v>0.55325000000000002</v>
      </c>
      <c r="AI538">
        <v>30</v>
      </c>
      <c r="AJ538">
        <v>0</v>
      </c>
      <c r="AK538">
        <v>29</v>
      </c>
      <c r="AL538">
        <v>0</v>
      </c>
      <c r="AM538">
        <v>0</v>
      </c>
      <c r="AN538">
        <v>1</v>
      </c>
      <c r="AO538">
        <v>0.92815000000000003</v>
      </c>
      <c r="AP538">
        <v>0</v>
      </c>
      <c r="AQ538">
        <v>0</v>
      </c>
      <c r="AR538" t="s">
        <v>95</v>
      </c>
      <c r="AS538" t="s">
        <v>95</v>
      </c>
      <c r="AT538" t="s">
        <v>95</v>
      </c>
      <c r="AU538" t="s">
        <v>95</v>
      </c>
      <c r="AV538" t="s">
        <v>95</v>
      </c>
      <c r="AW538" t="s">
        <v>95</v>
      </c>
      <c r="AX538" t="s">
        <v>95</v>
      </c>
      <c r="AY538" t="s">
        <v>95</v>
      </c>
      <c r="AZ538" t="s">
        <v>95</v>
      </c>
      <c r="BA538" t="s">
        <v>95</v>
      </c>
      <c r="BB538" t="s">
        <v>95</v>
      </c>
      <c r="BC538" t="s">
        <v>95</v>
      </c>
      <c r="BD538" t="s">
        <v>95</v>
      </c>
      <c r="BH538" t="s">
        <v>276</v>
      </c>
      <c r="BI538">
        <v>0</v>
      </c>
      <c r="BJ538" t="s">
        <v>137</v>
      </c>
      <c r="BK538" t="s">
        <v>180</v>
      </c>
      <c r="BL538">
        <v>1</v>
      </c>
      <c r="BM538">
        <v>1</v>
      </c>
      <c r="BN538">
        <v>0</v>
      </c>
      <c r="BO538">
        <v>0</v>
      </c>
      <c r="BP538">
        <v>0</v>
      </c>
      <c r="BQ538">
        <v>0</v>
      </c>
      <c r="BS538">
        <v>1</v>
      </c>
      <c r="BT538">
        <v>1</v>
      </c>
      <c r="BU538">
        <v>0</v>
      </c>
      <c r="BV538">
        <v>0</v>
      </c>
      <c r="BW538">
        <v>0</v>
      </c>
      <c r="BX538">
        <v>0</v>
      </c>
      <c r="BY538">
        <v>649</v>
      </c>
      <c r="CG538" s="4">
        <v>1</v>
      </c>
      <c r="CH538" s="4">
        <v>1</v>
      </c>
      <c r="CI538" s="5">
        <v>0</v>
      </c>
      <c r="CJ538" s="5">
        <v>0</v>
      </c>
      <c r="CK538" s="5">
        <v>0</v>
      </c>
      <c r="CL538" s="5">
        <v>0</v>
      </c>
    </row>
    <row r="539" spans="1:90" hidden="1" x14ac:dyDescent="0.2">
      <c r="A539" t="s">
        <v>1064</v>
      </c>
      <c r="B539" t="s">
        <v>951</v>
      </c>
      <c r="C539" t="s">
        <v>192</v>
      </c>
      <c r="D539">
        <v>3.5</v>
      </c>
      <c r="E539" t="s">
        <v>317</v>
      </c>
      <c r="F539" t="s">
        <v>364</v>
      </c>
      <c r="G539" t="s">
        <v>360</v>
      </c>
      <c r="H539" t="s">
        <v>954</v>
      </c>
      <c r="I539">
        <v>3.4165999999999999</v>
      </c>
      <c r="J539">
        <v>3.4140000000000001</v>
      </c>
      <c r="K539">
        <v>88.822000000000003</v>
      </c>
      <c r="L539">
        <v>2001.8</v>
      </c>
      <c r="M539">
        <v>1.2862</v>
      </c>
      <c r="N539" s="1">
        <v>2401700</v>
      </c>
      <c r="O539" s="1">
        <v>4.4829999999999999E-30</v>
      </c>
      <c r="P539">
        <v>1977.7</v>
      </c>
      <c r="Q539" s="1">
        <v>-176400</v>
      </c>
      <c r="R539">
        <v>0.94723000000000002</v>
      </c>
      <c r="S539">
        <v>0.93791999999999998</v>
      </c>
      <c r="T539">
        <v>289.99</v>
      </c>
      <c r="U539">
        <v>72.203000000000003</v>
      </c>
      <c r="V539">
        <v>0.94723000000000002</v>
      </c>
      <c r="W539">
        <v>0.94137000000000004</v>
      </c>
      <c r="X539">
        <v>289.99</v>
      </c>
      <c r="Y539">
        <v>72.206999999999994</v>
      </c>
      <c r="Z539">
        <v>0.18151999999999999</v>
      </c>
      <c r="AA539">
        <v>9.0582999999999997E-2</v>
      </c>
      <c r="AB539">
        <v>1142.0999999999999</v>
      </c>
      <c r="AC539">
        <v>663.43</v>
      </c>
      <c r="AD539">
        <v>21</v>
      </c>
      <c r="AE539">
        <v>4</v>
      </c>
      <c r="AF539">
        <v>2.4413999999999998E-3</v>
      </c>
      <c r="AG539" s="1">
        <v>7.5181999999999999E-5</v>
      </c>
      <c r="AH539">
        <v>2.3662000000000002E-3</v>
      </c>
      <c r="AI539">
        <v>6</v>
      </c>
      <c r="AJ539">
        <v>0</v>
      </c>
      <c r="AK539">
        <v>1</v>
      </c>
      <c r="AL539">
        <v>0</v>
      </c>
      <c r="AM539">
        <v>1</v>
      </c>
      <c r="AN539">
        <v>1</v>
      </c>
      <c r="AO539">
        <v>3.0231000000000001E-2</v>
      </c>
      <c r="AP539">
        <v>0</v>
      </c>
      <c r="AQ539">
        <v>0</v>
      </c>
      <c r="AR539" t="s">
        <v>95</v>
      </c>
      <c r="AS539" t="s">
        <v>96</v>
      </c>
      <c r="AT539" t="s">
        <v>95</v>
      </c>
      <c r="AU539" t="s">
        <v>94</v>
      </c>
      <c r="AV539" t="s">
        <v>95</v>
      </c>
      <c r="AW539" t="s">
        <v>94</v>
      </c>
      <c r="AX539" t="s">
        <v>94</v>
      </c>
      <c r="AY539" t="s">
        <v>94</v>
      </c>
      <c r="AZ539" t="s">
        <v>94</v>
      </c>
      <c r="BA539" t="s">
        <v>96</v>
      </c>
      <c r="BB539" t="s">
        <v>96</v>
      </c>
      <c r="BC539" t="s">
        <v>96</v>
      </c>
      <c r="BD539" t="s">
        <v>96</v>
      </c>
      <c r="BH539" t="s">
        <v>341</v>
      </c>
      <c r="BI539">
        <v>1</v>
      </c>
      <c r="BJ539" t="s">
        <v>97</v>
      </c>
      <c r="BK539" t="s">
        <v>138</v>
      </c>
      <c r="BL539">
        <v>0</v>
      </c>
      <c r="BM539">
        <v>0</v>
      </c>
      <c r="BN539">
        <v>0</v>
      </c>
      <c r="BO539">
        <v>0</v>
      </c>
      <c r="BP539">
        <v>0</v>
      </c>
      <c r="BQ539">
        <v>0</v>
      </c>
      <c r="BS539">
        <v>0</v>
      </c>
      <c r="BT539">
        <v>1</v>
      </c>
      <c r="BU539">
        <v>0</v>
      </c>
      <c r="BV539">
        <v>0</v>
      </c>
      <c r="BW539">
        <v>0</v>
      </c>
      <c r="BX539">
        <v>0</v>
      </c>
      <c r="BY539">
        <v>650</v>
      </c>
      <c r="CA539" t="s">
        <v>123</v>
      </c>
      <c r="CG539" s="4">
        <v>0</v>
      </c>
      <c r="CH539" s="4">
        <v>1</v>
      </c>
      <c r="CI539" s="5">
        <v>0</v>
      </c>
      <c r="CJ539" s="5">
        <v>0</v>
      </c>
      <c r="CK539" s="5">
        <v>0</v>
      </c>
      <c r="CL539" s="5">
        <v>0</v>
      </c>
    </row>
    <row r="540" spans="1:90" hidden="1" x14ac:dyDescent="0.2">
      <c r="A540" t="s">
        <v>1065</v>
      </c>
      <c r="B540" t="s">
        <v>951</v>
      </c>
      <c r="C540" t="s">
        <v>192</v>
      </c>
      <c r="D540">
        <v>3.5</v>
      </c>
      <c r="E540" t="s">
        <v>317</v>
      </c>
      <c r="F540" t="s">
        <v>366</v>
      </c>
      <c r="G540" t="s">
        <v>351</v>
      </c>
      <c r="H540" t="s">
        <v>954</v>
      </c>
      <c r="I540">
        <v>0.18726000000000001</v>
      </c>
      <c r="J540">
        <v>0.12637999999999999</v>
      </c>
      <c r="K540">
        <v>12.83</v>
      </c>
      <c r="L540">
        <v>2021.8</v>
      </c>
      <c r="M540">
        <v>23.466999999999999</v>
      </c>
      <c r="N540">
        <v>1184.0999999999999</v>
      </c>
      <c r="O540">
        <v>1.1592999999999999E-2</v>
      </c>
      <c r="P540">
        <v>1936.2</v>
      </c>
      <c r="Q540">
        <v>-25549</v>
      </c>
      <c r="R540">
        <v>0.99839999999999995</v>
      </c>
      <c r="S540">
        <v>0.99829000000000001</v>
      </c>
      <c r="T540">
        <v>7.9924999999999997</v>
      </c>
      <c r="U540">
        <v>5.8742999999999999</v>
      </c>
      <c r="V540">
        <v>0.99060000000000004</v>
      </c>
      <c r="W540">
        <v>0.99014999999999997</v>
      </c>
      <c r="X540">
        <v>19.390999999999998</v>
      </c>
      <c r="Y540">
        <v>15.172000000000001</v>
      </c>
      <c r="Z540">
        <v>0.69413999999999998</v>
      </c>
      <c r="AA540">
        <v>0.67957999999999996</v>
      </c>
      <c r="AB540">
        <v>110.6</v>
      </c>
      <c r="AC540">
        <v>92.495999999999995</v>
      </c>
      <c r="AD540">
        <v>45</v>
      </c>
      <c r="AE540">
        <v>35</v>
      </c>
      <c r="AF540">
        <v>0.58272000000000002</v>
      </c>
      <c r="AG540">
        <v>8.4451999999999997E-4</v>
      </c>
      <c r="AH540">
        <v>0.58187</v>
      </c>
      <c r="AI540">
        <v>35</v>
      </c>
      <c r="AJ540">
        <v>0</v>
      </c>
      <c r="AK540">
        <v>34</v>
      </c>
      <c r="AL540">
        <v>0</v>
      </c>
      <c r="AM540">
        <v>0</v>
      </c>
      <c r="AN540">
        <v>1</v>
      </c>
      <c r="AO540">
        <v>0.90449999999999997</v>
      </c>
      <c r="AP540">
        <v>0</v>
      </c>
      <c r="AQ540">
        <v>0</v>
      </c>
      <c r="AR540" t="s">
        <v>95</v>
      </c>
      <c r="AS540" t="s">
        <v>95</v>
      </c>
      <c r="AT540" t="s">
        <v>95</v>
      </c>
      <c r="AU540" t="s">
        <v>95</v>
      </c>
      <c r="AV540" t="s">
        <v>95</v>
      </c>
      <c r="AW540" t="s">
        <v>95</v>
      </c>
      <c r="AX540" t="s">
        <v>95</v>
      </c>
      <c r="AY540" t="s">
        <v>95</v>
      </c>
      <c r="AZ540" t="s">
        <v>95</v>
      </c>
      <c r="BA540" t="s">
        <v>95</v>
      </c>
      <c r="BB540" t="s">
        <v>95</v>
      </c>
      <c r="BC540" t="s">
        <v>95</v>
      </c>
      <c r="BD540" t="s">
        <v>95</v>
      </c>
      <c r="BH540" t="s">
        <v>276</v>
      </c>
      <c r="BI540">
        <v>0</v>
      </c>
      <c r="BJ540" t="s">
        <v>137</v>
      </c>
      <c r="BK540" t="s">
        <v>180</v>
      </c>
      <c r="BL540">
        <v>1</v>
      </c>
      <c r="BM540">
        <v>1</v>
      </c>
      <c r="BN540">
        <v>0</v>
      </c>
      <c r="BO540">
        <v>0</v>
      </c>
      <c r="BP540">
        <v>0</v>
      </c>
      <c r="BQ540">
        <v>0</v>
      </c>
      <c r="BS540">
        <v>1</v>
      </c>
      <c r="BT540">
        <v>1</v>
      </c>
      <c r="BU540">
        <v>0</v>
      </c>
      <c r="BV540">
        <v>0</v>
      </c>
      <c r="BW540">
        <v>0</v>
      </c>
      <c r="BX540">
        <v>0</v>
      </c>
      <c r="BY540">
        <v>651</v>
      </c>
      <c r="CG540" s="4">
        <v>1</v>
      </c>
      <c r="CH540" s="4">
        <v>1</v>
      </c>
      <c r="CI540" s="5">
        <v>0</v>
      </c>
      <c r="CJ540" s="5">
        <v>0</v>
      </c>
      <c r="CK540" s="5">
        <v>0</v>
      </c>
      <c r="CL540" s="5">
        <v>0</v>
      </c>
    </row>
    <row r="541" spans="1:90" hidden="1" x14ac:dyDescent="0.2">
      <c r="A541" t="s">
        <v>1066</v>
      </c>
      <c r="B541" t="s">
        <v>951</v>
      </c>
      <c r="C541" t="s">
        <v>192</v>
      </c>
      <c r="D541">
        <v>3.5</v>
      </c>
      <c r="E541" t="s">
        <v>317</v>
      </c>
      <c r="F541" t="s">
        <v>368</v>
      </c>
      <c r="G541" t="s">
        <v>354</v>
      </c>
      <c r="H541" t="s">
        <v>954</v>
      </c>
      <c r="I541">
        <v>0.14163999999999999</v>
      </c>
      <c r="J541">
        <v>0.12519</v>
      </c>
      <c r="K541">
        <v>1.2645</v>
      </c>
      <c r="L541">
        <v>2028.8</v>
      </c>
      <c r="M541">
        <v>31.024999999999999</v>
      </c>
      <c r="N541">
        <v>265.49</v>
      </c>
      <c r="O541">
        <v>4.2218999999999998</v>
      </c>
      <c r="P541">
        <v>1998.8</v>
      </c>
      <c r="Q541">
        <v>-2516.3000000000002</v>
      </c>
      <c r="R541">
        <v>0.94357999999999997</v>
      </c>
      <c r="S541">
        <v>0.93911999999999995</v>
      </c>
      <c r="T541">
        <v>4.3654000000000002</v>
      </c>
      <c r="U541">
        <v>3.1724000000000001</v>
      </c>
      <c r="V541">
        <v>0.94298999999999999</v>
      </c>
      <c r="W541">
        <v>0.94006000000000001</v>
      </c>
      <c r="X541">
        <v>4.3883000000000001</v>
      </c>
      <c r="Y541">
        <v>3.3111000000000002</v>
      </c>
      <c r="Z541">
        <v>0.69547999999999999</v>
      </c>
      <c r="AA541">
        <v>0.67986000000000002</v>
      </c>
      <c r="AB541">
        <v>10.141999999999999</v>
      </c>
      <c r="AC541">
        <v>7.9024000000000001</v>
      </c>
      <c r="AD541">
        <v>42</v>
      </c>
      <c r="AE541">
        <v>27</v>
      </c>
      <c r="AF541">
        <v>0.28627000000000002</v>
      </c>
      <c r="AG541">
        <v>3.7667E-3</v>
      </c>
      <c r="AH541">
        <v>0.28249999999999997</v>
      </c>
      <c r="AI541">
        <v>32</v>
      </c>
      <c r="AJ541">
        <v>0</v>
      </c>
      <c r="AK541">
        <v>31</v>
      </c>
      <c r="AL541">
        <v>0</v>
      </c>
      <c r="AM541">
        <v>0</v>
      </c>
      <c r="AN541">
        <v>1</v>
      </c>
      <c r="AO541">
        <v>0.83781000000000005</v>
      </c>
      <c r="AP541">
        <v>0</v>
      </c>
      <c r="AQ541">
        <v>1</v>
      </c>
      <c r="AR541" t="s">
        <v>95</v>
      </c>
      <c r="AS541" t="s">
        <v>95</v>
      </c>
      <c r="AT541" t="s">
        <v>95</v>
      </c>
      <c r="AU541" t="s">
        <v>95</v>
      </c>
      <c r="AV541" t="s">
        <v>95</v>
      </c>
      <c r="AW541" t="s">
        <v>95</v>
      </c>
      <c r="AX541" t="s">
        <v>95</v>
      </c>
      <c r="AY541" t="s">
        <v>95</v>
      </c>
      <c r="AZ541" t="s">
        <v>95</v>
      </c>
      <c r="BA541" t="s">
        <v>95</v>
      </c>
      <c r="BB541" t="s">
        <v>95</v>
      </c>
      <c r="BC541" t="s">
        <v>95</v>
      </c>
      <c r="BD541" t="s">
        <v>95</v>
      </c>
      <c r="BH541" t="s">
        <v>341</v>
      </c>
      <c r="BI541">
        <v>1</v>
      </c>
      <c r="BJ541" t="s">
        <v>97</v>
      </c>
      <c r="BK541" t="s">
        <v>138</v>
      </c>
      <c r="BL541">
        <v>0</v>
      </c>
      <c r="BM541">
        <v>0</v>
      </c>
      <c r="BN541">
        <v>0</v>
      </c>
      <c r="BO541">
        <v>0</v>
      </c>
      <c r="BP541">
        <v>0</v>
      </c>
      <c r="BQ541">
        <v>0</v>
      </c>
      <c r="BS541">
        <v>1</v>
      </c>
      <c r="BT541">
        <v>1</v>
      </c>
      <c r="BU541">
        <v>0</v>
      </c>
      <c r="BV541">
        <v>0</v>
      </c>
      <c r="BW541">
        <v>0</v>
      </c>
      <c r="BX541">
        <v>0</v>
      </c>
      <c r="BY541">
        <v>652</v>
      </c>
      <c r="BZ541" t="s">
        <v>123</v>
      </c>
      <c r="CA541" t="s">
        <v>123</v>
      </c>
      <c r="CG541" s="4">
        <v>1</v>
      </c>
      <c r="CH541" s="4">
        <v>1</v>
      </c>
      <c r="CI541" s="5">
        <v>0</v>
      </c>
      <c r="CJ541" s="5">
        <v>0</v>
      </c>
      <c r="CK541" s="5">
        <v>0</v>
      </c>
      <c r="CL541" s="5">
        <v>0</v>
      </c>
    </row>
    <row r="542" spans="1:90" hidden="1" x14ac:dyDescent="0.2">
      <c r="A542" t="s">
        <v>1067</v>
      </c>
      <c r="B542" t="s">
        <v>951</v>
      </c>
      <c r="C542" t="s">
        <v>192</v>
      </c>
      <c r="D542">
        <v>4.0999999999999996</v>
      </c>
      <c r="E542" t="s">
        <v>129</v>
      </c>
      <c r="F542" t="s">
        <v>130</v>
      </c>
      <c r="G542" t="s">
        <v>131</v>
      </c>
      <c r="H542" t="s">
        <v>954</v>
      </c>
      <c r="I542">
        <v>-0.61617999999999995</v>
      </c>
      <c r="J542">
        <v>-0.61609999999999998</v>
      </c>
      <c r="K542">
        <v>-0.86080999999999996</v>
      </c>
      <c r="L542">
        <v>1987.7</v>
      </c>
      <c r="M542">
        <v>-7.1318000000000001</v>
      </c>
      <c r="N542" s="1">
        <v>2297700</v>
      </c>
      <c r="O542">
        <v>32.457000000000001</v>
      </c>
      <c r="P542">
        <v>2005.8</v>
      </c>
      <c r="Q542">
        <v>1752.7</v>
      </c>
      <c r="R542">
        <v>0.54937000000000002</v>
      </c>
      <c r="S542">
        <v>0.46983999999999998</v>
      </c>
      <c r="T542">
        <v>14.983000000000001</v>
      </c>
      <c r="U542">
        <v>9.6942000000000004</v>
      </c>
      <c r="V542">
        <v>0.54937000000000002</v>
      </c>
      <c r="W542">
        <v>0.49930000000000002</v>
      </c>
      <c r="X542">
        <v>14.983000000000001</v>
      </c>
      <c r="Y542">
        <v>9.6941000000000006</v>
      </c>
      <c r="Z542">
        <v>5.4540999999999999E-2</v>
      </c>
      <c r="AA542">
        <v>-5.0509999999999999E-2</v>
      </c>
      <c r="AB542">
        <v>21.702000000000002</v>
      </c>
      <c r="AC542">
        <v>16.645</v>
      </c>
      <c r="AD542">
        <v>21</v>
      </c>
      <c r="AE542">
        <v>20</v>
      </c>
      <c r="AF542" s="1">
        <v>4.3523000000000003E-5</v>
      </c>
      <c r="AG542" s="1">
        <v>1.0028E-6</v>
      </c>
      <c r="AH542" s="1">
        <v>4.2519999999999999E-5</v>
      </c>
      <c r="AI542">
        <v>21</v>
      </c>
      <c r="AJ542">
        <v>20</v>
      </c>
      <c r="AK542">
        <v>8</v>
      </c>
      <c r="AL542">
        <v>0</v>
      </c>
      <c r="AM542">
        <v>1</v>
      </c>
      <c r="AN542">
        <v>1</v>
      </c>
      <c r="AO542">
        <v>0.57608000000000004</v>
      </c>
      <c r="AP542">
        <v>0</v>
      </c>
      <c r="AQ542">
        <v>1</v>
      </c>
      <c r="AR542" t="s">
        <v>94</v>
      </c>
      <c r="AS542" t="s">
        <v>95</v>
      </c>
      <c r="AT542" t="s">
        <v>95</v>
      </c>
      <c r="AU542" t="s">
        <v>94</v>
      </c>
      <c r="AV542" t="s">
        <v>94</v>
      </c>
      <c r="AW542" t="s">
        <v>94</v>
      </c>
      <c r="AX542" t="s">
        <v>94</v>
      </c>
      <c r="AY542" t="s">
        <v>94</v>
      </c>
      <c r="AZ542" t="s">
        <v>94</v>
      </c>
      <c r="BA542" t="s">
        <v>94</v>
      </c>
      <c r="BB542" t="s">
        <v>94</v>
      </c>
      <c r="BC542" t="s">
        <v>94</v>
      </c>
      <c r="BD542" t="s">
        <v>94</v>
      </c>
      <c r="BH542" t="s">
        <v>263</v>
      </c>
      <c r="BI542">
        <v>0</v>
      </c>
      <c r="BJ542" t="s">
        <v>137</v>
      </c>
      <c r="BK542" t="s">
        <v>133</v>
      </c>
      <c r="BL542">
        <v>1</v>
      </c>
      <c r="BM542">
        <v>1</v>
      </c>
      <c r="BN542">
        <v>0</v>
      </c>
      <c r="BO542">
        <v>0</v>
      </c>
      <c r="BP542">
        <v>0</v>
      </c>
      <c r="BQ542">
        <v>1</v>
      </c>
      <c r="BS542">
        <v>0</v>
      </c>
      <c r="BT542">
        <v>1</v>
      </c>
      <c r="BU542">
        <v>0</v>
      </c>
      <c r="BV542">
        <v>0</v>
      </c>
      <c r="BW542">
        <v>0</v>
      </c>
      <c r="BX542">
        <v>1</v>
      </c>
      <c r="BY542">
        <v>653</v>
      </c>
      <c r="BZ542" t="s">
        <v>123</v>
      </c>
      <c r="CG542" s="4">
        <v>1</v>
      </c>
      <c r="CH542" s="4">
        <v>1</v>
      </c>
      <c r="CI542" s="5">
        <v>0</v>
      </c>
      <c r="CJ542" s="5">
        <v>0</v>
      </c>
      <c r="CK542" s="5">
        <v>0</v>
      </c>
      <c r="CL542" s="5">
        <v>1</v>
      </c>
    </row>
    <row r="543" spans="1:90" hidden="1" x14ac:dyDescent="0.2">
      <c r="A543" t="s">
        <v>1068</v>
      </c>
      <c r="B543" t="s">
        <v>951</v>
      </c>
      <c r="C543" t="s">
        <v>192</v>
      </c>
      <c r="D543">
        <v>4.0999999999999996</v>
      </c>
      <c r="E543" t="s">
        <v>129</v>
      </c>
      <c r="F543" t="s">
        <v>135</v>
      </c>
      <c r="G543" t="s">
        <v>136</v>
      </c>
      <c r="H543" t="s">
        <v>954</v>
      </c>
      <c r="AD543">
        <v>1</v>
      </c>
      <c r="AE543">
        <v>1</v>
      </c>
      <c r="AI543">
        <v>1</v>
      </c>
      <c r="AJ543">
        <v>0</v>
      </c>
      <c r="AK543">
        <v>0</v>
      </c>
      <c r="AL543">
        <v>0</v>
      </c>
      <c r="AM543">
        <v>0</v>
      </c>
      <c r="AP543">
        <v>0</v>
      </c>
      <c r="AQ543">
        <v>1</v>
      </c>
      <c r="AR543" t="s">
        <v>96</v>
      </c>
      <c r="AS543" t="s">
        <v>96</v>
      </c>
      <c r="AT543" t="s">
        <v>95</v>
      </c>
      <c r="AU543" t="s">
        <v>94</v>
      </c>
      <c r="AV543" t="s">
        <v>94</v>
      </c>
      <c r="AW543" t="s">
        <v>94</v>
      </c>
      <c r="AX543" t="s">
        <v>94</v>
      </c>
      <c r="AY543" t="s">
        <v>94</v>
      </c>
      <c r="AZ543" t="s">
        <v>94</v>
      </c>
      <c r="BA543" t="s">
        <v>96</v>
      </c>
      <c r="BB543" t="s">
        <v>96</v>
      </c>
      <c r="BC543" t="s">
        <v>96</v>
      </c>
      <c r="BD543" t="s">
        <v>96</v>
      </c>
      <c r="BH543" t="s">
        <v>189</v>
      </c>
      <c r="BI543">
        <v>0</v>
      </c>
      <c r="BJ543" t="s">
        <v>132</v>
      </c>
      <c r="BK543" t="s">
        <v>138</v>
      </c>
      <c r="BL543">
        <v>0</v>
      </c>
      <c r="BM543">
        <v>0</v>
      </c>
      <c r="BN543">
        <v>0</v>
      </c>
      <c r="BO543">
        <v>0</v>
      </c>
      <c r="BP543">
        <v>0</v>
      </c>
      <c r="BQ543">
        <v>0</v>
      </c>
      <c r="BS543">
        <v>0</v>
      </c>
      <c r="BT543">
        <v>1</v>
      </c>
      <c r="BU543">
        <v>0</v>
      </c>
      <c r="BV543">
        <v>0</v>
      </c>
      <c r="BW543">
        <v>0</v>
      </c>
      <c r="BX543">
        <v>0</v>
      </c>
      <c r="BY543">
        <v>654</v>
      </c>
      <c r="CA543" t="s">
        <v>123</v>
      </c>
      <c r="CG543" s="4">
        <v>0</v>
      </c>
      <c r="CH543" s="4">
        <v>1</v>
      </c>
      <c r="CI543" s="5">
        <v>0</v>
      </c>
      <c r="CJ543" s="5">
        <v>0</v>
      </c>
      <c r="CK543" s="5">
        <v>0</v>
      </c>
      <c r="CL543" s="5">
        <v>0</v>
      </c>
    </row>
    <row r="544" spans="1:90" hidden="1" x14ac:dyDescent="0.2">
      <c r="A544" t="s">
        <v>1069</v>
      </c>
      <c r="B544" t="s">
        <v>951</v>
      </c>
      <c r="C544" t="s">
        <v>192</v>
      </c>
      <c r="D544">
        <v>4.3</v>
      </c>
      <c r="E544" t="s">
        <v>515</v>
      </c>
      <c r="F544" t="s">
        <v>1070</v>
      </c>
      <c r="G544" t="s">
        <v>1071</v>
      </c>
      <c r="H544" t="s">
        <v>954</v>
      </c>
      <c r="I544">
        <v>0.19373000000000001</v>
      </c>
      <c r="J544">
        <v>2.5205999999999999E-2</v>
      </c>
      <c r="K544">
        <v>1.6664999999999999E-2</v>
      </c>
      <c r="L544">
        <v>2002.1</v>
      </c>
      <c r="M544">
        <v>22.684000000000001</v>
      </c>
      <c r="N544">
        <v>0.75319000000000003</v>
      </c>
      <c r="O544">
        <v>0.18622</v>
      </c>
      <c r="P544">
        <v>1965.2</v>
      </c>
      <c r="Q544">
        <v>-32.915999999999997</v>
      </c>
      <c r="R544">
        <v>0.95196000000000003</v>
      </c>
      <c r="S544">
        <v>0.94294999999999995</v>
      </c>
      <c r="T544">
        <v>2.5631999999999999E-2</v>
      </c>
      <c r="U544">
        <v>2.1822000000000001E-2</v>
      </c>
      <c r="V544">
        <v>0.79427000000000003</v>
      </c>
      <c r="W544">
        <v>0.77007000000000003</v>
      </c>
      <c r="X544">
        <v>5.3040999999999998E-2</v>
      </c>
      <c r="Y544">
        <v>4.1419999999999998E-2</v>
      </c>
      <c r="Z544">
        <v>0.84282000000000001</v>
      </c>
      <c r="AA544">
        <v>0.82433000000000001</v>
      </c>
      <c r="AB544">
        <v>4.6362E-2</v>
      </c>
      <c r="AC544">
        <v>3.7256999999999998E-2</v>
      </c>
      <c r="AD544">
        <v>20</v>
      </c>
      <c r="AE544">
        <v>20</v>
      </c>
      <c r="AF544">
        <v>1.0024</v>
      </c>
      <c r="AG544">
        <v>0.47266000000000002</v>
      </c>
      <c r="AH544">
        <v>0.52975000000000005</v>
      </c>
      <c r="AI544">
        <v>22</v>
      </c>
      <c r="AJ544">
        <v>2</v>
      </c>
      <c r="AK544">
        <v>19</v>
      </c>
      <c r="AL544">
        <v>0</v>
      </c>
      <c r="AM544">
        <v>0</v>
      </c>
      <c r="AN544">
        <v>0</v>
      </c>
      <c r="AO544">
        <v>0.95559000000000005</v>
      </c>
      <c r="AP544">
        <v>1</v>
      </c>
      <c r="AQ544">
        <v>1</v>
      </c>
      <c r="AR544" t="s">
        <v>95</v>
      </c>
      <c r="AS544" t="s">
        <v>95</v>
      </c>
      <c r="AT544" t="s">
        <v>95</v>
      </c>
      <c r="AU544" t="s">
        <v>95</v>
      </c>
      <c r="AV544" t="s">
        <v>95</v>
      </c>
      <c r="AW544" t="s">
        <v>95</v>
      </c>
      <c r="AX544" t="s">
        <v>95</v>
      </c>
      <c r="AY544" t="s">
        <v>95</v>
      </c>
      <c r="AZ544" t="s">
        <v>95</v>
      </c>
      <c r="BA544" t="s">
        <v>95</v>
      </c>
      <c r="BB544" t="s">
        <v>95</v>
      </c>
      <c r="BC544" t="s">
        <v>96</v>
      </c>
      <c r="BD544" t="s">
        <v>95</v>
      </c>
      <c r="BE544">
        <v>1</v>
      </c>
      <c r="BI544">
        <v>0</v>
      </c>
      <c r="BM544">
        <v>1</v>
      </c>
      <c r="BS544">
        <v>0</v>
      </c>
      <c r="BT544">
        <v>1</v>
      </c>
      <c r="BU544">
        <v>0</v>
      </c>
      <c r="BV544">
        <v>0</v>
      </c>
      <c r="BW544">
        <v>0</v>
      </c>
      <c r="BX544">
        <v>0</v>
      </c>
      <c r="BY544">
        <v>655</v>
      </c>
      <c r="CG544" s="4">
        <v>0</v>
      </c>
      <c r="CH544" s="4">
        <v>1</v>
      </c>
      <c r="CI544" s="5">
        <v>0</v>
      </c>
      <c r="CJ544" s="5">
        <v>0</v>
      </c>
      <c r="CK544" s="5">
        <v>0</v>
      </c>
      <c r="CL544" s="5">
        <v>0</v>
      </c>
    </row>
    <row r="545" spans="1:90" hidden="1" x14ac:dyDescent="0.2">
      <c r="A545" t="s">
        <v>1072</v>
      </c>
      <c r="B545" t="s">
        <v>951</v>
      </c>
      <c r="C545" t="s">
        <v>192</v>
      </c>
      <c r="D545">
        <v>4.3</v>
      </c>
      <c r="E545" t="s">
        <v>515</v>
      </c>
      <c r="F545" t="s">
        <v>1073</v>
      </c>
      <c r="G545" t="s">
        <v>1015</v>
      </c>
      <c r="H545" t="s">
        <v>954</v>
      </c>
      <c r="I545">
        <v>0.17849999999999999</v>
      </c>
      <c r="J545">
        <v>2.0772999999999998E-3</v>
      </c>
      <c r="K545">
        <v>1.2271000000000001E-2</v>
      </c>
      <c r="L545">
        <v>1999.6</v>
      </c>
      <c r="M545">
        <v>24.617999999999999</v>
      </c>
      <c r="N545">
        <v>0.85951</v>
      </c>
      <c r="O545">
        <v>1555.3</v>
      </c>
      <c r="P545" s="1">
        <v>157470</v>
      </c>
      <c r="Q545">
        <v>-23.936</v>
      </c>
      <c r="R545">
        <v>0.95262000000000002</v>
      </c>
      <c r="S545">
        <v>0.94245999999999996</v>
      </c>
      <c r="T545">
        <v>1.4992E-2</v>
      </c>
      <c r="U545">
        <v>1.2540000000000001E-2</v>
      </c>
      <c r="V545">
        <v>-125.27</v>
      </c>
      <c r="W545">
        <v>-142.1</v>
      </c>
      <c r="X545">
        <v>0.77392000000000005</v>
      </c>
      <c r="Y545">
        <v>0.77083999999999997</v>
      </c>
      <c r="Z545">
        <v>0.85438999999999998</v>
      </c>
      <c r="AA545">
        <v>0.83496999999999999</v>
      </c>
      <c r="AB545">
        <v>2.6282E-2</v>
      </c>
      <c r="AC545">
        <v>2.0634E-2</v>
      </c>
      <c r="AD545">
        <v>18</v>
      </c>
      <c r="AE545">
        <v>18</v>
      </c>
      <c r="AF545">
        <v>1.0105999999999999</v>
      </c>
      <c r="AG545">
        <v>0.71797</v>
      </c>
      <c r="AH545">
        <v>0.29260999999999998</v>
      </c>
      <c r="AI545">
        <v>18</v>
      </c>
      <c r="AJ545">
        <v>2</v>
      </c>
      <c r="AK545">
        <v>17</v>
      </c>
      <c r="AL545">
        <v>1</v>
      </c>
      <c r="AM545">
        <v>0</v>
      </c>
      <c r="AN545">
        <v>0</v>
      </c>
      <c r="AO545">
        <v>0.95074000000000003</v>
      </c>
      <c r="AP545">
        <v>1</v>
      </c>
      <c r="AQ545">
        <v>1</v>
      </c>
      <c r="AR545" t="s">
        <v>95</v>
      </c>
      <c r="AS545" t="s">
        <v>95</v>
      </c>
      <c r="AT545" t="s">
        <v>95</v>
      </c>
      <c r="AU545" t="s">
        <v>95</v>
      </c>
      <c r="AV545" t="s">
        <v>95</v>
      </c>
      <c r="AW545" t="s">
        <v>95</v>
      </c>
      <c r="AX545" t="s">
        <v>95</v>
      </c>
      <c r="AY545" t="s">
        <v>95</v>
      </c>
      <c r="AZ545" t="s">
        <v>95</v>
      </c>
      <c r="BA545" t="s">
        <v>95</v>
      </c>
      <c r="BB545" t="s">
        <v>95</v>
      </c>
      <c r="BC545" t="s">
        <v>95</v>
      </c>
      <c r="BD545" t="s">
        <v>95</v>
      </c>
      <c r="BE545">
        <v>1</v>
      </c>
      <c r="BI545">
        <v>0</v>
      </c>
      <c r="BL545">
        <v>1</v>
      </c>
      <c r="BM545">
        <v>1</v>
      </c>
      <c r="BS545">
        <v>1</v>
      </c>
      <c r="BT545">
        <v>1</v>
      </c>
      <c r="BU545">
        <v>0</v>
      </c>
      <c r="BV545">
        <v>0</v>
      </c>
      <c r="BW545">
        <v>0</v>
      </c>
      <c r="BX545">
        <v>1</v>
      </c>
      <c r="BY545">
        <v>656</v>
      </c>
      <c r="CG545" s="4">
        <v>1</v>
      </c>
      <c r="CH545" s="4">
        <v>1</v>
      </c>
      <c r="CI545" s="5">
        <v>0</v>
      </c>
      <c r="CJ545" s="5">
        <v>0</v>
      </c>
      <c r="CK545" s="5">
        <v>0</v>
      </c>
      <c r="CL545" s="5">
        <v>1</v>
      </c>
    </row>
    <row r="546" spans="1:90" hidden="1" x14ac:dyDescent="0.2">
      <c r="A546" t="s">
        <v>1074</v>
      </c>
      <c r="B546" t="s">
        <v>951</v>
      </c>
      <c r="C546" t="s">
        <v>192</v>
      </c>
      <c r="D546">
        <v>4.5</v>
      </c>
      <c r="E546" t="s">
        <v>994</v>
      </c>
      <c r="F546" t="s">
        <v>995</v>
      </c>
      <c r="G546" t="s">
        <v>996</v>
      </c>
      <c r="H546" t="s">
        <v>954</v>
      </c>
      <c r="I546">
        <v>0.29483999999999999</v>
      </c>
      <c r="J546">
        <v>3.2144000000000001E-3</v>
      </c>
      <c r="K546">
        <v>2.4379000000000001E-2</v>
      </c>
      <c r="L546">
        <v>2002.3</v>
      </c>
      <c r="M546">
        <v>14.904</v>
      </c>
      <c r="N546">
        <v>0.91057999999999995</v>
      </c>
      <c r="O546">
        <v>1554.9</v>
      </c>
      <c r="P546" s="1">
        <v>157500</v>
      </c>
      <c r="Q546">
        <v>-48.281999999999996</v>
      </c>
      <c r="R546">
        <v>0.98833000000000004</v>
      </c>
      <c r="S546">
        <v>0.98658000000000001</v>
      </c>
      <c r="T546">
        <v>2.0421000000000002E-2</v>
      </c>
      <c r="U546">
        <v>1.5483E-2</v>
      </c>
      <c r="V546">
        <v>-16.021000000000001</v>
      </c>
      <c r="W546">
        <v>-17.641999999999999</v>
      </c>
      <c r="X546">
        <v>0.77990000000000004</v>
      </c>
      <c r="Y546">
        <v>0.75665000000000004</v>
      </c>
      <c r="Z546">
        <v>0.79691000000000001</v>
      </c>
      <c r="AA546">
        <v>0.77756999999999998</v>
      </c>
      <c r="AB546">
        <v>8.5192000000000004E-2</v>
      </c>
      <c r="AC546">
        <v>6.9492999999999999E-2</v>
      </c>
      <c r="AD546">
        <v>24</v>
      </c>
      <c r="AE546">
        <v>24</v>
      </c>
      <c r="AF546">
        <v>1.0112000000000001</v>
      </c>
      <c r="AG546">
        <v>0.27016000000000001</v>
      </c>
      <c r="AH546">
        <v>0.74102000000000001</v>
      </c>
      <c r="AI546">
        <v>24</v>
      </c>
      <c r="AJ546">
        <v>3</v>
      </c>
      <c r="AK546">
        <v>23</v>
      </c>
      <c r="AL546">
        <v>1</v>
      </c>
      <c r="AM546">
        <v>0</v>
      </c>
      <c r="AN546">
        <v>0</v>
      </c>
      <c r="AO546">
        <v>0.96760000000000002</v>
      </c>
      <c r="AP546">
        <v>1</v>
      </c>
      <c r="AQ546">
        <v>1</v>
      </c>
      <c r="AR546" t="s">
        <v>95</v>
      </c>
      <c r="AS546" t="s">
        <v>95</v>
      </c>
      <c r="AT546" t="s">
        <v>95</v>
      </c>
      <c r="AU546" t="s">
        <v>95</v>
      </c>
      <c r="AV546" t="s">
        <v>95</v>
      </c>
      <c r="AW546" t="s">
        <v>95</v>
      </c>
      <c r="AX546" t="s">
        <v>95</v>
      </c>
      <c r="AY546" t="s">
        <v>95</v>
      </c>
      <c r="AZ546" t="s">
        <v>95</v>
      </c>
      <c r="BA546" t="s">
        <v>95</v>
      </c>
      <c r="BB546" t="s">
        <v>95</v>
      </c>
      <c r="BC546" t="s">
        <v>95</v>
      </c>
      <c r="BD546" t="s">
        <v>95</v>
      </c>
      <c r="BE546">
        <v>1</v>
      </c>
      <c r="BI546">
        <v>0</v>
      </c>
      <c r="BL546">
        <v>1</v>
      </c>
      <c r="BM546">
        <v>1</v>
      </c>
      <c r="BS546">
        <v>1</v>
      </c>
      <c r="BT546">
        <v>1</v>
      </c>
      <c r="BU546">
        <v>0</v>
      </c>
      <c r="BV546">
        <v>0</v>
      </c>
      <c r="BW546">
        <v>0</v>
      </c>
      <c r="BX546">
        <v>1</v>
      </c>
      <c r="BY546">
        <v>657</v>
      </c>
      <c r="CG546" s="4">
        <v>1</v>
      </c>
      <c r="CH546" s="4">
        <v>1</v>
      </c>
      <c r="CI546" s="5">
        <v>0</v>
      </c>
      <c r="CJ546" s="5">
        <v>0</v>
      </c>
      <c r="CK546" s="5">
        <v>0</v>
      </c>
      <c r="CL546" s="5">
        <v>1</v>
      </c>
    </row>
    <row r="547" spans="1:90" x14ac:dyDescent="0.2">
      <c r="A547" t="s">
        <v>1075</v>
      </c>
      <c r="B547" t="s">
        <v>951</v>
      </c>
      <c r="C547" t="s">
        <v>147</v>
      </c>
      <c r="D547">
        <v>3.3</v>
      </c>
      <c r="E547" t="s">
        <v>148</v>
      </c>
      <c r="F547" t="s">
        <v>149</v>
      </c>
      <c r="G547" t="s">
        <v>150</v>
      </c>
      <c r="H547" t="s">
        <v>954</v>
      </c>
      <c r="I547">
        <v>0.34012999999999999</v>
      </c>
      <c r="J547">
        <v>6.2314000000000001E-2</v>
      </c>
      <c r="K547">
        <v>91.974999999999994</v>
      </c>
      <c r="L547">
        <v>2003.4</v>
      </c>
      <c r="M547">
        <v>12.92</v>
      </c>
      <c r="N547">
        <v>3643.8</v>
      </c>
      <c r="O547">
        <v>4.7916E-2</v>
      </c>
      <c r="P547">
        <v>1838.1</v>
      </c>
      <c r="Q547" s="1">
        <v>-182290</v>
      </c>
      <c r="R547">
        <v>0.92544999999999999</v>
      </c>
      <c r="S547">
        <v>0.92105999999999999</v>
      </c>
      <c r="T547">
        <v>446.82</v>
      </c>
      <c r="U547">
        <v>246.74</v>
      </c>
      <c r="V547">
        <v>0.82350000000000001</v>
      </c>
      <c r="W547">
        <v>0.81671000000000005</v>
      </c>
      <c r="X547">
        <v>687.51</v>
      </c>
      <c r="Y547">
        <v>505.45</v>
      </c>
      <c r="Z547">
        <v>0.79601999999999995</v>
      </c>
      <c r="AA547">
        <v>0.78817999999999999</v>
      </c>
      <c r="AB547">
        <v>739.09</v>
      </c>
      <c r="AC547">
        <v>598.12</v>
      </c>
      <c r="AD547">
        <v>55</v>
      </c>
      <c r="AE547">
        <v>36</v>
      </c>
      <c r="AF547">
        <v>1.3887</v>
      </c>
      <c r="AG547">
        <v>2.7443999999999998E-4</v>
      </c>
      <c r="AH547">
        <v>1.3884000000000001</v>
      </c>
      <c r="AI547">
        <v>43</v>
      </c>
      <c r="AJ547">
        <v>2</v>
      </c>
      <c r="AK547">
        <v>42</v>
      </c>
      <c r="AL547">
        <v>0</v>
      </c>
      <c r="AM547">
        <v>0</v>
      </c>
      <c r="AN547">
        <v>1</v>
      </c>
      <c r="AO547">
        <v>0.95806000000000002</v>
      </c>
      <c r="AP547">
        <v>0</v>
      </c>
      <c r="AQ547">
        <v>0</v>
      </c>
      <c r="AR547" t="s">
        <v>95</v>
      </c>
      <c r="AS547" t="s">
        <v>95</v>
      </c>
      <c r="AT547" t="s">
        <v>95</v>
      </c>
      <c r="AU547" t="s">
        <v>95</v>
      </c>
      <c r="AV547" t="s">
        <v>95</v>
      </c>
      <c r="AW547" t="s">
        <v>95</v>
      </c>
      <c r="AX547" t="s">
        <v>95</v>
      </c>
      <c r="AY547" t="s">
        <v>95</v>
      </c>
      <c r="AZ547" t="s">
        <v>95</v>
      </c>
      <c r="BA547" t="s">
        <v>95</v>
      </c>
      <c r="BB547" t="s">
        <v>95</v>
      </c>
      <c r="BC547" t="s">
        <v>95</v>
      </c>
      <c r="BD547" t="s">
        <v>95</v>
      </c>
      <c r="BH547" t="s">
        <v>151</v>
      </c>
      <c r="BI547">
        <v>0</v>
      </c>
      <c r="BL547">
        <v>1</v>
      </c>
      <c r="BM547">
        <v>1</v>
      </c>
      <c r="BN547">
        <v>0</v>
      </c>
      <c r="BO547">
        <v>0</v>
      </c>
      <c r="BP547">
        <v>1</v>
      </c>
      <c r="BQ547">
        <v>1</v>
      </c>
      <c r="BS547">
        <v>1</v>
      </c>
      <c r="BT547">
        <v>1</v>
      </c>
      <c r="BU547">
        <v>0</v>
      </c>
      <c r="BV547">
        <v>0</v>
      </c>
      <c r="BW547">
        <v>1</v>
      </c>
      <c r="BX547">
        <v>1</v>
      </c>
      <c r="BY547">
        <v>658</v>
      </c>
      <c r="CG547" s="4">
        <v>1</v>
      </c>
      <c r="CH547" s="4">
        <v>1</v>
      </c>
      <c r="CI547" s="5">
        <v>0</v>
      </c>
      <c r="CJ547" s="5">
        <v>0</v>
      </c>
      <c r="CK547" s="5">
        <v>1</v>
      </c>
      <c r="CL547" s="5">
        <v>1</v>
      </c>
    </row>
    <row r="548" spans="1:90" hidden="1" x14ac:dyDescent="0.2">
      <c r="A548" t="s">
        <v>1076</v>
      </c>
      <c r="B548" t="s">
        <v>951</v>
      </c>
      <c r="C548" t="s">
        <v>147</v>
      </c>
      <c r="D548">
        <v>3.5</v>
      </c>
      <c r="E548" t="s">
        <v>317</v>
      </c>
      <c r="F548" t="s">
        <v>318</v>
      </c>
      <c r="G548" t="s">
        <v>319</v>
      </c>
      <c r="H548" t="s">
        <v>954</v>
      </c>
      <c r="I548">
        <v>0.13377</v>
      </c>
      <c r="J548">
        <v>7.7505000000000004E-2</v>
      </c>
      <c r="K548">
        <v>266.60000000000002</v>
      </c>
      <c r="L548">
        <v>2016.4</v>
      </c>
      <c r="M548">
        <v>32.85</v>
      </c>
      <c r="N548">
        <v>16104</v>
      </c>
      <c r="O548">
        <v>1.1222000000000001E-3</v>
      </c>
      <c r="P548">
        <v>1814</v>
      </c>
      <c r="Q548" s="1">
        <v>-530080</v>
      </c>
      <c r="R548">
        <v>0.99656</v>
      </c>
      <c r="S548">
        <v>0.99631000000000003</v>
      </c>
      <c r="T548">
        <v>216.77</v>
      </c>
      <c r="U548">
        <v>164.16</v>
      </c>
      <c r="V548">
        <v>0.97677999999999998</v>
      </c>
      <c r="W548">
        <v>0.97567000000000004</v>
      </c>
      <c r="X548">
        <v>563.01</v>
      </c>
      <c r="Y548">
        <v>443.74</v>
      </c>
      <c r="Z548">
        <v>0.87836999999999998</v>
      </c>
      <c r="AA548">
        <v>0.87258000000000002</v>
      </c>
      <c r="AB548">
        <v>1288.4000000000001</v>
      </c>
      <c r="AC548">
        <v>1162.4000000000001</v>
      </c>
      <c r="AD548">
        <v>45</v>
      </c>
      <c r="AE548">
        <v>45</v>
      </c>
      <c r="AF548">
        <v>0.69571000000000005</v>
      </c>
      <c r="AG548">
        <v>1.1797999999999999E-3</v>
      </c>
      <c r="AH548">
        <v>0.69452999999999998</v>
      </c>
      <c r="AI548">
        <v>45</v>
      </c>
      <c r="AJ548">
        <v>0</v>
      </c>
      <c r="AK548">
        <v>44</v>
      </c>
      <c r="AL548">
        <v>0</v>
      </c>
      <c r="AM548">
        <v>0</v>
      </c>
      <c r="AN548">
        <v>1</v>
      </c>
      <c r="AO548">
        <v>0.94643999999999995</v>
      </c>
      <c r="AP548">
        <v>0</v>
      </c>
      <c r="AQ548">
        <v>0</v>
      </c>
      <c r="AR548" t="s">
        <v>95</v>
      </c>
      <c r="AS548" t="s">
        <v>95</v>
      </c>
      <c r="AT548" t="s">
        <v>95</v>
      </c>
      <c r="AU548" t="s">
        <v>95</v>
      </c>
      <c r="AV548" t="s">
        <v>95</v>
      </c>
      <c r="AW548" t="s">
        <v>95</v>
      </c>
      <c r="AX548" t="s">
        <v>95</v>
      </c>
      <c r="AY548" t="s">
        <v>95</v>
      </c>
      <c r="AZ548" t="s">
        <v>95</v>
      </c>
      <c r="BA548" t="s">
        <v>95</v>
      </c>
      <c r="BB548" t="s">
        <v>95</v>
      </c>
      <c r="BC548" t="s">
        <v>95</v>
      </c>
      <c r="BD548" t="s">
        <v>95</v>
      </c>
      <c r="BI548">
        <v>0</v>
      </c>
      <c r="BJ548" t="s">
        <v>137</v>
      </c>
      <c r="BK548" t="s">
        <v>133</v>
      </c>
      <c r="BL548">
        <v>1</v>
      </c>
      <c r="BM548">
        <v>1</v>
      </c>
      <c r="BN548">
        <v>0</v>
      </c>
      <c r="BO548">
        <v>0</v>
      </c>
      <c r="BP548">
        <v>0</v>
      </c>
      <c r="BQ548">
        <v>1</v>
      </c>
      <c r="BS548">
        <v>1</v>
      </c>
      <c r="BT548">
        <v>1</v>
      </c>
      <c r="BU548">
        <v>0</v>
      </c>
      <c r="BV548">
        <v>0</v>
      </c>
      <c r="BW548">
        <v>0</v>
      </c>
      <c r="BX548">
        <v>1</v>
      </c>
      <c r="BY548">
        <v>659</v>
      </c>
      <c r="CG548" s="4">
        <v>1</v>
      </c>
      <c r="CH548" s="4">
        <v>1</v>
      </c>
      <c r="CI548" s="5">
        <v>0</v>
      </c>
      <c r="CJ548" s="5">
        <v>0</v>
      </c>
      <c r="CK548" s="5">
        <v>0</v>
      </c>
      <c r="CL548" s="5">
        <v>1</v>
      </c>
    </row>
    <row r="549" spans="1:90" hidden="1" x14ac:dyDescent="0.2">
      <c r="A549" t="s">
        <v>1077</v>
      </c>
      <c r="B549" t="s">
        <v>951</v>
      </c>
      <c r="C549" t="s">
        <v>147</v>
      </c>
      <c r="D549">
        <v>3.5</v>
      </c>
      <c r="E549" t="s">
        <v>317</v>
      </c>
      <c r="F549" t="s">
        <v>321</v>
      </c>
      <c r="G549" t="s">
        <v>322</v>
      </c>
      <c r="H549" t="s">
        <v>954</v>
      </c>
      <c r="I549">
        <v>0.19425000000000001</v>
      </c>
      <c r="J549">
        <v>3.8905000000000002E-2</v>
      </c>
      <c r="K549">
        <v>12.255000000000001</v>
      </c>
      <c r="L549">
        <v>2001.7</v>
      </c>
      <c r="M549">
        <v>22.623000000000001</v>
      </c>
      <c r="N549">
        <v>480.12</v>
      </c>
      <c r="O549">
        <v>0.51583999999999997</v>
      </c>
      <c r="P549">
        <v>1845.4</v>
      </c>
      <c r="Q549">
        <v>-24285</v>
      </c>
      <c r="R549">
        <v>0.64331000000000005</v>
      </c>
      <c r="S549">
        <v>0.61721000000000004</v>
      </c>
      <c r="T549">
        <v>126.65</v>
      </c>
      <c r="U549">
        <v>84.054000000000002</v>
      </c>
      <c r="V549">
        <v>0.46837000000000001</v>
      </c>
      <c r="W549">
        <v>0.44306000000000001</v>
      </c>
      <c r="X549">
        <v>154.62</v>
      </c>
      <c r="Y549">
        <v>111.08</v>
      </c>
      <c r="Z549">
        <v>0.56328999999999996</v>
      </c>
      <c r="AA549">
        <v>0.54249000000000003</v>
      </c>
      <c r="AB549">
        <v>140.13999999999999</v>
      </c>
      <c r="AC549">
        <v>92.102000000000004</v>
      </c>
      <c r="AD549">
        <v>45</v>
      </c>
      <c r="AE549">
        <v>45</v>
      </c>
      <c r="AF549">
        <v>1.5287999999999999</v>
      </c>
      <c r="AG549">
        <v>3.9572999999999997E-2</v>
      </c>
      <c r="AH549">
        <v>1.4892000000000001</v>
      </c>
      <c r="AI549">
        <v>45</v>
      </c>
      <c r="AJ549">
        <v>9</v>
      </c>
      <c r="AK549">
        <v>44</v>
      </c>
      <c r="AL549">
        <v>1</v>
      </c>
      <c r="AM549">
        <v>0</v>
      </c>
      <c r="AN549">
        <v>1</v>
      </c>
      <c r="AO549">
        <v>0.97841999999999996</v>
      </c>
      <c r="AP549">
        <v>0</v>
      </c>
      <c r="AQ549">
        <v>0</v>
      </c>
      <c r="AR549" t="s">
        <v>94</v>
      </c>
      <c r="AS549" t="s">
        <v>95</v>
      </c>
      <c r="AT549" t="s">
        <v>95</v>
      </c>
      <c r="AU549" t="s">
        <v>95</v>
      </c>
      <c r="AV549" t="s">
        <v>94</v>
      </c>
      <c r="AW549" t="s">
        <v>94</v>
      </c>
      <c r="AX549" t="s">
        <v>95</v>
      </c>
      <c r="AY549" t="s">
        <v>95</v>
      </c>
      <c r="AZ549" t="s">
        <v>95</v>
      </c>
      <c r="BA549" t="s">
        <v>94</v>
      </c>
      <c r="BB549" t="s">
        <v>94</v>
      </c>
      <c r="BC549" t="s">
        <v>94</v>
      </c>
      <c r="BD549" t="s">
        <v>94</v>
      </c>
      <c r="BI549">
        <v>0</v>
      </c>
      <c r="BJ549" t="s">
        <v>132</v>
      </c>
      <c r="BK549" t="s">
        <v>133</v>
      </c>
      <c r="BL549">
        <v>1</v>
      </c>
      <c r="BM549">
        <v>1</v>
      </c>
      <c r="BN549">
        <v>0</v>
      </c>
      <c r="BO549">
        <v>0</v>
      </c>
      <c r="BP549">
        <v>0</v>
      </c>
      <c r="BQ549">
        <v>0</v>
      </c>
      <c r="BS549">
        <v>1</v>
      </c>
      <c r="BT549">
        <v>1</v>
      </c>
      <c r="BU549">
        <v>0</v>
      </c>
      <c r="BV549">
        <v>0</v>
      </c>
      <c r="BW549">
        <v>0</v>
      </c>
      <c r="BX549">
        <v>0</v>
      </c>
      <c r="BY549">
        <v>660</v>
      </c>
      <c r="CG549" s="4">
        <v>1</v>
      </c>
      <c r="CH549" s="4">
        <v>1</v>
      </c>
      <c r="CI549" s="5">
        <v>0</v>
      </c>
      <c r="CJ549" s="5">
        <v>0</v>
      </c>
      <c r="CK549" s="5">
        <v>0</v>
      </c>
      <c r="CL549" s="5">
        <v>0</v>
      </c>
    </row>
    <row r="550" spans="1:90" hidden="1" x14ac:dyDescent="0.2">
      <c r="A550" t="s">
        <v>1078</v>
      </c>
      <c r="B550" t="s">
        <v>951</v>
      </c>
      <c r="C550" t="s">
        <v>147</v>
      </c>
      <c r="D550">
        <v>3.5</v>
      </c>
      <c r="E550" t="s">
        <v>317</v>
      </c>
      <c r="F550" t="s">
        <v>325</v>
      </c>
      <c r="G550" t="s">
        <v>326</v>
      </c>
      <c r="H550" t="s">
        <v>954</v>
      </c>
      <c r="I550">
        <v>0.61792999999999998</v>
      </c>
      <c r="J550">
        <v>8.7541999999999995E-2</v>
      </c>
      <c r="K550">
        <v>25.013000000000002</v>
      </c>
      <c r="L550">
        <v>2012.5</v>
      </c>
      <c r="M550">
        <v>7.1116000000000001</v>
      </c>
      <c r="N550">
        <v>994.19</v>
      </c>
      <c r="O550">
        <v>2.0438000000000001E-2</v>
      </c>
      <c r="P550">
        <v>1898.4</v>
      </c>
      <c r="Q550">
        <v>-49788</v>
      </c>
      <c r="R550">
        <v>0.86880999999999997</v>
      </c>
      <c r="S550">
        <v>0.85921000000000003</v>
      </c>
      <c r="T550">
        <v>148.5</v>
      </c>
      <c r="U550">
        <v>73.067999999999998</v>
      </c>
      <c r="V550">
        <v>0.72033000000000003</v>
      </c>
      <c r="W550">
        <v>0.70701999999999998</v>
      </c>
      <c r="X550">
        <v>216.82</v>
      </c>
      <c r="Y550">
        <v>149.33000000000001</v>
      </c>
      <c r="Z550">
        <v>0.62775999999999998</v>
      </c>
      <c r="AA550">
        <v>0.61004000000000003</v>
      </c>
      <c r="AB550">
        <v>250.14</v>
      </c>
      <c r="AC550">
        <v>202.91</v>
      </c>
      <c r="AD550">
        <v>45</v>
      </c>
      <c r="AE550">
        <v>37</v>
      </c>
      <c r="AF550">
        <v>1.4845999999999999</v>
      </c>
      <c r="AG550">
        <v>1.0058000000000001E-3</v>
      </c>
      <c r="AH550">
        <v>1.4836</v>
      </c>
      <c r="AI550">
        <v>39</v>
      </c>
      <c r="AJ550">
        <v>3</v>
      </c>
      <c r="AK550">
        <v>38</v>
      </c>
      <c r="AL550">
        <v>0</v>
      </c>
      <c r="AM550">
        <v>0</v>
      </c>
      <c r="AN550">
        <v>1</v>
      </c>
      <c r="AO550">
        <v>0.95243</v>
      </c>
      <c r="AP550">
        <v>0</v>
      </c>
      <c r="AQ550">
        <v>0</v>
      </c>
      <c r="AR550" t="s">
        <v>95</v>
      </c>
      <c r="AS550" t="s">
        <v>95</v>
      </c>
      <c r="AT550" t="s">
        <v>95</v>
      </c>
      <c r="AU550" t="s">
        <v>95</v>
      </c>
      <c r="AV550" t="s">
        <v>95</v>
      </c>
      <c r="AW550" t="s">
        <v>95</v>
      </c>
      <c r="AX550" t="s">
        <v>95</v>
      </c>
      <c r="AY550" t="s">
        <v>95</v>
      </c>
      <c r="AZ550" t="s">
        <v>95</v>
      </c>
      <c r="BA550" t="s">
        <v>95</v>
      </c>
      <c r="BB550" t="s">
        <v>95</v>
      </c>
      <c r="BC550" t="s">
        <v>95</v>
      </c>
      <c r="BD550" t="s">
        <v>95</v>
      </c>
      <c r="BI550">
        <v>0</v>
      </c>
      <c r="BJ550" t="s">
        <v>132</v>
      </c>
      <c r="BK550" t="s">
        <v>133</v>
      </c>
      <c r="BL550">
        <v>1</v>
      </c>
      <c r="BM550">
        <v>1</v>
      </c>
      <c r="BN550">
        <v>0</v>
      </c>
      <c r="BO550">
        <v>0</v>
      </c>
      <c r="BP550">
        <v>0</v>
      </c>
      <c r="BQ550">
        <v>0</v>
      </c>
      <c r="BS550">
        <v>1</v>
      </c>
      <c r="BT550">
        <v>1</v>
      </c>
      <c r="BU550">
        <v>0</v>
      </c>
      <c r="BV550">
        <v>0</v>
      </c>
      <c r="BW550">
        <v>0</v>
      </c>
      <c r="BX550">
        <v>0</v>
      </c>
      <c r="BY550">
        <v>661</v>
      </c>
      <c r="CG550" s="4">
        <v>1</v>
      </c>
      <c r="CH550" s="4">
        <v>1</v>
      </c>
      <c r="CI550" s="5">
        <v>0</v>
      </c>
      <c r="CJ550" s="5">
        <v>0</v>
      </c>
      <c r="CK550" s="5">
        <v>0</v>
      </c>
      <c r="CL550" s="5">
        <v>0</v>
      </c>
    </row>
    <row r="551" spans="1:90" hidden="1" x14ac:dyDescent="0.2">
      <c r="A551" t="s">
        <v>1079</v>
      </c>
      <c r="B551" t="s">
        <v>951</v>
      </c>
      <c r="C551" t="s">
        <v>147</v>
      </c>
      <c r="D551">
        <v>3.5</v>
      </c>
      <c r="E551" t="s">
        <v>317</v>
      </c>
      <c r="F551" t="s">
        <v>328</v>
      </c>
      <c r="G551" t="s">
        <v>329</v>
      </c>
      <c r="H551" t="s">
        <v>954</v>
      </c>
      <c r="I551">
        <v>0.57067999999999997</v>
      </c>
      <c r="J551">
        <v>9.8773E-2</v>
      </c>
      <c r="K551">
        <v>431.04</v>
      </c>
      <c r="L551">
        <v>2013.8</v>
      </c>
      <c r="M551">
        <v>7.7004000000000001</v>
      </c>
      <c r="N551">
        <v>18678</v>
      </c>
      <c r="O551">
        <v>7.9496000000000005E-4</v>
      </c>
      <c r="P551">
        <v>1850.5</v>
      </c>
      <c r="Q551" s="1">
        <v>-858330</v>
      </c>
      <c r="R551">
        <v>0.69721</v>
      </c>
      <c r="S551">
        <v>0.67505000000000004</v>
      </c>
      <c r="T551">
        <v>4556.5</v>
      </c>
      <c r="U551">
        <v>2007.9</v>
      </c>
      <c r="V551">
        <v>0.56859000000000004</v>
      </c>
      <c r="W551">
        <v>0.54803999999999997</v>
      </c>
      <c r="X551">
        <v>5438.8</v>
      </c>
      <c r="Y551">
        <v>3127.9</v>
      </c>
      <c r="Z551">
        <v>0.45704</v>
      </c>
      <c r="AA551">
        <v>0.43119000000000002</v>
      </c>
      <c r="AB551">
        <v>6101.5</v>
      </c>
      <c r="AC551">
        <v>4358.6000000000004</v>
      </c>
      <c r="AD551">
        <v>45</v>
      </c>
      <c r="AE551">
        <v>32</v>
      </c>
      <c r="AF551">
        <v>2.1248999999999998</v>
      </c>
      <c r="AG551" s="1">
        <v>6.6924999999999999E-6</v>
      </c>
      <c r="AH551">
        <v>2.1248999999999998</v>
      </c>
      <c r="AI551">
        <v>35</v>
      </c>
      <c r="AJ551">
        <v>3</v>
      </c>
      <c r="AK551">
        <v>31</v>
      </c>
      <c r="AL551">
        <v>0</v>
      </c>
      <c r="AM551">
        <v>0</v>
      </c>
      <c r="AN551">
        <v>1</v>
      </c>
      <c r="AO551">
        <v>0.81562999999999997</v>
      </c>
      <c r="AP551">
        <v>0</v>
      </c>
      <c r="AQ551">
        <v>0</v>
      </c>
      <c r="AR551" t="s">
        <v>94</v>
      </c>
      <c r="AS551" t="s">
        <v>95</v>
      </c>
      <c r="AT551" t="s">
        <v>95</v>
      </c>
      <c r="AU551" t="s">
        <v>95</v>
      </c>
      <c r="AV551" t="s">
        <v>95</v>
      </c>
      <c r="AW551" t="s">
        <v>95</v>
      </c>
      <c r="AX551" t="s">
        <v>95</v>
      </c>
      <c r="AY551" t="s">
        <v>95</v>
      </c>
      <c r="AZ551" t="s">
        <v>95</v>
      </c>
      <c r="BA551" t="s">
        <v>94</v>
      </c>
      <c r="BB551" t="s">
        <v>95</v>
      </c>
      <c r="BC551" t="s">
        <v>94</v>
      </c>
      <c r="BD551" t="s">
        <v>95</v>
      </c>
      <c r="BI551">
        <v>0</v>
      </c>
      <c r="BJ551" t="s">
        <v>132</v>
      </c>
      <c r="BK551" t="s">
        <v>133</v>
      </c>
      <c r="BL551">
        <v>1</v>
      </c>
      <c r="BM551">
        <v>1</v>
      </c>
      <c r="BN551">
        <v>0</v>
      </c>
      <c r="BO551">
        <v>0</v>
      </c>
      <c r="BP551">
        <v>0</v>
      </c>
      <c r="BQ551">
        <v>0</v>
      </c>
      <c r="BS551">
        <v>1</v>
      </c>
      <c r="BT551">
        <v>1</v>
      </c>
      <c r="BU551">
        <v>0</v>
      </c>
      <c r="BV551">
        <v>0</v>
      </c>
      <c r="BW551">
        <v>0</v>
      </c>
      <c r="BX551">
        <v>0</v>
      </c>
      <c r="BY551">
        <v>662</v>
      </c>
      <c r="CG551" s="4">
        <v>1</v>
      </c>
      <c r="CH551" s="4">
        <v>1</v>
      </c>
      <c r="CI551" s="5">
        <v>0</v>
      </c>
      <c r="CJ551" s="5">
        <v>0</v>
      </c>
      <c r="CK551" s="5">
        <v>0</v>
      </c>
      <c r="CL551" s="5">
        <v>0</v>
      </c>
    </row>
    <row r="552" spans="1:90" hidden="1" x14ac:dyDescent="0.2">
      <c r="A552" t="s">
        <v>1080</v>
      </c>
      <c r="B552" t="s">
        <v>951</v>
      </c>
      <c r="C552" t="s">
        <v>147</v>
      </c>
      <c r="D552">
        <v>3.5</v>
      </c>
      <c r="E552" t="s">
        <v>317</v>
      </c>
      <c r="F552" t="s">
        <v>331</v>
      </c>
      <c r="G552" t="s">
        <v>329</v>
      </c>
      <c r="H552" t="s">
        <v>954</v>
      </c>
      <c r="I552">
        <v>0.55805000000000005</v>
      </c>
      <c r="J552">
        <v>9.5182000000000003E-2</v>
      </c>
      <c r="K552">
        <v>2066.6999999999998</v>
      </c>
      <c r="L552">
        <v>2014.8</v>
      </c>
      <c r="M552">
        <v>7.8746</v>
      </c>
      <c r="N552">
        <v>95768</v>
      </c>
      <c r="O552">
        <v>3.9868999999999999E-4</v>
      </c>
      <c r="P552">
        <v>1820.2</v>
      </c>
      <c r="Q552" s="1">
        <v>-4114000</v>
      </c>
      <c r="R552">
        <v>0.52566000000000002</v>
      </c>
      <c r="S552">
        <v>0.49095</v>
      </c>
      <c r="T552">
        <v>30939</v>
      </c>
      <c r="U552">
        <v>13122</v>
      </c>
      <c r="V552">
        <v>0.43914999999999998</v>
      </c>
      <c r="W552">
        <v>0.41243999999999997</v>
      </c>
      <c r="X552">
        <v>33643</v>
      </c>
      <c r="Y552">
        <v>16252</v>
      </c>
      <c r="Z552">
        <v>0.35698999999999997</v>
      </c>
      <c r="AA552">
        <v>0.32636999999999999</v>
      </c>
      <c r="AB552">
        <v>36023</v>
      </c>
      <c r="AC552">
        <v>20836</v>
      </c>
      <c r="AD552">
        <v>45</v>
      </c>
      <c r="AE552">
        <v>38</v>
      </c>
      <c r="AF552">
        <v>2.7069000000000001</v>
      </c>
      <c r="AG552" s="1">
        <v>7.9650999999999998E-7</v>
      </c>
      <c r="AH552">
        <v>2.7069000000000001</v>
      </c>
      <c r="AI552">
        <v>43</v>
      </c>
      <c r="AJ552">
        <v>3</v>
      </c>
      <c r="AK552">
        <v>40</v>
      </c>
      <c r="AL552">
        <v>0</v>
      </c>
      <c r="AM552">
        <v>0</v>
      </c>
      <c r="AN552">
        <v>1</v>
      </c>
      <c r="AO552">
        <v>0.59219999999999995</v>
      </c>
      <c r="AP552">
        <v>0</v>
      </c>
      <c r="AQ552">
        <v>0</v>
      </c>
      <c r="AR552" t="s">
        <v>94</v>
      </c>
      <c r="AS552" t="s">
        <v>95</v>
      </c>
      <c r="AT552" t="s">
        <v>95</v>
      </c>
      <c r="AU552" t="s">
        <v>94</v>
      </c>
      <c r="AV552" t="s">
        <v>95</v>
      </c>
      <c r="AW552" t="s">
        <v>94</v>
      </c>
      <c r="AX552" t="s">
        <v>94</v>
      </c>
      <c r="AY552" t="s">
        <v>95</v>
      </c>
      <c r="AZ552" t="s">
        <v>95</v>
      </c>
      <c r="BA552" t="s">
        <v>94</v>
      </c>
      <c r="BB552" t="s">
        <v>94</v>
      </c>
      <c r="BC552" t="s">
        <v>94</v>
      </c>
      <c r="BD552" t="s">
        <v>94</v>
      </c>
      <c r="BI552">
        <v>0</v>
      </c>
      <c r="BJ552" t="s">
        <v>132</v>
      </c>
      <c r="BK552" t="s">
        <v>133</v>
      </c>
      <c r="BL552">
        <v>0</v>
      </c>
      <c r="BM552">
        <v>1</v>
      </c>
      <c r="BN552">
        <v>0</v>
      </c>
      <c r="BO552">
        <v>0</v>
      </c>
      <c r="BP552">
        <v>0</v>
      </c>
      <c r="BQ552">
        <v>0</v>
      </c>
      <c r="BS552">
        <v>1</v>
      </c>
      <c r="BT552">
        <v>1</v>
      </c>
      <c r="BU552">
        <v>0</v>
      </c>
      <c r="BV552">
        <v>0</v>
      </c>
      <c r="BW552">
        <v>0</v>
      </c>
      <c r="BX552">
        <v>0</v>
      </c>
      <c r="BY552">
        <v>663</v>
      </c>
      <c r="BZ552" t="s">
        <v>123</v>
      </c>
      <c r="CG552" s="4">
        <v>1</v>
      </c>
      <c r="CH552" s="4">
        <v>1</v>
      </c>
      <c r="CI552" s="5">
        <v>0</v>
      </c>
      <c r="CJ552" s="5">
        <v>0</v>
      </c>
      <c r="CK552" s="5">
        <v>0</v>
      </c>
      <c r="CL552" s="5">
        <v>0</v>
      </c>
    </row>
    <row r="553" spans="1:90" hidden="1" x14ac:dyDescent="0.2">
      <c r="A553" t="s">
        <v>1081</v>
      </c>
      <c r="B553" t="s">
        <v>951</v>
      </c>
      <c r="C553" t="s">
        <v>147</v>
      </c>
      <c r="D553">
        <v>3.5</v>
      </c>
      <c r="E553" t="s">
        <v>317</v>
      </c>
      <c r="F553" t="s">
        <v>333</v>
      </c>
      <c r="G553" t="s">
        <v>326</v>
      </c>
      <c r="H553" t="s">
        <v>954</v>
      </c>
      <c r="I553">
        <v>0.44037999999999999</v>
      </c>
      <c r="J553">
        <v>8.6840000000000001E-2</v>
      </c>
      <c r="K553">
        <v>39.828000000000003</v>
      </c>
      <c r="L553">
        <v>2012.5</v>
      </c>
      <c r="M553">
        <v>9.9787999999999997</v>
      </c>
      <c r="N553">
        <v>1627.6</v>
      </c>
      <c r="O553">
        <v>3.9984E-3</v>
      </c>
      <c r="P553">
        <v>1873.2</v>
      </c>
      <c r="Q553">
        <v>-79264</v>
      </c>
      <c r="R553">
        <v>0.87019000000000002</v>
      </c>
      <c r="S553">
        <v>0.86068999999999996</v>
      </c>
      <c r="T553">
        <v>228.53</v>
      </c>
      <c r="U553">
        <v>114.65</v>
      </c>
      <c r="V553">
        <v>0.76476999999999995</v>
      </c>
      <c r="W553">
        <v>0.75356000000000001</v>
      </c>
      <c r="X553">
        <v>307.64</v>
      </c>
      <c r="Y553">
        <v>202.73</v>
      </c>
      <c r="Z553">
        <v>0.66501999999999994</v>
      </c>
      <c r="AA553">
        <v>0.64907000000000004</v>
      </c>
      <c r="AB553">
        <v>367.11</v>
      </c>
      <c r="AC553">
        <v>299.66000000000003</v>
      </c>
      <c r="AD553">
        <v>45</v>
      </c>
      <c r="AE553">
        <v>45</v>
      </c>
      <c r="AF553">
        <v>1.4617</v>
      </c>
      <c r="AG553">
        <v>6.1439999999999997E-4</v>
      </c>
      <c r="AH553">
        <v>1.4610000000000001</v>
      </c>
      <c r="AI553">
        <v>45</v>
      </c>
      <c r="AJ553">
        <v>3</v>
      </c>
      <c r="AK553">
        <v>43</v>
      </c>
      <c r="AL553">
        <v>0</v>
      </c>
      <c r="AM553">
        <v>0</v>
      </c>
      <c r="AN553">
        <v>1</v>
      </c>
      <c r="AO553">
        <v>0.95091999999999999</v>
      </c>
      <c r="AP553">
        <v>0</v>
      </c>
      <c r="AQ553">
        <v>0</v>
      </c>
      <c r="AR553" t="s">
        <v>95</v>
      </c>
      <c r="AS553" t="s">
        <v>95</v>
      </c>
      <c r="AT553" t="s">
        <v>95</v>
      </c>
      <c r="AU553" t="s">
        <v>95</v>
      </c>
      <c r="AV553" t="s">
        <v>95</v>
      </c>
      <c r="AW553" t="s">
        <v>95</v>
      </c>
      <c r="AX553" t="s">
        <v>95</v>
      </c>
      <c r="AY553" t="s">
        <v>95</v>
      </c>
      <c r="AZ553" t="s">
        <v>95</v>
      </c>
      <c r="BA553" t="s">
        <v>95</v>
      </c>
      <c r="BB553" t="s">
        <v>95</v>
      </c>
      <c r="BC553" t="s">
        <v>95</v>
      </c>
      <c r="BD553" t="s">
        <v>95</v>
      </c>
      <c r="BI553">
        <v>0</v>
      </c>
      <c r="BJ553" t="s">
        <v>132</v>
      </c>
      <c r="BK553" t="s">
        <v>133</v>
      </c>
      <c r="BL553">
        <v>1</v>
      </c>
      <c r="BM553">
        <v>1</v>
      </c>
      <c r="BN553">
        <v>0</v>
      </c>
      <c r="BO553">
        <v>0</v>
      </c>
      <c r="BP553">
        <v>0</v>
      </c>
      <c r="BQ553">
        <v>0</v>
      </c>
      <c r="BS553">
        <v>1</v>
      </c>
      <c r="BT553">
        <v>1</v>
      </c>
      <c r="BU553">
        <v>0</v>
      </c>
      <c r="BV553">
        <v>0</v>
      </c>
      <c r="BW553">
        <v>0</v>
      </c>
      <c r="BX553">
        <v>0</v>
      </c>
      <c r="BY553">
        <v>664</v>
      </c>
      <c r="CG553" s="4">
        <v>1</v>
      </c>
      <c r="CH553" s="4">
        <v>1</v>
      </c>
      <c r="CI553" s="5">
        <v>0</v>
      </c>
      <c r="CJ553" s="5">
        <v>0</v>
      </c>
      <c r="CK553" s="5">
        <v>0</v>
      </c>
      <c r="CL553" s="5">
        <v>0</v>
      </c>
    </row>
    <row r="554" spans="1:90" hidden="1" x14ac:dyDescent="0.2">
      <c r="A554" t="s">
        <v>1082</v>
      </c>
      <c r="B554" t="s">
        <v>951</v>
      </c>
      <c r="C554" t="s">
        <v>147</v>
      </c>
      <c r="D554">
        <v>3.5</v>
      </c>
      <c r="E554" t="s">
        <v>317</v>
      </c>
      <c r="F554" t="s">
        <v>335</v>
      </c>
      <c r="G554" t="s">
        <v>336</v>
      </c>
      <c r="H554" t="s">
        <v>954</v>
      </c>
      <c r="I554">
        <v>0.1308</v>
      </c>
      <c r="J554">
        <v>9.9179000000000003E-2</v>
      </c>
      <c r="K554">
        <v>3235.3</v>
      </c>
      <c r="L554">
        <v>2024.8</v>
      </c>
      <c r="M554">
        <v>33.597000000000001</v>
      </c>
      <c r="N554" s="1">
        <v>347100</v>
      </c>
      <c r="O554">
        <v>2.5242E-4</v>
      </c>
      <c r="P554">
        <v>1818.8</v>
      </c>
      <c r="Q554" s="1">
        <v>-6437800</v>
      </c>
      <c r="R554">
        <v>0.99958999999999998</v>
      </c>
      <c r="S554">
        <v>0.99956</v>
      </c>
      <c r="T554">
        <v>948.07</v>
      </c>
      <c r="U554">
        <v>846.47</v>
      </c>
      <c r="V554">
        <v>0.99514999999999998</v>
      </c>
      <c r="W554">
        <v>0.99490999999999996</v>
      </c>
      <c r="X554">
        <v>3276.8</v>
      </c>
      <c r="Y554">
        <v>2858.8</v>
      </c>
      <c r="Z554">
        <v>0.79817000000000005</v>
      </c>
      <c r="AA554">
        <v>0.78856000000000004</v>
      </c>
      <c r="AB554">
        <v>21129</v>
      </c>
      <c r="AC554">
        <v>17998</v>
      </c>
      <c r="AD554">
        <v>45</v>
      </c>
      <c r="AE554">
        <v>45</v>
      </c>
      <c r="AF554">
        <v>0.47443999999999997</v>
      </c>
      <c r="AG554" s="1">
        <v>5.4738999999999999E-5</v>
      </c>
      <c r="AH554">
        <v>0.47438000000000002</v>
      </c>
      <c r="AI554">
        <v>45</v>
      </c>
      <c r="AJ554">
        <v>0</v>
      </c>
      <c r="AK554">
        <v>44</v>
      </c>
      <c r="AL554">
        <v>0</v>
      </c>
      <c r="AM554">
        <v>0</v>
      </c>
      <c r="AN554">
        <v>1</v>
      </c>
      <c r="AO554">
        <v>0.91600999999999999</v>
      </c>
      <c r="AP554">
        <v>0</v>
      </c>
      <c r="AQ554">
        <v>0</v>
      </c>
      <c r="AR554" t="s">
        <v>95</v>
      </c>
      <c r="AS554" t="s">
        <v>95</v>
      </c>
      <c r="AT554" t="s">
        <v>95</v>
      </c>
      <c r="AU554" t="s">
        <v>95</v>
      </c>
      <c r="AV554" t="s">
        <v>95</v>
      </c>
      <c r="AW554" t="s">
        <v>95</v>
      </c>
      <c r="AX554" t="s">
        <v>95</v>
      </c>
      <c r="AY554" t="s">
        <v>95</v>
      </c>
      <c r="AZ554" t="s">
        <v>95</v>
      </c>
      <c r="BA554" t="s">
        <v>95</v>
      </c>
      <c r="BB554" t="s">
        <v>95</v>
      </c>
      <c r="BC554" t="s">
        <v>95</v>
      </c>
      <c r="BD554" t="s">
        <v>95</v>
      </c>
      <c r="BH554" t="s">
        <v>389</v>
      </c>
      <c r="BI554">
        <v>1</v>
      </c>
      <c r="BJ554" t="s">
        <v>97</v>
      </c>
      <c r="BK554" t="s">
        <v>337</v>
      </c>
      <c r="BL554">
        <v>0</v>
      </c>
      <c r="BM554">
        <v>0</v>
      </c>
      <c r="BN554">
        <v>0</v>
      </c>
      <c r="BO554">
        <v>0</v>
      </c>
      <c r="BP554">
        <v>0</v>
      </c>
      <c r="BQ554">
        <v>0</v>
      </c>
      <c r="BS554">
        <v>1</v>
      </c>
      <c r="BT554">
        <v>1</v>
      </c>
      <c r="BU554">
        <v>0</v>
      </c>
      <c r="BV554">
        <v>0</v>
      </c>
      <c r="BW554">
        <v>0</v>
      </c>
      <c r="BX554">
        <v>0</v>
      </c>
      <c r="BY554">
        <v>665</v>
      </c>
      <c r="BZ554" t="s">
        <v>123</v>
      </c>
      <c r="CA554" t="s">
        <v>123</v>
      </c>
      <c r="CG554" s="4">
        <v>1</v>
      </c>
      <c r="CH554" s="4">
        <v>1</v>
      </c>
      <c r="CI554" s="5">
        <v>0</v>
      </c>
      <c r="CJ554" s="5">
        <v>0</v>
      </c>
      <c r="CK554" s="5">
        <v>0</v>
      </c>
      <c r="CL554" s="5">
        <v>0</v>
      </c>
    </row>
    <row r="555" spans="1:90" hidden="1" x14ac:dyDescent="0.2">
      <c r="A555" t="s">
        <v>1083</v>
      </c>
      <c r="B555" t="s">
        <v>951</v>
      </c>
      <c r="C555" t="s">
        <v>147</v>
      </c>
      <c r="D555">
        <v>3.5</v>
      </c>
      <c r="E555" t="s">
        <v>317</v>
      </c>
      <c r="F555" t="s">
        <v>339</v>
      </c>
      <c r="G555" t="s">
        <v>340</v>
      </c>
      <c r="H555" t="s">
        <v>954</v>
      </c>
      <c r="I555">
        <v>0.13377</v>
      </c>
      <c r="J555">
        <v>7.7505000000000004E-2</v>
      </c>
      <c r="K555">
        <v>266.60000000000002</v>
      </c>
      <c r="L555">
        <v>2016.4</v>
      </c>
      <c r="M555">
        <v>32.85</v>
      </c>
      <c r="N555">
        <v>16104</v>
      </c>
      <c r="O555">
        <v>1.1222000000000001E-3</v>
      </c>
      <c r="P555">
        <v>1814</v>
      </c>
      <c r="Q555" s="1">
        <v>-530080</v>
      </c>
      <c r="R555">
        <v>0.99656</v>
      </c>
      <c r="S555">
        <v>0.99631000000000003</v>
      </c>
      <c r="T555">
        <v>216.77</v>
      </c>
      <c r="U555">
        <v>164.16</v>
      </c>
      <c r="V555">
        <v>0.97677999999999998</v>
      </c>
      <c r="W555">
        <v>0.97567000000000004</v>
      </c>
      <c r="X555">
        <v>563.01</v>
      </c>
      <c r="Y555">
        <v>443.74</v>
      </c>
      <c r="Z555">
        <v>0.87836999999999998</v>
      </c>
      <c r="AA555">
        <v>0.87258000000000002</v>
      </c>
      <c r="AB555">
        <v>1288.4000000000001</v>
      </c>
      <c r="AC555">
        <v>1162.4000000000001</v>
      </c>
      <c r="AD555">
        <v>45</v>
      </c>
      <c r="AE555">
        <v>45</v>
      </c>
      <c r="AF555">
        <v>0.69571000000000005</v>
      </c>
      <c r="AG555">
        <v>1.1797999999999999E-3</v>
      </c>
      <c r="AH555">
        <v>0.69452999999999998</v>
      </c>
      <c r="AI555">
        <v>45</v>
      </c>
      <c r="AJ555">
        <v>0</v>
      </c>
      <c r="AK555">
        <v>44</v>
      </c>
      <c r="AL555">
        <v>0</v>
      </c>
      <c r="AM555">
        <v>0</v>
      </c>
      <c r="AN555">
        <v>1</v>
      </c>
      <c r="AO555">
        <v>0.94643999999999995</v>
      </c>
      <c r="AP555">
        <v>0</v>
      </c>
      <c r="AQ555">
        <v>0</v>
      </c>
      <c r="AR555" t="s">
        <v>95</v>
      </c>
      <c r="AS555" t="s">
        <v>95</v>
      </c>
      <c r="AT555" t="s">
        <v>95</v>
      </c>
      <c r="AU555" t="s">
        <v>95</v>
      </c>
      <c r="AV555" t="s">
        <v>95</v>
      </c>
      <c r="AW555" t="s">
        <v>95</v>
      </c>
      <c r="AX555" t="s">
        <v>95</v>
      </c>
      <c r="AY555" t="s">
        <v>95</v>
      </c>
      <c r="AZ555" t="s">
        <v>95</v>
      </c>
      <c r="BA555" t="s">
        <v>95</v>
      </c>
      <c r="BB555" t="s">
        <v>95</v>
      </c>
      <c r="BC555" t="s">
        <v>95</v>
      </c>
      <c r="BD555" t="s">
        <v>95</v>
      </c>
      <c r="BH555" t="s">
        <v>341</v>
      </c>
      <c r="BI555">
        <v>1</v>
      </c>
      <c r="BJ555" t="s">
        <v>97</v>
      </c>
      <c r="BK555" t="s">
        <v>138</v>
      </c>
      <c r="BL555">
        <v>0</v>
      </c>
      <c r="BM555">
        <v>0</v>
      </c>
      <c r="BN555">
        <v>0</v>
      </c>
      <c r="BO555">
        <v>0</v>
      </c>
      <c r="BP555">
        <v>0</v>
      </c>
      <c r="BQ555">
        <v>0</v>
      </c>
      <c r="BS555">
        <v>1</v>
      </c>
      <c r="BT555">
        <v>1</v>
      </c>
      <c r="BU555">
        <v>0</v>
      </c>
      <c r="BV555">
        <v>0</v>
      </c>
      <c r="BW555">
        <v>0</v>
      </c>
      <c r="BX555">
        <v>0</v>
      </c>
      <c r="BY555">
        <v>666</v>
      </c>
      <c r="BZ555" t="s">
        <v>123</v>
      </c>
      <c r="CA555" t="s">
        <v>123</v>
      </c>
      <c r="CG555" s="4">
        <v>1</v>
      </c>
      <c r="CH555" s="4">
        <v>1</v>
      </c>
      <c r="CI555" s="5">
        <v>0</v>
      </c>
      <c r="CJ555" s="5">
        <v>0</v>
      </c>
      <c r="CK555" s="5">
        <v>0</v>
      </c>
      <c r="CL555" s="5">
        <v>0</v>
      </c>
    </row>
    <row r="556" spans="1:90" hidden="1" x14ac:dyDescent="0.2">
      <c r="A556" t="s">
        <v>1084</v>
      </c>
      <c r="B556" t="s">
        <v>951</v>
      </c>
      <c r="C556" t="s">
        <v>147</v>
      </c>
      <c r="D556">
        <v>3.5</v>
      </c>
      <c r="E556" t="s">
        <v>317</v>
      </c>
      <c r="F556" t="s">
        <v>343</v>
      </c>
      <c r="G556" t="s">
        <v>344</v>
      </c>
      <c r="H556" t="s">
        <v>954</v>
      </c>
      <c r="I556">
        <v>0.13377</v>
      </c>
      <c r="J556">
        <v>7.7505000000000004E-2</v>
      </c>
      <c r="K556">
        <v>266.60000000000002</v>
      </c>
      <c r="L556">
        <v>2016.4</v>
      </c>
      <c r="M556">
        <v>32.85</v>
      </c>
      <c r="N556">
        <v>16104</v>
      </c>
      <c r="O556">
        <v>1.1222000000000001E-3</v>
      </c>
      <c r="P556">
        <v>1814</v>
      </c>
      <c r="Q556" s="1">
        <v>-530080</v>
      </c>
      <c r="R556">
        <v>0.99656</v>
      </c>
      <c r="S556">
        <v>0.99631000000000003</v>
      </c>
      <c r="T556">
        <v>216.77</v>
      </c>
      <c r="U556">
        <v>164.16</v>
      </c>
      <c r="V556">
        <v>0.97677999999999998</v>
      </c>
      <c r="W556">
        <v>0.97567000000000004</v>
      </c>
      <c r="X556">
        <v>563.01</v>
      </c>
      <c r="Y556">
        <v>443.74</v>
      </c>
      <c r="Z556">
        <v>0.87836999999999998</v>
      </c>
      <c r="AA556">
        <v>0.87258000000000002</v>
      </c>
      <c r="AB556">
        <v>1288.4000000000001</v>
      </c>
      <c r="AC556">
        <v>1162.4000000000001</v>
      </c>
      <c r="AD556">
        <v>45</v>
      </c>
      <c r="AE556">
        <v>45</v>
      </c>
      <c r="AF556">
        <v>0.69571000000000005</v>
      </c>
      <c r="AG556">
        <v>1.1797999999999999E-3</v>
      </c>
      <c r="AH556">
        <v>0.69452999999999998</v>
      </c>
      <c r="AI556">
        <v>45</v>
      </c>
      <c r="AJ556">
        <v>0</v>
      </c>
      <c r="AK556">
        <v>44</v>
      </c>
      <c r="AL556">
        <v>0</v>
      </c>
      <c r="AM556">
        <v>0</v>
      </c>
      <c r="AN556">
        <v>1</v>
      </c>
      <c r="AO556">
        <v>0.94643999999999995</v>
      </c>
      <c r="AP556">
        <v>0</v>
      </c>
      <c r="AQ556">
        <v>0</v>
      </c>
      <c r="AR556" t="s">
        <v>95</v>
      </c>
      <c r="AS556" t="s">
        <v>95</v>
      </c>
      <c r="AT556" t="s">
        <v>95</v>
      </c>
      <c r="AU556" t="s">
        <v>95</v>
      </c>
      <c r="AV556" t="s">
        <v>95</v>
      </c>
      <c r="AW556" t="s">
        <v>95</v>
      </c>
      <c r="AX556" t="s">
        <v>95</v>
      </c>
      <c r="AY556" t="s">
        <v>95</v>
      </c>
      <c r="AZ556" t="s">
        <v>95</v>
      </c>
      <c r="BA556" t="s">
        <v>95</v>
      </c>
      <c r="BB556" t="s">
        <v>95</v>
      </c>
      <c r="BC556" t="s">
        <v>95</v>
      </c>
      <c r="BD556" t="s">
        <v>95</v>
      </c>
      <c r="BH556" t="s">
        <v>345</v>
      </c>
      <c r="BI556">
        <v>1</v>
      </c>
      <c r="BJ556" t="s">
        <v>97</v>
      </c>
      <c r="BK556" t="s">
        <v>180</v>
      </c>
      <c r="BL556">
        <v>0</v>
      </c>
      <c r="BM556">
        <v>0</v>
      </c>
      <c r="BN556">
        <v>0</v>
      </c>
      <c r="BO556">
        <v>0</v>
      </c>
      <c r="BP556">
        <v>0</v>
      </c>
      <c r="BQ556">
        <v>0</v>
      </c>
      <c r="BS556">
        <v>1</v>
      </c>
      <c r="BT556">
        <v>1</v>
      </c>
      <c r="BU556">
        <v>0</v>
      </c>
      <c r="BV556">
        <v>0</v>
      </c>
      <c r="BW556">
        <v>0</v>
      </c>
      <c r="BX556">
        <v>0</v>
      </c>
      <c r="BY556">
        <v>667</v>
      </c>
      <c r="BZ556" t="s">
        <v>123</v>
      </c>
      <c r="CA556" t="s">
        <v>123</v>
      </c>
      <c r="CG556" s="4">
        <v>1</v>
      </c>
      <c r="CH556" s="4">
        <v>1</v>
      </c>
      <c r="CI556" s="5">
        <v>0</v>
      </c>
      <c r="CJ556" s="5">
        <v>0</v>
      </c>
      <c r="CK556" s="5">
        <v>0</v>
      </c>
      <c r="CL556" s="5">
        <v>0</v>
      </c>
    </row>
    <row r="557" spans="1:90" hidden="1" x14ac:dyDescent="0.2">
      <c r="A557" t="s">
        <v>1085</v>
      </c>
      <c r="B557" t="s">
        <v>951</v>
      </c>
      <c r="C557" t="s">
        <v>147</v>
      </c>
      <c r="D557">
        <v>3.5</v>
      </c>
      <c r="E557" t="s">
        <v>317</v>
      </c>
      <c r="F557" t="s">
        <v>347</v>
      </c>
      <c r="G557" t="s">
        <v>348</v>
      </c>
      <c r="H557" t="s">
        <v>954</v>
      </c>
      <c r="I557">
        <v>9.9019999999999997E-2</v>
      </c>
      <c r="J557">
        <v>9.9018999999999996E-2</v>
      </c>
      <c r="K557">
        <v>16.274999999999999</v>
      </c>
      <c r="L557">
        <v>2132.6</v>
      </c>
      <c r="M557">
        <v>44.378999999999998</v>
      </c>
      <c r="N557" s="1">
        <v>81016000</v>
      </c>
      <c r="O557">
        <v>1.7850999999999999E-2</v>
      </c>
      <c r="P557">
        <v>1908.1</v>
      </c>
      <c r="Q557">
        <v>-32303</v>
      </c>
      <c r="R557">
        <v>0.93459000000000003</v>
      </c>
      <c r="S557">
        <v>0.92845</v>
      </c>
      <c r="T557">
        <v>49.283999999999999</v>
      </c>
      <c r="U557">
        <v>32.326999999999998</v>
      </c>
      <c r="V557">
        <v>0.93459000000000003</v>
      </c>
      <c r="W557">
        <v>0.93062</v>
      </c>
      <c r="X557">
        <v>49.283999999999999</v>
      </c>
      <c r="Y557">
        <v>32.326999999999998</v>
      </c>
      <c r="Z557">
        <v>0.76983000000000001</v>
      </c>
      <c r="AA557">
        <v>0.75588</v>
      </c>
      <c r="AB557">
        <v>92.447999999999993</v>
      </c>
      <c r="AC557">
        <v>74.340999999999994</v>
      </c>
      <c r="AD557">
        <v>36</v>
      </c>
      <c r="AE557">
        <v>36</v>
      </c>
      <c r="AF557" s="1">
        <v>9.0599999999999997E-6</v>
      </c>
      <c r="AG557" s="1">
        <v>2.3452000000000001E-7</v>
      </c>
      <c r="AH557" s="1">
        <v>8.8255000000000005E-6</v>
      </c>
      <c r="AI557">
        <v>36</v>
      </c>
      <c r="AJ557">
        <v>0</v>
      </c>
      <c r="AK557">
        <v>35</v>
      </c>
      <c r="AL557">
        <v>0</v>
      </c>
      <c r="AM557">
        <v>0</v>
      </c>
      <c r="AN557">
        <v>0</v>
      </c>
      <c r="AO557">
        <v>0.89168000000000003</v>
      </c>
      <c r="AP557">
        <v>0</v>
      </c>
      <c r="AQ557">
        <v>0</v>
      </c>
      <c r="AR557" t="s">
        <v>95</v>
      </c>
      <c r="AS557" t="s">
        <v>95</v>
      </c>
      <c r="AT557" t="s">
        <v>95</v>
      </c>
      <c r="AU557" t="s">
        <v>95</v>
      </c>
      <c r="AV557" t="s">
        <v>95</v>
      </c>
      <c r="AW557" t="s">
        <v>95</v>
      </c>
      <c r="AX557" t="s">
        <v>95</v>
      </c>
      <c r="AY557" t="s">
        <v>94</v>
      </c>
      <c r="AZ557" t="s">
        <v>95</v>
      </c>
      <c r="BA557" t="s">
        <v>94</v>
      </c>
      <c r="BB557" t="s">
        <v>95</v>
      </c>
      <c r="BC557" t="s">
        <v>94</v>
      </c>
      <c r="BD557" t="s">
        <v>95</v>
      </c>
      <c r="BH557" t="s">
        <v>341</v>
      </c>
      <c r="BI557">
        <v>1</v>
      </c>
      <c r="BJ557" t="s">
        <v>97</v>
      </c>
      <c r="BK557" t="s">
        <v>138</v>
      </c>
      <c r="BL557">
        <v>0</v>
      </c>
      <c r="BM557">
        <v>0</v>
      </c>
      <c r="BN557">
        <v>0</v>
      </c>
      <c r="BO557">
        <v>0</v>
      </c>
      <c r="BP557">
        <v>0</v>
      </c>
      <c r="BQ557">
        <v>0</v>
      </c>
      <c r="BS557">
        <v>1</v>
      </c>
      <c r="BT557">
        <v>1</v>
      </c>
      <c r="BU557">
        <v>0</v>
      </c>
      <c r="BV557">
        <v>0</v>
      </c>
      <c r="BW557">
        <v>0</v>
      </c>
      <c r="BX557">
        <v>0</v>
      </c>
      <c r="BY557">
        <v>668</v>
      </c>
      <c r="BZ557" t="s">
        <v>123</v>
      </c>
      <c r="CA557" t="s">
        <v>123</v>
      </c>
      <c r="CG557" s="4">
        <v>1</v>
      </c>
      <c r="CH557" s="4">
        <v>1</v>
      </c>
      <c r="CI557" s="5">
        <v>0</v>
      </c>
      <c r="CJ557" s="5">
        <v>0</v>
      </c>
      <c r="CK557" s="5">
        <v>0</v>
      </c>
      <c r="CL557" s="5">
        <v>0</v>
      </c>
    </row>
    <row r="558" spans="1:90" hidden="1" x14ac:dyDescent="0.2">
      <c r="A558" t="s">
        <v>1086</v>
      </c>
      <c r="B558" t="s">
        <v>951</v>
      </c>
      <c r="C558" t="s">
        <v>147</v>
      </c>
      <c r="D558">
        <v>3.5</v>
      </c>
      <c r="E558" t="s">
        <v>317</v>
      </c>
      <c r="F558" t="s">
        <v>350</v>
      </c>
      <c r="G558" t="s">
        <v>351</v>
      </c>
      <c r="H558" t="s">
        <v>954</v>
      </c>
      <c r="I558">
        <v>0.23355000000000001</v>
      </c>
      <c r="J558">
        <v>0.13963</v>
      </c>
      <c r="K558">
        <v>230.96</v>
      </c>
      <c r="L558">
        <v>2020.4</v>
      </c>
      <c r="M558">
        <v>18.815999999999999</v>
      </c>
      <c r="N558">
        <v>19115</v>
      </c>
      <c r="O558" s="1">
        <v>2.2827999999999999E-5</v>
      </c>
      <c r="P558">
        <v>1878.8</v>
      </c>
      <c r="Q558" s="1">
        <v>-459990</v>
      </c>
      <c r="R558">
        <v>0.99704999999999999</v>
      </c>
      <c r="S558">
        <v>0.99683999999999995</v>
      </c>
      <c r="T558">
        <v>202.97</v>
      </c>
      <c r="U558">
        <v>136.82</v>
      </c>
      <c r="V558">
        <v>0.98560000000000003</v>
      </c>
      <c r="W558">
        <v>0.98492000000000002</v>
      </c>
      <c r="X558">
        <v>448.43</v>
      </c>
      <c r="Y558">
        <v>314.99</v>
      </c>
      <c r="Z558">
        <v>0.64409000000000005</v>
      </c>
      <c r="AA558">
        <v>0.62714000000000003</v>
      </c>
      <c r="AB558">
        <v>2229.6999999999998</v>
      </c>
      <c r="AC558">
        <v>1853.1</v>
      </c>
      <c r="AD558">
        <v>45</v>
      </c>
      <c r="AE558">
        <v>39</v>
      </c>
      <c r="AF558">
        <v>0.67610000000000003</v>
      </c>
      <c r="AG558" s="1">
        <v>5.2314000000000001E-5</v>
      </c>
      <c r="AH558">
        <v>0.67605000000000004</v>
      </c>
      <c r="AI558">
        <v>39</v>
      </c>
      <c r="AJ558">
        <v>0</v>
      </c>
      <c r="AK558">
        <v>38</v>
      </c>
      <c r="AL558">
        <v>0</v>
      </c>
      <c r="AM558">
        <v>0</v>
      </c>
      <c r="AN558">
        <v>1</v>
      </c>
      <c r="AO558">
        <v>0.89925999999999995</v>
      </c>
      <c r="AP558">
        <v>0</v>
      </c>
      <c r="AQ558">
        <v>0</v>
      </c>
      <c r="AR558" t="s">
        <v>95</v>
      </c>
      <c r="AS558" t="s">
        <v>95</v>
      </c>
      <c r="AT558" t="s">
        <v>95</v>
      </c>
      <c r="AU558" t="s">
        <v>95</v>
      </c>
      <c r="AV558" t="s">
        <v>95</v>
      </c>
      <c r="AW558" t="s">
        <v>95</v>
      </c>
      <c r="AX558" t="s">
        <v>95</v>
      </c>
      <c r="AY558" t="s">
        <v>95</v>
      </c>
      <c r="AZ558" t="s">
        <v>95</v>
      </c>
      <c r="BA558" t="s">
        <v>95</v>
      </c>
      <c r="BB558" t="s">
        <v>95</v>
      </c>
      <c r="BC558" t="s">
        <v>95</v>
      </c>
      <c r="BD558" t="s">
        <v>95</v>
      </c>
      <c r="BI558">
        <v>0</v>
      </c>
      <c r="BJ558" t="s">
        <v>137</v>
      </c>
      <c r="BK558" t="s">
        <v>180</v>
      </c>
      <c r="BL558">
        <v>1</v>
      </c>
      <c r="BM558">
        <v>1</v>
      </c>
      <c r="BN558">
        <v>0</v>
      </c>
      <c r="BO558">
        <v>0</v>
      </c>
      <c r="BP558">
        <v>0</v>
      </c>
      <c r="BQ558">
        <v>0</v>
      </c>
      <c r="BS558">
        <v>1</v>
      </c>
      <c r="BT558">
        <v>1</v>
      </c>
      <c r="BU558">
        <v>0</v>
      </c>
      <c r="BV558">
        <v>0</v>
      </c>
      <c r="BW558">
        <v>0</v>
      </c>
      <c r="BX558">
        <v>0</v>
      </c>
      <c r="BY558">
        <v>669</v>
      </c>
      <c r="CG558" s="4">
        <v>1</v>
      </c>
      <c r="CH558" s="4">
        <v>1</v>
      </c>
      <c r="CI558" s="5">
        <v>0</v>
      </c>
      <c r="CJ558" s="5">
        <v>0</v>
      </c>
      <c r="CK558" s="5">
        <v>0</v>
      </c>
      <c r="CL558" s="5">
        <v>0</v>
      </c>
    </row>
    <row r="559" spans="1:90" hidden="1" x14ac:dyDescent="0.2">
      <c r="A559" t="s">
        <v>1087</v>
      </c>
      <c r="B559" t="s">
        <v>951</v>
      </c>
      <c r="C559" t="s">
        <v>147</v>
      </c>
      <c r="D559">
        <v>3.5</v>
      </c>
      <c r="E559" t="s">
        <v>317</v>
      </c>
      <c r="F559" t="s">
        <v>353</v>
      </c>
      <c r="G559" t="s">
        <v>354</v>
      </c>
      <c r="H559" t="s">
        <v>954</v>
      </c>
      <c r="I559">
        <v>0.34686</v>
      </c>
      <c r="J559">
        <v>0.14016000000000001</v>
      </c>
      <c r="K559">
        <v>25.161999999999999</v>
      </c>
      <c r="L559">
        <v>2014.2</v>
      </c>
      <c r="M559">
        <v>12.669</v>
      </c>
      <c r="N559">
        <v>1325.6</v>
      </c>
      <c r="O559">
        <v>1.0889999999999999E-3</v>
      </c>
      <c r="P559">
        <v>1920.5</v>
      </c>
      <c r="Q559">
        <v>-50088</v>
      </c>
      <c r="R559">
        <v>0.95004999999999995</v>
      </c>
      <c r="S559">
        <v>0.94611000000000001</v>
      </c>
      <c r="T559">
        <v>85.831999999999994</v>
      </c>
      <c r="U559">
        <v>47.923000000000002</v>
      </c>
      <c r="V559">
        <v>0.93052000000000001</v>
      </c>
      <c r="W559">
        <v>0.92696000000000001</v>
      </c>
      <c r="X559">
        <v>101.23</v>
      </c>
      <c r="Y559">
        <v>65.209999999999994</v>
      </c>
      <c r="Z559">
        <v>0.63066999999999995</v>
      </c>
      <c r="AA559">
        <v>0.61173</v>
      </c>
      <c r="AB559">
        <v>233.39</v>
      </c>
      <c r="AC559">
        <v>192.87</v>
      </c>
      <c r="AD559">
        <v>42</v>
      </c>
      <c r="AE559">
        <v>34</v>
      </c>
      <c r="AF559">
        <v>1.1134999999999999</v>
      </c>
      <c r="AG559">
        <v>7.5438000000000002E-4</v>
      </c>
      <c r="AH559">
        <v>1.1127</v>
      </c>
      <c r="AI559">
        <v>36</v>
      </c>
      <c r="AJ559">
        <v>0</v>
      </c>
      <c r="AK559">
        <v>35</v>
      </c>
      <c r="AL559">
        <v>0</v>
      </c>
      <c r="AM559">
        <v>0</v>
      </c>
      <c r="AN559">
        <v>1</v>
      </c>
      <c r="AO559">
        <v>0.85048999999999997</v>
      </c>
      <c r="AP559">
        <v>0</v>
      </c>
      <c r="AQ559">
        <v>0</v>
      </c>
      <c r="AR559" t="s">
        <v>95</v>
      </c>
      <c r="AS559" t="s">
        <v>95</v>
      </c>
      <c r="AT559" t="s">
        <v>95</v>
      </c>
      <c r="AU559" t="s">
        <v>95</v>
      </c>
      <c r="AV559" t="s">
        <v>95</v>
      </c>
      <c r="AW559" t="s">
        <v>95</v>
      </c>
      <c r="AX559" t="s">
        <v>95</v>
      </c>
      <c r="AY559" t="s">
        <v>95</v>
      </c>
      <c r="AZ559" t="s">
        <v>95</v>
      </c>
      <c r="BA559" t="s">
        <v>95</v>
      </c>
      <c r="BB559" t="s">
        <v>95</v>
      </c>
      <c r="BC559" t="s">
        <v>95</v>
      </c>
      <c r="BD559" t="s">
        <v>95</v>
      </c>
      <c r="BH559" t="s">
        <v>341</v>
      </c>
      <c r="BI559">
        <v>1</v>
      </c>
      <c r="BJ559" t="s">
        <v>97</v>
      </c>
      <c r="BK559" t="s">
        <v>138</v>
      </c>
      <c r="BL559">
        <v>0</v>
      </c>
      <c r="BM559">
        <v>0</v>
      </c>
      <c r="BN559">
        <v>0</v>
      </c>
      <c r="BO559">
        <v>0</v>
      </c>
      <c r="BP559">
        <v>0</v>
      </c>
      <c r="BQ559">
        <v>0</v>
      </c>
      <c r="BS559">
        <v>1</v>
      </c>
      <c r="BT559">
        <v>1</v>
      </c>
      <c r="BU559">
        <v>0</v>
      </c>
      <c r="BV559">
        <v>0</v>
      </c>
      <c r="BW559">
        <v>0</v>
      </c>
      <c r="BX559">
        <v>0</v>
      </c>
      <c r="BY559">
        <v>670</v>
      </c>
      <c r="BZ559" t="s">
        <v>123</v>
      </c>
      <c r="CA559" t="s">
        <v>123</v>
      </c>
      <c r="CG559" s="4">
        <v>1</v>
      </c>
      <c r="CH559" s="4">
        <v>1</v>
      </c>
      <c r="CI559" s="5">
        <v>0</v>
      </c>
      <c r="CJ559" s="5">
        <v>0</v>
      </c>
      <c r="CK559" s="5">
        <v>0</v>
      </c>
      <c r="CL559" s="5">
        <v>0</v>
      </c>
    </row>
    <row r="560" spans="1:90" hidden="1" x14ac:dyDescent="0.2">
      <c r="A560" t="s">
        <v>1088</v>
      </c>
      <c r="B560" t="s">
        <v>951</v>
      </c>
      <c r="C560" t="s">
        <v>147</v>
      </c>
      <c r="D560">
        <v>3.5</v>
      </c>
      <c r="E560" t="s">
        <v>317</v>
      </c>
      <c r="F560" t="s">
        <v>356</v>
      </c>
      <c r="G560" t="s">
        <v>357</v>
      </c>
      <c r="H560" t="s">
        <v>954</v>
      </c>
      <c r="I560">
        <v>0.29559000000000002</v>
      </c>
      <c r="J560">
        <v>0.16456000000000001</v>
      </c>
      <c r="K560">
        <v>3406.4</v>
      </c>
      <c r="L560">
        <v>2020.3</v>
      </c>
      <c r="M560">
        <v>14.867000000000001</v>
      </c>
      <c r="N560" s="1">
        <v>291210</v>
      </c>
      <c r="O560" s="1">
        <v>4.9698000000000005E-7</v>
      </c>
      <c r="P560">
        <v>1860.6</v>
      </c>
      <c r="Q560" s="1">
        <v>-6786000</v>
      </c>
      <c r="R560">
        <v>0.99487000000000003</v>
      </c>
      <c r="S560">
        <v>0.99448999999999999</v>
      </c>
      <c r="T560">
        <v>4197.1000000000004</v>
      </c>
      <c r="U560">
        <v>2713.2</v>
      </c>
      <c r="V560">
        <v>0.98092000000000001</v>
      </c>
      <c r="W560">
        <v>0.98001000000000005</v>
      </c>
      <c r="X560">
        <v>8093.7</v>
      </c>
      <c r="Y560">
        <v>4592.7</v>
      </c>
      <c r="Z560">
        <v>0.56993000000000005</v>
      </c>
      <c r="AA560">
        <v>0.54944999999999999</v>
      </c>
      <c r="AB560">
        <v>38430</v>
      </c>
      <c r="AC560">
        <v>30959</v>
      </c>
      <c r="AD560">
        <v>45</v>
      </c>
      <c r="AE560">
        <v>35</v>
      </c>
      <c r="AF560">
        <v>0.71358999999999995</v>
      </c>
      <c r="AG560" s="1">
        <v>3.7004E-5</v>
      </c>
      <c r="AH560">
        <v>0.71355000000000002</v>
      </c>
      <c r="AI560">
        <v>35</v>
      </c>
      <c r="AJ560">
        <v>0</v>
      </c>
      <c r="AK560">
        <v>34</v>
      </c>
      <c r="AL560">
        <v>0</v>
      </c>
      <c r="AM560">
        <v>0</v>
      </c>
      <c r="AN560">
        <v>1</v>
      </c>
      <c r="AO560">
        <v>0.88483999999999996</v>
      </c>
      <c r="AP560">
        <v>0</v>
      </c>
      <c r="AQ560">
        <v>0</v>
      </c>
      <c r="AR560" t="s">
        <v>95</v>
      </c>
      <c r="AS560" t="s">
        <v>95</v>
      </c>
      <c r="AT560" t="s">
        <v>95</v>
      </c>
      <c r="AU560" t="s">
        <v>95</v>
      </c>
      <c r="AV560" t="s">
        <v>95</v>
      </c>
      <c r="AW560" t="s">
        <v>95</v>
      </c>
      <c r="AX560" t="s">
        <v>95</v>
      </c>
      <c r="AY560" t="s">
        <v>95</v>
      </c>
      <c r="AZ560" t="s">
        <v>95</v>
      </c>
      <c r="BA560" t="s">
        <v>95</v>
      </c>
      <c r="BB560" t="s">
        <v>95</v>
      </c>
      <c r="BC560" t="s">
        <v>95</v>
      </c>
      <c r="BD560" t="s">
        <v>95</v>
      </c>
      <c r="BI560">
        <v>0</v>
      </c>
      <c r="BJ560" t="s">
        <v>137</v>
      </c>
      <c r="BK560" t="s">
        <v>180</v>
      </c>
      <c r="BL560">
        <v>1</v>
      </c>
      <c r="BM560">
        <v>1</v>
      </c>
      <c r="BN560">
        <v>0</v>
      </c>
      <c r="BO560">
        <v>0</v>
      </c>
      <c r="BP560">
        <v>0</v>
      </c>
      <c r="BQ560">
        <v>0</v>
      </c>
      <c r="BS560">
        <v>0</v>
      </c>
      <c r="BT560">
        <v>1</v>
      </c>
      <c r="BU560">
        <v>0</v>
      </c>
      <c r="BV560">
        <v>0</v>
      </c>
      <c r="BW560">
        <v>0</v>
      </c>
      <c r="BX560">
        <v>0</v>
      </c>
      <c r="BY560">
        <v>671</v>
      </c>
      <c r="BZ560" t="s">
        <v>123</v>
      </c>
      <c r="CG560" s="4">
        <v>1</v>
      </c>
      <c r="CH560" s="4">
        <v>1</v>
      </c>
      <c r="CI560" s="5">
        <v>0</v>
      </c>
      <c r="CJ560" s="5">
        <v>0</v>
      </c>
      <c r="CK560" s="5">
        <v>0</v>
      </c>
      <c r="CL560" s="5">
        <v>0</v>
      </c>
    </row>
    <row r="561" spans="1:90" hidden="1" x14ac:dyDescent="0.2">
      <c r="A561" t="s">
        <v>1089</v>
      </c>
      <c r="B561" t="s">
        <v>951</v>
      </c>
      <c r="C561" t="s">
        <v>147</v>
      </c>
      <c r="D561">
        <v>3.5</v>
      </c>
      <c r="E561" t="s">
        <v>317</v>
      </c>
      <c r="F561" t="s">
        <v>359</v>
      </c>
      <c r="G561" t="s">
        <v>360</v>
      </c>
      <c r="H561" t="s">
        <v>954</v>
      </c>
      <c r="I561">
        <v>0.21304000000000001</v>
      </c>
      <c r="J561">
        <v>0.21304000000000001</v>
      </c>
      <c r="K561">
        <v>440.94</v>
      </c>
      <c r="L561">
        <v>2070.6999999999998</v>
      </c>
      <c r="M561">
        <v>20.626999999999999</v>
      </c>
      <c r="N561" s="1">
        <v>1258200000</v>
      </c>
      <c r="O561" s="1">
        <v>1.7590999999999999E-7</v>
      </c>
      <c r="P561">
        <v>1899.3</v>
      </c>
      <c r="Q561" s="1">
        <v>-878090</v>
      </c>
      <c r="R561">
        <v>0.85960000000000003</v>
      </c>
      <c r="S561">
        <v>0.84850999999999999</v>
      </c>
      <c r="T561">
        <v>2979.4</v>
      </c>
      <c r="U561">
        <v>1418.5</v>
      </c>
      <c r="V561">
        <v>0.85960000000000003</v>
      </c>
      <c r="W561">
        <v>0.85240000000000005</v>
      </c>
      <c r="X561">
        <v>2979.4</v>
      </c>
      <c r="Y561">
        <v>1418.5</v>
      </c>
      <c r="Z561">
        <v>0.45180999999999999</v>
      </c>
      <c r="AA561">
        <v>0.42369000000000001</v>
      </c>
      <c r="AB561">
        <v>5887.2</v>
      </c>
      <c r="AC561">
        <v>4133.3</v>
      </c>
      <c r="AD561">
        <v>42</v>
      </c>
      <c r="AE561">
        <v>29</v>
      </c>
      <c r="AF561" s="1">
        <v>3.1544999999999997E-5</v>
      </c>
      <c r="AG561" s="1">
        <v>9.9352000000000002E-11</v>
      </c>
      <c r="AH561" s="1">
        <v>3.1544999999999997E-5</v>
      </c>
      <c r="AI561">
        <v>32</v>
      </c>
      <c r="AJ561">
        <v>0</v>
      </c>
      <c r="AK561">
        <v>28</v>
      </c>
      <c r="AL561">
        <v>0</v>
      </c>
      <c r="AM561">
        <v>0</v>
      </c>
      <c r="AN561">
        <v>1</v>
      </c>
      <c r="AO561">
        <v>0.61568999999999996</v>
      </c>
      <c r="AP561">
        <v>0</v>
      </c>
      <c r="AQ561">
        <v>0</v>
      </c>
      <c r="AR561" t="s">
        <v>95</v>
      </c>
      <c r="AS561" t="s">
        <v>95</v>
      </c>
      <c r="AT561" t="s">
        <v>95</v>
      </c>
      <c r="AU561" t="s">
        <v>95</v>
      </c>
      <c r="AV561" t="s">
        <v>95</v>
      </c>
      <c r="AW561" t="s">
        <v>95</v>
      </c>
      <c r="AX561" t="s">
        <v>94</v>
      </c>
      <c r="AY561" t="s">
        <v>94</v>
      </c>
      <c r="AZ561" t="s">
        <v>95</v>
      </c>
      <c r="BA561" t="s">
        <v>94</v>
      </c>
      <c r="BB561" t="s">
        <v>94</v>
      </c>
      <c r="BC561" t="s">
        <v>95</v>
      </c>
      <c r="BD561" t="s">
        <v>95</v>
      </c>
      <c r="BH561" t="s">
        <v>341</v>
      </c>
      <c r="BI561">
        <v>1</v>
      </c>
      <c r="BJ561" t="s">
        <v>97</v>
      </c>
      <c r="BK561" t="s">
        <v>138</v>
      </c>
      <c r="BL561">
        <v>0</v>
      </c>
      <c r="BM561">
        <v>0</v>
      </c>
      <c r="BN561">
        <v>0</v>
      </c>
      <c r="BO561">
        <v>0</v>
      </c>
      <c r="BP561">
        <v>0</v>
      </c>
      <c r="BQ561">
        <v>0</v>
      </c>
      <c r="BS561">
        <v>1</v>
      </c>
      <c r="BT561">
        <v>1</v>
      </c>
      <c r="BU561">
        <v>0</v>
      </c>
      <c r="BV561">
        <v>0</v>
      </c>
      <c r="BW561">
        <v>0</v>
      </c>
      <c r="BX561">
        <v>0</v>
      </c>
      <c r="BY561">
        <v>672</v>
      </c>
      <c r="BZ561" t="s">
        <v>123</v>
      </c>
      <c r="CA561" t="s">
        <v>123</v>
      </c>
      <c r="CG561" s="4">
        <v>1</v>
      </c>
      <c r="CH561" s="4">
        <v>1</v>
      </c>
      <c r="CI561" s="5">
        <v>0</v>
      </c>
      <c r="CJ561" s="5">
        <v>0</v>
      </c>
      <c r="CK561" s="5">
        <v>0</v>
      </c>
      <c r="CL561" s="5">
        <v>0</v>
      </c>
    </row>
    <row r="562" spans="1:90" hidden="1" x14ac:dyDescent="0.2">
      <c r="A562" t="s">
        <v>1090</v>
      </c>
      <c r="B562" t="s">
        <v>951</v>
      </c>
      <c r="C562" t="s">
        <v>147</v>
      </c>
      <c r="D562">
        <v>3.5</v>
      </c>
      <c r="E562" t="s">
        <v>317</v>
      </c>
      <c r="F562" t="s">
        <v>362</v>
      </c>
      <c r="G562" t="s">
        <v>357</v>
      </c>
      <c r="H562" t="s">
        <v>954</v>
      </c>
      <c r="I562">
        <v>0.18225</v>
      </c>
      <c r="J562">
        <v>0.14429</v>
      </c>
      <c r="K562">
        <v>18257</v>
      </c>
      <c r="L562">
        <v>2026.5</v>
      </c>
      <c r="M562">
        <v>24.113</v>
      </c>
      <c r="N562" s="1">
        <v>2961700</v>
      </c>
      <c r="O562" s="1">
        <v>3.8384999999999999E-7</v>
      </c>
      <c r="P562">
        <v>1824.7</v>
      </c>
      <c r="Q562" s="1">
        <v>-36357000</v>
      </c>
      <c r="R562">
        <v>0.98621000000000003</v>
      </c>
      <c r="S562">
        <v>0.98521000000000003</v>
      </c>
      <c r="T562">
        <v>34910</v>
      </c>
      <c r="U562">
        <v>22184</v>
      </c>
      <c r="V562">
        <v>0.98402000000000001</v>
      </c>
      <c r="W562">
        <v>0.98326000000000002</v>
      </c>
      <c r="X562">
        <v>37585</v>
      </c>
      <c r="Y562">
        <v>23613</v>
      </c>
      <c r="Z562">
        <v>0.63599000000000006</v>
      </c>
      <c r="AA562">
        <v>0.61865000000000003</v>
      </c>
      <c r="AB562" s="1">
        <v>179390</v>
      </c>
      <c r="AC562" s="1">
        <v>144770</v>
      </c>
      <c r="AD562">
        <v>45</v>
      </c>
      <c r="AE562">
        <v>43</v>
      </c>
      <c r="AF562">
        <v>0.35843000000000003</v>
      </c>
      <c r="AG562" s="1">
        <v>2.4556999999999999E-7</v>
      </c>
      <c r="AH562">
        <v>0.35843000000000003</v>
      </c>
      <c r="AI562">
        <v>43</v>
      </c>
      <c r="AJ562">
        <v>0</v>
      </c>
      <c r="AK562">
        <v>42</v>
      </c>
      <c r="AL562">
        <v>0</v>
      </c>
      <c r="AM562">
        <v>0</v>
      </c>
      <c r="AN562">
        <v>1</v>
      </c>
      <c r="AO562">
        <v>0.89044000000000001</v>
      </c>
      <c r="AP562">
        <v>0</v>
      </c>
      <c r="AQ562">
        <v>0</v>
      </c>
      <c r="AR562" t="s">
        <v>95</v>
      </c>
      <c r="AS562" t="s">
        <v>95</v>
      </c>
      <c r="AT562" t="s">
        <v>95</v>
      </c>
      <c r="AU562" t="s">
        <v>95</v>
      </c>
      <c r="AV562" t="s">
        <v>95</v>
      </c>
      <c r="AW562" t="s">
        <v>95</v>
      </c>
      <c r="AX562" t="s">
        <v>95</v>
      </c>
      <c r="AY562" t="s">
        <v>95</v>
      </c>
      <c r="AZ562" t="s">
        <v>95</v>
      </c>
      <c r="BA562" t="s">
        <v>95</v>
      </c>
      <c r="BB562" t="s">
        <v>95</v>
      </c>
      <c r="BC562" t="s">
        <v>96</v>
      </c>
      <c r="BD562" t="s">
        <v>95</v>
      </c>
      <c r="BI562">
        <v>0</v>
      </c>
      <c r="BJ562" t="s">
        <v>137</v>
      </c>
      <c r="BK562" t="s">
        <v>180</v>
      </c>
      <c r="BL562">
        <v>1</v>
      </c>
      <c r="BM562">
        <v>1</v>
      </c>
      <c r="BN562">
        <v>0</v>
      </c>
      <c r="BO562">
        <v>0</v>
      </c>
      <c r="BP562">
        <v>0</v>
      </c>
      <c r="BQ562">
        <v>0</v>
      </c>
      <c r="BS562">
        <v>0</v>
      </c>
      <c r="BT562">
        <v>1</v>
      </c>
      <c r="BU562">
        <v>0</v>
      </c>
      <c r="BV562">
        <v>0</v>
      </c>
      <c r="BW562">
        <v>0</v>
      </c>
      <c r="BX562">
        <v>0</v>
      </c>
      <c r="BY562">
        <v>673</v>
      </c>
      <c r="BZ562" t="s">
        <v>123</v>
      </c>
      <c r="CG562" s="4">
        <v>1</v>
      </c>
      <c r="CH562" s="4">
        <v>1</v>
      </c>
      <c r="CI562" s="5">
        <v>0</v>
      </c>
      <c r="CJ562" s="5">
        <v>0</v>
      </c>
      <c r="CK562" s="5">
        <v>0</v>
      </c>
      <c r="CL562" s="5">
        <v>0</v>
      </c>
    </row>
    <row r="563" spans="1:90" hidden="1" x14ac:dyDescent="0.2">
      <c r="A563" t="s">
        <v>1091</v>
      </c>
      <c r="B563" t="s">
        <v>951</v>
      </c>
      <c r="C563" t="s">
        <v>147</v>
      </c>
      <c r="D563">
        <v>3.5</v>
      </c>
      <c r="E563" t="s">
        <v>317</v>
      </c>
      <c r="F563" t="s">
        <v>364</v>
      </c>
      <c r="G563" t="s">
        <v>360</v>
      </c>
      <c r="H563" t="s">
        <v>954</v>
      </c>
      <c r="I563">
        <v>0.30386999999999997</v>
      </c>
      <c r="J563">
        <v>0.30385000000000001</v>
      </c>
      <c r="K563">
        <v>2271.8000000000002</v>
      </c>
      <c r="L563">
        <v>2058.6</v>
      </c>
      <c r="M563">
        <v>14.462</v>
      </c>
      <c r="N563" s="1">
        <v>18225000000</v>
      </c>
      <c r="O563" s="1">
        <v>6.0178999999999997E-11</v>
      </c>
      <c r="P563">
        <v>1903.3</v>
      </c>
      <c r="Q563" s="1">
        <v>-4522900</v>
      </c>
      <c r="R563">
        <v>0.79117999999999999</v>
      </c>
      <c r="S563">
        <v>0.77468999999999999</v>
      </c>
      <c r="T563">
        <v>20878</v>
      </c>
      <c r="U563">
        <v>9095.4</v>
      </c>
      <c r="V563">
        <v>0.79117999999999999</v>
      </c>
      <c r="W563">
        <v>0.78047</v>
      </c>
      <c r="X563">
        <v>20878</v>
      </c>
      <c r="Y563">
        <v>9095.2000000000007</v>
      </c>
      <c r="Z563">
        <v>0.36325000000000002</v>
      </c>
      <c r="AA563">
        <v>0.3306</v>
      </c>
      <c r="AB563">
        <v>36457</v>
      </c>
      <c r="AC563">
        <v>22406</v>
      </c>
      <c r="AD563">
        <v>42</v>
      </c>
      <c r="AE563">
        <v>35</v>
      </c>
      <c r="AF563" s="1">
        <v>1.4224E-5</v>
      </c>
      <c r="AG563" s="1">
        <v>4.1854000000000003E-12</v>
      </c>
      <c r="AH563" s="1">
        <v>1.4224E-5</v>
      </c>
      <c r="AI563">
        <v>40</v>
      </c>
      <c r="AJ563">
        <v>0</v>
      </c>
      <c r="AK563">
        <v>37</v>
      </c>
      <c r="AL563">
        <v>0</v>
      </c>
      <c r="AM563">
        <v>0</v>
      </c>
      <c r="AN563">
        <v>1</v>
      </c>
      <c r="AO563">
        <v>0.42787999999999998</v>
      </c>
      <c r="AP563">
        <v>0</v>
      </c>
      <c r="AQ563">
        <v>0</v>
      </c>
      <c r="AR563" t="s">
        <v>95</v>
      </c>
      <c r="AS563" t="s">
        <v>95</v>
      </c>
      <c r="AT563" t="s">
        <v>95</v>
      </c>
      <c r="AU563" t="s">
        <v>94</v>
      </c>
      <c r="AV563" t="s">
        <v>95</v>
      </c>
      <c r="AW563" t="s">
        <v>94</v>
      </c>
      <c r="AX563" t="s">
        <v>94</v>
      </c>
      <c r="AY563" t="s">
        <v>94</v>
      </c>
      <c r="AZ563" t="s">
        <v>95</v>
      </c>
      <c r="BA563" t="s">
        <v>94</v>
      </c>
      <c r="BB563" t="s">
        <v>94</v>
      </c>
      <c r="BC563" t="s">
        <v>94</v>
      </c>
      <c r="BD563" t="s">
        <v>94</v>
      </c>
      <c r="BH563" t="s">
        <v>341</v>
      </c>
      <c r="BI563">
        <v>1</v>
      </c>
      <c r="BJ563" t="s">
        <v>97</v>
      </c>
      <c r="BK563" t="s">
        <v>138</v>
      </c>
      <c r="BL563">
        <v>0</v>
      </c>
      <c r="BM563">
        <v>0</v>
      </c>
      <c r="BN563">
        <v>0</v>
      </c>
      <c r="BO563">
        <v>0</v>
      </c>
      <c r="BP563">
        <v>0</v>
      </c>
      <c r="BQ563">
        <v>0</v>
      </c>
      <c r="BS563">
        <v>1</v>
      </c>
      <c r="BT563">
        <v>1</v>
      </c>
      <c r="BU563">
        <v>0</v>
      </c>
      <c r="BV563">
        <v>0</v>
      </c>
      <c r="BW563">
        <v>0</v>
      </c>
      <c r="BX563">
        <v>0</v>
      </c>
      <c r="BY563">
        <v>674</v>
      </c>
      <c r="BZ563" t="s">
        <v>123</v>
      </c>
      <c r="CA563" t="s">
        <v>123</v>
      </c>
      <c r="CG563" s="4">
        <v>1</v>
      </c>
      <c r="CH563" s="4">
        <v>1</v>
      </c>
      <c r="CI563" s="5">
        <v>0</v>
      </c>
      <c r="CJ563" s="5">
        <v>0</v>
      </c>
      <c r="CK563" s="5">
        <v>0</v>
      </c>
      <c r="CL563" s="5">
        <v>0</v>
      </c>
    </row>
    <row r="564" spans="1:90" hidden="1" x14ac:dyDescent="0.2">
      <c r="A564" t="s">
        <v>1092</v>
      </c>
      <c r="B564" t="s">
        <v>951</v>
      </c>
      <c r="C564" t="s">
        <v>147</v>
      </c>
      <c r="D564">
        <v>3.5</v>
      </c>
      <c r="E564" t="s">
        <v>317</v>
      </c>
      <c r="F564" t="s">
        <v>366</v>
      </c>
      <c r="G564" t="s">
        <v>351</v>
      </c>
      <c r="H564" t="s">
        <v>954</v>
      </c>
      <c r="I564">
        <v>0.18915999999999999</v>
      </c>
      <c r="J564">
        <v>0.13031999999999999</v>
      </c>
      <c r="K564">
        <v>385.72</v>
      </c>
      <c r="L564">
        <v>2022.5</v>
      </c>
      <c r="M564">
        <v>23.231000000000002</v>
      </c>
      <c r="N564">
        <v>38610</v>
      </c>
      <c r="O564" s="1">
        <v>3.5407999999999997E-5</v>
      </c>
      <c r="P564">
        <v>1868.1</v>
      </c>
      <c r="Q564" s="1">
        <v>-768070</v>
      </c>
      <c r="R564">
        <v>0.99739</v>
      </c>
      <c r="S564">
        <v>0.99719999999999998</v>
      </c>
      <c r="T564">
        <v>310.63</v>
      </c>
      <c r="U564">
        <v>214.34</v>
      </c>
      <c r="V564">
        <v>0.99092999999999998</v>
      </c>
      <c r="W564">
        <v>0.99048999999999998</v>
      </c>
      <c r="X564">
        <v>579.25</v>
      </c>
      <c r="Y564">
        <v>413.35</v>
      </c>
      <c r="Z564">
        <v>0.67869000000000002</v>
      </c>
      <c r="AA564">
        <v>0.66339000000000004</v>
      </c>
      <c r="AB564">
        <v>3446.8</v>
      </c>
      <c r="AC564">
        <v>2877.9</v>
      </c>
      <c r="AD564">
        <v>45</v>
      </c>
      <c r="AE564">
        <v>45</v>
      </c>
      <c r="AF564">
        <v>0.54983000000000004</v>
      </c>
      <c r="AG564">
        <v>1.5540000000000001E-4</v>
      </c>
      <c r="AH564">
        <v>0.54967999999999995</v>
      </c>
      <c r="AI564">
        <v>45</v>
      </c>
      <c r="AJ564">
        <v>0</v>
      </c>
      <c r="AK564">
        <v>44</v>
      </c>
      <c r="AL564">
        <v>0</v>
      </c>
      <c r="AM564">
        <v>0</v>
      </c>
      <c r="AN564">
        <v>0</v>
      </c>
      <c r="AO564">
        <v>0.90158000000000005</v>
      </c>
      <c r="AP564">
        <v>0</v>
      </c>
      <c r="AQ564">
        <v>0</v>
      </c>
      <c r="AR564" t="s">
        <v>95</v>
      </c>
      <c r="AS564" t="s">
        <v>95</v>
      </c>
      <c r="AT564" t="s">
        <v>95</v>
      </c>
      <c r="AU564" t="s">
        <v>95</v>
      </c>
      <c r="AV564" t="s">
        <v>95</v>
      </c>
      <c r="AW564" t="s">
        <v>95</v>
      </c>
      <c r="AX564" t="s">
        <v>95</v>
      </c>
      <c r="AY564" t="s">
        <v>95</v>
      </c>
      <c r="AZ564" t="s">
        <v>95</v>
      </c>
      <c r="BA564" t="s">
        <v>95</v>
      </c>
      <c r="BB564" t="s">
        <v>95</v>
      </c>
      <c r="BC564" t="s">
        <v>95</v>
      </c>
      <c r="BD564" t="s">
        <v>95</v>
      </c>
      <c r="BI564">
        <v>0</v>
      </c>
      <c r="BJ564" t="s">
        <v>137</v>
      </c>
      <c r="BK564" t="s">
        <v>180</v>
      </c>
      <c r="BL564">
        <v>1</v>
      </c>
      <c r="BM564">
        <v>1</v>
      </c>
      <c r="BN564">
        <v>0</v>
      </c>
      <c r="BO564">
        <v>0</v>
      </c>
      <c r="BP564">
        <v>0</v>
      </c>
      <c r="BQ564">
        <v>0</v>
      </c>
      <c r="BS564">
        <v>1</v>
      </c>
      <c r="BT564">
        <v>1</v>
      </c>
      <c r="BU564">
        <v>0</v>
      </c>
      <c r="BV564">
        <v>0</v>
      </c>
      <c r="BW564">
        <v>0</v>
      </c>
      <c r="BX564">
        <v>0</v>
      </c>
      <c r="BY564">
        <v>675</v>
      </c>
      <c r="CG564" s="4">
        <v>1</v>
      </c>
      <c r="CH564" s="4">
        <v>1</v>
      </c>
      <c r="CI564" s="5">
        <v>0</v>
      </c>
      <c r="CJ564" s="5">
        <v>0</v>
      </c>
      <c r="CK564" s="5">
        <v>0</v>
      </c>
      <c r="CL564" s="5">
        <v>0</v>
      </c>
    </row>
    <row r="565" spans="1:90" hidden="1" x14ac:dyDescent="0.2">
      <c r="A565" t="s">
        <v>1093</v>
      </c>
      <c r="B565" t="s">
        <v>951</v>
      </c>
      <c r="C565" t="s">
        <v>147</v>
      </c>
      <c r="D565">
        <v>3.5</v>
      </c>
      <c r="E565" t="s">
        <v>317</v>
      </c>
      <c r="F565" t="s">
        <v>368</v>
      </c>
      <c r="G565" t="s">
        <v>354</v>
      </c>
      <c r="H565" t="s">
        <v>954</v>
      </c>
      <c r="I565">
        <v>0.19677</v>
      </c>
      <c r="J565">
        <v>0.13331999999999999</v>
      </c>
      <c r="K565">
        <v>39.192999999999998</v>
      </c>
      <c r="L565">
        <v>2019.1</v>
      </c>
      <c r="M565">
        <v>22.332999999999998</v>
      </c>
      <c r="N565">
        <v>3427.7</v>
      </c>
      <c r="O565">
        <v>2.0086E-4</v>
      </c>
      <c r="P565">
        <v>1899.5</v>
      </c>
      <c r="Q565">
        <v>-77999</v>
      </c>
      <c r="R565">
        <v>0.94611000000000001</v>
      </c>
      <c r="S565">
        <v>0.94184999999999997</v>
      </c>
      <c r="T565">
        <v>135.71</v>
      </c>
      <c r="U565">
        <v>78.037000000000006</v>
      </c>
      <c r="V565">
        <v>0.94155</v>
      </c>
      <c r="W565">
        <v>0.93855</v>
      </c>
      <c r="X565">
        <v>141.33000000000001</v>
      </c>
      <c r="Y565">
        <v>91.489000000000004</v>
      </c>
      <c r="Z565">
        <v>0.66041000000000005</v>
      </c>
      <c r="AA565">
        <v>0.64300000000000002</v>
      </c>
      <c r="AB565">
        <v>340.65</v>
      </c>
      <c r="AC565">
        <v>278.98</v>
      </c>
      <c r="AD565">
        <v>42</v>
      </c>
      <c r="AE565">
        <v>42</v>
      </c>
      <c r="AF565">
        <v>0.69403999999999999</v>
      </c>
      <c r="AG565">
        <v>2.9174000000000002E-4</v>
      </c>
      <c r="AH565">
        <v>0.69374999999999998</v>
      </c>
      <c r="AI565">
        <v>42</v>
      </c>
      <c r="AJ565">
        <v>0</v>
      </c>
      <c r="AK565">
        <v>40</v>
      </c>
      <c r="AL565">
        <v>0</v>
      </c>
      <c r="AM565">
        <v>0</v>
      </c>
      <c r="AN565">
        <v>1</v>
      </c>
      <c r="AO565">
        <v>0.83923000000000003</v>
      </c>
      <c r="AP565">
        <v>0</v>
      </c>
      <c r="AQ565">
        <v>0</v>
      </c>
      <c r="AR565" t="s">
        <v>95</v>
      </c>
      <c r="AS565" t="s">
        <v>95</v>
      </c>
      <c r="AT565" t="s">
        <v>95</v>
      </c>
      <c r="AU565" t="s">
        <v>95</v>
      </c>
      <c r="AV565" t="s">
        <v>95</v>
      </c>
      <c r="AW565" t="s">
        <v>95</v>
      </c>
      <c r="AX565" t="s">
        <v>95</v>
      </c>
      <c r="AY565" t="s">
        <v>95</v>
      </c>
      <c r="AZ565" t="s">
        <v>95</v>
      </c>
      <c r="BA565" t="s">
        <v>95</v>
      </c>
      <c r="BB565" t="s">
        <v>95</v>
      </c>
      <c r="BC565" t="s">
        <v>95</v>
      </c>
      <c r="BD565" t="s">
        <v>95</v>
      </c>
      <c r="BH565" t="s">
        <v>341</v>
      </c>
      <c r="BI565">
        <v>1</v>
      </c>
      <c r="BJ565" t="s">
        <v>97</v>
      </c>
      <c r="BK565" t="s">
        <v>138</v>
      </c>
      <c r="BL565">
        <v>0</v>
      </c>
      <c r="BM565">
        <v>0</v>
      </c>
      <c r="BN565">
        <v>0</v>
      </c>
      <c r="BO565">
        <v>0</v>
      </c>
      <c r="BP565">
        <v>0</v>
      </c>
      <c r="BQ565">
        <v>0</v>
      </c>
      <c r="BS565">
        <v>1</v>
      </c>
      <c r="BT565">
        <v>1</v>
      </c>
      <c r="BU565">
        <v>0</v>
      </c>
      <c r="BV565">
        <v>0</v>
      </c>
      <c r="BW565">
        <v>0</v>
      </c>
      <c r="BX565">
        <v>0</v>
      </c>
      <c r="BY565">
        <v>676</v>
      </c>
      <c r="BZ565" t="s">
        <v>123</v>
      </c>
      <c r="CA565" t="s">
        <v>123</v>
      </c>
      <c r="CG565" s="4">
        <v>1</v>
      </c>
      <c r="CH565" s="4">
        <v>1</v>
      </c>
      <c r="CI565" s="5">
        <v>0</v>
      </c>
      <c r="CJ565" s="5">
        <v>0</v>
      </c>
      <c r="CK565" s="5">
        <v>0</v>
      </c>
      <c r="CL565" s="5">
        <v>0</v>
      </c>
    </row>
    <row r="566" spans="1:90" hidden="1" x14ac:dyDescent="0.2">
      <c r="A566" t="s">
        <v>1094</v>
      </c>
      <c r="B566" t="s">
        <v>951</v>
      </c>
      <c r="C566" t="s">
        <v>1095</v>
      </c>
      <c r="D566">
        <v>1.1000000000000001</v>
      </c>
      <c r="E566" t="s">
        <v>90</v>
      </c>
      <c r="F566" t="s">
        <v>1096</v>
      </c>
      <c r="G566" t="s">
        <v>1097</v>
      </c>
      <c r="H566" t="s">
        <v>954</v>
      </c>
      <c r="I566">
        <v>0.26654</v>
      </c>
      <c r="J566">
        <v>0.16947000000000001</v>
      </c>
      <c r="K566">
        <v>16.52</v>
      </c>
      <c r="L566">
        <v>2021.3</v>
      </c>
      <c r="M566">
        <v>16.486999999999998</v>
      </c>
      <c r="N566">
        <v>380.81</v>
      </c>
      <c r="O566">
        <v>3.3427999999999999E-3</v>
      </c>
      <c r="P566">
        <v>1956.9</v>
      </c>
      <c r="Q566">
        <v>-33211</v>
      </c>
      <c r="R566">
        <v>0.99558000000000002</v>
      </c>
      <c r="S566">
        <v>0.99424999999999997</v>
      </c>
      <c r="T566">
        <v>4.5796000000000001</v>
      </c>
      <c r="U566">
        <v>3.6886000000000001</v>
      </c>
      <c r="V566">
        <v>0.98353999999999997</v>
      </c>
      <c r="W566">
        <v>0.98055000000000003</v>
      </c>
      <c r="X566">
        <v>8.8336000000000006</v>
      </c>
      <c r="Y566">
        <v>7.7196999999999996</v>
      </c>
      <c r="Z566">
        <v>0.93540000000000001</v>
      </c>
      <c r="AA566">
        <v>0.92366000000000004</v>
      </c>
      <c r="AB566">
        <v>17.5</v>
      </c>
      <c r="AC566">
        <v>15.313000000000001</v>
      </c>
      <c r="AD566">
        <v>14</v>
      </c>
      <c r="AE566">
        <v>14</v>
      </c>
      <c r="AF566">
        <v>0.60099000000000002</v>
      </c>
      <c r="AG566">
        <v>6.6174999999999998E-2</v>
      </c>
      <c r="AH566">
        <v>0.53481000000000001</v>
      </c>
      <c r="AI566">
        <v>14</v>
      </c>
      <c r="AJ566">
        <v>0</v>
      </c>
      <c r="AK566">
        <v>13</v>
      </c>
      <c r="AL566">
        <v>0</v>
      </c>
      <c r="AM566">
        <v>0</v>
      </c>
      <c r="AN566">
        <v>0</v>
      </c>
      <c r="AO566">
        <v>0.86367000000000005</v>
      </c>
      <c r="AP566">
        <v>0</v>
      </c>
      <c r="AQ566">
        <v>0</v>
      </c>
      <c r="AR566" t="s">
        <v>95</v>
      </c>
      <c r="AS566" t="s">
        <v>95</v>
      </c>
      <c r="AT566" t="s">
        <v>95</v>
      </c>
      <c r="AU566" t="s">
        <v>95</v>
      </c>
      <c r="AV566" t="s">
        <v>95</v>
      </c>
      <c r="AW566" t="s">
        <v>95</v>
      </c>
      <c r="AX566" t="s">
        <v>95</v>
      </c>
      <c r="AY566" t="s">
        <v>95</v>
      </c>
      <c r="AZ566" t="s">
        <v>95</v>
      </c>
      <c r="BA566" t="s">
        <v>95</v>
      </c>
      <c r="BB566" t="s">
        <v>95</v>
      </c>
      <c r="BC566" t="s">
        <v>95</v>
      </c>
      <c r="BD566" t="s">
        <v>95</v>
      </c>
      <c r="BE566">
        <v>1</v>
      </c>
      <c r="BI566">
        <v>0</v>
      </c>
      <c r="BL566">
        <v>1</v>
      </c>
      <c r="BM566">
        <v>1</v>
      </c>
      <c r="BN566">
        <v>0</v>
      </c>
      <c r="BO566">
        <v>2</v>
      </c>
      <c r="BP566">
        <v>0</v>
      </c>
      <c r="BQ566">
        <v>0</v>
      </c>
      <c r="BS566">
        <v>1</v>
      </c>
      <c r="BT566">
        <v>1</v>
      </c>
      <c r="BU566">
        <v>0</v>
      </c>
      <c r="BV566">
        <v>0</v>
      </c>
      <c r="BW566">
        <v>0</v>
      </c>
      <c r="BX566">
        <v>0</v>
      </c>
      <c r="BY566">
        <v>677</v>
      </c>
      <c r="CG566" s="4">
        <v>1</v>
      </c>
      <c r="CH566" s="4">
        <v>1</v>
      </c>
      <c r="CI566" s="5">
        <v>0</v>
      </c>
      <c r="CJ566" s="5">
        <v>0</v>
      </c>
      <c r="CK566" s="5">
        <v>0</v>
      </c>
      <c r="CL566" s="5">
        <v>0</v>
      </c>
    </row>
    <row r="567" spans="1:90" hidden="1" x14ac:dyDescent="0.2">
      <c r="A567" t="s">
        <v>1098</v>
      </c>
      <c r="B567" t="s">
        <v>951</v>
      </c>
      <c r="C567" t="s">
        <v>1095</v>
      </c>
      <c r="D567">
        <v>1.1000000000000001</v>
      </c>
      <c r="E567" t="s">
        <v>90</v>
      </c>
      <c r="F567" t="s">
        <v>952</v>
      </c>
      <c r="G567" t="s">
        <v>92</v>
      </c>
      <c r="H567" t="s">
        <v>954</v>
      </c>
      <c r="I567">
        <v>0.22237999999999999</v>
      </c>
      <c r="J567">
        <v>0.11254</v>
      </c>
      <c r="K567">
        <v>1.0115000000000001E-2</v>
      </c>
      <c r="L567">
        <v>2018.1</v>
      </c>
      <c r="M567">
        <v>19.760999999999999</v>
      </c>
      <c r="N567">
        <v>0.19719</v>
      </c>
      <c r="O567" s="1">
        <v>3.0336000000000003E-10</v>
      </c>
      <c r="P567">
        <v>1844.4</v>
      </c>
      <c r="Q567">
        <v>-20.315000000000001</v>
      </c>
      <c r="R567">
        <v>0.97140000000000004</v>
      </c>
      <c r="S567">
        <v>0.95913999999999999</v>
      </c>
      <c r="T567">
        <v>5.4939000000000003E-3</v>
      </c>
      <c r="U567">
        <v>4.4473999999999998E-3</v>
      </c>
      <c r="V567">
        <v>0.95299999999999996</v>
      </c>
      <c r="W567">
        <v>0.94125000000000003</v>
      </c>
      <c r="X567">
        <v>7.0419999999999996E-3</v>
      </c>
      <c r="Y567">
        <v>6.0511999999999996E-3</v>
      </c>
      <c r="Z567">
        <v>0.96970999999999996</v>
      </c>
      <c r="AA567">
        <v>0.96214</v>
      </c>
      <c r="AB567">
        <v>5.653E-3</v>
      </c>
      <c r="AC567">
        <v>4.4397999999999998E-3</v>
      </c>
      <c r="AD567">
        <v>11</v>
      </c>
      <c r="AE567">
        <v>11</v>
      </c>
      <c r="AF567">
        <v>0.70082999999999995</v>
      </c>
      <c r="AG567">
        <v>0.20132</v>
      </c>
      <c r="AH567">
        <v>0.49951000000000001</v>
      </c>
      <c r="AI567">
        <v>11</v>
      </c>
      <c r="AJ567">
        <v>1</v>
      </c>
      <c r="AK567">
        <v>10</v>
      </c>
      <c r="AL567">
        <v>0</v>
      </c>
      <c r="AM567">
        <v>0</v>
      </c>
      <c r="AN567">
        <v>0</v>
      </c>
      <c r="AO567">
        <v>0.89471999999999996</v>
      </c>
      <c r="AP567">
        <v>1</v>
      </c>
      <c r="AQ567">
        <v>1</v>
      </c>
      <c r="AR567" t="s">
        <v>95</v>
      </c>
      <c r="AS567" t="s">
        <v>95</v>
      </c>
      <c r="AT567" t="s">
        <v>95</v>
      </c>
      <c r="AU567" t="s">
        <v>95</v>
      </c>
      <c r="AV567" t="s">
        <v>95</v>
      </c>
      <c r="AW567" t="s">
        <v>95</v>
      </c>
      <c r="AX567" t="s">
        <v>95</v>
      </c>
      <c r="AY567" t="s">
        <v>95</v>
      </c>
      <c r="AZ567" t="s">
        <v>95</v>
      </c>
      <c r="BA567" t="s">
        <v>95</v>
      </c>
      <c r="BB567" t="s">
        <v>95</v>
      </c>
      <c r="BC567" t="s">
        <v>95</v>
      </c>
      <c r="BD567" t="s">
        <v>95</v>
      </c>
      <c r="BE567">
        <v>1</v>
      </c>
      <c r="BI567">
        <v>0</v>
      </c>
      <c r="BL567">
        <v>1</v>
      </c>
      <c r="BM567">
        <v>1</v>
      </c>
      <c r="BN567">
        <v>0</v>
      </c>
      <c r="BO567">
        <v>0</v>
      </c>
      <c r="BP567">
        <v>0</v>
      </c>
      <c r="BQ567">
        <v>0</v>
      </c>
      <c r="BS567">
        <v>1</v>
      </c>
      <c r="BT567">
        <v>1</v>
      </c>
      <c r="BU567">
        <v>0</v>
      </c>
      <c r="BV567">
        <v>0</v>
      </c>
      <c r="BW567">
        <v>0</v>
      </c>
      <c r="BX567">
        <v>0</v>
      </c>
      <c r="BY567">
        <v>678</v>
      </c>
      <c r="CG567" s="4">
        <v>1</v>
      </c>
      <c r="CH567" s="4">
        <v>1</v>
      </c>
      <c r="CI567" s="5">
        <v>0</v>
      </c>
      <c r="CJ567" s="5">
        <v>0</v>
      </c>
      <c r="CK567" s="5">
        <v>0</v>
      </c>
      <c r="CL567" s="5">
        <v>0</v>
      </c>
    </row>
    <row r="568" spans="1:90" hidden="1" x14ac:dyDescent="0.2">
      <c r="A568" t="s">
        <v>1099</v>
      </c>
      <c r="B568" t="s">
        <v>951</v>
      </c>
      <c r="C568" t="s">
        <v>1095</v>
      </c>
      <c r="D568">
        <v>1.1000000000000001</v>
      </c>
      <c r="E568" t="s">
        <v>90</v>
      </c>
      <c r="F568" t="s">
        <v>956</v>
      </c>
      <c r="G568" t="s">
        <v>107</v>
      </c>
      <c r="H568" t="s">
        <v>954</v>
      </c>
      <c r="I568">
        <v>0.22237999999999999</v>
      </c>
      <c r="J568">
        <v>0.11254</v>
      </c>
      <c r="K568">
        <v>1.0115000000000001E-2</v>
      </c>
      <c r="L568">
        <v>2018.1</v>
      </c>
      <c r="M568">
        <v>19.760999999999999</v>
      </c>
      <c r="N568">
        <v>0.19719</v>
      </c>
      <c r="O568" s="1">
        <v>3.0336000000000003E-10</v>
      </c>
      <c r="P568">
        <v>1844.4</v>
      </c>
      <c r="Q568">
        <v>-20.315000000000001</v>
      </c>
      <c r="R568">
        <v>0.97140000000000004</v>
      </c>
      <c r="S568">
        <v>0.95913999999999999</v>
      </c>
      <c r="T568">
        <v>5.4939000000000003E-3</v>
      </c>
      <c r="U568">
        <v>4.4473999999999998E-3</v>
      </c>
      <c r="V568">
        <v>0.95299999999999996</v>
      </c>
      <c r="W568">
        <v>0.94125000000000003</v>
      </c>
      <c r="X568">
        <v>7.0419999999999996E-3</v>
      </c>
      <c r="Y568">
        <v>6.0511999999999996E-3</v>
      </c>
      <c r="Z568">
        <v>0.96970999999999996</v>
      </c>
      <c r="AA568">
        <v>0.96214</v>
      </c>
      <c r="AB568">
        <v>5.653E-3</v>
      </c>
      <c r="AC568">
        <v>4.4397999999999998E-3</v>
      </c>
      <c r="AD568">
        <v>11</v>
      </c>
      <c r="AE568">
        <v>11</v>
      </c>
      <c r="AF568">
        <v>0.70082999999999995</v>
      </c>
      <c r="AG568">
        <v>0.20132</v>
      </c>
      <c r="AH568">
        <v>0.49951000000000001</v>
      </c>
      <c r="AI568">
        <v>11</v>
      </c>
      <c r="AJ568">
        <v>1</v>
      </c>
      <c r="AK568">
        <v>10</v>
      </c>
      <c r="AL568">
        <v>0</v>
      </c>
      <c r="AM568">
        <v>0</v>
      </c>
      <c r="AN568">
        <v>0</v>
      </c>
      <c r="AO568">
        <v>0.89471999999999996</v>
      </c>
      <c r="AP568">
        <v>1</v>
      </c>
      <c r="AQ568">
        <v>1</v>
      </c>
      <c r="AR568" t="s">
        <v>95</v>
      </c>
      <c r="AS568" t="s">
        <v>95</v>
      </c>
      <c r="AT568" t="s">
        <v>95</v>
      </c>
      <c r="AU568" t="s">
        <v>95</v>
      </c>
      <c r="AV568" t="s">
        <v>95</v>
      </c>
      <c r="AW568" t="s">
        <v>95</v>
      </c>
      <c r="AX568" t="s">
        <v>95</v>
      </c>
      <c r="AY568" t="s">
        <v>95</v>
      </c>
      <c r="AZ568" t="s">
        <v>95</v>
      </c>
      <c r="BA568" t="s">
        <v>95</v>
      </c>
      <c r="BB568" t="s">
        <v>95</v>
      </c>
      <c r="BC568" t="s">
        <v>95</v>
      </c>
      <c r="BD568" t="s">
        <v>95</v>
      </c>
      <c r="BI568">
        <v>0</v>
      </c>
      <c r="BJ568" t="s">
        <v>108</v>
      </c>
      <c r="BK568" t="s">
        <v>109</v>
      </c>
      <c r="BL568">
        <v>1</v>
      </c>
      <c r="BM568">
        <v>1</v>
      </c>
      <c r="BN568">
        <v>0</v>
      </c>
      <c r="BO568">
        <v>1</v>
      </c>
      <c r="BP568">
        <v>0</v>
      </c>
      <c r="BQ568">
        <v>0</v>
      </c>
      <c r="BS568">
        <v>1</v>
      </c>
      <c r="BT568">
        <v>1</v>
      </c>
      <c r="BU568">
        <v>0</v>
      </c>
      <c r="BV568">
        <v>1</v>
      </c>
      <c r="BW568">
        <v>0</v>
      </c>
      <c r="BX568">
        <v>0</v>
      </c>
      <c r="BY568">
        <v>679</v>
      </c>
      <c r="CG568" s="4">
        <v>1</v>
      </c>
      <c r="CH568" s="4">
        <v>1</v>
      </c>
      <c r="CI568" s="5">
        <v>0</v>
      </c>
      <c r="CJ568" s="5">
        <v>1</v>
      </c>
      <c r="CK568" s="5">
        <v>0</v>
      </c>
      <c r="CL568" s="5">
        <v>0</v>
      </c>
    </row>
    <row r="569" spans="1:90" hidden="1" x14ac:dyDescent="0.2">
      <c r="A569" t="s">
        <v>1100</v>
      </c>
      <c r="B569" t="s">
        <v>951</v>
      </c>
      <c r="C569" t="s">
        <v>1095</v>
      </c>
      <c r="D569">
        <v>2.4</v>
      </c>
      <c r="E569" t="s">
        <v>628</v>
      </c>
      <c r="F569" t="s">
        <v>958</v>
      </c>
      <c r="G569" t="s">
        <v>959</v>
      </c>
      <c r="H569" t="s">
        <v>954</v>
      </c>
      <c r="J569">
        <v>1.4151999999999999E-3</v>
      </c>
      <c r="K569">
        <v>5.3813000000000003E-3</v>
      </c>
      <c r="O569">
        <v>1555.6</v>
      </c>
      <c r="P569" s="1">
        <v>157450</v>
      </c>
      <c r="Q569">
        <v>-9.8949999999999996</v>
      </c>
      <c r="V569">
        <v>-2074.5</v>
      </c>
      <c r="W569">
        <v>-6225.4</v>
      </c>
      <c r="X569">
        <v>0.95255000000000001</v>
      </c>
      <c r="Y569">
        <v>0.95232000000000006</v>
      </c>
      <c r="Z569">
        <v>0.90664</v>
      </c>
      <c r="AA569">
        <v>0.71991000000000005</v>
      </c>
      <c r="AB569">
        <v>6.3888E-3</v>
      </c>
      <c r="AC569">
        <v>5.2757999999999998E-3</v>
      </c>
      <c r="AD569">
        <v>4</v>
      </c>
      <c r="AE569">
        <v>4</v>
      </c>
      <c r="AI569">
        <v>11</v>
      </c>
      <c r="AJ569">
        <v>0</v>
      </c>
      <c r="AK569">
        <v>3</v>
      </c>
      <c r="AL569">
        <v>0</v>
      </c>
      <c r="AM569">
        <v>0</v>
      </c>
      <c r="AN569">
        <v>0</v>
      </c>
      <c r="AO569">
        <v>0.74636999999999998</v>
      </c>
      <c r="AP569">
        <v>1</v>
      </c>
      <c r="AQ569">
        <v>1</v>
      </c>
      <c r="AR569" t="s">
        <v>96</v>
      </c>
      <c r="AS569" t="s">
        <v>94</v>
      </c>
      <c r="AT569" t="s">
        <v>95</v>
      </c>
      <c r="AU569" t="s">
        <v>95</v>
      </c>
      <c r="AV569" t="s">
        <v>95</v>
      </c>
      <c r="AW569" t="s">
        <v>95</v>
      </c>
      <c r="AX569" t="s">
        <v>95</v>
      </c>
      <c r="AY569" t="s">
        <v>94</v>
      </c>
      <c r="AZ569" t="s">
        <v>95</v>
      </c>
      <c r="BA569" t="s">
        <v>96</v>
      </c>
      <c r="BB569" t="s">
        <v>94</v>
      </c>
      <c r="BC569" t="s">
        <v>94</v>
      </c>
      <c r="BD569" t="s">
        <v>94</v>
      </c>
      <c r="BE569">
        <v>3</v>
      </c>
      <c r="BG569" t="s">
        <v>999</v>
      </c>
      <c r="BI569">
        <v>0</v>
      </c>
      <c r="BS569">
        <v>1</v>
      </c>
      <c r="BT569">
        <v>1</v>
      </c>
      <c r="BU569">
        <v>0</v>
      </c>
      <c r="BV569">
        <v>0</v>
      </c>
      <c r="BW569">
        <v>0</v>
      </c>
      <c r="BX569">
        <v>1</v>
      </c>
      <c r="BY569">
        <v>680</v>
      </c>
      <c r="CG569" s="4">
        <v>0</v>
      </c>
      <c r="CH569" s="4">
        <v>1</v>
      </c>
      <c r="CI569" s="5">
        <v>0</v>
      </c>
      <c r="CJ569" s="5">
        <v>0</v>
      </c>
      <c r="CK569" s="5">
        <v>0</v>
      </c>
      <c r="CL569" s="5">
        <v>1</v>
      </c>
    </row>
    <row r="570" spans="1:90" hidden="1" x14ac:dyDescent="0.2">
      <c r="A570" t="s">
        <v>1101</v>
      </c>
      <c r="B570" t="s">
        <v>951</v>
      </c>
      <c r="C570" t="s">
        <v>1095</v>
      </c>
      <c r="D570">
        <v>2.4</v>
      </c>
      <c r="E570" t="s">
        <v>628</v>
      </c>
      <c r="F570" t="s">
        <v>961</v>
      </c>
      <c r="G570" t="s">
        <v>959</v>
      </c>
      <c r="H570" t="s">
        <v>954</v>
      </c>
      <c r="I570">
        <v>2.1825000000000001E-2</v>
      </c>
      <c r="J570">
        <v>2.1881000000000001E-3</v>
      </c>
      <c r="K570">
        <v>1.3298000000000001E-2</v>
      </c>
      <c r="L570">
        <v>2428.4</v>
      </c>
      <c r="M570">
        <v>201.34</v>
      </c>
      <c r="N570">
        <v>4968</v>
      </c>
      <c r="O570">
        <v>1555.2</v>
      </c>
      <c r="P570" s="1">
        <v>157490</v>
      </c>
      <c r="Q570">
        <v>-26.193999999999999</v>
      </c>
      <c r="R570">
        <v>0.90508</v>
      </c>
      <c r="S570" t="e">
        <f>-inf</f>
        <v>#NAME?</v>
      </c>
      <c r="T570">
        <v>1.6011000000000001E-2</v>
      </c>
      <c r="U570">
        <v>1.3181E-2</v>
      </c>
      <c r="V570">
        <v>-138.38999999999999</v>
      </c>
      <c r="W570">
        <v>-417.16</v>
      </c>
      <c r="X570">
        <v>0.61358000000000001</v>
      </c>
      <c r="Y570">
        <v>0.61138000000000003</v>
      </c>
      <c r="Z570">
        <v>0.89617000000000002</v>
      </c>
      <c r="AA570">
        <v>0.6885</v>
      </c>
      <c r="AB570">
        <v>1.6747000000000001E-2</v>
      </c>
      <c r="AC570">
        <v>1.3952000000000001E-2</v>
      </c>
      <c r="AD570">
        <v>4</v>
      </c>
      <c r="AE570">
        <v>4</v>
      </c>
      <c r="AF570">
        <v>1.3776000000000001E-4</v>
      </c>
      <c r="AG570">
        <v>1.1276E-4</v>
      </c>
      <c r="AH570" s="1">
        <v>2.5000000000000001E-5</v>
      </c>
      <c r="AI570">
        <v>11</v>
      </c>
      <c r="AJ570">
        <v>0</v>
      </c>
      <c r="AK570">
        <v>2</v>
      </c>
      <c r="AL570">
        <v>0</v>
      </c>
      <c r="AM570">
        <v>1</v>
      </c>
      <c r="AN570">
        <v>0</v>
      </c>
      <c r="AO570">
        <v>0.73604999999999998</v>
      </c>
      <c r="AP570">
        <v>1</v>
      </c>
      <c r="AQ570">
        <v>1</v>
      </c>
      <c r="AR570" t="s">
        <v>95</v>
      </c>
      <c r="AS570" t="s">
        <v>94</v>
      </c>
      <c r="AT570" t="s">
        <v>95</v>
      </c>
      <c r="AU570" t="s">
        <v>95</v>
      </c>
      <c r="AV570" t="s">
        <v>95</v>
      </c>
      <c r="AW570" t="s">
        <v>95</v>
      </c>
      <c r="AX570" t="s">
        <v>95</v>
      </c>
      <c r="AY570" t="s">
        <v>94</v>
      </c>
      <c r="AZ570" t="s">
        <v>95</v>
      </c>
      <c r="BA570" t="s">
        <v>94</v>
      </c>
      <c r="BB570" t="s">
        <v>94</v>
      </c>
      <c r="BC570" t="s">
        <v>94</v>
      </c>
      <c r="BD570" t="s">
        <v>94</v>
      </c>
      <c r="BE570">
        <v>2</v>
      </c>
      <c r="BI570">
        <v>0</v>
      </c>
      <c r="BS570">
        <v>1</v>
      </c>
      <c r="BT570">
        <v>1</v>
      </c>
      <c r="BU570">
        <v>0</v>
      </c>
      <c r="BV570">
        <v>0</v>
      </c>
      <c r="BW570">
        <v>0</v>
      </c>
      <c r="BX570">
        <v>0</v>
      </c>
      <c r="BY570">
        <v>681</v>
      </c>
      <c r="CG570" s="4">
        <v>1</v>
      </c>
      <c r="CH570" s="4">
        <v>1</v>
      </c>
      <c r="CI570" s="5">
        <v>0</v>
      </c>
      <c r="CJ570" s="5">
        <v>0</v>
      </c>
      <c r="CK570" s="5">
        <v>0</v>
      </c>
      <c r="CL570" s="5">
        <v>0</v>
      </c>
    </row>
    <row r="571" spans="1:90" hidden="1" x14ac:dyDescent="0.2">
      <c r="A571" t="s">
        <v>1102</v>
      </c>
      <c r="B571" t="s">
        <v>951</v>
      </c>
      <c r="C571" t="s">
        <v>1095</v>
      </c>
      <c r="D571">
        <v>2.4</v>
      </c>
      <c r="E571" t="s">
        <v>628</v>
      </c>
      <c r="F571" t="s">
        <v>963</v>
      </c>
      <c r="G571" t="s">
        <v>959</v>
      </c>
      <c r="H571" t="s">
        <v>954</v>
      </c>
      <c r="I571">
        <v>0.12289</v>
      </c>
      <c r="J571">
        <v>3.6076999999999998E-2</v>
      </c>
      <c r="K571">
        <v>2.6164E-2</v>
      </c>
      <c r="L571">
        <v>2009.1</v>
      </c>
      <c r="M571">
        <v>35.758000000000003</v>
      </c>
      <c r="N571">
        <v>1.0344</v>
      </c>
      <c r="O571">
        <v>1.2305999999999999</v>
      </c>
      <c r="P571">
        <v>2031.2</v>
      </c>
      <c r="Q571">
        <v>-52.030999999999999</v>
      </c>
      <c r="R571">
        <v>0.99982000000000004</v>
      </c>
      <c r="S571" t="e">
        <f>-inf</f>
        <v>#NAME?</v>
      </c>
      <c r="T571">
        <v>1.2925E-3</v>
      </c>
      <c r="U571">
        <v>1.1466E-3</v>
      </c>
      <c r="V571">
        <v>0.98350000000000004</v>
      </c>
      <c r="W571">
        <v>0.95048999999999995</v>
      </c>
      <c r="X571">
        <v>1.247E-2</v>
      </c>
      <c r="Y571">
        <v>1.1927999999999999E-2</v>
      </c>
      <c r="Z571">
        <v>0.99443000000000004</v>
      </c>
      <c r="AA571">
        <v>0.98329</v>
      </c>
      <c r="AB571">
        <v>7.2439999999999996E-3</v>
      </c>
      <c r="AC571">
        <v>6.8411000000000001E-3</v>
      </c>
      <c r="AD571">
        <v>4</v>
      </c>
      <c r="AE571">
        <v>4</v>
      </c>
      <c r="AF571">
        <v>0.81211999999999995</v>
      </c>
      <c r="AG571">
        <v>0.55981999999999998</v>
      </c>
      <c r="AH571">
        <v>0.25230999999999998</v>
      </c>
      <c r="AI571">
        <v>11</v>
      </c>
      <c r="AJ571">
        <v>0</v>
      </c>
      <c r="AK571">
        <v>3</v>
      </c>
      <c r="AL571">
        <v>0</v>
      </c>
      <c r="AM571">
        <v>0</v>
      </c>
      <c r="AN571">
        <v>0</v>
      </c>
      <c r="AO571">
        <v>0.74097000000000002</v>
      </c>
      <c r="AP571">
        <v>1</v>
      </c>
      <c r="AQ571">
        <v>1</v>
      </c>
      <c r="AR571" t="s">
        <v>95</v>
      </c>
      <c r="AS571" t="s">
        <v>94</v>
      </c>
      <c r="AT571" t="s">
        <v>95</v>
      </c>
      <c r="AU571" t="s">
        <v>95</v>
      </c>
      <c r="AV571" t="s">
        <v>95</v>
      </c>
      <c r="AW571" t="s">
        <v>95</v>
      </c>
      <c r="AX571" t="s">
        <v>95</v>
      </c>
      <c r="AY571" t="s">
        <v>95</v>
      </c>
      <c r="AZ571" t="s">
        <v>95</v>
      </c>
      <c r="BA571" t="s">
        <v>94</v>
      </c>
      <c r="BB571" t="s">
        <v>94</v>
      </c>
      <c r="BC571" t="s">
        <v>96</v>
      </c>
      <c r="BD571" t="s">
        <v>94</v>
      </c>
      <c r="BE571">
        <v>2</v>
      </c>
      <c r="BI571">
        <v>0</v>
      </c>
      <c r="BS571">
        <v>0</v>
      </c>
      <c r="BT571">
        <v>1</v>
      </c>
      <c r="BU571">
        <v>0</v>
      </c>
      <c r="BV571">
        <v>0</v>
      </c>
      <c r="BW571">
        <v>0</v>
      </c>
      <c r="BX571">
        <v>0</v>
      </c>
      <c r="BY571">
        <v>682</v>
      </c>
      <c r="CG571" s="4">
        <v>0</v>
      </c>
      <c r="CH571" s="4">
        <v>1</v>
      </c>
      <c r="CI571" s="5">
        <v>0</v>
      </c>
      <c r="CJ571" s="5">
        <v>0</v>
      </c>
      <c r="CK571" s="5">
        <v>0</v>
      </c>
      <c r="CL571" s="5">
        <v>0</v>
      </c>
    </row>
    <row r="572" spans="1:90" hidden="1" x14ac:dyDescent="0.2">
      <c r="A572" t="s">
        <v>1103</v>
      </c>
      <c r="B572" t="s">
        <v>951</v>
      </c>
      <c r="C572" t="s">
        <v>1095</v>
      </c>
      <c r="D572">
        <v>2.5</v>
      </c>
      <c r="E572" t="s">
        <v>632</v>
      </c>
      <c r="F572" t="s">
        <v>1020</v>
      </c>
      <c r="G572" t="s">
        <v>1021</v>
      </c>
      <c r="H572" t="s">
        <v>954</v>
      </c>
      <c r="I572">
        <v>1.2475E-2</v>
      </c>
      <c r="J572">
        <v>1.2474000000000001E-2</v>
      </c>
      <c r="K572">
        <v>7.5462999999999997E-3</v>
      </c>
      <c r="L572">
        <v>2723.1</v>
      </c>
      <c r="M572">
        <v>352.25</v>
      </c>
      <c r="N572">
        <v>4318.2</v>
      </c>
      <c r="O572" s="1">
        <v>7.8108E-7</v>
      </c>
      <c r="P572">
        <v>924.76</v>
      </c>
      <c r="Q572">
        <v>-14.576000000000001</v>
      </c>
      <c r="R572">
        <v>0.79025999999999996</v>
      </c>
      <c r="S572">
        <v>0.74185999999999996</v>
      </c>
      <c r="T572">
        <v>1.9200999999999999E-2</v>
      </c>
      <c r="U572">
        <v>1.6678999999999999E-2</v>
      </c>
      <c r="V572">
        <v>0.79025999999999996</v>
      </c>
      <c r="W572">
        <v>0.76029999999999998</v>
      </c>
      <c r="X572">
        <v>1.9199999999999998E-2</v>
      </c>
      <c r="Y572">
        <v>1.6678999999999999E-2</v>
      </c>
      <c r="Z572">
        <v>0.77756999999999998</v>
      </c>
      <c r="AA572">
        <v>0.74578999999999995</v>
      </c>
      <c r="AB572">
        <v>1.9772999999999999E-2</v>
      </c>
      <c r="AC572">
        <v>1.7277000000000001E-2</v>
      </c>
      <c r="AD572">
        <v>17</v>
      </c>
      <c r="AE572">
        <v>17</v>
      </c>
      <c r="AF572">
        <v>1.6190000000000001E-4</v>
      </c>
      <c r="AG572">
        <v>1.2716E-4</v>
      </c>
      <c r="AH572" s="1">
        <v>3.4745E-5</v>
      </c>
      <c r="AI572">
        <v>17</v>
      </c>
      <c r="AJ572">
        <v>0</v>
      </c>
      <c r="AK572">
        <v>13</v>
      </c>
      <c r="AL572">
        <v>0</v>
      </c>
      <c r="AM572">
        <v>1</v>
      </c>
      <c r="AN572">
        <v>0</v>
      </c>
      <c r="AO572">
        <v>0.93669999999999998</v>
      </c>
      <c r="AP572">
        <v>1</v>
      </c>
      <c r="AQ572">
        <v>1</v>
      </c>
      <c r="AR572" t="s">
        <v>95</v>
      </c>
      <c r="AS572" t="s">
        <v>95</v>
      </c>
      <c r="AT572" t="s">
        <v>95</v>
      </c>
      <c r="AU572" t="s">
        <v>95</v>
      </c>
      <c r="AV572" t="s">
        <v>95</v>
      </c>
      <c r="AW572" t="s">
        <v>95</v>
      </c>
      <c r="AX572" t="s">
        <v>95</v>
      </c>
      <c r="AY572" t="s">
        <v>94</v>
      </c>
      <c r="AZ572" t="s">
        <v>95</v>
      </c>
      <c r="BA572" t="s">
        <v>94</v>
      </c>
      <c r="BB572" t="s">
        <v>95</v>
      </c>
      <c r="BC572" t="s">
        <v>94</v>
      </c>
      <c r="BD572" t="s">
        <v>95</v>
      </c>
      <c r="BE572">
        <v>2</v>
      </c>
      <c r="BI572">
        <v>0</v>
      </c>
      <c r="BM572">
        <v>1</v>
      </c>
      <c r="BS572">
        <v>1</v>
      </c>
      <c r="BT572">
        <v>1</v>
      </c>
      <c r="BU572">
        <v>0</v>
      </c>
      <c r="BV572">
        <v>0</v>
      </c>
      <c r="BW572">
        <v>0</v>
      </c>
      <c r="BX572">
        <v>1</v>
      </c>
      <c r="BY572">
        <v>683</v>
      </c>
      <c r="CG572" s="4">
        <v>1</v>
      </c>
      <c r="CH572" s="4">
        <v>1</v>
      </c>
      <c r="CI572" s="5">
        <v>0</v>
      </c>
      <c r="CJ572" s="5">
        <v>0</v>
      </c>
      <c r="CK572" s="5">
        <v>0</v>
      </c>
      <c r="CL572" s="5">
        <v>1</v>
      </c>
    </row>
    <row r="573" spans="1:90" hidden="1" x14ac:dyDescent="0.2">
      <c r="A573" t="s">
        <v>1104</v>
      </c>
      <c r="B573" t="s">
        <v>951</v>
      </c>
      <c r="C573" t="s">
        <v>1095</v>
      </c>
      <c r="D573">
        <v>2.5</v>
      </c>
      <c r="E573" t="s">
        <v>632</v>
      </c>
      <c r="F573" t="s">
        <v>1023</v>
      </c>
      <c r="G573" t="s">
        <v>1021</v>
      </c>
      <c r="H573" t="s">
        <v>954</v>
      </c>
      <c r="I573">
        <v>-21.827999999999999</v>
      </c>
      <c r="J573">
        <v>-0.23793</v>
      </c>
      <c r="K573">
        <v>-3.1787000000000003E-2</v>
      </c>
      <c r="L573">
        <v>2014</v>
      </c>
      <c r="M573">
        <v>-0.20132</v>
      </c>
      <c r="N573">
        <v>0.14260999999999999</v>
      </c>
      <c r="O573">
        <v>0.44183</v>
      </c>
      <c r="P573">
        <v>2007.5</v>
      </c>
      <c r="Q573">
        <v>64.105999999999995</v>
      </c>
      <c r="R573">
        <v>0.9899</v>
      </c>
      <c r="S573">
        <v>1.0202</v>
      </c>
      <c r="T573">
        <v>3.2138000000000002E-3</v>
      </c>
      <c r="U573">
        <v>2.6240999999999999E-3</v>
      </c>
      <c r="V573">
        <v>0.59038999999999997</v>
      </c>
      <c r="W573" t="e">
        <f>-inf</f>
        <v>#NAME?</v>
      </c>
      <c r="X573">
        <v>2.0471E-2</v>
      </c>
      <c r="Y573">
        <v>1.9209E-2</v>
      </c>
      <c r="Z573">
        <v>0.65837999999999997</v>
      </c>
      <c r="AA573" t="e">
        <f>-inf</f>
        <v>#NAME?</v>
      </c>
      <c r="AB573">
        <v>1.8695E-2</v>
      </c>
      <c r="AC573">
        <v>1.7625999999999999E-2</v>
      </c>
      <c r="AD573">
        <v>3</v>
      </c>
      <c r="AE573">
        <v>3</v>
      </c>
      <c r="AF573">
        <v>1.0276000000000001</v>
      </c>
      <c r="AG573">
        <v>0.52661000000000002</v>
      </c>
      <c r="AH573">
        <v>0.50099000000000005</v>
      </c>
      <c r="AI573">
        <v>3</v>
      </c>
      <c r="AJ573">
        <v>1</v>
      </c>
      <c r="AK573">
        <v>0</v>
      </c>
      <c r="AL573">
        <v>1</v>
      </c>
      <c r="AM573">
        <v>0</v>
      </c>
      <c r="AN573">
        <v>0</v>
      </c>
      <c r="AO573">
        <v>0.67595000000000005</v>
      </c>
      <c r="AP573">
        <v>1</v>
      </c>
      <c r="AQ573">
        <v>1</v>
      </c>
      <c r="AR573" t="s">
        <v>95</v>
      </c>
      <c r="AS573" t="s">
        <v>96</v>
      </c>
      <c r="AT573" t="s">
        <v>95</v>
      </c>
      <c r="AU573" t="s">
        <v>95</v>
      </c>
      <c r="AV573" t="s">
        <v>95</v>
      </c>
      <c r="AW573" t="s">
        <v>95</v>
      </c>
      <c r="AX573" t="s">
        <v>94</v>
      </c>
      <c r="AY573" t="s">
        <v>95</v>
      </c>
      <c r="AZ573" t="s">
        <v>95</v>
      </c>
      <c r="BA573" t="s">
        <v>96</v>
      </c>
      <c r="BB573" t="s">
        <v>96</v>
      </c>
      <c r="BC573" t="s">
        <v>96</v>
      </c>
      <c r="BD573" t="s">
        <v>96</v>
      </c>
      <c r="BE573">
        <v>1</v>
      </c>
      <c r="BI573">
        <v>0</v>
      </c>
      <c r="BS573">
        <v>0</v>
      </c>
      <c r="BT573">
        <v>1</v>
      </c>
      <c r="BU573">
        <v>0</v>
      </c>
      <c r="BV573">
        <v>0</v>
      </c>
      <c r="BW573">
        <v>0</v>
      </c>
      <c r="BX573">
        <v>0</v>
      </c>
      <c r="BY573">
        <v>684</v>
      </c>
      <c r="CG573" s="4">
        <v>0</v>
      </c>
      <c r="CH573" s="4">
        <v>1</v>
      </c>
      <c r="CI573" s="5">
        <v>0</v>
      </c>
      <c r="CJ573" s="5">
        <v>0</v>
      </c>
      <c r="CK573" s="5">
        <v>0</v>
      </c>
      <c r="CL573" s="5">
        <v>0</v>
      </c>
    </row>
    <row r="574" spans="1:90" hidden="1" x14ac:dyDescent="0.2">
      <c r="A574" t="s">
        <v>1105</v>
      </c>
      <c r="B574" t="s">
        <v>951</v>
      </c>
      <c r="C574" t="s">
        <v>1095</v>
      </c>
      <c r="D574">
        <v>2.5</v>
      </c>
      <c r="E574" t="s">
        <v>632</v>
      </c>
      <c r="F574" t="s">
        <v>1025</v>
      </c>
      <c r="G574" t="s">
        <v>1026</v>
      </c>
      <c r="H574" t="s">
        <v>954</v>
      </c>
      <c r="I574">
        <v>7.6658000000000004E-2</v>
      </c>
      <c r="J574">
        <v>1.7722E-3</v>
      </c>
      <c r="K574">
        <v>8.3318999999999997E-3</v>
      </c>
      <c r="L574">
        <v>2157.4</v>
      </c>
      <c r="M574">
        <v>57.325000000000003</v>
      </c>
      <c r="N574">
        <v>6979.4</v>
      </c>
      <c r="O574">
        <v>1555.1</v>
      </c>
      <c r="P574" s="1">
        <v>157490</v>
      </c>
      <c r="Q574">
        <v>-16.655000000000001</v>
      </c>
      <c r="R574">
        <v>0.75066999999999995</v>
      </c>
      <c r="S574">
        <v>0.69313000000000002</v>
      </c>
      <c r="T574">
        <v>2.4337999999999999E-2</v>
      </c>
      <c r="U574">
        <v>1.9713999999999999E-2</v>
      </c>
      <c r="V574">
        <v>-5.7882999999999996</v>
      </c>
      <c r="W574">
        <v>-6.758</v>
      </c>
      <c r="X574">
        <v>0.12698999999999999</v>
      </c>
      <c r="Y574">
        <v>0.11727</v>
      </c>
      <c r="Z574">
        <v>0.70132000000000005</v>
      </c>
      <c r="AA574">
        <v>0.65864999999999996</v>
      </c>
      <c r="AB574">
        <v>2.6637999999999998E-2</v>
      </c>
      <c r="AC574">
        <v>2.2093000000000002E-2</v>
      </c>
      <c r="AD574">
        <v>17</v>
      </c>
      <c r="AE574">
        <v>17</v>
      </c>
      <c r="AF574" s="1">
        <v>3.1288000000000003E-5</v>
      </c>
      <c r="AG574" s="1">
        <v>8.6971000000000001E-6</v>
      </c>
      <c r="AH574" s="1">
        <v>2.2591000000000001E-5</v>
      </c>
      <c r="AI574">
        <v>17</v>
      </c>
      <c r="AJ574">
        <v>0</v>
      </c>
      <c r="AK574">
        <v>15</v>
      </c>
      <c r="AL574">
        <v>0</v>
      </c>
      <c r="AM574">
        <v>0</v>
      </c>
      <c r="AN574">
        <v>0</v>
      </c>
      <c r="AO574">
        <v>0.88324999999999998</v>
      </c>
      <c r="AP574">
        <v>1</v>
      </c>
      <c r="AQ574">
        <v>1</v>
      </c>
      <c r="AR574" t="s">
        <v>95</v>
      </c>
      <c r="AS574" t="s">
        <v>95</v>
      </c>
      <c r="AT574" t="s">
        <v>95</v>
      </c>
      <c r="AU574" t="s">
        <v>95</v>
      </c>
      <c r="AV574" t="s">
        <v>95</v>
      </c>
      <c r="AW574" t="s">
        <v>95</v>
      </c>
      <c r="AX574" t="s">
        <v>95</v>
      </c>
      <c r="AY574" t="s">
        <v>94</v>
      </c>
      <c r="AZ574" t="s">
        <v>95</v>
      </c>
      <c r="BA574" t="s">
        <v>94</v>
      </c>
      <c r="BB574" t="s">
        <v>95</v>
      </c>
      <c r="BC574" t="s">
        <v>94</v>
      </c>
      <c r="BD574" t="s">
        <v>95</v>
      </c>
      <c r="BE574">
        <v>1</v>
      </c>
      <c r="BI574">
        <v>0</v>
      </c>
      <c r="BM574">
        <v>1</v>
      </c>
      <c r="BS574">
        <v>1</v>
      </c>
      <c r="BT574">
        <v>1</v>
      </c>
      <c r="BU574">
        <v>0</v>
      </c>
      <c r="BV574">
        <v>0</v>
      </c>
      <c r="BW574">
        <v>0</v>
      </c>
      <c r="BX574">
        <v>0</v>
      </c>
      <c r="BY574">
        <v>685</v>
      </c>
      <c r="CG574" s="4">
        <v>1</v>
      </c>
      <c r="CH574" s="4">
        <v>1</v>
      </c>
      <c r="CI574" s="5">
        <v>0</v>
      </c>
      <c r="CJ574" s="5">
        <v>0</v>
      </c>
      <c r="CK574" s="5">
        <v>0</v>
      </c>
      <c r="CL574" s="5">
        <v>0</v>
      </c>
    </row>
    <row r="575" spans="1:90" hidden="1" x14ac:dyDescent="0.2">
      <c r="A575" t="s">
        <v>1106</v>
      </c>
      <c r="B575" t="s">
        <v>951</v>
      </c>
      <c r="C575" t="s">
        <v>1095</v>
      </c>
      <c r="D575">
        <v>3.5</v>
      </c>
      <c r="E575" t="s">
        <v>317</v>
      </c>
      <c r="F575" t="s">
        <v>318</v>
      </c>
      <c r="G575" t="s">
        <v>319</v>
      </c>
      <c r="H575" t="s">
        <v>954</v>
      </c>
      <c r="I575">
        <v>0.17474999999999999</v>
      </c>
      <c r="J575">
        <v>0.11402</v>
      </c>
      <c r="K575">
        <v>4.9939</v>
      </c>
      <c r="L575">
        <v>2021.4</v>
      </c>
      <c r="M575">
        <v>25.148</v>
      </c>
      <c r="N575">
        <v>439.93</v>
      </c>
      <c r="O575">
        <v>2.8417999999999999E-2</v>
      </c>
      <c r="P575">
        <v>1943.1</v>
      </c>
      <c r="Q575">
        <v>-9940.1</v>
      </c>
      <c r="R575">
        <v>0.98514000000000002</v>
      </c>
      <c r="S575">
        <v>0.98404999999999998</v>
      </c>
      <c r="T575">
        <v>9.3402999999999992</v>
      </c>
      <c r="U575">
        <v>6.5456000000000003</v>
      </c>
      <c r="V575">
        <v>0.97665000000000002</v>
      </c>
      <c r="W575">
        <v>0.97553999999999996</v>
      </c>
      <c r="X575">
        <v>11.708</v>
      </c>
      <c r="Y575">
        <v>7.7979000000000003</v>
      </c>
      <c r="Z575">
        <v>0.71640999999999999</v>
      </c>
      <c r="AA575">
        <v>0.70291000000000003</v>
      </c>
      <c r="AB575">
        <v>40.805999999999997</v>
      </c>
      <c r="AC575">
        <v>34.445999999999998</v>
      </c>
      <c r="AD575">
        <v>45</v>
      </c>
      <c r="AE575">
        <v>44</v>
      </c>
      <c r="AF575">
        <v>0.55918000000000001</v>
      </c>
      <c r="AG575">
        <v>2.2731000000000001E-3</v>
      </c>
      <c r="AH575">
        <v>0.55691000000000002</v>
      </c>
      <c r="AI575">
        <v>44</v>
      </c>
      <c r="AJ575">
        <v>1</v>
      </c>
      <c r="AK575">
        <v>43</v>
      </c>
      <c r="AL575">
        <v>0</v>
      </c>
      <c r="AM575">
        <v>0</v>
      </c>
      <c r="AN575">
        <v>0</v>
      </c>
      <c r="AO575">
        <v>0.92164000000000001</v>
      </c>
      <c r="AP575">
        <v>0</v>
      </c>
      <c r="AQ575">
        <v>0</v>
      </c>
      <c r="AR575" t="s">
        <v>95</v>
      </c>
      <c r="AS575" t="s">
        <v>95</v>
      </c>
      <c r="AT575" t="s">
        <v>95</v>
      </c>
      <c r="AU575" t="s">
        <v>95</v>
      </c>
      <c r="AV575" t="s">
        <v>95</v>
      </c>
      <c r="AW575" t="s">
        <v>95</v>
      </c>
      <c r="AX575" t="s">
        <v>95</v>
      </c>
      <c r="AY575" t="s">
        <v>95</v>
      </c>
      <c r="AZ575" t="s">
        <v>95</v>
      </c>
      <c r="BA575" t="s">
        <v>95</v>
      </c>
      <c r="BB575" t="s">
        <v>95</v>
      </c>
      <c r="BC575" t="s">
        <v>95</v>
      </c>
      <c r="BD575" t="s">
        <v>95</v>
      </c>
      <c r="BI575">
        <v>0</v>
      </c>
      <c r="BJ575" t="s">
        <v>137</v>
      </c>
      <c r="BK575" t="s">
        <v>133</v>
      </c>
      <c r="BL575">
        <v>1</v>
      </c>
      <c r="BM575">
        <v>1</v>
      </c>
      <c r="BN575">
        <v>0</v>
      </c>
      <c r="BO575">
        <v>0</v>
      </c>
      <c r="BP575">
        <v>0</v>
      </c>
      <c r="BQ575">
        <v>1</v>
      </c>
      <c r="BS575">
        <v>1</v>
      </c>
      <c r="BT575">
        <v>1</v>
      </c>
      <c r="BU575">
        <v>0</v>
      </c>
      <c r="BV575">
        <v>0</v>
      </c>
      <c r="BW575">
        <v>0</v>
      </c>
      <c r="BX575">
        <v>1</v>
      </c>
      <c r="BY575">
        <v>686</v>
      </c>
      <c r="CG575" s="4">
        <v>1</v>
      </c>
      <c r="CH575" s="4">
        <v>1</v>
      </c>
      <c r="CI575" s="5">
        <v>0</v>
      </c>
      <c r="CJ575" s="5">
        <v>0</v>
      </c>
      <c r="CK575" s="5">
        <v>0</v>
      </c>
      <c r="CL575" s="5">
        <v>1</v>
      </c>
    </row>
    <row r="576" spans="1:90" hidden="1" x14ac:dyDescent="0.2">
      <c r="A576" t="s">
        <v>1107</v>
      </c>
      <c r="B576" t="s">
        <v>951</v>
      </c>
      <c r="C576" t="s">
        <v>1095</v>
      </c>
      <c r="D576">
        <v>3.5</v>
      </c>
      <c r="E576" t="s">
        <v>317</v>
      </c>
      <c r="F576" t="s">
        <v>321</v>
      </c>
      <c r="G576" t="s">
        <v>322</v>
      </c>
      <c r="H576" t="s">
        <v>954</v>
      </c>
      <c r="I576">
        <v>3.0146999999999999</v>
      </c>
      <c r="J576">
        <v>6.4788999999999999E-2</v>
      </c>
      <c r="K576">
        <v>0.40316000000000002</v>
      </c>
      <c r="L576">
        <v>2012.8</v>
      </c>
      <c r="M576">
        <v>1.4577</v>
      </c>
      <c r="N576">
        <v>16.535</v>
      </c>
      <c r="O576">
        <v>7.8357000000000001</v>
      </c>
      <c r="P576">
        <v>2011.5</v>
      </c>
      <c r="Q576">
        <v>-801.66</v>
      </c>
      <c r="R576">
        <v>0.57804</v>
      </c>
      <c r="S576">
        <v>0.54717000000000005</v>
      </c>
      <c r="T576">
        <v>5.3541999999999996</v>
      </c>
      <c r="U576">
        <v>3.2480000000000002</v>
      </c>
      <c r="V576">
        <v>0.39761999999999997</v>
      </c>
      <c r="W576">
        <v>0.36893999999999999</v>
      </c>
      <c r="X576">
        <v>6.3971999999999998</v>
      </c>
      <c r="Y576">
        <v>4.3777999999999997</v>
      </c>
      <c r="Z576">
        <v>0.40353</v>
      </c>
      <c r="AA576">
        <v>0.37513000000000002</v>
      </c>
      <c r="AB576">
        <v>6.3657000000000004</v>
      </c>
      <c r="AC576">
        <v>4.6459999999999999</v>
      </c>
      <c r="AD576">
        <v>45</v>
      </c>
      <c r="AE576">
        <v>29</v>
      </c>
      <c r="AF576">
        <v>1.7538</v>
      </c>
      <c r="AG576">
        <v>6.0476000000000002E-2</v>
      </c>
      <c r="AH576">
        <v>1.6933</v>
      </c>
      <c r="AI576">
        <v>43</v>
      </c>
      <c r="AJ576">
        <v>2</v>
      </c>
      <c r="AK576">
        <v>42</v>
      </c>
      <c r="AL576">
        <v>0</v>
      </c>
      <c r="AM576">
        <v>0</v>
      </c>
      <c r="AN576">
        <v>1</v>
      </c>
      <c r="AO576">
        <v>0.87687000000000004</v>
      </c>
      <c r="AP576">
        <v>0</v>
      </c>
      <c r="AQ576">
        <v>1</v>
      </c>
      <c r="AR576" t="s">
        <v>94</v>
      </c>
      <c r="AS576" t="s">
        <v>95</v>
      </c>
      <c r="AT576" t="s">
        <v>95</v>
      </c>
      <c r="AU576" t="s">
        <v>94</v>
      </c>
      <c r="AV576" t="s">
        <v>94</v>
      </c>
      <c r="AW576" t="s">
        <v>94</v>
      </c>
      <c r="AX576" t="s">
        <v>95</v>
      </c>
      <c r="AY576" t="s">
        <v>95</v>
      </c>
      <c r="AZ576" t="s">
        <v>95</v>
      </c>
      <c r="BA576" t="s">
        <v>94</v>
      </c>
      <c r="BB576" t="s">
        <v>94</v>
      </c>
      <c r="BC576" t="s">
        <v>94</v>
      </c>
      <c r="BD576" t="s">
        <v>94</v>
      </c>
      <c r="BI576">
        <v>0</v>
      </c>
      <c r="BJ576" t="s">
        <v>132</v>
      </c>
      <c r="BK576" t="s">
        <v>133</v>
      </c>
      <c r="BL576">
        <v>1</v>
      </c>
      <c r="BM576">
        <v>1</v>
      </c>
      <c r="BN576">
        <v>0</v>
      </c>
      <c r="BO576">
        <v>0</v>
      </c>
      <c r="BP576">
        <v>0</v>
      </c>
      <c r="BQ576">
        <v>0</v>
      </c>
      <c r="BS576">
        <v>0</v>
      </c>
      <c r="BT576">
        <v>1</v>
      </c>
      <c r="BU576">
        <v>0</v>
      </c>
      <c r="BV576">
        <v>0</v>
      </c>
      <c r="BW576">
        <v>0</v>
      </c>
      <c r="BX576">
        <v>0</v>
      </c>
      <c r="BY576">
        <v>687</v>
      </c>
      <c r="BZ576" t="s">
        <v>123</v>
      </c>
      <c r="CG576" s="4">
        <v>1</v>
      </c>
      <c r="CH576" s="4">
        <v>1</v>
      </c>
      <c r="CI576" s="5">
        <v>0</v>
      </c>
      <c r="CJ576" s="5">
        <v>0</v>
      </c>
      <c r="CK576" s="5">
        <v>0</v>
      </c>
      <c r="CL576" s="5">
        <v>0</v>
      </c>
    </row>
    <row r="577" spans="1:90" hidden="1" x14ac:dyDescent="0.2">
      <c r="A577" t="s">
        <v>1108</v>
      </c>
      <c r="B577" t="s">
        <v>951</v>
      </c>
      <c r="C577" t="s">
        <v>1095</v>
      </c>
      <c r="D577">
        <v>3.5</v>
      </c>
      <c r="E577" t="s">
        <v>317</v>
      </c>
      <c r="F577" t="s">
        <v>325</v>
      </c>
      <c r="G577" t="s">
        <v>326</v>
      </c>
      <c r="H577" t="s">
        <v>954</v>
      </c>
      <c r="I577">
        <v>0.75112999999999996</v>
      </c>
      <c r="J577">
        <v>0.14083999999999999</v>
      </c>
      <c r="K577">
        <v>0.80474000000000001</v>
      </c>
      <c r="L577">
        <v>2017.3</v>
      </c>
      <c r="M577">
        <v>5.8503999999999996</v>
      </c>
      <c r="N577">
        <v>45.456000000000003</v>
      </c>
      <c r="O577">
        <v>7.7098000000000004</v>
      </c>
      <c r="P577">
        <v>2010.6</v>
      </c>
      <c r="Q577">
        <v>-1603.5</v>
      </c>
      <c r="R577">
        <v>0.81701000000000001</v>
      </c>
      <c r="S577">
        <v>0.80362</v>
      </c>
      <c r="T577">
        <v>6.9196</v>
      </c>
      <c r="U577">
        <v>2.7025999999999999</v>
      </c>
      <c r="V577">
        <v>0.67940999999999996</v>
      </c>
      <c r="W577">
        <v>0.66413999999999995</v>
      </c>
      <c r="X577">
        <v>9.1588999999999992</v>
      </c>
      <c r="Y577">
        <v>4.6593999999999998</v>
      </c>
      <c r="Z577">
        <v>0.41746</v>
      </c>
      <c r="AA577">
        <v>0.38972000000000001</v>
      </c>
      <c r="AB577">
        <v>12.346</v>
      </c>
      <c r="AC577">
        <v>8.8068000000000008</v>
      </c>
      <c r="AD577">
        <v>45</v>
      </c>
      <c r="AE577">
        <v>18</v>
      </c>
      <c r="AF577">
        <v>1.4519</v>
      </c>
      <c r="AG577">
        <v>2.1999000000000001E-2</v>
      </c>
      <c r="AH577">
        <v>1.4298999999999999</v>
      </c>
      <c r="AI577">
        <v>25</v>
      </c>
      <c r="AJ577">
        <v>3</v>
      </c>
      <c r="AK577">
        <v>19</v>
      </c>
      <c r="AL577">
        <v>1</v>
      </c>
      <c r="AM577">
        <v>1</v>
      </c>
      <c r="AN577">
        <v>1</v>
      </c>
      <c r="AO577">
        <v>0.91298999999999997</v>
      </c>
      <c r="AP577">
        <v>0</v>
      </c>
      <c r="AQ577">
        <v>1</v>
      </c>
      <c r="AR577" t="s">
        <v>95</v>
      </c>
      <c r="AS577" t="s">
        <v>95</v>
      </c>
      <c r="AT577" t="s">
        <v>95</v>
      </c>
      <c r="AU577" t="s">
        <v>95</v>
      </c>
      <c r="AV577" t="s">
        <v>95</v>
      </c>
      <c r="AW577" t="s">
        <v>95</v>
      </c>
      <c r="AX577" t="s">
        <v>95</v>
      </c>
      <c r="AY577" t="s">
        <v>95</v>
      </c>
      <c r="AZ577" t="s">
        <v>95</v>
      </c>
      <c r="BA577" t="s">
        <v>95</v>
      </c>
      <c r="BB577" t="s">
        <v>95</v>
      </c>
      <c r="BC577" t="s">
        <v>95</v>
      </c>
      <c r="BD577" t="s">
        <v>95</v>
      </c>
      <c r="BI577">
        <v>0</v>
      </c>
      <c r="BJ577" t="s">
        <v>132</v>
      </c>
      <c r="BK577" t="s">
        <v>133</v>
      </c>
      <c r="BL577">
        <v>1</v>
      </c>
      <c r="BM577">
        <v>1</v>
      </c>
      <c r="BN577">
        <v>0</v>
      </c>
      <c r="BO577">
        <v>0</v>
      </c>
      <c r="BP577">
        <v>0</v>
      </c>
      <c r="BQ577">
        <v>0</v>
      </c>
      <c r="BS577">
        <v>1</v>
      </c>
      <c r="BT577">
        <v>1</v>
      </c>
      <c r="BU577">
        <v>0</v>
      </c>
      <c r="BV577">
        <v>0</v>
      </c>
      <c r="BW577">
        <v>0</v>
      </c>
      <c r="BX577">
        <v>0</v>
      </c>
      <c r="BY577">
        <v>688</v>
      </c>
      <c r="CG577" s="4">
        <v>1</v>
      </c>
      <c r="CH577" s="4">
        <v>1</v>
      </c>
      <c r="CI577" s="5">
        <v>0</v>
      </c>
      <c r="CJ577" s="5">
        <v>0</v>
      </c>
      <c r="CK577" s="5">
        <v>0</v>
      </c>
      <c r="CL577" s="5">
        <v>0</v>
      </c>
    </row>
    <row r="578" spans="1:90" hidden="1" x14ac:dyDescent="0.2">
      <c r="A578" t="s">
        <v>1109</v>
      </c>
      <c r="B578" t="s">
        <v>951</v>
      </c>
      <c r="C578" t="s">
        <v>1095</v>
      </c>
      <c r="D578">
        <v>3.5</v>
      </c>
      <c r="E578" t="s">
        <v>317</v>
      </c>
      <c r="F578" t="s">
        <v>328</v>
      </c>
      <c r="G578" t="s">
        <v>329</v>
      </c>
      <c r="H578" t="s">
        <v>954</v>
      </c>
      <c r="I578">
        <v>26.126999999999999</v>
      </c>
      <c r="J578">
        <v>9.2511999999999997E-2</v>
      </c>
      <c r="K578">
        <v>14.881</v>
      </c>
      <c r="L578">
        <v>2016.2</v>
      </c>
      <c r="M578">
        <v>0.16819000000000001</v>
      </c>
      <c r="N578">
        <v>788.14</v>
      </c>
      <c r="O578">
        <v>5.3453000000000001E-2</v>
      </c>
      <c r="P578">
        <v>1921.3</v>
      </c>
      <c r="Q578">
        <v>-29640</v>
      </c>
      <c r="R578">
        <v>0.44424999999999998</v>
      </c>
      <c r="S578">
        <v>0.40357999999999999</v>
      </c>
      <c r="T578">
        <v>330.97</v>
      </c>
      <c r="U578">
        <v>108.84</v>
      </c>
      <c r="V578">
        <v>0.22411</v>
      </c>
      <c r="W578">
        <v>0.18717</v>
      </c>
      <c r="X578">
        <v>391.07</v>
      </c>
      <c r="Y578">
        <v>181.63</v>
      </c>
      <c r="Z578">
        <v>0.18948000000000001</v>
      </c>
      <c r="AA578">
        <v>0.15089</v>
      </c>
      <c r="AB578">
        <v>399.7</v>
      </c>
      <c r="AC578">
        <v>220.46</v>
      </c>
      <c r="AD578">
        <v>45</v>
      </c>
      <c r="AE578">
        <v>17</v>
      </c>
      <c r="AF578">
        <v>3.3325</v>
      </c>
      <c r="AG578">
        <v>1.2475999999999999E-4</v>
      </c>
      <c r="AH578">
        <v>3.3323999999999998</v>
      </c>
      <c r="AI578">
        <v>25</v>
      </c>
      <c r="AJ578">
        <v>6</v>
      </c>
      <c r="AK578">
        <v>11</v>
      </c>
      <c r="AL578">
        <v>1</v>
      </c>
      <c r="AM578">
        <v>1</v>
      </c>
      <c r="AN578">
        <v>1</v>
      </c>
      <c r="AO578">
        <v>0.59697999999999996</v>
      </c>
      <c r="AP578">
        <v>0</v>
      </c>
      <c r="AQ578">
        <v>0</v>
      </c>
      <c r="AR578" t="s">
        <v>94</v>
      </c>
      <c r="AS578" t="s">
        <v>95</v>
      </c>
      <c r="AT578" t="s">
        <v>95</v>
      </c>
      <c r="AU578" t="s">
        <v>94</v>
      </c>
      <c r="AV578" t="s">
        <v>94</v>
      </c>
      <c r="AW578" t="s">
        <v>94</v>
      </c>
      <c r="AX578" t="s">
        <v>94</v>
      </c>
      <c r="AY578" t="s">
        <v>95</v>
      </c>
      <c r="AZ578" t="s">
        <v>94</v>
      </c>
      <c r="BA578" t="s">
        <v>94</v>
      </c>
      <c r="BB578" t="s">
        <v>94</v>
      </c>
      <c r="BC578" t="s">
        <v>96</v>
      </c>
      <c r="BD578" t="s">
        <v>94</v>
      </c>
      <c r="BI578">
        <v>0</v>
      </c>
      <c r="BJ578" t="s">
        <v>132</v>
      </c>
      <c r="BK578" t="s">
        <v>133</v>
      </c>
      <c r="BL578">
        <v>0</v>
      </c>
      <c r="BM578">
        <v>1</v>
      </c>
      <c r="BN578">
        <v>0</v>
      </c>
      <c r="BO578">
        <v>0</v>
      </c>
      <c r="BP578">
        <v>0</v>
      </c>
      <c r="BQ578">
        <v>0</v>
      </c>
      <c r="BS578">
        <v>0</v>
      </c>
      <c r="BT578">
        <v>1</v>
      </c>
      <c r="BU578">
        <v>0</v>
      </c>
      <c r="BV578">
        <v>0</v>
      </c>
      <c r="BW578">
        <v>0</v>
      </c>
      <c r="BX578">
        <v>0</v>
      </c>
      <c r="BY578">
        <v>689</v>
      </c>
      <c r="CG578" s="4">
        <v>0</v>
      </c>
      <c r="CH578" s="4">
        <v>1</v>
      </c>
      <c r="CI578" s="5">
        <v>0</v>
      </c>
      <c r="CJ578" s="5">
        <v>0</v>
      </c>
      <c r="CK578" s="5">
        <v>0</v>
      </c>
      <c r="CL578" s="5">
        <v>0</v>
      </c>
    </row>
    <row r="579" spans="1:90" hidden="1" x14ac:dyDescent="0.2">
      <c r="A579" t="s">
        <v>1110</v>
      </c>
      <c r="B579" t="s">
        <v>951</v>
      </c>
      <c r="C579" t="s">
        <v>1095</v>
      </c>
      <c r="D579">
        <v>3.5</v>
      </c>
      <c r="E579" t="s">
        <v>317</v>
      </c>
      <c r="F579" t="s">
        <v>331</v>
      </c>
      <c r="G579" t="s">
        <v>329</v>
      </c>
      <c r="H579" t="s">
        <v>954</v>
      </c>
      <c r="I579">
        <v>21.635999999999999</v>
      </c>
      <c r="J579">
        <v>9.8454E-2</v>
      </c>
      <c r="K579">
        <v>37.950000000000003</v>
      </c>
      <c r="L579">
        <v>2016.2</v>
      </c>
      <c r="M579">
        <v>0.20311000000000001</v>
      </c>
      <c r="N579">
        <v>1952.7</v>
      </c>
      <c r="O579">
        <v>8.9338000000000004E-3</v>
      </c>
      <c r="P579">
        <v>1899.4</v>
      </c>
      <c r="Q579">
        <v>-75593</v>
      </c>
      <c r="R579">
        <v>0.43007000000000001</v>
      </c>
      <c r="S579">
        <v>0.38835999999999998</v>
      </c>
      <c r="T579">
        <v>839.67</v>
      </c>
      <c r="U579">
        <v>345.17</v>
      </c>
      <c r="V579">
        <v>0.24353</v>
      </c>
      <c r="W579">
        <v>0.20751</v>
      </c>
      <c r="X579">
        <v>967.37</v>
      </c>
      <c r="Y579">
        <v>489.49</v>
      </c>
      <c r="Z579">
        <v>0.19636000000000001</v>
      </c>
      <c r="AA579">
        <v>0.15809000000000001</v>
      </c>
      <c r="AB579">
        <v>997.07</v>
      </c>
      <c r="AC579">
        <v>566.95000000000005</v>
      </c>
      <c r="AD579">
        <v>45</v>
      </c>
      <c r="AE579">
        <v>18</v>
      </c>
      <c r="AF579">
        <v>2.9264999999999999</v>
      </c>
      <c r="AG579" s="1">
        <v>5.0356999999999999E-5</v>
      </c>
      <c r="AH579">
        <v>2.9264999999999999</v>
      </c>
      <c r="AI579">
        <v>25</v>
      </c>
      <c r="AJ579">
        <v>3</v>
      </c>
      <c r="AK579">
        <v>11</v>
      </c>
      <c r="AL579">
        <v>1</v>
      </c>
      <c r="AM579">
        <v>1</v>
      </c>
      <c r="AN579">
        <v>1</v>
      </c>
      <c r="AO579">
        <v>0.38327</v>
      </c>
      <c r="AP579">
        <v>0</v>
      </c>
      <c r="AQ579">
        <v>0</v>
      </c>
      <c r="AR579" t="s">
        <v>94</v>
      </c>
      <c r="AS579" t="s">
        <v>95</v>
      </c>
      <c r="AT579" t="s">
        <v>95</v>
      </c>
      <c r="AU579" t="s">
        <v>94</v>
      </c>
      <c r="AV579" t="s">
        <v>94</v>
      </c>
      <c r="AW579" t="s">
        <v>94</v>
      </c>
      <c r="AX579" t="s">
        <v>94</v>
      </c>
      <c r="AY579" t="s">
        <v>95</v>
      </c>
      <c r="AZ579" t="s">
        <v>94</v>
      </c>
      <c r="BA579" t="s">
        <v>94</v>
      </c>
      <c r="BB579" t="s">
        <v>94</v>
      </c>
      <c r="BC579" t="s">
        <v>94</v>
      </c>
      <c r="BD579" t="s">
        <v>94</v>
      </c>
      <c r="BI579">
        <v>0</v>
      </c>
      <c r="BJ579" t="s">
        <v>132</v>
      </c>
      <c r="BK579" t="s">
        <v>133</v>
      </c>
      <c r="BL579">
        <v>0</v>
      </c>
      <c r="BM579">
        <v>1</v>
      </c>
      <c r="BN579">
        <v>0</v>
      </c>
      <c r="BO579">
        <v>0</v>
      </c>
      <c r="BP579">
        <v>0</v>
      </c>
      <c r="BQ579">
        <v>0</v>
      </c>
      <c r="BS579">
        <v>0</v>
      </c>
      <c r="BT579">
        <v>1</v>
      </c>
      <c r="BU579">
        <v>0</v>
      </c>
      <c r="BV579">
        <v>0</v>
      </c>
      <c r="BW579">
        <v>0</v>
      </c>
      <c r="BX579">
        <v>0</v>
      </c>
      <c r="BY579">
        <v>690</v>
      </c>
      <c r="CG579" s="4">
        <v>0</v>
      </c>
      <c r="CH579" s="4">
        <v>1</v>
      </c>
      <c r="CI579" s="5">
        <v>0</v>
      </c>
      <c r="CJ579" s="5">
        <v>0</v>
      </c>
      <c r="CK579" s="5">
        <v>0</v>
      </c>
      <c r="CL579" s="5">
        <v>0</v>
      </c>
    </row>
    <row r="580" spans="1:90" hidden="1" x14ac:dyDescent="0.2">
      <c r="A580" t="s">
        <v>1111</v>
      </c>
      <c r="B580" t="s">
        <v>951</v>
      </c>
      <c r="C580" t="s">
        <v>1095</v>
      </c>
      <c r="D580">
        <v>3.5</v>
      </c>
      <c r="E580" t="s">
        <v>317</v>
      </c>
      <c r="F580" t="s">
        <v>333</v>
      </c>
      <c r="G580" t="s">
        <v>326</v>
      </c>
      <c r="H580" t="s">
        <v>954</v>
      </c>
      <c r="I580">
        <v>0.70232000000000006</v>
      </c>
      <c r="J580">
        <v>0.13777</v>
      </c>
      <c r="K580">
        <v>0.96535000000000004</v>
      </c>
      <c r="L580">
        <v>2017.2</v>
      </c>
      <c r="M580">
        <v>6.2569999999999997</v>
      </c>
      <c r="N580">
        <v>54.182000000000002</v>
      </c>
      <c r="O580">
        <v>8.4113000000000007</v>
      </c>
      <c r="P580">
        <v>2009.7</v>
      </c>
      <c r="Q580">
        <v>-1923.2</v>
      </c>
      <c r="R580">
        <v>0.81825000000000003</v>
      </c>
      <c r="S580">
        <v>0.80495000000000005</v>
      </c>
      <c r="T580">
        <v>8.0852000000000004</v>
      </c>
      <c r="U580">
        <v>3.1949999999999998</v>
      </c>
      <c r="V580">
        <v>0.69635000000000002</v>
      </c>
      <c r="W580">
        <v>0.68189</v>
      </c>
      <c r="X580">
        <v>10.451000000000001</v>
      </c>
      <c r="Y580">
        <v>5.0114999999999998</v>
      </c>
      <c r="Z580">
        <v>0.43702000000000002</v>
      </c>
      <c r="AA580">
        <v>0.41021000000000002</v>
      </c>
      <c r="AB580">
        <v>14.23</v>
      </c>
      <c r="AC580">
        <v>10.167999999999999</v>
      </c>
      <c r="AD580">
        <v>45</v>
      </c>
      <c r="AE580">
        <v>25</v>
      </c>
      <c r="AF580">
        <v>1.4211</v>
      </c>
      <c r="AG580">
        <v>1.8456E-2</v>
      </c>
      <c r="AH580">
        <v>1.4027000000000001</v>
      </c>
      <c r="AI580">
        <v>36</v>
      </c>
      <c r="AJ580">
        <v>3</v>
      </c>
      <c r="AK580">
        <v>35</v>
      </c>
      <c r="AL580">
        <v>0</v>
      </c>
      <c r="AM580">
        <v>0</v>
      </c>
      <c r="AN580">
        <v>1</v>
      </c>
      <c r="AO580">
        <v>0.91154999999999997</v>
      </c>
      <c r="AP580">
        <v>0</v>
      </c>
      <c r="AQ580">
        <v>1</v>
      </c>
      <c r="AR580" t="s">
        <v>95</v>
      </c>
      <c r="AS580" t="s">
        <v>95</v>
      </c>
      <c r="AT580" t="s">
        <v>95</v>
      </c>
      <c r="AU580" t="s">
        <v>94</v>
      </c>
      <c r="AV580" t="s">
        <v>94</v>
      </c>
      <c r="AW580" t="s">
        <v>94</v>
      </c>
      <c r="AX580" t="s">
        <v>95</v>
      </c>
      <c r="AY580" t="s">
        <v>95</v>
      </c>
      <c r="AZ580" t="s">
        <v>95</v>
      </c>
      <c r="BA580" t="s">
        <v>94</v>
      </c>
      <c r="BB580" t="s">
        <v>94</v>
      </c>
      <c r="BC580" t="s">
        <v>94</v>
      </c>
      <c r="BD580" t="s">
        <v>94</v>
      </c>
      <c r="BI580">
        <v>0</v>
      </c>
      <c r="BJ580" t="s">
        <v>132</v>
      </c>
      <c r="BK580" t="s">
        <v>133</v>
      </c>
      <c r="BL580">
        <v>1</v>
      </c>
      <c r="BM580">
        <v>1</v>
      </c>
      <c r="BN580">
        <v>0</v>
      </c>
      <c r="BO580">
        <v>0</v>
      </c>
      <c r="BP580">
        <v>0</v>
      </c>
      <c r="BQ580">
        <v>0</v>
      </c>
      <c r="BS580">
        <v>1</v>
      </c>
      <c r="BT580">
        <v>1</v>
      </c>
      <c r="BU580">
        <v>0</v>
      </c>
      <c r="BV580">
        <v>0</v>
      </c>
      <c r="BW580">
        <v>0</v>
      </c>
      <c r="BX580">
        <v>0</v>
      </c>
      <c r="BY580">
        <v>691</v>
      </c>
      <c r="CG580" s="4">
        <v>1</v>
      </c>
      <c r="CH580" s="4">
        <v>1</v>
      </c>
      <c r="CI580" s="5">
        <v>0</v>
      </c>
      <c r="CJ580" s="5">
        <v>0</v>
      </c>
      <c r="CK580" s="5">
        <v>0</v>
      </c>
      <c r="CL580" s="5">
        <v>0</v>
      </c>
    </row>
    <row r="581" spans="1:90" hidden="1" x14ac:dyDescent="0.2">
      <c r="A581" t="s">
        <v>1112</v>
      </c>
      <c r="B581" t="s">
        <v>951</v>
      </c>
      <c r="C581" t="s">
        <v>1095</v>
      </c>
      <c r="D581">
        <v>3.5</v>
      </c>
      <c r="E581" t="s">
        <v>317</v>
      </c>
      <c r="F581" t="s">
        <v>335</v>
      </c>
      <c r="G581" t="s">
        <v>336</v>
      </c>
      <c r="H581" t="s">
        <v>954</v>
      </c>
      <c r="I581">
        <v>0.13539999999999999</v>
      </c>
      <c r="J581">
        <v>0.12787999999999999</v>
      </c>
      <c r="K581">
        <v>43.701999999999998</v>
      </c>
      <c r="L581">
        <v>2039</v>
      </c>
      <c r="M581">
        <v>32.456000000000003</v>
      </c>
      <c r="N581">
        <v>22793</v>
      </c>
      <c r="O581">
        <v>2.5678000000000002E-4</v>
      </c>
      <c r="P581">
        <v>1897.7</v>
      </c>
      <c r="Q581">
        <v>-87006</v>
      </c>
      <c r="R581">
        <v>0.99904999999999999</v>
      </c>
      <c r="S581">
        <v>0.99897999999999998</v>
      </c>
      <c r="T581">
        <v>20.975999999999999</v>
      </c>
      <c r="U581">
        <v>18.331</v>
      </c>
      <c r="V581">
        <v>0.99888999999999994</v>
      </c>
      <c r="W581">
        <v>0.99883999999999995</v>
      </c>
      <c r="X581">
        <v>22.701000000000001</v>
      </c>
      <c r="Y581">
        <v>19.437999999999999</v>
      </c>
      <c r="Z581">
        <v>0.69508000000000003</v>
      </c>
      <c r="AA581">
        <v>0.68056000000000005</v>
      </c>
      <c r="AB581">
        <v>375.92</v>
      </c>
      <c r="AC581">
        <v>306.85000000000002</v>
      </c>
      <c r="AD581">
        <v>45</v>
      </c>
      <c r="AE581">
        <v>44</v>
      </c>
      <c r="AF581">
        <v>0.11398</v>
      </c>
      <c r="AG581" s="1">
        <v>4.3874E-5</v>
      </c>
      <c r="AH581">
        <v>0.11394</v>
      </c>
      <c r="AI581">
        <v>44</v>
      </c>
      <c r="AJ581">
        <v>0</v>
      </c>
      <c r="AK581">
        <v>43</v>
      </c>
      <c r="AL581">
        <v>0</v>
      </c>
      <c r="AM581">
        <v>0</v>
      </c>
      <c r="AN581">
        <v>0</v>
      </c>
      <c r="AO581">
        <v>0.88615999999999995</v>
      </c>
      <c r="AP581">
        <v>0</v>
      </c>
      <c r="AQ581">
        <v>0</v>
      </c>
      <c r="AR581" t="s">
        <v>95</v>
      </c>
      <c r="AS581" t="s">
        <v>95</v>
      </c>
      <c r="AT581" t="s">
        <v>95</v>
      </c>
      <c r="AU581" t="s">
        <v>95</v>
      </c>
      <c r="AV581" t="s">
        <v>95</v>
      </c>
      <c r="AW581" t="s">
        <v>95</v>
      </c>
      <c r="AX581" t="s">
        <v>95</v>
      </c>
      <c r="AY581" t="s">
        <v>94</v>
      </c>
      <c r="AZ581" t="s">
        <v>95</v>
      </c>
      <c r="BA581" t="s">
        <v>94</v>
      </c>
      <c r="BB581" t="s">
        <v>95</v>
      </c>
      <c r="BC581" t="s">
        <v>94</v>
      </c>
      <c r="BD581" t="s">
        <v>95</v>
      </c>
      <c r="BH581" t="s">
        <v>389</v>
      </c>
      <c r="BI581">
        <v>1</v>
      </c>
      <c r="BJ581" t="s">
        <v>97</v>
      </c>
      <c r="BK581" t="s">
        <v>337</v>
      </c>
      <c r="BL581">
        <v>0</v>
      </c>
      <c r="BM581">
        <v>0</v>
      </c>
      <c r="BN581">
        <v>0</v>
      </c>
      <c r="BO581">
        <v>0</v>
      </c>
      <c r="BP581">
        <v>0</v>
      </c>
      <c r="BQ581">
        <v>0</v>
      </c>
      <c r="BS581">
        <v>1</v>
      </c>
      <c r="BT581">
        <v>1</v>
      </c>
      <c r="BU581">
        <v>0</v>
      </c>
      <c r="BV581">
        <v>0</v>
      </c>
      <c r="BW581">
        <v>0</v>
      </c>
      <c r="BX581">
        <v>0</v>
      </c>
      <c r="BY581">
        <v>692</v>
      </c>
      <c r="BZ581" t="s">
        <v>123</v>
      </c>
      <c r="CA581" t="s">
        <v>123</v>
      </c>
      <c r="CG581" s="4">
        <v>1</v>
      </c>
      <c r="CH581" s="4">
        <v>1</v>
      </c>
      <c r="CI581" s="5">
        <v>0</v>
      </c>
      <c r="CJ581" s="5">
        <v>0</v>
      </c>
      <c r="CK581" s="5">
        <v>0</v>
      </c>
      <c r="CL581" s="5">
        <v>0</v>
      </c>
    </row>
    <row r="582" spans="1:90" hidden="1" x14ac:dyDescent="0.2">
      <c r="A582" t="s">
        <v>1113</v>
      </c>
      <c r="B582" t="s">
        <v>951</v>
      </c>
      <c r="C582" t="s">
        <v>1095</v>
      </c>
      <c r="D582">
        <v>3.5</v>
      </c>
      <c r="E582" t="s">
        <v>317</v>
      </c>
      <c r="F582" t="s">
        <v>339</v>
      </c>
      <c r="G582" t="s">
        <v>340</v>
      </c>
      <c r="H582" t="s">
        <v>954</v>
      </c>
      <c r="I582">
        <v>0.15398999999999999</v>
      </c>
      <c r="J582">
        <v>0.12336</v>
      </c>
      <c r="K582">
        <v>4.7453000000000003</v>
      </c>
      <c r="L582">
        <v>2026.3</v>
      </c>
      <c r="M582">
        <v>28.536000000000001</v>
      </c>
      <c r="N582">
        <v>710.73</v>
      </c>
      <c r="O582">
        <v>2.1510000000000001E-2</v>
      </c>
      <c r="P582">
        <v>1946.3</v>
      </c>
      <c r="Q582">
        <v>-9444.2999999999993</v>
      </c>
      <c r="R582">
        <v>0.98760999999999999</v>
      </c>
      <c r="S582">
        <v>0.98668</v>
      </c>
      <c r="T582">
        <v>8.0129000000000001</v>
      </c>
      <c r="U582">
        <v>5.2144000000000004</v>
      </c>
      <c r="V582">
        <v>0.98533000000000004</v>
      </c>
      <c r="W582">
        <v>0.98460999999999999</v>
      </c>
      <c r="X582">
        <v>8.7181999999999995</v>
      </c>
      <c r="Y582">
        <v>5.7744999999999997</v>
      </c>
      <c r="Z582">
        <v>0.70081000000000004</v>
      </c>
      <c r="AA582">
        <v>0.68622000000000005</v>
      </c>
      <c r="AB582">
        <v>39.372</v>
      </c>
      <c r="AC582">
        <v>32.497999999999998</v>
      </c>
      <c r="AD582">
        <v>44</v>
      </c>
      <c r="AE582">
        <v>43</v>
      </c>
      <c r="AF582">
        <v>0.34611999999999998</v>
      </c>
      <c r="AG582">
        <v>1.407E-3</v>
      </c>
      <c r="AH582">
        <v>0.34471000000000002</v>
      </c>
      <c r="AI582">
        <v>43</v>
      </c>
      <c r="AJ582">
        <v>0</v>
      </c>
      <c r="AK582">
        <v>42</v>
      </c>
      <c r="AL582">
        <v>0</v>
      </c>
      <c r="AM582">
        <v>0</v>
      </c>
      <c r="AN582">
        <v>0</v>
      </c>
      <c r="AO582">
        <v>0.90822999999999998</v>
      </c>
      <c r="AP582">
        <v>0</v>
      </c>
      <c r="AQ582">
        <v>0</v>
      </c>
      <c r="AR582" t="s">
        <v>95</v>
      </c>
      <c r="AS582" t="s">
        <v>95</v>
      </c>
      <c r="AT582" t="s">
        <v>95</v>
      </c>
      <c r="AU582" t="s">
        <v>95</v>
      </c>
      <c r="AV582" t="s">
        <v>95</v>
      </c>
      <c r="AW582" t="s">
        <v>95</v>
      </c>
      <c r="AX582" t="s">
        <v>95</v>
      </c>
      <c r="AY582" t="s">
        <v>95</v>
      </c>
      <c r="AZ582" t="s">
        <v>95</v>
      </c>
      <c r="BA582" t="s">
        <v>95</v>
      </c>
      <c r="BB582" t="s">
        <v>95</v>
      </c>
      <c r="BC582" t="s">
        <v>95</v>
      </c>
      <c r="BD582" t="s">
        <v>95</v>
      </c>
      <c r="BH582" t="s">
        <v>341</v>
      </c>
      <c r="BI582">
        <v>1</v>
      </c>
      <c r="BJ582" t="s">
        <v>97</v>
      </c>
      <c r="BK582" t="s">
        <v>138</v>
      </c>
      <c r="BL582">
        <v>0</v>
      </c>
      <c r="BM582">
        <v>0</v>
      </c>
      <c r="BN582">
        <v>0</v>
      </c>
      <c r="BO582">
        <v>0</v>
      </c>
      <c r="BP582">
        <v>0</v>
      </c>
      <c r="BQ582">
        <v>0</v>
      </c>
      <c r="BS582">
        <v>1</v>
      </c>
      <c r="BT582">
        <v>1</v>
      </c>
      <c r="BU582">
        <v>0</v>
      </c>
      <c r="BV582">
        <v>0</v>
      </c>
      <c r="BW582">
        <v>0</v>
      </c>
      <c r="BX582">
        <v>0</v>
      </c>
      <c r="BY582">
        <v>693</v>
      </c>
      <c r="BZ582" t="s">
        <v>123</v>
      </c>
      <c r="CA582" t="s">
        <v>123</v>
      </c>
      <c r="CG582" s="4">
        <v>1</v>
      </c>
      <c r="CH582" s="4">
        <v>1</v>
      </c>
      <c r="CI582" s="5">
        <v>0</v>
      </c>
      <c r="CJ582" s="5">
        <v>0</v>
      </c>
      <c r="CK582" s="5">
        <v>0</v>
      </c>
      <c r="CL582" s="5">
        <v>0</v>
      </c>
    </row>
    <row r="583" spans="1:90" hidden="1" x14ac:dyDescent="0.2">
      <c r="A583" t="s">
        <v>1114</v>
      </c>
      <c r="B583" t="s">
        <v>951</v>
      </c>
      <c r="C583" t="s">
        <v>1095</v>
      </c>
      <c r="D583">
        <v>3.5</v>
      </c>
      <c r="E583" t="s">
        <v>317</v>
      </c>
      <c r="F583" t="s">
        <v>343</v>
      </c>
      <c r="G583" t="s">
        <v>344</v>
      </c>
      <c r="H583" t="s">
        <v>954</v>
      </c>
      <c r="I583">
        <v>0.17474999999999999</v>
      </c>
      <c r="J583">
        <v>0.11402</v>
      </c>
      <c r="K583">
        <v>4.9939</v>
      </c>
      <c r="L583">
        <v>2021.4</v>
      </c>
      <c r="M583">
        <v>25.148</v>
      </c>
      <c r="N583">
        <v>439.93</v>
      </c>
      <c r="O583">
        <v>2.8417999999999999E-2</v>
      </c>
      <c r="P583">
        <v>1943.1</v>
      </c>
      <c r="Q583">
        <v>-9940.1</v>
      </c>
      <c r="R583">
        <v>0.98514000000000002</v>
      </c>
      <c r="S583">
        <v>0.98404999999999998</v>
      </c>
      <c r="T583">
        <v>9.3402999999999992</v>
      </c>
      <c r="U583">
        <v>6.5456000000000003</v>
      </c>
      <c r="V583">
        <v>0.97665000000000002</v>
      </c>
      <c r="W583">
        <v>0.97553999999999996</v>
      </c>
      <c r="X583">
        <v>11.708</v>
      </c>
      <c r="Y583">
        <v>7.7979000000000003</v>
      </c>
      <c r="Z583">
        <v>0.71640999999999999</v>
      </c>
      <c r="AA583">
        <v>0.70291000000000003</v>
      </c>
      <c r="AB583">
        <v>40.805999999999997</v>
      </c>
      <c r="AC583">
        <v>34.445999999999998</v>
      </c>
      <c r="AD583">
        <v>45</v>
      </c>
      <c r="AE583">
        <v>44</v>
      </c>
      <c r="AF583">
        <v>0.55918000000000001</v>
      </c>
      <c r="AG583">
        <v>2.2731000000000001E-3</v>
      </c>
      <c r="AH583">
        <v>0.55691000000000002</v>
      </c>
      <c r="AI583">
        <v>44</v>
      </c>
      <c r="AJ583">
        <v>1</v>
      </c>
      <c r="AK583">
        <v>43</v>
      </c>
      <c r="AL583">
        <v>0</v>
      </c>
      <c r="AM583">
        <v>0</v>
      </c>
      <c r="AN583">
        <v>0</v>
      </c>
      <c r="AO583">
        <v>0.92164000000000001</v>
      </c>
      <c r="AP583">
        <v>0</v>
      </c>
      <c r="AQ583">
        <v>0</v>
      </c>
      <c r="AR583" t="s">
        <v>95</v>
      </c>
      <c r="AS583" t="s">
        <v>95</v>
      </c>
      <c r="AT583" t="s">
        <v>95</v>
      </c>
      <c r="AU583" t="s">
        <v>95</v>
      </c>
      <c r="AV583" t="s">
        <v>95</v>
      </c>
      <c r="AW583" t="s">
        <v>95</v>
      </c>
      <c r="AX583" t="s">
        <v>95</v>
      </c>
      <c r="AY583" t="s">
        <v>95</v>
      </c>
      <c r="AZ583" t="s">
        <v>95</v>
      </c>
      <c r="BA583" t="s">
        <v>95</v>
      </c>
      <c r="BB583" t="s">
        <v>95</v>
      </c>
      <c r="BC583" t="s">
        <v>95</v>
      </c>
      <c r="BD583" t="s">
        <v>95</v>
      </c>
      <c r="BH583" t="s">
        <v>345</v>
      </c>
      <c r="BI583">
        <v>1</v>
      </c>
      <c r="BJ583" t="s">
        <v>97</v>
      </c>
      <c r="BK583" t="s">
        <v>180</v>
      </c>
      <c r="BL583">
        <v>0</v>
      </c>
      <c r="BM583">
        <v>0</v>
      </c>
      <c r="BN583">
        <v>0</v>
      </c>
      <c r="BO583">
        <v>0</v>
      </c>
      <c r="BP583">
        <v>0</v>
      </c>
      <c r="BQ583">
        <v>0</v>
      </c>
      <c r="BS583">
        <v>1</v>
      </c>
      <c r="BT583">
        <v>1</v>
      </c>
      <c r="BU583">
        <v>0</v>
      </c>
      <c r="BV583">
        <v>0</v>
      </c>
      <c r="BW583">
        <v>0</v>
      </c>
      <c r="BX583">
        <v>0</v>
      </c>
      <c r="BY583">
        <v>694</v>
      </c>
      <c r="BZ583" t="s">
        <v>123</v>
      </c>
      <c r="CA583" t="s">
        <v>123</v>
      </c>
      <c r="CG583" s="4">
        <v>1</v>
      </c>
      <c r="CH583" s="4">
        <v>1</v>
      </c>
      <c r="CI583" s="5">
        <v>0</v>
      </c>
      <c r="CJ583" s="5">
        <v>0</v>
      </c>
      <c r="CK583" s="5">
        <v>0</v>
      </c>
      <c r="CL583" s="5">
        <v>0</v>
      </c>
    </row>
    <row r="584" spans="1:90" hidden="1" x14ac:dyDescent="0.2">
      <c r="A584" t="s">
        <v>1115</v>
      </c>
      <c r="B584" t="s">
        <v>951</v>
      </c>
      <c r="C584" t="s">
        <v>1095</v>
      </c>
      <c r="D584">
        <v>3.5</v>
      </c>
      <c r="E584" t="s">
        <v>317</v>
      </c>
      <c r="F584" t="s">
        <v>347</v>
      </c>
      <c r="G584" t="s">
        <v>348</v>
      </c>
      <c r="H584" t="s">
        <v>954</v>
      </c>
      <c r="I584">
        <v>0.26189000000000001</v>
      </c>
      <c r="J584">
        <v>0.14218</v>
      </c>
      <c r="K584">
        <v>0.52766999999999997</v>
      </c>
      <c r="L584">
        <v>2016.8</v>
      </c>
      <c r="M584">
        <v>16.78</v>
      </c>
      <c r="N584">
        <v>38.256</v>
      </c>
      <c r="O584">
        <v>7.8895999999999997</v>
      </c>
      <c r="P584">
        <v>2011.3</v>
      </c>
      <c r="Q584">
        <v>-1049.9000000000001</v>
      </c>
      <c r="R584">
        <v>0.87719000000000003</v>
      </c>
      <c r="S584">
        <v>0.86748999999999998</v>
      </c>
      <c r="T584">
        <v>2.9634999999999998</v>
      </c>
      <c r="U584">
        <v>1.8493999999999999</v>
      </c>
      <c r="V584">
        <v>0.87029999999999996</v>
      </c>
      <c r="W584">
        <v>0.86365000000000003</v>
      </c>
      <c r="X584">
        <v>3.0455000000000001</v>
      </c>
      <c r="Y584">
        <v>1.8862000000000001</v>
      </c>
      <c r="Z584">
        <v>0.57206000000000001</v>
      </c>
      <c r="AA584">
        <v>0.55012000000000005</v>
      </c>
      <c r="AB584">
        <v>5.5317999999999996</v>
      </c>
      <c r="AC584">
        <v>4.4561000000000002</v>
      </c>
      <c r="AD584">
        <v>42</v>
      </c>
      <c r="AE584">
        <v>27</v>
      </c>
      <c r="AF584">
        <v>0.75805999999999996</v>
      </c>
      <c r="AG584">
        <v>2.614E-2</v>
      </c>
      <c r="AH584">
        <v>0.73192000000000002</v>
      </c>
      <c r="AI584">
        <v>41</v>
      </c>
      <c r="AJ584">
        <v>0</v>
      </c>
      <c r="AK584">
        <v>40</v>
      </c>
      <c r="AL584">
        <v>0</v>
      </c>
      <c r="AM584">
        <v>0</v>
      </c>
      <c r="AN584">
        <v>1</v>
      </c>
      <c r="AO584">
        <v>0.83869000000000005</v>
      </c>
      <c r="AP584">
        <v>0</v>
      </c>
      <c r="AQ584">
        <v>1</v>
      </c>
      <c r="AR584" t="s">
        <v>95</v>
      </c>
      <c r="AS584" t="s">
        <v>95</v>
      </c>
      <c r="AT584" t="s">
        <v>95</v>
      </c>
      <c r="AU584" t="s">
        <v>94</v>
      </c>
      <c r="AV584" t="s">
        <v>94</v>
      </c>
      <c r="AW584" t="s">
        <v>94</v>
      </c>
      <c r="AX584" t="s">
        <v>95</v>
      </c>
      <c r="AY584" t="s">
        <v>95</v>
      </c>
      <c r="AZ584" t="s">
        <v>95</v>
      </c>
      <c r="BA584" t="s">
        <v>94</v>
      </c>
      <c r="BB584" t="s">
        <v>94</v>
      </c>
      <c r="BC584" t="s">
        <v>94</v>
      </c>
      <c r="BD584" t="s">
        <v>94</v>
      </c>
      <c r="BH584" t="s">
        <v>341</v>
      </c>
      <c r="BI584">
        <v>1</v>
      </c>
      <c r="BJ584" t="s">
        <v>97</v>
      </c>
      <c r="BK584" t="s">
        <v>138</v>
      </c>
      <c r="BL584">
        <v>0</v>
      </c>
      <c r="BM584">
        <v>0</v>
      </c>
      <c r="BN584">
        <v>0</v>
      </c>
      <c r="BO584">
        <v>0</v>
      </c>
      <c r="BP584">
        <v>0</v>
      </c>
      <c r="BQ584">
        <v>0</v>
      </c>
      <c r="BS584">
        <v>1</v>
      </c>
      <c r="BT584">
        <v>1</v>
      </c>
      <c r="BU584">
        <v>0</v>
      </c>
      <c r="BV584">
        <v>0</v>
      </c>
      <c r="BW584">
        <v>0</v>
      </c>
      <c r="BX584">
        <v>0</v>
      </c>
      <c r="BY584">
        <v>695</v>
      </c>
      <c r="BZ584" t="s">
        <v>123</v>
      </c>
      <c r="CA584" t="s">
        <v>123</v>
      </c>
      <c r="CG584" s="4">
        <v>1</v>
      </c>
      <c r="CH584" s="4">
        <v>1</v>
      </c>
      <c r="CI584" s="5">
        <v>0</v>
      </c>
      <c r="CJ584" s="5">
        <v>0</v>
      </c>
      <c r="CK584" s="5">
        <v>0</v>
      </c>
      <c r="CL584" s="5">
        <v>0</v>
      </c>
    </row>
    <row r="585" spans="1:90" hidden="1" x14ac:dyDescent="0.2">
      <c r="A585" t="s">
        <v>1116</v>
      </c>
      <c r="B585" t="s">
        <v>951</v>
      </c>
      <c r="C585" t="s">
        <v>1095</v>
      </c>
      <c r="D585">
        <v>3.5</v>
      </c>
      <c r="E585" t="s">
        <v>317</v>
      </c>
      <c r="F585" t="s">
        <v>350</v>
      </c>
      <c r="G585" t="s">
        <v>351</v>
      </c>
      <c r="H585" t="s">
        <v>954</v>
      </c>
      <c r="I585">
        <v>0.46901999999999999</v>
      </c>
      <c r="J585">
        <v>0.23526</v>
      </c>
      <c r="K585">
        <v>4.3887999999999998</v>
      </c>
      <c r="L585">
        <v>2021</v>
      </c>
      <c r="M585">
        <v>9.3695000000000004</v>
      </c>
      <c r="N585">
        <v>443.12</v>
      </c>
      <c r="O585">
        <v>3.0961000000000001E-3</v>
      </c>
      <c r="P585">
        <v>1974.1</v>
      </c>
      <c r="Q585">
        <v>-8746.7999999999993</v>
      </c>
      <c r="R585">
        <v>0.99646999999999997</v>
      </c>
      <c r="S585">
        <v>0.99621000000000004</v>
      </c>
      <c r="T585">
        <v>5.1680000000000001</v>
      </c>
      <c r="U585">
        <v>3.1707999999999998</v>
      </c>
      <c r="V585">
        <v>0.97865999999999997</v>
      </c>
      <c r="W585">
        <v>0.97763999999999995</v>
      </c>
      <c r="X585">
        <v>12.706</v>
      </c>
      <c r="Y585">
        <v>6.3670999999999998</v>
      </c>
      <c r="Z585">
        <v>0.42942000000000002</v>
      </c>
      <c r="AA585">
        <v>0.40225</v>
      </c>
      <c r="AB585">
        <v>65.701999999999998</v>
      </c>
      <c r="AC585">
        <v>48.914999999999999</v>
      </c>
      <c r="AD585">
        <v>45</v>
      </c>
      <c r="AE585">
        <v>25</v>
      </c>
      <c r="AF585">
        <v>0.77405000000000002</v>
      </c>
      <c r="AG585">
        <v>6.7701999999999997E-3</v>
      </c>
      <c r="AH585">
        <v>0.76727999999999996</v>
      </c>
      <c r="AI585">
        <v>25</v>
      </c>
      <c r="AJ585">
        <v>0</v>
      </c>
      <c r="AK585">
        <v>24</v>
      </c>
      <c r="AL585">
        <v>0</v>
      </c>
      <c r="AM585">
        <v>0</v>
      </c>
      <c r="AN585">
        <v>0</v>
      </c>
      <c r="AO585">
        <v>0.83933999999999997</v>
      </c>
      <c r="AP585">
        <v>0</v>
      </c>
      <c r="AQ585">
        <v>0</v>
      </c>
      <c r="AR585" t="s">
        <v>95</v>
      </c>
      <c r="AS585" t="s">
        <v>95</v>
      </c>
      <c r="AT585" t="s">
        <v>95</v>
      </c>
      <c r="AU585" t="s">
        <v>95</v>
      </c>
      <c r="AV585" t="s">
        <v>95</v>
      </c>
      <c r="AW585" t="s">
        <v>95</v>
      </c>
      <c r="AX585" t="s">
        <v>95</v>
      </c>
      <c r="AY585" t="s">
        <v>95</v>
      </c>
      <c r="AZ585" t="s">
        <v>95</v>
      </c>
      <c r="BA585" t="s">
        <v>95</v>
      </c>
      <c r="BB585" t="s">
        <v>95</v>
      </c>
      <c r="BC585" t="s">
        <v>95</v>
      </c>
      <c r="BD585" t="s">
        <v>95</v>
      </c>
      <c r="BI585">
        <v>0</v>
      </c>
      <c r="BJ585" t="s">
        <v>137</v>
      </c>
      <c r="BK585" t="s">
        <v>180</v>
      </c>
      <c r="BL585">
        <v>1</v>
      </c>
      <c r="BM585">
        <v>1</v>
      </c>
      <c r="BN585">
        <v>0</v>
      </c>
      <c r="BO585">
        <v>0</v>
      </c>
      <c r="BP585">
        <v>0</v>
      </c>
      <c r="BQ585">
        <v>0</v>
      </c>
      <c r="BS585">
        <v>1</v>
      </c>
      <c r="BT585">
        <v>1</v>
      </c>
      <c r="BU585">
        <v>0</v>
      </c>
      <c r="BV585">
        <v>0</v>
      </c>
      <c r="BW585">
        <v>0</v>
      </c>
      <c r="BX585">
        <v>0</v>
      </c>
      <c r="BY585">
        <v>696</v>
      </c>
      <c r="CG585" s="4">
        <v>1</v>
      </c>
      <c r="CH585" s="4">
        <v>1</v>
      </c>
      <c r="CI585" s="5">
        <v>0</v>
      </c>
      <c r="CJ585" s="5">
        <v>0</v>
      </c>
      <c r="CK585" s="5">
        <v>0</v>
      </c>
      <c r="CL585" s="5">
        <v>0</v>
      </c>
    </row>
    <row r="586" spans="1:90" hidden="1" x14ac:dyDescent="0.2">
      <c r="A586" t="s">
        <v>1117</v>
      </c>
      <c r="B586" t="s">
        <v>951</v>
      </c>
      <c r="C586" t="s">
        <v>1095</v>
      </c>
      <c r="D586">
        <v>3.5</v>
      </c>
      <c r="E586" t="s">
        <v>317</v>
      </c>
      <c r="F586" t="s">
        <v>353</v>
      </c>
      <c r="G586" t="s">
        <v>354</v>
      </c>
      <c r="H586" t="s">
        <v>954</v>
      </c>
      <c r="I586">
        <v>0.34297</v>
      </c>
      <c r="J586">
        <v>0.34297</v>
      </c>
      <c r="K586">
        <v>0.64378999999999997</v>
      </c>
      <c r="L586">
        <v>2054.5</v>
      </c>
      <c r="M586">
        <v>12.813000000000001</v>
      </c>
      <c r="N586" s="1">
        <v>6295300</v>
      </c>
      <c r="O586">
        <v>4.1265999999999998</v>
      </c>
      <c r="P586">
        <v>2013</v>
      </c>
      <c r="Q586">
        <v>-1282.5999999999999</v>
      </c>
      <c r="R586">
        <v>0.97753000000000001</v>
      </c>
      <c r="S586">
        <v>0.97575000000000001</v>
      </c>
      <c r="T586">
        <v>1.9565999999999999</v>
      </c>
      <c r="U586">
        <v>0.93106999999999995</v>
      </c>
      <c r="V586">
        <v>0.97753000000000001</v>
      </c>
      <c r="W586">
        <v>0.97638000000000003</v>
      </c>
      <c r="X586">
        <v>1.9565999999999999</v>
      </c>
      <c r="Y586">
        <v>0.93106999999999995</v>
      </c>
      <c r="Z586">
        <v>0.35743999999999998</v>
      </c>
      <c r="AA586">
        <v>0.32447999999999999</v>
      </c>
      <c r="AB586">
        <v>10.462999999999999</v>
      </c>
      <c r="AC586">
        <v>7.0449999999999999</v>
      </c>
      <c r="AD586">
        <v>42</v>
      </c>
      <c r="AE586">
        <v>15</v>
      </c>
      <c r="AF586" s="1">
        <v>1.0484E-5</v>
      </c>
      <c r="AG586" s="1">
        <v>1.5885E-7</v>
      </c>
      <c r="AH586" s="1">
        <v>1.0325E-5</v>
      </c>
      <c r="AI586">
        <v>22</v>
      </c>
      <c r="AJ586">
        <v>0</v>
      </c>
      <c r="AK586">
        <v>16</v>
      </c>
      <c r="AL586">
        <v>0</v>
      </c>
      <c r="AM586">
        <v>1</v>
      </c>
      <c r="AN586">
        <v>1</v>
      </c>
      <c r="AO586">
        <v>0.67718</v>
      </c>
      <c r="AP586">
        <v>0</v>
      </c>
      <c r="AQ586">
        <v>1</v>
      </c>
      <c r="AR586" t="s">
        <v>95</v>
      </c>
      <c r="AS586" t="s">
        <v>95</v>
      </c>
      <c r="AT586" t="s">
        <v>95</v>
      </c>
      <c r="AU586" t="s">
        <v>94</v>
      </c>
      <c r="AV586" t="s">
        <v>95</v>
      </c>
      <c r="AW586" t="s">
        <v>94</v>
      </c>
      <c r="AX586" t="s">
        <v>94</v>
      </c>
      <c r="AY586" t="s">
        <v>94</v>
      </c>
      <c r="AZ586" t="s">
        <v>95</v>
      </c>
      <c r="BA586" t="s">
        <v>94</v>
      </c>
      <c r="BB586" t="s">
        <v>94</v>
      </c>
      <c r="BC586" t="s">
        <v>95</v>
      </c>
      <c r="BD586" t="s">
        <v>95</v>
      </c>
      <c r="BH586" t="s">
        <v>341</v>
      </c>
      <c r="BI586">
        <v>1</v>
      </c>
      <c r="BJ586" t="s">
        <v>97</v>
      </c>
      <c r="BK586" t="s">
        <v>138</v>
      </c>
      <c r="BL586">
        <v>0</v>
      </c>
      <c r="BM586">
        <v>0</v>
      </c>
      <c r="BN586">
        <v>0</v>
      </c>
      <c r="BO586">
        <v>0</v>
      </c>
      <c r="BP586">
        <v>0</v>
      </c>
      <c r="BQ586">
        <v>0</v>
      </c>
      <c r="BS586">
        <v>1</v>
      </c>
      <c r="BT586">
        <v>1</v>
      </c>
      <c r="BU586">
        <v>0</v>
      </c>
      <c r="BV586">
        <v>0</v>
      </c>
      <c r="BW586">
        <v>0</v>
      </c>
      <c r="BX586">
        <v>0</v>
      </c>
      <c r="BY586">
        <v>697</v>
      </c>
      <c r="BZ586" t="s">
        <v>123</v>
      </c>
      <c r="CA586" t="s">
        <v>123</v>
      </c>
      <c r="CG586" s="4">
        <v>1</v>
      </c>
      <c r="CH586" s="4">
        <v>1</v>
      </c>
      <c r="CI586" s="5">
        <v>0</v>
      </c>
      <c r="CJ586" s="5">
        <v>0</v>
      </c>
      <c r="CK586" s="5">
        <v>0</v>
      </c>
      <c r="CL586" s="5">
        <v>0</v>
      </c>
    </row>
    <row r="587" spans="1:90" hidden="1" x14ac:dyDescent="0.2">
      <c r="A587" t="s">
        <v>1118</v>
      </c>
      <c r="B587" t="s">
        <v>951</v>
      </c>
      <c r="C587" t="s">
        <v>1095</v>
      </c>
      <c r="D587">
        <v>3.5</v>
      </c>
      <c r="E587" t="s">
        <v>317</v>
      </c>
      <c r="F587" t="s">
        <v>356</v>
      </c>
      <c r="G587" t="s">
        <v>357</v>
      </c>
      <c r="H587" t="s">
        <v>954</v>
      </c>
      <c r="I587">
        <v>1.0227999999999999</v>
      </c>
      <c r="J587">
        <v>0.19037999999999999</v>
      </c>
      <c r="K587">
        <v>108.15</v>
      </c>
      <c r="L587">
        <v>2017.8</v>
      </c>
      <c r="M587">
        <v>4.2967000000000004</v>
      </c>
      <c r="N587">
        <v>6460</v>
      </c>
      <c r="O587" s="1">
        <v>6.6942000000000005E-8</v>
      </c>
      <c r="P587">
        <v>1889.8</v>
      </c>
      <c r="Q587" s="1">
        <v>-215560</v>
      </c>
      <c r="R587">
        <v>0.99136999999999997</v>
      </c>
      <c r="S587">
        <v>0.99073999999999995</v>
      </c>
      <c r="T587">
        <v>195.17</v>
      </c>
      <c r="U587">
        <v>88.590999999999994</v>
      </c>
      <c r="V587">
        <v>0.90576999999999996</v>
      </c>
      <c r="W587">
        <v>0.90127999999999997</v>
      </c>
      <c r="X587">
        <v>644.97</v>
      </c>
      <c r="Y587">
        <v>392.9</v>
      </c>
      <c r="Z587">
        <v>0.44691999999999998</v>
      </c>
      <c r="AA587">
        <v>0.42058000000000001</v>
      </c>
      <c r="AB587">
        <v>1562.5</v>
      </c>
      <c r="AC587">
        <v>1291.0999999999999</v>
      </c>
      <c r="AD587">
        <v>45</v>
      </c>
      <c r="AE587">
        <v>25</v>
      </c>
      <c r="AF587">
        <v>1.0532999999999999</v>
      </c>
      <c r="AG587">
        <v>3.4055999999999999E-3</v>
      </c>
      <c r="AH587">
        <v>1.0499000000000001</v>
      </c>
      <c r="AI587">
        <v>25</v>
      </c>
      <c r="AJ587">
        <v>0</v>
      </c>
      <c r="AK587">
        <v>24</v>
      </c>
      <c r="AL587">
        <v>0</v>
      </c>
      <c r="AM587">
        <v>0</v>
      </c>
      <c r="AN587">
        <v>1</v>
      </c>
      <c r="AO587">
        <v>0.88331000000000004</v>
      </c>
      <c r="AP587">
        <v>0</v>
      </c>
      <c r="AQ587">
        <v>0</v>
      </c>
      <c r="AR587" t="s">
        <v>95</v>
      </c>
      <c r="AS587" t="s">
        <v>95</v>
      </c>
      <c r="AT587" t="s">
        <v>95</v>
      </c>
      <c r="AU587" t="s">
        <v>95</v>
      </c>
      <c r="AV587" t="s">
        <v>95</v>
      </c>
      <c r="AW587" t="s">
        <v>95</v>
      </c>
      <c r="AX587" t="s">
        <v>95</v>
      </c>
      <c r="AY587" t="s">
        <v>95</v>
      </c>
      <c r="AZ587" t="s">
        <v>95</v>
      </c>
      <c r="BA587" t="s">
        <v>95</v>
      </c>
      <c r="BB587" t="s">
        <v>95</v>
      </c>
      <c r="BC587" t="s">
        <v>95</v>
      </c>
      <c r="BD587" t="s">
        <v>95</v>
      </c>
      <c r="BI587">
        <v>0</v>
      </c>
      <c r="BJ587" t="s">
        <v>137</v>
      </c>
      <c r="BK587" t="s">
        <v>180</v>
      </c>
      <c r="BL587">
        <v>1</v>
      </c>
      <c r="BM587">
        <v>1</v>
      </c>
      <c r="BN587">
        <v>0</v>
      </c>
      <c r="BO587">
        <v>0</v>
      </c>
      <c r="BP587">
        <v>0</v>
      </c>
      <c r="BQ587">
        <v>0</v>
      </c>
      <c r="BS587">
        <v>1</v>
      </c>
      <c r="BT587">
        <v>1</v>
      </c>
      <c r="BU587">
        <v>0</v>
      </c>
      <c r="BV587">
        <v>0</v>
      </c>
      <c r="BW587">
        <v>0</v>
      </c>
      <c r="BX587">
        <v>0</v>
      </c>
      <c r="BY587">
        <v>698</v>
      </c>
      <c r="CG587" s="4">
        <v>1</v>
      </c>
      <c r="CH587" s="4">
        <v>1</v>
      </c>
      <c r="CI587" s="5">
        <v>0</v>
      </c>
      <c r="CJ587" s="5">
        <v>0</v>
      </c>
      <c r="CK587" s="5">
        <v>0</v>
      </c>
      <c r="CL587" s="5">
        <v>0</v>
      </c>
    </row>
    <row r="588" spans="1:90" hidden="1" x14ac:dyDescent="0.2">
      <c r="A588" t="s">
        <v>1119</v>
      </c>
      <c r="B588" t="s">
        <v>951</v>
      </c>
      <c r="C588" t="s">
        <v>1095</v>
      </c>
      <c r="D588">
        <v>3.5</v>
      </c>
      <c r="E588" t="s">
        <v>317</v>
      </c>
      <c r="F588" t="s">
        <v>359</v>
      </c>
      <c r="G588" t="s">
        <v>360</v>
      </c>
      <c r="H588" t="s">
        <v>954</v>
      </c>
      <c r="I588">
        <v>5.2679</v>
      </c>
      <c r="J588">
        <v>1.0092000000000001</v>
      </c>
      <c r="K588">
        <v>15.734</v>
      </c>
      <c r="L588">
        <v>2017.1</v>
      </c>
      <c r="M588">
        <v>0.83420000000000005</v>
      </c>
      <c r="N588">
        <v>2644.5</v>
      </c>
      <c r="O588" s="1">
        <v>5.6430999999999997E-12</v>
      </c>
      <c r="P588">
        <v>1984.5</v>
      </c>
      <c r="Q588">
        <v>-31343</v>
      </c>
      <c r="R588">
        <v>0.98643999999999998</v>
      </c>
      <c r="S588">
        <v>0.98528000000000004</v>
      </c>
      <c r="T588">
        <v>52.174999999999997</v>
      </c>
      <c r="U588">
        <v>12.704000000000001</v>
      </c>
      <c r="V588">
        <v>0.97631999999999997</v>
      </c>
      <c r="W588">
        <v>0.97501000000000004</v>
      </c>
      <c r="X588">
        <v>68.950999999999993</v>
      </c>
      <c r="Y588">
        <v>22.245999999999999</v>
      </c>
      <c r="Z588">
        <v>0.15615999999999999</v>
      </c>
      <c r="AA588">
        <v>0.10928</v>
      </c>
      <c r="AB588">
        <v>411.64</v>
      </c>
      <c r="AC588">
        <v>215.42</v>
      </c>
      <c r="AD588">
        <v>39</v>
      </c>
      <c r="AE588">
        <v>11</v>
      </c>
      <c r="AF588">
        <v>0.99321000000000004</v>
      </c>
      <c r="AG588" s="1">
        <v>3.7183E-5</v>
      </c>
      <c r="AH588">
        <v>0.99317</v>
      </c>
      <c r="AI588">
        <v>19</v>
      </c>
      <c r="AJ588">
        <v>0</v>
      </c>
      <c r="AK588">
        <v>5</v>
      </c>
      <c r="AL588">
        <v>0</v>
      </c>
      <c r="AM588">
        <v>1</v>
      </c>
      <c r="AN588">
        <v>1</v>
      </c>
      <c r="AO588">
        <v>0.36509000000000003</v>
      </c>
      <c r="AP588">
        <v>0</v>
      </c>
      <c r="AQ588">
        <v>0</v>
      </c>
      <c r="AR588" t="s">
        <v>95</v>
      </c>
      <c r="AS588" t="s">
        <v>95</v>
      </c>
      <c r="AT588" t="s">
        <v>95</v>
      </c>
      <c r="AU588" t="s">
        <v>94</v>
      </c>
      <c r="AV588" t="s">
        <v>94</v>
      </c>
      <c r="AW588" t="s">
        <v>94</v>
      </c>
      <c r="AX588" t="s">
        <v>94</v>
      </c>
      <c r="AY588" t="s">
        <v>95</v>
      </c>
      <c r="AZ588" t="s">
        <v>94</v>
      </c>
      <c r="BA588" t="s">
        <v>94</v>
      </c>
      <c r="BB588" t="s">
        <v>94</v>
      </c>
      <c r="BC588" t="s">
        <v>94</v>
      </c>
      <c r="BD588" t="s">
        <v>94</v>
      </c>
      <c r="BH588" t="s">
        <v>341</v>
      </c>
      <c r="BI588">
        <v>1</v>
      </c>
      <c r="BJ588" t="s">
        <v>97</v>
      </c>
      <c r="BK588" t="s">
        <v>138</v>
      </c>
      <c r="BL588">
        <v>0</v>
      </c>
      <c r="BM588">
        <v>0</v>
      </c>
      <c r="BN588">
        <v>0</v>
      </c>
      <c r="BO588">
        <v>0</v>
      </c>
      <c r="BP588">
        <v>0</v>
      </c>
      <c r="BQ588">
        <v>0</v>
      </c>
      <c r="BS588">
        <v>0</v>
      </c>
      <c r="BT588">
        <v>1</v>
      </c>
      <c r="BU588">
        <v>0</v>
      </c>
      <c r="BV588">
        <v>0</v>
      </c>
      <c r="BW588">
        <v>0</v>
      </c>
      <c r="BX588">
        <v>0</v>
      </c>
      <c r="BY588">
        <v>699</v>
      </c>
      <c r="CA588" t="s">
        <v>123</v>
      </c>
      <c r="CG588" s="4">
        <v>0</v>
      </c>
      <c r="CH588" s="4">
        <v>1</v>
      </c>
      <c r="CI588" s="5">
        <v>0</v>
      </c>
      <c r="CJ588" s="5">
        <v>0</v>
      </c>
      <c r="CK588" s="5">
        <v>0</v>
      </c>
      <c r="CL588" s="5">
        <v>0</v>
      </c>
    </row>
    <row r="589" spans="1:90" hidden="1" x14ac:dyDescent="0.2">
      <c r="A589" t="s">
        <v>1120</v>
      </c>
      <c r="B589" t="s">
        <v>951</v>
      </c>
      <c r="C589" t="s">
        <v>1095</v>
      </c>
      <c r="D589">
        <v>3.5</v>
      </c>
      <c r="E589" t="s">
        <v>317</v>
      </c>
      <c r="F589" t="s">
        <v>362</v>
      </c>
      <c r="G589" t="s">
        <v>357</v>
      </c>
      <c r="H589" t="s">
        <v>954</v>
      </c>
      <c r="I589">
        <v>0.56428999999999996</v>
      </c>
      <c r="J589">
        <v>0.19586999999999999</v>
      </c>
      <c r="K589">
        <v>265.3</v>
      </c>
      <c r="L589">
        <v>2018.8</v>
      </c>
      <c r="M589">
        <v>7.7874999999999996</v>
      </c>
      <c r="N589">
        <v>18652</v>
      </c>
      <c r="O589" s="1">
        <v>9.8892999999999995E-7</v>
      </c>
      <c r="P589">
        <v>1902.6</v>
      </c>
      <c r="Q589" s="1">
        <v>-528750</v>
      </c>
      <c r="R589">
        <v>0.98760000000000003</v>
      </c>
      <c r="S589">
        <v>0.98668999999999996</v>
      </c>
      <c r="T589">
        <v>565.63</v>
      </c>
      <c r="U589">
        <v>240.63</v>
      </c>
      <c r="V589">
        <v>0.93942999999999999</v>
      </c>
      <c r="W589">
        <v>0.93654999999999999</v>
      </c>
      <c r="X589">
        <v>1250.0999999999999</v>
      </c>
      <c r="Y589">
        <v>731.24</v>
      </c>
      <c r="Z589">
        <v>0.46013999999999999</v>
      </c>
      <c r="AA589">
        <v>0.43442999999999998</v>
      </c>
      <c r="AB589">
        <v>3732.1</v>
      </c>
      <c r="AC589">
        <v>2976.1</v>
      </c>
      <c r="AD589">
        <v>45</v>
      </c>
      <c r="AE589">
        <v>25</v>
      </c>
      <c r="AF589">
        <v>0.92154000000000003</v>
      </c>
      <c r="AG589">
        <v>1.1795E-3</v>
      </c>
      <c r="AH589">
        <v>0.92035999999999996</v>
      </c>
      <c r="AI589">
        <v>25</v>
      </c>
      <c r="AJ589">
        <v>0</v>
      </c>
      <c r="AK589">
        <v>24</v>
      </c>
      <c r="AL589">
        <v>0</v>
      </c>
      <c r="AM589">
        <v>0</v>
      </c>
      <c r="AN589">
        <v>1</v>
      </c>
      <c r="AO589">
        <v>0.87378</v>
      </c>
      <c r="AP589">
        <v>0</v>
      </c>
      <c r="AQ589">
        <v>0</v>
      </c>
      <c r="AR589" t="s">
        <v>95</v>
      </c>
      <c r="AS589" t="s">
        <v>95</v>
      </c>
      <c r="AT589" t="s">
        <v>95</v>
      </c>
      <c r="AU589" t="s">
        <v>94</v>
      </c>
      <c r="AV589" t="s">
        <v>95</v>
      </c>
      <c r="AW589" t="s">
        <v>94</v>
      </c>
      <c r="AX589" t="s">
        <v>95</v>
      </c>
      <c r="AY589" t="s">
        <v>95</v>
      </c>
      <c r="AZ589" t="s">
        <v>95</v>
      </c>
      <c r="BA589" t="s">
        <v>94</v>
      </c>
      <c r="BB589" t="s">
        <v>94</v>
      </c>
      <c r="BC589" t="s">
        <v>94</v>
      </c>
      <c r="BD589" t="s">
        <v>94</v>
      </c>
      <c r="BI589">
        <v>0</v>
      </c>
      <c r="BJ589" t="s">
        <v>137</v>
      </c>
      <c r="BK589" t="s">
        <v>180</v>
      </c>
      <c r="BL589">
        <v>1</v>
      </c>
      <c r="BM589">
        <v>1</v>
      </c>
      <c r="BN589">
        <v>0</v>
      </c>
      <c r="BO589">
        <v>0</v>
      </c>
      <c r="BP589">
        <v>0</v>
      </c>
      <c r="BQ589">
        <v>0</v>
      </c>
      <c r="BS589">
        <v>1</v>
      </c>
      <c r="BT589">
        <v>1</v>
      </c>
      <c r="BU589">
        <v>0</v>
      </c>
      <c r="BV589">
        <v>0</v>
      </c>
      <c r="BW589">
        <v>0</v>
      </c>
      <c r="BX589">
        <v>0</v>
      </c>
      <c r="BY589">
        <v>700</v>
      </c>
      <c r="CG589" s="4">
        <v>1</v>
      </c>
      <c r="CH589" s="4">
        <v>1</v>
      </c>
      <c r="CI589" s="5">
        <v>0</v>
      </c>
      <c r="CJ589" s="5">
        <v>0</v>
      </c>
      <c r="CK589" s="5">
        <v>0</v>
      </c>
      <c r="CL589" s="5">
        <v>0</v>
      </c>
    </row>
    <row r="590" spans="1:90" hidden="1" x14ac:dyDescent="0.2">
      <c r="A590" t="s">
        <v>1121</v>
      </c>
      <c r="B590" t="s">
        <v>951</v>
      </c>
      <c r="C590" t="s">
        <v>1095</v>
      </c>
      <c r="D590">
        <v>3.5</v>
      </c>
      <c r="E590" t="s">
        <v>317</v>
      </c>
      <c r="F590" t="s">
        <v>364</v>
      </c>
      <c r="G590" t="s">
        <v>360</v>
      </c>
      <c r="H590" t="s">
        <v>954</v>
      </c>
      <c r="I590">
        <v>0.30043999999999998</v>
      </c>
      <c r="J590">
        <v>0.30043999999999998</v>
      </c>
      <c r="K590">
        <v>45.133000000000003</v>
      </c>
      <c r="L590">
        <v>2055.6999999999998</v>
      </c>
      <c r="M590">
        <v>14.627000000000001</v>
      </c>
      <c r="N590" s="1">
        <v>135880000</v>
      </c>
      <c r="O590" s="1">
        <v>3.1525000000000002E-7</v>
      </c>
      <c r="P590">
        <v>1943.5</v>
      </c>
      <c r="Q590">
        <v>-89918</v>
      </c>
      <c r="R590">
        <v>0.55993999999999999</v>
      </c>
      <c r="S590">
        <v>0.52519000000000005</v>
      </c>
      <c r="T590">
        <v>759.29</v>
      </c>
      <c r="U590">
        <v>308.47000000000003</v>
      </c>
      <c r="V590">
        <v>0.55993999999999999</v>
      </c>
      <c r="W590">
        <v>0.53737000000000001</v>
      </c>
      <c r="X590">
        <v>759.29</v>
      </c>
      <c r="Y590">
        <v>308.47000000000003</v>
      </c>
      <c r="Z590">
        <v>0.22842999999999999</v>
      </c>
      <c r="AA590">
        <v>0.18887000000000001</v>
      </c>
      <c r="AB590">
        <v>1005.4</v>
      </c>
      <c r="AC590">
        <v>618.34</v>
      </c>
      <c r="AD590">
        <v>42</v>
      </c>
      <c r="AE590">
        <v>15</v>
      </c>
      <c r="AF590" s="1">
        <v>4.2055999999999998E-5</v>
      </c>
      <c r="AG590" s="1">
        <v>7.2365999999999996E-10</v>
      </c>
      <c r="AH590" s="1">
        <v>4.2055000000000003E-5</v>
      </c>
      <c r="AI590">
        <v>22</v>
      </c>
      <c r="AJ590">
        <v>0</v>
      </c>
      <c r="AK590">
        <v>8</v>
      </c>
      <c r="AL590">
        <v>0</v>
      </c>
      <c r="AM590">
        <v>1</v>
      </c>
      <c r="AN590">
        <v>1</v>
      </c>
      <c r="AO590">
        <v>0.27972000000000002</v>
      </c>
      <c r="AP590">
        <v>0</v>
      </c>
      <c r="AQ590">
        <v>0</v>
      </c>
      <c r="AR590" t="s">
        <v>94</v>
      </c>
      <c r="AS590" t="s">
        <v>95</v>
      </c>
      <c r="AT590" t="s">
        <v>95</v>
      </c>
      <c r="AU590" t="s">
        <v>94</v>
      </c>
      <c r="AV590" t="s">
        <v>94</v>
      </c>
      <c r="AW590" t="s">
        <v>94</v>
      </c>
      <c r="AX590" t="s">
        <v>94</v>
      </c>
      <c r="AY590" t="s">
        <v>94</v>
      </c>
      <c r="AZ590" t="s">
        <v>94</v>
      </c>
      <c r="BA590" t="s">
        <v>94</v>
      </c>
      <c r="BB590" t="s">
        <v>94</v>
      </c>
      <c r="BC590" t="s">
        <v>94</v>
      </c>
      <c r="BD590" t="s">
        <v>94</v>
      </c>
      <c r="BH590" t="s">
        <v>341</v>
      </c>
      <c r="BI590">
        <v>1</v>
      </c>
      <c r="BJ590" t="s">
        <v>97</v>
      </c>
      <c r="BK590" t="s">
        <v>138</v>
      </c>
      <c r="BL590">
        <v>0</v>
      </c>
      <c r="BM590">
        <v>0</v>
      </c>
      <c r="BN590">
        <v>0</v>
      </c>
      <c r="BO590">
        <v>0</v>
      </c>
      <c r="BP590">
        <v>0</v>
      </c>
      <c r="BQ590">
        <v>0</v>
      </c>
      <c r="BS590">
        <v>0</v>
      </c>
      <c r="BT590">
        <v>1</v>
      </c>
      <c r="BU590">
        <v>0</v>
      </c>
      <c r="BV590">
        <v>0</v>
      </c>
      <c r="BW590">
        <v>0</v>
      </c>
      <c r="BX590">
        <v>0</v>
      </c>
      <c r="BY590">
        <v>701</v>
      </c>
      <c r="CA590" t="s">
        <v>123</v>
      </c>
      <c r="CG590" s="4">
        <v>0</v>
      </c>
      <c r="CH590" s="4">
        <v>1</v>
      </c>
      <c r="CI590" s="5">
        <v>0</v>
      </c>
      <c r="CJ590" s="5">
        <v>0</v>
      </c>
      <c r="CK590" s="5">
        <v>0</v>
      </c>
      <c r="CL590" s="5">
        <v>0</v>
      </c>
    </row>
    <row r="591" spans="1:90" hidden="1" x14ac:dyDescent="0.2">
      <c r="A591" t="s">
        <v>1122</v>
      </c>
      <c r="B591" t="s">
        <v>951</v>
      </c>
      <c r="C591" t="s">
        <v>1095</v>
      </c>
      <c r="D591">
        <v>3.5</v>
      </c>
      <c r="E591" t="s">
        <v>317</v>
      </c>
      <c r="F591" t="s">
        <v>366</v>
      </c>
      <c r="G591" t="s">
        <v>351</v>
      </c>
      <c r="H591" t="s">
        <v>954</v>
      </c>
      <c r="I591">
        <v>0.35372999999999999</v>
      </c>
      <c r="J591">
        <v>0.21504000000000001</v>
      </c>
      <c r="K591">
        <v>5.6957000000000004</v>
      </c>
      <c r="L591">
        <v>2022.1</v>
      </c>
      <c r="M591">
        <v>12.423</v>
      </c>
      <c r="N591">
        <v>671.13</v>
      </c>
      <c r="O591">
        <v>1.8270999999999999E-3</v>
      </c>
      <c r="P591">
        <v>1966</v>
      </c>
      <c r="Q591">
        <v>-11349</v>
      </c>
      <c r="R591">
        <v>0.99372000000000005</v>
      </c>
      <c r="S591">
        <v>0.99326000000000003</v>
      </c>
      <c r="T591">
        <v>8.5021000000000004</v>
      </c>
      <c r="U591">
        <v>5.7385000000000002</v>
      </c>
      <c r="V591">
        <v>0.98548999999999998</v>
      </c>
      <c r="W591">
        <v>0.98480000000000001</v>
      </c>
      <c r="X591">
        <v>12.928000000000001</v>
      </c>
      <c r="Y591">
        <v>6.3720999999999997</v>
      </c>
      <c r="Z591">
        <v>0.47509000000000001</v>
      </c>
      <c r="AA591">
        <v>0.45008999999999999</v>
      </c>
      <c r="AB591">
        <v>77.751999999999995</v>
      </c>
      <c r="AC591">
        <v>58.463000000000001</v>
      </c>
      <c r="AD591">
        <v>45</v>
      </c>
      <c r="AE591">
        <v>36</v>
      </c>
      <c r="AF591">
        <v>0.63177000000000005</v>
      </c>
      <c r="AG591">
        <v>1.49E-3</v>
      </c>
      <c r="AH591">
        <v>0.63027999999999995</v>
      </c>
      <c r="AI591">
        <v>36</v>
      </c>
      <c r="AJ591">
        <v>0</v>
      </c>
      <c r="AK591">
        <v>35</v>
      </c>
      <c r="AL591">
        <v>0</v>
      </c>
      <c r="AM591">
        <v>0</v>
      </c>
      <c r="AN591">
        <v>1</v>
      </c>
      <c r="AO591">
        <v>0.84594000000000003</v>
      </c>
      <c r="AP591">
        <v>0</v>
      </c>
      <c r="AQ591">
        <v>0</v>
      </c>
      <c r="AR591" t="s">
        <v>95</v>
      </c>
      <c r="AS591" t="s">
        <v>95</v>
      </c>
      <c r="AT591" t="s">
        <v>95</v>
      </c>
      <c r="AU591" t="s">
        <v>95</v>
      </c>
      <c r="AV591" t="s">
        <v>95</v>
      </c>
      <c r="AW591" t="s">
        <v>95</v>
      </c>
      <c r="AX591" t="s">
        <v>95</v>
      </c>
      <c r="AY591" t="s">
        <v>95</v>
      </c>
      <c r="AZ591" t="s">
        <v>95</v>
      </c>
      <c r="BA591" t="s">
        <v>95</v>
      </c>
      <c r="BB591" t="s">
        <v>95</v>
      </c>
      <c r="BC591" t="s">
        <v>95</v>
      </c>
      <c r="BD591" t="s">
        <v>95</v>
      </c>
      <c r="BI591">
        <v>0</v>
      </c>
      <c r="BJ591" t="s">
        <v>137</v>
      </c>
      <c r="BK591" t="s">
        <v>180</v>
      </c>
      <c r="BL591">
        <v>1</v>
      </c>
      <c r="BM591">
        <v>1</v>
      </c>
      <c r="BN591">
        <v>0</v>
      </c>
      <c r="BO591">
        <v>0</v>
      </c>
      <c r="BP591">
        <v>0</v>
      </c>
      <c r="BQ591">
        <v>0</v>
      </c>
      <c r="BS591">
        <v>1</v>
      </c>
      <c r="BT591">
        <v>1</v>
      </c>
      <c r="BU591">
        <v>0</v>
      </c>
      <c r="BV591">
        <v>0</v>
      </c>
      <c r="BW591">
        <v>0</v>
      </c>
      <c r="BX591">
        <v>0</v>
      </c>
      <c r="BY591">
        <v>702</v>
      </c>
      <c r="CG591" s="4">
        <v>1</v>
      </c>
      <c r="CH591" s="4">
        <v>1</v>
      </c>
      <c r="CI591" s="5">
        <v>0</v>
      </c>
      <c r="CJ591" s="5">
        <v>0</v>
      </c>
      <c r="CK591" s="5">
        <v>0</v>
      </c>
      <c r="CL591" s="5">
        <v>0</v>
      </c>
    </row>
    <row r="592" spans="1:90" hidden="1" x14ac:dyDescent="0.2">
      <c r="A592" t="s">
        <v>1123</v>
      </c>
      <c r="B592" t="s">
        <v>951</v>
      </c>
      <c r="C592" t="s">
        <v>1095</v>
      </c>
      <c r="D592">
        <v>3.5</v>
      </c>
      <c r="E592" t="s">
        <v>317</v>
      </c>
      <c r="F592" t="s">
        <v>368</v>
      </c>
      <c r="G592" t="s">
        <v>354</v>
      </c>
      <c r="H592" t="s">
        <v>954</v>
      </c>
      <c r="I592">
        <v>0.32212000000000002</v>
      </c>
      <c r="J592">
        <v>0.32212000000000002</v>
      </c>
      <c r="K592">
        <v>0.76768000000000003</v>
      </c>
      <c r="L592">
        <v>2057.9</v>
      </c>
      <c r="M592">
        <v>13.641999999999999</v>
      </c>
      <c r="N592" s="1">
        <v>10426000</v>
      </c>
      <c r="O592">
        <v>3.8969</v>
      </c>
      <c r="P592">
        <v>2011.9</v>
      </c>
      <c r="Q592">
        <v>-1529.1</v>
      </c>
      <c r="R592">
        <v>0.97562000000000004</v>
      </c>
      <c r="S592">
        <v>0.97370000000000001</v>
      </c>
      <c r="T592">
        <v>2.34</v>
      </c>
      <c r="U592">
        <v>1.3306</v>
      </c>
      <c r="V592">
        <v>0.97562000000000004</v>
      </c>
      <c r="W592">
        <v>0.97436999999999996</v>
      </c>
      <c r="X592">
        <v>2.34</v>
      </c>
      <c r="Y592">
        <v>1.3306</v>
      </c>
      <c r="Z592">
        <v>0.38546999999999998</v>
      </c>
      <c r="AA592">
        <v>0.35396</v>
      </c>
      <c r="AB592">
        <v>11.749000000000001</v>
      </c>
      <c r="AC592">
        <v>7.9585999999999997</v>
      </c>
      <c r="AD592">
        <v>42</v>
      </c>
      <c r="AE592">
        <v>22</v>
      </c>
      <c r="AF592" s="1">
        <v>7.3854999999999998E-6</v>
      </c>
      <c r="AG592" s="1">
        <v>9.5915999999999997E-8</v>
      </c>
      <c r="AH592" s="1">
        <v>7.2895999999999996E-6</v>
      </c>
      <c r="AI592">
        <v>33</v>
      </c>
      <c r="AJ592">
        <v>0</v>
      </c>
      <c r="AK592">
        <v>32</v>
      </c>
      <c r="AL592">
        <v>0</v>
      </c>
      <c r="AM592">
        <v>0</v>
      </c>
      <c r="AN592">
        <v>1</v>
      </c>
      <c r="AO592">
        <v>0.67544999999999999</v>
      </c>
      <c r="AP592">
        <v>0</v>
      </c>
      <c r="AQ592">
        <v>1</v>
      </c>
      <c r="AR592" t="s">
        <v>95</v>
      </c>
      <c r="AS592" t="s">
        <v>95</v>
      </c>
      <c r="AT592" t="s">
        <v>95</v>
      </c>
      <c r="AU592" t="s">
        <v>94</v>
      </c>
      <c r="AV592" t="s">
        <v>94</v>
      </c>
      <c r="AW592" t="s">
        <v>94</v>
      </c>
      <c r="AX592" t="s">
        <v>94</v>
      </c>
      <c r="AY592" t="s">
        <v>94</v>
      </c>
      <c r="AZ592" t="s">
        <v>95</v>
      </c>
      <c r="BA592" t="s">
        <v>94</v>
      </c>
      <c r="BB592" t="s">
        <v>94</v>
      </c>
      <c r="BC592" t="s">
        <v>94</v>
      </c>
      <c r="BD592" t="s">
        <v>94</v>
      </c>
      <c r="BH592" t="s">
        <v>341</v>
      </c>
      <c r="BI592">
        <v>1</v>
      </c>
      <c r="BJ592" t="s">
        <v>97</v>
      </c>
      <c r="BK592" t="s">
        <v>138</v>
      </c>
      <c r="BL592">
        <v>0</v>
      </c>
      <c r="BM592">
        <v>0</v>
      </c>
      <c r="BN592">
        <v>0</v>
      </c>
      <c r="BO592">
        <v>0</v>
      </c>
      <c r="BP592">
        <v>0</v>
      </c>
      <c r="BQ592">
        <v>0</v>
      </c>
      <c r="BS592">
        <v>1</v>
      </c>
      <c r="BT592">
        <v>1</v>
      </c>
      <c r="BU592">
        <v>0</v>
      </c>
      <c r="BV592">
        <v>0</v>
      </c>
      <c r="BW592">
        <v>0</v>
      </c>
      <c r="BX592">
        <v>0</v>
      </c>
      <c r="BY592">
        <v>703</v>
      </c>
      <c r="BZ592" t="s">
        <v>123</v>
      </c>
      <c r="CA592" t="s">
        <v>123</v>
      </c>
      <c r="CG592" s="4">
        <v>1</v>
      </c>
      <c r="CH592" s="4">
        <v>1</v>
      </c>
      <c r="CI592" s="5">
        <v>0</v>
      </c>
      <c r="CJ592" s="5">
        <v>0</v>
      </c>
      <c r="CK592" s="5">
        <v>0</v>
      </c>
      <c r="CL592" s="5">
        <v>0</v>
      </c>
    </row>
    <row r="593" spans="1:91" hidden="1" x14ac:dyDescent="0.2">
      <c r="A593" t="s">
        <v>1124</v>
      </c>
      <c r="B593" t="s">
        <v>951</v>
      </c>
      <c r="C593" t="s">
        <v>1095</v>
      </c>
      <c r="D593">
        <v>4.0999999999999996</v>
      </c>
      <c r="E593" t="s">
        <v>129</v>
      </c>
      <c r="F593" t="s">
        <v>130</v>
      </c>
      <c r="G593" t="s">
        <v>131</v>
      </c>
      <c r="H593" t="s">
        <v>954</v>
      </c>
      <c r="I593">
        <v>0.31795000000000001</v>
      </c>
      <c r="J593">
        <v>0.31791999999999998</v>
      </c>
      <c r="K593">
        <v>2.2441</v>
      </c>
      <c r="L593">
        <v>2060.1999999999998</v>
      </c>
      <c r="M593">
        <v>13.821</v>
      </c>
      <c r="N593" s="1">
        <v>9053800</v>
      </c>
      <c r="O593">
        <v>5.3275999999999997E-2</v>
      </c>
      <c r="P593">
        <v>2000.6</v>
      </c>
      <c r="Q593">
        <v>-4498</v>
      </c>
      <c r="R593">
        <v>0.69923999999999997</v>
      </c>
      <c r="S593">
        <v>0.64617000000000002</v>
      </c>
      <c r="T593">
        <v>12.712999999999999</v>
      </c>
      <c r="U593">
        <v>9.3795000000000002</v>
      </c>
      <c r="V593">
        <v>0.69923999999999997</v>
      </c>
      <c r="W593">
        <v>0.66581999999999997</v>
      </c>
      <c r="X593">
        <v>12.712999999999999</v>
      </c>
      <c r="Y593">
        <v>9.3795000000000002</v>
      </c>
      <c r="Z593">
        <v>0.34362999999999999</v>
      </c>
      <c r="AA593">
        <v>0.2707</v>
      </c>
      <c r="AB593">
        <v>18.780999999999999</v>
      </c>
      <c r="AC593">
        <v>14.205</v>
      </c>
      <c r="AD593">
        <v>21</v>
      </c>
      <c r="AE593">
        <v>18</v>
      </c>
      <c r="AF593" s="1">
        <v>1.1045E-5</v>
      </c>
      <c r="AG593" s="1">
        <v>5.3229000000000001E-7</v>
      </c>
      <c r="AH593" s="1">
        <v>1.0513000000000001E-5</v>
      </c>
      <c r="AI593">
        <v>21</v>
      </c>
      <c r="AJ593">
        <v>0</v>
      </c>
      <c r="AK593">
        <v>14</v>
      </c>
      <c r="AL593">
        <v>0</v>
      </c>
      <c r="AM593">
        <v>1</v>
      </c>
      <c r="AN593">
        <v>1</v>
      </c>
      <c r="AO593">
        <v>0.62714000000000003</v>
      </c>
      <c r="AP593">
        <v>0</v>
      </c>
      <c r="AQ593">
        <v>1</v>
      </c>
      <c r="AR593" t="s">
        <v>94</v>
      </c>
      <c r="AS593" t="s">
        <v>95</v>
      </c>
      <c r="AT593" t="s">
        <v>95</v>
      </c>
      <c r="AU593" t="s">
        <v>94</v>
      </c>
      <c r="AV593" t="s">
        <v>95</v>
      </c>
      <c r="AW593" t="s">
        <v>94</v>
      </c>
      <c r="AX593" t="s">
        <v>94</v>
      </c>
      <c r="AY593" t="s">
        <v>94</v>
      </c>
      <c r="AZ593" t="s">
        <v>95</v>
      </c>
      <c r="BA593" t="s">
        <v>94</v>
      </c>
      <c r="BB593" t="s">
        <v>94</v>
      </c>
      <c r="BC593" t="s">
        <v>94</v>
      </c>
      <c r="BD593" t="s">
        <v>94</v>
      </c>
      <c r="BI593">
        <v>0</v>
      </c>
      <c r="BJ593" t="s">
        <v>132</v>
      </c>
      <c r="BK593" t="s">
        <v>133</v>
      </c>
      <c r="BL593">
        <v>1</v>
      </c>
      <c r="BM593">
        <v>1</v>
      </c>
      <c r="BN593">
        <v>0</v>
      </c>
      <c r="BO593">
        <v>0</v>
      </c>
      <c r="BP593">
        <v>0</v>
      </c>
      <c r="BQ593">
        <v>0</v>
      </c>
      <c r="BS593">
        <v>0</v>
      </c>
      <c r="BT593">
        <v>1</v>
      </c>
      <c r="BU593">
        <v>0</v>
      </c>
      <c r="BV593">
        <v>0</v>
      </c>
      <c r="BW593">
        <v>0</v>
      </c>
      <c r="BX593">
        <v>0</v>
      </c>
      <c r="BY593">
        <v>704</v>
      </c>
      <c r="BZ593" t="s">
        <v>123</v>
      </c>
      <c r="CG593" s="4">
        <v>1</v>
      </c>
      <c r="CH593" s="4">
        <v>1</v>
      </c>
      <c r="CI593" s="5">
        <v>0</v>
      </c>
      <c r="CJ593" s="5">
        <v>0</v>
      </c>
      <c r="CK593" s="5">
        <v>0</v>
      </c>
      <c r="CL593" s="5">
        <v>0</v>
      </c>
    </row>
    <row r="594" spans="1:91" hidden="1" x14ac:dyDescent="0.2">
      <c r="A594" t="s">
        <v>1125</v>
      </c>
      <c r="B594" t="s">
        <v>951</v>
      </c>
      <c r="C594" t="s">
        <v>1095</v>
      </c>
      <c r="D594">
        <v>4.0999999999999996</v>
      </c>
      <c r="E594" t="s">
        <v>129</v>
      </c>
      <c r="F594" t="s">
        <v>135</v>
      </c>
      <c r="G594" t="s">
        <v>136</v>
      </c>
      <c r="H594" t="s">
        <v>954</v>
      </c>
      <c r="I594">
        <v>0.31795000000000001</v>
      </c>
      <c r="J594">
        <v>0.31791999999999998</v>
      </c>
      <c r="K594">
        <v>2.2441</v>
      </c>
      <c r="L594">
        <v>2060.1999999999998</v>
      </c>
      <c r="M594">
        <v>13.821</v>
      </c>
      <c r="N594" s="1">
        <v>9053800</v>
      </c>
      <c r="O594">
        <v>5.3275999999999997E-2</v>
      </c>
      <c r="P594">
        <v>2000.6</v>
      </c>
      <c r="Q594">
        <v>-4498</v>
      </c>
      <c r="R594">
        <v>0.69923999999999997</v>
      </c>
      <c r="S594">
        <v>0.64617000000000002</v>
      </c>
      <c r="T594">
        <v>12.712999999999999</v>
      </c>
      <c r="U594">
        <v>9.3795000000000002</v>
      </c>
      <c r="V594">
        <v>0.69923999999999997</v>
      </c>
      <c r="W594">
        <v>0.66581999999999997</v>
      </c>
      <c r="X594">
        <v>12.712999999999999</v>
      </c>
      <c r="Y594">
        <v>9.3795000000000002</v>
      </c>
      <c r="Z594">
        <v>0.34362999999999999</v>
      </c>
      <c r="AA594">
        <v>0.2707</v>
      </c>
      <c r="AB594">
        <v>18.780999999999999</v>
      </c>
      <c r="AC594">
        <v>14.205</v>
      </c>
      <c r="AD594">
        <v>21</v>
      </c>
      <c r="AE594">
        <v>18</v>
      </c>
      <c r="AF594" s="1">
        <v>1.1045E-5</v>
      </c>
      <c r="AG594" s="1">
        <v>5.3229000000000001E-7</v>
      </c>
      <c r="AH594" s="1">
        <v>1.0513000000000001E-5</v>
      </c>
      <c r="AI594">
        <v>21</v>
      </c>
      <c r="AJ594">
        <v>0</v>
      </c>
      <c r="AK594">
        <v>14</v>
      </c>
      <c r="AL594">
        <v>0</v>
      </c>
      <c r="AM594">
        <v>1</v>
      </c>
      <c r="AN594">
        <v>1</v>
      </c>
      <c r="AO594">
        <v>0.62714000000000003</v>
      </c>
      <c r="AP594">
        <v>0</v>
      </c>
      <c r="AQ594">
        <v>1</v>
      </c>
      <c r="AR594" t="s">
        <v>94</v>
      </c>
      <c r="AS594" t="s">
        <v>95</v>
      </c>
      <c r="AT594" t="s">
        <v>95</v>
      </c>
      <c r="AU594" t="s">
        <v>94</v>
      </c>
      <c r="AV594" t="s">
        <v>95</v>
      </c>
      <c r="AW594" t="s">
        <v>94</v>
      </c>
      <c r="AX594" t="s">
        <v>94</v>
      </c>
      <c r="AY594" t="s">
        <v>94</v>
      </c>
      <c r="AZ594" t="s">
        <v>95</v>
      </c>
      <c r="BA594" t="s">
        <v>94</v>
      </c>
      <c r="BB594" t="s">
        <v>94</v>
      </c>
      <c r="BC594" t="s">
        <v>94</v>
      </c>
      <c r="BD594" t="s">
        <v>94</v>
      </c>
      <c r="BI594">
        <v>0</v>
      </c>
      <c r="BJ594" t="s">
        <v>137</v>
      </c>
      <c r="BK594" t="s">
        <v>138</v>
      </c>
      <c r="BL594">
        <v>1</v>
      </c>
      <c r="BM594">
        <v>1</v>
      </c>
      <c r="BN594">
        <v>0</v>
      </c>
      <c r="BO594">
        <v>0</v>
      </c>
      <c r="BP594">
        <v>0</v>
      </c>
      <c r="BQ594">
        <v>1</v>
      </c>
      <c r="BS594">
        <v>0</v>
      </c>
      <c r="BT594">
        <v>1</v>
      </c>
      <c r="BU594">
        <v>0</v>
      </c>
      <c r="BV594">
        <v>0</v>
      </c>
      <c r="BW594">
        <v>0</v>
      </c>
      <c r="BX594">
        <v>1</v>
      </c>
      <c r="BY594">
        <v>705</v>
      </c>
      <c r="BZ594" t="s">
        <v>123</v>
      </c>
      <c r="CG594" s="4">
        <v>1</v>
      </c>
      <c r="CH594" s="4">
        <v>1</v>
      </c>
      <c r="CI594" s="5">
        <v>0</v>
      </c>
      <c r="CJ594" s="5">
        <v>0</v>
      </c>
      <c r="CK594" s="5">
        <v>0</v>
      </c>
      <c r="CL594" s="5">
        <v>1</v>
      </c>
    </row>
    <row r="595" spans="1:91" hidden="1" x14ac:dyDescent="0.2">
      <c r="A595" t="s">
        <v>1126</v>
      </c>
      <c r="B595" t="s">
        <v>951</v>
      </c>
      <c r="C595" t="s">
        <v>1095</v>
      </c>
      <c r="D595">
        <v>4.3</v>
      </c>
      <c r="E595" t="s">
        <v>515</v>
      </c>
      <c r="F595" t="s">
        <v>1070</v>
      </c>
      <c r="G595" t="s">
        <v>1071</v>
      </c>
      <c r="H595" t="s">
        <v>954</v>
      </c>
      <c r="I595">
        <v>3.2169999999999997E-2</v>
      </c>
      <c r="J595">
        <v>2.5588E-3</v>
      </c>
      <c r="K595">
        <v>1.7174999999999999E-2</v>
      </c>
      <c r="L595">
        <v>2333.1</v>
      </c>
      <c r="M595">
        <v>136.6</v>
      </c>
      <c r="N595">
        <v>15597</v>
      </c>
      <c r="O595">
        <v>1555.1</v>
      </c>
      <c r="P595" s="1">
        <v>157500</v>
      </c>
      <c r="Q595">
        <v>-34.037999999999997</v>
      </c>
      <c r="R595">
        <v>0.62297000000000002</v>
      </c>
      <c r="S595">
        <v>0.52014000000000005</v>
      </c>
      <c r="T595">
        <v>6.3035999999999995E-2</v>
      </c>
      <c r="U595">
        <v>5.2949000000000003E-2</v>
      </c>
      <c r="V595">
        <v>-32.375999999999998</v>
      </c>
      <c r="W595">
        <v>-37.938000000000002</v>
      </c>
      <c r="X595">
        <v>0.59309000000000001</v>
      </c>
      <c r="Y595">
        <v>0.58413000000000004</v>
      </c>
      <c r="Z595">
        <v>0.57420000000000004</v>
      </c>
      <c r="AA595">
        <v>0.50322999999999996</v>
      </c>
      <c r="AB595">
        <v>6.6989999999999994E-2</v>
      </c>
      <c r="AC595">
        <v>5.6715000000000002E-2</v>
      </c>
      <c r="AD595">
        <v>15</v>
      </c>
      <c r="AE595">
        <v>15</v>
      </c>
      <c r="AF595" s="1">
        <v>4.8340999999999997E-5</v>
      </c>
      <c r="AG595" s="1">
        <v>2.8274000000000001E-5</v>
      </c>
      <c r="AH595" s="1">
        <v>2.0066999999999999E-5</v>
      </c>
      <c r="AI595">
        <v>16</v>
      </c>
      <c r="AJ595">
        <v>0</v>
      </c>
      <c r="AK595">
        <v>9</v>
      </c>
      <c r="AL595">
        <v>0</v>
      </c>
      <c r="AM595">
        <v>1</v>
      </c>
      <c r="AN595">
        <v>0</v>
      </c>
      <c r="AO595">
        <v>0.91620999999999997</v>
      </c>
      <c r="AP595">
        <v>1</v>
      </c>
      <c r="AQ595">
        <v>1</v>
      </c>
      <c r="AR595" t="s">
        <v>94</v>
      </c>
      <c r="AS595" t="s">
        <v>95</v>
      </c>
      <c r="AT595" t="s">
        <v>95</v>
      </c>
      <c r="AU595" t="s">
        <v>95</v>
      </c>
      <c r="AV595" t="s">
        <v>95</v>
      </c>
      <c r="AW595" t="s">
        <v>95</v>
      </c>
      <c r="AX595" t="s">
        <v>95</v>
      </c>
      <c r="AY595" t="s">
        <v>94</v>
      </c>
      <c r="AZ595" t="s">
        <v>95</v>
      </c>
      <c r="BA595" t="s">
        <v>94</v>
      </c>
      <c r="BB595" t="s">
        <v>95</v>
      </c>
      <c r="BC595" t="s">
        <v>94</v>
      </c>
      <c r="BD595" t="s">
        <v>95</v>
      </c>
      <c r="BE595">
        <v>2</v>
      </c>
      <c r="BI595">
        <v>0</v>
      </c>
      <c r="BM595">
        <v>1</v>
      </c>
      <c r="BS595">
        <v>1</v>
      </c>
      <c r="BT595">
        <v>1</v>
      </c>
      <c r="BU595">
        <v>0</v>
      </c>
      <c r="BV595">
        <v>0</v>
      </c>
      <c r="BW595">
        <v>0</v>
      </c>
      <c r="BX595">
        <v>1</v>
      </c>
      <c r="BY595">
        <v>706</v>
      </c>
      <c r="CG595" s="4">
        <v>1</v>
      </c>
      <c r="CH595" s="4">
        <v>1</v>
      </c>
      <c r="CI595" s="5">
        <v>0</v>
      </c>
      <c r="CJ595" s="5">
        <v>0</v>
      </c>
      <c r="CK595" s="5">
        <v>0</v>
      </c>
      <c r="CL595" s="5">
        <v>1</v>
      </c>
    </row>
    <row r="596" spans="1:91" hidden="1" x14ac:dyDescent="0.2">
      <c r="A596" t="s">
        <v>1127</v>
      </c>
      <c r="B596" t="s">
        <v>951</v>
      </c>
      <c r="C596" t="s">
        <v>1095</v>
      </c>
      <c r="D596">
        <v>4.3</v>
      </c>
      <c r="E596" t="s">
        <v>515</v>
      </c>
      <c r="F596" t="s">
        <v>1073</v>
      </c>
      <c r="G596" t="s">
        <v>1128</v>
      </c>
      <c r="H596" t="s">
        <v>954</v>
      </c>
      <c r="I596">
        <v>1.7350999999999998E-2</v>
      </c>
      <c r="J596">
        <v>1.7349E-2</v>
      </c>
      <c r="K596">
        <v>1.0012E-2</v>
      </c>
      <c r="L596">
        <v>2539.6</v>
      </c>
      <c r="M596">
        <v>253.27</v>
      </c>
      <c r="N596">
        <v>5553.3</v>
      </c>
      <c r="O596">
        <v>3.2353000000000001</v>
      </c>
      <c r="P596">
        <v>2110.4</v>
      </c>
      <c r="Q596">
        <v>-19.555</v>
      </c>
      <c r="R596">
        <v>0.5575</v>
      </c>
      <c r="S596">
        <v>0.45539000000000002</v>
      </c>
      <c r="T596">
        <v>4.4532000000000002E-2</v>
      </c>
      <c r="U596">
        <v>3.7372000000000002E-2</v>
      </c>
      <c r="V596">
        <v>0.55750999999999995</v>
      </c>
      <c r="W596">
        <v>0.49429000000000001</v>
      </c>
      <c r="X596">
        <v>4.4532000000000002E-2</v>
      </c>
      <c r="Y596">
        <v>3.7372000000000002E-2</v>
      </c>
      <c r="Z596">
        <v>0.53683999999999998</v>
      </c>
      <c r="AA596">
        <v>0.47067999999999999</v>
      </c>
      <c r="AB596">
        <v>4.5559000000000002E-2</v>
      </c>
      <c r="AC596">
        <v>3.7330000000000002E-2</v>
      </c>
      <c r="AD596">
        <v>17</v>
      </c>
      <c r="AE596">
        <v>17</v>
      </c>
      <c r="AF596">
        <v>1.3745000000000001E-4</v>
      </c>
      <c r="AG596" s="1">
        <v>9.1854999999999994E-5</v>
      </c>
      <c r="AH596" s="1">
        <v>4.5595E-5</v>
      </c>
      <c r="AI596">
        <v>17</v>
      </c>
      <c r="AJ596">
        <v>0</v>
      </c>
      <c r="AK596">
        <v>15</v>
      </c>
      <c r="AL596">
        <v>0</v>
      </c>
      <c r="AM596">
        <v>0</v>
      </c>
      <c r="AN596">
        <v>0</v>
      </c>
      <c r="AO596">
        <v>0.92830000000000001</v>
      </c>
      <c r="AP596">
        <v>1</v>
      </c>
      <c r="AQ596">
        <v>1</v>
      </c>
      <c r="AR596" t="s">
        <v>94</v>
      </c>
      <c r="AS596" t="s">
        <v>95</v>
      </c>
      <c r="AT596" t="s">
        <v>95</v>
      </c>
      <c r="AU596" t="s">
        <v>95</v>
      </c>
      <c r="AV596" t="s">
        <v>95</v>
      </c>
      <c r="AW596" t="s">
        <v>95</v>
      </c>
      <c r="AX596" t="s">
        <v>95</v>
      </c>
      <c r="AY596" t="s">
        <v>94</v>
      </c>
      <c r="AZ596" t="s">
        <v>95</v>
      </c>
      <c r="BA596" t="s">
        <v>94</v>
      </c>
      <c r="BB596" t="s">
        <v>95</v>
      </c>
      <c r="BC596" t="s">
        <v>94</v>
      </c>
      <c r="BD596" t="s">
        <v>95</v>
      </c>
      <c r="BE596">
        <v>1</v>
      </c>
      <c r="BI596">
        <v>0</v>
      </c>
      <c r="BM596">
        <v>1</v>
      </c>
      <c r="BS596">
        <v>1</v>
      </c>
      <c r="BT596">
        <v>1</v>
      </c>
      <c r="BU596">
        <v>0</v>
      </c>
      <c r="BV596">
        <v>0</v>
      </c>
      <c r="BW596">
        <v>0</v>
      </c>
      <c r="BX596">
        <v>0</v>
      </c>
      <c r="BY596">
        <v>707</v>
      </c>
      <c r="CG596" s="4">
        <v>1</v>
      </c>
      <c r="CH596" s="4">
        <v>1</v>
      </c>
      <c r="CI596" s="5">
        <v>0</v>
      </c>
      <c r="CJ596" s="5">
        <v>0</v>
      </c>
      <c r="CK596" s="5">
        <v>0</v>
      </c>
      <c r="CL596" s="5">
        <v>0</v>
      </c>
    </row>
    <row r="597" spans="1:91" hidden="1" x14ac:dyDescent="0.2">
      <c r="A597" t="s">
        <v>1129</v>
      </c>
      <c r="B597" t="s">
        <v>951</v>
      </c>
      <c r="C597" t="s">
        <v>1095</v>
      </c>
      <c r="D597">
        <v>4.5</v>
      </c>
      <c r="E597" t="s">
        <v>994</v>
      </c>
      <c r="F597" t="s">
        <v>995</v>
      </c>
      <c r="G597" t="s">
        <v>996</v>
      </c>
      <c r="H597" t="s">
        <v>954</v>
      </c>
      <c r="I597">
        <v>0.44958999999999999</v>
      </c>
      <c r="J597">
        <v>2.2594999999999998E-3</v>
      </c>
      <c r="K597">
        <v>1.4375000000000001E-2</v>
      </c>
      <c r="L597">
        <v>1999.9</v>
      </c>
      <c r="M597">
        <v>9.7743000000000002</v>
      </c>
      <c r="N597">
        <v>0.98972000000000004</v>
      </c>
      <c r="O597">
        <v>1555.3</v>
      </c>
      <c r="P597" s="1">
        <v>157470</v>
      </c>
      <c r="Q597">
        <v>-27.997</v>
      </c>
      <c r="R597">
        <v>0.99199999999999999</v>
      </c>
      <c r="S597">
        <v>0.99080000000000001</v>
      </c>
      <c r="T597">
        <v>1.1573999999999999E-2</v>
      </c>
      <c r="U597">
        <v>9.9725000000000005E-3</v>
      </c>
      <c r="V597">
        <v>-50.292000000000002</v>
      </c>
      <c r="W597">
        <v>-55.177</v>
      </c>
      <c r="X597">
        <v>0.92684</v>
      </c>
      <c r="Y597">
        <v>0.91776000000000002</v>
      </c>
      <c r="Z597">
        <v>0.59118000000000004</v>
      </c>
      <c r="AA597">
        <v>0.55225000000000002</v>
      </c>
      <c r="AB597">
        <v>8.2746E-2</v>
      </c>
      <c r="AC597">
        <v>6.4966999999999997E-2</v>
      </c>
      <c r="AD597">
        <v>24</v>
      </c>
      <c r="AE597">
        <v>24</v>
      </c>
      <c r="AF597">
        <v>1.01</v>
      </c>
      <c r="AG597">
        <v>0.50317000000000001</v>
      </c>
      <c r="AH597">
        <v>0.50687000000000004</v>
      </c>
      <c r="AI597">
        <v>24</v>
      </c>
      <c r="AJ597">
        <v>0</v>
      </c>
      <c r="AK597">
        <v>23</v>
      </c>
      <c r="AL597">
        <v>0</v>
      </c>
      <c r="AM597">
        <v>0</v>
      </c>
      <c r="AN597">
        <v>0</v>
      </c>
      <c r="AO597">
        <v>0.96877000000000002</v>
      </c>
      <c r="AP597">
        <v>1</v>
      </c>
      <c r="AQ597">
        <v>1</v>
      </c>
      <c r="AR597" t="s">
        <v>95</v>
      </c>
      <c r="AS597" t="s">
        <v>95</v>
      </c>
      <c r="AT597" t="s">
        <v>95</v>
      </c>
      <c r="AU597" t="s">
        <v>95</v>
      </c>
      <c r="AV597" t="s">
        <v>95</v>
      </c>
      <c r="AW597" t="s">
        <v>95</v>
      </c>
      <c r="AX597" t="s">
        <v>95</v>
      </c>
      <c r="AY597" t="s">
        <v>95</v>
      </c>
      <c r="AZ597" t="s">
        <v>95</v>
      </c>
      <c r="BA597" t="s">
        <v>95</v>
      </c>
      <c r="BB597" t="s">
        <v>95</v>
      </c>
      <c r="BC597" t="s">
        <v>95</v>
      </c>
      <c r="BD597" t="s">
        <v>95</v>
      </c>
      <c r="BE597">
        <v>1</v>
      </c>
      <c r="BI597">
        <v>0</v>
      </c>
      <c r="BL597">
        <v>1</v>
      </c>
      <c r="BM597">
        <v>1</v>
      </c>
      <c r="BS597">
        <v>1</v>
      </c>
      <c r="BT597">
        <v>1</v>
      </c>
      <c r="BU597">
        <v>0</v>
      </c>
      <c r="BV597">
        <v>0</v>
      </c>
      <c r="BW597">
        <v>0</v>
      </c>
      <c r="BX597">
        <v>1</v>
      </c>
      <c r="BY597">
        <v>708</v>
      </c>
      <c r="CG597" s="4">
        <v>1</v>
      </c>
      <c r="CH597" s="4">
        <v>1</v>
      </c>
      <c r="CI597" s="5">
        <v>0</v>
      </c>
      <c r="CJ597" s="5">
        <v>0</v>
      </c>
      <c r="CK597" s="5">
        <v>0</v>
      </c>
      <c r="CL597" s="5">
        <v>1</v>
      </c>
    </row>
    <row r="598" spans="1:91" hidden="1" x14ac:dyDescent="0.2">
      <c r="A598" t="s">
        <v>1130</v>
      </c>
      <c r="B598" t="s">
        <v>951</v>
      </c>
      <c r="C598" t="s">
        <v>222</v>
      </c>
      <c r="D598">
        <v>1.1000000000000001</v>
      </c>
      <c r="E598" t="s">
        <v>90</v>
      </c>
      <c r="F598" t="s">
        <v>998</v>
      </c>
      <c r="G598" t="s">
        <v>953</v>
      </c>
      <c r="H598" t="s">
        <v>954</v>
      </c>
      <c r="I598">
        <v>0.19445999999999999</v>
      </c>
      <c r="J598">
        <v>2.5354000000000002E-3</v>
      </c>
      <c r="K598">
        <v>1.6525000000000001E-2</v>
      </c>
      <c r="L598">
        <v>2019</v>
      </c>
      <c r="M598">
        <v>22.597999999999999</v>
      </c>
      <c r="N598">
        <v>0.4304</v>
      </c>
      <c r="O598">
        <v>1554.9</v>
      </c>
      <c r="P598" s="1">
        <v>157520</v>
      </c>
      <c r="Q598">
        <v>-33.148000000000003</v>
      </c>
      <c r="R598">
        <v>0.94404999999999994</v>
      </c>
      <c r="S598">
        <v>0.93113999999999997</v>
      </c>
      <c r="T598">
        <v>1.9952999999999999E-2</v>
      </c>
      <c r="U598">
        <v>1.4531000000000001E-2</v>
      </c>
      <c r="V598">
        <v>-3.1347999999999998</v>
      </c>
      <c r="W598">
        <v>-3.7254999999999998</v>
      </c>
      <c r="X598">
        <v>0.17152999999999999</v>
      </c>
      <c r="Y598">
        <v>0.14935000000000001</v>
      </c>
      <c r="Z598">
        <v>0.92096999999999996</v>
      </c>
      <c r="AA598">
        <v>0.90968000000000004</v>
      </c>
      <c r="AB598">
        <v>2.3713999999999999E-2</v>
      </c>
      <c r="AC598">
        <v>1.8674E-2</v>
      </c>
      <c r="AD598">
        <v>17</v>
      </c>
      <c r="AE598">
        <v>17</v>
      </c>
      <c r="AF598">
        <v>0.71328999999999998</v>
      </c>
      <c r="AG598">
        <v>7.8995999999999997E-2</v>
      </c>
      <c r="AH598">
        <v>0.63429000000000002</v>
      </c>
      <c r="AI598">
        <v>17</v>
      </c>
      <c r="AJ598">
        <v>2</v>
      </c>
      <c r="AK598">
        <v>16</v>
      </c>
      <c r="AL598">
        <v>1</v>
      </c>
      <c r="AM598">
        <v>0</v>
      </c>
      <c r="AN598">
        <v>0</v>
      </c>
      <c r="AO598">
        <v>0.91507000000000005</v>
      </c>
      <c r="AP598">
        <v>1</v>
      </c>
      <c r="AQ598">
        <v>1</v>
      </c>
      <c r="AR598" t="s">
        <v>95</v>
      </c>
      <c r="AS598" t="s">
        <v>95</v>
      </c>
      <c r="AT598" t="s">
        <v>95</v>
      </c>
      <c r="AU598" t="s">
        <v>95</v>
      </c>
      <c r="AV598" t="s">
        <v>95</v>
      </c>
      <c r="AW598" t="s">
        <v>95</v>
      </c>
      <c r="AX598" t="s">
        <v>95</v>
      </c>
      <c r="AY598" t="s">
        <v>95</v>
      </c>
      <c r="AZ598" t="s">
        <v>95</v>
      </c>
      <c r="BA598" t="s">
        <v>95</v>
      </c>
      <c r="BB598" t="s">
        <v>95</v>
      </c>
      <c r="BC598" t="s">
        <v>95</v>
      </c>
      <c r="BD598" t="s">
        <v>95</v>
      </c>
      <c r="BE598">
        <v>2</v>
      </c>
      <c r="BI598">
        <v>0</v>
      </c>
      <c r="BL598">
        <v>1</v>
      </c>
      <c r="BM598">
        <v>1</v>
      </c>
      <c r="BN598">
        <v>0</v>
      </c>
      <c r="BO598">
        <v>0</v>
      </c>
      <c r="BP598">
        <v>0</v>
      </c>
      <c r="BQ598">
        <v>0</v>
      </c>
      <c r="BS598">
        <v>1</v>
      </c>
      <c r="BT598">
        <v>1</v>
      </c>
      <c r="BU598">
        <v>0</v>
      </c>
      <c r="BV598">
        <v>0</v>
      </c>
      <c r="BW598">
        <v>0</v>
      </c>
      <c r="BX598">
        <v>0</v>
      </c>
      <c r="BY598">
        <v>711</v>
      </c>
      <c r="CG598" s="4">
        <v>1</v>
      </c>
      <c r="CH598" s="4">
        <v>1</v>
      </c>
      <c r="CI598" s="5">
        <v>0</v>
      </c>
      <c r="CJ598" s="5">
        <v>0</v>
      </c>
      <c r="CK598" s="5">
        <v>0</v>
      </c>
      <c r="CL598" s="5">
        <v>0</v>
      </c>
    </row>
    <row r="599" spans="1:91" hidden="1" x14ac:dyDescent="0.2">
      <c r="A599" t="s">
        <v>1131</v>
      </c>
      <c r="B599" t="s">
        <v>951</v>
      </c>
      <c r="C599" t="s">
        <v>222</v>
      </c>
      <c r="D599">
        <v>1.1000000000000001</v>
      </c>
      <c r="E599" t="s">
        <v>90</v>
      </c>
      <c r="F599" t="s">
        <v>1001</v>
      </c>
      <c r="G599" t="s">
        <v>1002</v>
      </c>
      <c r="H599" t="s">
        <v>954</v>
      </c>
      <c r="I599">
        <v>0.29549999999999998</v>
      </c>
      <c r="J599">
        <v>8.6471000000000006E-2</v>
      </c>
      <c r="K599">
        <v>59383</v>
      </c>
      <c r="L599">
        <v>2015.6</v>
      </c>
      <c r="M599">
        <v>14.871</v>
      </c>
      <c r="N599" s="1">
        <v>974920</v>
      </c>
      <c r="O599">
        <v>1.0280000000000001E-4</v>
      </c>
      <c r="P599">
        <v>1757</v>
      </c>
      <c r="Q599" s="1">
        <v>-119180000</v>
      </c>
      <c r="R599">
        <v>0.96048</v>
      </c>
      <c r="S599" t="e">
        <f>-inf</f>
        <v>#NAME?</v>
      </c>
      <c r="T599">
        <v>13494</v>
      </c>
      <c r="U599">
        <v>12117</v>
      </c>
      <c r="V599">
        <v>0.95072999999999996</v>
      </c>
      <c r="W599">
        <v>0.85219999999999996</v>
      </c>
      <c r="X599">
        <v>15067</v>
      </c>
      <c r="Y599">
        <v>12448</v>
      </c>
      <c r="Z599">
        <v>0.95660999999999996</v>
      </c>
      <c r="AA599">
        <v>0.86983999999999995</v>
      </c>
      <c r="AB599">
        <v>14139</v>
      </c>
      <c r="AC599">
        <v>12198</v>
      </c>
      <c r="AD599">
        <v>4</v>
      </c>
      <c r="AE599">
        <v>4</v>
      </c>
      <c r="AF599">
        <v>0.78164999999999996</v>
      </c>
      <c r="AG599">
        <v>0.61143000000000003</v>
      </c>
      <c r="AH599">
        <v>0.17022000000000001</v>
      </c>
      <c r="AI599">
        <v>4</v>
      </c>
      <c r="AJ599">
        <v>0</v>
      </c>
      <c r="AK599">
        <v>3</v>
      </c>
      <c r="AL599">
        <v>0</v>
      </c>
      <c r="AM599">
        <v>0</v>
      </c>
      <c r="AN599">
        <v>0</v>
      </c>
      <c r="AO599">
        <v>0.74836999999999998</v>
      </c>
      <c r="AP599">
        <v>0</v>
      </c>
      <c r="AQ599">
        <v>0</v>
      </c>
      <c r="AR599" t="s">
        <v>95</v>
      </c>
      <c r="AS599" t="s">
        <v>96</v>
      </c>
      <c r="AT599" t="s">
        <v>95</v>
      </c>
      <c r="AU599" t="s">
        <v>95</v>
      </c>
      <c r="AV599" t="s">
        <v>95</v>
      </c>
      <c r="AW599" t="s">
        <v>95</v>
      </c>
      <c r="AX599" t="s">
        <v>95</v>
      </c>
      <c r="AY599" t="s">
        <v>94</v>
      </c>
      <c r="AZ599" t="s">
        <v>95</v>
      </c>
      <c r="BA599" t="s">
        <v>96</v>
      </c>
      <c r="BB599" t="s">
        <v>96</v>
      </c>
      <c r="BC599" t="s">
        <v>96</v>
      </c>
      <c r="BD599" t="s">
        <v>96</v>
      </c>
      <c r="BE599">
        <v>1</v>
      </c>
      <c r="BI599">
        <v>0</v>
      </c>
      <c r="BL599">
        <v>1</v>
      </c>
      <c r="BM599">
        <v>1</v>
      </c>
      <c r="BN599">
        <v>0</v>
      </c>
      <c r="BO599">
        <v>2</v>
      </c>
      <c r="BP599">
        <v>0</v>
      </c>
      <c r="BQ599">
        <v>0</v>
      </c>
      <c r="BS599">
        <v>1</v>
      </c>
      <c r="BT599">
        <v>1</v>
      </c>
      <c r="BU599">
        <v>0</v>
      </c>
      <c r="BV599">
        <v>0</v>
      </c>
      <c r="BW599">
        <v>0</v>
      </c>
      <c r="BX599">
        <v>0</v>
      </c>
      <c r="BY599">
        <v>712</v>
      </c>
      <c r="CG599" s="4">
        <v>1</v>
      </c>
      <c r="CH599" s="4">
        <v>1</v>
      </c>
      <c r="CI599" s="5">
        <v>0</v>
      </c>
      <c r="CJ599" s="5">
        <v>0</v>
      </c>
      <c r="CK599" s="5">
        <v>0</v>
      </c>
      <c r="CL599" s="5">
        <v>0</v>
      </c>
    </row>
    <row r="600" spans="1:91" hidden="1" x14ac:dyDescent="0.2">
      <c r="A600" t="s">
        <v>1132</v>
      </c>
      <c r="B600" t="s">
        <v>951</v>
      </c>
      <c r="C600" t="s">
        <v>222</v>
      </c>
      <c r="D600">
        <v>1.1000000000000001</v>
      </c>
      <c r="E600" t="s">
        <v>90</v>
      </c>
      <c r="F600" t="s">
        <v>956</v>
      </c>
      <c r="G600" t="s">
        <v>107</v>
      </c>
      <c r="H600" t="s">
        <v>954</v>
      </c>
      <c r="I600">
        <v>0.19445999999999999</v>
      </c>
      <c r="J600">
        <v>2.5354000000000002E-3</v>
      </c>
      <c r="K600">
        <v>1.6525000000000001E-2</v>
      </c>
      <c r="L600">
        <v>2019</v>
      </c>
      <c r="M600">
        <v>22.597999999999999</v>
      </c>
      <c r="N600">
        <v>0.4304</v>
      </c>
      <c r="O600">
        <v>1554.9</v>
      </c>
      <c r="P600" s="1">
        <v>157520</v>
      </c>
      <c r="Q600">
        <v>-33.148000000000003</v>
      </c>
      <c r="R600">
        <v>0.94404999999999994</v>
      </c>
      <c r="S600">
        <v>0.93113999999999997</v>
      </c>
      <c r="T600">
        <v>1.9952999999999999E-2</v>
      </c>
      <c r="U600">
        <v>1.4531000000000001E-2</v>
      </c>
      <c r="V600">
        <v>-3.1347999999999998</v>
      </c>
      <c r="W600">
        <v>-3.7254999999999998</v>
      </c>
      <c r="X600">
        <v>0.17152999999999999</v>
      </c>
      <c r="Y600">
        <v>0.14935000000000001</v>
      </c>
      <c r="Z600">
        <v>0.92096999999999996</v>
      </c>
      <c r="AA600">
        <v>0.90968000000000004</v>
      </c>
      <c r="AB600">
        <v>2.3713999999999999E-2</v>
      </c>
      <c r="AC600">
        <v>1.8674E-2</v>
      </c>
      <c r="AD600">
        <v>17</v>
      </c>
      <c r="AE600">
        <v>17</v>
      </c>
      <c r="AF600">
        <v>0.71328999999999998</v>
      </c>
      <c r="AG600">
        <v>7.8995999999999997E-2</v>
      </c>
      <c r="AH600">
        <v>0.63429000000000002</v>
      </c>
      <c r="AI600">
        <v>17</v>
      </c>
      <c r="AJ600">
        <v>2</v>
      </c>
      <c r="AK600">
        <v>16</v>
      </c>
      <c r="AL600">
        <v>1</v>
      </c>
      <c r="AM600">
        <v>0</v>
      </c>
      <c r="AN600">
        <v>0</v>
      </c>
      <c r="AO600">
        <v>0.91507000000000005</v>
      </c>
      <c r="AP600">
        <v>1</v>
      </c>
      <c r="AQ600">
        <v>1</v>
      </c>
      <c r="AR600" t="s">
        <v>95</v>
      </c>
      <c r="AS600" t="s">
        <v>95</v>
      </c>
      <c r="AT600" t="s">
        <v>95</v>
      </c>
      <c r="AU600" t="s">
        <v>95</v>
      </c>
      <c r="AV600" t="s">
        <v>95</v>
      </c>
      <c r="AW600" t="s">
        <v>95</v>
      </c>
      <c r="AX600" t="s">
        <v>95</v>
      </c>
      <c r="AY600" t="s">
        <v>95</v>
      </c>
      <c r="AZ600" t="s">
        <v>95</v>
      </c>
      <c r="BA600" t="s">
        <v>95</v>
      </c>
      <c r="BB600" t="s">
        <v>95</v>
      </c>
      <c r="BC600" t="s">
        <v>95</v>
      </c>
      <c r="BD600" t="s">
        <v>95</v>
      </c>
      <c r="BI600">
        <v>0</v>
      </c>
      <c r="BJ600" t="s">
        <v>108</v>
      </c>
      <c r="BK600" t="s">
        <v>109</v>
      </c>
      <c r="BL600">
        <v>1</v>
      </c>
      <c r="BM600">
        <v>1</v>
      </c>
      <c r="BN600">
        <v>0</v>
      </c>
      <c r="BO600">
        <v>1</v>
      </c>
      <c r="BP600">
        <v>0</v>
      </c>
      <c r="BQ600">
        <v>0</v>
      </c>
      <c r="BS600">
        <v>1</v>
      </c>
      <c r="BT600">
        <v>1</v>
      </c>
      <c r="BU600">
        <v>0</v>
      </c>
      <c r="BV600">
        <v>1</v>
      </c>
      <c r="BW600">
        <v>0</v>
      </c>
      <c r="BX600">
        <v>0</v>
      </c>
      <c r="BY600">
        <v>713</v>
      </c>
      <c r="CG600" s="4">
        <v>1</v>
      </c>
      <c r="CH600" s="4">
        <v>1</v>
      </c>
      <c r="CI600" s="5">
        <v>0</v>
      </c>
      <c r="CJ600" s="5">
        <v>1</v>
      </c>
      <c r="CK600" s="5">
        <v>0</v>
      </c>
      <c r="CL600" s="5">
        <v>0</v>
      </c>
    </row>
    <row r="601" spans="1:91" hidden="1" x14ac:dyDescent="0.2">
      <c r="A601" t="s">
        <v>1133</v>
      </c>
      <c r="B601" t="s">
        <v>951</v>
      </c>
      <c r="C601" t="s">
        <v>222</v>
      </c>
      <c r="D601">
        <v>2.2000000000000002</v>
      </c>
      <c r="E601" t="s">
        <v>1006</v>
      </c>
      <c r="F601" t="s">
        <v>1007</v>
      </c>
      <c r="G601" t="s">
        <v>1134</v>
      </c>
      <c r="H601" t="s">
        <v>954</v>
      </c>
      <c r="I601">
        <v>0.22366</v>
      </c>
      <c r="J601">
        <v>0.13972999999999999</v>
      </c>
      <c r="K601">
        <v>1775.4</v>
      </c>
      <c r="L601">
        <v>2020.7</v>
      </c>
      <c r="M601">
        <v>19.648</v>
      </c>
      <c r="N601">
        <v>48689</v>
      </c>
      <c r="O601" s="1">
        <v>3.4269000000000002E-6</v>
      </c>
      <c r="P601">
        <v>1858.6</v>
      </c>
      <c r="Q601" s="1">
        <v>-3564300</v>
      </c>
      <c r="R601">
        <v>0.96423999999999999</v>
      </c>
      <c r="S601">
        <v>0.95599000000000001</v>
      </c>
      <c r="T601">
        <v>1725.4</v>
      </c>
      <c r="U601">
        <v>1269.2</v>
      </c>
      <c r="V601">
        <v>0.94971000000000005</v>
      </c>
      <c r="W601">
        <v>0.94252000000000002</v>
      </c>
      <c r="X601">
        <v>2046.3</v>
      </c>
      <c r="Y601">
        <v>1304.0999999999999</v>
      </c>
      <c r="Z601">
        <v>0.90856999999999999</v>
      </c>
      <c r="AA601">
        <v>0.89551000000000003</v>
      </c>
      <c r="AB601">
        <v>2759</v>
      </c>
      <c r="AC601">
        <v>2408.3000000000002</v>
      </c>
      <c r="AD601">
        <v>17</v>
      </c>
      <c r="AE601">
        <v>17</v>
      </c>
      <c r="AF601">
        <v>0.61304999999999998</v>
      </c>
      <c r="AG601">
        <v>4.3491000000000002E-2</v>
      </c>
      <c r="AH601">
        <v>0.56955999999999996</v>
      </c>
      <c r="AI601">
        <v>17</v>
      </c>
      <c r="AJ601">
        <v>2</v>
      </c>
      <c r="AK601">
        <v>16</v>
      </c>
      <c r="AL601">
        <v>1</v>
      </c>
      <c r="AM601">
        <v>0</v>
      </c>
      <c r="AN601">
        <v>0</v>
      </c>
      <c r="AO601">
        <v>0.89246999999999999</v>
      </c>
      <c r="AP601">
        <v>0</v>
      </c>
      <c r="AQ601">
        <v>0</v>
      </c>
      <c r="AR601" t="s">
        <v>95</v>
      </c>
      <c r="AS601" t="s">
        <v>95</v>
      </c>
      <c r="AT601" t="s">
        <v>95</v>
      </c>
      <c r="AU601" t="s">
        <v>95</v>
      </c>
      <c r="AV601" t="s">
        <v>95</v>
      </c>
      <c r="AW601" t="s">
        <v>95</v>
      </c>
      <c r="AX601" t="s">
        <v>95</v>
      </c>
      <c r="AY601" t="s">
        <v>95</v>
      </c>
      <c r="AZ601" t="s">
        <v>95</v>
      </c>
      <c r="BA601" t="s">
        <v>95</v>
      </c>
      <c r="BB601" t="s">
        <v>95</v>
      </c>
      <c r="BC601" t="s">
        <v>95</v>
      </c>
      <c r="BD601" t="s">
        <v>95</v>
      </c>
      <c r="BE601">
        <v>2</v>
      </c>
      <c r="BI601">
        <v>0</v>
      </c>
      <c r="BL601">
        <v>1</v>
      </c>
      <c r="BM601">
        <v>1</v>
      </c>
      <c r="BN601">
        <v>0</v>
      </c>
      <c r="BO601">
        <v>0</v>
      </c>
      <c r="BP601">
        <v>0</v>
      </c>
      <c r="BQ601">
        <v>0</v>
      </c>
      <c r="BS601">
        <v>1</v>
      </c>
      <c r="BT601">
        <v>1</v>
      </c>
      <c r="BU601">
        <v>0</v>
      </c>
      <c r="BV601">
        <v>0</v>
      </c>
      <c r="BW601">
        <v>0</v>
      </c>
      <c r="BX601">
        <v>0</v>
      </c>
      <c r="BY601">
        <v>709</v>
      </c>
      <c r="CG601" s="4">
        <v>1</v>
      </c>
      <c r="CH601" s="4">
        <v>1</v>
      </c>
      <c r="CI601" s="5">
        <v>0</v>
      </c>
      <c r="CJ601" s="5">
        <v>0</v>
      </c>
      <c r="CK601" s="5">
        <v>0</v>
      </c>
      <c r="CL601" s="5">
        <v>1</v>
      </c>
      <c r="CM601" s="12" t="s">
        <v>3457</v>
      </c>
    </row>
    <row r="602" spans="1:91" hidden="1" x14ac:dyDescent="0.2">
      <c r="A602" t="s">
        <v>1135</v>
      </c>
      <c r="B602" t="s">
        <v>951</v>
      </c>
      <c r="C602" t="s">
        <v>222</v>
      </c>
      <c r="D602">
        <v>2.2000000000000002</v>
      </c>
      <c r="E602" t="s">
        <v>1006</v>
      </c>
      <c r="F602" t="s">
        <v>1010</v>
      </c>
      <c r="G602" t="s">
        <v>1011</v>
      </c>
      <c r="H602" t="s">
        <v>954</v>
      </c>
      <c r="I602">
        <v>7.0334000000000004E-3</v>
      </c>
      <c r="J602">
        <v>1.1057E-3</v>
      </c>
      <c r="K602">
        <v>1.3213999999999999E-3</v>
      </c>
      <c r="L602">
        <v>2873.4</v>
      </c>
      <c r="M602">
        <v>624.79999999999995</v>
      </c>
      <c r="N602">
        <v>80.844999999999999</v>
      </c>
      <c r="O602">
        <v>1555.4</v>
      </c>
      <c r="P602" s="1">
        <v>157480</v>
      </c>
      <c r="Q602">
        <v>-2.4700000000000002</v>
      </c>
      <c r="R602">
        <v>6.8933999999999995E-2</v>
      </c>
      <c r="S602">
        <v>-0.86212999999999995</v>
      </c>
      <c r="T602">
        <v>9.8902999999999994E-3</v>
      </c>
      <c r="U602">
        <v>9.0884999999999994E-3</v>
      </c>
      <c r="V602">
        <v>-362.99</v>
      </c>
      <c r="W602">
        <v>-544.99</v>
      </c>
      <c r="X602">
        <v>0.19555</v>
      </c>
      <c r="Y602">
        <v>0.19528999999999999</v>
      </c>
      <c r="Z602">
        <v>6.6481999999999999E-2</v>
      </c>
      <c r="AA602">
        <v>-0.40028000000000002</v>
      </c>
      <c r="AB602">
        <v>9.9033999999999997E-3</v>
      </c>
      <c r="AC602">
        <v>9.1020000000000007E-3</v>
      </c>
      <c r="AD602">
        <v>7</v>
      </c>
      <c r="AE602">
        <v>7</v>
      </c>
      <c r="AF602">
        <v>2.5852000000000002E-3</v>
      </c>
      <c r="AG602">
        <v>2.2017E-3</v>
      </c>
      <c r="AH602">
        <v>3.8345000000000002E-4</v>
      </c>
      <c r="AI602">
        <v>7</v>
      </c>
      <c r="AJ602">
        <v>0</v>
      </c>
      <c r="AK602">
        <v>3</v>
      </c>
      <c r="AL602">
        <v>0</v>
      </c>
      <c r="AM602">
        <v>1</v>
      </c>
      <c r="AN602">
        <v>0</v>
      </c>
      <c r="AO602">
        <v>0.84384999999999999</v>
      </c>
      <c r="AP602">
        <v>1</v>
      </c>
      <c r="AQ602">
        <v>1</v>
      </c>
      <c r="AR602" t="s">
        <v>96</v>
      </c>
      <c r="AS602" t="s">
        <v>95</v>
      </c>
      <c r="AT602" t="s">
        <v>95</v>
      </c>
      <c r="AU602" t="s">
        <v>95</v>
      </c>
      <c r="AV602" t="s">
        <v>95</v>
      </c>
      <c r="AW602" t="s">
        <v>95</v>
      </c>
      <c r="AX602" t="s">
        <v>95</v>
      </c>
      <c r="AY602" t="s">
        <v>94</v>
      </c>
      <c r="AZ602" t="s">
        <v>94</v>
      </c>
      <c r="BA602" t="s">
        <v>96</v>
      </c>
      <c r="BB602" t="s">
        <v>94</v>
      </c>
      <c r="BC602" t="s">
        <v>96</v>
      </c>
      <c r="BD602" t="s">
        <v>94</v>
      </c>
      <c r="BE602">
        <v>3</v>
      </c>
      <c r="BG602" t="s">
        <v>999</v>
      </c>
      <c r="BI602">
        <v>0</v>
      </c>
      <c r="BL602">
        <v>1</v>
      </c>
      <c r="BM602">
        <v>1</v>
      </c>
      <c r="BN602">
        <v>0</v>
      </c>
      <c r="BO602">
        <v>0</v>
      </c>
      <c r="BP602">
        <v>0</v>
      </c>
      <c r="BQ602">
        <v>0</v>
      </c>
      <c r="BS602">
        <v>1</v>
      </c>
      <c r="BT602">
        <v>1</v>
      </c>
      <c r="BU602">
        <v>0</v>
      </c>
      <c r="BV602">
        <v>0</v>
      </c>
      <c r="BW602">
        <v>0</v>
      </c>
      <c r="BX602">
        <v>0</v>
      </c>
      <c r="BY602">
        <v>710</v>
      </c>
      <c r="CG602" s="4">
        <v>1</v>
      </c>
      <c r="CH602" s="4">
        <v>1</v>
      </c>
      <c r="CI602" s="5">
        <v>0</v>
      </c>
      <c r="CJ602" s="5">
        <v>0</v>
      </c>
      <c r="CK602" s="5">
        <v>0</v>
      </c>
      <c r="CL602" s="5">
        <v>0</v>
      </c>
    </row>
    <row r="603" spans="1:91" hidden="1" x14ac:dyDescent="0.2">
      <c r="A603" t="s">
        <v>1136</v>
      </c>
      <c r="B603" t="s">
        <v>951</v>
      </c>
      <c r="C603" t="s">
        <v>222</v>
      </c>
      <c r="D603">
        <v>2.2999999999999998</v>
      </c>
      <c r="E603" t="s">
        <v>1013</v>
      </c>
      <c r="F603" t="s">
        <v>1014</v>
      </c>
      <c r="G603" t="s">
        <v>1015</v>
      </c>
      <c r="H603" t="s">
        <v>954</v>
      </c>
      <c r="I603">
        <v>2.3254E-2</v>
      </c>
      <c r="J603">
        <v>1.5221E-3</v>
      </c>
      <c r="K603">
        <v>5.8142999999999997E-3</v>
      </c>
      <c r="L603">
        <v>2395.6999999999998</v>
      </c>
      <c r="M603">
        <v>188.97</v>
      </c>
      <c r="N603">
        <v>1969.8</v>
      </c>
      <c r="O603">
        <v>1555.2</v>
      </c>
      <c r="P603" s="1">
        <v>157480</v>
      </c>
      <c r="Q603">
        <v>-11.433</v>
      </c>
      <c r="R603">
        <v>0.21409</v>
      </c>
      <c r="S603" t="e">
        <f>-inf</f>
        <v>#NAME?</v>
      </c>
      <c r="T603">
        <v>4.3577999999999999E-2</v>
      </c>
      <c r="U603">
        <v>3.7255000000000003E-2</v>
      </c>
      <c r="V603">
        <v>-33.061999999999998</v>
      </c>
      <c r="W603">
        <v>-101.19</v>
      </c>
      <c r="X603">
        <v>0.28688999999999998</v>
      </c>
      <c r="Y603">
        <v>0.28265000000000001</v>
      </c>
      <c r="Z603">
        <v>0.19586999999999999</v>
      </c>
      <c r="AA603">
        <v>-1.4124000000000001</v>
      </c>
      <c r="AB603">
        <v>4.4080000000000001E-2</v>
      </c>
      <c r="AC603">
        <v>3.7414000000000003E-2</v>
      </c>
      <c r="AD603">
        <v>4</v>
      </c>
      <c r="AE603">
        <v>4</v>
      </c>
      <c r="AF603">
        <v>1.8453999999999999E-4</v>
      </c>
      <c r="AG603">
        <v>1.1717E-4</v>
      </c>
      <c r="AH603" s="1">
        <v>6.7367999999999996E-5</v>
      </c>
      <c r="AI603">
        <v>11</v>
      </c>
      <c r="AJ603">
        <v>0</v>
      </c>
      <c r="AK603">
        <v>1</v>
      </c>
      <c r="AL603">
        <v>0</v>
      </c>
      <c r="AM603">
        <v>1</v>
      </c>
      <c r="AN603">
        <v>0</v>
      </c>
      <c r="AO603">
        <v>0.66339000000000004</v>
      </c>
      <c r="AP603">
        <v>1</v>
      </c>
      <c r="AQ603">
        <v>1</v>
      </c>
      <c r="AR603" t="s">
        <v>96</v>
      </c>
      <c r="AS603" t="s">
        <v>94</v>
      </c>
      <c r="AT603" t="s">
        <v>95</v>
      </c>
      <c r="AU603" t="s">
        <v>95</v>
      </c>
      <c r="AV603" t="s">
        <v>95</v>
      </c>
      <c r="AW603" t="s">
        <v>95</v>
      </c>
      <c r="AX603" t="s">
        <v>94</v>
      </c>
      <c r="AY603" t="s">
        <v>94</v>
      </c>
      <c r="AZ603" t="s">
        <v>94</v>
      </c>
      <c r="BA603" t="s">
        <v>96</v>
      </c>
      <c r="BB603" t="s">
        <v>94</v>
      </c>
      <c r="BC603" t="s">
        <v>96</v>
      </c>
      <c r="BD603" t="s">
        <v>94</v>
      </c>
      <c r="BE603">
        <v>2</v>
      </c>
      <c r="BI603">
        <v>0</v>
      </c>
      <c r="BS603">
        <v>0</v>
      </c>
      <c r="BT603">
        <v>1</v>
      </c>
      <c r="BU603">
        <v>0</v>
      </c>
      <c r="BV603">
        <v>0</v>
      </c>
      <c r="BW603">
        <v>0</v>
      </c>
      <c r="BX603">
        <v>1</v>
      </c>
      <c r="BY603">
        <v>714</v>
      </c>
      <c r="CG603" s="4">
        <v>0</v>
      </c>
      <c r="CH603" s="4">
        <v>1</v>
      </c>
      <c r="CI603" s="5">
        <v>0</v>
      </c>
      <c r="CJ603" s="5">
        <v>0</v>
      </c>
      <c r="CK603" s="5">
        <v>0</v>
      </c>
      <c r="CL603" s="5">
        <v>1</v>
      </c>
    </row>
    <row r="604" spans="1:91" hidden="1" x14ac:dyDescent="0.2">
      <c r="A604" t="s">
        <v>1137</v>
      </c>
      <c r="B604" t="s">
        <v>951</v>
      </c>
      <c r="C604" t="s">
        <v>222</v>
      </c>
      <c r="D604">
        <v>2.4</v>
      </c>
      <c r="E604" t="s">
        <v>628</v>
      </c>
      <c r="F604" t="s">
        <v>958</v>
      </c>
      <c r="G604" t="s">
        <v>959</v>
      </c>
      <c r="H604" t="s">
        <v>954</v>
      </c>
      <c r="I604">
        <v>1.7672E-3</v>
      </c>
      <c r="J604">
        <v>1.0690999999999999E-3</v>
      </c>
      <c r="K604">
        <v>1.7122999999999999E-3</v>
      </c>
      <c r="L604">
        <v>4707.2</v>
      </c>
      <c r="M604">
        <v>2486.6999999999998</v>
      </c>
      <c r="N604">
        <v>115.04</v>
      </c>
      <c r="O604">
        <v>1555.7</v>
      </c>
      <c r="P604" s="1">
        <v>157440</v>
      </c>
      <c r="Q604">
        <v>-2.4710000000000001</v>
      </c>
      <c r="R604">
        <v>0.22253000000000001</v>
      </c>
      <c r="S604" t="e">
        <f>-inf</f>
        <v>#NAME?</v>
      </c>
      <c r="T604">
        <v>1.1865000000000001E-2</v>
      </c>
      <c r="U604">
        <v>9.7906999999999994E-3</v>
      </c>
      <c r="V604">
        <v>-5311.3</v>
      </c>
      <c r="W604">
        <v>-15936</v>
      </c>
      <c r="X604">
        <v>0.98073999999999995</v>
      </c>
      <c r="Y604">
        <v>0.98065000000000002</v>
      </c>
      <c r="Z604">
        <v>0.22165000000000001</v>
      </c>
      <c r="AA604">
        <v>-1.335</v>
      </c>
      <c r="AB604">
        <v>1.1871E-2</v>
      </c>
      <c r="AC604">
        <v>9.8034000000000003E-3</v>
      </c>
      <c r="AD604">
        <v>4</v>
      </c>
      <c r="AE604">
        <v>4</v>
      </c>
      <c r="AF604">
        <v>8.6718999999999997E-3</v>
      </c>
      <c r="AG604">
        <v>8.3771999999999996E-3</v>
      </c>
      <c r="AH604">
        <v>2.9468000000000002E-4</v>
      </c>
      <c r="AI604">
        <v>11</v>
      </c>
      <c r="AJ604">
        <v>0</v>
      </c>
      <c r="AK604">
        <v>1</v>
      </c>
      <c r="AL604">
        <v>0</v>
      </c>
      <c r="AM604">
        <v>1</v>
      </c>
      <c r="AN604">
        <v>0</v>
      </c>
      <c r="AO604">
        <v>0.74761</v>
      </c>
      <c r="AP604">
        <v>1</v>
      </c>
      <c r="AQ604">
        <v>1</v>
      </c>
      <c r="AR604" t="s">
        <v>96</v>
      </c>
      <c r="AS604" t="s">
        <v>94</v>
      </c>
      <c r="AT604" t="s">
        <v>95</v>
      </c>
      <c r="AU604" t="s">
        <v>95</v>
      </c>
      <c r="AV604" t="s">
        <v>95</v>
      </c>
      <c r="AW604" t="s">
        <v>95</v>
      </c>
      <c r="AX604" t="s">
        <v>95</v>
      </c>
      <c r="AY604" t="s">
        <v>94</v>
      </c>
      <c r="AZ604" t="s">
        <v>94</v>
      </c>
      <c r="BA604" t="s">
        <v>96</v>
      </c>
      <c r="BB604" t="s">
        <v>94</v>
      </c>
      <c r="BC604" t="s">
        <v>96</v>
      </c>
      <c r="BD604" t="s">
        <v>94</v>
      </c>
      <c r="BE604">
        <v>2</v>
      </c>
      <c r="BI604">
        <v>0</v>
      </c>
      <c r="BS604">
        <v>1</v>
      </c>
      <c r="BT604">
        <v>1</v>
      </c>
      <c r="BU604">
        <v>0</v>
      </c>
      <c r="BV604">
        <v>0</v>
      </c>
      <c r="BW604">
        <v>0</v>
      </c>
      <c r="BX604">
        <v>1</v>
      </c>
      <c r="BY604">
        <v>715</v>
      </c>
      <c r="CG604" s="4">
        <v>1</v>
      </c>
      <c r="CH604" s="4">
        <v>1</v>
      </c>
      <c r="CI604" s="5">
        <v>0</v>
      </c>
      <c r="CJ604" s="5">
        <v>0</v>
      </c>
      <c r="CK604" s="5">
        <v>0</v>
      </c>
      <c r="CL604" s="5">
        <v>1</v>
      </c>
    </row>
    <row r="605" spans="1:91" hidden="1" x14ac:dyDescent="0.2">
      <c r="A605" t="s">
        <v>1138</v>
      </c>
      <c r="B605" t="s">
        <v>951</v>
      </c>
      <c r="C605" t="s">
        <v>222</v>
      </c>
      <c r="D605">
        <v>2.4</v>
      </c>
      <c r="E605" t="s">
        <v>628</v>
      </c>
      <c r="F605" t="s">
        <v>961</v>
      </c>
      <c r="G605" t="s">
        <v>959</v>
      </c>
      <c r="H605" t="s">
        <v>954</v>
      </c>
      <c r="I605">
        <v>0.74490000000000001</v>
      </c>
      <c r="J605">
        <v>1.5805E-2</v>
      </c>
      <c r="K605">
        <v>1.0031999999999999E-2</v>
      </c>
      <c r="L605">
        <v>2009.1</v>
      </c>
      <c r="M605">
        <v>5.8994</v>
      </c>
      <c r="N605">
        <v>0.63646999999999998</v>
      </c>
      <c r="O605">
        <v>4.9510999999999999E-2</v>
      </c>
      <c r="P605">
        <v>1857.8</v>
      </c>
      <c r="Q605">
        <v>-19.619</v>
      </c>
      <c r="R605">
        <v>0.94330999999999998</v>
      </c>
      <c r="S605" t="e">
        <f>-inf</f>
        <v>#NAME?</v>
      </c>
      <c r="T605">
        <v>1.2328E-2</v>
      </c>
      <c r="U605">
        <v>9.6164000000000006E-3</v>
      </c>
      <c r="V605">
        <v>0.48942000000000002</v>
      </c>
      <c r="W605">
        <v>-0.53174999999999994</v>
      </c>
      <c r="X605">
        <v>3.6998999999999997E-2</v>
      </c>
      <c r="Y605">
        <v>3.6706999999999997E-2</v>
      </c>
      <c r="Z605">
        <v>0.51373000000000002</v>
      </c>
      <c r="AA605">
        <v>-0.45879999999999999</v>
      </c>
      <c r="AB605">
        <v>3.6107E-2</v>
      </c>
      <c r="AC605">
        <v>3.5983000000000001E-2</v>
      </c>
      <c r="AD605">
        <v>4</v>
      </c>
      <c r="AE605">
        <v>4</v>
      </c>
      <c r="AF605">
        <v>1.0270999999999999</v>
      </c>
      <c r="AG605">
        <v>0.81008999999999998</v>
      </c>
      <c r="AH605">
        <v>0.21698000000000001</v>
      </c>
      <c r="AI605">
        <v>11</v>
      </c>
      <c r="AJ605">
        <v>1</v>
      </c>
      <c r="AK605">
        <v>3</v>
      </c>
      <c r="AL605">
        <v>1</v>
      </c>
      <c r="AM605">
        <v>0</v>
      </c>
      <c r="AN605">
        <v>0</v>
      </c>
      <c r="AO605">
        <v>0.77242999999999995</v>
      </c>
      <c r="AP605">
        <v>1</v>
      </c>
      <c r="AQ605">
        <v>1</v>
      </c>
      <c r="AR605" t="s">
        <v>95</v>
      </c>
      <c r="AS605" t="s">
        <v>94</v>
      </c>
      <c r="AT605" t="s">
        <v>95</v>
      </c>
      <c r="AU605" t="s">
        <v>95</v>
      </c>
      <c r="AV605" t="s">
        <v>95</v>
      </c>
      <c r="AW605" t="s">
        <v>95</v>
      </c>
      <c r="AX605" t="s">
        <v>95</v>
      </c>
      <c r="AY605" t="s">
        <v>95</v>
      </c>
      <c r="AZ605" t="s">
        <v>95</v>
      </c>
      <c r="BA605" t="s">
        <v>94</v>
      </c>
      <c r="BB605" t="s">
        <v>94</v>
      </c>
      <c r="BC605" t="s">
        <v>94</v>
      </c>
      <c r="BD605" t="s">
        <v>94</v>
      </c>
      <c r="BE605">
        <v>2</v>
      </c>
      <c r="BI605">
        <v>0</v>
      </c>
      <c r="BS605">
        <v>1</v>
      </c>
      <c r="BT605">
        <v>1</v>
      </c>
      <c r="BU605">
        <v>0</v>
      </c>
      <c r="BV605">
        <v>0</v>
      </c>
      <c r="BW605">
        <v>0</v>
      </c>
      <c r="BX605">
        <v>0</v>
      </c>
      <c r="BY605">
        <v>716</v>
      </c>
      <c r="CG605" s="4">
        <v>1</v>
      </c>
      <c r="CH605" s="4">
        <v>1</v>
      </c>
      <c r="CI605" s="5">
        <v>0</v>
      </c>
      <c r="CJ605" s="5">
        <v>0</v>
      </c>
      <c r="CK605" s="5">
        <v>0</v>
      </c>
      <c r="CL605" s="5">
        <v>0</v>
      </c>
    </row>
    <row r="606" spans="1:91" hidden="1" x14ac:dyDescent="0.2">
      <c r="A606" t="s">
        <v>1139</v>
      </c>
      <c r="B606" t="s">
        <v>951</v>
      </c>
      <c r="C606" t="s">
        <v>222</v>
      </c>
      <c r="D606">
        <v>2.4</v>
      </c>
      <c r="E606" t="s">
        <v>628</v>
      </c>
      <c r="F606" t="s">
        <v>963</v>
      </c>
      <c r="G606" t="s">
        <v>959</v>
      </c>
      <c r="H606" t="s">
        <v>954</v>
      </c>
      <c r="I606">
        <v>5.9520999999999997</v>
      </c>
      <c r="J606">
        <v>6.0025E-3</v>
      </c>
      <c r="K606">
        <v>5.6300999999999999E-3</v>
      </c>
      <c r="L606">
        <v>2010.6</v>
      </c>
      <c r="M606">
        <v>0.73829999999999996</v>
      </c>
      <c r="N606">
        <v>0.94427000000000005</v>
      </c>
      <c r="O606">
        <v>3.5343</v>
      </c>
      <c r="P606">
        <v>2238.6999999999998</v>
      </c>
      <c r="Q606">
        <v>-10.422000000000001</v>
      </c>
      <c r="R606">
        <v>0.71952000000000005</v>
      </c>
      <c r="S606" t="e">
        <f>-inf</f>
        <v>#NAME?</v>
      </c>
      <c r="T606">
        <v>1.8509999999999999E-2</v>
      </c>
      <c r="U606">
        <v>1.4884E-2</v>
      </c>
      <c r="V606">
        <v>0.35171000000000002</v>
      </c>
      <c r="W606">
        <v>-0.94486000000000003</v>
      </c>
      <c r="X606">
        <v>2.8140999999999999E-2</v>
      </c>
      <c r="Y606">
        <v>2.3233E-2</v>
      </c>
      <c r="Z606">
        <v>0.35518</v>
      </c>
      <c r="AA606">
        <v>-0.93447000000000002</v>
      </c>
      <c r="AB606">
        <v>2.8066000000000001E-2</v>
      </c>
      <c r="AC606">
        <v>2.3200999999999999E-2</v>
      </c>
      <c r="AD606">
        <v>4</v>
      </c>
      <c r="AE606">
        <v>4</v>
      </c>
      <c r="AF606">
        <v>1.0206</v>
      </c>
      <c r="AG606">
        <v>0.92749000000000004</v>
      </c>
      <c r="AH606">
        <v>9.3088000000000004E-2</v>
      </c>
      <c r="AI606">
        <v>11</v>
      </c>
      <c r="AJ606">
        <v>2</v>
      </c>
      <c r="AK606">
        <v>3</v>
      </c>
      <c r="AL606">
        <v>1</v>
      </c>
      <c r="AM606">
        <v>0</v>
      </c>
      <c r="AN606">
        <v>0</v>
      </c>
      <c r="AO606">
        <v>0.75458999999999998</v>
      </c>
      <c r="AP606">
        <v>1</v>
      </c>
      <c r="AQ606">
        <v>1</v>
      </c>
      <c r="AR606" t="s">
        <v>95</v>
      </c>
      <c r="AS606" t="s">
        <v>94</v>
      </c>
      <c r="AT606" t="s">
        <v>95</v>
      </c>
      <c r="AU606" t="s">
        <v>95</v>
      </c>
      <c r="AV606" t="s">
        <v>95</v>
      </c>
      <c r="AW606" t="s">
        <v>95</v>
      </c>
      <c r="AX606" t="s">
        <v>95</v>
      </c>
      <c r="AY606" t="s">
        <v>94</v>
      </c>
      <c r="AZ606" t="s">
        <v>95</v>
      </c>
      <c r="BA606" t="s">
        <v>94</v>
      </c>
      <c r="BB606" t="s">
        <v>94</v>
      </c>
      <c r="BC606" t="s">
        <v>94</v>
      </c>
      <c r="BD606" t="s">
        <v>94</v>
      </c>
      <c r="BE606">
        <v>2</v>
      </c>
      <c r="BI606">
        <v>0</v>
      </c>
      <c r="BS606">
        <v>0</v>
      </c>
      <c r="BT606">
        <v>1</v>
      </c>
      <c r="BU606">
        <v>0</v>
      </c>
      <c r="BV606">
        <v>0</v>
      </c>
      <c r="BW606">
        <v>0</v>
      </c>
      <c r="BX606">
        <v>0</v>
      </c>
      <c r="BY606">
        <v>717</v>
      </c>
      <c r="CG606" s="4">
        <v>0</v>
      </c>
      <c r="CH606" s="4">
        <v>1</v>
      </c>
      <c r="CI606" s="5">
        <v>0</v>
      </c>
      <c r="CJ606" s="5">
        <v>0</v>
      </c>
      <c r="CK606" s="5">
        <v>0</v>
      </c>
      <c r="CL606" s="5">
        <v>0</v>
      </c>
    </row>
    <row r="607" spans="1:91" hidden="1" x14ac:dyDescent="0.2">
      <c r="A607" t="s">
        <v>1140</v>
      </c>
      <c r="B607" t="s">
        <v>951</v>
      </c>
      <c r="C607" t="s">
        <v>222</v>
      </c>
      <c r="D607">
        <v>2.5</v>
      </c>
      <c r="E607" t="s">
        <v>632</v>
      </c>
      <c r="F607" t="s">
        <v>1141</v>
      </c>
      <c r="G607" t="s">
        <v>1021</v>
      </c>
      <c r="H607" t="s">
        <v>954</v>
      </c>
      <c r="I607">
        <v>0.29498999999999997</v>
      </c>
      <c r="J607">
        <v>1.5064E-3</v>
      </c>
      <c r="K607">
        <v>5.6068000000000003E-3</v>
      </c>
      <c r="L607">
        <v>2007.3</v>
      </c>
      <c r="M607">
        <v>14.897</v>
      </c>
      <c r="N607">
        <v>0.21851000000000001</v>
      </c>
      <c r="O607">
        <v>1555.2</v>
      </c>
      <c r="P607" s="1">
        <v>157490</v>
      </c>
      <c r="Q607">
        <v>-11.106</v>
      </c>
      <c r="R607">
        <v>0.55425999999999997</v>
      </c>
      <c r="S607">
        <v>0.36323</v>
      </c>
      <c r="T607">
        <v>1.7918E-2</v>
      </c>
      <c r="U607">
        <v>1.346E-2</v>
      </c>
      <c r="V607">
        <v>-51.194000000000003</v>
      </c>
      <c r="W607">
        <v>-64.242000000000004</v>
      </c>
      <c r="X607">
        <v>0.19389000000000001</v>
      </c>
      <c r="Y607">
        <v>0.19202</v>
      </c>
      <c r="Z607">
        <v>0.47975000000000001</v>
      </c>
      <c r="AA607">
        <v>0.34969</v>
      </c>
      <c r="AB607">
        <v>1.9358E-2</v>
      </c>
      <c r="AC607">
        <v>1.4591E-2</v>
      </c>
      <c r="AD607">
        <v>11</v>
      </c>
      <c r="AE607">
        <v>11</v>
      </c>
      <c r="AF607">
        <v>1.163</v>
      </c>
      <c r="AG607">
        <v>0.67210999999999999</v>
      </c>
      <c r="AH607">
        <v>0.49091000000000001</v>
      </c>
      <c r="AI607">
        <v>12</v>
      </c>
      <c r="AJ607">
        <v>1</v>
      </c>
      <c r="AK607">
        <v>10</v>
      </c>
      <c r="AL607">
        <v>1</v>
      </c>
      <c r="AM607">
        <v>0</v>
      </c>
      <c r="AN607">
        <v>0</v>
      </c>
      <c r="AO607">
        <v>0.92256000000000005</v>
      </c>
      <c r="AP607">
        <v>1</v>
      </c>
      <c r="AQ607">
        <v>1</v>
      </c>
      <c r="AR607" t="s">
        <v>94</v>
      </c>
      <c r="AS607" t="s">
        <v>95</v>
      </c>
      <c r="AT607" t="s">
        <v>95</v>
      </c>
      <c r="AU607" t="s">
        <v>95</v>
      </c>
      <c r="AV607" t="s">
        <v>95</v>
      </c>
      <c r="AW607" t="s">
        <v>95</v>
      </c>
      <c r="AX607" t="s">
        <v>95</v>
      </c>
      <c r="AY607" t="s">
        <v>95</v>
      </c>
      <c r="AZ607" t="s">
        <v>95</v>
      </c>
      <c r="BA607" t="s">
        <v>94</v>
      </c>
      <c r="BB607" t="s">
        <v>95</v>
      </c>
      <c r="BC607" t="s">
        <v>96</v>
      </c>
      <c r="BD607" t="s">
        <v>95</v>
      </c>
      <c r="BE607">
        <v>2</v>
      </c>
      <c r="BI607">
        <v>0</v>
      </c>
      <c r="BM607">
        <v>1</v>
      </c>
      <c r="BS607">
        <v>0</v>
      </c>
      <c r="BT607">
        <v>1</v>
      </c>
      <c r="BU607">
        <v>0</v>
      </c>
      <c r="BV607">
        <v>0</v>
      </c>
      <c r="BW607">
        <v>0</v>
      </c>
      <c r="BX607">
        <v>0</v>
      </c>
      <c r="BY607">
        <v>718</v>
      </c>
      <c r="CG607" s="4">
        <v>0</v>
      </c>
      <c r="CH607" s="4">
        <v>1</v>
      </c>
      <c r="CI607" s="5">
        <v>0</v>
      </c>
      <c r="CJ607" s="5">
        <v>0</v>
      </c>
      <c r="CK607" s="5">
        <v>0</v>
      </c>
      <c r="CL607" s="5">
        <v>0</v>
      </c>
    </row>
    <row r="608" spans="1:91" hidden="1" x14ac:dyDescent="0.2">
      <c r="A608" t="s">
        <v>1142</v>
      </c>
      <c r="B608" t="s">
        <v>951</v>
      </c>
      <c r="C608" t="s">
        <v>222</v>
      </c>
      <c r="D608">
        <v>2.5</v>
      </c>
      <c r="E608" t="s">
        <v>632</v>
      </c>
      <c r="F608" t="s">
        <v>1020</v>
      </c>
      <c r="G608" t="s">
        <v>1021</v>
      </c>
      <c r="H608" t="s">
        <v>954</v>
      </c>
      <c r="I608">
        <v>0.30092999999999998</v>
      </c>
      <c r="J608">
        <v>8.7785999999999993E-3</v>
      </c>
      <c r="K608">
        <v>7.1583000000000003E-3</v>
      </c>
      <c r="L608">
        <v>2001.9</v>
      </c>
      <c r="M608">
        <v>14.603</v>
      </c>
      <c r="N608">
        <v>0.83669000000000004</v>
      </c>
      <c r="O608">
        <v>0.1123</v>
      </c>
      <c r="P608">
        <v>1789.8</v>
      </c>
      <c r="Q608">
        <v>-13.613</v>
      </c>
      <c r="R608">
        <v>0.86663999999999997</v>
      </c>
      <c r="S608">
        <v>0.81664000000000003</v>
      </c>
      <c r="T608">
        <v>1.0392999999999999E-2</v>
      </c>
      <c r="U608">
        <v>8.9002999999999999E-3</v>
      </c>
      <c r="V608">
        <v>0.74655000000000005</v>
      </c>
      <c r="W608">
        <v>0.69023000000000001</v>
      </c>
      <c r="X608">
        <v>1.4326999999999999E-2</v>
      </c>
      <c r="Y608">
        <v>1.214E-2</v>
      </c>
      <c r="Z608">
        <v>0.75394000000000005</v>
      </c>
      <c r="AA608">
        <v>0.69925000000000004</v>
      </c>
      <c r="AB608">
        <v>1.4116999999999999E-2</v>
      </c>
      <c r="AC608">
        <v>1.2024E-2</v>
      </c>
      <c r="AD608">
        <v>12</v>
      </c>
      <c r="AE608">
        <v>12</v>
      </c>
      <c r="AF608">
        <v>1.0024999999999999</v>
      </c>
      <c r="AG608">
        <v>0.89766999999999997</v>
      </c>
      <c r="AH608">
        <v>0.10483000000000001</v>
      </c>
      <c r="AI608">
        <v>12</v>
      </c>
      <c r="AJ608">
        <v>1</v>
      </c>
      <c r="AK608">
        <v>11</v>
      </c>
      <c r="AL608">
        <v>0</v>
      </c>
      <c r="AM608">
        <v>0</v>
      </c>
      <c r="AN608">
        <v>0</v>
      </c>
      <c r="AO608">
        <v>0.91937999999999998</v>
      </c>
      <c r="AP608">
        <v>1</v>
      </c>
      <c r="AQ608">
        <v>1</v>
      </c>
      <c r="AR608" t="s">
        <v>95</v>
      </c>
      <c r="AS608" t="s">
        <v>95</v>
      </c>
      <c r="AT608" t="s">
        <v>95</v>
      </c>
      <c r="AU608" t="s">
        <v>95</v>
      </c>
      <c r="AV608" t="s">
        <v>95</v>
      </c>
      <c r="AW608" t="s">
        <v>95</v>
      </c>
      <c r="AX608" t="s">
        <v>95</v>
      </c>
      <c r="AY608" t="s">
        <v>94</v>
      </c>
      <c r="AZ608" t="s">
        <v>95</v>
      </c>
      <c r="BA608" t="s">
        <v>94</v>
      </c>
      <c r="BB608" t="s">
        <v>95</v>
      </c>
      <c r="BC608" t="s">
        <v>94</v>
      </c>
      <c r="BD608" t="s">
        <v>95</v>
      </c>
      <c r="BE608">
        <v>1</v>
      </c>
      <c r="BI608">
        <v>0</v>
      </c>
      <c r="BM608">
        <v>1</v>
      </c>
      <c r="BS608">
        <v>1</v>
      </c>
      <c r="BT608">
        <v>1</v>
      </c>
      <c r="BU608">
        <v>0</v>
      </c>
      <c r="BV608">
        <v>0</v>
      </c>
      <c r="BW608">
        <v>0</v>
      </c>
      <c r="BX608">
        <v>1</v>
      </c>
      <c r="BY608">
        <v>719</v>
      </c>
      <c r="CG608" s="4">
        <v>1</v>
      </c>
      <c r="CH608" s="4">
        <v>1</v>
      </c>
      <c r="CI608" s="5">
        <v>0</v>
      </c>
      <c r="CJ608" s="5">
        <v>0</v>
      </c>
      <c r="CK608" s="5">
        <v>0</v>
      </c>
      <c r="CL608" s="5">
        <v>1</v>
      </c>
    </row>
    <row r="609" spans="1:90" hidden="1" x14ac:dyDescent="0.2">
      <c r="A609" t="s">
        <v>1143</v>
      </c>
      <c r="B609" t="s">
        <v>951</v>
      </c>
      <c r="C609" t="s">
        <v>222</v>
      </c>
      <c r="D609">
        <v>2.5</v>
      </c>
      <c r="E609" t="s">
        <v>632</v>
      </c>
      <c r="F609" t="s">
        <v>1025</v>
      </c>
      <c r="G609" t="s">
        <v>1026</v>
      </c>
      <c r="H609" t="s">
        <v>954</v>
      </c>
      <c r="I609">
        <v>4.6133E-2</v>
      </c>
      <c r="J609">
        <v>1.8108E-3</v>
      </c>
      <c r="K609">
        <v>8.8295000000000005E-3</v>
      </c>
      <c r="L609">
        <v>2217</v>
      </c>
      <c r="M609">
        <v>95.256</v>
      </c>
      <c r="N609">
        <v>2289.5</v>
      </c>
      <c r="O609">
        <v>1555.1</v>
      </c>
      <c r="P609" s="1">
        <v>157490</v>
      </c>
      <c r="Q609">
        <v>-17.584</v>
      </c>
      <c r="R609">
        <v>0.82247000000000003</v>
      </c>
      <c r="S609">
        <v>0.75590000000000002</v>
      </c>
      <c r="T609">
        <v>1.4251E-2</v>
      </c>
      <c r="U609">
        <v>1.1643000000000001E-2</v>
      </c>
      <c r="V609">
        <v>-32.933999999999997</v>
      </c>
      <c r="W609">
        <v>-40.475000000000001</v>
      </c>
      <c r="X609">
        <v>0.19703000000000001</v>
      </c>
      <c r="Y609">
        <v>0.19409999999999999</v>
      </c>
      <c r="Z609">
        <v>0.81211</v>
      </c>
      <c r="AA609">
        <v>0.77036000000000004</v>
      </c>
      <c r="AB609">
        <v>1.4661E-2</v>
      </c>
      <c r="AC609">
        <v>1.1694E-2</v>
      </c>
      <c r="AD609">
        <v>12</v>
      </c>
      <c r="AE609">
        <v>12</v>
      </c>
      <c r="AF609">
        <v>1.1875999999999999E-4</v>
      </c>
      <c r="AG609" s="1">
        <v>6.2273000000000005E-5</v>
      </c>
      <c r="AH609" s="1">
        <v>5.6489000000000001E-5</v>
      </c>
      <c r="AI609">
        <v>12</v>
      </c>
      <c r="AJ609">
        <v>0</v>
      </c>
      <c r="AK609">
        <v>10</v>
      </c>
      <c r="AL609">
        <v>0</v>
      </c>
      <c r="AM609">
        <v>0</v>
      </c>
      <c r="AN609">
        <v>0</v>
      </c>
      <c r="AO609">
        <v>0.89124000000000003</v>
      </c>
      <c r="AP609">
        <v>1</v>
      </c>
      <c r="AQ609">
        <v>1</v>
      </c>
      <c r="AR609" t="s">
        <v>95</v>
      </c>
      <c r="AS609" t="s">
        <v>95</v>
      </c>
      <c r="AT609" t="s">
        <v>95</v>
      </c>
      <c r="AU609" t="s">
        <v>95</v>
      </c>
      <c r="AV609" t="s">
        <v>95</v>
      </c>
      <c r="AW609" t="s">
        <v>95</v>
      </c>
      <c r="AX609" t="s">
        <v>95</v>
      </c>
      <c r="AY609" t="s">
        <v>94</v>
      </c>
      <c r="AZ609" t="s">
        <v>95</v>
      </c>
      <c r="BA609" t="s">
        <v>94</v>
      </c>
      <c r="BB609" t="s">
        <v>95</v>
      </c>
      <c r="BC609" t="s">
        <v>94</v>
      </c>
      <c r="BD609" t="s">
        <v>95</v>
      </c>
      <c r="BE609">
        <v>1</v>
      </c>
      <c r="BI609">
        <v>0</v>
      </c>
      <c r="BM609">
        <v>1</v>
      </c>
      <c r="BS609">
        <v>1</v>
      </c>
      <c r="BT609">
        <v>1</v>
      </c>
      <c r="BU609">
        <v>0</v>
      </c>
      <c r="BV609">
        <v>0</v>
      </c>
      <c r="BW609">
        <v>0</v>
      </c>
      <c r="BX609">
        <v>0</v>
      </c>
      <c r="BY609">
        <v>720</v>
      </c>
      <c r="CG609" s="4">
        <v>1</v>
      </c>
      <c r="CH609" s="4">
        <v>1</v>
      </c>
      <c r="CI609" s="5">
        <v>0</v>
      </c>
      <c r="CJ609" s="5">
        <v>0</v>
      </c>
      <c r="CK609" s="5">
        <v>0</v>
      </c>
      <c r="CL609" s="5">
        <v>0</v>
      </c>
    </row>
    <row r="610" spans="1:90" hidden="1" x14ac:dyDescent="0.2">
      <c r="A610" t="s">
        <v>1144</v>
      </c>
      <c r="B610" t="s">
        <v>951</v>
      </c>
      <c r="C610" t="s">
        <v>222</v>
      </c>
      <c r="D610">
        <v>3.2</v>
      </c>
      <c r="E610" t="s">
        <v>120</v>
      </c>
      <c r="F610" t="s">
        <v>1046</v>
      </c>
      <c r="G610" t="s">
        <v>1029</v>
      </c>
      <c r="H610" t="s">
        <v>954</v>
      </c>
      <c r="I610">
        <v>6.1781000000000003E-2</v>
      </c>
      <c r="J610">
        <v>2.8668000000000001E-3</v>
      </c>
      <c r="K610">
        <v>2.0833000000000001E-2</v>
      </c>
      <c r="L610">
        <v>2008</v>
      </c>
      <c r="M610">
        <v>71.129000000000005</v>
      </c>
      <c r="N610">
        <v>1.4361999999999999</v>
      </c>
      <c r="O610">
        <v>1555.1</v>
      </c>
      <c r="P610" s="1">
        <v>157500</v>
      </c>
      <c r="Q610">
        <v>-41.11</v>
      </c>
      <c r="R610">
        <v>0.88002000000000002</v>
      </c>
      <c r="S610">
        <v>0.80803000000000003</v>
      </c>
      <c r="T610">
        <v>1.9865000000000001E-2</v>
      </c>
      <c r="U610">
        <v>1.7462999999999999E-2</v>
      </c>
      <c r="V610">
        <v>-240.84</v>
      </c>
      <c r="W610">
        <v>-321.45</v>
      </c>
      <c r="X610">
        <v>0.89185000000000003</v>
      </c>
      <c r="Y610">
        <v>0.89</v>
      </c>
      <c r="Z610">
        <v>0.87978999999999996</v>
      </c>
      <c r="AA610">
        <v>0.83970999999999996</v>
      </c>
      <c r="AB610">
        <v>1.9883999999999999E-2</v>
      </c>
      <c r="AC610">
        <v>1.7593000000000001E-2</v>
      </c>
      <c r="AD610">
        <v>9</v>
      </c>
      <c r="AE610">
        <v>9</v>
      </c>
      <c r="AF610">
        <v>0.67537999999999998</v>
      </c>
      <c r="AG610">
        <v>0.55005000000000004</v>
      </c>
      <c r="AH610">
        <v>0.12533</v>
      </c>
      <c r="AI610">
        <v>9</v>
      </c>
      <c r="AJ610">
        <v>1</v>
      </c>
      <c r="AK610">
        <v>8</v>
      </c>
      <c r="AL610">
        <v>1</v>
      </c>
      <c r="AM610">
        <v>0</v>
      </c>
      <c r="AN610">
        <v>0</v>
      </c>
      <c r="AO610">
        <v>0.89107000000000003</v>
      </c>
      <c r="AP610">
        <v>1</v>
      </c>
      <c r="AQ610">
        <v>1</v>
      </c>
      <c r="AR610" t="s">
        <v>95</v>
      </c>
      <c r="AS610" t="s">
        <v>95</v>
      </c>
      <c r="AT610" t="s">
        <v>95</v>
      </c>
      <c r="AU610" t="s">
        <v>95</v>
      </c>
      <c r="AV610" t="s">
        <v>95</v>
      </c>
      <c r="AW610" t="s">
        <v>95</v>
      </c>
      <c r="AX610" t="s">
        <v>95</v>
      </c>
      <c r="AY610" t="s">
        <v>94</v>
      </c>
      <c r="AZ610" t="s">
        <v>95</v>
      </c>
      <c r="BA610" t="s">
        <v>94</v>
      </c>
      <c r="BB610" t="s">
        <v>95</v>
      </c>
      <c r="BC610" t="s">
        <v>94</v>
      </c>
      <c r="BD610" t="s">
        <v>95</v>
      </c>
      <c r="BE610">
        <v>1</v>
      </c>
      <c r="BI610">
        <v>0</v>
      </c>
      <c r="BM610">
        <v>1</v>
      </c>
      <c r="BS610">
        <v>1</v>
      </c>
      <c r="BT610">
        <v>1</v>
      </c>
      <c r="BU610">
        <v>0</v>
      </c>
      <c r="BV610">
        <v>0</v>
      </c>
      <c r="BW610">
        <v>0</v>
      </c>
      <c r="BX610">
        <v>1</v>
      </c>
      <c r="BY610">
        <v>721</v>
      </c>
      <c r="CG610" s="4">
        <v>1</v>
      </c>
      <c r="CH610" s="4">
        <v>1</v>
      </c>
      <c r="CI610" s="5">
        <v>0</v>
      </c>
      <c r="CJ610" s="5">
        <v>0</v>
      </c>
      <c r="CK610" s="5">
        <v>0</v>
      </c>
      <c r="CL610" s="5">
        <v>1</v>
      </c>
    </row>
    <row r="611" spans="1:90" hidden="1" x14ac:dyDescent="0.2">
      <c r="A611" t="s">
        <v>1145</v>
      </c>
      <c r="B611" t="s">
        <v>951</v>
      </c>
      <c r="C611" t="s">
        <v>222</v>
      </c>
      <c r="D611">
        <v>3.2</v>
      </c>
      <c r="E611" t="s">
        <v>120</v>
      </c>
      <c r="F611" t="s">
        <v>1146</v>
      </c>
      <c r="G611" t="s">
        <v>1029</v>
      </c>
      <c r="H611" t="s">
        <v>954</v>
      </c>
      <c r="I611">
        <v>1.3868E-2</v>
      </c>
      <c r="J611">
        <v>2.1001000000000001E-3</v>
      </c>
      <c r="K611">
        <v>1.2666999999999999E-2</v>
      </c>
      <c r="L611">
        <v>2570.8000000000002</v>
      </c>
      <c r="M611">
        <v>316.89</v>
      </c>
      <c r="N611">
        <v>2026</v>
      </c>
      <c r="O611">
        <v>1555.4</v>
      </c>
      <c r="P611" s="1">
        <v>157470</v>
      </c>
      <c r="Q611">
        <v>-24.613</v>
      </c>
      <c r="R611">
        <v>0.67544999999999999</v>
      </c>
      <c r="S611">
        <v>0.48071999999999998</v>
      </c>
      <c r="T611">
        <v>2.2787999999999999E-2</v>
      </c>
      <c r="U611">
        <v>1.7476999999999999E-2</v>
      </c>
      <c r="V611">
        <v>-532.84</v>
      </c>
      <c r="W611">
        <v>-710.79</v>
      </c>
      <c r="X611">
        <v>0.92420000000000002</v>
      </c>
      <c r="Y611">
        <v>0.92332999999999998</v>
      </c>
      <c r="Z611">
        <v>0.66852</v>
      </c>
      <c r="AA611">
        <v>0.55801999999999996</v>
      </c>
      <c r="AB611">
        <v>2.3029999999999998E-2</v>
      </c>
      <c r="AC611">
        <v>1.763E-2</v>
      </c>
      <c r="AD611">
        <v>9</v>
      </c>
      <c r="AE611">
        <v>9</v>
      </c>
      <c r="AF611">
        <v>4.8864000000000004E-4</v>
      </c>
      <c r="AG611">
        <v>4.2941000000000002E-4</v>
      </c>
      <c r="AH611" s="1">
        <v>5.9228999999999998E-5</v>
      </c>
      <c r="AI611">
        <v>9</v>
      </c>
      <c r="AJ611">
        <v>0</v>
      </c>
      <c r="AK611">
        <v>8</v>
      </c>
      <c r="AL611">
        <v>0</v>
      </c>
      <c r="AM611">
        <v>0</v>
      </c>
      <c r="AN611">
        <v>0</v>
      </c>
      <c r="AO611">
        <v>0.88619000000000003</v>
      </c>
      <c r="AP611">
        <v>1</v>
      </c>
      <c r="AQ611">
        <v>1</v>
      </c>
      <c r="AR611" t="s">
        <v>94</v>
      </c>
      <c r="AS611" t="s">
        <v>95</v>
      </c>
      <c r="AT611" t="s">
        <v>95</v>
      </c>
      <c r="AU611" t="s">
        <v>95</v>
      </c>
      <c r="AV611" t="s">
        <v>95</v>
      </c>
      <c r="AW611" t="s">
        <v>95</v>
      </c>
      <c r="AX611" t="s">
        <v>95</v>
      </c>
      <c r="AY611" t="s">
        <v>94</v>
      </c>
      <c r="AZ611" t="s">
        <v>95</v>
      </c>
      <c r="BA611" t="s">
        <v>94</v>
      </c>
      <c r="BB611" t="s">
        <v>95</v>
      </c>
      <c r="BC611" t="s">
        <v>94</v>
      </c>
      <c r="BD611" t="s">
        <v>95</v>
      </c>
      <c r="BE611">
        <v>1</v>
      </c>
      <c r="BI611">
        <v>0</v>
      </c>
      <c r="BM611">
        <v>1</v>
      </c>
      <c r="BS611">
        <v>1</v>
      </c>
      <c r="BT611">
        <v>1</v>
      </c>
      <c r="BU611">
        <v>0</v>
      </c>
      <c r="BV611">
        <v>0</v>
      </c>
      <c r="BW611">
        <v>0</v>
      </c>
      <c r="BX611">
        <v>0</v>
      </c>
      <c r="BY611">
        <v>722</v>
      </c>
      <c r="CG611" s="4">
        <v>1</v>
      </c>
      <c r="CH611" s="4">
        <v>1</v>
      </c>
      <c r="CI611" s="5">
        <v>0</v>
      </c>
      <c r="CJ611" s="5">
        <v>0</v>
      </c>
      <c r="CK611" s="5">
        <v>0</v>
      </c>
      <c r="CL611" s="5">
        <v>1</v>
      </c>
    </row>
    <row r="612" spans="1:90" hidden="1" x14ac:dyDescent="0.2">
      <c r="A612" t="s">
        <v>1147</v>
      </c>
      <c r="B612" t="s">
        <v>951</v>
      </c>
      <c r="C612" t="s">
        <v>222</v>
      </c>
      <c r="D612">
        <v>3.2</v>
      </c>
      <c r="E612" t="s">
        <v>120</v>
      </c>
      <c r="F612" t="s">
        <v>1148</v>
      </c>
      <c r="G612" t="s">
        <v>1029</v>
      </c>
      <c r="H612" t="s">
        <v>954</v>
      </c>
      <c r="I612">
        <v>1.5236E-2</v>
      </c>
      <c r="J612">
        <v>1.5218000000000001E-2</v>
      </c>
      <c r="K612">
        <v>1.35E-2</v>
      </c>
      <c r="L612">
        <v>2456.1999999999998</v>
      </c>
      <c r="M612">
        <v>288.42</v>
      </c>
      <c r="N612">
        <v>727.48</v>
      </c>
      <c r="O612">
        <v>7.1052000000000004E-2</v>
      </c>
      <c r="P612">
        <v>1850</v>
      </c>
      <c r="Q612">
        <v>-26.327000000000002</v>
      </c>
      <c r="R612">
        <v>0.83706999999999998</v>
      </c>
      <c r="S612">
        <v>0.73931000000000002</v>
      </c>
      <c r="T612">
        <v>1.5393E-2</v>
      </c>
      <c r="U612">
        <v>1.3872000000000001E-2</v>
      </c>
      <c r="V612">
        <v>0.83706999999999998</v>
      </c>
      <c r="W612">
        <v>0.78276000000000001</v>
      </c>
      <c r="X612">
        <v>1.5393E-2</v>
      </c>
      <c r="Y612">
        <v>1.3872000000000001E-2</v>
      </c>
      <c r="Z612">
        <v>0.83543999999999996</v>
      </c>
      <c r="AA612">
        <v>0.78059000000000001</v>
      </c>
      <c r="AB612">
        <v>1.5469999999999999E-2</v>
      </c>
      <c r="AC612">
        <v>1.4037000000000001E-2</v>
      </c>
      <c r="AD612">
        <v>9</v>
      </c>
      <c r="AE612">
        <v>9</v>
      </c>
      <c r="AF612">
        <v>1.3059E-3</v>
      </c>
      <c r="AG612">
        <v>1.1409E-3</v>
      </c>
      <c r="AH612">
        <v>1.6495E-4</v>
      </c>
      <c r="AI612">
        <v>9</v>
      </c>
      <c r="AJ612">
        <v>0</v>
      </c>
      <c r="AK612">
        <v>7</v>
      </c>
      <c r="AL612">
        <v>0</v>
      </c>
      <c r="AM612">
        <v>1</v>
      </c>
      <c r="AN612">
        <v>0</v>
      </c>
      <c r="AO612">
        <v>0.88660000000000005</v>
      </c>
      <c r="AP612">
        <v>1</v>
      </c>
      <c r="AQ612">
        <v>1</v>
      </c>
      <c r="AR612" t="s">
        <v>95</v>
      </c>
      <c r="AS612" t="s">
        <v>95</v>
      </c>
      <c r="AT612" t="s">
        <v>95</v>
      </c>
      <c r="AU612" t="s">
        <v>95</v>
      </c>
      <c r="AV612" t="s">
        <v>95</v>
      </c>
      <c r="AW612" t="s">
        <v>95</v>
      </c>
      <c r="AX612" t="s">
        <v>95</v>
      </c>
      <c r="AY612" t="s">
        <v>94</v>
      </c>
      <c r="AZ612" t="s">
        <v>95</v>
      </c>
      <c r="BA612" t="s">
        <v>94</v>
      </c>
      <c r="BB612" t="s">
        <v>95</v>
      </c>
      <c r="BC612" t="s">
        <v>94</v>
      </c>
      <c r="BD612" t="s">
        <v>95</v>
      </c>
      <c r="BE612">
        <v>1</v>
      </c>
      <c r="BI612">
        <v>0</v>
      </c>
      <c r="BM612">
        <v>1</v>
      </c>
      <c r="BS612">
        <v>1</v>
      </c>
      <c r="BT612">
        <v>1</v>
      </c>
      <c r="BU612">
        <v>0</v>
      </c>
      <c r="BV612">
        <v>0</v>
      </c>
      <c r="BW612">
        <v>0</v>
      </c>
      <c r="BX612">
        <v>0</v>
      </c>
      <c r="BY612">
        <v>723</v>
      </c>
      <c r="CG612" s="4">
        <v>1</v>
      </c>
      <c r="CH612" s="4">
        <v>1</v>
      </c>
      <c r="CI612" s="5">
        <v>0</v>
      </c>
      <c r="CJ612" s="5">
        <v>0</v>
      </c>
      <c r="CK612" s="5">
        <v>0</v>
      </c>
      <c r="CL612" s="5">
        <v>0</v>
      </c>
    </row>
    <row r="613" spans="1:90" hidden="1" x14ac:dyDescent="0.2">
      <c r="A613" t="s">
        <v>1149</v>
      </c>
      <c r="B613" t="s">
        <v>951</v>
      </c>
      <c r="C613" t="s">
        <v>222</v>
      </c>
      <c r="D613">
        <v>3.2</v>
      </c>
      <c r="E613" t="s">
        <v>120</v>
      </c>
      <c r="F613" t="s">
        <v>1150</v>
      </c>
      <c r="G613" t="s">
        <v>1029</v>
      </c>
      <c r="H613" t="s">
        <v>954</v>
      </c>
      <c r="I613">
        <v>2.6657E-2</v>
      </c>
      <c r="J613">
        <v>2.9819999999999998E-3</v>
      </c>
      <c r="K613">
        <v>2.1999999999999999E-2</v>
      </c>
      <c r="L613">
        <v>2279.3000000000002</v>
      </c>
      <c r="M613">
        <v>164.85</v>
      </c>
      <c r="N613">
        <v>922.57</v>
      </c>
      <c r="O613">
        <v>1555</v>
      </c>
      <c r="P613" s="1">
        <v>157510</v>
      </c>
      <c r="Q613">
        <v>-43.524000000000001</v>
      </c>
      <c r="R613">
        <v>0.80022000000000004</v>
      </c>
      <c r="S613">
        <v>0.68035999999999996</v>
      </c>
      <c r="T613">
        <v>2.8407999999999999E-2</v>
      </c>
      <c r="U613">
        <v>2.2249000000000001E-2</v>
      </c>
      <c r="V613">
        <v>-169.63</v>
      </c>
      <c r="W613">
        <v>-226.5</v>
      </c>
      <c r="X613">
        <v>0.83021</v>
      </c>
      <c r="Y613">
        <v>0.82777999999999996</v>
      </c>
      <c r="Z613">
        <v>0.79878000000000005</v>
      </c>
      <c r="AA613">
        <v>0.73170000000000002</v>
      </c>
      <c r="AB613">
        <v>2.8510000000000001E-2</v>
      </c>
      <c r="AC613">
        <v>2.2419999999999999E-2</v>
      </c>
      <c r="AD613">
        <v>9</v>
      </c>
      <c r="AE613">
        <v>9</v>
      </c>
      <c r="AF613">
        <v>1.0296999999999999E-3</v>
      </c>
      <c r="AG613">
        <v>7.8043000000000003E-4</v>
      </c>
      <c r="AH613">
        <v>2.4929999999999999E-4</v>
      </c>
      <c r="AI613">
        <v>9</v>
      </c>
      <c r="AJ613">
        <v>0</v>
      </c>
      <c r="AK613">
        <v>8</v>
      </c>
      <c r="AL613">
        <v>0</v>
      </c>
      <c r="AM613">
        <v>0</v>
      </c>
      <c r="AN613">
        <v>0</v>
      </c>
      <c r="AO613">
        <v>0.88392999999999999</v>
      </c>
      <c r="AP613">
        <v>1</v>
      </c>
      <c r="AQ613">
        <v>1</v>
      </c>
      <c r="AR613" t="s">
        <v>95</v>
      </c>
      <c r="AS613" t="s">
        <v>95</v>
      </c>
      <c r="AT613" t="s">
        <v>95</v>
      </c>
      <c r="AU613" t="s">
        <v>95</v>
      </c>
      <c r="AV613" t="s">
        <v>95</v>
      </c>
      <c r="AW613" t="s">
        <v>95</v>
      </c>
      <c r="AX613" t="s">
        <v>95</v>
      </c>
      <c r="AY613" t="s">
        <v>94</v>
      </c>
      <c r="AZ613" t="s">
        <v>95</v>
      </c>
      <c r="BA613" t="s">
        <v>94</v>
      </c>
      <c r="BB613" t="s">
        <v>95</v>
      </c>
      <c r="BC613" t="s">
        <v>94</v>
      </c>
      <c r="BD613" t="s">
        <v>95</v>
      </c>
      <c r="BE613">
        <v>1</v>
      </c>
      <c r="BI613">
        <v>0</v>
      </c>
      <c r="BM613">
        <v>1</v>
      </c>
      <c r="BS613">
        <v>1</v>
      </c>
      <c r="BT613">
        <v>1</v>
      </c>
      <c r="BU613">
        <v>0</v>
      </c>
      <c r="BV613">
        <v>0</v>
      </c>
      <c r="BW613">
        <v>0</v>
      </c>
      <c r="BX613">
        <v>0</v>
      </c>
      <c r="BY613">
        <v>724</v>
      </c>
      <c r="CG613" s="4">
        <v>1</v>
      </c>
      <c r="CH613" s="4">
        <v>1</v>
      </c>
      <c r="CI613" s="5">
        <v>0</v>
      </c>
      <c r="CJ613" s="5">
        <v>0</v>
      </c>
      <c r="CK613" s="5">
        <v>0</v>
      </c>
      <c r="CL613" s="5">
        <v>0</v>
      </c>
    </row>
    <row r="614" spans="1:90" hidden="1" x14ac:dyDescent="0.2">
      <c r="A614" t="s">
        <v>1151</v>
      </c>
      <c r="B614" t="s">
        <v>951</v>
      </c>
      <c r="C614" t="s">
        <v>222</v>
      </c>
      <c r="D614">
        <v>3.2</v>
      </c>
      <c r="E614" t="s">
        <v>120</v>
      </c>
      <c r="F614" t="s">
        <v>1152</v>
      </c>
      <c r="G614" t="s">
        <v>1029</v>
      </c>
      <c r="H614" t="s">
        <v>954</v>
      </c>
      <c r="I614">
        <v>0.32865</v>
      </c>
      <c r="J614">
        <v>2.6637000000000002E-3</v>
      </c>
      <c r="K614">
        <v>1.8499999999999999E-2</v>
      </c>
      <c r="L614">
        <v>2008</v>
      </c>
      <c r="M614">
        <v>13.371</v>
      </c>
      <c r="N614">
        <v>0.78537000000000001</v>
      </c>
      <c r="O614">
        <v>1555.1</v>
      </c>
      <c r="P614" s="1">
        <v>157500</v>
      </c>
      <c r="Q614">
        <v>-36.579000000000001</v>
      </c>
      <c r="R614">
        <v>0.79849000000000003</v>
      </c>
      <c r="S614">
        <v>0.67759000000000003</v>
      </c>
      <c r="T614">
        <v>2.4767999999999998E-2</v>
      </c>
      <c r="U614">
        <v>1.9824000000000001E-2</v>
      </c>
      <c r="V614">
        <v>-168.7</v>
      </c>
      <c r="W614">
        <v>-225.27</v>
      </c>
      <c r="X614">
        <v>0.71879000000000004</v>
      </c>
      <c r="Y614">
        <v>0.71667000000000003</v>
      </c>
      <c r="Z614">
        <v>0.74944999999999995</v>
      </c>
      <c r="AA614">
        <v>0.66593999999999998</v>
      </c>
      <c r="AB614">
        <v>2.7618E-2</v>
      </c>
      <c r="AC614">
        <v>2.163E-2</v>
      </c>
      <c r="AD614">
        <v>9</v>
      </c>
      <c r="AE614">
        <v>9</v>
      </c>
      <c r="AF614">
        <v>1.0059</v>
      </c>
      <c r="AG614">
        <v>0.77669999999999995</v>
      </c>
      <c r="AH614">
        <v>0.22919</v>
      </c>
      <c r="AI614">
        <v>9</v>
      </c>
      <c r="AJ614">
        <v>0</v>
      </c>
      <c r="AK614">
        <v>8</v>
      </c>
      <c r="AL614">
        <v>0</v>
      </c>
      <c r="AM614">
        <v>0</v>
      </c>
      <c r="AN614">
        <v>0</v>
      </c>
      <c r="AO614">
        <v>0.89083999999999997</v>
      </c>
      <c r="AP614">
        <v>1</v>
      </c>
      <c r="AQ614">
        <v>1</v>
      </c>
      <c r="AR614" t="s">
        <v>95</v>
      </c>
      <c r="AS614" t="s">
        <v>95</v>
      </c>
      <c r="AT614" t="s">
        <v>95</v>
      </c>
      <c r="AU614" t="s">
        <v>95</v>
      </c>
      <c r="AV614" t="s">
        <v>95</v>
      </c>
      <c r="AW614" t="s">
        <v>95</v>
      </c>
      <c r="AX614" t="s">
        <v>95</v>
      </c>
      <c r="AY614" t="s">
        <v>95</v>
      </c>
      <c r="AZ614" t="s">
        <v>95</v>
      </c>
      <c r="BA614" t="s">
        <v>95</v>
      </c>
      <c r="BB614" t="s">
        <v>95</v>
      </c>
      <c r="BC614" t="s">
        <v>95</v>
      </c>
      <c r="BD614" t="s">
        <v>95</v>
      </c>
      <c r="BE614">
        <v>1</v>
      </c>
      <c r="BI614">
        <v>0</v>
      </c>
      <c r="BL614">
        <v>1</v>
      </c>
      <c r="BM614">
        <v>1</v>
      </c>
      <c r="BS614">
        <v>1</v>
      </c>
      <c r="BT614">
        <v>1</v>
      </c>
      <c r="BU614">
        <v>0</v>
      </c>
      <c r="BV614">
        <v>0</v>
      </c>
      <c r="BW614">
        <v>0</v>
      </c>
      <c r="BX614">
        <v>0</v>
      </c>
      <c r="BY614">
        <v>725</v>
      </c>
      <c r="CG614" s="4">
        <v>1</v>
      </c>
      <c r="CH614" s="4">
        <v>1</v>
      </c>
      <c r="CI614" s="5">
        <v>0</v>
      </c>
      <c r="CJ614" s="5">
        <v>0</v>
      </c>
      <c r="CK614" s="5">
        <v>0</v>
      </c>
      <c r="CL614" s="5">
        <v>0</v>
      </c>
    </row>
    <row r="615" spans="1:90" hidden="1" x14ac:dyDescent="0.2">
      <c r="A615" t="s">
        <v>1153</v>
      </c>
      <c r="B615" t="s">
        <v>951</v>
      </c>
      <c r="C615" t="s">
        <v>222</v>
      </c>
      <c r="D615">
        <v>3.2</v>
      </c>
      <c r="E615" t="s">
        <v>120</v>
      </c>
      <c r="F615" t="s">
        <v>1154</v>
      </c>
      <c r="G615" t="s">
        <v>1029</v>
      </c>
      <c r="H615" t="s">
        <v>954</v>
      </c>
      <c r="I615">
        <v>7.7094999999999997E-2</v>
      </c>
      <c r="J615">
        <v>4.1415000000000002E-3</v>
      </c>
      <c r="K615">
        <v>3.4000000000000002E-2</v>
      </c>
      <c r="L615">
        <v>2156.1999999999998</v>
      </c>
      <c r="M615">
        <v>57.000999999999998</v>
      </c>
      <c r="N615">
        <v>22053</v>
      </c>
      <c r="O615">
        <v>1554.5</v>
      </c>
      <c r="P615" s="1">
        <v>157560</v>
      </c>
      <c r="Q615">
        <v>-68.090999999999994</v>
      </c>
      <c r="R615">
        <v>0.9264</v>
      </c>
      <c r="S615">
        <v>0.88222999999999996</v>
      </c>
      <c r="T615">
        <v>2.5062000000000001E-2</v>
      </c>
      <c r="U615">
        <v>2.1198999999999999E-2</v>
      </c>
      <c r="V615">
        <v>-24.082999999999998</v>
      </c>
      <c r="W615">
        <v>-32.444000000000003</v>
      </c>
      <c r="X615">
        <v>0.46265000000000001</v>
      </c>
      <c r="Y615">
        <v>0.45333000000000001</v>
      </c>
      <c r="Z615">
        <v>0.90312000000000003</v>
      </c>
      <c r="AA615">
        <v>0.87082999999999999</v>
      </c>
      <c r="AB615">
        <v>2.8752E-2</v>
      </c>
      <c r="AC615">
        <v>2.163E-2</v>
      </c>
      <c r="AD615">
        <v>9</v>
      </c>
      <c r="AE615">
        <v>9</v>
      </c>
      <c r="AF615" s="1">
        <v>2.9475000000000002E-5</v>
      </c>
      <c r="AG615" s="1">
        <v>1.4511E-5</v>
      </c>
      <c r="AH615" s="1">
        <v>1.4963999999999999E-5</v>
      </c>
      <c r="AI615">
        <v>9</v>
      </c>
      <c r="AJ615">
        <v>0</v>
      </c>
      <c r="AK615">
        <v>8</v>
      </c>
      <c r="AL615">
        <v>0</v>
      </c>
      <c r="AM615">
        <v>0</v>
      </c>
      <c r="AN615">
        <v>0</v>
      </c>
      <c r="AO615">
        <v>0.85828000000000004</v>
      </c>
      <c r="AP615">
        <v>1</v>
      </c>
      <c r="AQ615">
        <v>1</v>
      </c>
      <c r="AR615" t="s">
        <v>95</v>
      </c>
      <c r="AS615" t="s">
        <v>95</v>
      </c>
      <c r="AT615" t="s">
        <v>95</v>
      </c>
      <c r="AU615" t="s">
        <v>95</v>
      </c>
      <c r="AV615" t="s">
        <v>95</v>
      </c>
      <c r="AW615" t="s">
        <v>95</v>
      </c>
      <c r="AX615" t="s">
        <v>95</v>
      </c>
      <c r="AY615" t="s">
        <v>94</v>
      </c>
      <c r="AZ615" t="s">
        <v>95</v>
      </c>
      <c r="BA615" t="s">
        <v>94</v>
      </c>
      <c r="BB615" t="s">
        <v>95</v>
      </c>
      <c r="BC615" t="s">
        <v>94</v>
      </c>
      <c r="BD615" t="s">
        <v>95</v>
      </c>
      <c r="BE615">
        <v>1</v>
      </c>
      <c r="BI615">
        <v>0</v>
      </c>
      <c r="BM615">
        <v>1</v>
      </c>
      <c r="BS615">
        <v>1</v>
      </c>
      <c r="BT615">
        <v>1</v>
      </c>
      <c r="BU615">
        <v>0</v>
      </c>
      <c r="BV615">
        <v>0</v>
      </c>
      <c r="BW615">
        <v>0</v>
      </c>
      <c r="BX615">
        <v>0</v>
      </c>
      <c r="BY615">
        <v>726</v>
      </c>
      <c r="CG615" s="4">
        <v>1</v>
      </c>
      <c r="CH615" s="4">
        <v>1</v>
      </c>
      <c r="CI615" s="5">
        <v>0</v>
      </c>
      <c r="CJ615" s="5">
        <v>0</v>
      </c>
      <c r="CK615" s="5">
        <v>0</v>
      </c>
      <c r="CL615" s="5">
        <v>0</v>
      </c>
    </row>
    <row r="616" spans="1:90" hidden="1" x14ac:dyDescent="0.2">
      <c r="A616" t="s">
        <v>1155</v>
      </c>
      <c r="B616" t="s">
        <v>951</v>
      </c>
      <c r="C616" t="s">
        <v>222</v>
      </c>
      <c r="D616">
        <v>3.5</v>
      </c>
      <c r="E616" t="s">
        <v>317</v>
      </c>
      <c r="F616" t="s">
        <v>318</v>
      </c>
      <c r="G616" t="s">
        <v>319</v>
      </c>
      <c r="H616" t="s">
        <v>954</v>
      </c>
      <c r="I616">
        <v>0.12553</v>
      </c>
      <c r="J616">
        <v>6.6586000000000006E-2</v>
      </c>
      <c r="K616">
        <v>17.646999999999998</v>
      </c>
      <c r="L616">
        <v>2013.2</v>
      </c>
      <c r="M616">
        <v>35.006</v>
      </c>
      <c r="N616">
        <v>930.11</v>
      </c>
      <c r="O616">
        <v>5.1830000000000001E-2</v>
      </c>
      <c r="P616">
        <v>1878.4</v>
      </c>
      <c r="Q616">
        <v>-35063</v>
      </c>
      <c r="R616">
        <v>0.99900999999999995</v>
      </c>
      <c r="S616">
        <v>0.99894000000000005</v>
      </c>
      <c r="T616">
        <v>7.4767999999999999</v>
      </c>
      <c r="U616">
        <v>5.7194000000000003</v>
      </c>
      <c r="V616">
        <v>0.97104999999999997</v>
      </c>
      <c r="W616">
        <v>0.96967000000000003</v>
      </c>
      <c r="X616">
        <v>40.406999999999996</v>
      </c>
      <c r="Y616">
        <v>34.392000000000003</v>
      </c>
      <c r="Z616">
        <v>0.93130000000000002</v>
      </c>
      <c r="AA616">
        <v>0.92803000000000002</v>
      </c>
      <c r="AB616">
        <v>62.247</v>
      </c>
      <c r="AC616">
        <v>55.113</v>
      </c>
      <c r="AD616">
        <v>45</v>
      </c>
      <c r="AE616">
        <v>45</v>
      </c>
      <c r="AF616">
        <v>0.77410000000000001</v>
      </c>
      <c r="AG616">
        <v>2.1503E-3</v>
      </c>
      <c r="AH616">
        <v>0.77195000000000003</v>
      </c>
      <c r="AI616">
        <v>45</v>
      </c>
      <c r="AJ616">
        <v>1</v>
      </c>
      <c r="AK616">
        <v>44</v>
      </c>
      <c r="AL616">
        <v>0</v>
      </c>
      <c r="AM616">
        <v>0</v>
      </c>
      <c r="AN616">
        <v>1</v>
      </c>
      <c r="AO616">
        <v>0.95313999999999999</v>
      </c>
      <c r="AP616">
        <v>0</v>
      </c>
      <c r="AQ616">
        <v>0</v>
      </c>
      <c r="AR616" t="s">
        <v>95</v>
      </c>
      <c r="AS616" t="s">
        <v>95</v>
      </c>
      <c r="AT616" t="s">
        <v>95</v>
      </c>
      <c r="AU616" t="s">
        <v>95</v>
      </c>
      <c r="AV616" t="s">
        <v>95</v>
      </c>
      <c r="AW616" t="s">
        <v>95</v>
      </c>
      <c r="AX616" t="s">
        <v>95</v>
      </c>
      <c r="AY616" t="s">
        <v>95</v>
      </c>
      <c r="AZ616" t="s">
        <v>95</v>
      </c>
      <c r="BA616" t="s">
        <v>95</v>
      </c>
      <c r="BB616" t="s">
        <v>95</v>
      </c>
      <c r="BC616" t="s">
        <v>95</v>
      </c>
      <c r="BD616" t="s">
        <v>95</v>
      </c>
      <c r="BI616">
        <v>0</v>
      </c>
      <c r="BJ616" t="s">
        <v>137</v>
      </c>
      <c r="BK616" t="s">
        <v>133</v>
      </c>
      <c r="BL616">
        <v>1</v>
      </c>
      <c r="BM616">
        <v>1</v>
      </c>
      <c r="BN616">
        <v>0</v>
      </c>
      <c r="BO616">
        <v>0</v>
      </c>
      <c r="BP616">
        <v>0</v>
      </c>
      <c r="BQ616">
        <v>1</v>
      </c>
      <c r="BS616">
        <v>1</v>
      </c>
      <c r="BT616">
        <v>1</v>
      </c>
      <c r="BU616">
        <v>0</v>
      </c>
      <c r="BV616">
        <v>0</v>
      </c>
      <c r="BW616">
        <v>0</v>
      </c>
      <c r="BX616">
        <v>1</v>
      </c>
      <c r="BY616">
        <v>727</v>
      </c>
      <c r="CG616" s="4">
        <v>1</v>
      </c>
      <c r="CH616" s="4">
        <v>1</v>
      </c>
      <c r="CI616" s="5">
        <v>0</v>
      </c>
      <c r="CJ616" s="5">
        <v>0</v>
      </c>
      <c r="CK616" s="5">
        <v>0</v>
      </c>
      <c r="CL616" s="5">
        <v>1</v>
      </c>
    </row>
    <row r="617" spans="1:90" hidden="1" x14ac:dyDescent="0.2">
      <c r="A617" t="s">
        <v>1156</v>
      </c>
      <c r="B617" t="s">
        <v>951</v>
      </c>
      <c r="C617" t="s">
        <v>222</v>
      </c>
      <c r="D617">
        <v>3.5</v>
      </c>
      <c r="E617" t="s">
        <v>317</v>
      </c>
      <c r="F617" t="s">
        <v>321</v>
      </c>
      <c r="G617" t="s">
        <v>322</v>
      </c>
      <c r="H617" t="s">
        <v>954</v>
      </c>
      <c r="I617">
        <v>0.18787000000000001</v>
      </c>
      <c r="J617">
        <v>3.0009000000000001E-2</v>
      </c>
      <c r="K617">
        <v>0.60750999999999999</v>
      </c>
      <c r="L617">
        <v>1996.6</v>
      </c>
      <c r="M617">
        <v>23.390999999999998</v>
      </c>
      <c r="N617">
        <v>25.628</v>
      </c>
      <c r="O617">
        <v>4.4524999999999997</v>
      </c>
      <c r="P617">
        <v>1961.2</v>
      </c>
      <c r="Q617">
        <v>-1200.2</v>
      </c>
      <c r="R617">
        <v>0.63846999999999998</v>
      </c>
      <c r="S617">
        <v>0.61202000000000001</v>
      </c>
      <c r="T617">
        <v>6.4945000000000004</v>
      </c>
      <c r="U617">
        <v>4.7374000000000001</v>
      </c>
      <c r="V617">
        <v>0.43373</v>
      </c>
      <c r="W617">
        <v>0.40676000000000001</v>
      </c>
      <c r="X617">
        <v>8.1280000000000001</v>
      </c>
      <c r="Y617">
        <v>6.2301000000000002</v>
      </c>
      <c r="Z617">
        <v>0.53356999999999999</v>
      </c>
      <c r="AA617">
        <v>0.51136000000000004</v>
      </c>
      <c r="AB617">
        <v>7.3768000000000002</v>
      </c>
      <c r="AC617">
        <v>5.0523999999999996</v>
      </c>
      <c r="AD617">
        <v>45</v>
      </c>
      <c r="AE617">
        <v>44</v>
      </c>
      <c r="AF617">
        <v>1.3656999999999999</v>
      </c>
      <c r="AG617">
        <v>3.9019999999999999E-2</v>
      </c>
      <c r="AH617">
        <v>1.3267</v>
      </c>
      <c r="AI617">
        <v>44</v>
      </c>
      <c r="AJ617">
        <v>14</v>
      </c>
      <c r="AK617">
        <v>41</v>
      </c>
      <c r="AL617">
        <v>1</v>
      </c>
      <c r="AM617">
        <v>0</v>
      </c>
      <c r="AN617">
        <v>1</v>
      </c>
      <c r="AO617">
        <v>0.93428999999999995</v>
      </c>
      <c r="AP617">
        <v>0</v>
      </c>
      <c r="AQ617">
        <v>1</v>
      </c>
      <c r="AR617" t="s">
        <v>94</v>
      </c>
      <c r="AS617" t="s">
        <v>95</v>
      </c>
      <c r="AT617" t="s">
        <v>95</v>
      </c>
      <c r="AU617" t="s">
        <v>95</v>
      </c>
      <c r="AV617" t="s">
        <v>95</v>
      </c>
      <c r="AW617" t="s">
        <v>95</v>
      </c>
      <c r="AX617" t="s">
        <v>95</v>
      </c>
      <c r="AY617" t="s">
        <v>95</v>
      </c>
      <c r="AZ617" t="s">
        <v>95</v>
      </c>
      <c r="BA617" t="s">
        <v>94</v>
      </c>
      <c r="BB617" t="s">
        <v>95</v>
      </c>
      <c r="BC617" t="s">
        <v>94</v>
      </c>
      <c r="BD617" t="s">
        <v>95</v>
      </c>
      <c r="BI617">
        <v>0</v>
      </c>
      <c r="BJ617" t="s">
        <v>132</v>
      </c>
      <c r="BK617" t="s">
        <v>133</v>
      </c>
      <c r="BL617">
        <v>1</v>
      </c>
      <c r="BM617">
        <v>1</v>
      </c>
      <c r="BN617">
        <v>0</v>
      </c>
      <c r="BO617">
        <v>0</v>
      </c>
      <c r="BP617">
        <v>0</v>
      </c>
      <c r="BQ617">
        <v>0</v>
      </c>
      <c r="BS617">
        <v>1</v>
      </c>
      <c r="BT617">
        <v>1</v>
      </c>
      <c r="BU617">
        <v>0</v>
      </c>
      <c r="BV617">
        <v>0</v>
      </c>
      <c r="BW617">
        <v>0</v>
      </c>
      <c r="BX617">
        <v>0</v>
      </c>
      <c r="BY617">
        <v>728</v>
      </c>
      <c r="CG617" s="4">
        <v>1</v>
      </c>
      <c r="CH617" s="4">
        <v>1</v>
      </c>
      <c r="CI617" s="5">
        <v>0</v>
      </c>
      <c r="CJ617" s="5">
        <v>0</v>
      </c>
      <c r="CK617" s="5">
        <v>0</v>
      </c>
      <c r="CL617" s="5">
        <v>0</v>
      </c>
    </row>
    <row r="618" spans="1:90" hidden="1" x14ac:dyDescent="0.2">
      <c r="A618" t="s">
        <v>1157</v>
      </c>
      <c r="B618" t="s">
        <v>951</v>
      </c>
      <c r="C618" t="s">
        <v>222</v>
      </c>
      <c r="D618">
        <v>3.5</v>
      </c>
      <c r="E618" t="s">
        <v>317</v>
      </c>
      <c r="F618" t="s">
        <v>325</v>
      </c>
      <c r="G618" t="s">
        <v>326</v>
      </c>
      <c r="H618" t="s">
        <v>954</v>
      </c>
      <c r="I618">
        <v>0.52470000000000006</v>
      </c>
      <c r="J618">
        <v>9.3845999999999999E-2</v>
      </c>
      <c r="K618">
        <v>1.5316000000000001</v>
      </c>
      <c r="L618">
        <v>2012.3</v>
      </c>
      <c r="M618">
        <v>8.3750999999999998</v>
      </c>
      <c r="N618">
        <v>60.320999999999998</v>
      </c>
      <c r="O618">
        <v>2.0306000000000002</v>
      </c>
      <c r="P618">
        <v>1985.4</v>
      </c>
      <c r="Q618">
        <v>-3049.4</v>
      </c>
      <c r="R618">
        <v>0.87385999999999997</v>
      </c>
      <c r="S618">
        <v>0.86463000000000001</v>
      </c>
      <c r="T618">
        <v>8.9023000000000003</v>
      </c>
      <c r="U618">
        <v>4.3802000000000003</v>
      </c>
      <c r="V618">
        <v>0.75053000000000003</v>
      </c>
      <c r="W618">
        <v>0.73865000000000003</v>
      </c>
      <c r="X618">
        <v>12.519</v>
      </c>
      <c r="Y618">
        <v>8.4693000000000005</v>
      </c>
      <c r="Z618">
        <v>0.62977000000000005</v>
      </c>
      <c r="AA618">
        <v>0.61214000000000002</v>
      </c>
      <c r="AB618">
        <v>15.250999999999999</v>
      </c>
      <c r="AC618">
        <v>12.191000000000001</v>
      </c>
      <c r="AD618">
        <v>45</v>
      </c>
      <c r="AE618">
        <v>29</v>
      </c>
      <c r="AF618">
        <v>1.4754</v>
      </c>
      <c r="AG618">
        <v>1.6577999999999999E-2</v>
      </c>
      <c r="AH618">
        <v>1.4589000000000001</v>
      </c>
      <c r="AI618">
        <v>33</v>
      </c>
      <c r="AJ618">
        <v>2</v>
      </c>
      <c r="AK618">
        <v>32</v>
      </c>
      <c r="AL618">
        <v>0</v>
      </c>
      <c r="AM618">
        <v>0</v>
      </c>
      <c r="AN618">
        <v>1</v>
      </c>
      <c r="AO618">
        <v>0.94523999999999997</v>
      </c>
      <c r="AP618">
        <v>0</v>
      </c>
      <c r="AQ618">
        <v>1</v>
      </c>
      <c r="AR618" t="s">
        <v>95</v>
      </c>
      <c r="AS618" t="s">
        <v>95</v>
      </c>
      <c r="AT618" t="s">
        <v>95</v>
      </c>
      <c r="AU618" t="s">
        <v>95</v>
      </c>
      <c r="AV618" t="s">
        <v>95</v>
      </c>
      <c r="AW618" t="s">
        <v>95</v>
      </c>
      <c r="AX618" t="s">
        <v>95</v>
      </c>
      <c r="AY618" t="s">
        <v>95</v>
      </c>
      <c r="AZ618" t="s">
        <v>95</v>
      </c>
      <c r="BA618" t="s">
        <v>95</v>
      </c>
      <c r="BB618" t="s">
        <v>95</v>
      </c>
      <c r="BC618" t="s">
        <v>95</v>
      </c>
      <c r="BD618" t="s">
        <v>95</v>
      </c>
      <c r="BI618">
        <v>0</v>
      </c>
      <c r="BJ618" t="s">
        <v>132</v>
      </c>
      <c r="BK618" t="s">
        <v>133</v>
      </c>
      <c r="BL618">
        <v>1</v>
      </c>
      <c r="BM618">
        <v>1</v>
      </c>
      <c r="BN618">
        <v>0</v>
      </c>
      <c r="BO618">
        <v>0</v>
      </c>
      <c r="BP618">
        <v>0</v>
      </c>
      <c r="BQ618">
        <v>0</v>
      </c>
      <c r="BS618">
        <v>1</v>
      </c>
      <c r="BT618">
        <v>1</v>
      </c>
      <c r="BU618">
        <v>0</v>
      </c>
      <c r="BV618">
        <v>0</v>
      </c>
      <c r="BW618">
        <v>0</v>
      </c>
      <c r="BX618">
        <v>0</v>
      </c>
      <c r="BY618">
        <v>729</v>
      </c>
      <c r="CG618" s="4">
        <v>1</v>
      </c>
      <c r="CH618" s="4">
        <v>1</v>
      </c>
      <c r="CI618" s="5">
        <v>0</v>
      </c>
      <c r="CJ618" s="5">
        <v>0</v>
      </c>
      <c r="CK618" s="5">
        <v>0</v>
      </c>
      <c r="CL618" s="5">
        <v>0</v>
      </c>
    </row>
    <row r="619" spans="1:90" hidden="1" x14ac:dyDescent="0.2">
      <c r="A619" t="s">
        <v>1158</v>
      </c>
      <c r="B619" t="s">
        <v>951</v>
      </c>
      <c r="C619" t="s">
        <v>222</v>
      </c>
      <c r="D619">
        <v>3.5</v>
      </c>
      <c r="E619" t="s">
        <v>317</v>
      </c>
      <c r="F619" t="s">
        <v>328</v>
      </c>
      <c r="G619" t="s">
        <v>329</v>
      </c>
      <c r="H619" t="s">
        <v>954</v>
      </c>
      <c r="I619">
        <v>0.71767999999999998</v>
      </c>
      <c r="J619">
        <v>0.10108</v>
      </c>
      <c r="K619">
        <v>13.733000000000001</v>
      </c>
      <c r="L619">
        <v>2014.3</v>
      </c>
      <c r="M619">
        <v>6.1231</v>
      </c>
      <c r="N619">
        <v>607.1</v>
      </c>
      <c r="O619">
        <v>3.4895000000000002E-2</v>
      </c>
      <c r="P619">
        <v>1925.9</v>
      </c>
      <c r="Q619">
        <v>-27349</v>
      </c>
      <c r="R619">
        <v>0.62819000000000003</v>
      </c>
      <c r="S619">
        <v>0.60097999999999996</v>
      </c>
      <c r="T619">
        <v>174.79</v>
      </c>
      <c r="U619">
        <v>77.478999999999999</v>
      </c>
      <c r="V619">
        <v>0.48987000000000003</v>
      </c>
      <c r="W619">
        <v>0.46556999999999998</v>
      </c>
      <c r="X619">
        <v>204.74</v>
      </c>
      <c r="Y619">
        <v>114.41</v>
      </c>
      <c r="Z619">
        <v>0.3871</v>
      </c>
      <c r="AA619">
        <v>0.35792000000000002</v>
      </c>
      <c r="AB619">
        <v>224.41</v>
      </c>
      <c r="AC619">
        <v>151.22</v>
      </c>
      <c r="AD619">
        <v>45</v>
      </c>
      <c r="AE619">
        <v>27</v>
      </c>
      <c r="AF619">
        <v>2.2002999999999999</v>
      </c>
      <c r="AG619">
        <v>4.7352000000000001E-4</v>
      </c>
      <c r="AH619">
        <v>2.1999</v>
      </c>
      <c r="AI619">
        <v>27</v>
      </c>
      <c r="AJ619">
        <v>3</v>
      </c>
      <c r="AK619">
        <v>26</v>
      </c>
      <c r="AL619">
        <v>1</v>
      </c>
      <c r="AM619">
        <v>0</v>
      </c>
      <c r="AN619">
        <v>1</v>
      </c>
      <c r="AO619">
        <v>0.62807000000000002</v>
      </c>
      <c r="AP619">
        <v>0</v>
      </c>
      <c r="AQ619">
        <v>0</v>
      </c>
      <c r="AR619" t="s">
        <v>94</v>
      </c>
      <c r="AS619" t="s">
        <v>95</v>
      </c>
      <c r="AT619" t="s">
        <v>95</v>
      </c>
      <c r="AU619" t="s">
        <v>94</v>
      </c>
      <c r="AV619" t="s">
        <v>94</v>
      </c>
      <c r="AW619" t="s">
        <v>94</v>
      </c>
      <c r="AX619" t="s">
        <v>94</v>
      </c>
      <c r="AY619" t="s">
        <v>95</v>
      </c>
      <c r="AZ619" t="s">
        <v>95</v>
      </c>
      <c r="BA619" t="s">
        <v>94</v>
      </c>
      <c r="BB619" t="s">
        <v>94</v>
      </c>
      <c r="BC619" t="s">
        <v>94</v>
      </c>
      <c r="BD619" t="s">
        <v>94</v>
      </c>
      <c r="BI619">
        <v>0</v>
      </c>
      <c r="BJ619" t="s">
        <v>132</v>
      </c>
      <c r="BK619" t="s">
        <v>133</v>
      </c>
      <c r="BL619">
        <v>1</v>
      </c>
      <c r="BM619">
        <v>1</v>
      </c>
      <c r="BN619">
        <v>0</v>
      </c>
      <c r="BO619">
        <v>0</v>
      </c>
      <c r="BP619">
        <v>0</v>
      </c>
      <c r="BQ619">
        <v>0</v>
      </c>
      <c r="BS619">
        <v>1</v>
      </c>
      <c r="BT619">
        <v>1</v>
      </c>
      <c r="BU619">
        <v>0</v>
      </c>
      <c r="BV619">
        <v>0</v>
      </c>
      <c r="BW619">
        <v>0</v>
      </c>
      <c r="BX619">
        <v>0</v>
      </c>
      <c r="BY619">
        <v>730</v>
      </c>
      <c r="CG619" s="4">
        <v>1</v>
      </c>
      <c r="CH619" s="4">
        <v>1</v>
      </c>
      <c r="CI619" s="5">
        <v>0</v>
      </c>
      <c r="CJ619" s="5">
        <v>0</v>
      </c>
      <c r="CK619" s="5">
        <v>0</v>
      </c>
      <c r="CL619" s="5">
        <v>0</v>
      </c>
    </row>
    <row r="620" spans="1:90" hidden="1" x14ac:dyDescent="0.2">
      <c r="A620" t="s">
        <v>1159</v>
      </c>
      <c r="B620" t="s">
        <v>951</v>
      </c>
      <c r="C620" t="s">
        <v>222</v>
      </c>
      <c r="D620">
        <v>3.5</v>
      </c>
      <c r="E620" t="s">
        <v>317</v>
      </c>
      <c r="F620" t="s">
        <v>331</v>
      </c>
      <c r="G620" t="s">
        <v>329</v>
      </c>
      <c r="H620" t="s">
        <v>954</v>
      </c>
      <c r="I620">
        <v>0.28348000000000001</v>
      </c>
      <c r="J620">
        <v>0.13114000000000001</v>
      </c>
      <c r="K620">
        <v>81.099000000000004</v>
      </c>
      <c r="L620">
        <v>2018</v>
      </c>
      <c r="M620">
        <v>15.502000000000001</v>
      </c>
      <c r="N620">
        <v>5199</v>
      </c>
      <c r="O620" s="1">
        <v>1.2048999999999999E-5</v>
      </c>
      <c r="P620">
        <v>1872.8</v>
      </c>
      <c r="Q620" s="1">
        <v>-161540</v>
      </c>
      <c r="R620">
        <v>0.49467</v>
      </c>
      <c r="S620">
        <v>0.45768999999999999</v>
      </c>
      <c r="T620">
        <v>1328.7</v>
      </c>
      <c r="U620">
        <v>610.28</v>
      </c>
      <c r="V620">
        <v>0.47332000000000002</v>
      </c>
      <c r="W620">
        <v>0.44824000000000003</v>
      </c>
      <c r="X620">
        <v>1356.5</v>
      </c>
      <c r="Y620">
        <v>677.39</v>
      </c>
      <c r="Z620">
        <v>0.31752999999999998</v>
      </c>
      <c r="AA620">
        <v>0.28503000000000001</v>
      </c>
      <c r="AB620">
        <v>1544.1</v>
      </c>
      <c r="AC620">
        <v>971.69</v>
      </c>
      <c r="AD620">
        <v>45</v>
      </c>
      <c r="AE620">
        <v>28</v>
      </c>
      <c r="AF620">
        <v>1.9034</v>
      </c>
      <c r="AG620" s="1">
        <v>5.5293000000000001E-5</v>
      </c>
      <c r="AH620">
        <v>1.9034</v>
      </c>
      <c r="AI620">
        <v>33</v>
      </c>
      <c r="AJ620">
        <v>1</v>
      </c>
      <c r="AK620">
        <v>26</v>
      </c>
      <c r="AL620">
        <v>0</v>
      </c>
      <c r="AM620">
        <v>1</v>
      </c>
      <c r="AN620">
        <v>1</v>
      </c>
      <c r="AO620">
        <v>0.40050000000000002</v>
      </c>
      <c r="AP620">
        <v>0</v>
      </c>
      <c r="AQ620">
        <v>0</v>
      </c>
      <c r="AR620" t="s">
        <v>94</v>
      </c>
      <c r="AS620" t="s">
        <v>95</v>
      </c>
      <c r="AT620" t="s">
        <v>95</v>
      </c>
      <c r="AU620" t="s">
        <v>94</v>
      </c>
      <c r="AV620" t="s">
        <v>94</v>
      </c>
      <c r="AW620" t="s">
        <v>94</v>
      </c>
      <c r="AX620" t="s">
        <v>94</v>
      </c>
      <c r="AY620" t="s">
        <v>95</v>
      </c>
      <c r="AZ620" t="s">
        <v>95</v>
      </c>
      <c r="BA620" t="s">
        <v>94</v>
      </c>
      <c r="BB620" t="s">
        <v>94</v>
      </c>
      <c r="BC620" t="s">
        <v>94</v>
      </c>
      <c r="BD620" t="s">
        <v>94</v>
      </c>
      <c r="BI620">
        <v>0</v>
      </c>
      <c r="BJ620" t="s">
        <v>132</v>
      </c>
      <c r="BK620" t="s">
        <v>133</v>
      </c>
      <c r="BL620">
        <v>1</v>
      </c>
      <c r="BM620">
        <v>1</v>
      </c>
      <c r="BN620">
        <v>0</v>
      </c>
      <c r="BO620">
        <v>0</v>
      </c>
      <c r="BP620">
        <v>0</v>
      </c>
      <c r="BQ620">
        <v>0</v>
      </c>
      <c r="BS620">
        <v>1</v>
      </c>
      <c r="BT620">
        <v>1</v>
      </c>
      <c r="BU620">
        <v>0</v>
      </c>
      <c r="BV620">
        <v>0</v>
      </c>
      <c r="BW620">
        <v>0</v>
      </c>
      <c r="BX620">
        <v>0</v>
      </c>
      <c r="BY620">
        <v>731</v>
      </c>
      <c r="CG620" s="4">
        <v>1</v>
      </c>
      <c r="CH620" s="4">
        <v>1</v>
      </c>
      <c r="CI620" s="5">
        <v>0</v>
      </c>
      <c r="CJ620" s="5">
        <v>0</v>
      </c>
      <c r="CK620" s="5">
        <v>0</v>
      </c>
      <c r="CL620" s="5">
        <v>0</v>
      </c>
    </row>
    <row r="621" spans="1:90" hidden="1" x14ac:dyDescent="0.2">
      <c r="A621" t="s">
        <v>1160</v>
      </c>
      <c r="B621" t="s">
        <v>951</v>
      </c>
      <c r="C621" t="s">
        <v>222</v>
      </c>
      <c r="D621">
        <v>3.5</v>
      </c>
      <c r="E621" t="s">
        <v>317</v>
      </c>
      <c r="F621" t="s">
        <v>333</v>
      </c>
      <c r="G621" t="s">
        <v>326</v>
      </c>
      <c r="H621" t="s">
        <v>954</v>
      </c>
      <c r="I621">
        <v>0.42724000000000001</v>
      </c>
      <c r="J621">
        <v>9.2036000000000007E-2</v>
      </c>
      <c r="K621">
        <v>2.6103999999999998</v>
      </c>
      <c r="L621">
        <v>2012.5</v>
      </c>
      <c r="M621">
        <v>10.286</v>
      </c>
      <c r="N621">
        <v>105.52</v>
      </c>
      <c r="O621">
        <v>0.68547000000000002</v>
      </c>
      <c r="P621">
        <v>1967</v>
      </c>
      <c r="Q621">
        <v>-5196.6000000000004</v>
      </c>
      <c r="R621">
        <v>0.87846999999999997</v>
      </c>
      <c r="S621">
        <v>0.86958000000000002</v>
      </c>
      <c r="T621">
        <v>14.592000000000001</v>
      </c>
      <c r="U621">
        <v>6.7439999999999998</v>
      </c>
      <c r="V621">
        <v>0.77349000000000001</v>
      </c>
      <c r="W621">
        <v>0.76271</v>
      </c>
      <c r="X621">
        <v>19.922000000000001</v>
      </c>
      <c r="Y621">
        <v>12.911</v>
      </c>
      <c r="Z621">
        <v>0.65593999999999997</v>
      </c>
      <c r="AA621">
        <v>0.63954999999999995</v>
      </c>
      <c r="AB621">
        <v>24.553000000000001</v>
      </c>
      <c r="AC621">
        <v>19.686</v>
      </c>
      <c r="AD621">
        <v>45</v>
      </c>
      <c r="AE621">
        <v>30</v>
      </c>
      <c r="AF621">
        <v>1.431</v>
      </c>
      <c r="AG621">
        <v>9.4771999999999999E-3</v>
      </c>
      <c r="AH621">
        <v>1.4216</v>
      </c>
      <c r="AI621">
        <v>33</v>
      </c>
      <c r="AJ621">
        <v>3</v>
      </c>
      <c r="AK621">
        <v>26</v>
      </c>
      <c r="AL621">
        <v>0</v>
      </c>
      <c r="AM621">
        <v>1</v>
      </c>
      <c r="AN621">
        <v>1</v>
      </c>
      <c r="AO621">
        <v>0.94745999999999997</v>
      </c>
      <c r="AP621">
        <v>0</v>
      </c>
      <c r="AQ621">
        <v>0</v>
      </c>
      <c r="AR621" t="s">
        <v>95</v>
      </c>
      <c r="AS621" t="s">
        <v>95</v>
      </c>
      <c r="AT621" t="s">
        <v>95</v>
      </c>
      <c r="AU621" t="s">
        <v>95</v>
      </c>
      <c r="AV621" t="s">
        <v>95</v>
      </c>
      <c r="AW621" t="s">
        <v>95</v>
      </c>
      <c r="AX621" t="s">
        <v>95</v>
      </c>
      <c r="AY621" t="s">
        <v>95</v>
      </c>
      <c r="AZ621" t="s">
        <v>95</v>
      </c>
      <c r="BA621" t="s">
        <v>95</v>
      </c>
      <c r="BB621" t="s">
        <v>95</v>
      </c>
      <c r="BC621" t="s">
        <v>95</v>
      </c>
      <c r="BD621" t="s">
        <v>95</v>
      </c>
      <c r="BI621">
        <v>0</v>
      </c>
      <c r="BJ621" t="s">
        <v>132</v>
      </c>
      <c r="BK621" t="s">
        <v>133</v>
      </c>
      <c r="BL621">
        <v>1</v>
      </c>
      <c r="BM621">
        <v>1</v>
      </c>
      <c r="BN621">
        <v>0</v>
      </c>
      <c r="BO621">
        <v>0</v>
      </c>
      <c r="BP621">
        <v>0</v>
      </c>
      <c r="BQ621">
        <v>0</v>
      </c>
      <c r="BS621">
        <v>1</v>
      </c>
      <c r="BT621">
        <v>1</v>
      </c>
      <c r="BU621">
        <v>0</v>
      </c>
      <c r="BV621">
        <v>0</v>
      </c>
      <c r="BW621">
        <v>0</v>
      </c>
      <c r="BX621">
        <v>0</v>
      </c>
      <c r="BY621">
        <v>732</v>
      </c>
      <c r="CG621" s="4">
        <v>1</v>
      </c>
      <c r="CH621" s="4">
        <v>1</v>
      </c>
      <c r="CI621" s="5">
        <v>0</v>
      </c>
      <c r="CJ621" s="5">
        <v>0</v>
      </c>
      <c r="CK621" s="5">
        <v>0</v>
      </c>
      <c r="CL621" s="5">
        <v>0</v>
      </c>
    </row>
    <row r="622" spans="1:90" hidden="1" x14ac:dyDescent="0.2">
      <c r="A622" t="s">
        <v>1161</v>
      </c>
      <c r="B622" t="s">
        <v>951</v>
      </c>
      <c r="C622" t="s">
        <v>222</v>
      </c>
      <c r="D622">
        <v>3.5</v>
      </c>
      <c r="E622" t="s">
        <v>317</v>
      </c>
      <c r="F622" t="s">
        <v>335</v>
      </c>
      <c r="G622" t="s">
        <v>336</v>
      </c>
      <c r="H622" t="s">
        <v>954</v>
      </c>
      <c r="I622">
        <v>0.12814999999999999</v>
      </c>
      <c r="J622">
        <v>8.9667999999999998E-2</v>
      </c>
      <c r="K622">
        <v>247.27</v>
      </c>
      <c r="L622">
        <v>2021.7</v>
      </c>
      <c r="M622">
        <v>34.29</v>
      </c>
      <c r="N622">
        <v>20656</v>
      </c>
      <c r="O622">
        <v>3.2679999999999997E-4</v>
      </c>
      <c r="P622">
        <v>1829.1</v>
      </c>
      <c r="Q622" s="1">
        <v>-491900</v>
      </c>
      <c r="R622">
        <v>0.99943000000000004</v>
      </c>
      <c r="S622">
        <v>0.99939</v>
      </c>
      <c r="T622">
        <v>83.400999999999996</v>
      </c>
      <c r="U622">
        <v>75.194999999999993</v>
      </c>
      <c r="V622">
        <v>0.99163999999999997</v>
      </c>
      <c r="W622">
        <v>0.99124000000000001</v>
      </c>
      <c r="X622">
        <v>320.67</v>
      </c>
      <c r="Y622">
        <v>289.5</v>
      </c>
      <c r="Z622">
        <v>0.83842000000000005</v>
      </c>
      <c r="AA622">
        <v>0.83072000000000001</v>
      </c>
      <c r="AB622">
        <v>1409.8</v>
      </c>
      <c r="AC622">
        <v>1210.5999999999999</v>
      </c>
      <c r="AD622">
        <v>45</v>
      </c>
      <c r="AE622">
        <v>45</v>
      </c>
      <c r="AF622">
        <v>0.57847000000000004</v>
      </c>
      <c r="AG622" s="1">
        <v>9.6823000000000005E-5</v>
      </c>
      <c r="AH622">
        <v>0.57837000000000005</v>
      </c>
      <c r="AI622">
        <v>45</v>
      </c>
      <c r="AJ622">
        <v>0</v>
      </c>
      <c r="AK622">
        <v>44</v>
      </c>
      <c r="AL622">
        <v>0</v>
      </c>
      <c r="AM622">
        <v>0</v>
      </c>
      <c r="AN622">
        <v>1</v>
      </c>
      <c r="AO622">
        <v>0.92535000000000001</v>
      </c>
      <c r="AP622">
        <v>0</v>
      </c>
      <c r="AQ622">
        <v>0</v>
      </c>
      <c r="AR622" t="s">
        <v>95</v>
      </c>
      <c r="AS622" t="s">
        <v>95</v>
      </c>
      <c r="AT622" t="s">
        <v>95</v>
      </c>
      <c r="AU622" t="s">
        <v>95</v>
      </c>
      <c r="AV622" t="s">
        <v>95</v>
      </c>
      <c r="AW622" t="s">
        <v>95</v>
      </c>
      <c r="AX622" t="s">
        <v>95</v>
      </c>
      <c r="AY622" t="s">
        <v>95</v>
      </c>
      <c r="AZ622" t="s">
        <v>95</v>
      </c>
      <c r="BA622" t="s">
        <v>95</v>
      </c>
      <c r="BB622" t="s">
        <v>95</v>
      </c>
      <c r="BC622" t="s">
        <v>95</v>
      </c>
      <c r="BD622" t="s">
        <v>95</v>
      </c>
      <c r="BH622" t="s">
        <v>389</v>
      </c>
      <c r="BI622">
        <v>1</v>
      </c>
      <c r="BJ622" t="s">
        <v>97</v>
      </c>
      <c r="BK622" t="s">
        <v>337</v>
      </c>
      <c r="BL622">
        <v>0</v>
      </c>
      <c r="BM622">
        <v>0</v>
      </c>
      <c r="BN622">
        <v>0</v>
      </c>
      <c r="BO622">
        <v>0</v>
      </c>
      <c r="BP622">
        <v>0</v>
      </c>
      <c r="BQ622">
        <v>0</v>
      </c>
      <c r="BS622">
        <v>1</v>
      </c>
      <c r="BT622">
        <v>1</v>
      </c>
      <c r="BU622">
        <v>0</v>
      </c>
      <c r="BV622">
        <v>0</v>
      </c>
      <c r="BW622">
        <v>0</v>
      </c>
      <c r="BX622">
        <v>0</v>
      </c>
      <c r="BY622">
        <v>733</v>
      </c>
      <c r="BZ622" t="s">
        <v>123</v>
      </c>
      <c r="CA622" t="s">
        <v>123</v>
      </c>
      <c r="CG622" s="4">
        <v>1</v>
      </c>
      <c r="CH622" s="4">
        <v>1</v>
      </c>
      <c r="CI622" s="5">
        <v>0</v>
      </c>
      <c r="CJ622" s="5">
        <v>0</v>
      </c>
      <c r="CK622" s="5">
        <v>0</v>
      </c>
      <c r="CL622" s="5">
        <v>0</v>
      </c>
    </row>
    <row r="623" spans="1:90" hidden="1" x14ac:dyDescent="0.2">
      <c r="A623" t="s">
        <v>1162</v>
      </c>
      <c r="B623" t="s">
        <v>951</v>
      </c>
      <c r="C623" t="s">
        <v>222</v>
      </c>
      <c r="D623">
        <v>3.5</v>
      </c>
      <c r="E623" t="s">
        <v>317</v>
      </c>
      <c r="F623" t="s">
        <v>339</v>
      </c>
      <c r="G623" t="s">
        <v>340</v>
      </c>
      <c r="H623" t="s">
        <v>954</v>
      </c>
      <c r="I623">
        <v>0.12343</v>
      </c>
      <c r="J623">
        <v>6.9303000000000003E-2</v>
      </c>
      <c r="K623">
        <v>17.436</v>
      </c>
      <c r="L623">
        <v>2013.7</v>
      </c>
      <c r="M623">
        <v>35.600999999999999</v>
      </c>
      <c r="N623">
        <v>956.8</v>
      </c>
      <c r="O623">
        <v>3.8954999999999997E-2</v>
      </c>
      <c r="P623">
        <v>1879.4</v>
      </c>
      <c r="Q623">
        <v>-34644</v>
      </c>
      <c r="R623">
        <v>0.99914000000000003</v>
      </c>
      <c r="S623">
        <v>0.99907999999999997</v>
      </c>
      <c r="T623">
        <v>6.7382</v>
      </c>
      <c r="U623">
        <v>5.2950999999999997</v>
      </c>
      <c r="V623">
        <v>0.97636000000000001</v>
      </c>
      <c r="W623">
        <v>0.97519999999999996</v>
      </c>
      <c r="X623">
        <v>35.357999999999997</v>
      </c>
      <c r="Y623">
        <v>30.34</v>
      </c>
      <c r="Z623">
        <v>0.92712000000000006</v>
      </c>
      <c r="AA623">
        <v>0.92357</v>
      </c>
      <c r="AB623">
        <v>62.076999999999998</v>
      </c>
      <c r="AC623">
        <v>54.747</v>
      </c>
      <c r="AD623">
        <v>44</v>
      </c>
      <c r="AE623">
        <v>44</v>
      </c>
      <c r="AF623">
        <v>0.75251000000000001</v>
      </c>
      <c r="AG623">
        <v>2.0902999999999998E-3</v>
      </c>
      <c r="AH623">
        <v>0.75041000000000002</v>
      </c>
      <c r="AI623">
        <v>44</v>
      </c>
      <c r="AJ623">
        <v>0</v>
      </c>
      <c r="AK623">
        <v>43</v>
      </c>
      <c r="AL623">
        <v>0</v>
      </c>
      <c r="AM623">
        <v>0</v>
      </c>
      <c r="AN623">
        <v>1</v>
      </c>
      <c r="AO623">
        <v>0.94847000000000004</v>
      </c>
      <c r="AP623">
        <v>0</v>
      </c>
      <c r="AQ623">
        <v>0</v>
      </c>
      <c r="AR623" t="s">
        <v>95</v>
      </c>
      <c r="AS623" t="s">
        <v>95</v>
      </c>
      <c r="AT623" t="s">
        <v>95</v>
      </c>
      <c r="AU623" t="s">
        <v>95</v>
      </c>
      <c r="AV623" t="s">
        <v>95</v>
      </c>
      <c r="AW623" t="s">
        <v>95</v>
      </c>
      <c r="AX623" t="s">
        <v>95</v>
      </c>
      <c r="AY623" t="s">
        <v>95</v>
      </c>
      <c r="AZ623" t="s">
        <v>95</v>
      </c>
      <c r="BA623" t="s">
        <v>95</v>
      </c>
      <c r="BB623" t="s">
        <v>95</v>
      </c>
      <c r="BC623" t="s">
        <v>95</v>
      </c>
      <c r="BD623" t="s">
        <v>95</v>
      </c>
      <c r="BH623" t="s">
        <v>341</v>
      </c>
      <c r="BI623">
        <v>1</v>
      </c>
      <c r="BJ623" t="s">
        <v>97</v>
      </c>
      <c r="BK623" t="s">
        <v>138</v>
      </c>
      <c r="BL623">
        <v>0</v>
      </c>
      <c r="BM623">
        <v>0</v>
      </c>
      <c r="BN623">
        <v>0</v>
      </c>
      <c r="BO623">
        <v>0</v>
      </c>
      <c r="BP623">
        <v>0</v>
      </c>
      <c r="BQ623">
        <v>0</v>
      </c>
      <c r="BS623">
        <v>1</v>
      </c>
      <c r="BT623">
        <v>1</v>
      </c>
      <c r="BU623">
        <v>0</v>
      </c>
      <c r="BV623">
        <v>0</v>
      </c>
      <c r="BW623">
        <v>0</v>
      </c>
      <c r="BX623">
        <v>0</v>
      </c>
      <c r="BY623">
        <v>734</v>
      </c>
      <c r="BZ623" t="s">
        <v>123</v>
      </c>
      <c r="CA623" t="s">
        <v>123</v>
      </c>
      <c r="CG623" s="4">
        <v>1</v>
      </c>
      <c r="CH623" s="4">
        <v>1</v>
      </c>
      <c r="CI623" s="5">
        <v>0</v>
      </c>
      <c r="CJ623" s="5">
        <v>0</v>
      </c>
      <c r="CK623" s="5">
        <v>0</v>
      </c>
      <c r="CL623" s="5">
        <v>0</v>
      </c>
    </row>
    <row r="624" spans="1:90" hidden="1" x14ac:dyDescent="0.2">
      <c r="A624" t="s">
        <v>1163</v>
      </c>
      <c r="B624" t="s">
        <v>951</v>
      </c>
      <c r="C624" t="s">
        <v>222</v>
      </c>
      <c r="D624">
        <v>3.5</v>
      </c>
      <c r="E624" t="s">
        <v>317</v>
      </c>
      <c r="F624" t="s">
        <v>343</v>
      </c>
      <c r="G624" t="s">
        <v>344</v>
      </c>
      <c r="H624" t="s">
        <v>954</v>
      </c>
      <c r="I624">
        <v>0.12553</v>
      </c>
      <c r="J624">
        <v>6.6586000000000006E-2</v>
      </c>
      <c r="K624">
        <v>17.646999999999998</v>
      </c>
      <c r="L624">
        <v>2013.2</v>
      </c>
      <c r="M624">
        <v>35.006</v>
      </c>
      <c r="N624">
        <v>930.11</v>
      </c>
      <c r="O624">
        <v>5.1830000000000001E-2</v>
      </c>
      <c r="P624">
        <v>1878.4</v>
      </c>
      <c r="Q624">
        <v>-35063</v>
      </c>
      <c r="R624">
        <v>0.99900999999999995</v>
      </c>
      <c r="S624">
        <v>0.99894000000000005</v>
      </c>
      <c r="T624">
        <v>7.4767999999999999</v>
      </c>
      <c r="U624">
        <v>5.7194000000000003</v>
      </c>
      <c r="V624">
        <v>0.97104999999999997</v>
      </c>
      <c r="W624">
        <v>0.96967000000000003</v>
      </c>
      <c r="X624">
        <v>40.406999999999996</v>
      </c>
      <c r="Y624">
        <v>34.392000000000003</v>
      </c>
      <c r="Z624">
        <v>0.93130000000000002</v>
      </c>
      <c r="AA624">
        <v>0.92803000000000002</v>
      </c>
      <c r="AB624">
        <v>62.247</v>
      </c>
      <c r="AC624">
        <v>55.113</v>
      </c>
      <c r="AD624">
        <v>45</v>
      </c>
      <c r="AE624">
        <v>45</v>
      </c>
      <c r="AF624">
        <v>0.77410000000000001</v>
      </c>
      <c r="AG624">
        <v>2.1503E-3</v>
      </c>
      <c r="AH624">
        <v>0.77195000000000003</v>
      </c>
      <c r="AI624">
        <v>45</v>
      </c>
      <c r="AJ624">
        <v>1</v>
      </c>
      <c r="AK624">
        <v>44</v>
      </c>
      <c r="AL624">
        <v>0</v>
      </c>
      <c r="AM624">
        <v>0</v>
      </c>
      <c r="AN624">
        <v>1</v>
      </c>
      <c r="AO624">
        <v>0.95313999999999999</v>
      </c>
      <c r="AP624">
        <v>0</v>
      </c>
      <c r="AQ624">
        <v>0</v>
      </c>
      <c r="AR624" t="s">
        <v>95</v>
      </c>
      <c r="AS624" t="s">
        <v>95</v>
      </c>
      <c r="AT624" t="s">
        <v>95</v>
      </c>
      <c r="AU624" t="s">
        <v>95</v>
      </c>
      <c r="AV624" t="s">
        <v>95</v>
      </c>
      <c r="AW624" t="s">
        <v>95</v>
      </c>
      <c r="AX624" t="s">
        <v>95</v>
      </c>
      <c r="AY624" t="s">
        <v>95</v>
      </c>
      <c r="AZ624" t="s">
        <v>95</v>
      </c>
      <c r="BA624" t="s">
        <v>95</v>
      </c>
      <c r="BB624" t="s">
        <v>95</v>
      </c>
      <c r="BC624" t="s">
        <v>95</v>
      </c>
      <c r="BD624" t="s">
        <v>95</v>
      </c>
      <c r="BH624" t="s">
        <v>345</v>
      </c>
      <c r="BI624">
        <v>1</v>
      </c>
      <c r="BJ624" t="s">
        <v>97</v>
      </c>
      <c r="BK624" t="s">
        <v>180</v>
      </c>
      <c r="BL624">
        <v>0</v>
      </c>
      <c r="BM624">
        <v>0</v>
      </c>
      <c r="BN624">
        <v>0</v>
      </c>
      <c r="BO624">
        <v>0</v>
      </c>
      <c r="BP624">
        <v>0</v>
      </c>
      <c r="BQ624">
        <v>0</v>
      </c>
      <c r="BS624">
        <v>1</v>
      </c>
      <c r="BT624">
        <v>1</v>
      </c>
      <c r="BU624">
        <v>0</v>
      </c>
      <c r="BV624">
        <v>0</v>
      </c>
      <c r="BW624">
        <v>0</v>
      </c>
      <c r="BX624">
        <v>0</v>
      </c>
      <c r="BY624">
        <v>735</v>
      </c>
      <c r="BZ624" t="s">
        <v>123</v>
      </c>
      <c r="CA624" t="s">
        <v>123</v>
      </c>
      <c r="CG624" s="4">
        <v>1</v>
      </c>
      <c r="CH624" s="4">
        <v>1</v>
      </c>
      <c r="CI624" s="5">
        <v>0</v>
      </c>
      <c r="CJ624" s="5">
        <v>0</v>
      </c>
      <c r="CK624" s="5">
        <v>0</v>
      </c>
      <c r="CL624" s="5">
        <v>0</v>
      </c>
    </row>
    <row r="625" spans="1:90" hidden="1" x14ac:dyDescent="0.2">
      <c r="A625" t="s">
        <v>1164</v>
      </c>
      <c r="B625" t="s">
        <v>951</v>
      </c>
      <c r="C625" t="s">
        <v>222</v>
      </c>
      <c r="D625">
        <v>3.5</v>
      </c>
      <c r="E625" t="s">
        <v>317</v>
      </c>
      <c r="F625" t="s">
        <v>347</v>
      </c>
      <c r="G625" t="s">
        <v>348</v>
      </c>
      <c r="H625" t="s">
        <v>954</v>
      </c>
      <c r="I625">
        <v>9.3341999999999994E-2</v>
      </c>
      <c r="J625">
        <v>7.1926000000000004E-2</v>
      </c>
      <c r="K625">
        <v>0.78864999999999996</v>
      </c>
      <c r="L625">
        <v>2012.4</v>
      </c>
      <c r="M625">
        <v>47.079000000000001</v>
      </c>
      <c r="N625">
        <v>60.609000000000002</v>
      </c>
      <c r="O625">
        <v>5.6958000000000002</v>
      </c>
      <c r="P625">
        <v>1987.6</v>
      </c>
      <c r="Q625">
        <v>-1561.7</v>
      </c>
      <c r="R625">
        <v>0.70665999999999995</v>
      </c>
      <c r="S625">
        <v>0.67281000000000002</v>
      </c>
      <c r="T625">
        <v>4.4676999999999998</v>
      </c>
      <c r="U625">
        <v>3.3342999999999998</v>
      </c>
      <c r="V625">
        <v>0.70487999999999995</v>
      </c>
      <c r="W625">
        <v>0.68301999999999996</v>
      </c>
      <c r="X625">
        <v>4.4812000000000003</v>
      </c>
      <c r="Y625">
        <v>3.3083</v>
      </c>
      <c r="Z625">
        <v>0.68478000000000006</v>
      </c>
      <c r="AA625">
        <v>0.66142999999999996</v>
      </c>
      <c r="AB625">
        <v>4.6313000000000004</v>
      </c>
      <c r="AC625">
        <v>3.5116000000000001</v>
      </c>
      <c r="AD625">
        <v>30</v>
      </c>
      <c r="AE625">
        <v>30</v>
      </c>
      <c r="AF625">
        <v>0.57747000000000004</v>
      </c>
      <c r="AG625">
        <v>1.6499E-2</v>
      </c>
      <c r="AH625">
        <v>0.56096999999999997</v>
      </c>
      <c r="AI625">
        <v>30</v>
      </c>
      <c r="AJ625">
        <v>0</v>
      </c>
      <c r="AK625">
        <v>27</v>
      </c>
      <c r="AL625">
        <v>0</v>
      </c>
      <c r="AM625">
        <v>0</v>
      </c>
      <c r="AN625">
        <v>1</v>
      </c>
      <c r="AO625">
        <v>0.76763000000000003</v>
      </c>
      <c r="AP625">
        <v>0</v>
      </c>
      <c r="AQ625">
        <v>1</v>
      </c>
      <c r="AR625" t="s">
        <v>95</v>
      </c>
      <c r="AS625" t="s">
        <v>95</v>
      </c>
      <c r="AT625" t="s">
        <v>95</v>
      </c>
      <c r="AU625" t="s">
        <v>95</v>
      </c>
      <c r="AV625" t="s">
        <v>95</v>
      </c>
      <c r="AW625" t="s">
        <v>95</v>
      </c>
      <c r="AX625" t="s">
        <v>95</v>
      </c>
      <c r="AY625" t="s">
        <v>95</v>
      </c>
      <c r="AZ625" t="s">
        <v>95</v>
      </c>
      <c r="BA625" t="s">
        <v>95</v>
      </c>
      <c r="BB625" t="s">
        <v>95</v>
      </c>
      <c r="BC625" t="s">
        <v>94</v>
      </c>
      <c r="BD625" t="s">
        <v>95</v>
      </c>
      <c r="BH625" t="s">
        <v>341</v>
      </c>
      <c r="BI625">
        <v>1</v>
      </c>
      <c r="BJ625" t="s">
        <v>97</v>
      </c>
      <c r="BK625" t="s">
        <v>138</v>
      </c>
      <c r="BL625">
        <v>0</v>
      </c>
      <c r="BM625">
        <v>0</v>
      </c>
      <c r="BN625">
        <v>0</v>
      </c>
      <c r="BO625">
        <v>0</v>
      </c>
      <c r="BP625">
        <v>0</v>
      </c>
      <c r="BQ625">
        <v>0</v>
      </c>
      <c r="BS625">
        <v>1</v>
      </c>
      <c r="BT625">
        <v>1</v>
      </c>
      <c r="BU625">
        <v>0</v>
      </c>
      <c r="BV625">
        <v>0</v>
      </c>
      <c r="BW625">
        <v>0</v>
      </c>
      <c r="BX625">
        <v>0</v>
      </c>
      <c r="BY625">
        <v>736</v>
      </c>
      <c r="BZ625" t="s">
        <v>123</v>
      </c>
      <c r="CA625" t="s">
        <v>123</v>
      </c>
      <c r="CG625" s="4">
        <v>1</v>
      </c>
      <c r="CH625" s="4">
        <v>1</v>
      </c>
      <c r="CI625" s="5">
        <v>0</v>
      </c>
      <c r="CJ625" s="5">
        <v>0</v>
      </c>
      <c r="CK625" s="5">
        <v>0</v>
      </c>
      <c r="CL625" s="5">
        <v>0</v>
      </c>
    </row>
    <row r="626" spans="1:90" hidden="1" x14ac:dyDescent="0.2">
      <c r="A626" t="s">
        <v>1165</v>
      </c>
      <c r="B626" t="s">
        <v>951</v>
      </c>
      <c r="C626" t="s">
        <v>222</v>
      </c>
      <c r="D626">
        <v>3.5</v>
      </c>
      <c r="E626" t="s">
        <v>317</v>
      </c>
      <c r="F626" t="s">
        <v>350</v>
      </c>
      <c r="G626" t="s">
        <v>351</v>
      </c>
      <c r="H626" t="s">
        <v>954</v>
      </c>
      <c r="I626">
        <v>0.25785999999999998</v>
      </c>
      <c r="J626">
        <v>0.1492</v>
      </c>
      <c r="K626">
        <v>13.051</v>
      </c>
      <c r="L626">
        <v>2020.1</v>
      </c>
      <c r="M626">
        <v>17.042000000000002</v>
      </c>
      <c r="N626">
        <v>1056.2</v>
      </c>
      <c r="O626">
        <v>4.2693000000000002E-3</v>
      </c>
      <c r="P626">
        <v>1942.2</v>
      </c>
      <c r="Q626">
        <v>-25997</v>
      </c>
      <c r="R626">
        <v>0.99805999999999995</v>
      </c>
      <c r="S626">
        <v>0.99792000000000003</v>
      </c>
      <c r="T626">
        <v>9.5334000000000003</v>
      </c>
      <c r="U626">
        <v>6.4180000000000001</v>
      </c>
      <c r="V626">
        <v>0.98424</v>
      </c>
      <c r="W626">
        <v>0.98348999999999998</v>
      </c>
      <c r="X626">
        <v>27.186</v>
      </c>
      <c r="Y626">
        <v>19.545000000000002</v>
      </c>
      <c r="Z626">
        <v>0.61250000000000004</v>
      </c>
      <c r="AA626">
        <v>0.59404000000000001</v>
      </c>
      <c r="AB626">
        <v>134.81</v>
      </c>
      <c r="AC626">
        <v>110.39</v>
      </c>
      <c r="AD626">
        <v>45</v>
      </c>
      <c r="AE626">
        <v>33</v>
      </c>
      <c r="AF626">
        <v>0.71953999999999996</v>
      </c>
      <c r="AG626">
        <v>9.4676000000000005E-4</v>
      </c>
      <c r="AH626">
        <v>0.71858999999999995</v>
      </c>
      <c r="AI626">
        <v>33</v>
      </c>
      <c r="AJ626">
        <v>0</v>
      </c>
      <c r="AK626">
        <v>32</v>
      </c>
      <c r="AL626">
        <v>0</v>
      </c>
      <c r="AM626">
        <v>0</v>
      </c>
      <c r="AN626">
        <v>1</v>
      </c>
      <c r="AO626">
        <v>0.89229999999999998</v>
      </c>
      <c r="AP626">
        <v>0</v>
      </c>
      <c r="AQ626">
        <v>0</v>
      </c>
      <c r="AR626" t="s">
        <v>95</v>
      </c>
      <c r="AS626" t="s">
        <v>95</v>
      </c>
      <c r="AT626" t="s">
        <v>95</v>
      </c>
      <c r="AU626" t="s">
        <v>95</v>
      </c>
      <c r="AV626" t="s">
        <v>95</v>
      </c>
      <c r="AW626" t="s">
        <v>95</v>
      </c>
      <c r="AX626" t="s">
        <v>95</v>
      </c>
      <c r="AY626" t="s">
        <v>95</v>
      </c>
      <c r="AZ626" t="s">
        <v>95</v>
      </c>
      <c r="BA626" t="s">
        <v>95</v>
      </c>
      <c r="BB626" t="s">
        <v>95</v>
      </c>
      <c r="BC626" t="s">
        <v>95</v>
      </c>
      <c r="BD626" t="s">
        <v>95</v>
      </c>
      <c r="BI626">
        <v>0</v>
      </c>
      <c r="BJ626" t="s">
        <v>137</v>
      </c>
      <c r="BK626" t="s">
        <v>180</v>
      </c>
      <c r="BL626">
        <v>1</v>
      </c>
      <c r="BM626">
        <v>1</v>
      </c>
      <c r="BN626">
        <v>0</v>
      </c>
      <c r="BO626">
        <v>0</v>
      </c>
      <c r="BP626">
        <v>0</v>
      </c>
      <c r="BQ626">
        <v>0</v>
      </c>
      <c r="BS626">
        <v>1</v>
      </c>
      <c r="BT626">
        <v>1</v>
      </c>
      <c r="BU626">
        <v>0</v>
      </c>
      <c r="BV626">
        <v>0</v>
      </c>
      <c r="BW626">
        <v>0</v>
      </c>
      <c r="BX626">
        <v>0</v>
      </c>
      <c r="BY626">
        <v>737</v>
      </c>
      <c r="CG626" s="4">
        <v>1</v>
      </c>
      <c r="CH626" s="4">
        <v>1</v>
      </c>
      <c r="CI626" s="5">
        <v>0</v>
      </c>
      <c r="CJ626" s="5">
        <v>0</v>
      </c>
      <c r="CK626" s="5">
        <v>0</v>
      </c>
      <c r="CL626" s="5">
        <v>0</v>
      </c>
    </row>
    <row r="627" spans="1:90" hidden="1" x14ac:dyDescent="0.2">
      <c r="A627" t="s">
        <v>1166</v>
      </c>
      <c r="B627" t="s">
        <v>951</v>
      </c>
      <c r="C627" t="s">
        <v>222</v>
      </c>
      <c r="D627">
        <v>3.5</v>
      </c>
      <c r="E627" t="s">
        <v>317</v>
      </c>
      <c r="F627" t="s">
        <v>353</v>
      </c>
      <c r="G627" t="s">
        <v>354</v>
      </c>
      <c r="H627" t="s">
        <v>954</v>
      </c>
      <c r="I627">
        <v>0.22520999999999999</v>
      </c>
      <c r="J627">
        <v>0.13846</v>
      </c>
      <c r="K627">
        <v>1.6007</v>
      </c>
      <c r="L627">
        <v>2017.9</v>
      </c>
      <c r="M627">
        <v>19.512</v>
      </c>
      <c r="N627">
        <v>116.77</v>
      </c>
      <c r="O627">
        <v>1.1122000000000001</v>
      </c>
      <c r="P627">
        <v>1990</v>
      </c>
      <c r="Q627">
        <v>-3187.2</v>
      </c>
      <c r="R627">
        <v>0.94686999999999999</v>
      </c>
      <c r="S627">
        <v>0.94277999999999995</v>
      </c>
      <c r="T627">
        <v>5.7443999999999997</v>
      </c>
      <c r="U627">
        <v>3.6890000000000001</v>
      </c>
      <c r="V627">
        <v>0.93754000000000004</v>
      </c>
      <c r="W627">
        <v>0.93440999999999996</v>
      </c>
      <c r="X627">
        <v>6.2282999999999999</v>
      </c>
      <c r="Y627">
        <v>4.1725000000000003</v>
      </c>
      <c r="Z627">
        <v>0.63539000000000001</v>
      </c>
      <c r="AA627">
        <v>0.61716000000000004</v>
      </c>
      <c r="AB627">
        <v>15.048</v>
      </c>
      <c r="AC627">
        <v>12.081</v>
      </c>
      <c r="AD627">
        <v>43</v>
      </c>
      <c r="AE627">
        <v>27</v>
      </c>
      <c r="AF627">
        <v>0.76215999999999995</v>
      </c>
      <c r="AG627">
        <v>8.5635999999999993E-3</v>
      </c>
      <c r="AH627">
        <v>0.75360000000000005</v>
      </c>
      <c r="AI627">
        <v>31</v>
      </c>
      <c r="AJ627">
        <v>0</v>
      </c>
      <c r="AK627">
        <v>30</v>
      </c>
      <c r="AL627">
        <v>0</v>
      </c>
      <c r="AM627">
        <v>0</v>
      </c>
      <c r="AN627">
        <v>1</v>
      </c>
      <c r="AO627">
        <v>0.86995999999999996</v>
      </c>
      <c r="AP627">
        <v>0</v>
      </c>
      <c r="AQ627">
        <v>1</v>
      </c>
      <c r="AR627" t="s">
        <v>95</v>
      </c>
      <c r="AS627" t="s">
        <v>95</v>
      </c>
      <c r="AT627" t="s">
        <v>95</v>
      </c>
      <c r="AU627" t="s">
        <v>95</v>
      </c>
      <c r="AV627" t="s">
        <v>95</v>
      </c>
      <c r="AW627" t="s">
        <v>95</v>
      </c>
      <c r="AX627" t="s">
        <v>95</v>
      </c>
      <c r="AY627" t="s">
        <v>95</v>
      </c>
      <c r="AZ627" t="s">
        <v>95</v>
      </c>
      <c r="BA627" t="s">
        <v>95</v>
      </c>
      <c r="BB627" t="s">
        <v>95</v>
      </c>
      <c r="BC627" t="s">
        <v>95</v>
      </c>
      <c r="BD627" t="s">
        <v>95</v>
      </c>
      <c r="BH627" t="s">
        <v>341</v>
      </c>
      <c r="BI627">
        <v>1</v>
      </c>
      <c r="BJ627" t="s">
        <v>97</v>
      </c>
      <c r="BK627" t="s">
        <v>138</v>
      </c>
      <c r="BL627">
        <v>0</v>
      </c>
      <c r="BM627">
        <v>0</v>
      </c>
      <c r="BN627">
        <v>0</v>
      </c>
      <c r="BO627">
        <v>0</v>
      </c>
      <c r="BP627">
        <v>0</v>
      </c>
      <c r="BQ627">
        <v>0</v>
      </c>
      <c r="BS627">
        <v>1</v>
      </c>
      <c r="BT627">
        <v>1</v>
      </c>
      <c r="BU627">
        <v>0</v>
      </c>
      <c r="BV627">
        <v>0</v>
      </c>
      <c r="BW627">
        <v>0</v>
      </c>
      <c r="BX627">
        <v>0</v>
      </c>
      <c r="BY627">
        <v>738</v>
      </c>
      <c r="BZ627" t="s">
        <v>123</v>
      </c>
      <c r="CA627" t="s">
        <v>123</v>
      </c>
      <c r="CG627" s="4">
        <v>1</v>
      </c>
      <c r="CH627" s="4">
        <v>1</v>
      </c>
      <c r="CI627" s="5">
        <v>0</v>
      </c>
      <c r="CJ627" s="5">
        <v>0</v>
      </c>
      <c r="CK627" s="5">
        <v>0</v>
      </c>
      <c r="CL627" s="5">
        <v>0</v>
      </c>
    </row>
    <row r="628" spans="1:90" hidden="1" x14ac:dyDescent="0.2">
      <c r="A628" t="s">
        <v>1167</v>
      </c>
      <c r="B628" t="s">
        <v>951</v>
      </c>
      <c r="C628" t="s">
        <v>222</v>
      </c>
      <c r="D628">
        <v>3.5</v>
      </c>
      <c r="E628" t="s">
        <v>317</v>
      </c>
      <c r="F628" t="s">
        <v>356</v>
      </c>
      <c r="G628" t="s">
        <v>357</v>
      </c>
      <c r="H628" t="s">
        <v>954</v>
      </c>
      <c r="I628">
        <v>0.35547000000000001</v>
      </c>
      <c r="J628">
        <v>0.17602999999999999</v>
      </c>
      <c r="K628">
        <v>102.89</v>
      </c>
      <c r="L628">
        <v>2019.8</v>
      </c>
      <c r="M628">
        <v>12.362</v>
      </c>
      <c r="N628">
        <v>8264.6</v>
      </c>
      <c r="O628" s="1">
        <v>2.5063999999999999E-5</v>
      </c>
      <c r="P628">
        <v>1913.1</v>
      </c>
      <c r="Q628" s="1">
        <v>-205000</v>
      </c>
      <c r="R628">
        <v>0.99512999999999996</v>
      </c>
      <c r="S628">
        <v>0.99477000000000004</v>
      </c>
      <c r="T628">
        <v>127.39</v>
      </c>
      <c r="U628">
        <v>82.623000000000005</v>
      </c>
      <c r="V628">
        <v>0.97543999999999997</v>
      </c>
      <c r="W628">
        <v>0.97426999999999997</v>
      </c>
      <c r="X628">
        <v>285.95</v>
      </c>
      <c r="Y628">
        <v>163.16</v>
      </c>
      <c r="Z628">
        <v>0.53622999999999998</v>
      </c>
      <c r="AA628">
        <v>0.51414000000000004</v>
      </c>
      <c r="AB628">
        <v>1242.7</v>
      </c>
      <c r="AC628">
        <v>991.14</v>
      </c>
      <c r="AD628">
        <v>45</v>
      </c>
      <c r="AE628">
        <v>27</v>
      </c>
      <c r="AF628">
        <v>0.78212999999999999</v>
      </c>
      <c r="AG628" s="1">
        <v>3.4783000000000002E-5</v>
      </c>
      <c r="AH628">
        <v>0.78210000000000002</v>
      </c>
      <c r="AI628">
        <v>27</v>
      </c>
      <c r="AJ628">
        <v>0</v>
      </c>
      <c r="AK628">
        <v>26</v>
      </c>
      <c r="AL628">
        <v>0</v>
      </c>
      <c r="AM628">
        <v>0</v>
      </c>
      <c r="AN628">
        <v>1</v>
      </c>
      <c r="AO628">
        <v>0.88022</v>
      </c>
      <c r="AP628">
        <v>0</v>
      </c>
      <c r="AQ628">
        <v>0</v>
      </c>
      <c r="AR628" t="s">
        <v>95</v>
      </c>
      <c r="AS628" t="s">
        <v>95</v>
      </c>
      <c r="AT628" t="s">
        <v>95</v>
      </c>
      <c r="AU628" t="s">
        <v>95</v>
      </c>
      <c r="AV628" t="s">
        <v>95</v>
      </c>
      <c r="AW628" t="s">
        <v>95</v>
      </c>
      <c r="AX628" t="s">
        <v>95</v>
      </c>
      <c r="AY628" t="s">
        <v>95</v>
      </c>
      <c r="AZ628" t="s">
        <v>95</v>
      </c>
      <c r="BA628" t="s">
        <v>95</v>
      </c>
      <c r="BB628" t="s">
        <v>95</v>
      </c>
      <c r="BC628" t="s">
        <v>95</v>
      </c>
      <c r="BD628" t="s">
        <v>95</v>
      </c>
      <c r="BI628">
        <v>0</v>
      </c>
      <c r="BJ628" t="s">
        <v>137</v>
      </c>
      <c r="BK628" t="s">
        <v>180</v>
      </c>
      <c r="BL628">
        <v>1</v>
      </c>
      <c r="BM628">
        <v>1</v>
      </c>
      <c r="BN628">
        <v>0</v>
      </c>
      <c r="BO628">
        <v>0</v>
      </c>
      <c r="BP628">
        <v>0</v>
      </c>
      <c r="BQ628">
        <v>0</v>
      </c>
      <c r="BS628">
        <v>1</v>
      </c>
      <c r="BT628">
        <v>1</v>
      </c>
      <c r="BU628">
        <v>0</v>
      </c>
      <c r="BV628">
        <v>0</v>
      </c>
      <c r="BW628">
        <v>0</v>
      </c>
      <c r="BX628">
        <v>0</v>
      </c>
      <c r="BY628">
        <v>739</v>
      </c>
      <c r="CG628" s="4">
        <v>1</v>
      </c>
      <c r="CH628" s="4">
        <v>1</v>
      </c>
      <c r="CI628" s="5">
        <v>0</v>
      </c>
      <c r="CJ628" s="5">
        <v>0</v>
      </c>
      <c r="CK628" s="5">
        <v>0</v>
      </c>
      <c r="CL628" s="5">
        <v>0</v>
      </c>
    </row>
    <row r="629" spans="1:90" hidden="1" x14ac:dyDescent="0.2">
      <c r="A629" t="s">
        <v>1168</v>
      </c>
      <c r="B629" t="s">
        <v>951</v>
      </c>
      <c r="C629" t="s">
        <v>222</v>
      </c>
      <c r="D629">
        <v>3.5</v>
      </c>
      <c r="E629" t="s">
        <v>317</v>
      </c>
      <c r="F629" t="s">
        <v>359</v>
      </c>
      <c r="G629" t="s">
        <v>360</v>
      </c>
      <c r="H629" t="s">
        <v>954</v>
      </c>
      <c r="I629">
        <v>0.23066</v>
      </c>
      <c r="J629">
        <v>0.23064999999999999</v>
      </c>
      <c r="K629">
        <v>14.302</v>
      </c>
      <c r="L629">
        <v>2062</v>
      </c>
      <c r="M629">
        <v>19.052</v>
      </c>
      <c r="N629" s="1">
        <v>14012000</v>
      </c>
      <c r="O629" s="1">
        <v>2.2172999999999999E-6</v>
      </c>
      <c r="P629">
        <v>1934.2</v>
      </c>
      <c r="Q629">
        <v>-28485</v>
      </c>
      <c r="R629">
        <v>0.77381999999999995</v>
      </c>
      <c r="S629">
        <v>0.75595999999999997</v>
      </c>
      <c r="T629">
        <v>134.03</v>
      </c>
      <c r="U629">
        <v>62.94</v>
      </c>
      <c r="V629">
        <v>0.77381999999999995</v>
      </c>
      <c r="W629">
        <v>0.76222000000000001</v>
      </c>
      <c r="X629">
        <v>134.03</v>
      </c>
      <c r="Y629">
        <v>62.94</v>
      </c>
      <c r="Z629">
        <v>0.37840000000000001</v>
      </c>
      <c r="AA629">
        <v>0.34651999999999999</v>
      </c>
      <c r="AB629">
        <v>222.19</v>
      </c>
      <c r="AC629">
        <v>150.03</v>
      </c>
      <c r="AD629">
        <v>42</v>
      </c>
      <c r="AE629">
        <v>24</v>
      </c>
      <c r="AF629" s="1">
        <v>9.5334999999999994E-5</v>
      </c>
      <c r="AG629" s="1">
        <v>2.0516E-8</v>
      </c>
      <c r="AH629" s="1">
        <v>9.5315000000000005E-5</v>
      </c>
      <c r="AI629">
        <v>24</v>
      </c>
      <c r="AJ629">
        <v>0</v>
      </c>
      <c r="AK629">
        <v>23</v>
      </c>
      <c r="AL629">
        <v>0</v>
      </c>
      <c r="AM629">
        <v>0</v>
      </c>
      <c r="AN629">
        <v>1</v>
      </c>
      <c r="AO629">
        <v>0.43439</v>
      </c>
      <c r="AP629">
        <v>0</v>
      </c>
      <c r="AQ629">
        <v>0</v>
      </c>
      <c r="AR629" t="s">
        <v>95</v>
      </c>
      <c r="AS629" t="s">
        <v>95</v>
      </c>
      <c r="AT629" t="s">
        <v>95</v>
      </c>
      <c r="AU629" t="s">
        <v>94</v>
      </c>
      <c r="AV629" t="s">
        <v>95</v>
      </c>
      <c r="AW629" t="s">
        <v>94</v>
      </c>
      <c r="AX629" t="s">
        <v>94</v>
      </c>
      <c r="AY629" t="s">
        <v>94</v>
      </c>
      <c r="AZ629" t="s">
        <v>95</v>
      </c>
      <c r="BA629" t="s">
        <v>94</v>
      </c>
      <c r="BB629" t="s">
        <v>94</v>
      </c>
      <c r="BC629" t="s">
        <v>94</v>
      </c>
      <c r="BD629" t="s">
        <v>94</v>
      </c>
      <c r="BH629" t="s">
        <v>341</v>
      </c>
      <c r="BI629">
        <v>1</v>
      </c>
      <c r="BJ629" t="s">
        <v>97</v>
      </c>
      <c r="BK629" t="s">
        <v>138</v>
      </c>
      <c r="BL629">
        <v>0</v>
      </c>
      <c r="BM629">
        <v>0</v>
      </c>
      <c r="BN629">
        <v>0</v>
      </c>
      <c r="BO629">
        <v>0</v>
      </c>
      <c r="BP629">
        <v>0</v>
      </c>
      <c r="BQ629">
        <v>0</v>
      </c>
      <c r="BS629">
        <v>1</v>
      </c>
      <c r="BT629">
        <v>1</v>
      </c>
      <c r="BU629">
        <v>0</v>
      </c>
      <c r="BV629">
        <v>0</v>
      </c>
      <c r="BW629">
        <v>0</v>
      </c>
      <c r="BX629">
        <v>0</v>
      </c>
      <c r="BY629">
        <v>740</v>
      </c>
      <c r="BZ629" t="s">
        <v>123</v>
      </c>
      <c r="CA629" t="s">
        <v>123</v>
      </c>
      <c r="CG629" s="4">
        <v>1</v>
      </c>
      <c r="CH629" s="4">
        <v>1</v>
      </c>
      <c r="CI629" s="5">
        <v>0</v>
      </c>
      <c r="CJ629" s="5">
        <v>0</v>
      </c>
      <c r="CK629" s="5">
        <v>0</v>
      </c>
      <c r="CL629" s="5">
        <v>0</v>
      </c>
    </row>
    <row r="630" spans="1:90" hidden="1" x14ac:dyDescent="0.2">
      <c r="A630" t="s">
        <v>1169</v>
      </c>
      <c r="B630" t="s">
        <v>951</v>
      </c>
      <c r="C630" t="s">
        <v>222</v>
      </c>
      <c r="D630">
        <v>3.5</v>
      </c>
      <c r="E630" t="s">
        <v>317</v>
      </c>
      <c r="F630" t="s">
        <v>362</v>
      </c>
      <c r="G630" t="s">
        <v>357</v>
      </c>
      <c r="H630" t="s">
        <v>954</v>
      </c>
      <c r="I630">
        <v>0.23332</v>
      </c>
      <c r="J630">
        <v>0.18115999999999999</v>
      </c>
      <c r="K630">
        <v>536.41999999999996</v>
      </c>
      <c r="L630">
        <v>2025.2</v>
      </c>
      <c r="M630">
        <v>18.834</v>
      </c>
      <c r="N630">
        <v>87860</v>
      </c>
      <c r="O630" s="1">
        <v>9.5099000000000002E-7</v>
      </c>
      <c r="P630">
        <v>1889</v>
      </c>
      <c r="Q630" s="1">
        <v>-1068800</v>
      </c>
      <c r="R630">
        <v>0.99077999999999999</v>
      </c>
      <c r="S630">
        <v>0.99009999999999998</v>
      </c>
      <c r="T630">
        <v>909.01</v>
      </c>
      <c r="U630">
        <v>502.74</v>
      </c>
      <c r="V630">
        <v>0.98787000000000003</v>
      </c>
      <c r="W630">
        <v>0.98729999999999996</v>
      </c>
      <c r="X630">
        <v>1042.3</v>
      </c>
      <c r="Y630">
        <v>672.4</v>
      </c>
      <c r="Z630">
        <v>0.54171000000000002</v>
      </c>
      <c r="AA630">
        <v>0.51988999999999996</v>
      </c>
      <c r="AB630">
        <v>6407.7</v>
      </c>
      <c r="AC630">
        <v>4878.7</v>
      </c>
      <c r="AD630">
        <v>45</v>
      </c>
      <c r="AE630">
        <v>33</v>
      </c>
      <c r="AF630">
        <v>0.41897000000000001</v>
      </c>
      <c r="AG630">
        <v>1.115E-4</v>
      </c>
      <c r="AH630">
        <v>0.41886000000000001</v>
      </c>
      <c r="AI630">
        <v>33</v>
      </c>
      <c r="AJ630">
        <v>0</v>
      </c>
      <c r="AK630">
        <v>32</v>
      </c>
      <c r="AL630">
        <v>0</v>
      </c>
      <c r="AM630">
        <v>0</v>
      </c>
      <c r="AN630">
        <v>1</v>
      </c>
      <c r="AO630">
        <v>0.85221999999999998</v>
      </c>
      <c r="AP630">
        <v>0</v>
      </c>
      <c r="AQ630">
        <v>0</v>
      </c>
      <c r="AR630" t="s">
        <v>95</v>
      </c>
      <c r="AS630" t="s">
        <v>95</v>
      </c>
      <c r="AT630" t="s">
        <v>95</v>
      </c>
      <c r="AU630" t="s">
        <v>95</v>
      </c>
      <c r="AV630" t="s">
        <v>95</v>
      </c>
      <c r="AW630" t="s">
        <v>95</v>
      </c>
      <c r="AX630" t="s">
        <v>95</v>
      </c>
      <c r="AY630" t="s">
        <v>95</v>
      </c>
      <c r="AZ630" t="s">
        <v>95</v>
      </c>
      <c r="BA630" t="s">
        <v>95</v>
      </c>
      <c r="BB630" t="s">
        <v>95</v>
      </c>
      <c r="BC630" t="s">
        <v>95</v>
      </c>
      <c r="BD630" t="s">
        <v>95</v>
      </c>
      <c r="BI630">
        <v>0</v>
      </c>
      <c r="BJ630" t="s">
        <v>137</v>
      </c>
      <c r="BK630" t="s">
        <v>180</v>
      </c>
      <c r="BL630">
        <v>1</v>
      </c>
      <c r="BM630">
        <v>1</v>
      </c>
      <c r="BN630">
        <v>0</v>
      </c>
      <c r="BO630">
        <v>0</v>
      </c>
      <c r="BP630">
        <v>0</v>
      </c>
      <c r="BQ630">
        <v>0</v>
      </c>
      <c r="BS630">
        <v>1</v>
      </c>
      <c r="BT630">
        <v>1</v>
      </c>
      <c r="BU630">
        <v>0</v>
      </c>
      <c r="BV630">
        <v>0</v>
      </c>
      <c r="BW630">
        <v>0</v>
      </c>
      <c r="BX630">
        <v>0</v>
      </c>
      <c r="BY630">
        <v>741</v>
      </c>
      <c r="CG630" s="4">
        <v>1</v>
      </c>
      <c r="CH630" s="4">
        <v>1</v>
      </c>
      <c r="CI630" s="5">
        <v>0</v>
      </c>
      <c r="CJ630" s="5">
        <v>0</v>
      </c>
      <c r="CK630" s="5">
        <v>0</v>
      </c>
      <c r="CL630" s="5">
        <v>0</v>
      </c>
    </row>
    <row r="631" spans="1:90" hidden="1" x14ac:dyDescent="0.2">
      <c r="A631" t="s">
        <v>1170</v>
      </c>
      <c r="B631" t="s">
        <v>951</v>
      </c>
      <c r="C631" t="s">
        <v>222</v>
      </c>
      <c r="D631">
        <v>3.5</v>
      </c>
      <c r="E631" t="s">
        <v>317</v>
      </c>
      <c r="F631" t="s">
        <v>364</v>
      </c>
      <c r="G631" t="s">
        <v>360</v>
      </c>
      <c r="H631" t="s">
        <v>954</v>
      </c>
      <c r="I631">
        <v>0.24318000000000001</v>
      </c>
      <c r="J631">
        <v>0.24315000000000001</v>
      </c>
      <c r="K631">
        <v>87.522000000000006</v>
      </c>
      <c r="L631">
        <v>2068</v>
      </c>
      <c r="M631">
        <v>18.071000000000002</v>
      </c>
      <c r="N631" s="1">
        <v>414480000</v>
      </c>
      <c r="O631" s="1">
        <v>7.9424999999999998E-9</v>
      </c>
      <c r="P631">
        <v>1909.7</v>
      </c>
      <c r="Q631" s="1">
        <v>-174350</v>
      </c>
      <c r="R631">
        <v>0.68823999999999996</v>
      </c>
      <c r="S631">
        <v>0.66486000000000001</v>
      </c>
      <c r="T631">
        <v>1055.2</v>
      </c>
      <c r="U631">
        <v>452.82</v>
      </c>
      <c r="V631">
        <v>0.68823999999999996</v>
      </c>
      <c r="W631">
        <v>0.67303000000000002</v>
      </c>
      <c r="X631">
        <v>1055.2</v>
      </c>
      <c r="Y631">
        <v>452.84</v>
      </c>
      <c r="Z631">
        <v>0.34583000000000003</v>
      </c>
      <c r="AA631">
        <v>0.31391999999999998</v>
      </c>
      <c r="AB631">
        <v>1528.6</v>
      </c>
      <c r="AC631">
        <v>995.72</v>
      </c>
      <c r="AD631">
        <v>44</v>
      </c>
      <c r="AE631">
        <v>27</v>
      </c>
      <c r="AF631" s="1">
        <v>2.3876E-5</v>
      </c>
      <c r="AG631" s="1">
        <v>6.9357000000000002E-10</v>
      </c>
      <c r="AH631" s="1">
        <v>2.3875000000000001E-5</v>
      </c>
      <c r="AI631">
        <v>32</v>
      </c>
      <c r="AJ631">
        <v>0</v>
      </c>
      <c r="AK631">
        <v>25</v>
      </c>
      <c r="AL631">
        <v>0</v>
      </c>
      <c r="AM631">
        <v>1</v>
      </c>
      <c r="AN631">
        <v>1</v>
      </c>
      <c r="AO631">
        <v>0.37068000000000001</v>
      </c>
      <c r="AP631">
        <v>0</v>
      </c>
      <c r="AQ631">
        <v>0</v>
      </c>
      <c r="AR631" t="s">
        <v>94</v>
      </c>
      <c r="AS631" t="s">
        <v>95</v>
      </c>
      <c r="AT631" t="s">
        <v>95</v>
      </c>
      <c r="AU631" t="s">
        <v>94</v>
      </c>
      <c r="AV631" t="s">
        <v>94</v>
      </c>
      <c r="AW631" t="s">
        <v>94</v>
      </c>
      <c r="AX631" t="s">
        <v>94</v>
      </c>
      <c r="AY631" t="s">
        <v>94</v>
      </c>
      <c r="AZ631" t="s">
        <v>95</v>
      </c>
      <c r="BA631" t="s">
        <v>94</v>
      </c>
      <c r="BB631" t="s">
        <v>94</v>
      </c>
      <c r="BC631" t="s">
        <v>94</v>
      </c>
      <c r="BD631" t="s">
        <v>94</v>
      </c>
      <c r="BH631" t="s">
        <v>341</v>
      </c>
      <c r="BI631">
        <v>1</v>
      </c>
      <c r="BJ631" t="s">
        <v>97</v>
      </c>
      <c r="BK631" t="s">
        <v>138</v>
      </c>
      <c r="BL631">
        <v>0</v>
      </c>
      <c r="BM631">
        <v>0</v>
      </c>
      <c r="BN631">
        <v>0</v>
      </c>
      <c r="BO631">
        <v>0</v>
      </c>
      <c r="BP631">
        <v>0</v>
      </c>
      <c r="BQ631">
        <v>0</v>
      </c>
      <c r="BS631">
        <v>1</v>
      </c>
      <c r="BT631">
        <v>1</v>
      </c>
      <c r="BU631">
        <v>0</v>
      </c>
      <c r="BV631">
        <v>0</v>
      </c>
      <c r="BW631">
        <v>0</v>
      </c>
      <c r="BX631">
        <v>0</v>
      </c>
      <c r="BY631">
        <v>742</v>
      </c>
      <c r="BZ631" t="s">
        <v>123</v>
      </c>
      <c r="CA631" t="s">
        <v>123</v>
      </c>
      <c r="CG631" s="4">
        <v>1</v>
      </c>
      <c r="CH631" s="4">
        <v>1</v>
      </c>
      <c r="CI631" s="5">
        <v>0</v>
      </c>
      <c r="CJ631" s="5">
        <v>0</v>
      </c>
      <c r="CK631" s="5">
        <v>0</v>
      </c>
      <c r="CL631" s="5">
        <v>0</v>
      </c>
    </row>
    <row r="632" spans="1:90" hidden="1" x14ac:dyDescent="0.2">
      <c r="A632" t="s">
        <v>1171</v>
      </c>
      <c r="B632" t="s">
        <v>951</v>
      </c>
      <c r="C632" t="s">
        <v>222</v>
      </c>
      <c r="D632">
        <v>3.5</v>
      </c>
      <c r="E632" t="s">
        <v>317</v>
      </c>
      <c r="F632" t="s">
        <v>366</v>
      </c>
      <c r="G632" t="s">
        <v>351</v>
      </c>
      <c r="H632" t="s">
        <v>954</v>
      </c>
      <c r="I632">
        <v>0.22761000000000001</v>
      </c>
      <c r="J632">
        <v>0.14177999999999999</v>
      </c>
      <c r="K632">
        <v>23.231000000000002</v>
      </c>
      <c r="L632">
        <v>2020.8</v>
      </c>
      <c r="M632">
        <v>19.306999999999999</v>
      </c>
      <c r="N632">
        <v>2014.6</v>
      </c>
      <c r="O632">
        <v>9.4607000000000003E-4</v>
      </c>
      <c r="P632">
        <v>1923.4</v>
      </c>
      <c r="Q632">
        <v>-46271</v>
      </c>
      <c r="R632">
        <v>0.99846999999999997</v>
      </c>
      <c r="S632">
        <v>0.99836000000000003</v>
      </c>
      <c r="T632">
        <v>14.765000000000001</v>
      </c>
      <c r="U632">
        <v>10.295</v>
      </c>
      <c r="V632">
        <v>0.98806000000000005</v>
      </c>
      <c r="W632">
        <v>0.98748999999999998</v>
      </c>
      <c r="X632">
        <v>41.23</v>
      </c>
      <c r="Y632">
        <v>30.626999999999999</v>
      </c>
      <c r="Z632">
        <v>0.63956999999999997</v>
      </c>
      <c r="AA632">
        <v>0.62239999999999995</v>
      </c>
      <c r="AB632">
        <v>226.49</v>
      </c>
      <c r="AC632">
        <v>186.97</v>
      </c>
      <c r="AD632">
        <v>45</v>
      </c>
      <c r="AE632">
        <v>33</v>
      </c>
      <c r="AF632">
        <v>0.65769999999999995</v>
      </c>
      <c r="AG632">
        <v>9.9276000000000008E-4</v>
      </c>
      <c r="AH632">
        <v>0.65671000000000002</v>
      </c>
      <c r="AI632">
        <v>33</v>
      </c>
      <c r="AJ632">
        <v>0</v>
      </c>
      <c r="AK632">
        <v>32</v>
      </c>
      <c r="AL632">
        <v>0</v>
      </c>
      <c r="AM632">
        <v>0</v>
      </c>
      <c r="AN632">
        <v>1</v>
      </c>
      <c r="AO632">
        <v>0.89510999999999996</v>
      </c>
      <c r="AP632">
        <v>0</v>
      </c>
      <c r="AQ632">
        <v>0</v>
      </c>
      <c r="AR632" t="s">
        <v>95</v>
      </c>
      <c r="AS632" t="s">
        <v>95</v>
      </c>
      <c r="AT632" t="s">
        <v>95</v>
      </c>
      <c r="AU632" t="s">
        <v>95</v>
      </c>
      <c r="AV632" t="s">
        <v>95</v>
      </c>
      <c r="AW632" t="s">
        <v>95</v>
      </c>
      <c r="AX632" t="s">
        <v>95</v>
      </c>
      <c r="AY632" t="s">
        <v>95</v>
      </c>
      <c r="AZ632" t="s">
        <v>95</v>
      </c>
      <c r="BA632" t="s">
        <v>95</v>
      </c>
      <c r="BB632" t="s">
        <v>95</v>
      </c>
      <c r="BC632" t="s">
        <v>95</v>
      </c>
      <c r="BD632" t="s">
        <v>95</v>
      </c>
      <c r="BI632">
        <v>0</v>
      </c>
      <c r="BJ632" t="s">
        <v>137</v>
      </c>
      <c r="BK632" t="s">
        <v>180</v>
      </c>
      <c r="BL632">
        <v>1</v>
      </c>
      <c r="BM632">
        <v>1</v>
      </c>
      <c r="BN632">
        <v>0</v>
      </c>
      <c r="BO632">
        <v>0</v>
      </c>
      <c r="BP632">
        <v>0</v>
      </c>
      <c r="BQ632">
        <v>0</v>
      </c>
      <c r="BS632">
        <v>1</v>
      </c>
      <c r="BT632">
        <v>1</v>
      </c>
      <c r="BU632">
        <v>0</v>
      </c>
      <c r="BV632">
        <v>0</v>
      </c>
      <c r="BW632">
        <v>0</v>
      </c>
      <c r="BX632">
        <v>0</v>
      </c>
      <c r="BY632">
        <v>743</v>
      </c>
      <c r="CG632" s="4">
        <v>1</v>
      </c>
      <c r="CH632" s="4">
        <v>1</v>
      </c>
      <c r="CI632" s="5">
        <v>0</v>
      </c>
      <c r="CJ632" s="5">
        <v>0</v>
      </c>
      <c r="CK632" s="5">
        <v>0</v>
      </c>
      <c r="CL632" s="5">
        <v>0</v>
      </c>
    </row>
    <row r="633" spans="1:90" hidden="1" x14ac:dyDescent="0.2">
      <c r="A633" t="s">
        <v>1172</v>
      </c>
      <c r="B633" t="s">
        <v>951</v>
      </c>
      <c r="C633" t="s">
        <v>222</v>
      </c>
      <c r="D633">
        <v>3.5</v>
      </c>
      <c r="E633" t="s">
        <v>317</v>
      </c>
      <c r="F633" t="s">
        <v>368</v>
      </c>
      <c r="G633" t="s">
        <v>354</v>
      </c>
      <c r="H633" t="s">
        <v>954</v>
      </c>
      <c r="I633">
        <v>0.23313999999999999</v>
      </c>
      <c r="J633">
        <v>0.13683000000000001</v>
      </c>
      <c r="K633">
        <v>2.4885000000000002</v>
      </c>
      <c r="L633">
        <v>2016.4</v>
      </c>
      <c r="M633">
        <v>18.849</v>
      </c>
      <c r="N633">
        <v>166.41</v>
      </c>
      <c r="O633">
        <v>0.45839000000000002</v>
      </c>
      <c r="P633">
        <v>1979.2</v>
      </c>
      <c r="Q633">
        <v>-4953.5</v>
      </c>
      <c r="R633">
        <v>0.94313999999999998</v>
      </c>
      <c r="S633">
        <v>0.93864999999999998</v>
      </c>
      <c r="T633">
        <v>8.9286999999999992</v>
      </c>
      <c r="U633">
        <v>5.2183999999999999</v>
      </c>
      <c r="V633">
        <v>0.93471000000000004</v>
      </c>
      <c r="W633">
        <v>0.93137000000000003</v>
      </c>
      <c r="X633">
        <v>9.5670000000000002</v>
      </c>
      <c r="Y633">
        <v>6.6128</v>
      </c>
      <c r="Z633">
        <v>0.64893000000000001</v>
      </c>
      <c r="AA633">
        <v>0.63092999999999999</v>
      </c>
      <c r="AB633">
        <v>22.184999999999999</v>
      </c>
      <c r="AC633">
        <v>17.875</v>
      </c>
      <c r="AD633">
        <v>42</v>
      </c>
      <c r="AE633">
        <v>27</v>
      </c>
      <c r="AF633">
        <v>0.90739999999999998</v>
      </c>
      <c r="AG633">
        <v>6.0093000000000004E-3</v>
      </c>
      <c r="AH633">
        <v>0.90139000000000002</v>
      </c>
      <c r="AI633">
        <v>30</v>
      </c>
      <c r="AJ633">
        <v>0</v>
      </c>
      <c r="AK633">
        <v>23</v>
      </c>
      <c r="AL633">
        <v>0</v>
      </c>
      <c r="AM633">
        <v>1</v>
      </c>
      <c r="AN633">
        <v>1</v>
      </c>
      <c r="AO633">
        <v>0.8347</v>
      </c>
      <c r="AP633">
        <v>0</v>
      </c>
      <c r="AQ633">
        <v>0</v>
      </c>
      <c r="AR633" t="s">
        <v>95</v>
      </c>
      <c r="AS633" t="s">
        <v>95</v>
      </c>
      <c r="AT633" t="s">
        <v>95</v>
      </c>
      <c r="AU633" t="s">
        <v>95</v>
      </c>
      <c r="AV633" t="s">
        <v>95</v>
      </c>
      <c r="AW633" t="s">
        <v>95</v>
      </c>
      <c r="AX633" t="s">
        <v>95</v>
      </c>
      <c r="AY633" t="s">
        <v>95</v>
      </c>
      <c r="AZ633" t="s">
        <v>95</v>
      </c>
      <c r="BA633" t="s">
        <v>95</v>
      </c>
      <c r="BB633" t="s">
        <v>95</v>
      </c>
      <c r="BC633" t="s">
        <v>95</v>
      </c>
      <c r="BD633" t="s">
        <v>95</v>
      </c>
      <c r="BH633" t="s">
        <v>341</v>
      </c>
      <c r="BI633">
        <v>1</v>
      </c>
      <c r="BJ633" t="s">
        <v>97</v>
      </c>
      <c r="BK633" t="s">
        <v>138</v>
      </c>
      <c r="BL633">
        <v>0</v>
      </c>
      <c r="BM633">
        <v>0</v>
      </c>
      <c r="BN633">
        <v>0</v>
      </c>
      <c r="BO633">
        <v>0</v>
      </c>
      <c r="BP633">
        <v>0</v>
      </c>
      <c r="BQ633">
        <v>0</v>
      </c>
      <c r="BS633">
        <v>1</v>
      </c>
      <c r="BT633">
        <v>1</v>
      </c>
      <c r="BU633">
        <v>0</v>
      </c>
      <c r="BV633">
        <v>0</v>
      </c>
      <c r="BW633">
        <v>0</v>
      </c>
      <c r="BX633">
        <v>0</v>
      </c>
      <c r="BY633">
        <v>744</v>
      </c>
      <c r="BZ633" t="s">
        <v>123</v>
      </c>
      <c r="CA633" t="s">
        <v>123</v>
      </c>
      <c r="CG633" s="4">
        <v>1</v>
      </c>
      <c r="CH633" s="4">
        <v>1</v>
      </c>
      <c r="CI633" s="5">
        <v>0</v>
      </c>
      <c r="CJ633" s="5">
        <v>0</v>
      </c>
      <c r="CK633" s="5">
        <v>0</v>
      </c>
      <c r="CL633" s="5">
        <v>0</v>
      </c>
    </row>
    <row r="634" spans="1:90" hidden="1" x14ac:dyDescent="0.2">
      <c r="A634" t="s">
        <v>1173</v>
      </c>
      <c r="B634" t="s">
        <v>951</v>
      </c>
      <c r="C634" t="s">
        <v>222</v>
      </c>
      <c r="D634">
        <v>4.0999999999999996</v>
      </c>
      <c r="E634" t="s">
        <v>129</v>
      </c>
      <c r="F634" t="s">
        <v>130</v>
      </c>
      <c r="G634" t="s">
        <v>131</v>
      </c>
      <c r="H634" t="s">
        <v>954</v>
      </c>
      <c r="I634">
        <v>-0.36820999999999998</v>
      </c>
      <c r="J634">
        <v>-0.36820999999999998</v>
      </c>
      <c r="K634">
        <v>-2.9479000000000002</v>
      </c>
      <c r="L634">
        <v>1969.8</v>
      </c>
      <c r="M634">
        <v>-11.935</v>
      </c>
      <c r="N634" s="1">
        <v>27684000</v>
      </c>
      <c r="O634">
        <v>22.681000000000001</v>
      </c>
      <c r="P634">
        <v>2007.9</v>
      </c>
      <c r="Q634">
        <v>5953</v>
      </c>
      <c r="R634">
        <v>0.97528999999999999</v>
      </c>
      <c r="S634">
        <v>0.97092999999999996</v>
      </c>
      <c r="T634">
        <v>3.7281</v>
      </c>
      <c r="U634">
        <v>3.1061000000000001</v>
      </c>
      <c r="V634">
        <v>0.97528999999999999</v>
      </c>
      <c r="W634">
        <v>0.97253999999999996</v>
      </c>
      <c r="X634">
        <v>3.7281</v>
      </c>
      <c r="Y634">
        <v>3.1059999999999999</v>
      </c>
      <c r="Z634">
        <v>0.56647999999999998</v>
      </c>
      <c r="AA634">
        <v>0.51831000000000005</v>
      </c>
      <c r="AB634">
        <v>15.616</v>
      </c>
      <c r="AC634">
        <v>11.444000000000001</v>
      </c>
      <c r="AD634">
        <v>21</v>
      </c>
      <c r="AE634">
        <v>20</v>
      </c>
      <c r="AF634" s="1">
        <v>3.6121999999999999E-6</v>
      </c>
      <c r="AG634" s="1">
        <v>9.2978000000000007E-9</v>
      </c>
      <c r="AH634" s="1">
        <v>3.6028999999999998E-6</v>
      </c>
      <c r="AI634">
        <v>21</v>
      </c>
      <c r="AJ634">
        <v>20</v>
      </c>
      <c r="AK634">
        <v>6</v>
      </c>
      <c r="AL634">
        <v>0</v>
      </c>
      <c r="AM634">
        <v>1</v>
      </c>
      <c r="AN634">
        <v>1</v>
      </c>
      <c r="AO634">
        <v>0.63883000000000001</v>
      </c>
      <c r="AP634">
        <v>0</v>
      </c>
      <c r="AQ634">
        <v>1</v>
      </c>
      <c r="AR634" t="s">
        <v>95</v>
      </c>
      <c r="AS634" t="s">
        <v>95</v>
      </c>
      <c r="AT634" t="s">
        <v>95</v>
      </c>
      <c r="AU634" t="s">
        <v>94</v>
      </c>
      <c r="AV634" t="s">
        <v>94</v>
      </c>
      <c r="AW634" t="s">
        <v>94</v>
      </c>
      <c r="AX634" t="s">
        <v>94</v>
      </c>
      <c r="AY634" t="s">
        <v>94</v>
      </c>
      <c r="AZ634" t="s">
        <v>95</v>
      </c>
      <c r="BA634" t="s">
        <v>94</v>
      </c>
      <c r="BB634" t="s">
        <v>94</v>
      </c>
      <c r="BC634" t="s">
        <v>94</v>
      </c>
      <c r="BD634" t="s">
        <v>94</v>
      </c>
      <c r="BH634" t="s">
        <v>263</v>
      </c>
      <c r="BI634">
        <v>0</v>
      </c>
      <c r="BJ634" t="s">
        <v>137</v>
      </c>
      <c r="BK634" t="s">
        <v>133</v>
      </c>
      <c r="BL634">
        <v>1</v>
      </c>
      <c r="BM634">
        <v>1</v>
      </c>
      <c r="BN634">
        <v>0</v>
      </c>
      <c r="BO634">
        <v>0</v>
      </c>
      <c r="BP634">
        <v>0</v>
      </c>
      <c r="BQ634">
        <v>1</v>
      </c>
      <c r="BS634">
        <v>1</v>
      </c>
      <c r="BT634">
        <v>1</v>
      </c>
      <c r="BU634">
        <v>0</v>
      </c>
      <c r="BV634">
        <v>0</v>
      </c>
      <c r="BW634">
        <v>0</v>
      </c>
      <c r="BX634">
        <v>1</v>
      </c>
      <c r="BY634">
        <v>745</v>
      </c>
      <c r="CG634" s="4">
        <v>1</v>
      </c>
      <c r="CH634" s="4">
        <v>1</v>
      </c>
      <c r="CI634" s="5">
        <v>0</v>
      </c>
      <c r="CJ634" s="5">
        <v>0</v>
      </c>
      <c r="CK634" s="5">
        <v>0</v>
      </c>
      <c r="CL634" s="5">
        <v>1</v>
      </c>
    </row>
    <row r="635" spans="1:90" hidden="1" x14ac:dyDescent="0.2">
      <c r="A635" t="s">
        <v>1174</v>
      </c>
      <c r="B635" t="s">
        <v>951</v>
      </c>
      <c r="C635" t="s">
        <v>222</v>
      </c>
      <c r="D635">
        <v>4.0999999999999996</v>
      </c>
      <c r="E635" t="s">
        <v>129</v>
      </c>
      <c r="F635" t="s">
        <v>135</v>
      </c>
      <c r="G635" t="s">
        <v>136</v>
      </c>
      <c r="H635" t="s">
        <v>954</v>
      </c>
      <c r="AD635">
        <v>1</v>
      </c>
      <c r="AE635">
        <v>1</v>
      </c>
      <c r="AI635">
        <v>1</v>
      </c>
      <c r="AJ635">
        <v>0</v>
      </c>
      <c r="AK635">
        <v>0</v>
      </c>
      <c r="AL635">
        <v>0</v>
      </c>
      <c r="AM635">
        <v>0</v>
      </c>
      <c r="AP635">
        <v>0</v>
      </c>
      <c r="AQ635">
        <v>1</v>
      </c>
      <c r="AR635" t="s">
        <v>96</v>
      </c>
      <c r="AS635" t="s">
        <v>96</v>
      </c>
      <c r="AT635" t="s">
        <v>95</v>
      </c>
      <c r="AU635" t="s">
        <v>94</v>
      </c>
      <c r="AV635" t="s">
        <v>94</v>
      </c>
      <c r="AW635" t="s">
        <v>94</v>
      </c>
      <c r="AX635" t="s">
        <v>94</v>
      </c>
      <c r="AY635" t="s">
        <v>94</v>
      </c>
      <c r="AZ635" t="s">
        <v>94</v>
      </c>
      <c r="BA635" t="s">
        <v>96</v>
      </c>
      <c r="BB635" t="s">
        <v>96</v>
      </c>
      <c r="BC635" t="s">
        <v>96</v>
      </c>
      <c r="BD635" t="s">
        <v>96</v>
      </c>
      <c r="BH635" t="s">
        <v>189</v>
      </c>
      <c r="BI635">
        <v>0</v>
      </c>
      <c r="BJ635" t="s">
        <v>132</v>
      </c>
      <c r="BK635" t="s">
        <v>138</v>
      </c>
      <c r="BL635">
        <v>0</v>
      </c>
      <c r="BM635">
        <v>0</v>
      </c>
      <c r="BN635">
        <v>0</v>
      </c>
      <c r="BO635">
        <v>0</v>
      </c>
      <c r="BP635">
        <v>0</v>
      </c>
      <c r="BQ635">
        <v>0</v>
      </c>
      <c r="BS635">
        <v>0</v>
      </c>
      <c r="BT635">
        <v>1</v>
      </c>
      <c r="BU635">
        <v>0</v>
      </c>
      <c r="BV635">
        <v>0</v>
      </c>
      <c r="BW635">
        <v>0</v>
      </c>
      <c r="BX635">
        <v>0</v>
      </c>
      <c r="BY635">
        <v>746</v>
      </c>
      <c r="CA635" t="s">
        <v>123</v>
      </c>
      <c r="CG635" s="4">
        <v>0</v>
      </c>
      <c r="CH635" s="4">
        <v>1</v>
      </c>
      <c r="CI635" s="5">
        <v>0</v>
      </c>
      <c r="CJ635" s="5">
        <v>0</v>
      </c>
      <c r="CK635" s="5">
        <v>0</v>
      </c>
      <c r="CL635" s="5">
        <v>0</v>
      </c>
    </row>
    <row r="636" spans="1:90" hidden="1" x14ac:dyDescent="0.2">
      <c r="A636" t="s">
        <v>1175</v>
      </c>
      <c r="B636" t="s">
        <v>951</v>
      </c>
      <c r="C636" t="s">
        <v>222</v>
      </c>
      <c r="D636">
        <v>4.3</v>
      </c>
      <c r="E636" t="s">
        <v>515</v>
      </c>
      <c r="F636" t="s">
        <v>1070</v>
      </c>
      <c r="G636" t="s">
        <v>1071</v>
      </c>
      <c r="H636" t="s">
        <v>954</v>
      </c>
      <c r="I636">
        <v>0.18898999999999999</v>
      </c>
      <c r="J636">
        <v>3.5821E-3</v>
      </c>
      <c r="K636">
        <v>2.8131E-2</v>
      </c>
      <c r="L636">
        <v>2003.6</v>
      </c>
      <c r="M636">
        <v>23.253</v>
      </c>
      <c r="N636">
        <v>0.89339000000000002</v>
      </c>
      <c r="O636">
        <v>1554.7</v>
      </c>
      <c r="P636" s="1">
        <v>157510</v>
      </c>
      <c r="Q636">
        <v>-55.887</v>
      </c>
      <c r="R636">
        <v>0.95465999999999995</v>
      </c>
      <c r="S636">
        <v>0.94332000000000005</v>
      </c>
      <c r="T636">
        <v>3.1321000000000002E-2</v>
      </c>
      <c r="U636">
        <v>2.3597E-2</v>
      </c>
      <c r="V636">
        <v>-19.344999999999999</v>
      </c>
      <c r="W636">
        <v>-22.475000000000001</v>
      </c>
      <c r="X636">
        <v>0.66344999999999998</v>
      </c>
      <c r="Y636">
        <v>0.64693999999999996</v>
      </c>
      <c r="Z636">
        <v>0.89941000000000004</v>
      </c>
      <c r="AA636">
        <v>0.88392999999999999</v>
      </c>
      <c r="AB636">
        <v>4.6650999999999998E-2</v>
      </c>
      <c r="AC636">
        <v>3.6879000000000002E-2</v>
      </c>
      <c r="AD636">
        <v>16</v>
      </c>
      <c r="AE636">
        <v>16</v>
      </c>
      <c r="AF636">
        <v>0.93128999999999995</v>
      </c>
      <c r="AG636">
        <v>0.43430000000000002</v>
      </c>
      <c r="AH636">
        <v>0.49697999999999998</v>
      </c>
      <c r="AI636">
        <v>19</v>
      </c>
      <c r="AJ636">
        <v>0</v>
      </c>
      <c r="AK636">
        <v>14</v>
      </c>
      <c r="AL636">
        <v>0</v>
      </c>
      <c r="AM636">
        <v>0</v>
      </c>
      <c r="AN636">
        <v>0</v>
      </c>
      <c r="AO636">
        <v>0.93398999999999999</v>
      </c>
      <c r="AP636">
        <v>1</v>
      </c>
      <c r="AQ636">
        <v>1</v>
      </c>
      <c r="AR636" t="s">
        <v>95</v>
      </c>
      <c r="AS636" t="s">
        <v>95</v>
      </c>
      <c r="AT636" t="s">
        <v>95</v>
      </c>
      <c r="AU636" t="s">
        <v>95</v>
      </c>
      <c r="AV636" t="s">
        <v>95</v>
      </c>
      <c r="AW636" t="s">
        <v>95</v>
      </c>
      <c r="AX636" t="s">
        <v>95</v>
      </c>
      <c r="AY636" t="s">
        <v>95</v>
      </c>
      <c r="AZ636" t="s">
        <v>95</v>
      </c>
      <c r="BA636" t="s">
        <v>95</v>
      </c>
      <c r="BB636" t="s">
        <v>95</v>
      </c>
      <c r="BC636" t="s">
        <v>95</v>
      </c>
      <c r="BD636" t="s">
        <v>95</v>
      </c>
      <c r="BE636">
        <v>1</v>
      </c>
      <c r="BI636">
        <v>0</v>
      </c>
      <c r="BL636">
        <v>1</v>
      </c>
      <c r="BM636">
        <v>1</v>
      </c>
      <c r="BS636">
        <v>1</v>
      </c>
      <c r="BT636">
        <v>1</v>
      </c>
      <c r="BU636">
        <v>0</v>
      </c>
      <c r="BV636">
        <v>0</v>
      </c>
      <c r="BW636">
        <v>0</v>
      </c>
      <c r="BX636">
        <v>1</v>
      </c>
      <c r="BY636">
        <v>747</v>
      </c>
      <c r="CG636" s="4">
        <v>1</v>
      </c>
      <c r="CH636" s="4">
        <v>1</v>
      </c>
      <c r="CI636" s="5">
        <v>0</v>
      </c>
      <c r="CJ636" s="5">
        <v>0</v>
      </c>
      <c r="CK636" s="5">
        <v>0</v>
      </c>
      <c r="CL636" s="5">
        <v>1</v>
      </c>
    </row>
    <row r="637" spans="1:90" hidden="1" x14ac:dyDescent="0.2">
      <c r="A637" t="s">
        <v>1176</v>
      </c>
      <c r="B637" t="s">
        <v>951</v>
      </c>
      <c r="C637" t="s">
        <v>222</v>
      </c>
      <c r="D637">
        <v>4.3</v>
      </c>
      <c r="E637" t="s">
        <v>515</v>
      </c>
      <c r="F637" t="s">
        <v>1073</v>
      </c>
      <c r="G637" t="s">
        <v>1128</v>
      </c>
      <c r="H637" t="s">
        <v>954</v>
      </c>
      <c r="I637">
        <v>0.21246000000000001</v>
      </c>
      <c r="J637">
        <v>2.5265999999999999E-3</v>
      </c>
      <c r="K637">
        <v>1.7080999999999999E-2</v>
      </c>
      <c r="L637">
        <v>2001.3</v>
      </c>
      <c r="M637">
        <v>20.684000000000001</v>
      </c>
      <c r="N637">
        <v>0.91420999999999997</v>
      </c>
      <c r="O637">
        <v>1555.1</v>
      </c>
      <c r="P637" s="1">
        <v>157480</v>
      </c>
      <c r="Q637">
        <v>-33.566000000000003</v>
      </c>
      <c r="R637">
        <v>0.97667000000000004</v>
      </c>
      <c r="S637">
        <v>0.97082999999999997</v>
      </c>
      <c r="T637">
        <v>1.2704999999999999E-2</v>
      </c>
      <c r="U637">
        <v>1.0338999999999999E-2</v>
      </c>
      <c r="V637">
        <v>-94.724999999999994</v>
      </c>
      <c r="W637">
        <v>-109.45</v>
      </c>
      <c r="X637">
        <v>0.81372</v>
      </c>
      <c r="Y637">
        <v>0.80945999999999996</v>
      </c>
      <c r="Z637">
        <v>0.89632999999999996</v>
      </c>
      <c r="AA637">
        <v>0.88038000000000005</v>
      </c>
      <c r="AB637">
        <v>2.6779000000000001E-2</v>
      </c>
      <c r="AC637">
        <v>2.3643000000000001E-2</v>
      </c>
      <c r="AD637">
        <v>16</v>
      </c>
      <c r="AE637">
        <v>16</v>
      </c>
      <c r="AF637">
        <v>1.0095000000000001</v>
      </c>
      <c r="AG637">
        <v>0.69262000000000001</v>
      </c>
      <c r="AH637">
        <v>0.31688</v>
      </c>
      <c r="AI637">
        <v>16</v>
      </c>
      <c r="AJ637">
        <v>0</v>
      </c>
      <c r="AK637">
        <v>15</v>
      </c>
      <c r="AL637">
        <v>0</v>
      </c>
      <c r="AM637">
        <v>0</v>
      </c>
      <c r="AN637">
        <v>0</v>
      </c>
      <c r="AO637">
        <v>0.94038999999999995</v>
      </c>
      <c r="AP637">
        <v>1</v>
      </c>
      <c r="AQ637">
        <v>1</v>
      </c>
      <c r="AR637" t="s">
        <v>95</v>
      </c>
      <c r="AS637" t="s">
        <v>95</v>
      </c>
      <c r="AT637" t="s">
        <v>95</v>
      </c>
      <c r="AU637" t="s">
        <v>95</v>
      </c>
      <c r="AV637" t="s">
        <v>95</v>
      </c>
      <c r="AW637" t="s">
        <v>95</v>
      </c>
      <c r="AX637" t="s">
        <v>95</v>
      </c>
      <c r="AY637" t="s">
        <v>95</v>
      </c>
      <c r="AZ637" t="s">
        <v>95</v>
      </c>
      <c r="BA637" t="s">
        <v>95</v>
      </c>
      <c r="BB637" t="s">
        <v>95</v>
      </c>
      <c r="BC637" t="s">
        <v>96</v>
      </c>
      <c r="BD637" t="s">
        <v>95</v>
      </c>
      <c r="BE637">
        <v>1</v>
      </c>
      <c r="BI637">
        <v>0</v>
      </c>
      <c r="BM637">
        <v>1</v>
      </c>
      <c r="BS637">
        <v>0</v>
      </c>
      <c r="BT637">
        <v>1</v>
      </c>
      <c r="BU637">
        <v>0</v>
      </c>
      <c r="BV637">
        <v>0</v>
      </c>
      <c r="BW637">
        <v>0</v>
      </c>
      <c r="BX637">
        <v>0</v>
      </c>
      <c r="BY637">
        <v>748</v>
      </c>
      <c r="CG637" s="4">
        <v>0</v>
      </c>
      <c r="CH637" s="4">
        <v>1</v>
      </c>
      <c r="CI637" s="5">
        <v>0</v>
      </c>
      <c r="CJ637" s="5">
        <v>0</v>
      </c>
      <c r="CK637" s="5">
        <v>0</v>
      </c>
      <c r="CL637" s="5">
        <v>0</v>
      </c>
    </row>
    <row r="638" spans="1:90" hidden="1" x14ac:dyDescent="0.2">
      <c r="A638" t="s">
        <v>1177</v>
      </c>
      <c r="B638" t="s">
        <v>951</v>
      </c>
      <c r="C638" t="s">
        <v>222</v>
      </c>
      <c r="D638">
        <v>4.5</v>
      </c>
      <c r="E638" t="s">
        <v>994</v>
      </c>
      <c r="F638" t="s">
        <v>995</v>
      </c>
      <c r="G638" t="s">
        <v>996</v>
      </c>
      <c r="H638" t="s">
        <v>954</v>
      </c>
      <c r="I638">
        <v>0.20246</v>
      </c>
      <c r="J638">
        <v>3.5316000000000002E-3</v>
      </c>
      <c r="K638">
        <v>2.7694E-2</v>
      </c>
      <c r="L638">
        <v>2002.4</v>
      </c>
      <c r="M638">
        <v>21.704999999999998</v>
      </c>
      <c r="N638">
        <v>0.96940000000000004</v>
      </c>
      <c r="O638">
        <v>1554.8</v>
      </c>
      <c r="P638" s="1">
        <v>157510</v>
      </c>
      <c r="Q638">
        <v>-54.93</v>
      </c>
      <c r="R638">
        <v>0.98192999999999997</v>
      </c>
      <c r="S638">
        <v>0.97875000000000001</v>
      </c>
      <c r="T638">
        <v>2.4995E-2</v>
      </c>
      <c r="U638">
        <v>1.9453000000000002E-2</v>
      </c>
      <c r="V638">
        <v>-15.87</v>
      </c>
      <c r="W638">
        <v>-17.744</v>
      </c>
      <c r="X638">
        <v>0.76380999999999999</v>
      </c>
      <c r="Y638">
        <v>0.74082000000000003</v>
      </c>
      <c r="Z638">
        <v>0.90168000000000004</v>
      </c>
      <c r="AA638">
        <v>0.89075000000000004</v>
      </c>
      <c r="AB638">
        <v>5.8311000000000002E-2</v>
      </c>
      <c r="AC638">
        <v>4.7216000000000001E-2</v>
      </c>
      <c r="AD638">
        <v>21</v>
      </c>
      <c r="AE638">
        <v>21</v>
      </c>
      <c r="AF638">
        <v>0.98897000000000002</v>
      </c>
      <c r="AG638">
        <v>0.30947000000000002</v>
      </c>
      <c r="AH638">
        <v>0.67949999999999999</v>
      </c>
      <c r="AI638">
        <v>22</v>
      </c>
      <c r="AJ638">
        <v>0</v>
      </c>
      <c r="AK638">
        <v>20</v>
      </c>
      <c r="AL638">
        <v>0</v>
      </c>
      <c r="AM638">
        <v>0</v>
      </c>
      <c r="AN638">
        <v>0</v>
      </c>
      <c r="AO638">
        <v>0.95708000000000004</v>
      </c>
      <c r="AP638">
        <v>1</v>
      </c>
      <c r="AQ638">
        <v>1</v>
      </c>
      <c r="AR638" t="s">
        <v>95</v>
      </c>
      <c r="AS638" t="s">
        <v>95</v>
      </c>
      <c r="AT638" t="s">
        <v>95</v>
      </c>
      <c r="AU638" t="s">
        <v>95</v>
      </c>
      <c r="AV638" t="s">
        <v>95</v>
      </c>
      <c r="AW638" t="s">
        <v>95</v>
      </c>
      <c r="AX638" t="s">
        <v>95</v>
      </c>
      <c r="AY638" t="s">
        <v>95</v>
      </c>
      <c r="AZ638" t="s">
        <v>95</v>
      </c>
      <c r="BA638" t="s">
        <v>95</v>
      </c>
      <c r="BB638" t="s">
        <v>95</v>
      </c>
      <c r="BC638" t="s">
        <v>95</v>
      </c>
      <c r="BD638" t="s">
        <v>95</v>
      </c>
      <c r="BE638">
        <v>1</v>
      </c>
      <c r="BI638">
        <v>0</v>
      </c>
      <c r="BL638">
        <v>1</v>
      </c>
      <c r="BM638">
        <v>1</v>
      </c>
      <c r="BS638">
        <v>1</v>
      </c>
      <c r="BT638">
        <v>1</v>
      </c>
      <c r="BU638">
        <v>0</v>
      </c>
      <c r="BV638">
        <v>0</v>
      </c>
      <c r="BW638">
        <v>0</v>
      </c>
      <c r="BX638">
        <v>1</v>
      </c>
      <c r="BY638">
        <v>749</v>
      </c>
      <c r="CG638" s="4">
        <v>1</v>
      </c>
      <c r="CH638" s="4">
        <v>1</v>
      </c>
      <c r="CI638" s="5">
        <v>0</v>
      </c>
      <c r="CJ638" s="5">
        <v>0</v>
      </c>
      <c r="CK638" s="5">
        <v>0</v>
      </c>
      <c r="CL638" s="5">
        <v>1</v>
      </c>
    </row>
    <row r="639" spans="1:90" hidden="1" x14ac:dyDescent="0.2">
      <c r="A639" t="s">
        <v>1178</v>
      </c>
      <c r="B639" t="s">
        <v>951</v>
      </c>
      <c r="C639" t="s">
        <v>230</v>
      </c>
      <c r="D639">
        <v>1.1000000000000001</v>
      </c>
      <c r="E639" t="s">
        <v>90</v>
      </c>
      <c r="F639" t="s">
        <v>1096</v>
      </c>
      <c r="G639" t="s">
        <v>1179</v>
      </c>
      <c r="H639" t="s">
        <v>954</v>
      </c>
      <c r="I639">
        <v>0.15561</v>
      </c>
      <c r="J639">
        <v>0.15561</v>
      </c>
      <c r="K639">
        <v>35325</v>
      </c>
      <c r="L639">
        <v>2098.1</v>
      </c>
      <c r="M639">
        <v>28.24</v>
      </c>
      <c r="N639" s="1">
        <v>144470000000</v>
      </c>
      <c r="O639" s="1">
        <v>3.1494999999999998E-8</v>
      </c>
      <c r="P639">
        <v>1822</v>
      </c>
      <c r="Q639" s="1">
        <v>-70721000</v>
      </c>
      <c r="R639">
        <v>0.98914999999999997</v>
      </c>
      <c r="S639">
        <v>0.98760000000000003</v>
      </c>
      <c r="T639">
        <v>29515</v>
      </c>
      <c r="U639">
        <v>21893</v>
      </c>
      <c r="V639">
        <v>0.98914999999999997</v>
      </c>
      <c r="W639">
        <v>0.98816000000000004</v>
      </c>
      <c r="X639">
        <v>29515</v>
      </c>
      <c r="Y639">
        <v>21893</v>
      </c>
      <c r="Z639">
        <v>0.80825000000000002</v>
      </c>
      <c r="AA639">
        <v>0.79081999999999997</v>
      </c>
      <c r="AB639" s="1">
        <v>124080</v>
      </c>
      <c r="AC639" s="1">
        <v>101090</v>
      </c>
      <c r="AD639">
        <v>25</v>
      </c>
      <c r="AE639">
        <v>25</v>
      </c>
      <c r="AF639" s="1">
        <v>7.0093E-6</v>
      </c>
      <c r="AG639" s="1">
        <v>3.4498000000000002E-8</v>
      </c>
      <c r="AH639" s="1">
        <v>6.9747999999999997E-6</v>
      </c>
      <c r="AI639">
        <v>25</v>
      </c>
      <c r="AJ639">
        <v>0</v>
      </c>
      <c r="AK639">
        <v>24</v>
      </c>
      <c r="AL639">
        <v>0</v>
      </c>
      <c r="AM639">
        <v>0</v>
      </c>
      <c r="AN639">
        <v>1</v>
      </c>
      <c r="AO639">
        <v>0.85906000000000005</v>
      </c>
      <c r="AP639">
        <v>0</v>
      </c>
      <c r="AQ639">
        <v>0</v>
      </c>
      <c r="AR639" t="s">
        <v>95</v>
      </c>
      <c r="AS639" t="s">
        <v>95</v>
      </c>
      <c r="AT639" t="s">
        <v>95</v>
      </c>
      <c r="AU639" t="s">
        <v>95</v>
      </c>
      <c r="AV639" t="s">
        <v>95</v>
      </c>
      <c r="AW639" t="s">
        <v>95</v>
      </c>
      <c r="AX639" t="s">
        <v>95</v>
      </c>
      <c r="AY639" t="s">
        <v>94</v>
      </c>
      <c r="AZ639" t="s">
        <v>95</v>
      </c>
      <c r="BA639" t="s">
        <v>94</v>
      </c>
      <c r="BB639" t="s">
        <v>95</v>
      </c>
      <c r="BC639" t="s">
        <v>94</v>
      </c>
      <c r="BD639" t="s">
        <v>95</v>
      </c>
      <c r="BI639">
        <v>0</v>
      </c>
      <c r="BL639">
        <v>1</v>
      </c>
      <c r="BM639">
        <v>1</v>
      </c>
      <c r="BN639">
        <v>0</v>
      </c>
      <c r="BO639">
        <v>2</v>
      </c>
      <c r="BP639">
        <v>0</v>
      </c>
      <c r="BQ639">
        <v>0</v>
      </c>
      <c r="BS639">
        <v>1</v>
      </c>
      <c r="BT639">
        <v>1</v>
      </c>
      <c r="BU639">
        <v>0</v>
      </c>
      <c r="BV639">
        <v>0</v>
      </c>
      <c r="BW639">
        <v>0</v>
      </c>
      <c r="BX639">
        <v>0</v>
      </c>
      <c r="BY639">
        <v>750</v>
      </c>
      <c r="CG639" s="4">
        <v>1</v>
      </c>
      <c r="CH639" s="4">
        <v>1</v>
      </c>
      <c r="CI639" s="5">
        <v>0</v>
      </c>
      <c r="CJ639" s="5">
        <v>0</v>
      </c>
      <c r="CK639" s="5">
        <v>0</v>
      </c>
      <c r="CL639" s="5">
        <v>0</v>
      </c>
    </row>
    <row r="640" spans="1:90" hidden="1" x14ac:dyDescent="0.2">
      <c r="A640" t="s">
        <v>1180</v>
      </c>
      <c r="B640" t="s">
        <v>951</v>
      </c>
      <c r="C640" t="s">
        <v>230</v>
      </c>
      <c r="D640">
        <v>1.1000000000000001</v>
      </c>
      <c r="E640" t="s">
        <v>90</v>
      </c>
      <c r="F640" t="s">
        <v>952</v>
      </c>
      <c r="G640" t="s">
        <v>953</v>
      </c>
      <c r="H640" t="s">
        <v>954</v>
      </c>
      <c r="I640">
        <v>0.13227</v>
      </c>
      <c r="J640">
        <v>1.5851000000000001E-3</v>
      </c>
      <c r="K640">
        <v>6.2769999999999996E-3</v>
      </c>
      <c r="L640">
        <v>2026.3</v>
      </c>
      <c r="M640">
        <v>33.222999999999999</v>
      </c>
      <c r="N640">
        <v>0.40748000000000001</v>
      </c>
      <c r="O640">
        <v>1555.1</v>
      </c>
      <c r="P640" s="1">
        <v>157490</v>
      </c>
      <c r="Q640">
        <v>-12.561999999999999</v>
      </c>
      <c r="R640">
        <v>0.98260000000000003</v>
      </c>
      <c r="S640">
        <v>0.97999000000000003</v>
      </c>
      <c r="T640">
        <v>5.9788999999999997E-3</v>
      </c>
      <c r="U640">
        <v>4.1124000000000004E-3</v>
      </c>
      <c r="V640">
        <v>-1.9902</v>
      </c>
      <c r="W640">
        <v>-2.2749999999999999</v>
      </c>
      <c r="X640">
        <v>7.8370999999999996E-2</v>
      </c>
      <c r="Y640">
        <v>6.3936999999999994E-2</v>
      </c>
      <c r="Z640">
        <v>0.91910999999999998</v>
      </c>
      <c r="AA640">
        <v>0.91139999999999999</v>
      </c>
      <c r="AB640">
        <v>1.289E-2</v>
      </c>
      <c r="AC640">
        <v>1.1167E-2</v>
      </c>
      <c r="AD640">
        <v>24</v>
      </c>
      <c r="AE640">
        <v>24</v>
      </c>
      <c r="AF640">
        <v>0.37547999999999998</v>
      </c>
      <c r="AG640">
        <v>2.2700999999999999E-2</v>
      </c>
      <c r="AH640">
        <v>0.35277999999999998</v>
      </c>
      <c r="AI640">
        <v>24</v>
      </c>
      <c r="AJ640">
        <v>0</v>
      </c>
      <c r="AK640">
        <v>23</v>
      </c>
      <c r="AL640">
        <v>0</v>
      </c>
      <c r="AM640">
        <v>0</v>
      </c>
      <c r="AN640">
        <v>0</v>
      </c>
      <c r="AO640">
        <v>0.91269</v>
      </c>
      <c r="AP640">
        <v>1</v>
      </c>
      <c r="AQ640">
        <v>1</v>
      </c>
      <c r="AR640" t="s">
        <v>95</v>
      </c>
      <c r="AS640" t="s">
        <v>95</v>
      </c>
      <c r="AT640" t="s">
        <v>95</v>
      </c>
      <c r="AU640" t="s">
        <v>95</v>
      </c>
      <c r="AV640" t="s">
        <v>95</v>
      </c>
      <c r="AW640" t="s">
        <v>95</v>
      </c>
      <c r="AX640" t="s">
        <v>95</v>
      </c>
      <c r="AY640" t="s">
        <v>95</v>
      </c>
      <c r="AZ640" t="s">
        <v>95</v>
      </c>
      <c r="BA640" t="s">
        <v>95</v>
      </c>
      <c r="BB640" t="s">
        <v>95</v>
      </c>
      <c r="BC640" t="s">
        <v>95</v>
      </c>
      <c r="BD640" t="s">
        <v>95</v>
      </c>
      <c r="BI640">
        <v>0</v>
      </c>
      <c r="BL640">
        <v>1</v>
      </c>
      <c r="BM640">
        <v>1</v>
      </c>
      <c r="BN640">
        <v>0</v>
      </c>
      <c r="BO640">
        <v>0</v>
      </c>
      <c r="BP640">
        <v>0</v>
      </c>
      <c r="BQ640">
        <v>0</v>
      </c>
      <c r="BS640">
        <v>1</v>
      </c>
      <c r="BT640">
        <v>1</v>
      </c>
      <c r="BU640">
        <v>0</v>
      </c>
      <c r="BV640">
        <v>0</v>
      </c>
      <c r="BW640">
        <v>0</v>
      </c>
      <c r="BX640">
        <v>0</v>
      </c>
      <c r="BY640">
        <v>751</v>
      </c>
      <c r="CG640" s="4">
        <v>1</v>
      </c>
      <c r="CH640" s="4">
        <v>1</v>
      </c>
      <c r="CI640" s="5">
        <v>0</v>
      </c>
      <c r="CJ640" s="5">
        <v>0</v>
      </c>
      <c r="CK640" s="5">
        <v>0</v>
      </c>
      <c r="CL640" s="5">
        <v>0</v>
      </c>
    </row>
    <row r="641" spans="1:90" hidden="1" x14ac:dyDescent="0.2">
      <c r="A641" t="s">
        <v>1181</v>
      </c>
      <c r="B641" t="s">
        <v>951</v>
      </c>
      <c r="C641" t="s">
        <v>230</v>
      </c>
      <c r="D641">
        <v>1.1000000000000001</v>
      </c>
      <c r="E641" t="s">
        <v>90</v>
      </c>
      <c r="F641" t="s">
        <v>956</v>
      </c>
      <c r="G641" t="s">
        <v>107</v>
      </c>
      <c r="H641" t="s">
        <v>954</v>
      </c>
      <c r="I641">
        <v>0.13227</v>
      </c>
      <c r="J641">
        <v>1.5851000000000001E-3</v>
      </c>
      <c r="K641">
        <v>6.2769999999999996E-3</v>
      </c>
      <c r="L641">
        <v>2026.3</v>
      </c>
      <c r="M641">
        <v>33.222999999999999</v>
      </c>
      <c r="N641">
        <v>0.40748000000000001</v>
      </c>
      <c r="O641">
        <v>1555.1</v>
      </c>
      <c r="P641" s="1">
        <v>157490</v>
      </c>
      <c r="Q641">
        <v>-12.561999999999999</v>
      </c>
      <c r="R641">
        <v>0.98260000000000003</v>
      </c>
      <c r="S641">
        <v>0.97999000000000003</v>
      </c>
      <c r="T641">
        <v>5.9788999999999997E-3</v>
      </c>
      <c r="U641">
        <v>4.1124000000000004E-3</v>
      </c>
      <c r="V641">
        <v>-1.9902</v>
      </c>
      <c r="W641">
        <v>-2.2749999999999999</v>
      </c>
      <c r="X641">
        <v>7.8370999999999996E-2</v>
      </c>
      <c r="Y641">
        <v>6.3936999999999994E-2</v>
      </c>
      <c r="Z641">
        <v>0.91910999999999998</v>
      </c>
      <c r="AA641">
        <v>0.91139999999999999</v>
      </c>
      <c r="AB641">
        <v>1.289E-2</v>
      </c>
      <c r="AC641">
        <v>1.1167E-2</v>
      </c>
      <c r="AD641">
        <v>24</v>
      </c>
      <c r="AE641">
        <v>24</v>
      </c>
      <c r="AF641">
        <v>0.37547999999999998</v>
      </c>
      <c r="AG641">
        <v>2.2700999999999999E-2</v>
      </c>
      <c r="AH641">
        <v>0.35277999999999998</v>
      </c>
      <c r="AI641">
        <v>24</v>
      </c>
      <c r="AJ641">
        <v>0</v>
      </c>
      <c r="AK641">
        <v>23</v>
      </c>
      <c r="AL641">
        <v>0</v>
      </c>
      <c r="AM641">
        <v>0</v>
      </c>
      <c r="AN641">
        <v>0</v>
      </c>
      <c r="AO641">
        <v>0.91269</v>
      </c>
      <c r="AP641">
        <v>1</v>
      </c>
      <c r="AQ641">
        <v>1</v>
      </c>
      <c r="AR641" t="s">
        <v>95</v>
      </c>
      <c r="AS641" t="s">
        <v>95</v>
      </c>
      <c r="AT641" t="s">
        <v>95</v>
      </c>
      <c r="AU641" t="s">
        <v>95</v>
      </c>
      <c r="AV641" t="s">
        <v>95</v>
      </c>
      <c r="AW641" t="s">
        <v>95</v>
      </c>
      <c r="AX641" t="s">
        <v>95</v>
      </c>
      <c r="AY641" t="s">
        <v>95</v>
      </c>
      <c r="AZ641" t="s">
        <v>95</v>
      </c>
      <c r="BA641" t="s">
        <v>95</v>
      </c>
      <c r="BB641" t="s">
        <v>95</v>
      </c>
      <c r="BC641" t="s">
        <v>95</v>
      </c>
      <c r="BD641" t="s">
        <v>95</v>
      </c>
      <c r="BI641">
        <v>0</v>
      </c>
      <c r="BJ641" t="s">
        <v>108</v>
      </c>
      <c r="BK641" t="s">
        <v>109</v>
      </c>
      <c r="BL641">
        <v>1</v>
      </c>
      <c r="BM641">
        <v>1</v>
      </c>
      <c r="BN641">
        <v>1</v>
      </c>
      <c r="BO641">
        <v>1</v>
      </c>
      <c r="BP641">
        <v>0</v>
      </c>
      <c r="BQ641">
        <v>0</v>
      </c>
      <c r="BS641">
        <v>1</v>
      </c>
      <c r="BT641">
        <v>1</v>
      </c>
      <c r="BU641">
        <v>1</v>
      </c>
      <c r="BV641">
        <v>1</v>
      </c>
      <c r="BW641">
        <v>0</v>
      </c>
      <c r="BX641">
        <v>0</v>
      </c>
      <c r="BY641">
        <v>752</v>
      </c>
      <c r="CG641" s="4">
        <v>1</v>
      </c>
      <c r="CH641" s="4">
        <v>1</v>
      </c>
      <c r="CI641" s="5">
        <v>1</v>
      </c>
      <c r="CJ641" s="5">
        <v>1</v>
      </c>
      <c r="CK641" s="5">
        <v>0</v>
      </c>
      <c r="CL641" s="5">
        <v>0</v>
      </c>
    </row>
    <row r="642" spans="1:90" x14ac:dyDescent="0.2">
      <c r="A642" t="s">
        <v>1182</v>
      </c>
      <c r="B642" t="s">
        <v>951</v>
      </c>
      <c r="C642" t="s">
        <v>230</v>
      </c>
      <c r="D642">
        <v>2.4</v>
      </c>
      <c r="E642" t="s">
        <v>628</v>
      </c>
      <c r="F642" t="s">
        <v>958</v>
      </c>
      <c r="G642" t="s">
        <v>959</v>
      </c>
      <c r="H642" t="s">
        <v>954</v>
      </c>
      <c r="I642">
        <v>0.68010000000000004</v>
      </c>
      <c r="J642">
        <v>6.5123000000000004E-3</v>
      </c>
      <c r="K642">
        <v>6.0844999999999996E-3</v>
      </c>
      <c r="L642">
        <v>2007.1</v>
      </c>
      <c r="M642">
        <v>6.4615</v>
      </c>
      <c r="N642">
        <v>0.94203999999999999</v>
      </c>
      <c r="O642">
        <v>0.16402</v>
      </c>
      <c r="P642">
        <v>1750.3</v>
      </c>
      <c r="Q642">
        <v>-11.340999999999999</v>
      </c>
      <c r="R642">
        <v>0.94428999999999996</v>
      </c>
      <c r="S642" t="e">
        <f>-inf</f>
        <v>#NAME?</v>
      </c>
      <c r="T642">
        <v>6.2585999999999996E-3</v>
      </c>
      <c r="U642">
        <v>4.9404999999999996E-3</v>
      </c>
      <c r="V642">
        <v>0.71409999999999996</v>
      </c>
      <c r="W642">
        <v>0.14229</v>
      </c>
      <c r="X642">
        <v>1.4179000000000001E-2</v>
      </c>
      <c r="Y642">
        <v>1.1257E-2</v>
      </c>
      <c r="Z642">
        <v>0.72062000000000004</v>
      </c>
      <c r="AA642">
        <v>0.16187000000000001</v>
      </c>
      <c r="AB642">
        <v>1.4016000000000001E-2</v>
      </c>
      <c r="AC642">
        <v>1.1211E-2</v>
      </c>
      <c r="AD642">
        <v>4</v>
      </c>
      <c r="AE642">
        <v>4</v>
      </c>
      <c r="AF642">
        <v>1.0079</v>
      </c>
      <c r="AG642">
        <v>0.93371999999999999</v>
      </c>
      <c r="AH642">
        <v>7.4201000000000003E-2</v>
      </c>
      <c r="AI642">
        <v>11</v>
      </c>
      <c r="AJ642">
        <v>0</v>
      </c>
      <c r="AK642">
        <v>3</v>
      </c>
      <c r="AL642">
        <v>0</v>
      </c>
      <c r="AM642">
        <v>0</v>
      </c>
      <c r="AN642">
        <v>0</v>
      </c>
      <c r="AO642">
        <v>0.75443000000000005</v>
      </c>
      <c r="AP642">
        <v>1</v>
      </c>
      <c r="AQ642">
        <v>1</v>
      </c>
      <c r="AR642" t="s">
        <v>95</v>
      </c>
      <c r="AS642" t="s">
        <v>94</v>
      </c>
      <c r="AT642" t="s">
        <v>95</v>
      </c>
      <c r="AU642" t="s">
        <v>95</v>
      </c>
      <c r="AV642" t="s">
        <v>95</v>
      </c>
      <c r="AW642" t="s">
        <v>95</v>
      </c>
      <c r="AX642" t="s">
        <v>95</v>
      </c>
      <c r="AY642" t="s">
        <v>94</v>
      </c>
      <c r="AZ642" t="s">
        <v>95</v>
      </c>
      <c r="BA642" t="s">
        <v>94</v>
      </c>
      <c r="BB642" t="s">
        <v>94</v>
      </c>
      <c r="BC642" t="s">
        <v>94</v>
      </c>
      <c r="BD642" t="s">
        <v>94</v>
      </c>
      <c r="BI642">
        <v>0</v>
      </c>
      <c r="BS642">
        <v>0</v>
      </c>
      <c r="BT642">
        <v>1</v>
      </c>
      <c r="BU642">
        <v>0</v>
      </c>
      <c r="BV642">
        <v>0</v>
      </c>
      <c r="BW642">
        <v>1</v>
      </c>
      <c r="BX642">
        <v>1</v>
      </c>
      <c r="BY642">
        <v>753</v>
      </c>
      <c r="CG642" s="4">
        <v>0</v>
      </c>
      <c r="CH642" s="4">
        <v>1</v>
      </c>
      <c r="CI642" s="5">
        <v>0</v>
      </c>
      <c r="CJ642" s="5">
        <v>0</v>
      </c>
      <c r="CK642" s="5">
        <v>1</v>
      </c>
      <c r="CL642" s="5">
        <v>1</v>
      </c>
    </row>
    <row r="643" spans="1:90" hidden="1" x14ac:dyDescent="0.2">
      <c r="A643" t="s">
        <v>1183</v>
      </c>
      <c r="B643" t="s">
        <v>951</v>
      </c>
      <c r="C643" t="s">
        <v>230</v>
      </c>
      <c r="D643">
        <v>2.4</v>
      </c>
      <c r="E643" t="s">
        <v>628</v>
      </c>
      <c r="F643" t="s">
        <v>961</v>
      </c>
      <c r="G643" t="s">
        <v>959</v>
      </c>
      <c r="H643" t="s">
        <v>954</v>
      </c>
      <c r="I643">
        <v>9.4342000000000002E-3</v>
      </c>
      <c r="J643">
        <v>1.5005999999999999E-3</v>
      </c>
      <c r="K643">
        <v>5.9785000000000003E-3</v>
      </c>
      <c r="L643">
        <v>2762</v>
      </c>
      <c r="M643">
        <v>465.8</v>
      </c>
      <c r="N643">
        <v>726.2</v>
      </c>
      <c r="O643">
        <v>1555.4</v>
      </c>
      <c r="P643" s="1">
        <v>157470</v>
      </c>
      <c r="Q643">
        <v>-11.414999999999999</v>
      </c>
      <c r="R643">
        <v>0.69274000000000002</v>
      </c>
      <c r="S643" t="e">
        <f>-inf</f>
        <v>#NAME?</v>
      </c>
      <c r="T643">
        <v>1.4772E-2</v>
      </c>
      <c r="U643">
        <v>1.231E-2</v>
      </c>
      <c r="V643">
        <v>-569.45000000000005</v>
      </c>
      <c r="W643">
        <v>-1710.4</v>
      </c>
      <c r="X643">
        <v>0.63648000000000005</v>
      </c>
      <c r="Y643">
        <v>0.63592000000000004</v>
      </c>
      <c r="Z643">
        <v>0.68891000000000002</v>
      </c>
      <c r="AA643">
        <v>6.6718E-2</v>
      </c>
      <c r="AB643">
        <v>1.4864E-2</v>
      </c>
      <c r="AC643">
        <v>1.2237E-2</v>
      </c>
      <c r="AD643">
        <v>4</v>
      </c>
      <c r="AE643">
        <v>4</v>
      </c>
      <c r="AF643">
        <v>9.1847999999999995E-4</v>
      </c>
      <c r="AG643">
        <v>8.2801000000000001E-4</v>
      </c>
      <c r="AH643" s="1">
        <v>9.0470999999999995E-5</v>
      </c>
      <c r="AI643">
        <v>11</v>
      </c>
      <c r="AJ643">
        <v>0</v>
      </c>
      <c r="AK643">
        <v>2</v>
      </c>
      <c r="AL643">
        <v>0</v>
      </c>
      <c r="AM643">
        <v>1</v>
      </c>
      <c r="AN643">
        <v>0</v>
      </c>
      <c r="AO643">
        <v>0.74328000000000005</v>
      </c>
      <c r="AP643">
        <v>1</v>
      </c>
      <c r="AQ643">
        <v>1</v>
      </c>
      <c r="AR643" t="s">
        <v>94</v>
      </c>
      <c r="AS643" t="s">
        <v>94</v>
      </c>
      <c r="AT643" t="s">
        <v>95</v>
      </c>
      <c r="AU643" t="s">
        <v>95</v>
      </c>
      <c r="AV643" t="s">
        <v>95</v>
      </c>
      <c r="AW643" t="s">
        <v>95</v>
      </c>
      <c r="AX643" t="s">
        <v>95</v>
      </c>
      <c r="AY643" t="s">
        <v>94</v>
      </c>
      <c r="AZ643" t="s">
        <v>95</v>
      </c>
      <c r="BA643" t="s">
        <v>94</v>
      </c>
      <c r="BB643" t="s">
        <v>94</v>
      </c>
      <c r="BC643" t="s">
        <v>94</v>
      </c>
      <c r="BD643" t="s">
        <v>94</v>
      </c>
      <c r="BI643">
        <v>0</v>
      </c>
      <c r="BS643">
        <v>1</v>
      </c>
      <c r="BT643">
        <v>1</v>
      </c>
      <c r="BU643">
        <v>0</v>
      </c>
      <c r="BV643">
        <v>0</v>
      </c>
      <c r="BW643">
        <v>0</v>
      </c>
      <c r="BX643">
        <v>0</v>
      </c>
      <c r="BY643">
        <v>754</v>
      </c>
      <c r="CG643" s="4">
        <v>1</v>
      </c>
      <c r="CH643" s="4">
        <v>1</v>
      </c>
      <c r="CI643" s="5">
        <v>0</v>
      </c>
      <c r="CJ643" s="5">
        <v>0</v>
      </c>
      <c r="CK643" s="5">
        <v>0</v>
      </c>
      <c r="CL643" s="5">
        <v>0</v>
      </c>
    </row>
    <row r="644" spans="1:90" hidden="1" x14ac:dyDescent="0.2">
      <c r="A644" t="s">
        <v>1184</v>
      </c>
      <c r="B644" t="s">
        <v>951</v>
      </c>
      <c r="C644" t="s">
        <v>230</v>
      </c>
      <c r="D644">
        <v>2.4</v>
      </c>
      <c r="E644" t="s">
        <v>628</v>
      </c>
      <c r="F644" t="s">
        <v>963</v>
      </c>
      <c r="G644" t="s">
        <v>959</v>
      </c>
      <c r="H644" t="s">
        <v>954</v>
      </c>
      <c r="I644">
        <v>0.14874999999999999</v>
      </c>
      <c r="J644">
        <v>1.4071999999999999E-2</v>
      </c>
      <c r="K644">
        <v>1.1083000000000001E-2</v>
      </c>
      <c r="L644">
        <v>2000.6</v>
      </c>
      <c r="M644">
        <v>29.542999999999999</v>
      </c>
      <c r="N644">
        <v>0.86865999999999999</v>
      </c>
      <c r="O644">
        <v>6.0748000000000003E-2</v>
      </c>
      <c r="P644">
        <v>1834.7</v>
      </c>
      <c r="Q644">
        <v>-21.562000000000001</v>
      </c>
      <c r="R644">
        <v>0.99746000000000001</v>
      </c>
      <c r="S644" t="e">
        <f>-inf</f>
        <v>#NAME?</v>
      </c>
      <c r="T644">
        <v>2.1061000000000001E-3</v>
      </c>
      <c r="U644">
        <v>1.8674E-3</v>
      </c>
      <c r="V644">
        <v>0.95626</v>
      </c>
      <c r="W644">
        <v>0.86878999999999995</v>
      </c>
      <c r="X644">
        <v>8.7313000000000009E-3</v>
      </c>
      <c r="Y644">
        <v>8.3353999999999998E-3</v>
      </c>
      <c r="Z644">
        <v>0.96448</v>
      </c>
      <c r="AA644">
        <v>0.89342999999999995</v>
      </c>
      <c r="AB644">
        <v>7.8688000000000004E-3</v>
      </c>
      <c r="AC644">
        <v>7.4957000000000001E-3</v>
      </c>
      <c r="AD644">
        <v>4</v>
      </c>
      <c r="AE644">
        <v>4</v>
      </c>
      <c r="AF644">
        <v>0.95318999999999998</v>
      </c>
      <c r="AG644">
        <v>0.82621</v>
      </c>
      <c r="AH644">
        <v>0.12698000000000001</v>
      </c>
      <c r="AI644">
        <v>11</v>
      </c>
      <c r="AJ644">
        <v>0</v>
      </c>
      <c r="AK644">
        <v>3</v>
      </c>
      <c r="AL644">
        <v>0</v>
      </c>
      <c r="AM644">
        <v>0</v>
      </c>
      <c r="AN644">
        <v>0</v>
      </c>
      <c r="AO644">
        <v>0.75161</v>
      </c>
      <c r="AP644">
        <v>1</v>
      </c>
      <c r="AQ644">
        <v>1</v>
      </c>
      <c r="AR644" t="s">
        <v>95</v>
      </c>
      <c r="AS644" t="s">
        <v>94</v>
      </c>
      <c r="AT644" t="s">
        <v>95</v>
      </c>
      <c r="AU644" t="s">
        <v>95</v>
      </c>
      <c r="AV644" t="s">
        <v>95</v>
      </c>
      <c r="AW644" t="s">
        <v>95</v>
      </c>
      <c r="AX644" t="s">
        <v>95</v>
      </c>
      <c r="AY644" t="s">
        <v>94</v>
      </c>
      <c r="AZ644" t="s">
        <v>95</v>
      </c>
      <c r="BA644" t="s">
        <v>94</v>
      </c>
      <c r="BB644" t="s">
        <v>94</v>
      </c>
      <c r="BC644" t="s">
        <v>94</v>
      </c>
      <c r="BD644" t="s">
        <v>94</v>
      </c>
      <c r="BI644">
        <v>0</v>
      </c>
      <c r="BS644">
        <v>1</v>
      </c>
      <c r="BT644">
        <v>1</v>
      </c>
      <c r="BU644">
        <v>0</v>
      </c>
      <c r="BV644">
        <v>0</v>
      </c>
      <c r="BW644">
        <v>0</v>
      </c>
      <c r="BX644">
        <v>0</v>
      </c>
      <c r="BY644">
        <v>755</v>
      </c>
      <c r="CG644" s="4">
        <v>1</v>
      </c>
      <c r="CH644" s="4">
        <v>1</v>
      </c>
      <c r="CI644" s="5">
        <v>0</v>
      </c>
      <c r="CJ644" s="5">
        <v>0</v>
      </c>
      <c r="CK644" s="5">
        <v>0</v>
      </c>
      <c r="CL644" s="5">
        <v>0</v>
      </c>
    </row>
    <row r="645" spans="1:90" x14ac:dyDescent="0.2">
      <c r="A645" t="s">
        <v>1185</v>
      </c>
      <c r="B645" t="s">
        <v>951</v>
      </c>
      <c r="C645" t="s">
        <v>230</v>
      </c>
      <c r="D645">
        <v>2.5</v>
      </c>
      <c r="E645" t="s">
        <v>632</v>
      </c>
      <c r="F645" t="s">
        <v>1020</v>
      </c>
      <c r="G645" t="s">
        <v>1021</v>
      </c>
      <c r="H645" t="s">
        <v>954</v>
      </c>
      <c r="K645">
        <v>2.1899999999999999E-2</v>
      </c>
      <c r="Q645">
        <v>-43.334000000000003</v>
      </c>
      <c r="Z645">
        <v>1</v>
      </c>
      <c r="AA645">
        <v>1</v>
      </c>
      <c r="AB645" s="1">
        <v>2.2036999999999999E-15</v>
      </c>
      <c r="AC645" s="1">
        <v>1.6653000000000001E-15</v>
      </c>
      <c r="AD645">
        <v>2</v>
      </c>
      <c r="AE645">
        <v>2</v>
      </c>
      <c r="AI645">
        <v>6</v>
      </c>
      <c r="AJ645">
        <v>0</v>
      </c>
      <c r="AK645">
        <v>1</v>
      </c>
      <c r="AL645">
        <v>0</v>
      </c>
      <c r="AM645">
        <v>0</v>
      </c>
      <c r="AN645">
        <v>0</v>
      </c>
      <c r="AO645">
        <v>0.49343999999999999</v>
      </c>
      <c r="AP645">
        <v>1</v>
      </c>
      <c r="AQ645">
        <v>1</v>
      </c>
      <c r="AR645" t="s">
        <v>96</v>
      </c>
      <c r="AS645" t="s">
        <v>96</v>
      </c>
      <c r="AT645" t="s">
        <v>95</v>
      </c>
      <c r="AU645" t="s">
        <v>95</v>
      </c>
      <c r="AV645" t="s">
        <v>95</v>
      </c>
      <c r="AW645" t="s">
        <v>95</v>
      </c>
      <c r="AX645" t="s">
        <v>94</v>
      </c>
      <c r="AY645" t="s">
        <v>94</v>
      </c>
      <c r="AZ645" t="s">
        <v>95</v>
      </c>
      <c r="BA645" t="s">
        <v>96</v>
      </c>
      <c r="BB645" t="s">
        <v>96</v>
      </c>
      <c r="BC645" t="s">
        <v>96</v>
      </c>
      <c r="BD645" t="s">
        <v>96</v>
      </c>
      <c r="BI645">
        <v>0</v>
      </c>
      <c r="BS645">
        <v>0</v>
      </c>
      <c r="BT645">
        <v>1</v>
      </c>
      <c r="BU645">
        <v>0</v>
      </c>
      <c r="BV645">
        <v>0</v>
      </c>
      <c r="BW645">
        <v>1</v>
      </c>
      <c r="BX645">
        <v>1</v>
      </c>
      <c r="BY645">
        <v>756</v>
      </c>
      <c r="CG645" s="4">
        <v>0</v>
      </c>
      <c r="CH645" s="4">
        <v>1</v>
      </c>
      <c r="CI645" s="5">
        <v>0</v>
      </c>
      <c r="CJ645" s="5">
        <v>0</v>
      </c>
      <c r="CK645" s="5">
        <v>1</v>
      </c>
      <c r="CL645" s="5">
        <v>1</v>
      </c>
    </row>
    <row r="646" spans="1:90" x14ac:dyDescent="0.2">
      <c r="A646" t="s">
        <v>1186</v>
      </c>
      <c r="B646" t="s">
        <v>951</v>
      </c>
      <c r="C646" t="s">
        <v>230</v>
      </c>
      <c r="D646">
        <v>3.5</v>
      </c>
      <c r="E646" t="s">
        <v>317</v>
      </c>
      <c r="F646" t="s">
        <v>318</v>
      </c>
      <c r="G646" t="s">
        <v>319</v>
      </c>
      <c r="H646" t="s">
        <v>954</v>
      </c>
      <c r="I646">
        <v>0.11914</v>
      </c>
      <c r="J646">
        <v>6.5975000000000006E-2</v>
      </c>
      <c r="K646">
        <v>78.981999999999999</v>
      </c>
      <c r="L646">
        <v>2013.9</v>
      </c>
      <c r="M646">
        <v>36.884</v>
      </c>
      <c r="N646">
        <v>4322.1000000000004</v>
      </c>
      <c r="O646">
        <v>1.0805E-2</v>
      </c>
      <c r="P646">
        <v>1830.6</v>
      </c>
      <c r="Q646" s="1">
        <v>-156930</v>
      </c>
      <c r="R646">
        <v>0.99568999999999996</v>
      </c>
      <c r="S646">
        <v>0.99536999999999998</v>
      </c>
      <c r="T646">
        <v>69.638999999999996</v>
      </c>
      <c r="U646">
        <v>59.113999999999997</v>
      </c>
      <c r="V646">
        <v>0.97062000000000004</v>
      </c>
      <c r="W646">
        <v>0.96921999999999997</v>
      </c>
      <c r="X646">
        <v>181.73</v>
      </c>
      <c r="Y646">
        <v>160.43</v>
      </c>
      <c r="Z646">
        <v>0.93618999999999997</v>
      </c>
      <c r="AA646">
        <v>0.93315000000000003</v>
      </c>
      <c r="AB646">
        <v>267.81</v>
      </c>
      <c r="AC646">
        <v>241.08</v>
      </c>
      <c r="AD646">
        <v>45</v>
      </c>
      <c r="AE646">
        <v>45</v>
      </c>
      <c r="AF646">
        <v>0.74568999999999996</v>
      </c>
      <c r="AG646">
        <v>1.6195999999999999E-3</v>
      </c>
      <c r="AH646">
        <v>0.74407999999999996</v>
      </c>
      <c r="AI646">
        <v>45</v>
      </c>
      <c r="AJ646">
        <v>0</v>
      </c>
      <c r="AK646">
        <v>44</v>
      </c>
      <c r="AL646">
        <v>0</v>
      </c>
      <c r="AM646">
        <v>0</v>
      </c>
      <c r="AN646">
        <v>1</v>
      </c>
      <c r="AO646">
        <v>0.95328999999999997</v>
      </c>
      <c r="AP646">
        <v>0</v>
      </c>
      <c r="AQ646">
        <v>0</v>
      </c>
      <c r="AR646" t="s">
        <v>95</v>
      </c>
      <c r="AS646" t="s">
        <v>95</v>
      </c>
      <c r="AT646" t="s">
        <v>95</v>
      </c>
      <c r="AU646" t="s">
        <v>95</v>
      </c>
      <c r="AV646" t="s">
        <v>95</v>
      </c>
      <c r="AW646" t="s">
        <v>95</v>
      </c>
      <c r="AX646" t="s">
        <v>95</v>
      </c>
      <c r="AY646" t="s">
        <v>95</v>
      </c>
      <c r="AZ646" t="s">
        <v>95</v>
      </c>
      <c r="BA646" t="s">
        <v>95</v>
      </c>
      <c r="BB646" t="s">
        <v>95</v>
      </c>
      <c r="BC646" t="s">
        <v>95</v>
      </c>
      <c r="BD646" t="s">
        <v>95</v>
      </c>
      <c r="BI646">
        <v>0</v>
      </c>
      <c r="BJ646" t="s">
        <v>137</v>
      </c>
      <c r="BK646" t="s">
        <v>133</v>
      </c>
      <c r="BL646">
        <v>1</v>
      </c>
      <c r="BM646">
        <v>1</v>
      </c>
      <c r="BN646">
        <v>0</v>
      </c>
      <c r="BO646">
        <v>0</v>
      </c>
      <c r="BP646">
        <v>1</v>
      </c>
      <c r="BQ646">
        <v>1</v>
      </c>
      <c r="BS646">
        <v>1</v>
      </c>
      <c r="BT646">
        <v>1</v>
      </c>
      <c r="BU646">
        <v>0</v>
      </c>
      <c r="BV646">
        <v>0</v>
      </c>
      <c r="BW646">
        <v>1</v>
      </c>
      <c r="BX646">
        <v>1</v>
      </c>
      <c r="BY646">
        <v>757</v>
      </c>
      <c r="CG646" s="4">
        <v>1</v>
      </c>
      <c r="CH646" s="4">
        <v>1</v>
      </c>
      <c r="CI646" s="5">
        <v>0</v>
      </c>
      <c r="CJ646" s="5">
        <v>0</v>
      </c>
      <c r="CK646" s="5">
        <v>1</v>
      </c>
      <c r="CL646" s="5">
        <v>1</v>
      </c>
    </row>
    <row r="647" spans="1:90" hidden="1" x14ac:dyDescent="0.2">
      <c r="A647" t="s">
        <v>1187</v>
      </c>
      <c r="B647" t="s">
        <v>951</v>
      </c>
      <c r="C647" t="s">
        <v>230</v>
      </c>
      <c r="D647">
        <v>3.5</v>
      </c>
      <c r="E647" t="s">
        <v>317</v>
      </c>
      <c r="F647" t="s">
        <v>321</v>
      </c>
      <c r="G647" t="s">
        <v>322</v>
      </c>
      <c r="H647" t="s">
        <v>954</v>
      </c>
      <c r="I647">
        <v>0.17732000000000001</v>
      </c>
      <c r="J647">
        <v>2.9742999999999999E-2</v>
      </c>
      <c r="K647">
        <v>2.6814</v>
      </c>
      <c r="L647">
        <v>1995.5</v>
      </c>
      <c r="M647">
        <v>24.783000000000001</v>
      </c>
      <c r="N647">
        <v>112.18</v>
      </c>
      <c r="O647">
        <v>2.0438000000000001</v>
      </c>
      <c r="P647">
        <v>1884.2</v>
      </c>
      <c r="Q647">
        <v>-5296.6</v>
      </c>
      <c r="R647">
        <v>0.57313999999999998</v>
      </c>
      <c r="S647">
        <v>0.54190000000000005</v>
      </c>
      <c r="T647">
        <v>32.423000000000002</v>
      </c>
      <c r="U647">
        <v>23.605</v>
      </c>
      <c r="V647">
        <v>0.40161000000000002</v>
      </c>
      <c r="W647">
        <v>0.37312000000000001</v>
      </c>
      <c r="X647">
        <v>38.389000000000003</v>
      </c>
      <c r="Y647">
        <v>29.715</v>
      </c>
      <c r="Z647">
        <v>0.49242000000000002</v>
      </c>
      <c r="AA647">
        <v>0.46825</v>
      </c>
      <c r="AB647">
        <v>35.356000000000002</v>
      </c>
      <c r="AC647">
        <v>24.634</v>
      </c>
      <c r="AD647">
        <v>45</v>
      </c>
      <c r="AE647">
        <v>45</v>
      </c>
      <c r="AF647">
        <v>1.462</v>
      </c>
      <c r="AG647">
        <v>3.5658000000000002E-2</v>
      </c>
      <c r="AH647">
        <v>1.4262999999999999</v>
      </c>
      <c r="AI647">
        <v>45</v>
      </c>
      <c r="AJ647">
        <v>25</v>
      </c>
      <c r="AK647">
        <v>0</v>
      </c>
      <c r="AL647">
        <v>1</v>
      </c>
      <c r="AM647">
        <v>0</v>
      </c>
      <c r="AN647">
        <v>1</v>
      </c>
      <c r="AO647">
        <v>0.95903000000000005</v>
      </c>
      <c r="AP647">
        <v>0</v>
      </c>
      <c r="AQ647">
        <v>0</v>
      </c>
      <c r="AR647" t="s">
        <v>94</v>
      </c>
      <c r="AS647" t="s">
        <v>95</v>
      </c>
      <c r="AT647" t="s">
        <v>95</v>
      </c>
      <c r="AU647" t="s">
        <v>95</v>
      </c>
      <c r="AV647" t="s">
        <v>94</v>
      </c>
      <c r="AW647" t="s">
        <v>94</v>
      </c>
      <c r="AX647" t="s">
        <v>95</v>
      </c>
      <c r="AY647" t="s">
        <v>95</v>
      </c>
      <c r="AZ647" t="s">
        <v>95</v>
      </c>
      <c r="BA647" t="s">
        <v>94</v>
      </c>
      <c r="BB647" t="s">
        <v>94</v>
      </c>
      <c r="BC647" t="s">
        <v>94</v>
      </c>
      <c r="BD647" t="s">
        <v>94</v>
      </c>
      <c r="BI647">
        <v>0</v>
      </c>
      <c r="BJ647" t="s">
        <v>132</v>
      </c>
      <c r="BK647" t="s">
        <v>133</v>
      </c>
      <c r="BL647">
        <v>1</v>
      </c>
      <c r="BM647">
        <v>1</v>
      </c>
      <c r="BN647">
        <v>0</v>
      </c>
      <c r="BO647">
        <v>0</v>
      </c>
      <c r="BP647">
        <v>0</v>
      </c>
      <c r="BQ647">
        <v>0</v>
      </c>
      <c r="BS647">
        <v>1</v>
      </c>
      <c r="BT647">
        <v>1</v>
      </c>
      <c r="BU647">
        <v>0</v>
      </c>
      <c r="BV647">
        <v>0</v>
      </c>
      <c r="BW647">
        <v>0</v>
      </c>
      <c r="BX647">
        <v>0</v>
      </c>
      <c r="BY647">
        <v>758</v>
      </c>
      <c r="CG647" s="4">
        <v>1</v>
      </c>
      <c r="CH647" s="4">
        <v>1</v>
      </c>
      <c r="CI647" s="5">
        <v>0</v>
      </c>
      <c r="CJ647" s="5">
        <v>0</v>
      </c>
      <c r="CK647" s="5">
        <v>0</v>
      </c>
      <c r="CL647" s="5">
        <v>0</v>
      </c>
    </row>
    <row r="648" spans="1:90" hidden="1" x14ac:dyDescent="0.2">
      <c r="A648" t="s">
        <v>1188</v>
      </c>
      <c r="B648" t="s">
        <v>951</v>
      </c>
      <c r="C648" t="s">
        <v>230</v>
      </c>
      <c r="D648">
        <v>3.5</v>
      </c>
      <c r="E648" t="s">
        <v>317</v>
      </c>
      <c r="F648" t="s">
        <v>325</v>
      </c>
      <c r="G648" t="s">
        <v>326</v>
      </c>
      <c r="H648" t="s">
        <v>954</v>
      </c>
      <c r="I648">
        <v>0.17402999999999999</v>
      </c>
      <c r="J648">
        <v>7.1080000000000004E-2</v>
      </c>
      <c r="K648">
        <v>5.8510999999999997</v>
      </c>
      <c r="L648">
        <v>2012.2</v>
      </c>
      <c r="M648">
        <v>25.251000000000001</v>
      </c>
      <c r="N648">
        <v>272.63</v>
      </c>
      <c r="O648">
        <v>0.16148999999999999</v>
      </c>
      <c r="P648">
        <v>1919.4</v>
      </c>
      <c r="Q648">
        <v>-11634</v>
      </c>
      <c r="R648">
        <v>0.73546999999999996</v>
      </c>
      <c r="S648">
        <v>0.71611000000000002</v>
      </c>
      <c r="T648">
        <v>48.085000000000001</v>
      </c>
      <c r="U648">
        <v>26.808</v>
      </c>
      <c r="V648">
        <v>0.68949000000000005</v>
      </c>
      <c r="W648">
        <v>0.67469999999999997</v>
      </c>
      <c r="X648">
        <v>52.095999999999997</v>
      </c>
      <c r="Y648">
        <v>36.619999999999997</v>
      </c>
      <c r="Z648">
        <v>0.66064999999999996</v>
      </c>
      <c r="AA648">
        <v>0.64449000000000001</v>
      </c>
      <c r="AB648">
        <v>54.462000000000003</v>
      </c>
      <c r="AC648">
        <v>40.97</v>
      </c>
      <c r="AD648">
        <v>45</v>
      </c>
      <c r="AE648">
        <v>36</v>
      </c>
      <c r="AF648">
        <v>1.3388</v>
      </c>
      <c r="AG648">
        <v>3.6679E-3</v>
      </c>
      <c r="AH648">
        <v>1.3351</v>
      </c>
      <c r="AI648">
        <v>36</v>
      </c>
      <c r="AJ648">
        <v>3</v>
      </c>
      <c r="AK648">
        <v>35</v>
      </c>
      <c r="AL648">
        <v>0</v>
      </c>
      <c r="AM648">
        <v>0</v>
      </c>
      <c r="AN648">
        <v>1</v>
      </c>
      <c r="AO648">
        <v>0.93025999999999998</v>
      </c>
      <c r="AP648">
        <v>0</v>
      </c>
      <c r="AQ648">
        <v>0</v>
      </c>
      <c r="AR648" t="s">
        <v>95</v>
      </c>
      <c r="AS648" t="s">
        <v>95</v>
      </c>
      <c r="AT648" t="s">
        <v>95</v>
      </c>
      <c r="AU648" t="s">
        <v>95</v>
      </c>
      <c r="AV648" t="s">
        <v>95</v>
      </c>
      <c r="AW648" t="s">
        <v>95</v>
      </c>
      <c r="AX648" t="s">
        <v>95</v>
      </c>
      <c r="AY648" t="s">
        <v>95</v>
      </c>
      <c r="AZ648" t="s">
        <v>95</v>
      </c>
      <c r="BA648" t="s">
        <v>95</v>
      </c>
      <c r="BB648" t="s">
        <v>95</v>
      </c>
      <c r="BC648" t="s">
        <v>95</v>
      </c>
      <c r="BD648" t="s">
        <v>95</v>
      </c>
      <c r="BI648">
        <v>0</v>
      </c>
      <c r="BJ648" t="s">
        <v>132</v>
      </c>
      <c r="BK648" t="s">
        <v>133</v>
      </c>
      <c r="BL648">
        <v>1</v>
      </c>
      <c r="BM648">
        <v>1</v>
      </c>
      <c r="BN648">
        <v>0</v>
      </c>
      <c r="BO648">
        <v>0</v>
      </c>
      <c r="BP648">
        <v>0</v>
      </c>
      <c r="BQ648">
        <v>0</v>
      </c>
      <c r="BS648">
        <v>1</v>
      </c>
      <c r="BT648">
        <v>1</v>
      </c>
      <c r="BU648">
        <v>0</v>
      </c>
      <c r="BV648">
        <v>0</v>
      </c>
      <c r="BW648">
        <v>0</v>
      </c>
      <c r="BX648">
        <v>0</v>
      </c>
      <c r="BY648">
        <v>759</v>
      </c>
      <c r="CG648" s="4">
        <v>1</v>
      </c>
      <c r="CH648" s="4">
        <v>1</v>
      </c>
      <c r="CI648" s="5">
        <v>0</v>
      </c>
      <c r="CJ648" s="5">
        <v>0</v>
      </c>
      <c r="CK648" s="5">
        <v>0</v>
      </c>
      <c r="CL648" s="5">
        <v>0</v>
      </c>
    </row>
    <row r="649" spans="1:90" hidden="1" x14ac:dyDescent="0.2">
      <c r="A649" t="s">
        <v>1189</v>
      </c>
      <c r="B649" t="s">
        <v>951</v>
      </c>
      <c r="C649" t="s">
        <v>230</v>
      </c>
      <c r="D649">
        <v>3.5</v>
      </c>
      <c r="E649" t="s">
        <v>317</v>
      </c>
      <c r="F649" t="s">
        <v>328</v>
      </c>
      <c r="G649" t="s">
        <v>329</v>
      </c>
      <c r="H649" t="s">
        <v>954</v>
      </c>
      <c r="I649">
        <v>3.5148999999999999</v>
      </c>
      <c r="J649">
        <v>8.5566000000000003E-2</v>
      </c>
      <c r="K649">
        <v>125.05</v>
      </c>
      <c r="L649">
        <v>2012.4</v>
      </c>
      <c r="M649">
        <v>1.2502</v>
      </c>
      <c r="N649">
        <v>4781.8999999999996</v>
      </c>
      <c r="O649">
        <v>7.8220000000000008E-3</v>
      </c>
      <c r="P649">
        <v>1865.4</v>
      </c>
      <c r="Q649" s="1">
        <v>-248840</v>
      </c>
      <c r="R649">
        <v>0.47915999999999997</v>
      </c>
      <c r="S649">
        <v>0.44105</v>
      </c>
      <c r="T649">
        <v>2017.5</v>
      </c>
      <c r="U649">
        <v>1038.8</v>
      </c>
      <c r="V649">
        <v>0.38608999999999999</v>
      </c>
      <c r="W649">
        <v>0.35686000000000001</v>
      </c>
      <c r="X649">
        <v>2190.3000000000002</v>
      </c>
      <c r="Y649">
        <v>1264.7</v>
      </c>
      <c r="Z649">
        <v>0.33750000000000002</v>
      </c>
      <c r="AA649">
        <v>0.30596000000000001</v>
      </c>
      <c r="AB649">
        <v>2275.3000000000002</v>
      </c>
      <c r="AC649">
        <v>1473</v>
      </c>
      <c r="AD649">
        <v>45</v>
      </c>
      <c r="AE649">
        <v>32</v>
      </c>
      <c r="AF649">
        <v>2.4468999999999999</v>
      </c>
      <c r="AG649" s="1">
        <v>2.614E-5</v>
      </c>
      <c r="AH649">
        <v>2.4468999999999999</v>
      </c>
      <c r="AI649">
        <v>35</v>
      </c>
      <c r="AJ649">
        <v>2</v>
      </c>
      <c r="AK649">
        <v>31</v>
      </c>
      <c r="AL649">
        <v>0</v>
      </c>
      <c r="AM649">
        <v>0</v>
      </c>
      <c r="AN649">
        <v>1</v>
      </c>
      <c r="AO649">
        <v>0.68515999999999999</v>
      </c>
      <c r="AP649">
        <v>0</v>
      </c>
      <c r="AQ649">
        <v>0</v>
      </c>
      <c r="AR649" t="s">
        <v>94</v>
      </c>
      <c r="AS649" t="s">
        <v>95</v>
      </c>
      <c r="AT649" t="s">
        <v>95</v>
      </c>
      <c r="AU649" t="s">
        <v>94</v>
      </c>
      <c r="AV649" t="s">
        <v>94</v>
      </c>
      <c r="AW649" t="s">
        <v>94</v>
      </c>
      <c r="AX649" t="s">
        <v>94</v>
      </c>
      <c r="AY649" t="s">
        <v>95</v>
      </c>
      <c r="AZ649" t="s">
        <v>95</v>
      </c>
      <c r="BA649" t="s">
        <v>94</v>
      </c>
      <c r="BB649" t="s">
        <v>94</v>
      </c>
      <c r="BC649" t="s">
        <v>94</v>
      </c>
      <c r="BD649" t="s">
        <v>94</v>
      </c>
      <c r="BI649">
        <v>0</v>
      </c>
      <c r="BJ649" t="s">
        <v>132</v>
      </c>
      <c r="BK649" t="s">
        <v>133</v>
      </c>
      <c r="BL649">
        <v>1</v>
      </c>
      <c r="BM649">
        <v>1</v>
      </c>
      <c r="BN649">
        <v>0</v>
      </c>
      <c r="BO649">
        <v>0</v>
      </c>
      <c r="BP649">
        <v>0</v>
      </c>
      <c r="BQ649">
        <v>0</v>
      </c>
      <c r="BS649">
        <v>0</v>
      </c>
      <c r="BT649">
        <v>1</v>
      </c>
      <c r="BU649">
        <v>0</v>
      </c>
      <c r="BV649">
        <v>0</v>
      </c>
      <c r="BW649">
        <v>0</v>
      </c>
      <c r="BX649">
        <v>0</v>
      </c>
      <c r="BY649">
        <v>760</v>
      </c>
      <c r="BZ649" t="s">
        <v>123</v>
      </c>
      <c r="CG649" s="4">
        <v>1</v>
      </c>
      <c r="CH649" s="4">
        <v>1</v>
      </c>
      <c r="CI649" s="5">
        <v>0</v>
      </c>
      <c r="CJ649" s="5">
        <v>0</v>
      </c>
      <c r="CK649" s="5">
        <v>0</v>
      </c>
      <c r="CL649" s="5">
        <v>0</v>
      </c>
    </row>
    <row r="650" spans="1:90" hidden="1" x14ac:dyDescent="0.2">
      <c r="A650" t="s">
        <v>1190</v>
      </c>
      <c r="B650" t="s">
        <v>951</v>
      </c>
      <c r="C650" t="s">
        <v>230</v>
      </c>
      <c r="D650">
        <v>3.5</v>
      </c>
      <c r="E650" t="s">
        <v>317</v>
      </c>
      <c r="F650" t="s">
        <v>331</v>
      </c>
      <c r="G650" t="s">
        <v>329</v>
      </c>
      <c r="H650" t="s">
        <v>954</v>
      </c>
      <c r="I650">
        <v>0.38124999999999998</v>
      </c>
      <c r="J650">
        <v>8.2649E-2</v>
      </c>
      <c r="K650">
        <v>897.33</v>
      </c>
      <c r="L650">
        <v>2013.9</v>
      </c>
      <c r="M650">
        <v>11.526</v>
      </c>
      <c r="N650">
        <v>41227</v>
      </c>
      <c r="O650">
        <v>2.3476E-3</v>
      </c>
      <c r="P650">
        <v>1821.4</v>
      </c>
      <c r="Q650" s="1">
        <v>-1785100</v>
      </c>
      <c r="R650">
        <v>0.33798</v>
      </c>
      <c r="S650">
        <v>0.28953000000000001</v>
      </c>
      <c r="T650">
        <v>18495</v>
      </c>
      <c r="U650">
        <v>7897.9</v>
      </c>
      <c r="V650">
        <v>0.29971999999999999</v>
      </c>
      <c r="W650">
        <v>0.26638000000000001</v>
      </c>
      <c r="X650">
        <v>19022</v>
      </c>
      <c r="Y650">
        <v>8904.7000000000007</v>
      </c>
      <c r="Z650">
        <v>0.26284999999999997</v>
      </c>
      <c r="AA650">
        <v>0.22775000000000001</v>
      </c>
      <c r="AB650">
        <v>19516</v>
      </c>
      <c r="AC650">
        <v>10163</v>
      </c>
      <c r="AD650">
        <v>45</v>
      </c>
      <c r="AE650">
        <v>36</v>
      </c>
      <c r="AF650">
        <v>3.2584</v>
      </c>
      <c r="AG650">
        <v>2.6138000000000002E-4</v>
      </c>
      <c r="AH650">
        <v>3.2581000000000002</v>
      </c>
      <c r="AI650">
        <v>40</v>
      </c>
      <c r="AJ650">
        <v>3</v>
      </c>
      <c r="AK650">
        <v>34</v>
      </c>
      <c r="AL650">
        <v>0</v>
      </c>
      <c r="AM650">
        <v>1</v>
      </c>
      <c r="AN650">
        <v>1</v>
      </c>
      <c r="AO650">
        <v>0.40945999999999999</v>
      </c>
      <c r="AP650">
        <v>0</v>
      </c>
      <c r="AQ650">
        <v>0</v>
      </c>
      <c r="AR650" t="s">
        <v>94</v>
      </c>
      <c r="AS650" t="s">
        <v>95</v>
      </c>
      <c r="AT650" t="s">
        <v>95</v>
      </c>
      <c r="AU650" t="s">
        <v>94</v>
      </c>
      <c r="AV650" t="s">
        <v>94</v>
      </c>
      <c r="AW650" t="s">
        <v>94</v>
      </c>
      <c r="AX650" t="s">
        <v>94</v>
      </c>
      <c r="AY650" t="s">
        <v>95</v>
      </c>
      <c r="AZ650" t="s">
        <v>94</v>
      </c>
      <c r="BA650" t="s">
        <v>94</v>
      </c>
      <c r="BB650" t="s">
        <v>94</v>
      </c>
      <c r="BC650" t="s">
        <v>94</v>
      </c>
      <c r="BD650" t="s">
        <v>94</v>
      </c>
      <c r="BI650">
        <v>0</v>
      </c>
      <c r="BJ650" t="s">
        <v>132</v>
      </c>
      <c r="BK650" t="s">
        <v>133</v>
      </c>
      <c r="BL650">
        <v>1</v>
      </c>
      <c r="BM650">
        <v>1</v>
      </c>
      <c r="BN650">
        <v>0</v>
      </c>
      <c r="BO650">
        <v>0</v>
      </c>
      <c r="BP650">
        <v>0</v>
      </c>
      <c r="BQ650">
        <v>0</v>
      </c>
      <c r="BS650">
        <v>1</v>
      </c>
      <c r="BT650">
        <v>1</v>
      </c>
      <c r="BU650">
        <v>0</v>
      </c>
      <c r="BV650">
        <v>0</v>
      </c>
      <c r="BW650">
        <v>0</v>
      </c>
      <c r="BX650">
        <v>0</v>
      </c>
      <c r="BY650">
        <v>761</v>
      </c>
      <c r="CG650" s="4">
        <v>1</v>
      </c>
      <c r="CH650" s="4">
        <v>1</v>
      </c>
      <c r="CI650" s="5">
        <v>0</v>
      </c>
      <c r="CJ650" s="5">
        <v>0</v>
      </c>
      <c r="CK650" s="5">
        <v>0</v>
      </c>
      <c r="CL650" s="5">
        <v>0</v>
      </c>
    </row>
    <row r="651" spans="1:90" hidden="1" x14ac:dyDescent="0.2">
      <c r="A651" t="s">
        <v>1191</v>
      </c>
      <c r="B651" t="s">
        <v>951</v>
      </c>
      <c r="C651" t="s">
        <v>230</v>
      </c>
      <c r="D651">
        <v>3.5</v>
      </c>
      <c r="E651" t="s">
        <v>317</v>
      </c>
      <c r="F651" t="s">
        <v>333</v>
      </c>
      <c r="G651" t="s">
        <v>326</v>
      </c>
      <c r="H651" t="s">
        <v>954</v>
      </c>
      <c r="I651">
        <v>0.15429000000000001</v>
      </c>
      <c r="J651">
        <v>7.1590000000000001E-2</v>
      </c>
      <c r="K651">
        <v>10.689</v>
      </c>
      <c r="L651">
        <v>2013.2</v>
      </c>
      <c r="M651">
        <v>28.481999999999999</v>
      </c>
      <c r="N651">
        <v>533.42999999999995</v>
      </c>
      <c r="O651">
        <v>0.15014</v>
      </c>
      <c r="P651">
        <v>1910.6</v>
      </c>
      <c r="Q651">
        <v>-21251</v>
      </c>
      <c r="R651">
        <v>0.77983999999999998</v>
      </c>
      <c r="S651">
        <v>0.76373999999999997</v>
      </c>
      <c r="T651">
        <v>77.709999999999994</v>
      </c>
      <c r="U651">
        <v>40.235999999999997</v>
      </c>
      <c r="V651">
        <v>0.74153000000000002</v>
      </c>
      <c r="W651">
        <v>0.72921999999999998</v>
      </c>
      <c r="X651">
        <v>84.200999999999993</v>
      </c>
      <c r="Y651">
        <v>55.939</v>
      </c>
      <c r="Z651">
        <v>0.70254000000000005</v>
      </c>
      <c r="AA651">
        <v>0.68837999999999999</v>
      </c>
      <c r="AB651">
        <v>90.328999999999994</v>
      </c>
      <c r="AC651">
        <v>67.906999999999996</v>
      </c>
      <c r="AD651">
        <v>45</v>
      </c>
      <c r="AE651">
        <v>45</v>
      </c>
      <c r="AF651">
        <v>1.2373000000000001</v>
      </c>
      <c r="AG651">
        <v>1.8747E-3</v>
      </c>
      <c r="AH651">
        <v>1.2354000000000001</v>
      </c>
      <c r="AI651">
        <v>45</v>
      </c>
      <c r="AJ651">
        <v>3</v>
      </c>
      <c r="AK651">
        <v>43</v>
      </c>
      <c r="AL651">
        <v>0</v>
      </c>
      <c r="AM651">
        <v>0</v>
      </c>
      <c r="AN651">
        <v>1</v>
      </c>
      <c r="AO651">
        <v>0.93677999999999995</v>
      </c>
      <c r="AP651">
        <v>0</v>
      </c>
      <c r="AQ651">
        <v>0</v>
      </c>
      <c r="AR651" t="s">
        <v>95</v>
      </c>
      <c r="AS651" t="s">
        <v>95</v>
      </c>
      <c r="AT651" t="s">
        <v>95</v>
      </c>
      <c r="AU651" t="s">
        <v>95</v>
      </c>
      <c r="AV651" t="s">
        <v>95</v>
      </c>
      <c r="AW651" t="s">
        <v>95</v>
      </c>
      <c r="AX651" t="s">
        <v>95</v>
      </c>
      <c r="AY651" t="s">
        <v>95</v>
      </c>
      <c r="AZ651" t="s">
        <v>95</v>
      </c>
      <c r="BA651" t="s">
        <v>95</v>
      </c>
      <c r="BB651" t="s">
        <v>95</v>
      </c>
      <c r="BC651" t="s">
        <v>95</v>
      </c>
      <c r="BD651" t="s">
        <v>95</v>
      </c>
      <c r="BI651">
        <v>0</v>
      </c>
      <c r="BJ651" t="s">
        <v>132</v>
      </c>
      <c r="BK651" t="s">
        <v>133</v>
      </c>
      <c r="BL651">
        <v>1</v>
      </c>
      <c r="BM651">
        <v>1</v>
      </c>
      <c r="BN651">
        <v>0</v>
      </c>
      <c r="BO651">
        <v>0</v>
      </c>
      <c r="BP651">
        <v>0</v>
      </c>
      <c r="BQ651">
        <v>0</v>
      </c>
      <c r="BS651">
        <v>1</v>
      </c>
      <c r="BT651">
        <v>1</v>
      </c>
      <c r="BU651">
        <v>0</v>
      </c>
      <c r="BV651">
        <v>0</v>
      </c>
      <c r="BW651">
        <v>0</v>
      </c>
      <c r="BX651">
        <v>0</v>
      </c>
      <c r="BY651">
        <v>762</v>
      </c>
      <c r="CG651" s="4">
        <v>1</v>
      </c>
      <c r="CH651" s="4">
        <v>1</v>
      </c>
      <c r="CI651" s="5">
        <v>0</v>
      </c>
      <c r="CJ651" s="5">
        <v>0</v>
      </c>
      <c r="CK651" s="5">
        <v>0</v>
      </c>
      <c r="CL651" s="5">
        <v>0</v>
      </c>
    </row>
    <row r="652" spans="1:90" hidden="1" x14ac:dyDescent="0.2">
      <c r="A652" t="s">
        <v>1192</v>
      </c>
      <c r="B652" t="s">
        <v>951</v>
      </c>
      <c r="C652" t="s">
        <v>230</v>
      </c>
      <c r="D652">
        <v>3.5</v>
      </c>
      <c r="E652" t="s">
        <v>317</v>
      </c>
      <c r="F652" t="s">
        <v>335</v>
      </c>
      <c r="G652" t="s">
        <v>336</v>
      </c>
      <c r="H652" t="s">
        <v>954</v>
      </c>
      <c r="I652">
        <v>0.12770000000000001</v>
      </c>
      <c r="J652">
        <v>8.8932999999999998E-2</v>
      </c>
      <c r="K652">
        <v>1119</v>
      </c>
      <c r="L652">
        <v>2021.5</v>
      </c>
      <c r="M652">
        <v>34.411999999999999</v>
      </c>
      <c r="N652">
        <v>91628</v>
      </c>
      <c r="O652">
        <v>1.2509000000000001E-3</v>
      </c>
      <c r="P652">
        <v>1825.6</v>
      </c>
      <c r="Q652" s="1">
        <v>-2226000</v>
      </c>
      <c r="R652">
        <v>0.99892000000000003</v>
      </c>
      <c r="S652">
        <v>0.99883999999999995</v>
      </c>
      <c r="T652">
        <v>519.55999999999995</v>
      </c>
      <c r="U652">
        <v>478.31</v>
      </c>
      <c r="V652">
        <v>0.99077999999999999</v>
      </c>
      <c r="W652">
        <v>0.99034</v>
      </c>
      <c r="X652">
        <v>1519.4</v>
      </c>
      <c r="Y652">
        <v>1377.7</v>
      </c>
      <c r="Z652">
        <v>0.84357000000000004</v>
      </c>
      <c r="AA652">
        <v>0.83611999999999997</v>
      </c>
      <c r="AB652">
        <v>6258</v>
      </c>
      <c r="AC652">
        <v>5389.6</v>
      </c>
      <c r="AD652">
        <v>45</v>
      </c>
      <c r="AE652">
        <v>45</v>
      </c>
      <c r="AF652">
        <v>0.58689999999999998</v>
      </c>
      <c r="AG652" s="1">
        <v>7.6396000000000005E-5</v>
      </c>
      <c r="AH652">
        <v>0.58682999999999996</v>
      </c>
      <c r="AI652">
        <v>45</v>
      </c>
      <c r="AJ652">
        <v>0</v>
      </c>
      <c r="AK652">
        <v>44</v>
      </c>
      <c r="AL652">
        <v>0</v>
      </c>
      <c r="AM652">
        <v>0</v>
      </c>
      <c r="AN652">
        <v>1</v>
      </c>
      <c r="AO652">
        <v>0.92591999999999997</v>
      </c>
      <c r="AP652">
        <v>0</v>
      </c>
      <c r="AQ652">
        <v>0</v>
      </c>
      <c r="AR652" t="s">
        <v>95</v>
      </c>
      <c r="AS652" t="s">
        <v>95</v>
      </c>
      <c r="AT652" t="s">
        <v>95</v>
      </c>
      <c r="AU652" t="s">
        <v>95</v>
      </c>
      <c r="AV652" t="s">
        <v>95</v>
      </c>
      <c r="AW652" t="s">
        <v>95</v>
      </c>
      <c r="AX652" t="s">
        <v>95</v>
      </c>
      <c r="AY652" t="s">
        <v>95</v>
      </c>
      <c r="AZ652" t="s">
        <v>95</v>
      </c>
      <c r="BA652" t="s">
        <v>95</v>
      </c>
      <c r="BB652" t="s">
        <v>95</v>
      </c>
      <c r="BC652" t="s">
        <v>95</v>
      </c>
      <c r="BD652" t="s">
        <v>95</v>
      </c>
      <c r="BH652" t="s">
        <v>389</v>
      </c>
      <c r="BI652">
        <v>1</v>
      </c>
      <c r="BJ652" t="s">
        <v>97</v>
      </c>
      <c r="BK652" t="s">
        <v>337</v>
      </c>
      <c r="BL652">
        <v>0</v>
      </c>
      <c r="BM652">
        <v>0</v>
      </c>
      <c r="BN652">
        <v>0</v>
      </c>
      <c r="BO652">
        <v>0</v>
      </c>
      <c r="BP652">
        <v>0</v>
      </c>
      <c r="BQ652">
        <v>0</v>
      </c>
      <c r="BS652">
        <v>1</v>
      </c>
      <c r="BT652">
        <v>1</v>
      </c>
      <c r="BU652">
        <v>0</v>
      </c>
      <c r="BV652">
        <v>0</v>
      </c>
      <c r="BW652">
        <v>0</v>
      </c>
      <c r="BX652">
        <v>0</v>
      </c>
      <c r="BY652">
        <v>763</v>
      </c>
      <c r="BZ652" t="s">
        <v>123</v>
      </c>
      <c r="CA652" t="s">
        <v>123</v>
      </c>
      <c r="CG652" s="4">
        <v>1</v>
      </c>
      <c r="CH652" s="4">
        <v>1</v>
      </c>
      <c r="CI652" s="5">
        <v>0</v>
      </c>
      <c r="CJ652" s="5">
        <v>0</v>
      </c>
      <c r="CK652" s="5">
        <v>0</v>
      </c>
      <c r="CL652" s="5">
        <v>0</v>
      </c>
    </row>
    <row r="653" spans="1:90" hidden="1" x14ac:dyDescent="0.2">
      <c r="A653" t="s">
        <v>1193</v>
      </c>
      <c r="B653" t="s">
        <v>951</v>
      </c>
      <c r="C653" t="s">
        <v>230</v>
      </c>
      <c r="D653">
        <v>3.5</v>
      </c>
      <c r="E653" t="s">
        <v>317</v>
      </c>
      <c r="F653" t="s">
        <v>339</v>
      </c>
      <c r="G653" t="s">
        <v>340</v>
      </c>
      <c r="H653" t="s">
        <v>954</v>
      </c>
      <c r="I653">
        <v>0.11914</v>
      </c>
      <c r="J653">
        <v>6.5975000000000006E-2</v>
      </c>
      <c r="K653">
        <v>78.981999999999999</v>
      </c>
      <c r="L653">
        <v>2013.9</v>
      </c>
      <c r="M653">
        <v>36.884</v>
      </c>
      <c r="N653">
        <v>4322.1000000000004</v>
      </c>
      <c r="O653">
        <v>1.0805E-2</v>
      </c>
      <c r="P653">
        <v>1830.6</v>
      </c>
      <c r="Q653" s="1">
        <v>-156930</v>
      </c>
      <c r="R653">
        <v>0.99568999999999996</v>
      </c>
      <c r="S653">
        <v>0.99536999999999998</v>
      </c>
      <c r="T653">
        <v>69.638999999999996</v>
      </c>
      <c r="U653">
        <v>59.113999999999997</v>
      </c>
      <c r="V653">
        <v>0.97062000000000004</v>
      </c>
      <c r="W653">
        <v>0.96921999999999997</v>
      </c>
      <c r="X653">
        <v>181.73</v>
      </c>
      <c r="Y653">
        <v>160.43</v>
      </c>
      <c r="Z653">
        <v>0.93618999999999997</v>
      </c>
      <c r="AA653">
        <v>0.93315000000000003</v>
      </c>
      <c r="AB653">
        <v>267.81</v>
      </c>
      <c r="AC653">
        <v>241.08</v>
      </c>
      <c r="AD653">
        <v>45</v>
      </c>
      <c r="AE653">
        <v>45</v>
      </c>
      <c r="AF653">
        <v>0.74568999999999996</v>
      </c>
      <c r="AG653">
        <v>1.6195999999999999E-3</v>
      </c>
      <c r="AH653">
        <v>0.74407999999999996</v>
      </c>
      <c r="AI653">
        <v>45</v>
      </c>
      <c r="AJ653">
        <v>0</v>
      </c>
      <c r="AK653">
        <v>44</v>
      </c>
      <c r="AL653">
        <v>0</v>
      </c>
      <c r="AM653">
        <v>0</v>
      </c>
      <c r="AN653">
        <v>1</v>
      </c>
      <c r="AO653">
        <v>0.95328999999999997</v>
      </c>
      <c r="AP653">
        <v>0</v>
      </c>
      <c r="AQ653">
        <v>0</v>
      </c>
      <c r="AR653" t="s">
        <v>95</v>
      </c>
      <c r="AS653" t="s">
        <v>95</v>
      </c>
      <c r="AT653" t="s">
        <v>95</v>
      </c>
      <c r="AU653" t="s">
        <v>95</v>
      </c>
      <c r="AV653" t="s">
        <v>95</v>
      </c>
      <c r="AW653" t="s">
        <v>95</v>
      </c>
      <c r="AX653" t="s">
        <v>95</v>
      </c>
      <c r="AY653" t="s">
        <v>95</v>
      </c>
      <c r="AZ653" t="s">
        <v>95</v>
      </c>
      <c r="BA653" t="s">
        <v>95</v>
      </c>
      <c r="BB653" t="s">
        <v>95</v>
      </c>
      <c r="BC653" t="s">
        <v>95</v>
      </c>
      <c r="BD653" t="s">
        <v>95</v>
      </c>
      <c r="BH653" t="s">
        <v>341</v>
      </c>
      <c r="BI653">
        <v>1</v>
      </c>
      <c r="BJ653" t="s">
        <v>97</v>
      </c>
      <c r="BK653" t="s">
        <v>138</v>
      </c>
      <c r="BL653">
        <v>0</v>
      </c>
      <c r="BM653">
        <v>0</v>
      </c>
      <c r="BN653">
        <v>0</v>
      </c>
      <c r="BO653">
        <v>0</v>
      </c>
      <c r="BP653">
        <v>0</v>
      </c>
      <c r="BQ653">
        <v>0</v>
      </c>
      <c r="BS653">
        <v>1</v>
      </c>
      <c r="BT653">
        <v>1</v>
      </c>
      <c r="BU653">
        <v>0</v>
      </c>
      <c r="BV653">
        <v>0</v>
      </c>
      <c r="BW653">
        <v>0</v>
      </c>
      <c r="BX653">
        <v>0</v>
      </c>
      <c r="BY653">
        <v>764</v>
      </c>
      <c r="BZ653" t="s">
        <v>123</v>
      </c>
      <c r="CA653" t="s">
        <v>123</v>
      </c>
      <c r="CG653" s="4">
        <v>1</v>
      </c>
      <c r="CH653" s="4">
        <v>1</v>
      </c>
      <c r="CI653" s="5">
        <v>0</v>
      </c>
      <c r="CJ653" s="5">
        <v>0</v>
      </c>
      <c r="CK653" s="5">
        <v>0</v>
      </c>
      <c r="CL653" s="5">
        <v>0</v>
      </c>
    </row>
    <row r="654" spans="1:90" hidden="1" x14ac:dyDescent="0.2">
      <c r="A654" t="s">
        <v>1194</v>
      </c>
      <c r="B654" t="s">
        <v>951</v>
      </c>
      <c r="C654" t="s">
        <v>230</v>
      </c>
      <c r="D654">
        <v>3.5</v>
      </c>
      <c r="E654" t="s">
        <v>317</v>
      </c>
      <c r="F654" t="s">
        <v>343</v>
      </c>
      <c r="G654" t="s">
        <v>344</v>
      </c>
      <c r="H654" t="s">
        <v>954</v>
      </c>
      <c r="I654">
        <v>0.11914</v>
      </c>
      <c r="J654">
        <v>6.5975000000000006E-2</v>
      </c>
      <c r="K654">
        <v>78.981999999999999</v>
      </c>
      <c r="L654">
        <v>2013.9</v>
      </c>
      <c r="M654">
        <v>36.884</v>
      </c>
      <c r="N654">
        <v>4322.1000000000004</v>
      </c>
      <c r="O654">
        <v>1.0805E-2</v>
      </c>
      <c r="P654">
        <v>1830.6</v>
      </c>
      <c r="Q654" s="1">
        <v>-156930</v>
      </c>
      <c r="R654">
        <v>0.99568999999999996</v>
      </c>
      <c r="S654">
        <v>0.99536999999999998</v>
      </c>
      <c r="T654">
        <v>69.638999999999996</v>
      </c>
      <c r="U654">
        <v>59.113999999999997</v>
      </c>
      <c r="V654">
        <v>0.97062000000000004</v>
      </c>
      <c r="W654">
        <v>0.96921999999999997</v>
      </c>
      <c r="X654">
        <v>181.73</v>
      </c>
      <c r="Y654">
        <v>160.43</v>
      </c>
      <c r="Z654">
        <v>0.93618999999999997</v>
      </c>
      <c r="AA654">
        <v>0.93315000000000003</v>
      </c>
      <c r="AB654">
        <v>267.81</v>
      </c>
      <c r="AC654">
        <v>241.08</v>
      </c>
      <c r="AD654">
        <v>45</v>
      </c>
      <c r="AE654">
        <v>45</v>
      </c>
      <c r="AF654">
        <v>0.74568999999999996</v>
      </c>
      <c r="AG654">
        <v>1.6195999999999999E-3</v>
      </c>
      <c r="AH654">
        <v>0.74407999999999996</v>
      </c>
      <c r="AI654">
        <v>45</v>
      </c>
      <c r="AJ654">
        <v>0</v>
      </c>
      <c r="AK654">
        <v>44</v>
      </c>
      <c r="AL654">
        <v>0</v>
      </c>
      <c r="AM654">
        <v>0</v>
      </c>
      <c r="AN654">
        <v>1</v>
      </c>
      <c r="AO654">
        <v>0.95328999999999997</v>
      </c>
      <c r="AP654">
        <v>0</v>
      </c>
      <c r="AQ654">
        <v>0</v>
      </c>
      <c r="AR654" t="s">
        <v>95</v>
      </c>
      <c r="AS654" t="s">
        <v>95</v>
      </c>
      <c r="AT654" t="s">
        <v>95</v>
      </c>
      <c r="AU654" t="s">
        <v>95</v>
      </c>
      <c r="AV654" t="s">
        <v>95</v>
      </c>
      <c r="AW654" t="s">
        <v>95</v>
      </c>
      <c r="AX654" t="s">
        <v>95</v>
      </c>
      <c r="AY654" t="s">
        <v>95</v>
      </c>
      <c r="AZ654" t="s">
        <v>95</v>
      </c>
      <c r="BA654" t="s">
        <v>95</v>
      </c>
      <c r="BB654" t="s">
        <v>95</v>
      </c>
      <c r="BC654" t="s">
        <v>95</v>
      </c>
      <c r="BD654" t="s">
        <v>95</v>
      </c>
      <c r="BH654" t="s">
        <v>345</v>
      </c>
      <c r="BI654">
        <v>1</v>
      </c>
      <c r="BJ654" t="s">
        <v>97</v>
      </c>
      <c r="BK654" t="s">
        <v>180</v>
      </c>
      <c r="BL654">
        <v>0</v>
      </c>
      <c r="BM654">
        <v>0</v>
      </c>
      <c r="BN654">
        <v>0</v>
      </c>
      <c r="BO654">
        <v>0</v>
      </c>
      <c r="BP654">
        <v>0</v>
      </c>
      <c r="BQ654">
        <v>0</v>
      </c>
      <c r="BS654">
        <v>1</v>
      </c>
      <c r="BT654">
        <v>1</v>
      </c>
      <c r="BU654">
        <v>0</v>
      </c>
      <c r="BV654">
        <v>0</v>
      </c>
      <c r="BW654">
        <v>0</v>
      </c>
      <c r="BX654">
        <v>0</v>
      </c>
      <c r="BY654">
        <v>765</v>
      </c>
      <c r="BZ654" t="s">
        <v>123</v>
      </c>
      <c r="CA654" t="s">
        <v>123</v>
      </c>
      <c r="CG654" s="4">
        <v>1</v>
      </c>
      <c r="CH654" s="4">
        <v>1</v>
      </c>
      <c r="CI654" s="5">
        <v>0</v>
      </c>
      <c r="CJ654" s="5">
        <v>0</v>
      </c>
      <c r="CK654" s="5">
        <v>0</v>
      </c>
      <c r="CL654" s="5">
        <v>0</v>
      </c>
    </row>
    <row r="655" spans="1:90" hidden="1" x14ac:dyDescent="0.2">
      <c r="A655" t="s">
        <v>1195</v>
      </c>
      <c r="B655" t="s">
        <v>951</v>
      </c>
      <c r="C655" t="s">
        <v>230</v>
      </c>
      <c r="D655">
        <v>3.5</v>
      </c>
      <c r="E655" t="s">
        <v>317</v>
      </c>
      <c r="F655" t="s">
        <v>347</v>
      </c>
      <c r="G655" t="s">
        <v>348</v>
      </c>
      <c r="H655" t="s">
        <v>954</v>
      </c>
      <c r="I655">
        <v>0.22262999999999999</v>
      </c>
      <c r="J655">
        <v>0.22262999999999999</v>
      </c>
      <c r="K655">
        <v>5.2286000000000001</v>
      </c>
      <c r="L655">
        <v>2052.9</v>
      </c>
      <c r="M655">
        <v>19.739000000000001</v>
      </c>
      <c r="N655" s="1">
        <v>23355000</v>
      </c>
      <c r="O655">
        <v>3.9924000000000001E-2</v>
      </c>
      <c r="P655">
        <v>1962.2</v>
      </c>
      <c r="Q655">
        <v>-10363</v>
      </c>
      <c r="R655">
        <v>0.91025</v>
      </c>
      <c r="S655">
        <v>0.89341999999999999</v>
      </c>
      <c r="T655">
        <v>11.441000000000001</v>
      </c>
      <c r="U655">
        <v>9.5981000000000005</v>
      </c>
      <c r="V655">
        <v>0.91025</v>
      </c>
      <c r="W655">
        <v>0.89968999999999999</v>
      </c>
      <c r="X655">
        <v>11.441000000000001</v>
      </c>
      <c r="Y655">
        <v>9.5980000000000008</v>
      </c>
      <c r="Z655">
        <v>0.62331999999999999</v>
      </c>
      <c r="AA655">
        <v>0.57901000000000002</v>
      </c>
      <c r="AB655">
        <v>23.437000000000001</v>
      </c>
      <c r="AC655">
        <v>17.169</v>
      </c>
      <c r="AD655">
        <v>20</v>
      </c>
      <c r="AE655">
        <v>20</v>
      </c>
      <c r="AF655" s="1">
        <v>7.0221000000000001E-6</v>
      </c>
      <c r="AG655" s="1">
        <v>2.9971999999999999E-7</v>
      </c>
      <c r="AH655" s="1">
        <v>6.7224000000000002E-6</v>
      </c>
      <c r="AI655">
        <v>20</v>
      </c>
      <c r="AJ655">
        <v>0</v>
      </c>
      <c r="AK655">
        <v>19</v>
      </c>
      <c r="AL655">
        <v>0</v>
      </c>
      <c r="AM655">
        <v>0</v>
      </c>
      <c r="AN655">
        <v>0</v>
      </c>
      <c r="AO655">
        <v>0.71636999999999995</v>
      </c>
      <c r="AP655">
        <v>0</v>
      </c>
      <c r="AQ655">
        <v>0</v>
      </c>
      <c r="AR655" t="s">
        <v>95</v>
      </c>
      <c r="AS655" t="s">
        <v>95</v>
      </c>
      <c r="AT655" t="s">
        <v>95</v>
      </c>
      <c r="AU655" t="s">
        <v>95</v>
      </c>
      <c r="AV655" t="s">
        <v>95</v>
      </c>
      <c r="AW655" t="s">
        <v>95</v>
      </c>
      <c r="AX655" t="s">
        <v>95</v>
      </c>
      <c r="AY655" t="s">
        <v>94</v>
      </c>
      <c r="AZ655" t="s">
        <v>95</v>
      </c>
      <c r="BA655" t="s">
        <v>94</v>
      </c>
      <c r="BB655" t="s">
        <v>95</v>
      </c>
      <c r="BC655" t="s">
        <v>95</v>
      </c>
      <c r="BD655" t="s">
        <v>95</v>
      </c>
      <c r="BH655" t="s">
        <v>341</v>
      </c>
      <c r="BI655">
        <v>1</v>
      </c>
      <c r="BJ655" t="s">
        <v>97</v>
      </c>
      <c r="BK655" t="s">
        <v>138</v>
      </c>
      <c r="BL655">
        <v>0</v>
      </c>
      <c r="BM655">
        <v>0</v>
      </c>
      <c r="BN655">
        <v>0</v>
      </c>
      <c r="BO655">
        <v>0</v>
      </c>
      <c r="BP655">
        <v>0</v>
      </c>
      <c r="BQ655">
        <v>0</v>
      </c>
      <c r="BS655">
        <v>1</v>
      </c>
      <c r="BT655">
        <v>1</v>
      </c>
      <c r="BU655">
        <v>0</v>
      </c>
      <c r="BV655">
        <v>0</v>
      </c>
      <c r="BW655">
        <v>0</v>
      </c>
      <c r="BX655">
        <v>0</v>
      </c>
      <c r="BY655">
        <v>766</v>
      </c>
      <c r="BZ655" t="s">
        <v>123</v>
      </c>
      <c r="CA655" t="s">
        <v>123</v>
      </c>
      <c r="CG655" s="4">
        <v>1</v>
      </c>
      <c r="CH655" s="4">
        <v>1</v>
      </c>
      <c r="CI655" s="5">
        <v>0</v>
      </c>
      <c r="CJ655" s="5">
        <v>0</v>
      </c>
      <c r="CK655" s="5">
        <v>0</v>
      </c>
      <c r="CL655" s="5">
        <v>0</v>
      </c>
    </row>
    <row r="656" spans="1:90" hidden="1" x14ac:dyDescent="0.2">
      <c r="A656" t="s">
        <v>1196</v>
      </c>
      <c r="B656" t="s">
        <v>951</v>
      </c>
      <c r="C656" t="s">
        <v>230</v>
      </c>
      <c r="D656">
        <v>3.5</v>
      </c>
      <c r="E656" t="s">
        <v>317</v>
      </c>
      <c r="F656" t="s">
        <v>350</v>
      </c>
      <c r="G656" t="s">
        <v>351</v>
      </c>
      <c r="H656" t="s">
        <v>954</v>
      </c>
      <c r="I656">
        <v>0.13352</v>
      </c>
      <c r="J656">
        <v>0.10227</v>
      </c>
      <c r="K656">
        <v>73.17</v>
      </c>
      <c r="L656">
        <v>2025.2</v>
      </c>
      <c r="M656">
        <v>32.912999999999997</v>
      </c>
      <c r="N656">
        <v>8116.6</v>
      </c>
      <c r="O656">
        <v>3.7284000000000002E-3</v>
      </c>
      <c r="P656">
        <v>1888.4</v>
      </c>
      <c r="Q656" s="1">
        <v>-145630</v>
      </c>
      <c r="R656">
        <v>0.99329000000000001</v>
      </c>
      <c r="S656">
        <v>0.99280000000000002</v>
      </c>
      <c r="T656">
        <v>87.561000000000007</v>
      </c>
      <c r="U656">
        <v>71.53</v>
      </c>
      <c r="V656">
        <v>0.98894000000000004</v>
      </c>
      <c r="W656">
        <v>0.98841999999999997</v>
      </c>
      <c r="X656">
        <v>112.44</v>
      </c>
      <c r="Y656">
        <v>95.332999999999998</v>
      </c>
      <c r="Z656">
        <v>0.78974999999999995</v>
      </c>
      <c r="AA656">
        <v>0.77973999999999999</v>
      </c>
      <c r="AB656">
        <v>490.3</v>
      </c>
      <c r="AC656">
        <v>416.98</v>
      </c>
      <c r="AD656">
        <v>45</v>
      </c>
      <c r="AE656">
        <v>36</v>
      </c>
      <c r="AF656">
        <v>0.44501000000000002</v>
      </c>
      <c r="AG656">
        <v>1.2320000000000001E-4</v>
      </c>
      <c r="AH656">
        <v>0.44489000000000001</v>
      </c>
      <c r="AI656">
        <v>36</v>
      </c>
      <c r="AJ656">
        <v>0</v>
      </c>
      <c r="AK656">
        <v>35</v>
      </c>
      <c r="AL656">
        <v>0</v>
      </c>
      <c r="AM656">
        <v>0</v>
      </c>
      <c r="AN656">
        <v>1</v>
      </c>
      <c r="AO656">
        <v>0.91893000000000002</v>
      </c>
      <c r="AP656">
        <v>0</v>
      </c>
      <c r="AQ656">
        <v>0</v>
      </c>
      <c r="AR656" t="s">
        <v>95</v>
      </c>
      <c r="AS656" t="s">
        <v>95</v>
      </c>
      <c r="AT656" t="s">
        <v>95</v>
      </c>
      <c r="AU656" t="s">
        <v>95</v>
      </c>
      <c r="AV656" t="s">
        <v>95</v>
      </c>
      <c r="AW656" t="s">
        <v>95</v>
      </c>
      <c r="AX656" t="s">
        <v>95</v>
      </c>
      <c r="AY656" t="s">
        <v>95</v>
      </c>
      <c r="AZ656" t="s">
        <v>95</v>
      </c>
      <c r="BA656" t="s">
        <v>95</v>
      </c>
      <c r="BB656" t="s">
        <v>95</v>
      </c>
      <c r="BC656" t="s">
        <v>95</v>
      </c>
      <c r="BD656" t="s">
        <v>95</v>
      </c>
      <c r="BI656">
        <v>0</v>
      </c>
      <c r="BJ656" t="s">
        <v>137</v>
      </c>
      <c r="BK656" t="s">
        <v>180</v>
      </c>
      <c r="BL656">
        <v>1</v>
      </c>
      <c r="BM656">
        <v>1</v>
      </c>
      <c r="BN656">
        <v>0</v>
      </c>
      <c r="BO656">
        <v>0</v>
      </c>
      <c r="BP656">
        <v>0</v>
      </c>
      <c r="BQ656">
        <v>0</v>
      </c>
      <c r="BS656">
        <v>1</v>
      </c>
      <c r="BT656">
        <v>1</v>
      </c>
      <c r="BU656">
        <v>0</v>
      </c>
      <c r="BV656">
        <v>0</v>
      </c>
      <c r="BW656">
        <v>0</v>
      </c>
      <c r="BX656">
        <v>0</v>
      </c>
      <c r="BY656">
        <v>767</v>
      </c>
      <c r="CG656" s="4">
        <v>1</v>
      </c>
      <c r="CH656" s="4">
        <v>1</v>
      </c>
      <c r="CI656" s="5">
        <v>0</v>
      </c>
      <c r="CJ656" s="5">
        <v>0</v>
      </c>
      <c r="CK656" s="5">
        <v>0</v>
      </c>
      <c r="CL656" s="5">
        <v>0</v>
      </c>
    </row>
    <row r="657" spans="1:90" hidden="1" x14ac:dyDescent="0.2">
      <c r="A657" t="s">
        <v>1197</v>
      </c>
      <c r="B657" t="s">
        <v>951</v>
      </c>
      <c r="C657" t="s">
        <v>230</v>
      </c>
      <c r="D657">
        <v>3.5</v>
      </c>
      <c r="E657" t="s">
        <v>317</v>
      </c>
      <c r="F657" t="s">
        <v>353</v>
      </c>
      <c r="G657" t="s">
        <v>354</v>
      </c>
      <c r="H657" t="s">
        <v>954</v>
      </c>
      <c r="I657">
        <v>0.10355</v>
      </c>
      <c r="J657">
        <v>0.10355</v>
      </c>
      <c r="K657">
        <v>6.0138999999999996</v>
      </c>
      <c r="L657">
        <v>2115.4</v>
      </c>
      <c r="M657">
        <v>42.438000000000002</v>
      </c>
      <c r="N657" s="1">
        <v>5366000</v>
      </c>
      <c r="O657">
        <v>3.0096999999999999E-2</v>
      </c>
      <c r="P657">
        <v>1931.9</v>
      </c>
      <c r="Q657">
        <v>-11959</v>
      </c>
      <c r="R657">
        <v>0.82230000000000003</v>
      </c>
      <c r="S657">
        <v>0.80827000000000004</v>
      </c>
      <c r="T657">
        <v>37.607999999999997</v>
      </c>
      <c r="U657">
        <v>23.527999999999999</v>
      </c>
      <c r="V657">
        <v>0.82230000000000003</v>
      </c>
      <c r="W657">
        <v>0.81318999999999997</v>
      </c>
      <c r="X657">
        <v>37.607999999999997</v>
      </c>
      <c r="Y657">
        <v>23.527999999999999</v>
      </c>
      <c r="Z657">
        <v>0.66759000000000002</v>
      </c>
      <c r="AA657">
        <v>0.65054000000000001</v>
      </c>
      <c r="AB657">
        <v>51.436999999999998</v>
      </c>
      <c r="AC657">
        <v>38.850999999999999</v>
      </c>
      <c r="AD657">
        <v>42</v>
      </c>
      <c r="AE657">
        <v>33</v>
      </c>
      <c r="AF657" s="1">
        <v>6.8021000000000005E-5</v>
      </c>
      <c r="AG657" s="1">
        <v>1.8636000000000001E-7</v>
      </c>
      <c r="AH657" s="1">
        <v>6.7835000000000004E-5</v>
      </c>
      <c r="AI657">
        <v>33</v>
      </c>
      <c r="AJ657">
        <v>0</v>
      </c>
      <c r="AK657">
        <v>32</v>
      </c>
      <c r="AL657">
        <v>0</v>
      </c>
      <c r="AM657">
        <v>0</v>
      </c>
      <c r="AN657">
        <v>1</v>
      </c>
      <c r="AO657">
        <v>0.82447000000000004</v>
      </c>
      <c r="AP657">
        <v>0</v>
      </c>
      <c r="AQ657">
        <v>0</v>
      </c>
      <c r="AR657" t="s">
        <v>95</v>
      </c>
      <c r="AS657" t="s">
        <v>95</v>
      </c>
      <c r="AT657" t="s">
        <v>95</v>
      </c>
      <c r="AU657" t="s">
        <v>95</v>
      </c>
      <c r="AV657" t="s">
        <v>95</v>
      </c>
      <c r="AW657" t="s">
        <v>95</v>
      </c>
      <c r="AX657" t="s">
        <v>95</v>
      </c>
      <c r="AY657" t="s">
        <v>94</v>
      </c>
      <c r="AZ657" t="s">
        <v>95</v>
      </c>
      <c r="BA657" t="s">
        <v>94</v>
      </c>
      <c r="BB657" t="s">
        <v>95</v>
      </c>
      <c r="BC657" t="s">
        <v>94</v>
      </c>
      <c r="BD657" t="s">
        <v>95</v>
      </c>
      <c r="BH657" t="s">
        <v>341</v>
      </c>
      <c r="BI657">
        <v>1</v>
      </c>
      <c r="BJ657" t="s">
        <v>97</v>
      </c>
      <c r="BK657" t="s">
        <v>138</v>
      </c>
      <c r="BL657">
        <v>0</v>
      </c>
      <c r="BM657">
        <v>0</v>
      </c>
      <c r="BN657">
        <v>0</v>
      </c>
      <c r="BO657">
        <v>0</v>
      </c>
      <c r="BP657">
        <v>0</v>
      </c>
      <c r="BQ657">
        <v>0</v>
      </c>
      <c r="BS657">
        <v>1</v>
      </c>
      <c r="BT657">
        <v>1</v>
      </c>
      <c r="BU657">
        <v>0</v>
      </c>
      <c r="BV657">
        <v>0</v>
      </c>
      <c r="BW657">
        <v>0</v>
      </c>
      <c r="BX657">
        <v>0</v>
      </c>
      <c r="BY657">
        <v>768</v>
      </c>
      <c r="BZ657" t="s">
        <v>123</v>
      </c>
      <c r="CA657" t="s">
        <v>123</v>
      </c>
      <c r="CG657" s="4">
        <v>1</v>
      </c>
      <c r="CH657" s="4">
        <v>1</v>
      </c>
      <c r="CI657" s="5">
        <v>0</v>
      </c>
      <c r="CJ657" s="5">
        <v>0</v>
      </c>
      <c r="CK657" s="5">
        <v>0</v>
      </c>
      <c r="CL657" s="5">
        <v>0</v>
      </c>
    </row>
    <row r="658" spans="1:90" hidden="1" x14ac:dyDescent="0.2">
      <c r="A658" t="s">
        <v>1198</v>
      </c>
      <c r="B658" t="s">
        <v>951</v>
      </c>
      <c r="C658" t="s">
        <v>230</v>
      </c>
      <c r="D658">
        <v>3.5</v>
      </c>
      <c r="E658" t="s">
        <v>317</v>
      </c>
      <c r="F658" t="s">
        <v>356</v>
      </c>
      <c r="G658" t="s">
        <v>357</v>
      </c>
      <c r="H658" t="s">
        <v>954</v>
      </c>
      <c r="I658">
        <v>0.16502</v>
      </c>
      <c r="J658">
        <v>0.12773000000000001</v>
      </c>
      <c r="K658">
        <v>1242.5</v>
      </c>
      <c r="L658">
        <v>2025.6</v>
      </c>
      <c r="M658">
        <v>26.63</v>
      </c>
      <c r="N658" s="1">
        <v>165350</v>
      </c>
      <c r="O658" s="1">
        <v>2.9901999999999999E-5</v>
      </c>
      <c r="P658">
        <v>1854.6</v>
      </c>
      <c r="Q658" s="1">
        <v>-2474000</v>
      </c>
      <c r="R658">
        <v>0.98579000000000006</v>
      </c>
      <c r="S658">
        <v>0.98475000000000001</v>
      </c>
      <c r="T658">
        <v>2322.6</v>
      </c>
      <c r="U658">
        <v>1708.7</v>
      </c>
      <c r="V658">
        <v>0.98263999999999996</v>
      </c>
      <c r="W658">
        <v>0.98182000000000003</v>
      </c>
      <c r="X658">
        <v>2566.8000000000002</v>
      </c>
      <c r="Y658">
        <v>1897.2</v>
      </c>
      <c r="Z658">
        <v>0.68593999999999999</v>
      </c>
      <c r="AA658">
        <v>0.67098000000000002</v>
      </c>
      <c r="AB658">
        <v>10919</v>
      </c>
      <c r="AC658">
        <v>8694.7000000000007</v>
      </c>
      <c r="AD658">
        <v>45</v>
      </c>
      <c r="AE658">
        <v>35</v>
      </c>
      <c r="AF658">
        <v>0.40908</v>
      </c>
      <c r="AG658" s="1">
        <v>6.5171000000000003E-5</v>
      </c>
      <c r="AH658">
        <v>0.40900999999999998</v>
      </c>
      <c r="AI658">
        <v>35</v>
      </c>
      <c r="AJ658">
        <v>0</v>
      </c>
      <c r="AK658">
        <v>34</v>
      </c>
      <c r="AL658">
        <v>0</v>
      </c>
      <c r="AM658">
        <v>0</v>
      </c>
      <c r="AN658">
        <v>1</v>
      </c>
      <c r="AO658">
        <v>0.90046000000000004</v>
      </c>
      <c r="AP658">
        <v>0</v>
      </c>
      <c r="AQ658">
        <v>0</v>
      </c>
      <c r="AR658" t="s">
        <v>95</v>
      </c>
      <c r="AS658" t="s">
        <v>95</v>
      </c>
      <c r="AT658" t="s">
        <v>95</v>
      </c>
      <c r="AU658" t="s">
        <v>95</v>
      </c>
      <c r="AV658" t="s">
        <v>95</v>
      </c>
      <c r="AW658" t="s">
        <v>95</v>
      </c>
      <c r="AX658" t="s">
        <v>95</v>
      </c>
      <c r="AY658" t="s">
        <v>95</v>
      </c>
      <c r="AZ658" t="s">
        <v>95</v>
      </c>
      <c r="BA658" t="s">
        <v>95</v>
      </c>
      <c r="BB658" t="s">
        <v>95</v>
      </c>
      <c r="BC658" t="s">
        <v>95</v>
      </c>
      <c r="BD658" t="s">
        <v>95</v>
      </c>
      <c r="BI658">
        <v>0</v>
      </c>
      <c r="BJ658" t="s">
        <v>137</v>
      </c>
      <c r="BK658" t="s">
        <v>180</v>
      </c>
      <c r="BL658">
        <v>1</v>
      </c>
      <c r="BM658">
        <v>1</v>
      </c>
      <c r="BN658">
        <v>0</v>
      </c>
      <c r="BO658">
        <v>0</v>
      </c>
      <c r="BP658">
        <v>0</v>
      </c>
      <c r="BQ658">
        <v>0</v>
      </c>
      <c r="BS658">
        <v>1</v>
      </c>
      <c r="BT658">
        <v>1</v>
      </c>
      <c r="BU658">
        <v>0</v>
      </c>
      <c r="BV658">
        <v>0</v>
      </c>
      <c r="BW658">
        <v>0</v>
      </c>
      <c r="BX658">
        <v>0</v>
      </c>
      <c r="BY658">
        <v>769</v>
      </c>
      <c r="CG658" s="4">
        <v>1</v>
      </c>
      <c r="CH658" s="4">
        <v>1</v>
      </c>
      <c r="CI658" s="5">
        <v>0</v>
      </c>
      <c r="CJ658" s="5">
        <v>0</v>
      </c>
      <c r="CK658" s="5">
        <v>0</v>
      </c>
      <c r="CL658" s="5">
        <v>0</v>
      </c>
    </row>
    <row r="659" spans="1:90" hidden="1" x14ac:dyDescent="0.2">
      <c r="A659" t="s">
        <v>1199</v>
      </c>
      <c r="B659" t="s">
        <v>951</v>
      </c>
      <c r="C659" t="s">
        <v>230</v>
      </c>
      <c r="D659">
        <v>3.5</v>
      </c>
      <c r="E659" t="s">
        <v>317</v>
      </c>
      <c r="F659" t="s">
        <v>359</v>
      </c>
      <c r="G659" t="s">
        <v>360</v>
      </c>
      <c r="H659" t="s">
        <v>954</v>
      </c>
      <c r="I659">
        <v>0.1792</v>
      </c>
      <c r="J659">
        <v>0.17917</v>
      </c>
      <c r="K659">
        <v>144.62</v>
      </c>
      <c r="L659">
        <v>2082</v>
      </c>
      <c r="M659">
        <v>24.523</v>
      </c>
      <c r="N659" s="1">
        <v>458920000</v>
      </c>
      <c r="O659" s="1">
        <v>1.3804E-5</v>
      </c>
      <c r="P659">
        <v>1908.2</v>
      </c>
      <c r="Q659" s="1">
        <v>-287860</v>
      </c>
      <c r="R659">
        <v>0.64871999999999996</v>
      </c>
      <c r="S659">
        <v>0.62170000000000003</v>
      </c>
      <c r="T659">
        <v>1691.5</v>
      </c>
      <c r="U659">
        <v>798.23</v>
      </c>
      <c r="V659">
        <v>0.64871999999999996</v>
      </c>
      <c r="W659">
        <v>0.63116000000000005</v>
      </c>
      <c r="X659">
        <v>1691.5</v>
      </c>
      <c r="Y659">
        <v>798.33</v>
      </c>
      <c r="Z659">
        <v>0.39541999999999999</v>
      </c>
      <c r="AA659">
        <v>0.36520000000000002</v>
      </c>
      <c r="AB659">
        <v>2219.1</v>
      </c>
      <c r="AC659">
        <v>1516.6</v>
      </c>
      <c r="AD659">
        <v>43</v>
      </c>
      <c r="AE659">
        <v>30</v>
      </c>
      <c r="AF659" s="1">
        <v>2.5497E-5</v>
      </c>
      <c r="AG659" s="1">
        <v>2.7237999999999999E-10</v>
      </c>
      <c r="AH659" s="1">
        <v>2.5496000000000001E-5</v>
      </c>
      <c r="AI659">
        <v>33</v>
      </c>
      <c r="AJ659">
        <v>0</v>
      </c>
      <c r="AK659">
        <v>29</v>
      </c>
      <c r="AL659">
        <v>0</v>
      </c>
      <c r="AM659">
        <v>0</v>
      </c>
      <c r="AN659">
        <v>1</v>
      </c>
      <c r="AO659">
        <v>0.63390999999999997</v>
      </c>
      <c r="AP659">
        <v>0</v>
      </c>
      <c r="AQ659">
        <v>0</v>
      </c>
      <c r="AR659" t="s">
        <v>94</v>
      </c>
      <c r="AS659" t="s">
        <v>95</v>
      </c>
      <c r="AT659" t="s">
        <v>95</v>
      </c>
      <c r="AU659" t="s">
        <v>94</v>
      </c>
      <c r="AV659" t="s">
        <v>95</v>
      </c>
      <c r="AW659" t="s">
        <v>94</v>
      </c>
      <c r="AX659" t="s">
        <v>94</v>
      </c>
      <c r="AY659" t="s">
        <v>94</v>
      </c>
      <c r="AZ659" t="s">
        <v>95</v>
      </c>
      <c r="BA659" t="s">
        <v>94</v>
      </c>
      <c r="BB659" t="s">
        <v>94</v>
      </c>
      <c r="BC659" t="s">
        <v>94</v>
      </c>
      <c r="BD659" t="s">
        <v>94</v>
      </c>
      <c r="BH659" t="s">
        <v>341</v>
      </c>
      <c r="BI659">
        <v>1</v>
      </c>
      <c r="BJ659" t="s">
        <v>97</v>
      </c>
      <c r="BK659" t="s">
        <v>138</v>
      </c>
      <c r="BL659">
        <v>0</v>
      </c>
      <c r="BM659">
        <v>0</v>
      </c>
      <c r="BN659">
        <v>0</v>
      </c>
      <c r="BO659">
        <v>0</v>
      </c>
      <c r="BP659">
        <v>0</v>
      </c>
      <c r="BQ659">
        <v>0</v>
      </c>
      <c r="BS659">
        <v>1</v>
      </c>
      <c r="BT659">
        <v>1</v>
      </c>
      <c r="BU659">
        <v>0</v>
      </c>
      <c r="BV659">
        <v>0</v>
      </c>
      <c r="BW659">
        <v>0</v>
      </c>
      <c r="BX659">
        <v>0</v>
      </c>
      <c r="BY659">
        <v>770</v>
      </c>
      <c r="BZ659" t="s">
        <v>123</v>
      </c>
      <c r="CA659" t="s">
        <v>123</v>
      </c>
      <c r="CG659" s="4">
        <v>1</v>
      </c>
      <c r="CH659" s="4">
        <v>1</v>
      </c>
      <c r="CI659" s="5">
        <v>0</v>
      </c>
      <c r="CJ659" s="5">
        <v>0</v>
      </c>
      <c r="CK659" s="5">
        <v>0</v>
      </c>
      <c r="CL659" s="5">
        <v>0</v>
      </c>
    </row>
    <row r="660" spans="1:90" hidden="1" x14ac:dyDescent="0.2">
      <c r="A660" t="s">
        <v>1200</v>
      </c>
      <c r="B660" t="s">
        <v>951</v>
      </c>
      <c r="C660" t="s">
        <v>230</v>
      </c>
      <c r="D660">
        <v>3.5</v>
      </c>
      <c r="E660" t="s">
        <v>317</v>
      </c>
      <c r="F660" t="s">
        <v>362</v>
      </c>
      <c r="G660" t="s">
        <v>357</v>
      </c>
      <c r="H660" t="s">
        <v>954</v>
      </c>
      <c r="I660">
        <v>0.12531999999999999</v>
      </c>
      <c r="J660">
        <v>0.11834</v>
      </c>
      <c r="K660">
        <v>9576.2000000000007</v>
      </c>
      <c r="L660">
        <v>2040.3</v>
      </c>
      <c r="M660">
        <v>35.066000000000003</v>
      </c>
      <c r="N660" s="1">
        <v>4834500</v>
      </c>
      <c r="O660" s="1">
        <v>1.2143E-5</v>
      </c>
      <c r="P660">
        <v>1816.5</v>
      </c>
      <c r="Q660" s="1">
        <v>-19062000</v>
      </c>
      <c r="R660">
        <v>0.98187999999999998</v>
      </c>
      <c r="S660">
        <v>0.98055999999999999</v>
      </c>
      <c r="T660">
        <v>19724</v>
      </c>
      <c r="U660">
        <v>14739</v>
      </c>
      <c r="V660">
        <v>0.98170000000000002</v>
      </c>
      <c r="W660">
        <v>0.98082999999999998</v>
      </c>
      <c r="X660">
        <v>19823</v>
      </c>
      <c r="Y660">
        <v>14879</v>
      </c>
      <c r="Z660">
        <v>0.72035000000000005</v>
      </c>
      <c r="AA660">
        <v>0.70703000000000005</v>
      </c>
      <c r="AB660">
        <v>77489</v>
      </c>
      <c r="AC660">
        <v>62971</v>
      </c>
      <c r="AD660">
        <v>45</v>
      </c>
      <c r="AE660">
        <v>40</v>
      </c>
      <c r="AF660">
        <v>0.10548</v>
      </c>
      <c r="AG660" s="1">
        <v>2.5856000000000001E-5</v>
      </c>
      <c r="AH660">
        <v>0.10546</v>
      </c>
      <c r="AI660">
        <v>40</v>
      </c>
      <c r="AJ660">
        <v>0</v>
      </c>
      <c r="AK660">
        <v>39</v>
      </c>
      <c r="AL660">
        <v>0</v>
      </c>
      <c r="AM660">
        <v>0</v>
      </c>
      <c r="AN660">
        <v>1</v>
      </c>
      <c r="AO660">
        <v>0.90388000000000002</v>
      </c>
      <c r="AP660">
        <v>0</v>
      </c>
      <c r="AQ660">
        <v>0</v>
      </c>
      <c r="AR660" t="s">
        <v>95</v>
      </c>
      <c r="AS660" t="s">
        <v>95</v>
      </c>
      <c r="AT660" t="s">
        <v>95</v>
      </c>
      <c r="AU660" t="s">
        <v>95</v>
      </c>
      <c r="AV660" t="s">
        <v>95</v>
      </c>
      <c r="AW660" t="s">
        <v>95</v>
      </c>
      <c r="AX660" t="s">
        <v>95</v>
      </c>
      <c r="AY660" t="s">
        <v>94</v>
      </c>
      <c r="AZ660" t="s">
        <v>95</v>
      </c>
      <c r="BA660" t="s">
        <v>94</v>
      </c>
      <c r="BB660" t="s">
        <v>95</v>
      </c>
      <c r="BC660" t="s">
        <v>94</v>
      </c>
      <c r="BD660" t="s">
        <v>95</v>
      </c>
      <c r="BI660">
        <v>0</v>
      </c>
      <c r="BJ660" t="s">
        <v>137</v>
      </c>
      <c r="BK660" t="s">
        <v>180</v>
      </c>
      <c r="BL660">
        <v>1</v>
      </c>
      <c r="BM660">
        <v>1</v>
      </c>
      <c r="BN660">
        <v>0</v>
      </c>
      <c r="BO660">
        <v>0</v>
      </c>
      <c r="BP660">
        <v>0</v>
      </c>
      <c r="BQ660">
        <v>0</v>
      </c>
      <c r="BS660">
        <v>1</v>
      </c>
      <c r="BT660">
        <v>1</v>
      </c>
      <c r="BU660">
        <v>0</v>
      </c>
      <c r="BV660">
        <v>0</v>
      </c>
      <c r="BW660">
        <v>0</v>
      </c>
      <c r="BX660">
        <v>0</v>
      </c>
      <c r="BY660">
        <v>771</v>
      </c>
      <c r="CG660" s="4">
        <v>1</v>
      </c>
      <c r="CH660" s="4">
        <v>1</v>
      </c>
      <c r="CI660" s="5">
        <v>0</v>
      </c>
      <c r="CJ660" s="5">
        <v>0</v>
      </c>
      <c r="CK660" s="5">
        <v>0</v>
      </c>
      <c r="CL660" s="5">
        <v>0</v>
      </c>
    </row>
    <row r="661" spans="1:90" hidden="1" x14ac:dyDescent="0.2">
      <c r="A661" t="s">
        <v>1201</v>
      </c>
      <c r="B661" t="s">
        <v>951</v>
      </c>
      <c r="C661" t="s">
        <v>230</v>
      </c>
      <c r="D661">
        <v>3.5</v>
      </c>
      <c r="E661" t="s">
        <v>317</v>
      </c>
      <c r="F661" t="s">
        <v>364</v>
      </c>
      <c r="G661" t="s">
        <v>360</v>
      </c>
      <c r="H661" t="s">
        <v>954</v>
      </c>
      <c r="I661">
        <v>0.45277000000000001</v>
      </c>
      <c r="J661">
        <v>0.45251000000000002</v>
      </c>
      <c r="K661">
        <v>1046</v>
      </c>
      <c r="L661">
        <v>2046.2</v>
      </c>
      <c r="M661">
        <v>9.7056000000000004</v>
      </c>
      <c r="N661" s="1">
        <v>9654400000</v>
      </c>
      <c r="O661" s="1">
        <v>4.2892E-14</v>
      </c>
      <c r="P661">
        <v>1927.4</v>
      </c>
      <c r="Q661" s="1">
        <v>-2081600</v>
      </c>
      <c r="R661">
        <v>0.64959</v>
      </c>
      <c r="S661">
        <v>0.62192999999999998</v>
      </c>
      <c r="T661">
        <v>13783</v>
      </c>
      <c r="U661">
        <v>6877</v>
      </c>
      <c r="V661">
        <v>0.64959</v>
      </c>
      <c r="W661">
        <v>0.63161999999999996</v>
      </c>
      <c r="X661">
        <v>13783</v>
      </c>
      <c r="Y661">
        <v>6876.8</v>
      </c>
      <c r="Z661">
        <v>0.29648999999999998</v>
      </c>
      <c r="AA661">
        <v>0.26041999999999998</v>
      </c>
      <c r="AB661">
        <v>19530</v>
      </c>
      <c r="AC661">
        <v>10939</v>
      </c>
      <c r="AD661">
        <v>42</v>
      </c>
      <c r="AE661">
        <v>33</v>
      </c>
      <c r="AF661" s="1">
        <v>1.3913999999999999E-5</v>
      </c>
      <c r="AG661" s="1">
        <v>1.1161999999999999E-9</v>
      </c>
      <c r="AH661" s="1">
        <v>1.3913E-5</v>
      </c>
      <c r="AI661">
        <v>37</v>
      </c>
      <c r="AJ661">
        <v>0</v>
      </c>
      <c r="AK661">
        <v>31</v>
      </c>
      <c r="AL661">
        <v>0</v>
      </c>
      <c r="AM661">
        <v>1</v>
      </c>
      <c r="AN661">
        <v>1</v>
      </c>
      <c r="AO661">
        <v>0.25524999999999998</v>
      </c>
      <c r="AP661">
        <v>0</v>
      </c>
      <c r="AQ661">
        <v>0</v>
      </c>
      <c r="AR661" t="s">
        <v>94</v>
      </c>
      <c r="AS661" t="s">
        <v>95</v>
      </c>
      <c r="AT661" t="s">
        <v>95</v>
      </c>
      <c r="AU661" t="s">
        <v>94</v>
      </c>
      <c r="AV661" t="s">
        <v>94</v>
      </c>
      <c r="AW661" t="s">
        <v>94</v>
      </c>
      <c r="AX661" t="s">
        <v>94</v>
      </c>
      <c r="AY661" t="s">
        <v>94</v>
      </c>
      <c r="AZ661" t="s">
        <v>94</v>
      </c>
      <c r="BA661" t="s">
        <v>94</v>
      </c>
      <c r="BB661" t="s">
        <v>94</v>
      </c>
      <c r="BC661" t="s">
        <v>94</v>
      </c>
      <c r="BD661" t="s">
        <v>94</v>
      </c>
      <c r="BH661" t="s">
        <v>341</v>
      </c>
      <c r="BI661">
        <v>1</v>
      </c>
      <c r="BJ661" t="s">
        <v>97</v>
      </c>
      <c r="BK661" t="s">
        <v>138</v>
      </c>
      <c r="BL661">
        <v>0</v>
      </c>
      <c r="BM661">
        <v>0</v>
      </c>
      <c r="BN661">
        <v>0</v>
      </c>
      <c r="BO661">
        <v>0</v>
      </c>
      <c r="BP661">
        <v>0</v>
      </c>
      <c r="BQ661">
        <v>0</v>
      </c>
      <c r="BS661">
        <v>1</v>
      </c>
      <c r="BT661">
        <v>1</v>
      </c>
      <c r="BU661">
        <v>0</v>
      </c>
      <c r="BV661">
        <v>0</v>
      </c>
      <c r="BW661">
        <v>0</v>
      </c>
      <c r="BX661">
        <v>0</v>
      </c>
      <c r="BY661">
        <v>772</v>
      </c>
      <c r="BZ661" t="s">
        <v>123</v>
      </c>
      <c r="CA661" t="s">
        <v>123</v>
      </c>
      <c r="CG661" s="4">
        <v>1</v>
      </c>
      <c r="CH661" s="4">
        <v>1</v>
      </c>
      <c r="CI661" s="5">
        <v>0</v>
      </c>
      <c r="CJ661" s="5">
        <v>0</v>
      </c>
      <c r="CK661" s="5">
        <v>0</v>
      </c>
      <c r="CL661" s="5">
        <v>0</v>
      </c>
    </row>
    <row r="662" spans="1:90" hidden="1" x14ac:dyDescent="0.2">
      <c r="A662" t="s">
        <v>1202</v>
      </c>
      <c r="B662" t="s">
        <v>951</v>
      </c>
      <c r="C662" t="s">
        <v>230</v>
      </c>
      <c r="D662">
        <v>3.5</v>
      </c>
      <c r="E662" t="s">
        <v>317</v>
      </c>
      <c r="F662" t="s">
        <v>366</v>
      </c>
      <c r="G662" t="s">
        <v>351</v>
      </c>
      <c r="H662" t="s">
        <v>954</v>
      </c>
      <c r="I662">
        <v>0.12922</v>
      </c>
      <c r="J662">
        <v>0.10023</v>
      </c>
      <c r="K662">
        <v>134.68</v>
      </c>
      <c r="L662">
        <v>2025.7</v>
      </c>
      <c r="M662">
        <v>34.006999999999998</v>
      </c>
      <c r="N662">
        <v>15414</v>
      </c>
      <c r="O662">
        <v>1.8236999999999999E-3</v>
      </c>
      <c r="P662">
        <v>1872.4</v>
      </c>
      <c r="Q662" s="1">
        <v>-268020</v>
      </c>
      <c r="R662">
        <v>0.99517999999999995</v>
      </c>
      <c r="S662">
        <v>0.99482999999999999</v>
      </c>
      <c r="T662">
        <v>135.97999999999999</v>
      </c>
      <c r="U662">
        <v>116.2</v>
      </c>
      <c r="V662">
        <v>0.99121999999999999</v>
      </c>
      <c r="W662">
        <v>0.99080000000000001</v>
      </c>
      <c r="X662">
        <v>183.59</v>
      </c>
      <c r="Y662">
        <v>151.52000000000001</v>
      </c>
      <c r="Z662">
        <v>0.79713000000000001</v>
      </c>
      <c r="AA662">
        <v>0.78747</v>
      </c>
      <c r="AB662">
        <v>882.38</v>
      </c>
      <c r="AC662">
        <v>751.37</v>
      </c>
      <c r="AD662">
        <v>45</v>
      </c>
      <c r="AE662">
        <v>45</v>
      </c>
      <c r="AF662">
        <v>0.43273</v>
      </c>
      <c r="AG662">
        <v>3.8926E-4</v>
      </c>
      <c r="AH662">
        <v>0.43234</v>
      </c>
      <c r="AI662">
        <v>45</v>
      </c>
      <c r="AJ662">
        <v>0</v>
      </c>
      <c r="AK662">
        <v>44</v>
      </c>
      <c r="AL662">
        <v>0</v>
      </c>
      <c r="AM662">
        <v>0</v>
      </c>
      <c r="AN662">
        <v>0</v>
      </c>
      <c r="AO662">
        <v>0.91913</v>
      </c>
      <c r="AP662">
        <v>0</v>
      </c>
      <c r="AQ662">
        <v>0</v>
      </c>
      <c r="AR662" t="s">
        <v>95</v>
      </c>
      <c r="AS662" t="s">
        <v>95</v>
      </c>
      <c r="AT662" t="s">
        <v>95</v>
      </c>
      <c r="AU662" t="s">
        <v>95</v>
      </c>
      <c r="AV662" t="s">
        <v>95</v>
      </c>
      <c r="AW662" t="s">
        <v>95</v>
      </c>
      <c r="AX662" t="s">
        <v>95</v>
      </c>
      <c r="AY662" t="s">
        <v>95</v>
      </c>
      <c r="AZ662" t="s">
        <v>95</v>
      </c>
      <c r="BA662" t="s">
        <v>95</v>
      </c>
      <c r="BB662" t="s">
        <v>95</v>
      </c>
      <c r="BC662" t="s">
        <v>95</v>
      </c>
      <c r="BD662" t="s">
        <v>95</v>
      </c>
      <c r="BI662">
        <v>0</v>
      </c>
      <c r="BJ662" t="s">
        <v>137</v>
      </c>
      <c r="BK662" t="s">
        <v>180</v>
      </c>
      <c r="BL662">
        <v>1</v>
      </c>
      <c r="BM662">
        <v>1</v>
      </c>
      <c r="BN662">
        <v>0</v>
      </c>
      <c r="BO662">
        <v>0</v>
      </c>
      <c r="BP662">
        <v>0</v>
      </c>
      <c r="BQ662">
        <v>0</v>
      </c>
      <c r="BS662">
        <v>1</v>
      </c>
      <c r="BT662">
        <v>1</v>
      </c>
      <c r="BU662">
        <v>0</v>
      </c>
      <c r="BV662">
        <v>0</v>
      </c>
      <c r="BW662">
        <v>0</v>
      </c>
      <c r="BX662">
        <v>0</v>
      </c>
      <c r="BY662">
        <v>773</v>
      </c>
      <c r="CG662" s="4">
        <v>1</v>
      </c>
      <c r="CH662" s="4">
        <v>1</v>
      </c>
      <c r="CI662" s="5">
        <v>0</v>
      </c>
      <c r="CJ662" s="5">
        <v>0</v>
      </c>
      <c r="CK662" s="5">
        <v>0</v>
      </c>
      <c r="CL662" s="5">
        <v>0</v>
      </c>
    </row>
    <row r="663" spans="1:90" hidden="1" x14ac:dyDescent="0.2">
      <c r="A663" t="s">
        <v>1203</v>
      </c>
      <c r="B663" t="s">
        <v>951</v>
      </c>
      <c r="C663" t="s">
        <v>230</v>
      </c>
      <c r="D663">
        <v>3.5</v>
      </c>
      <c r="E663" t="s">
        <v>317</v>
      </c>
      <c r="F663" t="s">
        <v>368</v>
      </c>
      <c r="G663" t="s">
        <v>354</v>
      </c>
      <c r="H663" t="s">
        <v>954</v>
      </c>
      <c r="I663">
        <v>9.9803000000000003E-2</v>
      </c>
      <c r="J663">
        <v>9.9802000000000002E-2</v>
      </c>
      <c r="K663">
        <v>10.733000000000001</v>
      </c>
      <c r="L663">
        <v>2123.4</v>
      </c>
      <c r="M663">
        <v>44.030999999999999</v>
      </c>
      <c r="N663" s="1">
        <v>14798000</v>
      </c>
      <c r="O663">
        <v>4.5693999999999999E-2</v>
      </c>
      <c r="P663">
        <v>1927.1</v>
      </c>
      <c r="Q663">
        <v>-21339</v>
      </c>
      <c r="R663">
        <v>0.86309999999999998</v>
      </c>
      <c r="S663">
        <v>0.85228999999999999</v>
      </c>
      <c r="T663">
        <v>57.113</v>
      </c>
      <c r="U663">
        <v>35.402000000000001</v>
      </c>
      <c r="V663">
        <v>0.86309999999999998</v>
      </c>
      <c r="W663">
        <v>0.85607999999999995</v>
      </c>
      <c r="X663">
        <v>57.113</v>
      </c>
      <c r="Y663">
        <v>35.402999999999999</v>
      </c>
      <c r="Z663">
        <v>0.71026999999999996</v>
      </c>
      <c r="AA663">
        <v>0.69540999999999997</v>
      </c>
      <c r="AB663">
        <v>83.085999999999999</v>
      </c>
      <c r="AC663">
        <v>62.335000000000001</v>
      </c>
      <c r="AD663">
        <v>42</v>
      </c>
      <c r="AE663">
        <v>42</v>
      </c>
      <c r="AF663" s="1">
        <v>4.46E-5</v>
      </c>
      <c r="AG663" s="1">
        <v>6.7575999999999996E-8</v>
      </c>
      <c r="AH663" s="1">
        <v>4.4532E-5</v>
      </c>
      <c r="AI663">
        <v>42</v>
      </c>
      <c r="AJ663">
        <v>0</v>
      </c>
      <c r="AK663">
        <v>40</v>
      </c>
      <c r="AL663">
        <v>0</v>
      </c>
      <c r="AM663">
        <v>0</v>
      </c>
      <c r="AN663">
        <v>1</v>
      </c>
      <c r="AO663">
        <v>0.82899</v>
      </c>
      <c r="AP663">
        <v>0</v>
      </c>
      <c r="AQ663">
        <v>0</v>
      </c>
      <c r="AR663" t="s">
        <v>95</v>
      </c>
      <c r="AS663" t="s">
        <v>95</v>
      </c>
      <c r="AT663" t="s">
        <v>95</v>
      </c>
      <c r="AU663" t="s">
        <v>95</v>
      </c>
      <c r="AV663" t="s">
        <v>95</v>
      </c>
      <c r="AW663" t="s">
        <v>95</v>
      </c>
      <c r="AX663" t="s">
        <v>95</v>
      </c>
      <c r="AY663" t="s">
        <v>94</v>
      </c>
      <c r="AZ663" t="s">
        <v>95</v>
      </c>
      <c r="BA663" t="s">
        <v>94</v>
      </c>
      <c r="BB663" t="s">
        <v>95</v>
      </c>
      <c r="BC663" t="s">
        <v>94</v>
      </c>
      <c r="BD663" t="s">
        <v>95</v>
      </c>
      <c r="BH663" t="s">
        <v>341</v>
      </c>
      <c r="BI663">
        <v>1</v>
      </c>
      <c r="BJ663" t="s">
        <v>97</v>
      </c>
      <c r="BK663" t="s">
        <v>138</v>
      </c>
      <c r="BL663">
        <v>0</v>
      </c>
      <c r="BM663">
        <v>0</v>
      </c>
      <c r="BN663">
        <v>0</v>
      </c>
      <c r="BO663">
        <v>0</v>
      </c>
      <c r="BP663">
        <v>0</v>
      </c>
      <c r="BQ663">
        <v>0</v>
      </c>
      <c r="BS663">
        <v>1</v>
      </c>
      <c r="BT663">
        <v>1</v>
      </c>
      <c r="BU663">
        <v>0</v>
      </c>
      <c r="BV663">
        <v>0</v>
      </c>
      <c r="BW663">
        <v>0</v>
      </c>
      <c r="BX663">
        <v>0</v>
      </c>
      <c r="BY663">
        <v>774</v>
      </c>
      <c r="BZ663" t="s">
        <v>123</v>
      </c>
      <c r="CA663" t="s">
        <v>123</v>
      </c>
      <c r="CG663" s="4">
        <v>1</v>
      </c>
      <c r="CH663" s="4">
        <v>1</v>
      </c>
      <c r="CI663" s="5">
        <v>0</v>
      </c>
      <c r="CJ663" s="5">
        <v>0</v>
      </c>
      <c r="CK663" s="5">
        <v>0</v>
      </c>
      <c r="CL663" s="5">
        <v>0</v>
      </c>
    </row>
    <row r="664" spans="1:90" x14ac:dyDescent="0.2">
      <c r="A664" t="s">
        <v>1204</v>
      </c>
      <c r="B664" t="s">
        <v>951</v>
      </c>
      <c r="C664" t="s">
        <v>230</v>
      </c>
      <c r="D664">
        <v>4.0999999999999996</v>
      </c>
      <c r="E664" t="s">
        <v>129</v>
      </c>
      <c r="F664" t="s">
        <v>130</v>
      </c>
      <c r="G664" t="s">
        <v>131</v>
      </c>
      <c r="H664" t="s">
        <v>954</v>
      </c>
      <c r="I664">
        <v>-0.31189</v>
      </c>
      <c r="J664">
        <v>-0.31187999999999999</v>
      </c>
      <c r="K664">
        <v>-2.83</v>
      </c>
      <c r="L664">
        <v>1968.2</v>
      </c>
      <c r="M664">
        <v>-14.09</v>
      </c>
      <c r="N664" s="1">
        <v>6889200</v>
      </c>
      <c r="O664">
        <v>33.499000000000002</v>
      </c>
      <c r="P664">
        <v>2007.4</v>
      </c>
      <c r="Q664">
        <v>5719</v>
      </c>
      <c r="R664">
        <v>0.94203000000000003</v>
      </c>
      <c r="S664">
        <v>0.93179999999999996</v>
      </c>
      <c r="T664">
        <v>5.9474</v>
      </c>
      <c r="U664">
        <v>4.3029000000000002</v>
      </c>
      <c r="V664">
        <v>0.94203000000000003</v>
      </c>
      <c r="W664">
        <v>0.93559000000000003</v>
      </c>
      <c r="X664">
        <v>5.9474</v>
      </c>
      <c r="Y664">
        <v>4.3029000000000002</v>
      </c>
      <c r="Z664">
        <v>0.48126999999999998</v>
      </c>
      <c r="AA664">
        <v>0.42363000000000001</v>
      </c>
      <c r="AB664">
        <v>17.791</v>
      </c>
      <c r="AC664">
        <v>14.36</v>
      </c>
      <c r="AD664">
        <v>21</v>
      </c>
      <c r="AE664">
        <v>20</v>
      </c>
      <c r="AF664" s="1">
        <v>1.4516E-5</v>
      </c>
      <c r="AG664" s="1">
        <v>5.4913999999999998E-8</v>
      </c>
      <c r="AH664" s="1">
        <v>1.4460999999999999E-5</v>
      </c>
      <c r="AI664">
        <v>21</v>
      </c>
      <c r="AJ664">
        <v>20</v>
      </c>
      <c r="AK664">
        <v>5</v>
      </c>
      <c r="AL664">
        <v>0</v>
      </c>
      <c r="AM664">
        <v>1</v>
      </c>
      <c r="AN664">
        <v>1</v>
      </c>
      <c r="AO664">
        <v>0.70640000000000003</v>
      </c>
      <c r="AP664">
        <v>0</v>
      </c>
      <c r="AQ664">
        <v>1</v>
      </c>
      <c r="AR664" t="s">
        <v>95</v>
      </c>
      <c r="AS664" t="s">
        <v>95</v>
      </c>
      <c r="AT664" t="s">
        <v>95</v>
      </c>
      <c r="AU664" t="s">
        <v>94</v>
      </c>
      <c r="AV664" t="s">
        <v>94</v>
      </c>
      <c r="AW664" t="s">
        <v>94</v>
      </c>
      <c r="AX664" t="s">
        <v>95</v>
      </c>
      <c r="AY664" t="s">
        <v>94</v>
      </c>
      <c r="AZ664" t="s">
        <v>95</v>
      </c>
      <c r="BA664" t="s">
        <v>94</v>
      </c>
      <c r="BB664" t="s">
        <v>94</v>
      </c>
      <c r="BC664" t="s">
        <v>94</v>
      </c>
      <c r="BD664" t="s">
        <v>94</v>
      </c>
      <c r="BH664" t="s">
        <v>263</v>
      </c>
      <c r="BI664">
        <v>0</v>
      </c>
      <c r="BJ664" t="s">
        <v>137</v>
      </c>
      <c r="BK664" t="s">
        <v>133</v>
      </c>
      <c r="BL664">
        <v>1</v>
      </c>
      <c r="BM664">
        <v>1</v>
      </c>
      <c r="BN664">
        <v>0</v>
      </c>
      <c r="BO664">
        <v>0</v>
      </c>
      <c r="BP664">
        <v>1</v>
      </c>
      <c r="BQ664">
        <v>1</v>
      </c>
      <c r="BS664">
        <v>1</v>
      </c>
      <c r="BT664">
        <v>1</v>
      </c>
      <c r="BU664">
        <v>0</v>
      </c>
      <c r="BV664">
        <v>0</v>
      </c>
      <c r="BW664">
        <v>1</v>
      </c>
      <c r="BX664">
        <v>1</v>
      </c>
      <c r="BY664">
        <v>775</v>
      </c>
      <c r="CG664" s="4">
        <v>1</v>
      </c>
      <c r="CH664" s="4">
        <v>1</v>
      </c>
      <c r="CI664" s="5">
        <v>0</v>
      </c>
      <c r="CJ664" s="5">
        <v>0</v>
      </c>
      <c r="CK664" s="5">
        <v>1</v>
      </c>
      <c r="CL664" s="5">
        <v>1</v>
      </c>
    </row>
    <row r="665" spans="1:90" hidden="1" x14ac:dyDescent="0.2">
      <c r="A665" t="s">
        <v>1205</v>
      </c>
      <c r="B665" t="s">
        <v>951</v>
      </c>
      <c r="C665" t="s">
        <v>230</v>
      </c>
      <c r="D665">
        <v>4.0999999999999996</v>
      </c>
      <c r="E665" t="s">
        <v>129</v>
      </c>
      <c r="F665" t="s">
        <v>135</v>
      </c>
      <c r="G665" t="s">
        <v>136</v>
      </c>
      <c r="H665" t="s">
        <v>954</v>
      </c>
      <c r="AD665">
        <v>1</v>
      </c>
      <c r="AE665">
        <v>1</v>
      </c>
      <c r="AI665">
        <v>1</v>
      </c>
      <c r="AJ665">
        <v>0</v>
      </c>
      <c r="AK665">
        <v>0</v>
      </c>
      <c r="AL665">
        <v>0</v>
      </c>
      <c r="AM665">
        <v>0</v>
      </c>
      <c r="AP665">
        <v>0</v>
      </c>
      <c r="AQ665">
        <v>1</v>
      </c>
      <c r="AR665" t="s">
        <v>96</v>
      </c>
      <c r="AS665" t="s">
        <v>96</v>
      </c>
      <c r="AT665" t="s">
        <v>95</v>
      </c>
      <c r="AU665" t="s">
        <v>94</v>
      </c>
      <c r="AV665" t="s">
        <v>94</v>
      </c>
      <c r="AW665" t="s">
        <v>94</v>
      </c>
      <c r="AX665" t="s">
        <v>94</v>
      </c>
      <c r="AY665" t="s">
        <v>94</v>
      </c>
      <c r="AZ665" t="s">
        <v>94</v>
      </c>
      <c r="BA665" t="s">
        <v>96</v>
      </c>
      <c r="BB665" t="s">
        <v>96</v>
      </c>
      <c r="BC665" t="s">
        <v>96</v>
      </c>
      <c r="BD665" t="s">
        <v>96</v>
      </c>
      <c r="BH665" t="s">
        <v>189</v>
      </c>
      <c r="BI665">
        <v>0</v>
      </c>
      <c r="BJ665" t="s">
        <v>132</v>
      </c>
      <c r="BK665" t="s">
        <v>138</v>
      </c>
      <c r="BL665">
        <v>0</v>
      </c>
      <c r="BM665">
        <v>0</v>
      </c>
      <c r="BN665">
        <v>0</v>
      </c>
      <c r="BO665">
        <v>0</v>
      </c>
      <c r="BP665">
        <v>0</v>
      </c>
      <c r="BQ665">
        <v>0</v>
      </c>
      <c r="BS665">
        <v>0</v>
      </c>
      <c r="BT665">
        <v>1</v>
      </c>
      <c r="BU665">
        <v>0</v>
      </c>
      <c r="BV665">
        <v>0</v>
      </c>
      <c r="BW665">
        <v>0</v>
      </c>
      <c r="BX665">
        <v>0</v>
      </c>
      <c r="BY665">
        <v>776</v>
      </c>
      <c r="CA665" t="s">
        <v>123</v>
      </c>
      <c r="CG665" s="4">
        <v>0</v>
      </c>
      <c r="CH665" s="4">
        <v>1</v>
      </c>
      <c r="CI665" s="5">
        <v>0</v>
      </c>
      <c r="CJ665" s="5">
        <v>0</v>
      </c>
      <c r="CK665" s="5">
        <v>0</v>
      </c>
      <c r="CL665" s="5">
        <v>0</v>
      </c>
    </row>
    <row r="666" spans="1:90" x14ac:dyDescent="0.2">
      <c r="A666" t="s">
        <v>1206</v>
      </c>
      <c r="B666" t="s">
        <v>951</v>
      </c>
      <c r="C666" t="s">
        <v>230</v>
      </c>
      <c r="D666">
        <v>4.3</v>
      </c>
      <c r="E666" t="s">
        <v>515</v>
      </c>
      <c r="F666" t="s">
        <v>1073</v>
      </c>
      <c r="G666" t="s">
        <v>1128</v>
      </c>
      <c r="H666" t="s">
        <v>954</v>
      </c>
      <c r="I666">
        <v>0.77786</v>
      </c>
      <c r="J666">
        <v>3.3578999999999998E-2</v>
      </c>
      <c r="K666">
        <v>2.3865000000000001E-2</v>
      </c>
      <c r="L666">
        <v>2011.7</v>
      </c>
      <c r="M666">
        <v>5.6494</v>
      </c>
      <c r="N666">
        <v>0.73992999999999998</v>
      </c>
      <c r="O666">
        <v>1.0443</v>
      </c>
      <c r="P666">
        <v>2029.6</v>
      </c>
      <c r="Q666">
        <v>-47.448999999999998</v>
      </c>
      <c r="R666">
        <v>0.95148999999999995</v>
      </c>
      <c r="S666">
        <v>0.80596000000000001</v>
      </c>
      <c r="T666">
        <v>1.7069999999999998E-2</v>
      </c>
      <c r="U666">
        <v>1.3018E-2</v>
      </c>
      <c r="V666">
        <v>0.73214999999999997</v>
      </c>
      <c r="W666">
        <v>0.46429999999999999</v>
      </c>
      <c r="X666">
        <v>4.011E-2</v>
      </c>
      <c r="Y666">
        <v>3.3007000000000002E-2</v>
      </c>
      <c r="Z666">
        <v>0.75858000000000003</v>
      </c>
      <c r="AA666">
        <v>0.51715999999999995</v>
      </c>
      <c r="AB666">
        <v>3.8080000000000003E-2</v>
      </c>
      <c r="AC666">
        <v>3.056E-2</v>
      </c>
      <c r="AD666">
        <v>5</v>
      </c>
      <c r="AE666">
        <v>5</v>
      </c>
      <c r="AF666">
        <v>1.0244</v>
      </c>
      <c r="AG666">
        <v>0.72736999999999996</v>
      </c>
      <c r="AH666">
        <v>0.29705999999999999</v>
      </c>
      <c r="AI666">
        <v>9</v>
      </c>
      <c r="AJ666">
        <v>0</v>
      </c>
      <c r="AK666">
        <v>4</v>
      </c>
      <c r="AL666">
        <v>0</v>
      </c>
      <c r="AM666">
        <v>0</v>
      </c>
      <c r="AN666">
        <v>0</v>
      </c>
      <c r="AO666">
        <v>0.81291000000000002</v>
      </c>
      <c r="AP666">
        <v>1</v>
      </c>
      <c r="AQ666">
        <v>1</v>
      </c>
      <c r="AR666" t="s">
        <v>95</v>
      </c>
      <c r="AS666" t="s">
        <v>96</v>
      </c>
      <c r="AT666" t="s">
        <v>95</v>
      </c>
      <c r="AU666" t="s">
        <v>95</v>
      </c>
      <c r="AV666" t="s">
        <v>95</v>
      </c>
      <c r="AW666" t="s">
        <v>95</v>
      </c>
      <c r="AX666" t="s">
        <v>95</v>
      </c>
      <c r="AY666" t="s">
        <v>95</v>
      </c>
      <c r="AZ666" t="s">
        <v>95</v>
      </c>
      <c r="BA666" t="s">
        <v>96</v>
      </c>
      <c r="BB666" t="s">
        <v>96</v>
      </c>
      <c r="BC666" t="s">
        <v>96</v>
      </c>
      <c r="BD666" t="s">
        <v>96</v>
      </c>
      <c r="BI666">
        <v>0</v>
      </c>
      <c r="BS666">
        <v>1</v>
      </c>
      <c r="BT666">
        <v>1</v>
      </c>
      <c r="BU666">
        <v>0</v>
      </c>
      <c r="BV666">
        <v>0</v>
      </c>
      <c r="BW666">
        <v>1</v>
      </c>
      <c r="BX666">
        <v>1</v>
      </c>
      <c r="BY666">
        <v>777</v>
      </c>
      <c r="CG666" s="4">
        <v>1</v>
      </c>
      <c r="CH666" s="4">
        <v>1</v>
      </c>
      <c r="CI666" s="5">
        <v>0</v>
      </c>
      <c r="CJ666" s="5">
        <v>0</v>
      </c>
      <c r="CK666" s="5">
        <v>1</v>
      </c>
      <c r="CL666" s="5">
        <v>1</v>
      </c>
    </row>
    <row r="667" spans="1:90" x14ac:dyDescent="0.2">
      <c r="A667" t="s">
        <v>1207</v>
      </c>
      <c r="B667" t="s">
        <v>951</v>
      </c>
      <c r="C667" t="s">
        <v>230</v>
      </c>
      <c r="D667">
        <v>4.5</v>
      </c>
      <c r="E667" t="s">
        <v>994</v>
      </c>
      <c r="F667" t="s">
        <v>995</v>
      </c>
      <c r="G667" t="s">
        <v>996</v>
      </c>
      <c r="H667" t="s">
        <v>954</v>
      </c>
      <c r="I667">
        <v>9.1287999999999994E-2</v>
      </c>
      <c r="J667">
        <v>3.0133999999999998E-3</v>
      </c>
      <c r="K667">
        <v>2.2102E-2</v>
      </c>
      <c r="L667">
        <v>2003.8</v>
      </c>
      <c r="M667">
        <v>48.137999999999998</v>
      </c>
      <c r="N667">
        <v>1.1004</v>
      </c>
      <c r="O667">
        <v>1554.9</v>
      </c>
      <c r="P667" s="1">
        <v>157500</v>
      </c>
      <c r="Q667">
        <v>-43.734000000000002</v>
      </c>
      <c r="R667">
        <v>0.98907999999999996</v>
      </c>
      <c r="S667">
        <v>0.98726000000000003</v>
      </c>
      <c r="T667">
        <v>1.4765E-2</v>
      </c>
      <c r="U667">
        <v>1.2128E-2</v>
      </c>
      <c r="V667">
        <v>-24.706</v>
      </c>
      <c r="W667">
        <v>-27.411999999999999</v>
      </c>
      <c r="X667">
        <v>0.71650000000000003</v>
      </c>
      <c r="Y667">
        <v>0.70242000000000004</v>
      </c>
      <c r="Z667">
        <v>0.98458999999999997</v>
      </c>
      <c r="AA667">
        <v>0.98297000000000001</v>
      </c>
      <c r="AB667">
        <v>1.7543E-2</v>
      </c>
      <c r="AC667">
        <v>1.3311E-2</v>
      </c>
      <c r="AD667">
        <v>22</v>
      </c>
      <c r="AE667">
        <v>22</v>
      </c>
      <c r="AF667">
        <v>0.84087000000000001</v>
      </c>
      <c r="AG667">
        <v>0.37713000000000002</v>
      </c>
      <c r="AH667">
        <v>0.46373999999999999</v>
      </c>
      <c r="AI667">
        <v>22</v>
      </c>
      <c r="AJ667">
        <v>0</v>
      </c>
      <c r="AK667">
        <v>21</v>
      </c>
      <c r="AL667">
        <v>0</v>
      </c>
      <c r="AM667">
        <v>0</v>
      </c>
      <c r="AN667">
        <v>0</v>
      </c>
      <c r="AO667">
        <v>0.95360999999999996</v>
      </c>
      <c r="AP667">
        <v>1</v>
      </c>
      <c r="AQ667">
        <v>1</v>
      </c>
      <c r="AR667" t="s">
        <v>95</v>
      </c>
      <c r="AS667" t="s">
        <v>95</v>
      </c>
      <c r="AT667" t="s">
        <v>95</v>
      </c>
      <c r="AU667" t="s">
        <v>95</v>
      </c>
      <c r="AV667" t="s">
        <v>95</v>
      </c>
      <c r="AW667" t="s">
        <v>95</v>
      </c>
      <c r="AX667" t="s">
        <v>95</v>
      </c>
      <c r="AY667" t="s">
        <v>95</v>
      </c>
      <c r="AZ667" t="s">
        <v>95</v>
      </c>
      <c r="BA667" t="s">
        <v>95</v>
      </c>
      <c r="BB667" t="s">
        <v>95</v>
      </c>
      <c r="BC667" t="s">
        <v>95</v>
      </c>
      <c r="BD667" t="s">
        <v>95</v>
      </c>
      <c r="BI667">
        <v>0</v>
      </c>
      <c r="BL667">
        <v>1</v>
      </c>
      <c r="BM667">
        <v>1</v>
      </c>
      <c r="BS667">
        <v>1</v>
      </c>
      <c r="BT667">
        <v>1</v>
      </c>
      <c r="BU667">
        <v>0</v>
      </c>
      <c r="BV667">
        <v>0</v>
      </c>
      <c r="BW667">
        <v>1</v>
      </c>
      <c r="BX667">
        <v>1</v>
      </c>
      <c r="BY667">
        <v>778</v>
      </c>
      <c r="CG667" s="4">
        <v>1</v>
      </c>
      <c r="CH667" s="4">
        <v>1</v>
      </c>
      <c r="CI667" s="5">
        <v>0</v>
      </c>
      <c r="CJ667" s="5">
        <v>0</v>
      </c>
      <c r="CK667" s="5">
        <v>1</v>
      </c>
      <c r="CL667" s="5">
        <v>1</v>
      </c>
    </row>
    <row r="668" spans="1:90" hidden="1" x14ac:dyDescent="0.2">
      <c r="A668" t="s">
        <v>1208</v>
      </c>
      <c r="B668" t="s">
        <v>1209</v>
      </c>
      <c r="C668" t="s">
        <v>1210</v>
      </c>
      <c r="D668">
        <v>1.1000000000000001</v>
      </c>
      <c r="E668" t="s">
        <v>90</v>
      </c>
      <c r="F668" t="s">
        <v>1211</v>
      </c>
      <c r="G668" t="s">
        <v>92</v>
      </c>
      <c r="H668" t="s">
        <v>1212</v>
      </c>
      <c r="I668">
        <v>0.21301999999999999</v>
      </c>
      <c r="J668">
        <v>4.4441000000000001E-2</v>
      </c>
      <c r="K668">
        <v>3.1073E-2</v>
      </c>
      <c r="L668">
        <v>2009.5</v>
      </c>
      <c r="M668">
        <v>20.63</v>
      </c>
      <c r="N668">
        <v>0.88961999999999997</v>
      </c>
      <c r="O668">
        <v>1.3540000000000001</v>
      </c>
      <c r="P668">
        <v>2032.1</v>
      </c>
      <c r="Q668">
        <v>-61.966000000000001</v>
      </c>
      <c r="R668">
        <v>0.84816000000000003</v>
      </c>
      <c r="S668">
        <v>0.81018999999999997</v>
      </c>
      <c r="T668">
        <v>6.2292E-2</v>
      </c>
      <c r="U668">
        <v>4.3298000000000003E-2</v>
      </c>
      <c r="V668">
        <v>0.76112999999999997</v>
      </c>
      <c r="W668">
        <v>0.72438000000000002</v>
      </c>
      <c r="X668">
        <v>7.8130000000000005E-2</v>
      </c>
      <c r="Y668">
        <v>6.1671999999999998E-2</v>
      </c>
      <c r="Z668">
        <v>0.80288000000000004</v>
      </c>
      <c r="AA668">
        <v>0.77254999999999996</v>
      </c>
      <c r="AB668">
        <v>7.0974999999999996E-2</v>
      </c>
      <c r="AC668">
        <v>5.4059999999999997E-2</v>
      </c>
      <c r="AD668">
        <v>16</v>
      </c>
      <c r="AE668">
        <v>16</v>
      </c>
      <c r="AF668">
        <v>0.93422000000000005</v>
      </c>
      <c r="AG668">
        <v>0.41669</v>
      </c>
      <c r="AH668">
        <v>0.51751999999999998</v>
      </c>
      <c r="AI668">
        <v>16</v>
      </c>
      <c r="AJ668">
        <v>0</v>
      </c>
      <c r="AK668">
        <v>15</v>
      </c>
      <c r="AL668">
        <v>0</v>
      </c>
      <c r="AM668">
        <v>0</v>
      </c>
      <c r="AN668">
        <v>0</v>
      </c>
      <c r="AO668">
        <v>0.93642000000000003</v>
      </c>
      <c r="AP668">
        <v>1</v>
      </c>
      <c r="AQ668">
        <v>1</v>
      </c>
      <c r="AR668" t="s">
        <v>95</v>
      </c>
      <c r="AS668" t="s">
        <v>95</v>
      </c>
      <c r="AT668" t="s">
        <v>95</v>
      </c>
      <c r="AU668" t="s">
        <v>95</v>
      </c>
      <c r="AV668" t="s">
        <v>95</v>
      </c>
      <c r="AW668" t="s">
        <v>95</v>
      </c>
      <c r="AX668" t="s">
        <v>95</v>
      </c>
      <c r="AY668" t="s">
        <v>95</v>
      </c>
      <c r="AZ668" t="s">
        <v>95</v>
      </c>
      <c r="BA668" t="s">
        <v>95</v>
      </c>
      <c r="BB668" t="s">
        <v>95</v>
      </c>
      <c r="BC668" t="s">
        <v>95</v>
      </c>
      <c r="BD668" t="s">
        <v>95</v>
      </c>
      <c r="BE668">
        <v>2</v>
      </c>
      <c r="BI668">
        <v>0</v>
      </c>
      <c r="BJ668" t="s">
        <v>133</v>
      </c>
      <c r="BK668" t="s">
        <v>501</v>
      </c>
      <c r="BL668">
        <v>1</v>
      </c>
      <c r="BM668">
        <v>1</v>
      </c>
      <c r="BN668">
        <v>0</v>
      </c>
      <c r="BO668">
        <v>0</v>
      </c>
      <c r="BP668">
        <v>0</v>
      </c>
      <c r="BQ668">
        <v>0</v>
      </c>
      <c r="BS668">
        <v>1</v>
      </c>
      <c r="BT668">
        <v>1</v>
      </c>
      <c r="BU668">
        <v>0</v>
      </c>
      <c r="BV668">
        <v>0</v>
      </c>
      <c r="BW668">
        <v>0</v>
      </c>
      <c r="BX668">
        <v>0</v>
      </c>
      <c r="BY668">
        <v>779</v>
      </c>
      <c r="CG668" s="4">
        <v>1</v>
      </c>
      <c r="CH668" s="4">
        <v>1</v>
      </c>
      <c r="CI668" s="5">
        <v>0</v>
      </c>
      <c r="CJ668" s="5">
        <v>0</v>
      </c>
      <c r="CK668" s="5">
        <v>0</v>
      </c>
      <c r="CL668" s="5">
        <v>0</v>
      </c>
    </row>
    <row r="669" spans="1:90" hidden="1" x14ac:dyDescent="0.2">
      <c r="A669" t="s">
        <v>1213</v>
      </c>
      <c r="B669" t="s">
        <v>1209</v>
      </c>
      <c r="C669" t="s">
        <v>1210</v>
      </c>
      <c r="D669">
        <v>1.1000000000000001</v>
      </c>
      <c r="E669" t="s">
        <v>90</v>
      </c>
      <c r="F669" t="s">
        <v>1214</v>
      </c>
      <c r="G669" t="s">
        <v>92</v>
      </c>
      <c r="H669" t="s">
        <v>1212</v>
      </c>
      <c r="I669">
        <v>0.16775000000000001</v>
      </c>
      <c r="J669">
        <v>4.2658000000000001E-2</v>
      </c>
      <c r="K669">
        <v>2.5069000000000001E-2</v>
      </c>
      <c r="L669">
        <v>2008.4</v>
      </c>
      <c r="M669">
        <v>26.196000000000002</v>
      </c>
      <c r="N669">
        <v>0.79435999999999996</v>
      </c>
      <c r="O669">
        <v>1.1859</v>
      </c>
      <c r="P669">
        <v>2032</v>
      </c>
      <c r="Q669">
        <v>-49.930999999999997</v>
      </c>
      <c r="R669">
        <v>0.79705000000000004</v>
      </c>
      <c r="S669">
        <v>0.73616000000000004</v>
      </c>
      <c r="T669">
        <v>5.1591999999999999E-2</v>
      </c>
      <c r="U669">
        <v>3.8632E-2</v>
      </c>
      <c r="V669">
        <v>0.75566</v>
      </c>
      <c r="W669">
        <v>0.71123000000000003</v>
      </c>
      <c r="X669">
        <v>5.6609E-2</v>
      </c>
      <c r="Y669">
        <v>4.4521999999999999E-2</v>
      </c>
      <c r="Z669">
        <v>0.77868000000000004</v>
      </c>
      <c r="AA669">
        <v>0.73843999999999999</v>
      </c>
      <c r="AB669">
        <v>5.3876E-2</v>
      </c>
      <c r="AC669">
        <v>4.2085999999999998E-2</v>
      </c>
      <c r="AD669">
        <v>14</v>
      </c>
      <c r="AE669">
        <v>14</v>
      </c>
      <c r="AF669">
        <v>0.88827</v>
      </c>
      <c r="AG669">
        <v>0.45987</v>
      </c>
      <c r="AH669">
        <v>0.4284</v>
      </c>
      <c r="AI669">
        <v>14</v>
      </c>
      <c r="AJ669">
        <v>6</v>
      </c>
      <c r="AK669">
        <v>13</v>
      </c>
      <c r="AL669">
        <v>1</v>
      </c>
      <c r="AM669">
        <v>0</v>
      </c>
      <c r="AN669">
        <v>0</v>
      </c>
      <c r="AO669">
        <v>0.92835000000000001</v>
      </c>
      <c r="AP669">
        <v>1</v>
      </c>
      <c r="AQ669">
        <v>1</v>
      </c>
      <c r="AR669" t="s">
        <v>95</v>
      </c>
      <c r="AS669" t="s">
        <v>95</v>
      </c>
      <c r="AT669" t="s">
        <v>95</v>
      </c>
      <c r="AU669" t="s">
        <v>95</v>
      </c>
      <c r="AV669" t="s">
        <v>95</v>
      </c>
      <c r="AW669" t="s">
        <v>95</v>
      </c>
      <c r="AX669" t="s">
        <v>95</v>
      </c>
      <c r="AY669" t="s">
        <v>95</v>
      </c>
      <c r="AZ669" t="s">
        <v>95</v>
      </c>
      <c r="BA669" t="s">
        <v>95</v>
      </c>
      <c r="BB669" t="s">
        <v>95</v>
      </c>
      <c r="BC669" t="s">
        <v>95</v>
      </c>
      <c r="BD669" t="s">
        <v>95</v>
      </c>
      <c r="BE669">
        <v>2</v>
      </c>
      <c r="BI669">
        <v>0</v>
      </c>
      <c r="BL669">
        <v>1</v>
      </c>
      <c r="BM669">
        <v>1</v>
      </c>
      <c r="BN669">
        <v>0</v>
      </c>
      <c r="BO669">
        <v>0</v>
      </c>
      <c r="BP669">
        <v>0</v>
      </c>
      <c r="BQ669">
        <v>0</v>
      </c>
      <c r="BS669">
        <v>1</v>
      </c>
      <c r="BT669">
        <v>1</v>
      </c>
      <c r="BU669">
        <v>0</v>
      </c>
      <c r="BV669">
        <v>0</v>
      </c>
      <c r="BW669">
        <v>0</v>
      </c>
      <c r="BX669">
        <v>0</v>
      </c>
      <c r="BY669">
        <v>780</v>
      </c>
      <c r="CG669" s="4">
        <v>1</v>
      </c>
      <c r="CH669" s="4">
        <v>1</v>
      </c>
      <c r="CI669" s="5">
        <v>0</v>
      </c>
      <c r="CJ669" s="5">
        <v>0</v>
      </c>
      <c r="CK669" s="5">
        <v>0</v>
      </c>
      <c r="CL669" s="5">
        <v>0</v>
      </c>
    </row>
    <row r="670" spans="1:90" hidden="1" x14ac:dyDescent="0.2">
      <c r="A670" t="s">
        <v>1215</v>
      </c>
      <c r="B670" t="s">
        <v>1209</v>
      </c>
      <c r="C670" t="s">
        <v>1210</v>
      </c>
      <c r="D670">
        <v>1.1000000000000001</v>
      </c>
      <c r="E670" t="s">
        <v>90</v>
      </c>
      <c r="F670" t="s">
        <v>1216</v>
      </c>
      <c r="G670" t="s">
        <v>92</v>
      </c>
      <c r="H670" t="s">
        <v>1212</v>
      </c>
      <c r="I670">
        <v>0.18195</v>
      </c>
      <c r="J670">
        <v>8.097E-2</v>
      </c>
      <c r="K670">
        <v>4.3445999999999999E-2</v>
      </c>
      <c r="L670">
        <v>2014.5</v>
      </c>
      <c r="M670">
        <v>24.152000000000001</v>
      </c>
      <c r="N670">
        <v>1.0546</v>
      </c>
      <c r="O670">
        <v>6.3085000000000004</v>
      </c>
      <c r="P670">
        <v>2045.8</v>
      </c>
      <c r="Q670">
        <v>-86.995000000000005</v>
      </c>
      <c r="R670">
        <v>0.79622000000000004</v>
      </c>
      <c r="S670">
        <v>0.73507999999999996</v>
      </c>
      <c r="T670">
        <v>8.9312000000000002E-2</v>
      </c>
      <c r="U670">
        <v>6.9747000000000003E-2</v>
      </c>
      <c r="V670">
        <v>0.77246000000000004</v>
      </c>
      <c r="W670">
        <v>0.73109000000000002</v>
      </c>
      <c r="X670">
        <v>9.4372999999999999E-2</v>
      </c>
      <c r="Y670">
        <v>7.6361999999999999E-2</v>
      </c>
      <c r="Z670">
        <v>0.78361000000000003</v>
      </c>
      <c r="AA670">
        <v>0.74426000000000003</v>
      </c>
      <c r="AB670">
        <v>9.2033000000000004E-2</v>
      </c>
      <c r="AC670">
        <v>7.331E-2</v>
      </c>
      <c r="AD670">
        <v>14</v>
      </c>
      <c r="AE670">
        <v>14</v>
      </c>
      <c r="AF670">
        <v>0.71972999999999998</v>
      </c>
      <c r="AG670">
        <v>0.25774000000000002</v>
      </c>
      <c r="AH670">
        <v>0.46199000000000001</v>
      </c>
      <c r="AI670">
        <v>14</v>
      </c>
      <c r="AJ670">
        <v>0</v>
      </c>
      <c r="AK670">
        <v>13</v>
      </c>
      <c r="AL670">
        <v>0</v>
      </c>
      <c r="AM670">
        <v>0</v>
      </c>
      <c r="AN670">
        <v>1</v>
      </c>
      <c r="AO670">
        <v>0.90788000000000002</v>
      </c>
      <c r="AP670">
        <v>1</v>
      </c>
      <c r="AQ670">
        <v>1</v>
      </c>
      <c r="AR670" t="s">
        <v>95</v>
      </c>
      <c r="AS670" t="s">
        <v>95</v>
      </c>
      <c r="AT670" t="s">
        <v>95</v>
      </c>
      <c r="AU670" t="s">
        <v>95</v>
      </c>
      <c r="AV670" t="s">
        <v>95</v>
      </c>
      <c r="AW670" t="s">
        <v>95</v>
      </c>
      <c r="AX670" t="s">
        <v>95</v>
      </c>
      <c r="AY670" t="s">
        <v>95</v>
      </c>
      <c r="AZ670" t="s">
        <v>95</v>
      </c>
      <c r="BA670" t="s">
        <v>95</v>
      </c>
      <c r="BB670" t="s">
        <v>95</v>
      </c>
      <c r="BC670" t="s">
        <v>95</v>
      </c>
      <c r="BD670" t="s">
        <v>95</v>
      </c>
      <c r="BE670">
        <v>4</v>
      </c>
      <c r="BG670" t="s">
        <v>1217</v>
      </c>
      <c r="BI670">
        <v>0</v>
      </c>
      <c r="BL670">
        <v>1</v>
      </c>
      <c r="BM670">
        <v>1</v>
      </c>
      <c r="BN670">
        <v>0</v>
      </c>
      <c r="BO670">
        <v>0</v>
      </c>
      <c r="BP670">
        <v>0</v>
      </c>
      <c r="BQ670">
        <v>0</v>
      </c>
      <c r="BS670">
        <v>1</v>
      </c>
      <c r="BT670">
        <v>1</v>
      </c>
      <c r="BU670">
        <v>0</v>
      </c>
      <c r="BV670">
        <v>0</v>
      </c>
      <c r="BW670">
        <v>0</v>
      </c>
      <c r="BX670">
        <v>0</v>
      </c>
      <c r="BY670">
        <v>781</v>
      </c>
      <c r="CG670" s="4">
        <v>1</v>
      </c>
      <c r="CH670" s="4">
        <v>1</v>
      </c>
      <c r="CI670" s="5">
        <v>0</v>
      </c>
      <c r="CJ670" s="5">
        <v>0</v>
      </c>
      <c r="CK670" s="5">
        <v>0</v>
      </c>
      <c r="CL670" s="5">
        <v>0</v>
      </c>
    </row>
    <row r="671" spans="1:90" hidden="1" x14ac:dyDescent="0.2">
      <c r="A671" t="s">
        <v>1218</v>
      </c>
      <c r="B671" t="s">
        <v>1209</v>
      </c>
      <c r="C671" t="s">
        <v>1210</v>
      </c>
      <c r="D671">
        <v>1.1000000000000001</v>
      </c>
      <c r="E671" t="s">
        <v>90</v>
      </c>
      <c r="F671" t="s">
        <v>1219</v>
      </c>
      <c r="G671" t="s">
        <v>107</v>
      </c>
      <c r="H671" t="s">
        <v>1212</v>
      </c>
      <c r="I671">
        <v>0.21301999999999999</v>
      </c>
      <c r="J671">
        <v>4.4441000000000001E-2</v>
      </c>
      <c r="K671">
        <v>3.1073E-2</v>
      </c>
      <c r="L671">
        <v>2009.5</v>
      </c>
      <c r="M671">
        <v>20.63</v>
      </c>
      <c r="N671">
        <v>0.88961999999999997</v>
      </c>
      <c r="O671">
        <v>1.3540000000000001</v>
      </c>
      <c r="P671">
        <v>2032.1</v>
      </c>
      <c r="Q671">
        <v>-61.966000000000001</v>
      </c>
      <c r="R671">
        <v>0.84816000000000003</v>
      </c>
      <c r="S671">
        <v>0.81018999999999997</v>
      </c>
      <c r="T671">
        <v>6.2292E-2</v>
      </c>
      <c r="U671">
        <v>4.3298000000000003E-2</v>
      </c>
      <c r="V671">
        <v>0.76112999999999997</v>
      </c>
      <c r="W671">
        <v>0.72438000000000002</v>
      </c>
      <c r="X671">
        <v>7.8130000000000005E-2</v>
      </c>
      <c r="Y671">
        <v>6.1671999999999998E-2</v>
      </c>
      <c r="Z671">
        <v>0.80288000000000004</v>
      </c>
      <c r="AA671">
        <v>0.77254999999999996</v>
      </c>
      <c r="AB671">
        <v>7.0974999999999996E-2</v>
      </c>
      <c r="AC671">
        <v>5.4059999999999997E-2</v>
      </c>
      <c r="AD671">
        <v>16</v>
      </c>
      <c r="AE671">
        <v>16</v>
      </c>
      <c r="AF671">
        <v>0.93422000000000005</v>
      </c>
      <c r="AG671">
        <v>0.41669</v>
      </c>
      <c r="AH671">
        <v>0.51751999999999998</v>
      </c>
      <c r="AI671">
        <v>16</v>
      </c>
      <c r="AJ671">
        <v>0</v>
      </c>
      <c r="AK671">
        <v>15</v>
      </c>
      <c r="AL671">
        <v>0</v>
      </c>
      <c r="AM671">
        <v>0</v>
      </c>
      <c r="AN671">
        <v>0</v>
      </c>
      <c r="AO671">
        <v>0.93642000000000003</v>
      </c>
      <c r="AP671">
        <v>1</v>
      </c>
      <c r="AQ671">
        <v>1</v>
      </c>
      <c r="AR671" t="s">
        <v>95</v>
      </c>
      <c r="AS671" t="s">
        <v>95</v>
      </c>
      <c r="AT671" t="s">
        <v>95</v>
      </c>
      <c r="AU671" t="s">
        <v>95</v>
      </c>
      <c r="AV671" t="s">
        <v>95</v>
      </c>
      <c r="AW671" t="s">
        <v>95</v>
      </c>
      <c r="AX671" t="s">
        <v>95</v>
      </c>
      <c r="AY671" t="s">
        <v>95</v>
      </c>
      <c r="AZ671" t="s">
        <v>95</v>
      </c>
      <c r="BA671" t="s">
        <v>95</v>
      </c>
      <c r="BB671" t="s">
        <v>95</v>
      </c>
      <c r="BC671" t="s">
        <v>95</v>
      </c>
      <c r="BD671" t="s">
        <v>95</v>
      </c>
      <c r="BI671">
        <v>0</v>
      </c>
      <c r="BJ671" t="s">
        <v>108</v>
      </c>
      <c r="BK671" t="s">
        <v>109</v>
      </c>
      <c r="BL671">
        <v>1</v>
      </c>
      <c r="BM671">
        <v>1</v>
      </c>
      <c r="BN671">
        <v>0</v>
      </c>
      <c r="BO671">
        <v>1</v>
      </c>
      <c r="BP671">
        <v>0</v>
      </c>
      <c r="BQ671">
        <v>0</v>
      </c>
      <c r="BS671">
        <v>1</v>
      </c>
      <c r="BT671">
        <v>1</v>
      </c>
      <c r="BU671">
        <v>0</v>
      </c>
      <c r="BV671">
        <v>1</v>
      </c>
      <c r="BW671">
        <v>0</v>
      </c>
      <c r="BX671">
        <v>0</v>
      </c>
      <c r="BY671">
        <v>782</v>
      </c>
      <c r="CG671" s="4">
        <v>1</v>
      </c>
      <c r="CH671" s="4">
        <v>1</v>
      </c>
      <c r="CI671" s="5">
        <v>0</v>
      </c>
      <c r="CJ671" s="5">
        <v>1</v>
      </c>
      <c r="CK671" s="5">
        <v>0</v>
      </c>
      <c r="CL671" s="5">
        <v>0</v>
      </c>
    </row>
    <row r="672" spans="1:90" hidden="1" x14ac:dyDescent="0.2">
      <c r="A672" t="s">
        <v>1220</v>
      </c>
      <c r="B672" t="s">
        <v>1209</v>
      </c>
      <c r="C672" t="s">
        <v>1210</v>
      </c>
      <c r="D672">
        <v>2.2000000000000002</v>
      </c>
      <c r="E672" t="s">
        <v>1221</v>
      </c>
      <c r="F672" t="s">
        <v>1222</v>
      </c>
      <c r="G672" t="s">
        <v>92</v>
      </c>
      <c r="H672" t="s">
        <v>1212</v>
      </c>
      <c r="I672">
        <v>9.7471000000000002E-2</v>
      </c>
      <c r="J672">
        <v>9.7470000000000001E-2</v>
      </c>
      <c r="K672">
        <v>5.8208000000000001E-3</v>
      </c>
      <c r="L672">
        <v>2143.9</v>
      </c>
      <c r="M672">
        <v>45.085000000000001</v>
      </c>
      <c r="N672">
        <v>29941</v>
      </c>
      <c r="O672">
        <v>1.7507999999999999</v>
      </c>
      <c r="P672">
        <v>2043.9</v>
      </c>
      <c r="Q672">
        <v>-11.606999999999999</v>
      </c>
      <c r="R672">
        <v>0.95806000000000002</v>
      </c>
      <c r="S672">
        <v>0.95259000000000005</v>
      </c>
      <c r="T672">
        <v>1.3195999999999999E-2</v>
      </c>
      <c r="U672">
        <v>1.1006999999999999E-2</v>
      </c>
      <c r="V672">
        <v>0.95806000000000002</v>
      </c>
      <c r="W672">
        <v>0.95455999999999996</v>
      </c>
      <c r="X672">
        <v>1.3195999999999999E-2</v>
      </c>
      <c r="Y672">
        <v>1.1006999999999999E-2</v>
      </c>
      <c r="Z672">
        <v>0.81025999999999998</v>
      </c>
      <c r="AA672">
        <v>0.79444999999999999</v>
      </c>
      <c r="AB672">
        <v>2.8067999999999999E-2</v>
      </c>
      <c r="AC672">
        <v>2.3199000000000001E-2</v>
      </c>
      <c r="AD672">
        <v>27</v>
      </c>
      <c r="AE672">
        <v>27</v>
      </c>
      <c r="AF672" s="1">
        <v>7.8960000000000003E-6</v>
      </c>
      <c r="AG672" s="1">
        <v>4.5755000000000002E-7</v>
      </c>
      <c r="AH672" s="1">
        <v>7.4383999999999998E-6</v>
      </c>
      <c r="AI672">
        <v>32</v>
      </c>
      <c r="AJ672">
        <v>0</v>
      </c>
      <c r="AK672">
        <v>21</v>
      </c>
      <c r="AL672">
        <v>0</v>
      </c>
      <c r="AM672">
        <v>1</v>
      </c>
      <c r="AN672">
        <v>1</v>
      </c>
      <c r="AO672">
        <v>0.89073999999999998</v>
      </c>
      <c r="AP672">
        <v>1</v>
      </c>
      <c r="AQ672">
        <v>1</v>
      </c>
      <c r="AR672" t="s">
        <v>95</v>
      </c>
      <c r="AS672" t="s">
        <v>95</v>
      </c>
      <c r="AT672" t="s">
        <v>95</v>
      </c>
      <c r="AU672" t="s">
        <v>95</v>
      </c>
      <c r="AV672" t="s">
        <v>95</v>
      </c>
      <c r="AW672" t="s">
        <v>95</v>
      </c>
      <c r="AX672" t="s">
        <v>95</v>
      </c>
      <c r="AY672" t="s">
        <v>94</v>
      </c>
      <c r="AZ672" t="s">
        <v>95</v>
      </c>
      <c r="BA672" t="s">
        <v>94</v>
      </c>
      <c r="BB672" t="s">
        <v>95</v>
      </c>
      <c r="BC672" t="s">
        <v>94</v>
      </c>
      <c r="BD672" t="s">
        <v>95</v>
      </c>
      <c r="BE672">
        <v>1</v>
      </c>
      <c r="BI672">
        <v>0</v>
      </c>
      <c r="BM672">
        <v>1</v>
      </c>
      <c r="BS672">
        <v>1</v>
      </c>
      <c r="BT672">
        <v>1</v>
      </c>
      <c r="BU672">
        <v>0</v>
      </c>
      <c r="BV672">
        <v>0</v>
      </c>
      <c r="BW672">
        <v>0</v>
      </c>
      <c r="BX672">
        <v>1</v>
      </c>
      <c r="BY672">
        <v>783</v>
      </c>
      <c r="CG672" s="4">
        <v>1</v>
      </c>
      <c r="CH672" s="4">
        <v>1</v>
      </c>
      <c r="CI672" s="5">
        <v>0</v>
      </c>
      <c r="CJ672" s="5">
        <v>0</v>
      </c>
      <c r="CK672" s="5">
        <v>0</v>
      </c>
      <c r="CL672" s="5">
        <v>1</v>
      </c>
    </row>
    <row r="673" spans="1:90" hidden="1" x14ac:dyDescent="0.2">
      <c r="A673" t="s">
        <v>1223</v>
      </c>
      <c r="B673" t="s">
        <v>1209</v>
      </c>
      <c r="C673" t="s">
        <v>1210</v>
      </c>
      <c r="D673">
        <v>2.4</v>
      </c>
      <c r="E673" t="s">
        <v>1224</v>
      </c>
      <c r="F673" t="s">
        <v>1225</v>
      </c>
      <c r="G673" t="s">
        <v>92</v>
      </c>
      <c r="H673" t="s">
        <v>1212</v>
      </c>
      <c r="I673">
        <v>-0.25917000000000001</v>
      </c>
      <c r="J673">
        <v>-0.25917000000000001</v>
      </c>
      <c r="K673">
        <v>-1.1049E-2</v>
      </c>
      <c r="L673">
        <v>1956.4</v>
      </c>
      <c r="M673">
        <v>-16.956</v>
      </c>
      <c r="N673">
        <v>70467</v>
      </c>
      <c r="O673">
        <v>1838.1</v>
      </c>
      <c r="P673">
        <v>1970.4</v>
      </c>
      <c r="Q673">
        <v>22.32</v>
      </c>
      <c r="R673">
        <v>0.96333000000000002</v>
      </c>
      <c r="S673">
        <v>0.95645000000000002</v>
      </c>
      <c r="T673">
        <v>1.5318E-2</v>
      </c>
      <c r="U673">
        <v>1.4300999999999999E-2</v>
      </c>
      <c r="V673">
        <v>0.96333000000000002</v>
      </c>
      <c r="W673">
        <v>0.95901000000000003</v>
      </c>
      <c r="X673">
        <v>1.5318E-2</v>
      </c>
      <c r="Y673">
        <v>1.4300999999999999E-2</v>
      </c>
      <c r="Z673">
        <v>0.63441000000000003</v>
      </c>
      <c r="AA673">
        <v>0.59140000000000004</v>
      </c>
      <c r="AB673">
        <v>4.8363999999999997E-2</v>
      </c>
      <c r="AC673">
        <v>3.7269999999999998E-2</v>
      </c>
      <c r="AD673">
        <v>20</v>
      </c>
      <c r="AE673">
        <v>20</v>
      </c>
      <c r="AF673" s="1">
        <v>4.4985000000000002E-6</v>
      </c>
      <c r="AG673" s="1">
        <v>2.2706E-7</v>
      </c>
      <c r="AH673" s="1">
        <v>4.2714999999999997E-6</v>
      </c>
      <c r="AI673">
        <v>20</v>
      </c>
      <c r="AJ673">
        <v>19</v>
      </c>
      <c r="AK673">
        <v>0</v>
      </c>
      <c r="AL673">
        <v>0</v>
      </c>
      <c r="AM673">
        <v>0</v>
      </c>
      <c r="AN673">
        <v>0</v>
      </c>
      <c r="AO673">
        <v>0.75</v>
      </c>
      <c r="AP673">
        <v>1</v>
      </c>
      <c r="AQ673">
        <v>1</v>
      </c>
      <c r="AR673" t="s">
        <v>95</v>
      </c>
      <c r="AS673" t="s">
        <v>95</v>
      </c>
      <c r="AT673" t="s">
        <v>95</v>
      </c>
      <c r="AU673" t="s">
        <v>95</v>
      </c>
      <c r="AV673" t="s">
        <v>95</v>
      </c>
      <c r="AW673" t="s">
        <v>95</v>
      </c>
      <c r="AX673" t="s">
        <v>95</v>
      </c>
      <c r="AY673" t="s">
        <v>94</v>
      </c>
      <c r="AZ673" t="s">
        <v>95</v>
      </c>
      <c r="BA673" t="s">
        <v>94</v>
      </c>
      <c r="BB673" t="s">
        <v>95</v>
      </c>
      <c r="BC673" t="s">
        <v>94</v>
      </c>
      <c r="BD673" t="s">
        <v>95</v>
      </c>
      <c r="BE673">
        <v>1</v>
      </c>
      <c r="BI673">
        <v>0</v>
      </c>
      <c r="BM673">
        <v>1</v>
      </c>
      <c r="BS673">
        <v>0</v>
      </c>
      <c r="BT673">
        <v>0</v>
      </c>
      <c r="BU673">
        <v>0</v>
      </c>
      <c r="BV673">
        <v>0</v>
      </c>
      <c r="BW673">
        <v>0</v>
      </c>
      <c r="BX673">
        <v>1</v>
      </c>
      <c r="BY673">
        <v>784</v>
      </c>
      <c r="CA673" t="s">
        <v>123</v>
      </c>
      <c r="CG673" s="4">
        <v>0</v>
      </c>
      <c r="CH673" s="4">
        <v>1</v>
      </c>
      <c r="CI673" s="5">
        <v>0</v>
      </c>
      <c r="CJ673" s="5">
        <v>0</v>
      </c>
      <c r="CK673" s="5">
        <v>0</v>
      </c>
      <c r="CL673" s="5">
        <v>1</v>
      </c>
    </row>
    <row r="674" spans="1:90" hidden="1" x14ac:dyDescent="0.2">
      <c r="A674" t="s">
        <v>1226</v>
      </c>
      <c r="B674" t="s">
        <v>1209</v>
      </c>
      <c r="C674" t="s">
        <v>1210</v>
      </c>
      <c r="D674">
        <v>2.5</v>
      </c>
      <c r="E674" t="s">
        <v>1227</v>
      </c>
      <c r="F674" t="s">
        <v>1228</v>
      </c>
      <c r="G674" t="s">
        <v>1229</v>
      </c>
      <c r="H674" t="s">
        <v>1212</v>
      </c>
      <c r="I674">
        <v>3.6332999999999997E-2</v>
      </c>
      <c r="J674">
        <v>2.9310999999999999E-3</v>
      </c>
      <c r="K674">
        <v>2.1314E-2</v>
      </c>
      <c r="L674">
        <v>2045.8</v>
      </c>
      <c r="M674">
        <v>120.95</v>
      </c>
      <c r="N674">
        <v>3.3372999999999999</v>
      </c>
      <c r="O674">
        <v>1555</v>
      </c>
      <c r="P674" s="1">
        <v>157500</v>
      </c>
      <c r="Q674">
        <v>-42.119</v>
      </c>
      <c r="R674">
        <v>0.92991000000000001</v>
      </c>
      <c r="S674">
        <v>0.89986999999999995</v>
      </c>
      <c r="T674">
        <v>3.6796000000000002E-2</v>
      </c>
      <c r="U674">
        <v>3.2431000000000001E-2</v>
      </c>
      <c r="V674">
        <v>-30.274000000000001</v>
      </c>
      <c r="W674">
        <v>-38.091999999999999</v>
      </c>
      <c r="X674">
        <v>0.77725</v>
      </c>
      <c r="Y674">
        <v>0.76471999999999996</v>
      </c>
      <c r="Z674">
        <v>0.92786999999999997</v>
      </c>
      <c r="AA674">
        <v>0.90983999999999998</v>
      </c>
      <c r="AB674">
        <v>3.7326999999999999E-2</v>
      </c>
      <c r="AC674">
        <v>3.2494000000000002E-2</v>
      </c>
      <c r="AD674">
        <v>11</v>
      </c>
      <c r="AE674">
        <v>11</v>
      </c>
      <c r="AF674">
        <v>0.29964000000000002</v>
      </c>
      <c r="AG674">
        <v>0.16016</v>
      </c>
      <c r="AH674">
        <v>0.13947999999999999</v>
      </c>
      <c r="AI674">
        <v>20</v>
      </c>
      <c r="AJ674">
        <v>1</v>
      </c>
      <c r="AK674">
        <v>10</v>
      </c>
      <c r="AL674">
        <v>1</v>
      </c>
      <c r="AM674">
        <v>0</v>
      </c>
      <c r="AN674">
        <v>0</v>
      </c>
      <c r="AO674">
        <v>0.90598999999999996</v>
      </c>
      <c r="AP674">
        <v>1</v>
      </c>
      <c r="AQ674">
        <v>1</v>
      </c>
      <c r="AR674" t="s">
        <v>95</v>
      </c>
      <c r="AS674" t="s">
        <v>95</v>
      </c>
      <c r="AT674" t="s">
        <v>95</v>
      </c>
      <c r="AU674" t="s">
        <v>95</v>
      </c>
      <c r="AV674" t="s">
        <v>95</v>
      </c>
      <c r="AW674" t="s">
        <v>95</v>
      </c>
      <c r="AX674" t="s">
        <v>95</v>
      </c>
      <c r="AY674" t="s">
        <v>94</v>
      </c>
      <c r="AZ674" t="s">
        <v>95</v>
      </c>
      <c r="BA674" t="s">
        <v>94</v>
      </c>
      <c r="BB674" t="s">
        <v>95</v>
      </c>
      <c r="BC674" t="s">
        <v>94</v>
      </c>
      <c r="BD674" t="s">
        <v>95</v>
      </c>
      <c r="BE674">
        <v>1</v>
      </c>
      <c r="BI674">
        <v>0</v>
      </c>
      <c r="BM674">
        <v>1</v>
      </c>
      <c r="BS674">
        <v>1</v>
      </c>
      <c r="BT674">
        <v>1</v>
      </c>
      <c r="BU674">
        <v>0</v>
      </c>
      <c r="BV674">
        <v>0</v>
      </c>
      <c r="BW674">
        <v>0</v>
      </c>
      <c r="BX674">
        <v>1</v>
      </c>
      <c r="BY674">
        <v>785</v>
      </c>
      <c r="CG674" s="4">
        <v>1</v>
      </c>
      <c r="CH674" s="4">
        <v>1</v>
      </c>
      <c r="CI674" s="5">
        <v>0</v>
      </c>
      <c r="CJ674" s="5">
        <v>0</v>
      </c>
      <c r="CK674" s="5">
        <v>0</v>
      </c>
      <c r="CL674" s="5">
        <v>1</v>
      </c>
    </row>
    <row r="675" spans="1:90" hidden="1" x14ac:dyDescent="0.2">
      <c r="A675" t="s">
        <v>1230</v>
      </c>
      <c r="B675" t="s">
        <v>1209</v>
      </c>
      <c r="C675" t="s">
        <v>1210</v>
      </c>
      <c r="D675">
        <v>2.5</v>
      </c>
      <c r="E675" t="s">
        <v>1227</v>
      </c>
      <c r="F675" t="s">
        <v>1231</v>
      </c>
      <c r="G675" t="s">
        <v>1229</v>
      </c>
      <c r="H675" t="s">
        <v>1212</v>
      </c>
      <c r="I675">
        <v>2.0771999999999999E-2</v>
      </c>
      <c r="J675">
        <v>2.4161E-3</v>
      </c>
      <c r="K675">
        <v>1.583E-2</v>
      </c>
      <c r="L675">
        <v>2423.5</v>
      </c>
      <c r="M675">
        <v>211.56</v>
      </c>
      <c r="N675">
        <v>3981.3</v>
      </c>
      <c r="O675">
        <v>1555.2</v>
      </c>
      <c r="P675" s="1">
        <v>157480</v>
      </c>
      <c r="Q675">
        <v>-31.071000000000002</v>
      </c>
      <c r="R675">
        <v>0.58184000000000002</v>
      </c>
      <c r="S675">
        <v>0.40262999999999999</v>
      </c>
      <c r="T675">
        <v>8.5320999999999994E-2</v>
      </c>
      <c r="U675">
        <v>6.1058000000000001E-2</v>
      </c>
      <c r="V675">
        <v>-34.798999999999999</v>
      </c>
      <c r="W675">
        <v>-43.747999999999998</v>
      </c>
      <c r="X675">
        <v>0.78942999999999997</v>
      </c>
      <c r="Y675">
        <v>0.77832999999999997</v>
      </c>
      <c r="Z675">
        <v>0.56791000000000003</v>
      </c>
      <c r="AA675">
        <v>0.45988000000000001</v>
      </c>
      <c r="AB675">
        <v>8.6730000000000002E-2</v>
      </c>
      <c r="AC675">
        <v>6.1234999999999998E-2</v>
      </c>
      <c r="AD675">
        <v>11</v>
      </c>
      <c r="AE675">
        <v>11</v>
      </c>
      <c r="AF675">
        <v>2.4969E-4</v>
      </c>
      <c r="AG675">
        <v>1.2598000000000001E-4</v>
      </c>
      <c r="AH675">
        <v>1.2370999999999999E-4</v>
      </c>
      <c r="AI675">
        <v>20</v>
      </c>
      <c r="AJ675">
        <v>1</v>
      </c>
      <c r="AK675">
        <v>6</v>
      </c>
      <c r="AL675">
        <v>1</v>
      </c>
      <c r="AM675">
        <v>1</v>
      </c>
      <c r="AN675">
        <v>0</v>
      </c>
      <c r="AO675">
        <v>0.89514000000000005</v>
      </c>
      <c r="AP675">
        <v>1</v>
      </c>
      <c r="AQ675">
        <v>1</v>
      </c>
      <c r="AR675" t="s">
        <v>94</v>
      </c>
      <c r="AS675" t="s">
        <v>95</v>
      </c>
      <c r="AT675" t="s">
        <v>95</v>
      </c>
      <c r="AU675" t="s">
        <v>95</v>
      </c>
      <c r="AV675" t="s">
        <v>95</v>
      </c>
      <c r="AW675" t="s">
        <v>95</v>
      </c>
      <c r="AX675" t="s">
        <v>95</v>
      </c>
      <c r="AY675" t="s">
        <v>94</v>
      </c>
      <c r="AZ675" t="s">
        <v>95</v>
      </c>
      <c r="BA675" t="s">
        <v>94</v>
      </c>
      <c r="BB675" t="s">
        <v>95</v>
      </c>
      <c r="BC675" t="s">
        <v>94</v>
      </c>
      <c r="BD675" t="s">
        <v>95</v>
      </c>
      <c r="BE675">
        <v>1</v>
      </c>
      <c r="BI675">
        <v>0</v>
      </c>
      <c r="BM675">
        <v>1</v>
      </c>
      <c r="BS675">
        <v>1</v>
      </c>
      <c r="BT675">
        <v>1</v>
      </c>
      <c r="BU675">
        <v>0</v>
      </c>
      <c r="BV675">
        <v>0</v>
      </c>
      <c r="BW675">
        <v>0</v>
      </c>
      <c r="BX675">
        <v>0</v>
      </c>
      <c r="BY675">
        <v>786</v>
      </c>
      <c r="CG675" s="4">
        <v>1</v>
      </c>
      <c r="CH675" s="4">
        <v>1</v>
      </c>
      <c r="CI675" s="5">
        <v>0</v>
      </c>
      <c r="CJ675" s="5">
        <v>0</v>
      </c>
      <c r="CK675" s="5">
        <v>0</v>
      </c>
      <c r="CL675" s="5">
        <v>0</v>
      </c>
    </row>
    <row r="676" spans="1:90" hidden="1" x14ac:dyDescent="0.2">
      <c r="A676" t="s">
        <v>1232</v>
      </c>
      <c r="B676" t="s">
        <v>1209</v>
      </c>
      <c r="C676" t="s">
        <v>1210</v>
      </c>
      <c r="D676">
        <v>2.9</v>
      </c>
      <c r="E676" t="s">
        <v>437</v>
      </c>
      <c r="F676" t="s">
        <v>438</v>
      </c>
      <c r="G676" t="s">
        <v>92</v>
      </c>
      <c r="H676" t="s">
        <v>1212</v>
      </c>
      <c r="I676">
        <v>0.27188000000000001</v>
      </c>
      <c r="J676">
        <v>6.5615000000000007E-2</v>
      </c>
      <c r="K676">
        <v>4.4489000000000001E-2</v>
      </c>
      <c r="L676">
        <v>2005.6</v>
      </c>
      <c r="M676">
        <v>16.163</v>
      </c>
      <c r="N676">
        <v>0.91825000000000001</v>
      </c>
      <c r="O676">
        <v>6.0290999999999997</v>
      </c>
      <c r="P676">
        <v>2044.6</v>
      </c>
      <c r="Q676">
        <v>-88.772000000000006</v>
      </c>
      <c r="R676">
        <v>0.98994000000000004</v>
      </c>
      <c r="S676">
        <v>0.98743000000000003</v>
      </c>
      <c r="T676">
        <v>2.1010000000000001E-2</v>
      </c>
      <c r="U676">
        <v>1.7618000000000002E-2</v>
      </c>
      <c r="V676">
        <v>0.89122000000000001</v>
      </c>
      <c r="W676">
        <v>0.87448999999999999</v>
      </c>
      <c r="X676">
        <v>6.9100999999999996E-2</v>
      </c>
      <c r="Y676">
        <v>5.8158000000000001E-2</v>
      </c>
      <c r="Z676">
        <v>0.95816000000000001</v>
      </c>
      <c r="AA676">
        <v>0.95172000000000001</v>
      </c>
      <c r="AB676">
        <v>4.2854999999999997E-2</v>
      </c>
      <c r="AC676">
        <v>3.4409000000000002E-2</v>
      </c>
      <c r="AD676">
        <v>16</v>
      </c>
      <c r="AE676">
        <v>16</v>
      </c>
      <c r="AF676">
        <v>0.97555000000000003</v>
      </c>
      <c r="AG676">
        <v>0.23741000000000001</v>
      </c>
      <c r="AH676">
        <v>0.73814000000000002</v>
      </c>
      <c r="AI676">
        <v>16</v>
      </c>
      <c r="AJ676">
        <v>1</v>
      </c>
      <c r="AK676">
        <v>15</v>
      </c>
      <c r="AL676">
        <v>0</v>
      </c>
      <c r="AM676">
        <v>0</v>
      </c>
      <c r="AN676">
        <v>0</v>
      </c>
      <c r="AO676">
        <v>0.94006999999999996</v>
      </c>
      <c r="AP676">
        <v>1</v>
      </c>
      <c r="AQ676">
        <v>1</v>
      </c>
      <c r="AR676" t="s">
        <v>95</v>
      </c>
      <c r="AS676" t="s">
        <v>95</v>
      </c>
      <c r="AT676" t="s">
        <v>95</v>
      </c>
      <c r="AU676" t="s">
        <v>95</v>
      </c>
      <c r="AV676" t="s">
        <v>95</v>
      </c>
      <c r="AW676" t="s">
        <v>95</v>
      </c>
      <c r="AX676" t="s">
        <v>95</v>
      </c>
      <c r="AY676" t="s">
        <v>95</v>
      </c>
      <c r="AZ676" t="s">
        <v>95</v>
      </c>
      <c r="BA676" t="s">
        <v>95</v>
      </c>
      <c r="BB676" t="s">
        <v>95</v>
      </c>
      <c r="BC676" t="s">
        <v>95</v>
      </c>
      <c r="BD676" t="s">
        <v>95</v>
      </c>
      <c r="BE676">
        <v>1</v>
      </c>
      <c r="BI676">
        <v>0</v>
      </c>
      <c r="BL676">
        <v>1</v>
      </c>
      <c r="BM676">
        <v>1</v>
      </c>
      <c r="BS676">
        <v>1</v>
      </c>
      <c r="BT676">
        <v>1</v>
      </c>
      <c r="BU676">
        <v>0</v>
      </c>
      <c r="BV676">
        <v>0</v>
      </c>
      <c r="BW676">
        <v>0</v>
      </c>
      <c r="BX676">
        <v>1</v>
      </c>
      <c r="BY676">
        <v>787</v>
      </c>
      <c r="CG676" s="4">
        <v>1</v>
      </c>
      <c r="CH676" s="4">
        <v>1</v>
      </c>
      <c r="CI676" s="5">
        <v>0</v>
      </c>
      <c r="CJ676" s="5">
        <v>0</v>
      </c>
      <c r="CK676" s="5">
        <v>0</v>
      </c>
      <c r="CL676" s="5">
        <v>1</v>
      </c>
    </row>
    <row r="677" spans="1:90" hidden="1" x14ac:dyDescent="0.2">
      <c r="A677" t="s">
        <v>1233</v>
      </c>
      <c r="B677" t="s">
        <v>1209</v>
      </c>
      <c r="C677" t="s">
        <v>1210</v>
      </c>
      <c r="D677">
        <v>4.0999999999999996</v>
      </c>
      <c r="E677" t="s">
        <v>129</v>
      </c>
      <c r="F677" t="s">
        <v>130</v>
      </c>
      <c r="G677" t="s">
        <v>131</v>
      </c>
      <c r="H677" t="s">
        <v>1212</v>
      </c>
      <c r="I677">
        <v>34.543999999999997</v>
      </c>
      <c r="J677">
        <v>7.0896000000000001E-2</v>
      </c>
      <c r="K677">
        <v>1.7584</v>
      </c>
      <c r="L677">
        <v>2011.2</v>
      </c>
      <c r="M677">
        <v>0.12720999999999999</v>
      </c>
      <c r="N677">
        <v>30.462</v>
      </c>
      <c r="O677">
        <v>2.2740999999999998</v>
      </c>
      <c r="P677">
        <v>1985</v>
      </c>
      <c r="Q677">
        <v>-3522.6</v>
      </c>
      <c r="R677">
        <v>0.19047</v>
      </c>
      <c r="S677">
        <v>4.7608999999999999E-2</v>
      </c>
      <c r="T677">
        <v>30.497</v>
      </c>
      <c r="U677">
        <v>22.161000000000001</v>
      </c>
      <c r="V677">
        <v>7.6832999999999999E-2</v>
      </c>
      <c r="W677">
        <v>-2.5741E-2</v>
      </c>
      <c r="X677">
        <v>32.567</v>
      </c>
      <c r="Y677">
        <v>25.393999999999998</v>
      </c>
      <c r="Z677">
        <v>9.8684999999999995E-2</v>
      </c>
      <c r="AA677">
        <v>-1.4610999999999999E-3</v>
      </c>
      <c r="AB677">
        <v>32.179000000000002</v>
      </c>
      <c r="AC677">
        <v>24.17</v>
      </c>
      <c r="AD677">
        <v>21</v>
      </c>
      <c r="AE677">
        <v>6</v>
      </c>
      <c r="AF677">
        <v>3.2827999999999999</v>
      </c>
      <c r="AG677">
        <v>0.36110999999999999</v>
      </c>
      <c r="AH677">
        <v>2.9217</v>
      </c>
      <c r="AI677">
        <v>13</v>
      </c>
      <c r="AJ677">
        <v>12</v>
      </c>
      <c r="AK677">
        <v>0</v>
      </c>
      <c r="AL677">
        <v>0</v>
      </c>
      <c r="AM677">
        <v>0</v>
      </c>
      <c r="AN677">
        <v>1</v>
      </c>
      <c r="AO677">
        <v>0.11192000000000001</v>
      </c>
      <c r="AP677">
        <v>0</v>
      </c>
      <c r="AQ677">
        <v>1</v>
      </c>
      <c r="AR677" t="s">
        <v>96</v>
      </c>
      <c r="AS677" t="s">
        <v>95</v>
      </c>
      <c r="AT677" t="s">
        <v>95</v>
      </c>
      <c r="AU677" t="s">
        <v>94</v>
      </c>
      <c r="AV677" t="s">
        <v>94</v>
      </c>
      <c r="AW677" t="s">
        <v>94</v>
      </c>
      <c r="AX677" t="s">
        <v>94</v>
      </c>
      <c r="AY677" t="s">
        <v>95</v>
      </c>
      <c r="AZ677" t="s">
        <v>94</v>
      </c>
      <c r="BA677" t="s">
        <v>96</v>
      </c>
      <c r="BB677" t="s">
        <v>94</v>
      </c>
      <c r="BC677" t="s">
        <v>96</v>
      </c>
      <c r="BD677" t="s">
        <v>94</v>
      </c>
      <c r="BH677" t="s">
        <v>323</v>
      </c>
      <c r="BI677">
        <v>0</v>
      </c>
      <c r="BJ677" t="s">
        <v>132</v>
      </c>
      <c r="BK677" t="s">
        <v>133</v>
      </c>
      <c r="BL677">
        <v>0</v>
      </c>
      <c r="BM677">
        <v>0</v>
      </c>
      <c r="BN677">
        <v>0</v>
      </c>
      <c r="BO677">
        <v>0</v>
      </c>
      <c r="BP677">
        <v>0</v>
      </c>
      <c r="BQ677">
        <v>0</v>
      </c>
      <c r="BS677">
        <v>0</v>
      </c>
      <c r="BT677">
        <v>0</v>
      </c>
      <c r="BU677">
        <v>0</v>
      </c>
      <c r="BV677">
        <v>0</v>
      </c>
      <c r="BW677">
        <v>0</v>
      </c>
      <c r="BX677">
        <v>0</v>
      </c>
      <c r="BY677">
        <v>788</v>
      </c>
      <c r="CG677" s="4">
        <v>0</v>
      </c>
      <c r="CH677" s="4">
        <v>0</v>
      </c>
      <c r="CI677" s="5">
        <v>0</v>
      </c>
      <c r="CJ677" s="5">
        <v>0</v>
      </c>
      <c r="CK677" s="5">
        <v>0</v>
      </c>
      <c r="CL677" s="5">
        <v>0</v>
      </c>
    </row>
    <row r="678" spans="1:90" hidden="1" x14ac:dyDescent="0.2">
      <c r="A678" t="s">
        <v>1234</v>
      </c>
      <c r="B678" t="s">
        <v>1209</v>
      </c>
      <c r="C678" t="s">
        <v>1210</v>
      </c>
      <c r="D678">
        <v>4.0999999999999996</v>
      </c>
      <c r="E678" t="s">
        <v>129</v>
      </c>
      <c r="F678" t="s">
        <v>135</v>
      </c>
      <c r="G678" t="s">
        <v>136</v>
      </c>
      <c r="H678" t="s">
        <v>1212</v>
      </c>
      <c r="I678">
        <v>16.853999999999999</v>
      </c>
      <c r="K678">
        <v>6.6666999999999996</v>
      </c>
      <c r="L678">
        <v>2012.1</v>
      </c>
      <c r="M678">
        <v>0.26074000000000003</v>
      </c>
      <c r="N678">
        <v>381.88</v>
      </c>
      <c r="Q678">
        <v>-13376</v>
      </c>
      <c r="R678">
        <v>1</v>
      </c>
      <c r="S678">
        <v>1</v>
      </c>
      <c r="T678" s="1">
        <v>2.165E-6</v>
      </c>
      <c r="U678" s="1">
        <v>7.4254999999999999E-7</v>
      </c>
      <c r="Z678">
        <v>0.3</v>
      </c>
      <c r="AA678">
        <v>6.6667000000000004E-2</v>
      </c>
      <c r="AB678">
        <v>26.294</v>
      </c>
      <c r="AC678">
        <v>19.753</v>
      </c>
      <c r="AD678">
        <v>9</v>
      </c>
      <c r="AE678">
        <v>1</v>
      </c>
      <c r="AF678">
        <v>0.26186999999999999</v>
      </c>
      <c r="AG678">
        <v>0.26186999999999999</v>
      </c>
      <c r="AH678">
        <v>0</v>
      </c>
      <c r="AI678">
        <v>1</v>
      </c>
      <c r="AJ678">
        <v>0</v>
      </c>
      <c r="AK678">
        <v>0</v>
      </c>
      <c r="AL678">
        <v>0</v>
      </c>
      <c r="AM678">
        <v>0</v>
      </c>
      <c r="AP678">
        <v>0</v>
      </c>
      <c r="AQ678">
        <v>1</v>
      </c>
      <c r="AR678" t="s">
        <v>95</v>
      </c>
      <c r="AS678" t="s">
        <v>96</v>
      </c>
      <c r="AT678" t="s">
        <v>95</v>
      </c>
      <c r="AU678" t="s">
        <v>94</v>
      </c>
      <c r="AV678" t="s">
        <v>94</v>
      </c>
      <c r="AW678" t="s">
        <v>94</v>
      </c>
      <c r="AX678" t="s">
        <v>94</v>
      </c>
      <c r="AY678" t="s">
        <v>94</v>
      </c>
      <c r="AZ678" t="s">
        <v>94</v>
      </c>
      <c r="BA678" t="s">
        <v>96</v>
      </c>
      <c r="BB678" t="s">
        <v>96</v>
      </c>
      <c r="BC678" t="s">
        <v>96</v>
      </c>
      <c r="BD678" t="s">
        <v>96</v>
      </c>
      <c r="BH678" t="s">
        <v>189</v>
      </c>
      <c r="BI678">
        <v>0</v>
      </c>
      <c r="BJ678" t="s">
        <v>137</v>
      </c>
      <c r="BK678" t="s">
        <v>138</v>
      </c>
      <c r="BL678">
        <v>0</v>
      </c>
      <c r="BM678">
        <v>0</v>
      </c>
      <c r="BN678">
        <v>0</v>
      </c>
      <c r="BO678">
        <v>0</v>
      </c>
      <c r="BP678">
        <v>0</v>
      </c>
      <c r="BQ678">
        <v>1</v>
      </c>
      <c r="BS678">
        <v>0</v>
      </c>
      <c r="BT678">
        <v>0</v>
      </c>
      <c r="BU678">
        <v>0</v>
      </c>
      <c r="BV678">
        <v>0</v>
      </c>
      <c r="BW678">
        <v>0</v>
      </c>
      <c r="BX678">
        <v>1</v>
      </c>
      <c r="BY678">
        <v>789</v>
      </c>
      <c r="CG678" s="4">
        <v>0</v>
      </c>
      <c r="CH678" s="4">
        <v>0</v>
      </c>
      <c r="CI678" s="5">
        <v>0</v>
      </c>
      <c r="CJ678" s="5">
        <v>0</v>
      </c>
      <c r="CK678" s="5">
        <v>0</v>
      </c>
      <c r="CL678" s="5">
        <v>1</v>
      </c>
    </row>
    <row r="679" spans="1:90" hidden="1" x14ac:dyDescent="0.2">
      <c r="A679" t="s">
        <v>1235</v>
      </c>
      <c r="B679" t="s">
        <v>1209</v>
      </c>
      <c r="C679" t="s">
        <v>1210</v>
      </c>
      <c r="D679">
        <v>4.5</v>
      </c>
      <c r="E679" t="s">
        <v>1236</v>
      </c>
      <c r="F679" t="s">
        <v>1237</v>
      </c>
      <c r="G679" t="s">
        <v>92</v>
      </c>
      <c r="H679" t="s">
        <v>1212</v>
      </c>
      <c r="I679">
        <v>0.32040999999999997</v>
      </c>
      <c r="J679">
        <v>4.7280999999999998E-3</v>
      </c>
      <c r="K679">
        <v>4.0429E-2</v>
      </c>
      <c r="L679">
        <v>2007.3</v>
      </c>
      <c r="M679">
        <v>13.715</v>
      </c>
      <c r="N679">
        <v>0.91337000000000002</v>
      </c>
      <c r="O679">
        <v>1554.4</v>
      </c>
      <c r="P679" s="1">
        <v>157560</v>
      </c>
      <c r="Q679">
        <v>-80.680999999999997</v>
      </c>
      <c r="R679">
        <v>0.99087000000000003</v>
      </c>
      <c r="S679">
        <v>0.98892000000000002</v>
      </c>
      <c r="T679">
        <v>2.1142999999999999E-2</v>
      </c>
      <c r="U679">
        <v>1.5983000000000001E-2</v>
      </c>
      <c r="V679">
        <v>-9.4832000000000001</v>
      </c>
      <c r="W679">
        <v>-10.881</v>
      </c>
      <c r="X679">
        <v>0.71652000000000005</v>
      </c>
      <c r="Y679">
        <v>0.68149000000000004</v>
      </c>
      <c r="Z679">
        <v>0.89834000000000003</v>
      </c>
      <c r="AA679">
        <v>0.88478000000000001</v>
      </c>
      <c r="AB679">
        <v>7.0559999999999998E-2</v>
      </c>
      <c r="AC679">
        <v>6.0987E-2</v>
      </c>
      <c r="AD679">
        <v>18</v>
      </c>
      <c r="AE679">
        <v>18</v>
      </c>
      <c r="AF679">
        <v>0.99487999999999999</v>
      </c>
      <c r="AG679">
        <v>0.22236</v>
      </c>
      <c r="AH679">
        <v>0.77251999999999998</v>
      </c>
      <c r="AI679">
        <v>18</v>
      </c>
      <c r="AJ679">
        <v>0</v>
      </c>
      <c r="AK679">
        <v>17</v>
      </c>
      <c r="AL679">
        <v>0</v>
      </c>
      <c r="AM679">
        <v>0</v>
      </c>
      <c r="AN679">
        <v>0</v>
      </c>
      <c r="AO679">
        <v>0.95040999999999998</v>
      </c>
      <c r="AP679">
        <v>1</v>
      </c>
      <c r="AQ679">
        <v>1</v>
      </c>
      <c r="AR679" t="s">
        <v>95</v>
      </c>
      <c r="AS679" t="s">
        <v>95</v>
      </c>
      <c r="AT679" t="s">
        <v>95</v>
      </c>
      <c r="AU679" t="s">
        <v>95</v>
      </c>
      <c r="AV679" t="s">
        <v>95</v>
      </c>
      <c r="AW679" t="s">
        <v>95</v>
      </c>
      <c r="AX679" t="s">
        <v>95</v>
      </c>
      <c r="AY679" t="s">
        <v>95</v>
      </c>
      <c r="AZ679" t="s">
        <v>95</v>
      </c>
      <c r="BA679" t="s">
        <v>95</v>
      </c>
      <c r="BB679" t="s">
        <v>95</v>
      </c>
      <c r="BC679" t="s">
        <v>95</v>
      </c>
      <c r="BD679" t="s">
        <v>95</v>
      </c>
      <c r="BE679">
        <v>1</v>
      </c>
      <c r="BI679">
        <v>0</v>
      </c>
      <c r="BL679">
        <v>1</v>
      </c>
      <c r="BM679">
        <v>1</v>
      </c>
      <c r="BS679">
        <v>1</v>
      </c>
      <c r="BT679">
        <v>1</v>
      </c>
      <c r="BU679">
        <v>0</v>
      </c>
      <c r="BV679">
        <v>0</v>
      </c>
      <c r="BW679">
        <v>0</v>
      </c>
      <c r="BX679">
        <v>1</v>
      </c>
      <c r="BY679">
        <v>790</v>
      </c>
      <c r="CG679" s="4">
        <v>1</v>
      </c>
      <c r="CH679" s="4">
        <v>1</v>
      </c>
      <c r="CI679" s="5">
        <v>0</v>
      </c>
      <c r="CJ679" s="5">
        <v>0</v>
      </c>
      <c r="CK679" s="5">
        <v>0</v>
      </c>
      <c r="CL679" s="5">
        <v>1</v>
      </c>
    </row>
    <row r="680" spans="1:90" x14ac:dyDescent="0.2">
      <c r="A680" t="s">
        <v>1238</v>
      </c>
      <c r="B680" t="s">
        <v>1209</v>
      </c>
      <c r="C680" t="s">
        <v>147</v>
      </c>
      <c r="D680">
        <v>3.3</v>
      </c>
      <c r="E680" t="s">
        <v>148</v>
      </c>
      <c r="F680" t="s">
        <v>149</v>
      </c>
      <c r="G680" t="s">
        <v>150</v>
      </c>
      <c r="H680" t="s">
        <v>1212</v>
      </c>
      <c r="I680">
        <v>0.54767999999999994</v>
      </c>
      <c r="J680">
        <v>6.2562999999999994E-2</v>
      </c>
      <c r="K680">
        <v>24.204999999999998</v>
      </c>
      <c r="L680">
        <v>2005</v>
      </c>
      <c r="M680">
        <v>8.0237999999999996</v>
      </c>
      <c r="N680">
        <v>985.86</v>
      </c>
      <c r="O680">
        <v>1.9022000000000001E-2</v>
      </c>
      <c r="P680">
        <v>1845.7</v>
      </c>
      <c r="Q680">
        <v>-47988</v>
      </c>
      <c r="R680">
        <v>0.96736999999999995</v>
      </c>
      <c r="S680">
        <v>0.96545000000000003</v>
      </c>
      <c r="T680">
        <v>80.167000000000002</v>
      </c>
      <c r="U680">
        <v>45.488999999999997</v>
      </c>
      <c r="V680">
        <v>0.77212000000000003</v>
      </c>
      <c r="W680">
        <v>0.76336000000000004</v>
      </c>
      <c r="X680">
        <v>211.86</v>
      </c>
      <c r="Y680">
        <v>171.17</v>
      </c>
      <c r="Z680">
        <v>0.74958000000000002</v>
      </c>
      <c r="AA680">
        <v>0.73995</v>
      </c>
      <c r="AB680">
        <v>222.09</v>
      </c>
      <c r="AC680">
        <v>191</v>
      </c>
      <c r="AD680">
        <v>55</v>
      </c>
      <c r="AE680">
        <v>39</v>
      </c>
      <c r="AF680">
        <v>1.1797</v>
      </c>
      <c r="AG680">
        <v>1.0143000000000001E-3</v>
      </c>
      <c r="AH680">
        <v>1.1787000000000001</v>
      </c>
      <c r="AI680">
        <v>55</v>
      </c>
      <c r="AJ680">
        <v>5</v>
      </c>
      <c r="AK680">
        <v>51</v>
      </c>
      <c r="AL680">
        <v>0</v>
      </c>
      <c r="AM680">
        <v>0</v>
      </c>
      <c r="AN680">
        <v>1</v>
      </c>
      <c r="AO680">
        <v>0.96787000000000001</v>
      </c>
      <c r="AP680">
        <v>0</v>
      </c>
      <c r="AQ680">
        <v>0</v>
      </c>
      <c r="AR680" t="s">
        <v>95</v>
      </c>
      <c r="AS680" t="s">
        <v>95</v>
      </c>
      <c r="AT680" t="s">
        <v>95</v>
      </c>
      <c r="AU680" t="s">
        <v>94</v>
      </c>
      <c r="AV680" t="s">
        <v>95</v>
      </c>
      <c r="AW680" t="s">
        <v>94</v>
      </c>
      <c r="AX680" t="s">
        <v>95</v>
      </c>
      <c r="AY680" t="s">
        <v>95</v>
      </c>
      <c r="AZ680" t="s">
        <v>95</v>
      </c>
      <c r="BA680" t="s">
        <v>94</v>
      </c>
      <c r="BB680" t="s">
        <v>94</v>
      </c>
      <c r="BC680" t="s">
        <v>94</v>
      </c>
      <c r="BD680" t="s">
        <v>94</v>
      </c>
      <c r="BH680" t="s">
        <v>151</v>
      </c>
      <c r="BI680">
        <v>0</v>
      </c>
      <c r="BL680">
        <v>1</v>
      </c>
      <c r="BM680">
        <v>1</v>
      </c>
      <c r="BN680">
        <v>0</v>
      </c>
      <c r="BO680">
        <v>0</v>
      </c>
      <c r="BP680">
        <v>1</v>
      </c>
      <c r="BQ680">
        <v>1</v>
      </c>
      <c r="BS680">
        <v>1</v>
      </c>
      <c r="BT680">
        <v>1</v>
      </c>
      <c r="BU680">
        <v>0</v>
      </c>
      <c r="BV680">
        <v>0</v>
      </c>
      <c r="BW680">
        <v>1</v>
      </c>
      <c r="BX680">
        <v>1</v>
      </c>
      <c r="BY680">
        <v>791</v>
      </c>
      <c r="CG680" s="4">
        <v>1</v>
      </c>
      <c r="CH680" s="4">
        <v>1</v>
      </c>
      <c r="CI680" s="5">
        <v>0</v>
      </c>
      <c r="CJ680" s="5">
        <v>0</v>
      </c>
      <c r="CK680" s="5">
        <v>1</v>
      </c>
      <c r="CL680" s="5">
        <v>1</v>
      </c>
    </row>
    <row r="681" spans="1:90" hidden="1" x14ac:dyDescent="0.2">
      <c r="A681" t="s">
        <v>1239</v>
      </c>
      <c r="B681" t="s">
        <v>1209</v>
      </c>
      <c r="C681" t="s">
        <v>1240</v>
      </c>
      <c r="D681">
        <v>1.1000000000000001</v>
      </c>
      <c r="E681" t="s">
        <v>90</v>
      </c>
      <c r="F681" t="s">
        <v>1211</v>
      </c>
      <c r="G681" t="s">
        <v>92</v>
      </c>
      <c r="H681" t="s">
        <v>1212</v>
      </c>
      <c r="I681">
        <v>6.1190000000000001E-2</v>
      </c>
      <c r="J681">
        <v>6.1187999999999999E-2</v>
      </c>
      <c r="K681">
        <v>2.9055999999999998E-2</v>
      </c>
      <c r="L681">
        <v>2184.6</v>
      </c>
      <c r="M681">
        <v>71.816000000000003</v>
      </c>
      <c r="N681">
        <v>14544</v>
      </c>
      <c r="O681">
        <v>1.0996999999999999</v>
      </c>
      <c r="P681">
        <v>2029.5</v>
      </c>
      <c r="Q681">
        <v>-58.076000000000001</v>
      </c>
      <c r="R681">
        <v>0.94091000000000002</v>
      </c>
      <c r="S681">
        <v>0.92613999999999996</v>
      </c>
      <c r="T681">
        <v>3.3949E-2</v>
      </c>
      <c r="U681">
        <v>2.6912999999999999E-2</v>
      </c>
      <c r="V681">
        <v>0.94091000000000002</v>
      </c>
      <c r="W681">
        <v>0.93181999999999998</v>
      </c>
      <c r="X681">
        <v>3.3949E-2</v>
      </c>
      <c r="Y681">
        <v>2.6912999999999999E-2</v>
      </c>
      <c r="Z681">
        <v>0.91983000000000004</v>
      </c>
      <c r="AA681">
        <v>0.90749000000000002</v>
      </c>
      <c r="AB681">
        <v>3.9544000000000003E-2</v>
      </c>
      <c r="AC681">
        <v>3.4178E-2</v>
      </c>
      <c r="AD681">
        <v>16</v>
      </c>
      <c r="AE681">
        <v>16</v>
      </c>
      <c r="AF681" s="1">
        <v>5.0324999999999997E-5</v>
      </c>
      <c r="AG681" s="1">
        <v>1.9341999999999999E-5</v>
      </c>
      <c r="AH681" s="1">
        <v>3.0982999999999998E-5</v>
      </c>
      <c r="AI681">
        <v>16</v>
      </c>
      <c r="AJ681">
        <v>0</v>
      </c>
      <c r="AK681">
        <v>15</v>
      </c>
      <c r="AL681">
        <v>0</v>
      </c>
      <c r="AM681">
        <v>0</v>
      </c>
      <c r="AN681">
        <v>0</v>
      </c>
      <c r="AO681">
        <v>0.91830000000000001</v>
      </c>
      <c r="AP681">
        <v>1</v>
      </c>
      <c r="AQ681">
        <v>1</v>
      </c>
      <c r="AR681" t="s">
        <v>95</v>
      </c>
      <c r="AS681" t="s">
        <v>95</v>
      </c>
      <c r="AT681" t="s">
        <v>95</v>
      </c>
      <c r="AU681" t="s">
        <v>95</v>
      </c>
      <c r="AV681" t="s">
        <v>95</v>
      </c>
      <c r="AW681" t="s">
        <v>95</v>
      </c>
      <c r="AX681" t="s">
        <v>95</v>
      </c>
      <c r="AY681" t="s">
        <v>94</v>
      </c>
      <c r="AZ681" t="s">
        <v>95</v>
      </c>
      <c r="BA681" t="s">
        <v>94</v>
      </c>
      <c r="BB681" t="s">
        <v>95</v>
      </c>
      <c r="BC681" t="s">
        <v>94</v>
      </c>
      <c r="BD681" t="s">
        <v>95</v>
      </c>
      <c r="BE681">
        <v>1</v>
      </c>
      <c r="BI681">
        <v>0</v>
      </c>
      <c r="BJ681" t="s">
        <v>133</v>
      </c>
      <c r="BK681" t="s">
        <v>501</v>
      </c>
      <c r="BL681">
        <v>1</v>
      </c>
      <c r="BM681">
        <v>1</v>
      </c>
      <c r="BN681">
        <v>0</v>
      </c>
      <c r="BO681">
        <v>0</v>
      </c>
      <c r="BP681">
        <v>0</v>
      </c>
      <c r="BQ681">
        <v>0</v>
      </c>
      <c r="BS681">
        <v>1</v>
      </c>
      <c r="BT681">
        <v>1</v>
      </c>
      <c r="BU681">
        <v>0</v>
      </c>
      <c r="BV681">
        <v>0</v>
      </c>
      <c r="BW681">
        <v>0</v>
      </c>
      <c r="BX681">
        <v>0</v>
      </c>
      <c r="BY681">
        <v>792</v>
      </c>
      <c r="CG681" s="4">
        <v>1</v>
      </c>
      <c r="CH681" s="4">
        <v>1</v>
      </c>
      <c r="CI681" s="5">
        <v>0</v>
      </c>
      <c r="CJ681" s="5">
        <v>0</v>
      </c>
      <c r="CK681" s="5">
        <v>0</v>
      </c>
      <c r="CL681" s="5">
        <v>0</v>
      </c>
    </row>
    <row r="682" spans="1:90" hidden="1" x14ac:dyDescent="0.2">
      <c r="A682" t="s">
        <v>1241</v>
      </c>
      <c r="B682" t="s">
        <v>1209</v>
      </c>
      <c r="C682" t="s">
        <v>1240</v>
      </c>
      <c r="D682">
        <v>1.1000000000000001</v>
      </c>
      <c r="E682" t="s">
        <v>90</v>
      </c>
      <c r="F682" t="s">
        <v>1216</v>
      </c>
      <c r="G682" t="s">
        <v>92</v>
      </c>
      <c r="H682" t="s">
        <v>1212</v>
      </c>
      <c r="I682">
        <v>0.12634999999999999</v>
      </c>
      <c r="J682">
        <v>0.12634999999999999</v>
      </c>
      <c r="K682">
        <v>2.9669000000000001E-2</v>
      </c>
      <c r="L682">
        <v>2112.5</v>
      </c>
      <c r="M682">
        <v>34.780999999999999</v>
      </c>
      <c r="N682">
        <v>56307</v>
      </c>
      <c r="O682">
        <v>0.88920999999999994</v>
      </c>
      <c r="P682">
        <v>2025</v>
      </c>
      <c r="Q682">
        <v>-59.497</v>
      </c>
      <c r="R682">
        <v>0.86839999999999995</v>
      </c>
      <c r="S682">
        <v>0.82891999999999999</v>
      </c>
      <c r="T682">
        <v>4.9586999999999999E-2</v>
      </c>
      <c r="U682">
        <v>3.6691000000000001E-2</v>
      </c>
      <c r="V682">
        <v>0.86839999999999995</v>
      </c>
      <c r="W682">
        <v>0.84447000000000005</v>
      </c>
      <c r="X682">
        <v>4.9586999999999999E-2</v>
      </c>
      <c r="Y682">
        <v>3.669E-2</v>
      </c>
      <c r="Z682">
        <v>0.76556000000000002</v>
      </c>
      <c r="AA682">
        <v>0.72292999999999996</v>
      </c>
      <c r="AB682">
        <v>6.6184999999999994E-2</v>
      </c>
      <c r="AC682">
        <v>4.6697000000000002E-2</v>
      </c>
      <c r="AD682">
        <v>14</v>
      </c>
      <c r="AE682">
        <v>14</v>
      </c>
      <c r="AF682" s="1">
        <v>1.1773000000000001E-5</v>
      </c>
      <c r="AG682" s="1">
        <v>2.2324E-6</v>
      </c>
      <c r="AH682" s="1">
        <v>9.5405999999999998E-6</v>
      </c>
      <c r="AI682">
        <v>14</v>
      </c>
      <c r="AJ682">
        <v>0</v>
      </c>
      <c r="AK682">
        <v>13</v>
      </c>
      <c r="AL682">
        <v>0</v>
      </c>
      <c r="AM682">
        <v>0</v>
      </c>
      <c r="AN682">
        <v>0</v>
      </c>
      <c r="AO682">
        <v>0.78493999999999997</v>
      </c>
      <c r="AP682">
        <v>1</v>
      </c>
      <c r="AQ682">
        <v>1</v>
      </c>
      <c r="AR682" t="s">
        <v>95</v>
      </c>
      <c r="AS682" t="s">
        <v>95</v>
      </c>
      <c r="AT682" t="s">
        <v>95</v>
      </c>
      <c r="AU682" t="s">
        <v>95</v>
      </c>
      <c r="AV682" t="s">
        <v>95</v>
      </c>
      <c r="AW682" t="s">
        <v>95</v>
      </c>
      <c r="AX682" t="s">
        <v>95</v>
      </c>
      <c r="AY682" t="s">
        <v>94</v>
      </c>
      <c r="AZ682" t="s">
        <v>95</v>
      </c>
      <c r="BA682" t="s">
        <v>94</v>
      </c>
      <c r="BB682" t="s">
        <v>95</v>
      </c>
      <c r="BC682" t="s">
        <v>94</v>
      </c>
      <c r="BD682" t="s">
        <v>95</v>
      </c>
      <c r="BE682">
        <v>1</v>
      </c>
      <c r="BI682">
        <v>0</v>
      </c>
      <c r="BL682">
        <v>1</v>
      </c>
      <c r="BM682">
        <v>1</v>
      </c>
      <c r="BN682">
        <v>0</v>
      </c>
      <c r="BO682">
        <v>0</v>
      </c>
      <c r="BP682">
        <v>0</v>
      </c>
      <c r="BQ682">
        <v>0</v>
      </c>
      <c r="BS682">
        <v>1</v>
      </c>
      <c r="BT682">
        <v>1</v>
      </c>
      <c r="BU682">
        <v>0</v>
      </c>
      <c r="BV682">
        <v>0</v>
      </c>
      <c r="BW682">
        <v>0</v>
      </c>
      <c r="BX682">
        <v>0</v>
      </c>
      <c r="BY682">
        <v>793</v>
      </c>
      <c r="CG682" s="4">
        <v>1</v>
      </c>
      <c r="CH682" s="4">
        <v>1</v>
      </c>
      <c r="CI682" s="5">
        <v>0</v>
      </c>
      <c r="CJ682" s="5">
        <v>0</v>
      </c>
      <c r="CK682" s="5">
        <v>0</v>
      </c>
      <c r="CL682" s="5">
        <v>0</v>
      </c>
    </row>
    <row r="683" spans="1:90" hidden="1" x14ac:dyDescent="0.2">
      <c r="A683" t="s">
        <v>1242</v>
      </c>
      <c r="B683" t="s">
        <v>1209</v>
      </c>
      <c r="C683" t="s">
        <v>1240</v>
      </c>
      <c r="D683">
        <v>1.1000000000000001</v>
      </c>
      <c r="E683" t="s">
        <v>90</v>
      </c>
      <c r="F683" t="s">
        <v>1219</v>
      </c>
      <c r="G683" t="s">
        <v>107</v>
      </c>
      <c r="H683" t="s">
        <v>1212</v>
      </c>
      <c r="I683">
        <v>0.12107</v>
      </c>
      <c r="J683">
        <v>6.1187999999999999E-2</v>
      </c>
      <c r="K683">
        <v>2.9055999999999998E-2</v>
      </c>
      <c r="L683">
        <v>2016</v>
      </c>
      <c r="M683">
        <v>36.298000000000002</v>
      </c>
      <c r="N683">
        <v>1</v>
      </c>
      <c r="O683">
        <v>1.0996999999999999</v>
      </c>
      <c r="P683">
        <v>2029.5</v>
      </c>
      <c r="Q683">
        <v>-58.076000000000001</v>
      </c>
      <c r="R683">
        <v>0.91796</v>
      </c>
      <c r="S683">
        <v>0.89744999999999997</v>
      </c>
      <c r="T683">
        <v>4.0001000000000002E-2</v>
      </c>
      <c r="U683">
        <v>3.4462E-2</v>
      </c>
      <c r="V683">
        <v>0.94091000000000002</v>
      </c>
      <c r="W683">
        <v>0.93181999999999998</v>
      </c>
      <c r="X683">
        <v>3.3949E-2</v>
      </c>
      <c r="Y683">
        <v>2.6912999999999999E-2</v>
      </c>
      <c r="Z683">
        <v>0.91983000000000004</v>
      </c>
      <c r="AA683">
        <v>0.90749000000000002</v>
      </c>
      <c r="AB683">
        <v>3.9544000000000003E-2</v>
      </c>
      <c r="AC683">
        <v>3.4178E-2</v>
      </c>
      <c r="AD683">
        <v>16</v>
      </c>
      <c r="AE683">
        <v>16</v>
      </c>
      <c r="AF683">
        <v>0.7319</v>
      </c>
      <c r="AG683">
        <v>0.28129999999999999</v>
      </c>
      <c r="AH683">
        <v>0.4506</v>
      </c>
      <c r="AI683">
        <v>16</v>
      </c>
      <c r="AJ683">
        <v>0</v>
      </c>
      <c r="AK683">
        <v>15</v>
      </c>
      <c r="AL683">
        <v>0</v>
      </c>
      <c r="AM683">
        <v>0</v>
      </c>
      <c r="AN683">
        <v>0</v>
      </c>
      <c r="AO683">
        <v>0.91830000000000001</v>
      </c>
      <c r="AP683">
        <v>1</v>
      </c>
      <c r="AQ683">
        <v>1</v>
      </c>
      <c r="AR683" t="s">
        <v>95</v>
      </c>
      <c r="AS683" t="s">
        <v>95</v>
      </c>
      <c r="AT683" t="s">
        <v>95</v>
      </c>
      <c r="AU683" t="s">
        <v>95</v>
      </c>
      <c r="AV683" t="s">
        <v>95</v>
      </c>
      <c r="AW683" t="s">
        <v>95</v>
      </c>
      <c r="AX683" t="s">
        <v>95</v>
      </c>
      <c r="AY683" t="s">
        <v>95</v>
      </c>
      <c r="AZ683" t="s">
        <v>95</v>
      </c>
      <c r="BA683" t="s">
        <v>95</v>
      </c>
      <c r="BB683" t="s">
        <v>95</v>
      </c>
      <c r="BC683" t="s">
        <v>94</v>
      </c>
      <c r="BD683" t="s">
        <v>95</v>
      </c>
      <c r="BI683">
        <v>0</v>
      </c>
      <c r="BJ683" t="s">
        <v>108</v>
      </c>
      <c r="BK683" t="s">
        <v>109</v>
      </c>
      <c r="BL683">
        <v>1</v>
      </c>
      <c r="BM683">
        <v>1</v>
      </c>
      <c r="BN683">
        <v>0</v>
      </c>
      <c r="BO683">
        <v>1</v>
      </c>
      <c r="BP683">
        <v>0</v>
      </c>
      <c r="BQ683">
        <v>0</v>
      </c>
      <c r="BS683">
        <v>1</v>
      </c>
      <c r="BT683">
        <v>1</v>
      </c>
      <c r="BU683">
        <v>0</v>
      </c>
      <c r="BV683">
        <v>1</v>
      </c>
      <c r="BW683">
        <v>0</v>
      </c>
      <c r="BX683">
        <v>0</v>
      </c>
      <c r="BY683">
        <v>794</v>
      </c>
      <c r="CG683" s="4">
        <v>1</v>
      </c>
      <c r="CH683" s="4">
        <v>1</v>
      </c>
      <c r="CI683" s="5">
        <v>0</v>
      </c>
      <c r="CJ683" s="5">
        <v>1</v>
      </c>
      <c r="CK683" s="5">
        <v>0</v>
      </c>
      <c r="CL683" s="5">
        <v>0</v>
      </c>
    </row>
    <row r="684" spans="1:90" hidden="1" x14ac:dyDescent="0.2">
      <c r="A684" t="s">
        <v>1243</v>
      </c>
      <c r="B684" t="s">
        <v>1209</v>
      </c>
      <c r="C684" t="s">
        <v>1240</v>
      </c>
      <c r="D684">
        <v>2.2000000000000002</v>
      </c>
      <c r="E684" t="s">
        <v>1221</v>
      </c>
      <c r="F684" t="s">
        <v>1222</v>
      </c>
      <c r="G684" t="s">
        <v>92</v>
      </c>
      <c r="H684" t="s">
        <v>1212</v>
      </c>
      <c r="I684">
        <v>0.19464000000000001</v>
      </c>
      <c r="J684">
        <v>1.3370999999999999E-3</v>
      </c>
      <c r="K684">
        <v>3.6465E-3</v>
      </c>
      <c r="L684">
        <v>2004.9</v>
      </c>
      <c r="M684">
        <v>22.577000000000002</v>
      </c>
      <c r="N684">
        <v>0.10625999999999999</v>
      </c>
      <c r="O684">
        <v>1555.1</v>
      </c>
      <c r="P684" s="1">
        <v>157470</v>
      </c>
      <c r="Q684">
        <v>-7.2595999999999998</v>
      </c>
      <c r="R684">
        <v>0.92135999999999996</v>
      </c>
      <c r="S684">
        <v>0.91191999999999995</v>
      </c>
      <c r="T684">
        <v>8.9939000000000009E-3</v>
      </c>
      <c r="U684">
        <v>7.0907000000000001E-3</v>
      </c>
      <c r="V684">
        <v>-4.2736999999999998</v>
      </c>
      <c r="W684">
        <v>-4.6794000000000002</v>
      </c>
      <c r="X684">
        <v>7.3652999999999996E-2</v>
      </c>
      <c r="Y684">
        <v>6.6303000000000001E-2</v>
      </c>
      <c r="Z684">
        <v>0.90490000000000004</v>
      </c>
      <c r="AA684">
        <v>0.89758000000000004</v>
      </c>
      <c r="AB684">
        <v>9.8907000000000005E-3</v>
      </c>
      <c r="AC684">
        <v>7.6181E-3</v>
      </c>
      <c r="AD684">
        <v>29</v>
      </c>
      <c r="AE684">
        <v>29</v>
      </c>
      <c r="AF684">
        <v>1.1960999999999999</v>
      </c>
      <c r="AG684">
        <v>0.13708999999999999</v>
      </c>
      <c r="AH684">
        <v>1.0590999999999999</v>
      </c>
      <c r="AI684">
        <v>29</v>
      </c>
      <c r="AJ684">
        <v>3</v>
      </c>
      <c r="AK684">
        <v>25</v>
      </c>
      <c r="AL684">
        <v>1</v>
      </c>
      <c r="AM684">
        <v>1</v>
      </c>
      <c r="AN684">
        <v>0</v>
      </c>
      <c r="AO684">
        <v>0.96069000000000004</v>
      </c>
      <c r="AP684">
        <v>1</v>
      </c>
      <c r="AQ684">
        <v>1</v>
      </c>
      <c r="AR684" t="s">
        <v>95</v>
      </c>
      <c r="AS684" t="s">
        <v>95</v>
      </c>
      <c r="AT684" t="s">
        <v>95</v>
      </c>
      <c r="AU684" t="s">
        <v>95</v>
      </c>
      <c r="AV684" t="s">
        <v>95</v>
      </c>
      <c r="AW684" t="s">
        <v>95</v>
      </c>
      <c r="AX684" t="s">
        <v>95</v>
      </c>
      <c r="AY684" t="s">
        <v>95</v>
      </c>
      <c r="AZ684" t="s">
        <v>95</v>
      </c>
      <c r="BA684" t="s">
        <v>95</v>
      </c>
      <c r="BB684" t="s">
        <v>95</v>
      </c>
      <c r="BC684" t="s">
        <v>95</v>
      </c>
      <c r="BD684" t="s">
        <v>95</v>
      </c>
      <c r="BE684">
        <v>1</v>
      </c>
      <c r="BI684">
        <v>0</v>
      </c>
      <c r="BL684">
        <v>1</v>
      </c>
      <c r="BM684">
        <v>1</v>
      </c>
      <c r="BS684">
        <v>1</v>
      </c>
      <c r="BT684">
        <v>1</v>
      </c>
      <c r="BU684">
        <v>0</v>
      </c>
      <c r="BV684">
        <v>0</v>
      </c>
      <c r="BW684">
        <v>0</v>
      </c>
      <c r="BX684">
        <v>1</v>
      </c>
      <c r="BY684">
        <v>795</v>
      </c>
      <c r="CG684" s="4">
        <v>1</v>
      </c>
      <c r="CH684" s="4">
        <v>1</v>
      </c>
      <c r="CI684" s="5">
        <v>0</v>
      </c>
      <c r="CJ684" s="5">
        <v>0</v>
      </c>
      <c r="CK684" s="5">
        <v>0</v>
      </c>
      <c r="CL684" s="5">
        <v>1</v>
      </c>
    </row>
    <row r="685" spans="1:90" hidden="1" x14ac:dyDescent="0.2">
      <c r="A685" t="s">
        <v>1244</v>
      </c>
      <c r="B685" t="s">
        <v>1209</v>
      </c>
      <c r="C685" t="s">
        <v>1240</v>
      </c>
      <c r="D685">
        <v>2.4</v>
      </c>
      <c r="E685" t="s">
        <v>1224</v>
      </c>
      <c r="F685" t="s">
        <v>1225</v>
      </c>
      <c r="G685" t="s">
        <v>92</v>
      </c>
      <c r="H685" t="s">
        <v>1212</v>
      </c>
      <c r="I685">
        <v>-7.6871999999999996E-2</v>
      </c>
      <c r="J685">
        <v>-6.3200000000000006E-2</v>
      </c>
      <c r="K685">
        <v>-6.7213999999999998E-3</v>
      </c>
      <c r="L685">
        <v>1991.9</v>
      </c>
      <c r="M685">
        <v>-57.164999999999999</v>
      </c>
      <c r="N685">
        <v>0.64724999999999999</v>
      </c>
      <c r="O685">
        <v>7.6729000000000003</v>
      </c>
      <c r="P685">
        <v>1945.2</v>
      </c>
      <c r="Q685">
        <v>13.641</v>
      </c>
      <c r="R685">
        <v>0.94262999999999997</v>
      </c>
      <c r="S685">
        <v>0.93033999999999994</v>
      </c>
      <c r="T685">
        <v>8.6622000000000001E-3</v>
      </c>
      <c r="U685">
        <v>7.2154000000000003E-3</v>
      </c>
      <c r="V685">
        <v>0.94189999999999996</v>
      </c>
      <c r="W685">
        <v>0.93415000000000004</v>
      </c>
      <c r="X685">
        <v>8.7177999999999995E-3</v>
      </c>
      <c r="Y685">
        <v>7.4377999999999996E-3</v>
      </c>
      <c r="Z685">
        <v>0.92967999999999995</v>
      </c>
      <c r="AA685">
        <v>0.92030999999999996</v>
      </c>
      <c r="AB685">
        <v>9.5902000000000001E-3</v>
      </c>
      <c r="AC685">
        <v>7.5709999999999996E-3</v>
      </c>
      <c r="AD685">
        <v>18</v>
      </c>
      <c r="AE685">
        <v>18</v>
      </c>
      <c r="AF685">
        <v>0.26728000000000002</v>
      </c>
      <c r="AG685">
        <v>8.652E-2</v>
      </c>
      <c r="AH685">
        <v>0.18076</v>
      </c>
      <c r="AI685">
        <v>18</v>
      </c>
      <c r="AJ685">
        <v>17</v>
      </c>
      <c r="AK685">
        <v>2</v>
      </c>
      <c r="AL685">
        <v>0</v>
      </c>
      <c r="AM685">
        <v>1</v>
      </c>
      <c r="AN685">
        <v>0</v>
      </c>
      <c r="AO685">
        <v>0.91825000000000001</v>
      </c>
      <c r="AP685">
        <v>1</v>
      </c>
      <c r="AQ685">
        <v>1</v>
      </c>
      <c r="AR685" t="s">
        <v>95</v>
      </c>
      <c r="AS685" t="s">
        <v>95</v>
      </c>
      <c r="AT685" t="s">
        <v>95</v>
      </c>
      <c r="AU685" t="s">
        <v>95</v>
      </c>
      <c r="AV685" t="s">
        <v>95</v>
      </c>
      <c r="AW685" t="s">
        <v>95</v>
      </c>
      <c r="AX685" t="s">
        <v>95</v>
      </c>
      <c r="AY685" t="s">
        <v>94</v>
      </c>
      <c r="AZ685" t="s">
        <v>95</v>
      </c>
      <c r="BA685" t="s">
        <v>94</v>
      </c>
      <c r="BB685" t="s">
        <v>95</v>
      </c>
      <c r="BC685" t="s">
        <v>94</v>
      </c>
      <c r="BD685" t="s">
        <v>95</v>
      </c>
      <c r="BE685">
        <v>1</v>
      </c>
      <c r="BI685">
        <v>0</v>
      </c>
      <c r="BM685">
        <v>1</v>
      </c>
      <c r="BS685">
        <v>1</v>
      </c>
      <c r="BT685">
        <v>1</v>
      </c>
      <c r="BU685">
        <v>0</v>
      </c>
      <c r="BV685">
        <v>0</v>
      </c>
      <c r="BW685">
        <v>0</v>
      </c>
      <c r="BX685">
        <v>1</v>
      </c>
      <c r="BY685">
        <v>796</v>
      </c>
      <c r="CG685" s="4">
        <v>1</v>
      </c>
      <c r="CH685" s="4">
        <v>1</v>
      </c>
      <c r="CI685" s="5">
        <v>0</v>
      </c>
      <c r="CJ685" s="5">
        <v>0</v>
      </c>
      <c r="CK685" s="5">
        <v>0</v>
      </c>
      <c r="CL685" s="5">
        <v>1</v>
      </c>
    </row>
    <row r="686" spans="1:90" hidden="1" x14ac:dyDescent="0.2">
      <c r="A686" t="s">
        <v>1245</v>
      </c>
      <c r="B686" t="s">
        <v>1209</v>
      </c>
      <c r="C686" t="s">
        <v>1240</v>
      </c>
      <c r="D686">
        <v>2.5</v>
      </c>
      <c r="E686" t="s">
        <v>1227</v>
      </c>
      <c r="F686" t="s">
        <v>1228</v>
      </c>
      <c r="G686" t="s">
        <v>1229</v>
      </c>
      <c r="H686" t="s">
        <v>1212</v>
      </c>
      <c r="I686">
        <v>4.2183999999999999E-2</v>
      </c>
      <c r="J686">
        <v>2.6356000000000001E-3</v>
      </c>
      <c r="K686">
        <v>1.7822000000000001E-2</v>
      </c>
      <c r="L686">
        <v>2268.4</v>
      </c>
      <c r="M686">
        <v>104.17</v>
      </c>
      <c r="N686">
        <v>23599</v>
      </c>
      <c r="O686">
        <v>1554.9</v>
      </c>
      <c r="P686" s="1">
        <v>157500</v>
      </c>
      <c r="Q686">
        <v>-35.363999999999997</v>
      </c>
      <c r="R686">
        <v>0.52276</v>
      </c>
      <c r="S686">
        <v>0.31823000000000001</v>
      </c>
      <c r="T686">
        <v>0.11579</v>
      </c>
      <c r="U686">
        <v>8.9513999999999996E-2</v>
      </c>
      <c r="V686">
        <v>-8.6696000000000009</v>
      </c>
      <c r="W686">
        <v>-11.087</v>
      </c>
      <c r="X686">
        <v>0.52119000000000004</v>
      </c>
      <c r="Y686">
        <v>0.49349999999999999</v>
      </c>
      <c r="Z686">
        <v>0.44607999999999998</v>
      </c>
      <c r="AA686">
        <v>0.30759999999999998</v>
      </c>
      <c r="AB686">
        <v>0.12474</v>
      </c>
      <c r="AC686">
        <v>0.1016</v>
      </c>
      <c r="AD686">
        <v>11</v>
      </c>
      <c r="AE686">
        <v>11</v>
      </c>
      <c r="AF686" s="1">
        <v>3.2743000000000001E-5</v>
      </c>
      <c r="AG686" s="1">
        <v>8.6672999999999992E-6</v>
      </c>
      <c r="AH686" s="1">
        <v>2.4074999999999999E-5</v>
      </c>
      <c r="AI686">
        <v>20</v>
      </c>
      <c r="AJ686">
        <v>0</v>
      </c>
      <c r="AK686">
        <v>7</v>
      </c>
      <c r="AL686">
        <v>0</v>
      </c>
      <c r="AM686">
        <v>1</v>
      </c>
      <c r="AN686">
        <v>0</v>
      </c>
      <c r="AO686">
        <v>0.81642000000000003</v>
      </c>
      <c r="AP686">
        <v>1</v>
      </c>
      <c r="AQ686">
        <v>1</v>
      </c>
      <c r="AR686" t="s">
        <v>94</v>
      </c>
      <c r="AS686" t="s">
        <v>95</v>
      </c>
      <c r="AT686" t="s">
        <v>95</v>
      </c>
      <c r="AU686" t="s">
        <v>95</v>
      </c>
      <c r="AV686" t="s">
        <v>95</v>
      </c>
      <c r="AW686" t="s">
        <v>95</v>
      </c>
      <c r="AX686" t="s">
        <v>95</v>
      </c>
      <c r="AY686" t="s">
        <v>94</v>
      </c>
      <c r="AZ686" t="s">
        <v>95</v>
      </c>
      <c r="BA686" t="s">
        <v>94</v>
      </c>
      <c r="BB686" t="s">
        <v>95</v>
      </c>
      <c r="BC686" t="s">
        <v>94</v>
      </c>
      <c r="BD686" t="s">
        <v>95</v>
      </c>
      <c r="BE686">
        <v>4</v>
      </c>
      <c r="BG686" t="s">
        <v>1246</v>
      </c>
      <c r="BI686">
        <v>0</v>
      </c>
      <c r="BM686">
        <v>1</v>
      </c>
      <c r="BS686">
        <v>1</v>
      </c>
      <c r="BT686">
        <v>1</v>
      </c>
      <c r="BU686">
        <v>0</v>
      </c>
      <c r="BV686">
        <v>0</v>
      </c>
      <c r="BW686">
        <v>0</v>
      </c>
      <c r="BX686">
        <v>1</v>
      </c>
      <c r="BY686">
        <v>797</v>
      </c>
      <c r="CG686" s="4">
        <v>1</v>
      </c>
      <c r="CH686" s="4">
        <v>1</v>
      </c>
      <c r="CI686" s="5">
        <v>0</v>
      </c>
      <c r="CJ686" s="5">
        <v>0</v>
      </c>
      <c r="CK686" s="5">
        <v>0</v>
      </c>
      <c r="CL686" s="5">
        <v>1</v>
      </c>
    </row>
    <row r="687" spans="1:90" hidden="1" x14ac:dyDescent="0.2">
      <c r="A687" t="s">
        <v>1247</v>
      </c>
      <c r="B687" t="s">
        <v>1209</v>
      </c>
      <c r="C687" t="s">
        <v>1240</v>
      </c>
      <c r="D687">
        <v>2.5</v>
      </c>
      <c r="E687" t="s">
        <v>1227</v>
      </c>
      <c r="F687" t="s">
        <v>1231</v>
      </c>
      <c r="G687" t="s">
        <v>1229</v>
      </c>
      <c r="H687" t="s">
        <v>1212</v>
      </c>
      <c r="I687">
        <v>1.7340999999999999E-2</v>
      </c>
      <c r="J687">
        <v>1.9426999999999999E-3</v>
      </c>
      <c r="K687">
        <v>1.0647E-2</v>
      </c>
      <c r="L687">
        <v>2559</v>
      </c>
      <c r="M687">
        <v>253.42</v>
      </c>
      <c r="N687">
        <v>8595.6</v>
      </c>
      <c r="O687">
        <v>1555.2</v>
      </c>
      <c r="P687" s="1">
        <v>157470</v>
      </c>
      <c r="Q687">
        <v>-20.765000000000001</v>
      </c>
      <c r="R687">
        <v>0.44033</v>
      </c>
      <c r="S687">
        <v>0.20047000000000001</v>
      </c>
      <c r="T687">
        <v>7.8012999999999999E-2</v>
      </c>
      <c r="U687">
        <v>6.2650999999999998E-2</v>
      </c>
      <c r="V687">
        <v>-39.613999999999997</v>
      </c>
      <c r="W687">
        <v>-49.768000000000001</v>
      </c>
      <c r="X687">
        <v>0.66456999999999999</v>
      </c>
      <c r="Y687">
        <v>0.65634000000000003</v>
      </c>
      <c r="Z687">
        <v>0.41128999999999999</v>
      </c>
      <c r="AA687">
        <v>0.26411000000000001</v>
      </c>
      <c r="AB687">
        <v>8.0012E-2</v>
      </c>
      <c r="AC687">
        <v>6.3972000000000001E-2</v>
      </c>
      <c r="AD687">
        <v>11</v>
      </c>
      <c r="AE687">
        <v>11</v>
      </c>
      <c r="AF687">
        <v>1.0268999999999999E-4</v>
      </c>
      <c r="AG687" s="1">
        <v>5.8723E-5</v>
      </c>
      <c r="AH687" s="1">
        <v>4.3968999999999999E-5</v>
      </c>
      <c r="AI687">
        <v>20</v>
      </c>
      <c r="AJ687">
        <v>0</v>
      </c>
      <c r="AK687">
        <v>6</v>
      </c>
      <c r="AL687">
        <v>0</v>
      </c>
      <c r="AM687">
        <v>1</v>
      </c>
      <c r="AN687">
        <v>0</v>
      </c>
      <c r="AO687">
        <v>0.86656</v>
      </c>
      <c r="AP687">
        <v>1</v>
      </c>
      <c r="AQ687">
        <v>1</v>
      </c>
      <c r="AR687" t="s">
        <v>94</v>
      </c>
      <c r="AS687" t="s">
        <v>95</v>
      </c>
      <c r="AT687" t="s">
        <v>95</v>
      </c>
      <c r="AU687" t="s">
        <v>95</v>
      </c>
      <c r="AV687" t="s">
        <v>95</v>
      </c>
      <c r="AW687" t="s">
        <v>95</v>
      </c>
      <c r="AX687" t="s">
        <v>95</v>
      </c>
      <c r="AY687" t="s">
        <v>94</v>
      </c>
      <c r="AZ687" t="s">
        <v>95</v>
      </c>
      <c r="BA687" t="s">
        <v>94</v>
      </c>
      <c r="BB687" t="s">
        <v>95</v>
      </c>
      <c r="BC687" t="s">
        <v>94</v>
      </c>
      <c r="BD687" t="s">
        <v>95</v>
      </c>
      <c r="BE687">
        <v>2</v>
      </c>
      <c r="BI687">
        <v>0</v>
      </c>
      <c r="BM687">
        <v>1</v>
      </c>
      <c r="BS687">
        <v>1</v>
      </c>
      <c r="BT687">
        <v>1</v>
      </c>
      <c r="BU687">
        <v>0</v>
      </c>
      <c r="BV687">
        <v>0</v>
      </c>
      <c r="BW687">
        <v>0</v>
      </c>
      <c r="BX687">
        <v>0</v>
      </c>
      <c r="BY687">
        <v>798</v>
      </c>
      <c r="CG687" s="4">
        <v>1</v>
      </c>
      <c r="CH687" s="4">
        <v>1</v>
      </c>
      <c r="CI687" s="5">
        <v>0</v>
      </c>
      <c r="CJ687" s="5">
        <v>0</v>
      </c>
      <c r="CK687" s="5">
        <v>0</v>
      </c>
      <c r="CL687" s="5">
        <v>0</v>
      </c>
    </row>
    <row r="688" spans="1:90" hidden="1" x14ac:dyDescent="0.2">
      <c r="A688" t="s">
        <v>1248</v>
      </c>
      <c r="B688" t="s">
        <v>1209</v>
      </c>
      <c r="C688" t="s">
        <v>1240</v>
      </c>
      <c r="D688">
        <v>2.9</v>
      </c>
      <c r="E688" t="s">
        <v>437</v>
      </c>
      <c r="F688" t="s">
        <v>438</v>
      </c>
      <c r="G688" t="s">
        <v>92</v>
      </c>
      <c r="H688" t="s">
        <v>1212</v>
      </c>
      <c r="I688">
        <v>0.31103999999999998</v>
      </c>
      <c r="J688">
        <v>4.7307E-3</v>
      </c>
      <c r="K688">
        <v>4.0008000000000002E-2</v>
      </c>
      <c r="L688">
        <v>2004.6</v>
      </c>
      <c r="M688">
        <v>14.128</v>
      </c>
      <c r="N688">
        <v>0.78610000000000002</v>
      </c>
      <c r="O688">
        <v>1554.3</v>
      </c>
      <c r="P688" s="1">
        <v>157550</v>
      </c>
      <c r="Q688">
        <v>-79.817999999999998</v>
      </c>
      <c r="R688">
        <v>0.99685000000000001</v>
      </c>
      <c r="S688">
        <v>0.99629000000000001</v>
      </c>
      <c r="T688">
        <v>1.3908E-2</v>
      </c>
      <c r="U688">
        <v>9.2636999999999997E-3</v>
      </c>
      <c r="V688">
        <v>-3.7195999999999998</v>
      </c>
      <c r="W688">
        <v>-4.2439999999999998</v>
      </c>
      <c r="X688">
        <v>0.53808</v>
      </c>
      <c r="Y688">
        <v>0.47769</v>
      </c>
      <c r="Z688">
        <v>0.95667000000000002</v>
      </c>
      <c r="AA688">
        <v>0.95184999999999997</v>
      </c>
      <c r="AB688">
        <v>5.1560000000000002E-2</v>
      </c>
      <c r="AC688">
        <v>4.5397E-2</v>
      </c>
      <c r="AD688">
        <v>21</v>
      </c>
      <c r="AE688">
        <v>21</v>
      </c>
      <c r="AF688">
        <v>0.98978999999999995</v>
      </c>
      <c r="AG688">
        <v>0.11448999999999999</v>
      </c>
      <c r="AH688">
        <v>0.87529999999999997</v>
      </c>
      <c r="AI688">
        <v>21</v>
      </c>
      <c r="AJ688">
        <v>0</v>
      </c>
      <c r="AK688">
        <v>20</v>
      </c>
      <c r="AL688">
        <v>0</v>
      </c>
      <c r="AM688">
        <v>0</v>
      </c>
      <c r="AN688">
        <v>0</v>
      </c>
      <c r="AO688">
        <v>0.94645999999999997</v>
      </c>
      <c r="AP688">
        <v>1</v>
      </c>
      <c r="AQ688">
        <v>1</v>
      </c>
      <c r="AR688" t="s">
        <v>95</v>
      </c>
      <c r="AS688" t="s">
        <v>95</v>
      </c>
      <c r="AT688" t="s">
        <v>95</v>
      </c>
      <c r="AU688" t="s">
        <v>95</v>
      </c>
      <c r="AV688" t="s">
        <v>95</v>
      </c>
      <c r="AW688" t="s">
        <v>95</v>
      </c>
      <c r="AX688" t="s">
        <v>95</v>
      </c>
      <c r="AY688" t="s">
        <v>95</v>
      </c>
      <c r="AZ688" t="s">
        <v>95</v>
      </c>
      <c r="BA688" t="s">
        <v>95</v>
      </c>
      <c r="BB688" t="s">
        <v>95</v>
      </c>
      <c r="BC688" t="s">
        <v>95</v>
      </c>
      <c r="BD688" t="s">
        <v>95</v>
      </c>
      <c r="BE688">
        <v>1</v>
      </c>
      <c r="BI688">
        <v>0</v>
      </c>
      <c r="BL688">
        <v>1</v>
      </c>
      <c r="BM688">
        <v>1</v>
      </c>
      <c r="BS688">
        <v>1</v>
      </c>
      <c r="BT688">
        <v>1</v>
      </c>
      <c r="BU688">
        <v>0</v>
      </c>
      <c r="BV688">
        <v>0</v>
      </c>
      <c r="BW688">
        <v>0</v>
      </c>
      <c r="BX688">
        <v>1</v>
      </c>
      <c r="BY688">
        <v>799</v>
      </c>
      <c r="CG688" s="4">
        <v>1</v>
      </c>
      <c r="CH688" s="4">
        <v>1</v>
      </c>
      <c r="CI688" s="5">
        <v>0</v>
      </c>
      <c r="CJ688" s="5">
        <v>0</v>
      </c>
      <c r="CK688" s="5">
        <v>0</v>
      </c>
      <c r="CL688" s="5">
        <v>1</v>
      </c>
    </row>
    <row r="689" spans="1:90" hidden="1" x14ac:dyDescent="0.2">
      <c r="A689" t="s">
        <v>1249</v>
      </c>
      <c r="B689" t="s">
        <v>1209</v>
      </c>
      <c r="C689" t="s">
        <v>1240</v>
      </c>
      <c r="D689">
        <v>4.0999999999999996</v>
      </c>
      <c r="E689" t="s">
        <v>129</v>
      </c>
      <c r="F689" t="s">
        <v>130</v>
      </c>
      <c r="G689" t="s">
        <v>131</v>
      </c>
      <c r="H689" t="s">
        <v>1212</v>
      </c>
      <c r="I689">
        <v>0.47859000000000002</v>
      </c>
      <c r="J689">
        <v>0.2445</v>
      </c>
      <c r="K689">
        <v>1.0973999999999999</v>
      </c>
      <c r="L689">
        <v>2021.8</v>
      </c>
      <c r="M689">
        <v>9.1821000000000002</v>
      </c>
      <c r="N689">
        <v>77.61</v>
      </c>
      <c r="O689">
        <v>0.49110999999999999</v>
      </c>
      <c r="P689">
        <v>2004.4</v>
      </c>
      <c r="Q689">
        <v>-2193.6999999999998</v>
      </c>
      <c r="R689">
        <v>0.24535000000000001</v>
      </c>
      <c r="S689">
        <v>0.11217000000000001</v>
      </c>
      <c r="T689">
        <v>22.821999999999999</v>
      </c>
      <c r="U689">
        <v>8.5165000000000006</v>
      </c>
      <c r="V689">
        <v>0.23902999999999999</v>
      </c>
      <c r="W689">
        <v>0.15448000000000001</v>
      </c>
      <c r="X689">
        <v>22.917000000000002</v>
      </c>
      <c r="Y689">
        <v>9.3451000000000004</v>
      </c>
      <c r="Z689">
        <v>6.3981999999999997E-2</v>
      </c>
      <c r="AA689">
        <v>-4.002E-2</v>
      </c>
      <c r="AB689">
        <v>25.416</v>
      </c>
      <c r="AC689">
        <v>16.436</v>
      </c>
      <c r="AD689">
        <v>21</v>
      </c>
      <c r="AE689">
        <v>11</v>
      </c>
      <c r="AF689">
        <v>1.2885</v>
      </c>
      <c r="AG689">
        <v>2.5770000000000001E-2</v>
      </c>
      <c r="AH689">
        <v>1.2626999999999999</v>
      </c>
      <c r="AI689">
        <v>21</v>
      </c>
      <c r="AJ689">
        <v>20</v>
      </c>
      <c r="AK689">
        <v>9</v>
      </c>
      <c r="AL689">
        <v>0</v>
      </c>
      <c r="AM689">
        <v>1</v>
      </c>
      <c r="AN689">
        <v>1</v>
      </c>
      <c r="AO689">
        <v>0.39056000000000002</v>
      </c>
      <c r="AP689">
        <v>0</v>
      </c>
      <c r="AQ689">
        <v>1</v>
      </c>
      <c r="AR689" t="s">
        <v>96</v>
      </c>
      <c r="AS689" t="s">
        <v>95</v>
      </c>
      <c r="AT689" t="s">
        <v>95</v>
      </c>
      <c r="AU689" t="s">
        <v>94</v>
      </c>
      <c r="AV689" t="s">
        <v>94</v>
      </c>
      <c r="AW689" t="s">
        <v>94</v>
      </c>
      <c r="AX689" t="s">
        <v>94</v>
      </c>
      <c r="AY689" t="s">
        <v>95</v>
      </c>
      <c r="AZ689" t="s">
        <v>94</v>
      </c>
      <c r="BA689" t="s">
        <v>96</v>
      </c>
      <c r="BB689" t="s">
        <v>94</v>
      </c>
      <c r="BC689" t="s">
        <v>96</v>
      </c>
      <c r="BD689" t="s">
        <v>94</v>
      </c>
      <c r="BI689">
        <v>0</v>
      </c>
      <c r="BJ689" t="s">
        <v>137</v>
      </c>
      <c r="BK689" t="s">
        <v>133</v>
      </c>
      <c r="BL689">
        <v>1</v>
      </c>
      <c r="BM689">
        <v>1</v>
      </c>
      <c r="BN689">
        <v>0</v>
      </c>
      <c r="BO689">
        <v>0</v>
      </c>
      <c r="BP689">
        <v>0</v>
      </c>
      <c r="BQ689">
        <v>1</v>
      </c>
      <c r="BS689">
        <v>1</v>
      </c>
      <c r="BT689">
        <v>1</v>
      </c>
      <c r="BU689">
        <v>0</v>
      </c>
      <c r="BV689">
        <v>0</v>
      </c>
      <c r="BW689">
        <v>0</v>
      </c>
      <c r="BX689">
        <v>1</v>
      </c>
      <c r="BY689">
        <v>800</v>
      </c>
      <c r="CG689" s="4">
        <v>1</v>
      </c>
      <c r="CH689" s="4">
        <v>1</v>
      </c>
      <c r="CI689" s="5">
        <v>0</v>
      </c>
      <c r="CJ689" s="5">
        <v>0</v>
      </c>
      <c r="CK689" s="5">
        <v>0</v>
      </c>
      <c r="CL689" s="5">
        <v>1</v>
      </c>
    </row>
    <row r="690" spans="1:90" hidden="1" x14ac:dyDescent="0.2">
      <c r="A690" t="s">
        <v>1250</v>
      </c>
      <c r="B690" t="s">
        <v>1209</v>
      </c>
      <c r="C690" t="s">
        <v>1240</v>
      </c>
      <c r="D690">
        <v>4.0999999999999996</v>
      </c>
      <c r="E690" t="s">
        <v>129</v>
      </c>
      <c r="F690" t="s">
        <v>135</v>
      </c>
      <c r="G690" t="s">
        <v>136</v>
      </c>
      <c r="H690" t="s">
        <v>1212</v>
      </c>
      <c r="AD690">
        <v>1</v>
      </c>
      <c r="AE690">
        <v>1</v>
      </c>
      <c r="AI690">
        <v>1</v>
      </c>
      <c r="AJ690">
        <v>0</v>
      </c>
      <c r="AK690">
        <v>0</v>
      </c>
      <c r="AL690">
        <v>0</v>
      </c>
      <c r="AM690">
        <v>0</v>
      </c>
      <c r="AP690">
        <v>0</v>
      </c>
      <c r="AQ690">
        <v>1</v>
      </c>
      <c r="AR690" t="s">
        <v>96</v>
      </c>
      <c r="AS690" t="s">
        <v>96</v>
      </c>
      <c r="AT690" t="s">
        <v>95</v>
      </c>
      <c r="AU690" t="s">
        <v>94</v>
      </c>
      <c r="AV690" t="s">
        <v>94</v>
      </c>
      <c r="AW690" t="s">
        <v>94</v>
      </c>
      <c r="AX690" t="s">
        <v>94</v>
      </c>
      <c r="AY690" t="s">
        <v>94</v>
      </c>
      <c r="AZ690" t="s">
        <v>94</v>
      </c>
      <c r="BA690" t="s">
        <v>96</v>
      </c>
      <c r="BB690" t="s">
        <v>96</v>
      </c>
      <c r="BC690" t="s">
        <v>96</v>
      </c>
      <c r="BD690" t="s">
        <v>96</v>
      </c>
      <c r="BH690" t="s">
        <v>189</v>
      </c>
      <c r="BI690">
        <v>0</v>
      </c>
      <c r="BJ690" t="s">
        <v>132</v>
      </c>
      <c r="BK690" t="s">
        <v>138</v>
      </c>
      <c r="BL690">
        <v>0</v>
      </c>
      <c r="BM690">
        <v>0</v>
      </c>
      <c r="BN690">
        <v>0</v>
      </c>
      <c r="BO690">
        <v>0</v>
      </c>
      <c r="BP690">
        <v>0</v>
      </c>
      <c r="BQ690">
        <v>0</v>
      </c>
      <c r="BS690">
        <v>0</v>
      </c>
      <c r="BT690">
        <v>0</v>
      </c>
      <c r="BU690">
        <v>0</v>
      </c>
      <c r="BV690">
        <v>0</v>
      </c>
      <c r="BW690">
        <v>0</v>
      </c>
      <c r="BX690">
        <v>0</v>
      </c>
      <c r="BY690">
        <v>801</v>
      </c>
      <c r="CG690" s="4">
        <v>0</v>
      </c>
      <c r="CH690" s="4">
        <v>0</v>
      </c>
      <c r="CI690" s="5">
        <v>0</v>
      </c>
      <c r="CJ690" s="5">
        <v>0</v>
      </c>
      <c r="CK690" s="5">
        <v>0</v>
      </c>
      <c r="CL690" s="5">
        <v>0</v>
      </c>
    </row>
    <row r="691" spans="1:90" hidden="1" x14ac:dyDescent="0.2">
      <c r="A691" t="s">
        <v>1251</v>
      </c>
      <c r="B691" t="s">
        <v>1209</v>
      </c>
      <c r="C691" t="s">
        <v>1240</v>
      </c>
      <c r="D691">
        <v>4.5</v>
      </c>
      <c r="E691" t="s">
        <v>1236</v>
      </c>
      <c r="F691" t="s">
        <v>1237</v>
      </c>
      <c r="G691" t="s">
        <v>92</v>
      </c>
      <c r="H691" t="s">
        <v>1212</v>
      </c>
      <c r="I691">
        <v>0.32040999999999997</v>
      </c>
      <c r="J691">
        <v>4.7280999999999998E-3</v>
      </c>
      <c r="K691">
        <v>4.0429E-2</v>
      </c>
      <c r="L691">
        <v>2007.3</v>
      </c>
      <c r="M691">
        <v>13.715</v>
      </c>
      <c r="N691">
        <v>0.91337000000000002</v>
      </c>
      <c r="O691">
        <v>1554.4</v>
      </c>
      <c r="P691" s="1">
        <v>157560</v>
      </c>
      <c r="Q691">
        <v>-80.680999999999997</v>
      </c>
      <c r="R691">
        <v>0.99087000000000003</v>
      </c>
      <c r="S691">
        <v>0.98892000000000002</v>
      </c>
      <c r="T691">
        <v>2.1142999999999999E-2</v>
      </c>
      <c r="U691">
        <v>1.5983000000000001E-2</v>
      </c>
      <c r="V691">
        <v>-9.4832000000000001</v>
      </c>
      <c r="W691">
        <v>-10.881</v>
      </c>
      <c r="X691">
        <v>0.71652000000000005</v>
      </c>
      <c r="Y691">
        <v>0.68149000000000004</v>
      </c>
      <c r="Z691">
        <v>0.89834000000000003</v>
      </c>
      <c r="AA691">
        <v>0.88478000000000001</v>
      </c>
      <c r="AB691">
        <v>7.0559999999999998E-2</v>
      </c>
      <c r="AC691">
        <v>6.0987E-2</v>
      </c>
      <c r="AD691">
        <v>18</v>
      </c>
      <c r="AE691">
        <v>18</v>
      </c>
      <c r="AF691">
        <v>0.99487999999999999</v>
      </c>
      <c r="AG691">
        <v>0.22236</v>
      </c>
      <c r="AH691">
        <v>0.77251999999999998</v>
      </c>
      <c r="AI691">
        <v>18</v>
      </c>
      <c r="AJ691">
        <v>0</v>
      </c>
      <c r="AK691">
        <v>17</v>
      </c>
      <c r="AL691">
        <v>0</v>
      </c>
      <c r="AM691">
        <v>0</v>
      </c>
      <c r="AN691">
        <v>0</v>
      </c>
      <c r="AO691">
        <v>0.95040999999999998</v>
      </c>
      <c r="AP691">
        <v>1</v>
      </c>
      <c r="AQ691">
        <v>1</v>
      </c>
      <c r="AR691" t="s">
        <v>95</v>
      </c>
      <c r="AS691" t="s">
        <v>95</v>
      </c>
      <c r="AT691" t="s">
        <v>95</v>
      </c>
      <c r="AU691" t="s">
        <v>95</v>
      </c>
      <c r="AV691" t="s">
        <v>95</v>
      </c>
      <c r="AW691" t="s">
        <v>95</v>
      </c>
      <c r="AX691" t="s">
        <v>95</v>
      </c>
      <c r="AY691" t="s">
        <v>95</v>
      </c>
      <c r="AZ691" t="s">
        <v>95</v>
      </c>
      <c r="BA691" t="s">
        <v>95</v>
      </c>
      <c r="BB691" t="s">
        <v>95</v>
      </c>
      <c r="BC691" t="s">
        <v>95</v>
      </c>
      <c r="BD691" t="s">
        <v>95</v>
      </c>
      <c r="BE691">
        <v>1</v>
      </c>
      <c r="BI691">
        <v>0</v>
      </c>
      <c r="BL691">
        <v>1</v>
      </c>
      <c r="BM691">
        <v>1</v>
      </c>
      <c r="BS691">
        <v>1</v>
      </c>
      <c r="BT691">
        <v>1</v>
      </c>
      <c r="BU691">
        <v>0</v>
      </c>
      <c r="BV691">
        <v>0</v>
      </c>
      <c r="BW691">
        <v>0</v>
      </c>
      <c r="BX691">
        <v>1</v>
      </c>
      <c r="BY691">
        <v>802</v>
      </c>
      <c r="CG691" s="4">
        <v>1</v>
      </c>
      <c r="CH691" s="4">
        <v>1</v>
      </c>
      <c r="CI691" s="5">
        <v>0</v>
      </c>
      <c r="CJ691" s="5">
        <v>0</v>
      </c>
      <c r="CK691" s="5">
        <v>0</v>
      </c>
      <c r="CL691" s="5">
        <v>1</v>
      </c>
    </row>
    <row r="692" spans="1:90" hidden="1" x14ac:dyDescent="0.2">
      <c r="A692" t="s">
        <v>1252</v>
      </c>
      <c r="B692" t="s">
        <v>1209</v>
      </c>
      <c r="C692" t="s">
        <v>1253</v>
      </c>
      <c r="D692">
        <v>1.1000000000000001</v>
      </c>
      <c r="E692" t="s">
        <v>90</v>
      </c>
      <c r="F692" t="s">
        <v>1211</v>
      </c>
      <c r="G692" t="s">
        <v>92</v>
      </c>
      <c r="H692" t="s">
        <v>1212</v>
      </c>
      <c r="I692">
        <v>0.30710999999999999</v>
      </c>
      <c r="J692">
        <v>5.2199000000000002E-2</v>
      </c>
      <c r="K692">
        <v>3.1525999999999998E-2</v>
      </c>
      <c r="L692">
        <v>2010.4</v>
      </c>
      <c r="M692">
        <v>14.308999999999999</v>
      </c>
      <c r="N692">
        <v>0.72463</v>
      </c>
      <c r="O692">
        <v>1.2072000000000001</v>
      </c>
      <c r="P692">
        <v>2031.2</v>
      </c>
      <c r="Q692">
        <v>-62.997</v>
      </c>
      <c r="R692">
        <v>0.85287000000000002</v>
      </c>
      <c r="S692">
        <v>0.81608000000000003</v>
      </c>
      <c r="T692">
        <v>6.4114000000000004E-2</v>
      </c>
      <c r="U692">
        <v>5.2093E-2</v>
      </c>
      <c r="V692">
        <v>0.68403999999999998</v>
      </c>
      <c r="W692">
        <v>0.63544</v>
      </c>
      <c r="X692">
        <v>9.3951999999999994E-2</v>
      </c>
      <c r="Y692">
        <v>7.8274999999999997E-2</v>
      </c>
      <c r="Z692">
        <v>0.75600000000000001</v>
      </c>
      <c r="AA692">
        <v>0.71845999999999999</v>
      </c>
      <c r="AB692">
        <v>8.2562999999999998E-2</v>
      </c>
      <c r="AC692">
        <v>6.9012000000000004E-2</v>
      </c>
      <c r="AD692">
        <v>16</v>
      </c>
      <c r="AE692">
        <v>16</v>
      </c>
      <c r="AF692">
        <v>1.0685</v>
      </c>
      <c r="AG692">
        <v>0.28262999999999999</v>
      </c>
      <c r="AH692">
        <v>0.78591999999999995</v>
      </c>
      <c r="AI692">
        <v>16</v>
      </c>
      <c r="AJ692">
        <v>2</v>
      </c>
      <c r="AK692">
        <v>15</v>
      </c>
      <c r="AL692">
        <v>1</v>
      </c>
      <c r="AM692">
        <v>0</v>
      </c>
      <c r="AN692">
        <v>0</v>
      </c>
      <c r="AO692">
        <v>0.94420000000000004</v>
      </c>
      <c r="AP692">
        <v>1</v>
      </c>
      <c r="AQ692">
        <v>1</v>
      </c>
      <c r="AR692" t="s">
        <v>95</v>
      </c>
      <c r="AS692" t="s">
        <v>95</v>
      </c>
      <c r="AT692" t="s">
        <v>95</v>
      </c>
      <c r="AU692" t="s">
        <v>95</v>
      </c>
      <c r="AV692" t="s">
        <v>95</v>
      </c>
      <c r="AW692" t="s">
        <v>95</v>
      </c>
      <c r="AX692" t="s">
        <v>95</v>
      </c>
      <c r="AY692" t="s">
        <v>95</v>
      </c>
      <c r="AZ692" t="s">
        <v>95</v>
      </c>
      <c r="BA692" t="s">
        <v>95</v>
      </c>
      <c r="BB692" t="s">
        <v>95</v>
      </c>
      <c r="BC692" t="s">
        <v>95</v>
      </c>
      <c r="BD692" t="s">
        <v>95</v>
      </c>
      <c r="BE692">
        <v>1</v>
      </c>
      <c r="BI692">
        <v>0</v>
      </c>
      <c r="BJ692" t="s">
        <v>133</v>
      </c>
      <c r="BK692" t="s">
        <v>501</v>
      </c>
      <c r="BL692">
        <v>1</v>
      </c>
      <c r="BM692">
        <v>1</v>
      </c>
      <c r="BN692">
        <v>0</v>
      </c>
      <c r="BO692">
        <v>0</v>
      </c>
      <c r="BP692">
        <v>0</v>
      </c>
      <c r="BQ692">
        <v>0</v>
      </c>
      <c r="BS692">
        <v>1</v>
      </c>
      <c r="BT692">
        <v>1</v>
      </c>
      <c r="BU692">
        <v>0</v>
      </c>
      <c r="BV692">
        <v>0</v>
      </c>
      <c r="BW692">
        <v>0</v>
      </c>
      <c r="BX692">
        <v>0</v>
      </c>
      <c r="BY692">
        <v>803</v>
      </c>
      <c r="CG692" s="4">
        <v>1</v>
      </c>
      <c r="CH692" s="4">
        <v>1</v>
      </c>
      <c r="CI692" s="5">
        <v>0</v>
      </c>
      <c r="CJ692" s="5">
        <v>0</v>
      </c>
      <c r="CK692" s="5">
        <v>0</v>
      </c>
      <c r="CL692" s="5">
        <v>0</v>
      </c>
    </row>
    <row r="693" spans="1:90" hidden="1" x14ac:dyDescent="0.2">
      <c r="A693" t="s">
        <v>1254</v>
      </c>
      <c r="B693" t="s">
        <v>1209</v>
      </c>
      <c r="C693" t="s">
        <v>1253</v>
      </c>
      <c r="D693">
        <v>1.1000000000000001</v>
      </c>
      <c r="E693" t="s">
        <v>90</v>
      </c>
      <c r="F693" t="s">
        <v>1214</v>
      </c>
      <c r="G693" t="s">
        <v>92</v>
      </c>
      <c r="H693" t="s">
        <v>1212</v>
      </c>
      <c r="I693">
        <v>0.28414</v>
      </c>
      <c r="J693">
        <v>6.3125000000000001E-2</v>
      </c>
      <c r="K693">
        <v>3.3411999999999997E-2</v>
      </c>
      <c r="L693">
        <v>2010.2</v>
      </c>
      <c r="M693">
        <v>15.465999999999999</v>
      </c>
      <c r="N693">
        <v>0.69020999999999999</v>
      </c>
      <c r="O693">
        <v>1.1309</v>
      </c>
      <c r="P693">
        <v>2028</v>
      </c>
      <c r="Q693">
        <v>-66.811000000000007</v>
      </c>
      <c r="R693">
        <v>0.83238999999999996</v>
      </c>
      <c r="S693">
        <v>0.78210999999999997</v>
      </c>
      <c r="T693">
        <v>6.1719000000000003E-2</v>
      </c>
      <c r="U693">
        <v>5.1013999999999997E-2</v>
      </c>
      <c r="V693">
        <v>0.74966999999999995</v>
      </c>
      <c r="W693">
        <v>0.70416000000000001</v>
      </c>
      <c r="X693">
        <v>7.5426999999999994E-2</v>
      </c>
      <c r="Y693">
        <v>6.3450000000000006E-2</v>
      </c>
      <c r="Z693">
        <v>0.79818999999999996</v>
      </c>
      <c r="AA693">
        <v>0.76149999999999995</v>
      </c>
      <c r="AB693">
        <v>6.7724000000000006E-2</v>
      </c>
      <c r="AC693">
        <v>5.6918000000000003E-2</v>
      </c>
      <c r="AD693">
        <v>14</v>
      </c>
      <c r="AE693">
        <v>14</v>
      </c>
      <c r="AF693">
        <v>0.99258999999999997</v>
      </c>
      <c r="AG693">
        <v>0.27948000000000001</v>
      </c>
      <c r="AH693">
        <v>0.71311000000000002</v>
      </c>
      <c r="AI693">
        <v>14</v>
      </c>
      <c r="AJ693">
        <v>4</v>
      </c>
      <c r="AK693">
        <v>13</v>
      </c>
      <c r="AL693">
        <v>1</v>
      </c>
      <c r="AM693">
        <v>0</v>
      </c>
      <c r="AN693">
        <v>0</v>
      </c>
      <c r="AO693">
        <v>0.91691</v>
      </c>
      <c r="AP693">
        <v>1</v>
      </c>
      <c r="AQ693">
        <v>1</v>
      </c>
      <c r="AR693" t="s">
        <v>95</v>
      </c>
      <c r="AS693" t="s">
        <v>95</v>
      </c>
      <c r="AT693" t="s">
        <v>95</v>
      </c>
      <c r="AU693" t="s">
        <v>95</v>
      </c>
      <c r="AV693" t="s">
        <v>95</v>
      </c>
      <c r="AW693" t="s">
        <v>95</v>
      </c>
      <c r="AX693" t="s">
        <v>95</v>
      </c>
      <c r="AY693" t="s">
        <v>95</v>
      </c>
      <c r="AZ693" t="s">
        <v>95</v>
      </c>
      <c r="BA693" t="s">
        <v>95</v>
      </c>
      <c r="BB693" t="s">
        <v>95</v>
      </c>
      <c r="BC693" t="s">
        <v>95</v>
      </c>
      <c r="BD693" t="s">
        <v>95</v>
      </c>
      <c r="BE693">
        <v>1</v>
      </c>
      <c r="BI693">
        <v>0</v>
      </c>
      <c r="BL693">
        <v>1</v>
      </c>
      <c r="BM693">
        <v>1</v>
      </c>
      <c r="BN693">
        <v>0</v>
      </c>
      <c r="BO693">
        <v>0</v>
      </c>
      <c r="BP693">
        <v>0</v>
      </c>
      <c r="BQ693">
        <v>0</v>
      </c>
      <c r="BS693">
        <v>1</v>
      </c>
      <c r="BT693">
        <v>1</v>
      </c>
      <c r="BU693">
        <v>0</v>
      </c>
      <c r="BV693">
        <v>0</v>
      </c>
      <c r="BW693">
        <v>0</v>
      </c>
      <c r="BX693">
        <v>0</v>
      </c>
      <c r="BY693">
        <v>804</v>
      </c>
      <c r="CG693" s="4">
        <v>1</v>
      </c>
      <c r="CH693" s="4">
        <v>1</v>
      </c>
      <c r="CI693" s="5">
        <v>0</v>
      </c>
      <c r="CJ693" s="5">
        <v>0</v>
      </c>
      <c r="CK693" s="5">
        <v>0</v>
      </c>
      <c r="CL693" s="5">
        <v>0</v>
      </c>
    </row>
    <row r="694" spans="1:90" hidden="1" x14ac:dyDescent="0.2">
      <c r="A694" t="s">
        <v>1255</v>
      </c>
      <c r="B694" t="s">
        <v>1209</v>
      </c>
      <c r="C694" t="s">
        <v>1253</v>
      </c>
      <c r="D694">
        <v>1.1000000000000001</v>
      </c>
      <c r="E694" t="s">
        <v>90</v>
      </c>
      <c r="F694" t="s">
        <v>1216</v>
      </c>
      <c r="G694" t="s">
        <v>92</v>
      </c>
      <c r="H694" t="s">
        <v>1212</v>
      </c>
      <c r="I694">
        <v>0.19328000000000001</v>
      </c>
      <c r="J694">
        <v>5.1609000000000004E-3</v>
      </c>
      <c r="K694">
        <v>4.4646999999999999E-2</v>
      </c>
      <c r="L694">
        <v>2024.1</v>
      </c>
      <c r="M694">
        <v>22.736999999999998</v>
      </c>
      <c r="N694">
        <v>1.952</v>
      </c>
      <c r="O694">
        <v>1554.1</v>
      </c>
      <c r="P694" s="1">
        <v>157600</v>
      </c>
      <c r="Q694">
        <v>-89.629000000000005</v>
      </c>
      <c r="R694">
        <v>0.95947000000000005</v>
      </c>
      <c r="S694">
        <v>0.94730999999999999</v>
      </c>
      <c r="T694">
        <v>3.8450999999999999E-2</v>
      </c>
      <c r="U694">
        <v>3.1269999999999999E-2</v>
      </c>
      <c r="V694">
        <v>-2.6730999999999998</v>
      </c>
      <c r="W694">
        <v>-3.3409</v>
      </c>
      <c r="X694">
        <v>0.36604999999999999</v>
      </c>
      <c r="Y694">
        <v>0.31226999999999999</v>
      </c>
      <c r="Z694">
        <v>0.88795000000000002</v>
      </c>
      <c r="AA694">
        <v>0.86758000000000002</v>
      </c>
      <c r="AB694">
        <v>6.3934000000000005E-2</v>
      </c>
      <c r="AC694">
        <v>5.8318000000000002E-2</v>
      </c>
      <c r="AD694">
        <v>14</v>
      </c>
      <c r="AE694">
        <v>14</v>
      </c>
      <c r="AF694">
        <v>0.33268999999999999</v>
      </c>
      <c r="AG694">
        <v>5.0257000000000003E-2</v>
      </c>
      <c r="AH694">
        <v>0.28244000000000002</v>
      </c>
      <c r="AI694">
        <v>14</v>
      </c>
      <c r="AJ694">
        <v>0</v>
      </c>
      <c r="AK694">
        <v>13</v>
      </c>
      <c r="AL694">
        <v>0</v>
      </c>
      <c r="AM694">
        <v>0</v>
      </c>
      <c r="AN694">
        <v>0</v>
      </c>
      <c r="AO694">
        <v>0.87070999999999998</v>
      </c>
      <c r="AP694">
        <v>1</v>
      </c>
      <c r="AQ694">
        <v>1</v>
      </c>
      <c r="AR694" t="s">
        <v>95</v>
      </c>
      <c r="AS694" t="s">
        <v>95</v>
      </c>
      <c r="AT694" t="s">
        <v>95</v>
      </c>
      <c r="AU694" t="s">
        <v>95</v>
      </c>
      <c r="AV694" t="s">
        <v>95</v>
      </c>
      <c r="AW694" t="s">
        <v>95</v>
      </c>
      <c r="AX694" t="s">
        <v>95</v>
      </c>
      <c r="AY694" t="s">
        <v>95</v>
      </c>
      <c r="AZ694" t="s">
        <v>95</v>
      </c>
      <c r="BA694" t="s">
        <v>95</v>
      </c>
      <c r="BB694" t="s">
        <v>95</v>
      </c>
      <c r="BC694" t="s">
        <v>95</v>
      </c>
      <c r="BD694" t="s">
        <v>95</v>
      </c>
      <c r="BE694">
        <v>1</v>
      </c>
      <c r="BI694">
        <v>0</v>
      </c>
      <c r="BL694">
        <v>1</v>
      </c>
      <c r="BM694">
        <v>1</v>
      </c>
      <c r="BN694">
        <v>0</v>
      </c>
      <c r="BO694">
        <v>0</v>
      </c>
      <c r="BP694">
        <v>0</v>
      </c>
      <c r="BQ694">
        <v>0</v>
      </c>
      <c r="BS694">
        <v>1</v>
      </c>
      <c r="BT694">
        <v>1</v>
      </c>
      <c r="BU694">
        <v>0</v>
      </c>
      <c r="BV694">
        <v>0</v>
      </c>
      <c r="BW694">
        <v>0</v>
      </c>
      <c r="BX694">
        <v>0</v>
      </c>
      <c r="BY694">
        <v>805</v>
      </c>
      <c r="CG694" s="4">
        <v>1</v>
      </c>
      <c r="CH694" s="4">
        <v>1</v>
      </c>
      <c r="CI694" s="5">
        <v>0</v>
      </c>
      <c r="CJ694" s="5">
        <v>0</v>
      </c>
      <c r="CK694" s="5">
        <v>0</v>
      </c>
      <c r="CL694" s="5">
        <v>0</v>
      </c>
    </row>
    <row r="695" spans="1:90" hidden="1" x14ac:dyDescent="0.2">
      <c r="A695" t="s">
        <v>1256</v>
      </c>
      <c r="B695" t="s">
        <v>1209</v>
      </c>
      <c r="C695" t="s">
        <v>1253</v>
      </c>
      <c r="D695">
        <v>1.1000000000000001</v>
      </c>
      <c r="E695" t="s">
        <v>90</v>
      </c>
      <c r="F695" t="s">
        <v>1219</v>
      </c>
      <c r="G695" t="s">
        <v>107</v>
      </c>
      <c r="H695" t="s">
        <v>1212</v>
      </c>
      <c r="I695">
        <v>0.30710999999999999</v>
      </c>
      <c r="J695">
        <v>5.2199000000000002E-2</v>
      </c>
      <c r="K695">
        <v>3.1525999999999998E-2</v>
      </c>
      <c r="L695">
        <v>2010.4</v>
      </c>
      <c r="M695">
        <v>14.308999999999999</v>
      </c>
      <c r="N695">
        <v>0.72463</v>
      </c>
      <c r="O695">
        <v>1.2072000000000001</v>
      </c>
      <c r="P695">
        <v>2031.2</v>
      </c>
      <c r="Q695">
        <v>-62.997</v>
      </c>
      <c r="R695">
        <v>0.85287000000000002</v>
      </c>
      <c r="S695">
        <v>0.81608000000000003</v>
      </c>
      <c r="T695">
        <v>6.4114000000000004E-2</v>
      </c>
      <c r="U695">
        <v>5.2093E-2</v>
      </c>
      <c r="V695">
        <v>0.68403999999999998</v>
      </c>
      <c r="W695">
        <v>0.63544</v>
      </c>
      <c r="X695">
        <v>9.3951999999999994E-2</v>
      </c>
      <c r="Y695">
        <v>7.8274999999999997E-2</v>
      </c>
      <c r="Z695">
        <v>0.75600000000000001</v>
      </c>
      <c r="AA695">
        <v>0.71845999999999999</v>
      </c>
      <c r="AB695">
        <v>8.2562999999999998E-2</v>
      </c>
      <c r="AC695">
        <v>6.9012000000000004E-2</v>
      </c>
      <c r="AD695">
        <v>16</v>
      </c>
      <c r="AE695">
        <v>16</v>
      </c>
      <c r="AF695">
        <v>1.0685</v>
      </c>
      <c r="AG695">
        <v>0.28262999999999999</v>
      </c>
      <c r="AH695">
        <v>0.78591999999999995</v>
      </c>
      <c r="AI695">
        <v>16</v>
      </c>
      <c r="AJ695">
        <v>2</v>
      </c>
      <c r="AK695">
        <v>15</v>
      </c>
      <c r="AL695">
        <v>1</v>
      </c>
      <c r="AM695">
        <v>0</v>
      </c>
      <c r="AN695">
        <v>0</v>
      </c>
      <c r="AO695">
        <v>0.94420000000000004</v>
      </c>
      <c r="AP695">
        <v>1</v>
      </c>
      <c r="AQ695">
        <v>1</v>
      </c>
      <c r="AR695" t="s">
        <v>95</v>
      </c>
      <c r="AS695" t="s">
        <v>95</v>
      </c>
      <c r="AT695" t="s">
        <v>95</v>
      </c>
      <c r="AU695" t="s">
        <v>95</v>
      </c>
      <c r="AV695" t="s">
        <v>95</v>
      </c>
      <c r="AW695" t="s">
        <v>95</v>
      </c>
      <c r="AX695" t="s">
        <v>95</v>
      </c>
      <c r="AY695" t="s">
        <v>95</v>
      </c>
      <c r="AZ695" t="s">
        <v>95</v>
      </c>
      <c r="BA695" t="s">
        <v>95</v>
      </c>
      <c r="BB695" t="s">
        <v>95</v>
      </c>
      <c r="BC695" t="s">
        <v>95</v>
      </c>
      <c r="BD695" t="s">
        <v>95</v>
      </c>
      <c r="BI695">
        <v>0</v>
      </c>
      <c r="BJ695" t="s">
        <v>108</v>
      </c>
      <c r="BK695" t="s">
        <v>109</v>
      </c>
      <c r="BL695">
        <v>1</v>
      </c>
      <c r="BM695">
        <v>1</v>
      </c>
      <c r="BN695">
        <v>0</v>
      </c>
      <c r="BO695">
        <v>1</v>
      </c>
      <c r="BP695">
        <v>0</v>
      </c>
      <c r="BQ695">
        <v>0</v>
      </c>
      <c r="BS695">
        <v>1</v>
      </c>
      <c r="BT695">
        <v>1</v>
      </c>
      <c r="BU695">
        <v>0</v>
      </c>
      <c r="BV695">
        <v>1</v>
      </c>
      <c r="BW695">
        <v>0</v>
      </c>
      <c r="BX695">
        <v>0</v>
      </c>
      <c r="BY695">
        <v>806</v>
      </c>
      <c r="CG695" s="4">
        <v>1</v>
      </c>
      <c r="CH695" s="4">
        <v>1</v>
      </c>
      <c r="CI695" s="5">
        <v>0</v>
      </c>
      <c r="CJ695" s="5">
        <v>1</v>
      </c>
      <c r="CK695" s="5">
        <v>0</v>
      </c>
      <c r="CL695" s="5">
        <v>0</v>
      </c>
    </row>
    <row r="696" spans="1:90" hidden="1" x14ac:dyDescent="0.2">
      <c r="A696" t="s">
        <v>1257</v>
      </c>
      <c r="B696" t="s">
        <v>1209</v>
      </c>
      <c r="C696" t="s">
        <v>1253</v>
      </c>
      <c r="D696">
        <v>2.2000000000000002</v>
      </c>
      <c r="E696" t="s">
        <v>1221</v>
      </c>
      <c r="F696" t="s">
        <v>1222</v>
      </c>
      <c r="G696" t="s">
        <v>92</v>
      </c>
      <c r="H696" t="s">
        <v>1212</v>
      </c>
      <c r="I696">
        <v>0.11922000000000001</v>
      </c>
      <c r="J696">
        <v>9.0677999999999995E-2</v>
      </c>
      <c r="K696">
        <v>5.2455999999999996E-3</v>
      </c>
      <c r="L696">
        <v>2026.5</v>
      </c>
      <c r="M696">
        <v>36.86</v>
      </c>
      <c r="N696">
        <v>0.48515999999999998</v>
      </c>
      <c r="O696">
        <v>8.2669999999999995</v>
      </c>
      <c r="P696">
        <v>2064.1</v>
      </c>
      <c r="Q696">
        <v>-10.459</v>
      </c>
      <c r="R696">
        <v>0.94423999999999997</v>
      </c>
      <c r="S696">
        <v>0.93588000000000005</v>
      </c>
      <c r="T696">
        <v>1.3916E-2</v>
      </c>
      <c r="U696">
        <v>1.1939E-2</v>
      </c>
      <c r="V696">
        <v>0.94118999999999997</v>
      </c>
      <c r="W696">
        <v>0.93559000000000003</v>
      </c>
      <c r="X696">
        <v>1.4291999999999999E-2</v>
      </c>
      <c r="Y696">
        <v>1.2879E-2</v>
      </c>
      <c r="Z696">
        <v>0.83037000000000005</v>
      </c>
      <c r="AA696">
        <v>0.81420999999999999</v>
      </c>
      <c r="AB696">
        <v>2.4271999999999998E-2</v>
      </c>
      <c r="AC696">
        <v>2.1270000000000001E-2</v>
      </c>
      <c r="AD696">
        <v>24</v>
      </c>
      <c r="AE696">
        <v>24</v>
      </c>
      <c r="AF696">
        <v>0.37295</v>
      </c>
      <c r="AG696">
        <v>4.8163999999999998E-4</v>
      </c>
      <c r="AH696">
        <v>0.37247000000000002</v>
      </c>
      <c r="AI696">
        <v>32</v>
      </c>
      <c r="AJ696">
        <v>2</v>
      </c>
      <c r="AK696">
        <v>23</v>
      </c>
      <c r="AL696">
        <v>0</v>
      </c>
      <c r="AM696">
        <v>0</v>
      </c>
      <c r="AN696">
        <v>1</v>
      </c>
      <c r="AO696">
        <v>0.93149999999999999</v>
      </c>
      <c r="AP696">
        <v>1</v>
      </c>
      <c r="AQ696">
        <v>1</v>
      </c>
      <c r="AR696" t="s">
        <v>95</v>
      </c>
      <c r="AS696" t="s">
        <v>95</v>
      </c>
      <c r="AT696" t="s">
        <v>95</v>
      </c>
      <c r="AU696" t="s">
        <v>95</v>
      </c>
      <c r="AV696" t="s">
        <v>95</v>
      </c>
      <c r="AW696" t="s">
        <v>95</v>
      </c>
      <c r="AX696" t="s">
        <v>95</v>
      </c>
      <c r="AY696" t="s">
        <v>95</v>
      </c>
      <c r="AZ696" t="s">
        <v>95</v>
      </c>
      <c r="BA696" t="s">
        <v>95</v>
      </c>
      <c r="BB696" t="s">
        <v>95</v>
      </c>
      <c r="BC696" t="s">
        <v>95</v>
      </c>
      <c r="BD696" t="s">
        <v>95</v>
      </c>
      <c r="BE696">
        <v>1</v>
      </c>
      <c r="BI696">
        <v>0</v>
      </c>
      <c r="BL696">
        <v>1</v>
      </c>
      <c r="BM696">
        <v>1</v>
      </c>
      <c r="BS696">
        <v>1</v>
      </c>
      <c r="BT696">
        <v>1</v>
      </c>
      <c r="BU696">
        <v>0</v>
      </c>
      <c r="BV696">
        <v>0</v>
      </c>
      <c r="BW696">
        <v>0</v>
      </c>
      <c r="BX696">
        <v>1</v>
      </c>
      <c r="BY696">
        <v>807</v>
      </c>
      <c r="CG696" s="4">
        <v>1</v>
      </c>
      <c r="CH696" s="4">
        <v>1</v>
      </c>
      <c r="CI696" s="5">
        <v>0</v>
      </c>
      <c r="CJ696" s="5">
        <v>0</v>
      </c>
      <c r="CK696" s="5">
        <v>0</v>
      </c>
      <c r="CL696" s="5">
        <v>1</v>
      </c>
    </row>
    <row r="697" spans="1:90" hidden="1" x14ac:dyDescent="0.2">
      <c r="A697" t="s">
        <v>1258</v>
      </c>
      <c r="B697" t="s">
        <v>1209</v>
      </c>
      <c r="C697" t="s">
        <v>1253</v>
      </c>
      <c r="D697">
        <v>2.4</v>
      </c>
      <c r="E697" t="s">
        <v>1224</v>
      </c>
      <c r="F697" t="s">
        <v>1225</v>
      </c>
      <c r="G697" t="s">
        <v>92</v>
      </c>
      <c r="H697" t="s">
        <v>1212</v>
      </c>
      <c r="I697">
        <v>-0.13375999999999999</v>
      </c>
      <c r="J697">
        <v>-3.5469000000000001E-4</v>
      </c>
      <c r="K697">
        <v>-1.4344000000000001E-2</v>
      </c>
      <c r="L697">
        <v>1916.7</v>
      </c>
      <c r="M697">
        <v>-32.851999999999997</v>
      </c>
      <c r="N697">
        <v>42519</v>
      </c>
      <c r="O697">
        <v>-1544.8</v>
      </c>
      <c r="P697" s="1">
        <v>-152630</v>
      </c>
      <c r="Q697">
        <v>29.010999999999999</v>
      </c>
      <c r="R697">
        <v>0.96282000000000001</v>
      </c>
      <c r="S697">
        <v>0.95538999999999996</v>
      </c>
      <c r="T697">
        <v>1.6406E-2</v>
      </c>
      <c r="U697">
        <v>1.1490999999999999E-2</v>
      </c>
      <c r="V697">
        <v>-2.0876999999999999</v>
      </c>
      <c r="W697">
        <v>-2.4737</v>
      </c>
      <c r="X697">
        <v>0.14951999999999999</v>
      </c>
      <c r="Y697">
        <v>0.12295</v>
      </c>
      <c r="Z697">
        <v>0.85250000000000004</v>
      </c>
      <c r="AA697">
        <v>0.83406000000000002</v>
      </c>
      <c r="AB697">
        <v>3.2680000000000001E-2</v>
      </c>
      <c r="AC697">
        <v>2.5138000000000001E-2</v>
      </c>
      <c r="AD697">
        <v>19</v>
      </c>
      <c r="AE697">
        <v>19</v>
      </c>
      <c r="AF697" s="1">
        <v>8.1374999999999996E-6</v>
      </c>
      <c r="AG697" s="1">
        <v>7.2908000000000001E-7</v>
      </c>
      <c r="AH697" s="1">
        <v>7.4084000000000001E-6</v>
      </c>
      <c r="AI697">
        <v>19</v>
      </c>
      <c r="AJ697">
        <v>18</v>
      </c>
      <c r="AK697">
        <v>2</v>
      </c>
      <c r="AL697">
        <v>0</v>
      </c>
      <c r="AM697">
        <v>1</v>
      </c>
      <c r="AN697">
        <v>0</v>
      </c>
      <c r="AO697">
        <v>0.83996000000000004</v>
      </c>
      <c r="AP697">
        <v>1</v>
      </c>
      <c r="AQ697">
        <v>1</v>
      </c>
      <c r="AR697" t="s">
        <v>95</v>
      </c>
      <c r="AS697" t="s">
        <v>95</v>
      </c>
      <c r="AT697" t="s">
        <v>95</v>
      </c>
      <c r="AU697" t="s">
        <v>95</v>
      </c>
      <c r="AV697" t="s">
        <v>95</v>
      </c>
      <c r="AW697" t="s">
        <v>95</v>
      </c>
      <c r="AX697" t="s">
        <v>95</v>
      </c>
      <c r="AY697" t="s">
        <v>94</v>
      </c>
      <c r="AZ697" t="s">
        <v>95</v>
      </c>
      <c r="BA697" t="s">
        <v>94</v>
      </c>
      <c r="BB697" t="s">
        <v>95</v>
      </c>
      <c r="BC697" t="s">
        <v>94</v>
      </c>
      <c r="BD697" t="s">
        <v>95</v>
      </c>
      <c r="BE697">
        <v>2</v>
      </c>
      <c r="BI697">
        <v>0</v>
      </c>
      <c r="BM697">
        <v>1</v>
      </c>
      <c r="BS697">
        <v>1</v>
      </c>
      <c r="BT697">
        <v>1</v>
      </c>
      <c r="BU697">
        <v>0</v>
      </c>
      <c r="BV697">
        <v>0</v>
      </c>
      <c r="BW697">
        <v>0</v>
      </c>
      <c r="BX697">
        <v>1</v>
      </c>
      <c r="BY697">
        <v>808</v>
      </c>
      <c r="CG697" s="4">
        <v>1</v>
      </c>
      <c r="CH697" s="4">
        <v>1</v>
      </c>
      <c r="CI697" s="5">
        <v>0</v>
      </c>
      <c r="CJ697" s="5">
        <v>0</v>
      </c>
      <c r="CK697" s="5">
        <v>0</v>
      </c>
      <c r="CL697" s="5">
        <v>1</v>
      </c>
    </row>
    <row r="698" spans="1:90" hidden="1" x14ac:dyDescent="0.2">
      <c r="A698" t="s">
        <v>1259</v>
      </c>
      <c r="B698" t="s">
        <v>1209</v>
      </c>
      <c r="C698" t="s">
        <v>1253</v>
      </c>
      <c r="D698">
        <v>2.5</v>
      </c>
      <c r="E698" t="s">
        <v>1227</v>
      </c>
      <c r="F698" t="s">
        <v>1228</v>
      </c>
      <c r="G698" t="s">
        <v>1229</v>
      </c>
      <c r="H698" t="s">
        <v>1212</v>
      </c>
      <c r="I698">
        <v>0.21306</v>
      </c>
      <c r="J698">
        <v>4.0172999999999997E-3</v>
      </c>
      <c r="K698">
        <v>3.2513E-2</v>
      </c>
      <c r="L698">
        <v>2011.8</v>
      </c>
      <c r="M698">
        <v>20.626000000000001</v>
      </c>
      <c r="N698">
        <v>0.78073000000000004</v>
      </c>
      <c r="O698">
        <v>1554.5</v>
      </c>
      <c r="P698" s="1">
        <v>157550</v>
      </c>
      <c r="Q698">
        <v>-65.016999999999996</v>
      </c>
      <c r="R698">
        <v>0.81864999999999999</v>
      </c>
      <c r="S698">
        <v>0.74092999999999998</v>
      </c>
      <c r="T698">
        <v>9.7326999999999997E-2</v>
      </c>
      <c r="U698">
        <v>6.8657999999999997E-2</v>
      </c>
      <c r="V698">
        <v>-3.0493999999999999</v>
      </c>
      <c r="W698">
        <v>-4.0617999999999999</v>
      </c>
      <c r="X698">
        <v>0.45990999999999999</v>
      </c>
      <c r="Y698">
        <v>0.39910000000000001</v>
      </c>
      <c r="Z698">
        <v>0.79847000000000001</v>
      </c>
      <c r="AA698">
        <v>0.74809000000000003</v>
      </c>
      <c r="AB698">
        <v>0.1026</v>
      </c>
      <c r="AC698">
        <v>7.1346999999999994E-2</v>
      </c>
      <c r="AD698">
        <v>11</v>
      </c>
      <c r="AE698">
        <v>11</v>
      </c>
      <c r="AF698">
        <v>0.90412999999999999</v>
      </c>
      <c r="AG698">
        <v>0.17663000000000001</v>
      </c>
      <c r="AH698">
        <v>0.72750000000000004</v>
      </c>
      <c r="AI698">
        <v>20</v>
      </c>
      <c r="AJ698">
        <v>4</v>
      </c>
      <c r="AK698">
        <v>10</v>
      </c>
      <c r="AL698">
        <v>1</v>
      </c>
      <c r="AM698">
        <v>0</v>
      </c>
      <c r="AN698">
        <v>1</v>
      </c>
      <c r="AO698">
        <v>0.81664000000000003</v>
      </c>
      <c r="AP698">
        <v>1</v>
      </c>
      <c r="AQ698">
        <v>1</v>
      </c>
      <c r="AR698" t="s">
        <v>95</v>
      </c>
      <c r="AS698" t="s">
        <v>95</v>
      </c>
      <c r="AT698" t="s">
        <v>95</v>
      </c>
      <c r="AU698" t="s">
        <v>95</v>
      </c>
      <c r="AV698" t="s">
        <v>95</v>
      </c>
      <c r="AW698" t="s">
        <v>95</v>
      </c>
      <c r="AX698" t="s">
        <v>95</v>
      </c>
      <c r="AY698" t="s">
        <v>95</v>
      </c>
      <c r="AZ698" t="s">
        <v>95</v>
      </c>
      <c r="BA698" t="s">
        <v>95</v>
      </c>
      <c r="BB698" t="s">
        <v>95</v>
      </c>
      <c r="BC698" t="s">
        <v>95</v>
      </c>
      <c r="BD698" t="s">
        <v>95</v>
      </c>
      <c r="BE698">
        <v>1</v>
      </c>
      <c r="BI698">
        <v>0</v>
      </c>
      <c r="BL698">
        <v>1</v>
      </c>
      <c r="BM698">
        <v>1</v>
      </c>
      <c r="BS698">
        <v>1</v>
      </c>
      <c r="BT698">
        <v>1</v>
      </c>
      <c r="BU698">
        <v>0</v>
      </c>
      <c r="BV698">
        <v>0</v>
      </c>
      <c r="BW698">
        <v>0</v>
      </c>
      <c r="BX698">
        <v>1</v>
      </c>
      <c r="BY698">
        <v>809</v>
      </c>
      <c r="CG698" s="4">
        <v>1</v>
      </c>
      <c r="CH698" s="4">
        <v>1</v>
      </c>
      <c r="CI698" s="5">
        <v>0</v>
      </c>
      <c r="CJ698" s="5">
        <v>0</v>
      </c>
      <c r="CK698" s="5">
        <v>0</v>
      </c>
      <c r="CL698" s="5">
        <v>1</v>
      </c>
    </row>
    <row r="699" spans="1:90" hidden="1" x14ac:dyDescent="0.2">
      <c r="A699" t="s">
        <v>1260</v>
      </c>
      <c r="B699" t="s">
        <v>1209</v>
      </c>
      <c r="C699" t="s">
        <v>1253</v>
      </c>
      <c r="D699">
        <v>2.5</v>
      </c>
      <c r="E699" t="s">
        <v>1227</v>
      </c>
      <c r="F699" t="s">
        <v>1231</v>
      </c>
      <c r="G699" t="s">
        <v>1229</v>
      </c>
      <c r="H699" t="s">
        <v>1212</v>
      </c>
      <c r="I699">
        <v>3.5645000000000003E-2</v>
      </c>
      <c r="J699">
        <v>2.7947E-2</v>
      </c>
      <c r="K699">
        <v>1.5559E-2</v>
      </c>
      <c r="L699">
        <v>2049.4</v>
      </c>
      <c r="M699">
        <v>123.28</v>
      </c>
      <c r="N699">
        <v>2.6396000000000002</v>
      </c>
      <c r="O699">
        <v>0.17727999999999999</v>
      </c>
      <c r="P699">
        <v>1971.6</v>
      </c>
      <c r="Q699">
        <v>-30.748000000000001</v>
      </c>
      <c r="R699">
        <v>0.69074000000000002</v>
      </c>
      <c r="S699">
        <v>0.55820000000000003</v>
      </c>
      <c r="T699">
        <v>6.5557000000000004E-2</v>
      </c>
      <c r="U699">
        <v>5.5363999999999997E-2</v>
      </c>
      <c r="V699">
        <v>0.69045000000000001</v>
      </c>
      <c r="W699">
        <v>0.61307</v>
      </c>
      <c r="X699">
        <v>6.5587000000000006E-2</v>
      </c>
      <c r="Y699">
        <v>5.5063000000000001E-2</v>
      </c>
      <c r="Z699">
        <v>0.68730000000000002</v>
      </c>
      <c r="AA699">
        <v>0.60911999999999999</v>
      </c>
      <c r="AB699">
        <v>6.5920999999999993E-2</v>
      </c>
      <c r="AC699">
        <v>5.6316999999999999E-2</v>
      </c>
      <c r="AD699">
        <v>11</v>
      </c>
      <c r="AE699">
        <v>11</v>
      </c>
      <c r="AF699">
        <v>0.29083999999999999</v>
      </c>
      <c r="AG699">
        <v>0.14773</v>
      </c>
      <c r="AH699">
        <v>0.1431</v>
      </c>
      <c r="AI699">
        <v>20</v>
      </c>
      <c r="AJ699">
        <v>0</v>
      </c>
      <c r="AK699">
        <v>9</v>
      </c>
      <c r="AL699">
        <v>0</v>
      </c>
      <c r="AM699">
        <v>0</v>
      </c>
      <c r="AN699">
        <v>0</v>
      </c>
      <c r="AO699">
        <v>0.86963000000000001</v>
      </c>
      <c r="AP699">
        <v>1</v>
      </c>
      <c r="AQ699">
        <v>1</v>
      </c>
      <c r="AR699" t="s">
        <v>94</v>
      </c>
      <c r="AS699" t="s">
        <v>95</v>
      </c>
      <c r="AT699" t="s">
        <v>95</v>
      </c>
      <c r="AU699" t="s">
        <v>95</v>
      </c>
      <c r="AV699" t="s">
        <v>95</v>
      </c>
      <c r="AW699" t="s">
        <v>95</v>
      </c>
      <c r="AX699" t="s">
        <v>95</v>
      </c>
      <c r="AY699" t="s">
        <v>94</v>
      </c>
      <c r="AZ699" t="s">
        <v>95</v>
      </c>
      <c r="BA699" t="s">
        <v>94</v>
      </c>
      <c r="BB699" t="s">
        <v>95</v>
      </c>
      <c r="BC699" t="s">
        <v>94</v>
      </c>
      <c r="BD699" t="s">
        <v>95</v>
      </c>
      <c r="BE699">
        <v>2</v>
      </c>
      <c r="BI699">
        <v>0</v>
      </c>
      <c r="BM699">
        <v>1</v>
      </c>
      <c r="BS699">
        <v>1</v>
      </c>
      <c r="BT699">
        <v>1</v>
      </c>
      <c r="BU699">
        <v>0</v>
      </c>
      <c r="BV699">
        <v>0</v>
      </c>
      <c r="BW699">
        <v>0</v>
      </c>
      <c r="BX699">
        <v>0</v>
      </c>
      <c r="BY699">
        <v>810</v>
      </c>
      <c r="CG699" s="4">
        <v>1</v>
      </c>
      <c r="CH699" s="4">
        <v>1</v>
      </c>
      <c r="CI699" s="5">
        <v>0</v>
      </c>
      <c r="CJ699" s="5">
        <v>0</v>
      </c>
      <c r="CK699" s="5">
        <v>0</v>
      </c>
      <c r="CL699" s="5">
        <v>0</v>
      </c>
    </row>
    <row r="700" spans="1:90" hidden="1" x14ac:dyDescent="0.2">
      <c r="A700" t="s">
        <v>1261</v>
      </c>
      <c r="B700" t="s">
        <v>1209</v>
      </c>
      <c r="C700" t="s">
        <v>1253</v>
      </c>
      <c r="D700">
        <v>2.9</v>
      </c>
      <c r="E700" t="s">
        <v>437</v>
      </c>
      <c r="F700" t="s">
        <v>438</v>
      </c>
      <c r="G700" t="s">
        <v>92</v>
      </c>
      <c r="H700" t="s">
        <v>1212</v>
      </c>
      <c r="I700">
        <v>0.38697999999999999</v>
      </c>
      <c r="J700">
        <v>5.2025999999999999E-3</v>
      </c>
      <c r="K700">
        <v>4.5144999999999998E-2</v>
      </c>
      <c r="L700">
        <v>2005.8</v>
      </c>
      <c r="M700">
        <v>11.356</v>
      </c>
      <c r="N700">
        <v>0.76971999999999996</v>
      </c>
      <c r="O700">
        <v>1554.2</v>
      </c>
      <c r="P700" s="1">
        <v>157570</v>
      </c>
      <c r="Q700">
        <v>-90.179000000000002</v>
      </c>
      <c r="R700">
        <v>0.99485999999999997</v>
      </c>
      <c r="S700">
        <v>0.99367000000000005</v>
      </c>
      <c r="T700">
        <v>1.6397999999999999E-2</v>
      </c>
      <c r="U700">
        <v>1.3195E-2</v>
      </c>
      <c r="V700">
        <v>-5.1131000000000002</v>
      </c>
      <c r="W700">
        <v>-5.9863</v>
      </c>
      <c r="X700">
        <v>0.56542999999999999</v>
      </c>
      <c r="Y700">
        <v>0.51712000000000002</v>
      </c>
      <c r="Z700">
        <v>0.93525000000000003</v>
      </c>
      <c r="AA700">
        <v>0.92600000000000005</v>
      </c>
      <c r="AB700">
        <v>5.8192000000000001E-2</v>
      </c>
      <c r="AC700">
        <v>5.0980999999999999E-2</v>
      </c>
      <c r="AD700">
        <v>17</v>
      </c>
      <c r="AE700">
        <v>17</v>
      </c>
      <c r="AF700">
        <v>1.0054000000000001</v>
      </c>
      <c r="AG700">
        <v>0.14291000000000001</v>
      </c>
      <c r="AH700">
        <v>0.86251999999999995</v>
      </c>
      <c r="AI700">
        <v>17</v>
      </c>
      <c r="AJ700">
        <v>0</v>
      </c>
      <c r="AK700">
        <v>16</v>
      </c>
      <c r="AL700">
        <v>0</v>
      </c>
      <c r="AM700">
        <v>0</v>
      </c>
      <c r="AN700">
        <v>0</v>
      </c>
      <c r="AO700">
        <v>0.93994999999999995</v>
      </c>
      <c r="AP700">
        <v>1</v>
      </c>
      <c r="AQ700">
        <v>1</v>
      </c>
      <c r="AR700" t="s">
        <v>95</v>
      </c>
      <c r="AS700" t="s">
        <v>95</v>
      </c>
      <c r="AT700" t="s">
        <v>95</v>
      </c>
      <c r="AU700" t="s">
        <v>95</v>
      </c>
      <c r="AV700" t="s">
        <v>95</v>
      </c>
      <c r="AW700" t="s">
        <v>95</v>
      </c>
      <c r="AX700" t="s">
        <v>95</v>
      </c>
      <c r="AY700" t="s">
        <v>95</v>
      </c>
      <c r="AZ700" t="s">
        <v>95</v>
      </c>
      <c r="BA700" t="s">
        <v>95</v>
      </c>
      <c r="BB700" t="s">
        <v>95</v>
      </c>
      <c r="BC700" t="s">
        <v>95</v>
      </c>
      <c r="BD700" t="s">
        <v>95</v>
      </c>
      <c r="BE700">
        <v>1</v>
      </c>
      <c r="BI700">
        <v>0</v>
      </c>
      <c r="BL700">
        <v>1</v>
      </c>
      <c r="BM700">
        <v>1</v>
      </c>
      <c r="BS700">
        <v>1</v>
      </c>
      <c r="BT700">
        <v>1</v>
      </c>
      <c r="BU700">
        <v>0</v>
      </c>
      <c r="BV700">
        <v>0</v>
      </c>
      <c r="BW700">
        <v>0</v>
      </c>
      <c r="BX700">
        <v>1</v>
      </c>
      <c r="BY700">
        <v>811</v>
      </c>
      <c r="CG700" s="4">
        <v>1</v>
      </c>
      <c r="CH700" s="4">
        <v>1</v>
      </c>
      <c r="CI700" s="5">
        <v>0</v>
      </c>
      <c r="CJ700" s="5">
        <v>0</v>
      </c>
      <c r="CK700" s="5">
        <v>0</v>
      </c>
      <c r="CL700" s="5">
        <v>1</v>
      </c>
    </row>
    <row r="701" spans="1:90" hidden="1" x14ac:dyDescent="0.2">
      <c r="A701" t="s">
        <v>1262</v>
      </c>
      <c r="B701" t="s">
        <v>1209</v>
      </c>
      <c r="C701" t="s">
        <v>1253</v>
      </c>
      <c r="D701">
        <v>4.0999999999999996</v>
      </c>
      <c r="E701" t="s">
        <v>129</v>
      </c>
      <c r="F701" t="s">
        <v>130</v>
      </c>
      <c r="G701" t="s">
        <v>131</v>
      </c>
      <c r="H701" t="s">
        <v>1212</v>
      </c>
      <c r="I701">
        <v>24.826000000000001</v>
      </c>
      <c r="J701">
        <v>-0.11407</v>
      </c>
      <c r="K701">
        <v>-1.2299</v>
      </c>
      <c r="L701">
        <v>2014.2</v>
      </c>
      <c r="M701">
        <v>0.17701</v>
      </c>
      <c r="N701">
        <v>0.9</v>
      </c>
      <c r="O701">
        <v>-1506</v>
      </c>
      <c r="P701" s="1">
        <v>-156500</v>
      </c>
      <c r="Q701">
        <v>2482.1</v>
      </c>
      <c r="R701">
        <v>-5.8929000000000002E-2</v>
      </c>
      <c r="S701">
        <v>-0.24579999999999999</v>
      </c>
      <c r="T701">
        <v>21.844999999999999</v>
      </c>
      <c r="U701">
        <v>5.3620000000000001</v>
      </c>
      <c r="V701">
        <v>-5.9784999999999998E-2</v>
      </c>
      <c r="W701">
        <v>-0.17754</v>
      </c>
      <c r="X701">
        <v>21.853000000000002</v>
      </c>
      <c r="Y701">
        <v>5.1905000000000001</v>
      </c>
      <c r="Z701">
        <v>0.12307</v>
      </c>
      <c r="AA701">
        <v>2.5638999999999999E-2</v>
      </c>
      <c r="AB701">
        <v>19.879000000000001</v>
      </c>
      <c r="AC701">
        <v>10.734</v>
      </c>
      <c r="AD701">
        <v>21</v>
      </c>
      <c r="AE701">
        <v>4</v>
      </c>
      <c r="AF701">
        <v>111.11</v>
      </c>
      <c r="AG701">
        <v>2.2222</v>
      </c>
      <c r="AH701">
        <v>108.89</v>
      </c>
      <c r="AI701">
        <v>20</v>
      </c>
      <c r="AJ701">
        <v>19</v>
      </c>
      <c r="AK701">
        <v>0</v>
      </c>
      <c r="AL701">
        <v>0</v>
      </c>
      <c r="AM701">
        <v>0</v>
      </c>
      <c r="AN701">
        <v>1</v>
      </c>
      <c r="AO701">
        <v>7.9768999999999999E-4</v>
      </c>
      <c r="AP701">
        <v>0</v>
      </c>
      <c r="AQ701">
        <v>1</v>
      </c>
      <c r="AR701" t="s">
        <v>96</v>
      </c>
      <c r="AS701" t="s">
        <v>94</v>
      </c>
      <c r="AT701" t="s">
        <v>95</v>
      </c>
      <c r="AU701" t="s">
        <v>94</v>
      </c>
      <c r="AV701" t="s">
        <v>94</v>
      </c>
      <c r="AW701" t="s">
        <v>94</v>
      </c>
      <c r="AX701" t="s">
        <v>94</v>
      </c>
      <c r="AY701" t="s">
        <v>95</v>
      </c>
      <c r="AZ701" t="s">
        <v>94</v>
      </c>
      <c r="BA701" t="s">
        <v>96</v>
      </c>
      <c r="BB701" t="s">
        <v>94</v>
      </c>
      <c r="BC701" t="s">
        <v>94</v>
      </c>
      <c r="BD701" t="s">
        <v>94</v>
      </c>
      <c r="BH701" t="s">
        <v>189</v>
      </c>
      <c r="BI701">
        <v>0</v>
      </c>
      <c r="BJ701" t="s">
        <v>137</v>
      </c>
      <c r="BK701" t="s">
        <v>133</v>
      </c>
      <c r="BL701">
        <v>0</v>
      </c>
      <c r="BM701">
        <v>0</v>
      </c>
      <c r="BN701">
        <v>0</v>
      </c>
      <c r="BO701">
        <v>0</v>
      </c>
      <c r="BP701">
        <v>0</v>
      </c>
      <c r="BQ701">
        <v>1</v>
      </c>
      <c r="BS701">
        <v>0</v>
      </c>
      <c r="BT701">
        <v>0</v>
      </c>
      <c r="BU701">
        <v>0</v>
      </c>
      <c r="BV701">
        <v>0</v>
      </c>
      <c r="BW701">
        <v>0</v>
      </c>
      <c r="BX701">
        <v>1</v>
      </c>
      <c r="BY701">
        <v>812</v>
      </c>
      <c r="CG701" s="4">
        <v>0</v>
      </c>
      <c r="CH701" s="4">
        <v>0</v>
      </c>
      <c r="CI701" s="5">
        <v>0</v>
      </c>
      <c r="CJ701" s="5">
        <v>0</v>
      </c>
      <c r="CK701" s="5">
        <v>0</v>
      </c>
      <c r="CL701" s="5">
        <v>1</v>
      </c>
    </row>
    <row r="702" spans="1:90" hidden="1" x14ac:dyDescent="0.2">
      <c r="A702" t="s">
        <v>1263</v>
      </c>
      <c r="B702" t="s">
        <v>1209</v>
      </c>
      <c r="C702" t="s">
        <v>1253</v>
      </c>
      <c r="D702">
        <v>4.0999999999999996</v>
      </c>
      <c r="E702" t="s">
        <v>129</v>
      </c>
      <c r="F702" t="s">
        <v>135</v>
      </c>
      <c r="G702" t="s">
        <v>136</v>
      </c>
      <c r="H702" t="s">
        <v>1212</v>
      </c>
      <c r="AD702">
        <v>1</v>
      </c>
      <c r="AE702">
        <v>1</v>
      </c>
      <c r="AI702">
        <v>1</v>
      </c>
      <c r="AJ702">
        <v>0</v>
      </c>
      <c r="AK702">
        <v>0</v>
      </c>
      <c r="AL702">
        <v>0</v>
      </c>
      <c r="AM702">
        <v>0</v>
      </c>
      <c r="AP702">
        <v>0</v>
      </c>
      <c r="AQ702">
        <v>1</v>
      </c>
      <c r="AR702" t="s">
        <v>96</v>
      </c>
      <c r="AS702" t="s">
        <v>96</v>
      </c>
      <c r="AT702" t="s">
        <v>95</v>
      </c>
      <c r="AU702" t="s">
        <v>94</v>
      </c>
      <c r="AV702" t="s">
        <v>94</v>
      </c>
      <c r="AW702" t="s">
        <v>94</v>
      </c>
      <c r="AX702" t="s">
        <v>94</v>
      </c>
      <c r="AY702" t="s">
        <v>94</v>
      </c>
      <c r="AZ702" t="s">
        <v>94</v>
      </c>
      <c r="BA702" t="s">
        <v>96</v>
      </c>
      <c r="BB702" t="s">
        <v>96</v>
      </c>
      <c r="BC702" t="s">
        <v>96</v>
      </c>
      <c r="BD702" t="s">
        <v>96</v>
      </c>
      <c r="BH702" t="s">
        <v>189</v>
      </c>
      <c r="BI702">
        <v>0</v>
      </c>
      <c r="BJ702" t="s">
        <v>132</v>
      </c>
      <c r="BK702" t="s">
        <v>138</v>
      </c>
      <c r="BL702">
        <v>0</v>
      </c>
      <c r="BM702">
        <v>0</v>
      </c>
      <c r="BN702">
        <v>0</v>
      </c>
      <c r="BO702">
        <v>0</v>
      </c>
      <c r="BP702">
        <v>0</v>
      </c>
      <c r="BQ702">
        <v>0</v>
      </c>
      <c r="BS702">
        <v>0</v>
      </c>
      <c r="BT702">
        <v>0</v>
      </c>
      <c r="BU702">
        <v>0</v>
      </c>
      <c r="BV702">
        <v>0</v>
      </c>
      <c r="BW702">
        <v>0</v>
      </c>
      <c r="BX702">
        <v>0</v>
      </c>
      <c r="BY702">
        <v>813</v>
      </c>
      <c r="CG702" s="4">
        <v>0</v>
      </c>
      <c r="CH702" s="4">
        <v>0</v>
      </c>
      <c r="CI702" s="5">
        <v>0</v>
      </c>
      <c r="CJ702" s="5">
        <v>0</v>
      </c>
      <c r="CK702" s="5">
        <v>0</v>
      </c>
      <c r="CL702" s="5">
        <v>0</v>
      </c>
    </row>
    <row r="703" spans="1:90" hidden="1" x14ac:dyDescent="0.2">
      <c r="A703" t="s">
        <v>1264</v>
      </c>
      <c r="B703" t="s">
        <v>1209</v>
      </c>
      <c r="C703" t="s">
        <v>1253</v>
      </c>
      <c r="D703">
        <v>4.5</v>
      </c>
      <c r="E703" t="s">
        <v>1236</v>
      </c>
      <c r="F703" t="s">
        <v>1237</v>
      </c>
      <c r="G703" t="s">
        <v>92</v>
      </c>
      <c r="H703" t="s">
        <v>1212</v>
      </c>
      <c r="I703">
        <v>0.39332</v>
      </c>
      <c r="J703">
        <v>5.3007999999999996E-3</v>
      </c>
      <c r="K703">
        <v>4.6427000000000003E-2</v>
      </c>
      <c r="L703">
        <v>2008.5</v>
      </c>
      <c r="M703">
        <v>11.173</v>
      </c>
      <c r="N703">
        <v>0.83355000000000001</v>
      </c>
      <c r="O703">
        <v>1554.2</v>
      </c>
      <c r="P703" s="1">
        <v>157580</v>
      </c>
      <c r="Q703">
        <v>-92.849000000000004</v>
      </c>
      <c r="R703">
        <v>0.98138999999999998</v>
      </c>
      <c r="S703">
        <v>0.97740000000000005</v>
      </c>
      <c r="T703">
        <v>3.4296E-2</v>
      </c>
      <c r="U703">
        <v>2.827E-2</v>
      </c>
      <c r="V703">
        <v>-5.3949999999999996</v>
      </c>
      <c r="W703">
        <v>-6.2476000000000003</v>
      </c>
      <c r="X703">
        <v>0.63578000000000001</v>
      </c>
      <c r="Y703">
        <v>0.58396000000000003</v>
      </c>
      <c r="Z703">
        <v>0.91785000000000005</v>
      </c>
      <c r="AA703">
        <v>0.90690000000000004</v>
      </c>
      <c r="AB703">
        <v>7.2057999999999997E-2</v>
      </c>
      <c r="AC703">
        <v>6.3463000000000006E-2</v>
      </c>
      <c r="AD703">
        <v>18</v>
      </c>
      <c r="AE703">
        <v>18</v>
      </c>
      <c r="AF703">
        <v>1.0734999999999999</v>
      </c>
      <c r="AG703">
        <v>6.4422999999999994E-2</v>
      </c>
      <c r="AH703">
        <v>1.0091000000000001</v>
      </c>
      <c r="AI703">
        <v>18</v>
      </c>
      <c r="AJ703">
        <v>0</v>
      </c>
      <c r="AK703">
        <v>17</v>
      </c>
      <c r="AL703">
        <v>0</v>
      </c>
      <c r="AM703">
        <v>0</v>
      </c>
      <c r="AN703">
        <v>1</v>
      </c>
      <c r="AO703">
        <v>0.94072999999999996</v>
      </c>
      <c r="AP703">
        <v>1</v>
      </c>
      <c r="AQ703">
        <v>1</v>
      </c>
      <c r="AR703" t="s">
        <v>95</v>
      </c>
      <c r="AS703" t="s">
        <v>95</v>
      </c>
      <c r="AT703" t="s">
        <v>95</v>
      </c>
      <c r="AU703" t="s">
        <v>95</v>
      </c>
      <c r="AV703" t="s">
        <v>95</v>
      </c>
      <c r="AW703" t="s">
        <v>95</v>
      </c>
      <c r="AX703" t="s">
        <v>95</v>
      </c>
      <c r="AY703" t="s">
        <v>95</v>
      </c>
      <c r="AZ703" t="s">
        <v>95</v>
      </c>
      <c r="BA703" t="s">
        <v>95</v>
      </c>
      <c r="BB703" t="s">
        <v>95</v>
      </c>
      <c r="BC703" t="s">
        <v>95</v>
      </c>
      <c r="BD703" t="s">
        <v>95</v>
      </c>
      <c r="BE703">
        <v>1</v>
      </c>
      <c r="BI703">
        <v>0</v>
      </c>
      <c r="BL703">
        <v>1</v>
      </c>
      <c r="BM703">
        <v>1</v>
      </c>
      <c r="BS703">
        <v>1</v>
      </c>
      <c r="BT703">
        <v>1</v>
      </c>
      <c r="BU703">
        <v>0</v>
      </c>
      <c r="BV703">
        <v>0</v>
      </c>
      <c r="BW703">
        <v>0</v>
      </c>
      <c r="BX703">
        <v>1</v>
      </c>
      <c r="BY703">
        <v>814</v>
      </c>
      <c r="CG703" s="4">
        <v>1</v>
      </c>
      <c r="CH703" s="4">
        <v>1</v>
      </c>
      <c r="CI703" s="5">
        <v>0</v>
      </c>
      <c r="CJ703" s="5">
        <v>0</v>
      </c>
      <c r="CK703" s="5">
        <v>0</v>
      </c>
      <c r="CL703" s="5">
        <v>1</v>
      </c>
    </row>
    <row r="704" spans="1:90" hidden="1" x14ac:dyDescent="0.2">
      <c r="A704" t="s">
        <v>1265</v>
      </c>
      <c r="B704" t="s">
        <v>1209</v>
      </c>
      <c r="C704" t="s">
        <v>468</v>
      </c>
      <c r="D704">
        <v>1.1000000000000001</v>
      </c>
      <c r="E704" t="s">
        <v>90</v>
      </c>
      <c r="F704" t="s">
        <v>1211</v>
      </c>
      <c r="G704" t="s">
        <v>92</v>
      </c>
      <c r="H704" t="s">
        <v>1212</v>
      </c>
      <c r="I704">
        <v>0.20707</v>
      </c>
      <c r="J704">
        <v>5.2509E-2</v>
      </c>
      <c r="K704">
        <v>2.2006999999999999E-2</v>
      </c>
      <c r="L704">
        <v>2010.2</v>
      </c>
      <c r="M704">
        <v>21.222000000000001</v>
      </c>
      <c r="N704">
        <v>0.57043999999999995</v>
      </c>
      <c r="O704">
        <v>0.95769000000000004</v>
      </c>
      <c r="P704">
        <v>2032.4</v>
      </c>
      <c r="Q704">
        <v>-43.95</v>
      </c>
      <c r="R704">
        <v>0.83472999999999997</v>
      </c>
      <c r="S704">
        <v>0.79342000000000001</v>
      </c>
      <c r="T704">
        <v>4.5155000000000001E-2</v>
      </c>
      <c r="U704">
        <v>3.8398000000000002E-2</v>
      </c>
      <c r="V704">
        <v>0.80693000000000004</v>
      </c>
      <c r="W704">
        <v>0.77722999999999998</v>
      </c>
      <c r="X704">
        <v>4.8807000000000003E-2</v>
      </c>
      <c r="Y704">
        <v>4.6018999999999997E-2</v>
      </c>
      <c r="Z704">
        <v>0.83418000000000003</v>
      </c>
      <c r="AA704">
        <v>0.80867</v>
      </c>
      <c r="AB704">
        <v>4.5231E-2</v>
      </c>
      <c r="AC704">
        <v>4.2818000000000002E-2</v>
      </c>
      <c r="AD704">
        <v>16</v>
      </c>
      <c r="AE704">
        <v>16</v>
      </c>
      <c r="AF704">
        <v>1.0501</v>
      </c>
      <c r="AG704">
        <v>0.32606000000000002</v>
      </c>
      <c r="AH704">
        <v>0.72399999999999998</v>
      </c>
      <c r="AI704">
        <v>16</v>
      </c>
      <c r="AJ704">
        <v>0</v>
      </c>
      <c r="AK704">
        <v>15</v>
      </c>
      <c r="AL704">
        <v>0</v>
      </c>
      <c r="AM704">
        <v>0</v>
      </c>
      <c r="AN704">
        <v>0</v>
      </c>
      <c r="AO704">
        <v>0.92483000000000004</v>
      </c>
      <c r="AP704">
        <v>1</v>
      </c>
      <c r="AQ704">
        <v>1</v>
      </c>
      <c r="AR704" t="s">
        <v>95</v>
      </c>
      <c r="AS704" t="s">
        <v>95</v>
      </c>
      <c r="AT704" t="s">
        <v>95</v>
      </c>
      <c r="AU704" t="s">
        <v>95</v>
      </c>
      <c r="AV704" t="s">
        <v>95</v>
      </c>
      <c r="AW704" t="s">
        <v>95</v>
      </c>
      <c r="AX704" t="s">
        <v>95</v>
      </c>
      <c r="AY704" t="s">
        <v>95</v>
      </c>
      <c r="AZ704" t="s">
        <v>95</v>
      </c>
      <c r="BA704" t="s">
        <v>95</v>
      </c>
      <c r="BB704" t="s">
        <v>95</v>
      </c>
      <c r="BC704" t="s">
        <v>95</v>
      </c>
      <c r="BD704" t="s">
        <v>95</v>
      </c>
      <c r="BE704">
        <v>1</v>
      </c>
      <c r="BI704">
        <v>0</v>
      </c>
      <c r="BJ704" t="s">
        <v>133</v>
      </c>
      <c r="BK704" t="s">
        <v>501</v>
      </c>
      <c r="BL704">
        <v>1</v>
      </c>
      <c r="BM704">
        <v>1</v>
      </c>
      <c r="BN704">
        <v>0</v>
      </c>
      <c r="BO704">
        <v>0</v>
      </c>
      <c r="BP704">
        <v>0</v>
      </c>
      <c r="BQ704">
        <v>0</v>
      </c>
      <c r="BS704">
        <v>1</v>
      </c>
      <c r="BT704">
        <v>1</v>
      </c>
      <c r="BU704">
        <v>0</v>
      </c>
      <c r="BV704">
        <v>0</v>
      </c>
      <c r="BW704">
        <v>0</v>
      </c>
      <c r="BX704">
        <v>0</v>
      </c>
      <c r="BY704">
        <v>815</v>
      </c>
      <c r="CG704" s="4">
        <v>1</v>
      </c>
      <c r="CH704" s="4">
        <v>1</v>
      </c>
      <c r="CI704" s="5">
        <v>0</v>
      </c>
      <c r="CJ704" s="5">
        <v>0</v>
      </c>
      <c r="CK704" s="5">
        <v>0</v>
      </c>
      <c r="CL704" s="5">
        <v>0</v>
      </c>
    </row>
    <row r="705" spans="1:90" hidden="1" x14ac:dyDescent="0.2">
      <c r="A705" t="s">
        <v>1266</v>
      </c>
      <c r="B705" t="s">
        <v>1209</v>
      </c>
      <c r="C705" t="s">
        <v>468</v>
      </c>
      <c r="D705">
        <v>1.1000000000000001</v>
      </c>
      <c r="E705" t="s">
        <v>90</v>
      </c>
      <c r="F705" t="s">
        <v>1214</v>
      </c>
      <c r="G705" t="s">
        <v>92</v>
      </c>
      <c r="H705" t="s">
        <v>1212</v>
      </c>
      <c r="I705">
        <v>0.62866999999999995</v>
      </c>
      <c r="J705">
        <v>4.2776000000000002E-2</v>
      </c>
      <c r="K705">
        <v>1.6138E-2</v>
      </c>
      <c r="L705">
        <v>2008.9</v>
      </c>
      <c r="M705">
        <v>6.9901</v>
      </c>
      <c r="N705">
        <v>0.39532</v>
      </c>
      <c r="O705">
        <v>0.10496</v>
      </c>
      <c r="P705">
        <v>1987.4</v>
      </c>
      <c r="Q705">
        <v>-32.170999999999999</v>
      </c>
      <c r="R705">
        <v>0.91725000000000001</v>
      </c>
      <c r="S705">
        <v>0.89241999999999999</v>
      </c>
      <c r="T705">
        <v>2.3522000000000001E-2</v>
      </c>
      <c r="U705">
        <v>2.0646999999999999E-2</v>
      </c>
      <c r="V705">
        <v>0.56996999999999998</v>
      </c>
      <c r="W705">
        <v>0.49177999999999999</v>
      </c>
      <c r="X705">
        <v>5.3621000000000002E-2</v>
      </c>
      <c r="Y705">
        <v>5.0103000000000002E-2</v>
      </c>
      <c r="Z705">
        <v>0.63299000000000005</v>
      </c>
      <c r="AA705">
        <v>0.56625999999999999</v>
      </c>
      <c r="AB705">
        <v>4.9535999999999997E-2</v>
      </c>
      <c r="AC705">
        <v>4.7275999999999999E-2</v>
      </c>
      <c r="AD705">
        <v>14</v>
      </c>
      <c r="AE705">
        <v>14</v>
      </c>
      <c r="AF705">
        <v>1.0590999999999999</v>
      </c>
      <c r="AG705">
        <v>0.40904000000000001</v>
      </c>
      <c r="AH705">
        <v>0.65010999999999997</v>
      </c>
      <c r="AI705">
        <v>14</v>
      </c>
      <c r="AJ705">
        <v>5</v>
      </c>
      <c r="AK705">
        <v>13</v>
      </c>
      <c r="AL705">
        <v>1</v>
      </c>
      <c r="AM705">
        <v>0</v>
      </c>
      <c r="AN705">
        <v>0</v>
      </c>
      <c r="AO705">
        <v>0.93500000000000005</v>
      </c>
      <c r="AP705">
        <v>1</v>
      </c>
      <c r="AQ705">
        <v>1</v>
      </c>
      <c r="AR705" t="s">
        <v>95</v>
      </c>
      <c r="AS705" t="s">
        <v>95</v>
      </c>
      <c r="AT705" t="s">
        <v>95</v>
      </c>
      <c r="AU705" t="s">
        <v>95</v>
      </c>
      <c r="AV705" t="s">
        <v>95</v>
      </c>
      <c r="AW705" t="s">
        <v>95</v>
      </c>
      <c r="AX705" t="s">
        <v>95</v>
      </c>
      <c r="AY705" t="s">
        <v>95</v>
      </c>
      <c r="AZ705" t="s">
        <v>95</v>
      </c>
      <c r="BA705" t="s">
        <v>95</v>
      </c>
      <c r="BB705" t="s">
        <v>95</v>
      </c>
      <c r="BC705" t="s">
        <v>95</v>
      </c>
      <c r="BD705" t="s">
        <v>95</v>
      </c>
      <c r="BE705">
        <v>1</v>
      </c>
      <c r="BI705">
        <v>0</v>
      </c>
      <c r="BL705">
        <v>1</v>
      </c>
      <c r="BM705">
        <v>1</v>
      </c>
      <c r="BN705">
        <v>0</v>
      </c>
      <c r="BO705">
        <v>0</v>
      </c>
      <c r="BP705">
        <v>0</v>
      </c>
      <c r="BQ705">
        <v>0</v>
      </c>
      <c r="BS705">
        <v>1</v>
      </c>
      <c r="BT705">
        <v>1</v>
      </c>
      <c r="BU705">
        <v>0</v>
      </c>
      <c r="BV705">
        <v>0</v>
      </c>
      <c r="BW705">
        <v>0</v>
      </c>
      <c r="BX705">
        <v>0</v>
      </c>
      <c r="BY705">
        <v>816</v>
      </c>
      <c r="CG705" s="4">
        <v>1</v>
      </c>
      <c r="CH705" s="4">
        <v>1</v>
      </c>
      <c r="CI705" s="5">
        <v>0</v>
      </c>
      <c r="CJ705" s="5">
        <v>0</v>
      </c>
      <c r="CK705" s="5">
        <v>0</v>
      </c>
      <c r="CL705" s="5">
        <v>0</v>
      </c>
    </row>
    <row r="706" spans="1:90" hidden="1" x14ac:dyDescent="0.2">
      <c r="A706" t="s">
        <v>1267</v>
      </c>
      <c r="B706" t="s">
        <v>1209</v>
      </c>
      <c r="C706" t="s">
        <v>468</v>
      </c>
      <c r="D706">
        <v>1.1000000000000001</v>
      </c>
      <c r="E706" t="s">
        <v>90</v>
      </c>
      <c r="F706" t="s">
        <v>1216</v>
      </c>
      <c r="G706" t="s">
        <v>92</v>
      </c>
      <c r="H706" t="s">
        <v>1212</v>
      </c>
      <c r="I706">
        <v>0.45728999999999997</v>
      </c>
      <c r="J706">
        <v>2.1887999999999999E-3</v>
      </c>
      <c r="K706">
        <v>1.2965000000000001E-2</v>
      </c>
      <c r="L706">
        <v>2008.5</v>
      </c>
      <c r="M706">
        <v>9.6097999999999999</v>
      </c>
      <c r="N706">
        <v>0.31711</v>
      </c>
      <c r="O706">
        <v>1555</v>
      </c>
      <c r="P706" s="1">
        <v>157500</v>
      </c>
      <c r="Q706">
        <v>-25.849</v>
      </c>
      <c r="R706">
        <v>0.90964999999999996</v>
      </c>
      <c r="S706">
        <v>0.88253999999999999</v>
      </c>
      <c r="T706">
        <v>1.7683999999999998E-2</v>
      </c>
      <c r="U706">
        <v>1.5004999999999999E-2</v>
      </c>
      <c r="V706">
        <v>-21.015999999999998</v>
      </c>
      <c r="W706">
        <v>-25.018999999999998</v>
      </c>
      <c r="X706">
        <v>0.27604000000000001</v>
      </c>
      <c r="Y706">
        <v>0.2697</v>
      </c>
      <c r="Z706">
        <v>0.78924000000000005</v>
      </c>
      <c r="AA706">
        <v>0.75092000000000003</v>
      </c>
      <c r="AB706">
        <v>2.7008999999999998E-2</v>
      </c>
      <c r="AC706">
        <v>2.2724999999999999E-2</v>
      </c>
      <c r="AD706">
        <v>14</v>
      </c>
      <c r="AE706">
        <v>14</v>
      </c>
      <c r="AF706">
        <v>1.0798000000000001</v>
      </c>
      <c r="AG706">
        <v>0.43675999999999998</v>
      </c>
      <c r="AH706">
        <v>0.64300000000000002</v>
      </c>
      <c r="AI706">
        <v>14</v>
      </c>
      <c r="AJ706">
        <v>0</v>
      </c>
      <c r="AK706">
        <v>13</v>
      </c>
      <c r="AL706">
        <v>0</v>
      </c>
      <c r="AM706">
        <v>0</v>
      </c>
      <c r="AN706">
        <v>0</v>
      </c>
      <c r="AO706">
        <v>0.93040999999999996</v>
      </c>
      <c r="AP706">
        <v>1</v>
      </c>
      <c r="AQ706">
        <v>1</v>
      </c>
      <c r="AR706" t="s">
        <v>95</v>
      </c>
      <c r="AS706" t="s">
        <v>95</v>
      </c>
      <c r="AT706" t="s">
        <v>95</v>
      </c>
      <c r="AU706" t="s">
        <v>95</v>
      </c>
      <c r="AV706" t="s">
        <v>95</v>
      </c>
      <c r="AW706" t="s">
        <v>95</v>
      </c>
      <c r="AX706" t="s">
        <v>95</v>
      </c>
      <c r="AY706" t="s">
        <v>95</v>
      </c>
      <c r="AZ706" t="s">
        <v>95</v>
      </c>
      <c r="BA706" t="s">
        <v>95</v>
      </c>
      <c r="BB706" t="s">
        <v>95</v>
      </c>
      <c r="BC706" t="s">
        <v>95</v>
      </c>
      <c r="BD706" t="s">
        <v>95</v>
      </c>
      <c r="BE706">
        <v>1</v>
      </c>
      <c r="BI706">
        <v>0</v>
      </c>
      <c r="BL706">
        <v>1</v>
      </c>
      <c r="BM706">
        <v>1</v>
      </c>
      <c r="BN706">
        <v>0</v>
      </c>
      <c r="BO706">
        <v>0</v>
      </c>
      <c r="BP706">
        <v>0</v>
      </c>
      <c r="BQ706">
        <v>0</v>
      </c>
      <c r="BS706">
        <v>1</v>
      </c>
      <c r="BT706">
        <v>1</v>
      </c>
      <c r="BU706">
        <v>0</v>
      </c>
      <c r="BV706">
        <v>0</v>
      </c>
      <c r="BW706">
        <v>0</v>
      </c>
      <c r="BX706">
        <v>0</v>
      </c>
      <c r="BY706">
        <v>817</v>
      </c>
      <c r="CG706" s="4">
        <v>1</v>
      </c>
      <c r="CH706" s="4">
        <v>1</v>
      </c>
      <c r="CI706" s="5">
        <v>0</v>
      </c>
      <c r="CJ706" s="5">
        <v>0</v>
      </c>
      <c r="CK706" s="5">
        <v>0</v>
      </c>
      <c r="CL706" s="5">
        <v>0</v>
      </c>
    </row>
    <row r="707" spans="1:90" hidden="1" x14ac:dyDescent="0.2">
      <c r="A707" t="s">
        <v>1268</v>
      </c>
      <c r="B707" t="s">
        <v>1209</v>
      </c>
      <c r="C707" t="s">
        <v>468</v>
      </c>
      <c r="D707">
        <v>1.1000000000000001</v>
      </c>
      <c r="E707" t="s">
        <v>90</v>
      </c>
      <c r="F707" t="s">
        <v>1219</v>
      </c>
      <c r="G707" t="s">
        <v>107</v>
      </c>
      <c r="H707" t="s">
        <v>1212</v>
      </c>
      <c r="I707">
        <v>0.20707</v>
      </c>
      <c r="J707">
        <v>5.2509E-2</v>
      </c>
      <c r="K707">
        <v>2.2006999999999999E-2</v>
      </c>
      <c r="L707">
        <v>2010.2</v>
      </c>
      <c r="M707">
        <v>21.222000000000001</v>
      </c>
      <c r="N707">
        <v>0.57043999999999995</v>
      </c>
      <c r="O707">
        <v>0.95769000000000004</v>
      </c>
      <c r="P707">
        <v>2032.4</v>
      </c>
      <c r="Q707">
        <v>-43.95</v>
      </c>
      <c r="R707">
        <v>0.83472999999999997</v>
      </c>
      <c r="S707">
        <v>0.79342000000000001</v>
      </c>
      <c r="T707">
        <v>4.5155000000000001E-2</v>
      </c>
      <c r="U707">
        <v>3.8398000000000002E-2</v>
      </c>
      <c r="V707">
        <v>0.80693000000000004</v>
      </c>
      <c r="W707">
        <v>0.77722999999999998</v>
      </c>
      <c r="X707">
        <v>4.8807000000000003E-2</v>
      </c>
      <c r="Y707">
        <v>4.6018999999999997E-2</v>
      </c>
      <c r="Z707">
        <v>0.83418000000000003</v>
      </c>
      <c r="AA707">
        <v>0.80867</v>
      </c>
      <c r="AB707">
        <v>4.5231E-2</v>
      </c>
      <c r="AC707">
        <v>4.2818000000000002E-2</v>
      </c>
      <c r="AD707">
        <v>16</v>
      </c>
      <c r="AE707">
        <v>16</v>
      </c>
      <c r="AF707">
        <v>1.0501</v>
      </c>
      <c r="AG707">
        <v>0.32606000000000002</v>
      </c>
      <c r="AH707">
        <v>0.72399999999999998</v>
      </c>
      <c r="AI707">
        <v>16</v>
      </c>
      <c r="AJ707">
        <v>0</v>
      </c>
      <c r="AK707">
        <v>15</v>
      </c>
      <c r="AL707">
        <v>0</v>
      </c>
      <c r="AM707">
        <v>0</v>
      </c>
      <c r="AN707">
        <v>0</v>
      </c>
      <c r="AO707">
        <v>0.92483000000000004</v>
      </c>
      <c r="AP707">
        <v>1</v>
      </c>
      <c r="AQ707">
        <v>1</v>
      </c>
      <c r="AR707" t="s">
        <v>95</v>
      </c>
      <c r="AS707" t="s">
        <v>95</v>
      </c>
      <c r="AT707" t="s">
        <v>95</v>
      </c>
      <c r="AU707" t="s">
        <v>95</v>
      </c>
      <c r="AV707" t="s">
        <v>95</v>
      </c>
      <c r="AW707" t="s">
        <v>95</v>
      </c>
      <c r="AX707" t="s">
        <v>95</v>
      </c>
      <c r="AY707" t="s">
        <v>95</v>
      </c>
      <c r="AZ707" t="s">
        <v>95</v>
      </c>
      <c r="BA707" t="s">
        <v>95</v>
      </c>
      <c r="BB707" t="s">
        <v>95</v>
      </c>
      <c r="BC707" t="s">
        <v>95</v>
      </c>
      <c r="BD707" t="s">
        <v>95</v>
      </c>
      <c r="BI707">
        <v>0</v>
      </c>
      <c r="BJ707" t="s">
        <v>108</v>
      </c>
      <c r="BK707" t="s">
        <v>109</v>
      </c>
      <c r="BL707">
        <v>1</v>
      </c>
      <c r="BM707">
        <v>1</v>
      </c>
      <c r="BN707">
        <v>0</v>
      </c>
      <c r="BO707">
        <v>1</v>
      </c>
      <c r="BP707">
        <v>0</v>
      </c>
      <c r="BQ707">
        <v>0</v>
      </c>
      <c r="BS707">
        <v>1</v>
      </c>
      <c r="BT707">
        <v>1</v>
      </c>
      <c r="BU707">
        <v>0</v>
      </c>
      <c r="BV707">
        <v>1</v>
      </c>
      <c r="BW707">
        <v>0</v>
      </c>
      <c r="BX707">
        <v>0</v>
      </c>
      <c r="BY707">
        <v>818</v>
      </c>
      <c r="CG707" s="4">
        <v>1</v>
      </c>
      <c r="CH707" s="4">
        <v>1</v>
      </c>
      <c r="CI707" s="5">
        <v>0</v>
      </c>
      <c r="CJ707" s="5">
        <v>1</v>
      </c>
      <c r="CK707" s="5">
        <v>0</v>
      </c>
      <c r="CL707" s="5">
        <v>0</v>
      </c>
    </row>
    <row r="708" spans="1:90" hidden="1" x14ac:dyDescent="0.2">
      <c r="A708" t="s">
        <v>1269</v>
      </c>
      <c r="B708" t="s">
        <v>1209</v>
      </c>
      <c r="C708" t="s">
        <v>468</v>
      </c>
      <c r="D708">
        <v>2.2000000000000002</v>
      </c>
      <c r="E708" t="s">
        <v>1221</v>
      </c>
      <c r="F708" t="s">
        <v>1222</v>
      </c>
      <c r="G708" t="s">
        <v>92</v>
      </c>
      <c r="H708" t="s">
        <v>1212</v>
      </c>
      <c r="I708">
        <v>4.2102000000000001E-2</v>
      </c>
      <c r="J708">
        <v>4.2101E-2</v>
      </c>
      <c r="K708">
        <v>1.6724000000000001E-3</v>
      </c>
      <c r="L708">
        <v>2278.6999999999998</v>
      </c>
      <c r="M708">
        <v>104.38</v>
      </c>
      <c r="N708">
        <v>4016.4</v>
      </c>
      <c r="O708">
        <v>6.6802999999999999</v>
      </c>
      <c r="P708">
        <v>2126.6999999999998</v>
      </c>
      <c r="Q708">
        <v>-3.3092999999999999</v>
      </c>
      <c r="R708">
        <v>0.57599</v>
      </c>
      <c r="S708">
        <v>0.52888000000000002</v>
      </c>
      <c r="T708">
        <v>1.4161999999999999E-2</v>
      </c>
      <c r="U708">
        <v>1.0385999999999999E-2</v>
      </c>
      <c r="V708">
        <v>0.57599</v>
      </c>
      <c r="W708">
        <v>0.54571000000000003</v>
      </c>
      <c r="X708">
        <v>1.4161999999999999E-2</v>
      </c>
      <c r="Y708">
        <v>1.0385999999999999E-2</v>
      </c>
      <c r="Z708">
        <v>0.47305999999999998</v>
      </c>
      <c r="AA708">
        <v>0.43541999999999997</v>
      </c>
      <c r="AB708">
        <v>1.5786999999999999E-2</v>
      </c>
      <c r="AC708">
        <v>1.2243E-2</v>
      </c>
      <c r="AD708">
        <v>31</v>
      </c>
      <c r="AE708">
        <v>31</v>
      </c>
      <c r="AF708" s="1">
        <v>2.9475000000000002E-5</v>
      </c>
      <c r="AG708" s="1">
        <v>5.9596999999999999E-6</v>
      </c>
      <c r="AH708" s="1">
        <v>2.3515000000000001E-5</v>
      </c>
      <c r="AI708">
        <v>31</v>
      </c>
      <c r="AJ708">
        <v>2</v>
      </c>
      <c r="AK708">
        <v>22</v>
      </c>
      <c r="AL708">
        <v>0</v>
      </c>
      <c r="AM708">
        <v>1</v>
      </c>
      <c r="AN708">
        <v>0</v>
      </c>
      <c r="AO708">
        <v>0.92393000000000003</v>
      </c>
      <c r="AP708">
        <v>1</v>
      </c>
      <c r="AQ708">
        <v>1</v>
      </c>
      <c r="AR708" t="s">
        <v>94</v>
      </c>
      <c r="AS708" t="s">
        <v>95</v>
      </c>
      <c r="AT708" t="s">
        <v>95</v>
      </c>
      <c r="AU708" t="s">
        <v>95</v>
      </c>
      <c r="AV708" t="s">
        <v>95</v>
      </c>
      <c r="AW708" t="s">
        <v>95</v>
      </c>
      <c r="AX708" t="s">
        <v>95</v>
      </c>
      <c r="AY708" t="s">
        <v>94</v>
      </c>
      <c r="AZ708" t="s">
        <v>95</v>
      </c>
      <c r="BA708" t="s">
        <v>94</v>
      </c>
      <c r="BB708" t="s">
        <v>95</v>
      </c>
      <c r="BC708" t="s">
        <v>94</v>
      </c>
      <c r="BD708" t="s">
        <v>95</v>
      </c>
      <c r="BE708">
        <v>4</v>
      </c>
      <c r="BG708" t="s">
        <v>1246</v>
      </c>
      <c r="BI708">
        <v>0</v>
      </c>
      <c r="BM708">
        <v>1</v>
      </c>
      <c r="BS708">
        <v>1</v>
      </c>
      <c r="BT708">
        <v>1</v>
      </c>
      <c r="BU708">
        <v>0</v>
      </c>
      <c r="BV708">
        <v>0</v>
      </c>
      <c r="BW708">
        <v>0</v>
      </c>
      <c r="BX708">
        <v>1</v>
      </c>
      <c r="BY708">
        <v>819</v>
      </c>
      <c r="CG708" s="4">
        <v>1</v>
      </c>
      <c r="CH708" s="4">
        <v>1</v>
      </c>
      <c r="CI708" s="5">
        <v>0</v>
      </c>
      <c r="CJ708" s="5">
        <v>0</v>
      </c>
      <c r="CK708" s="5">
        <v>0</v>
      </c>
      <c r="CL708" s="5">
        <v>1</v>
      </c>
    </row>
    <row r="709" spans="1:90" hidden="1" x14ac:dyDescent="0.2">
      <c r="A709" t="s">
        <v>1270</v>
      </c>
      <c r="B709" t="s">
        <v>1209</v>
      </c>
      <c r="C709" t="s">
        <v>468</v>
      </c>
      <c r="D709">
        <v>2.4</v>
      </c>
      <c r="E709" t="s">
        <v>1224</v>
      </c>
      <c r="F709" t="s">
        <v>1225</v>
      </c>
      <c r="G709" t="s">
        <v>92</v>
      </c>
      <c r="H709" t="s">
        <v>1212</v>
      </c>
      <c r="I709">
        <v>-0.1036</v>
      </c>
      <c r="J709">
        <v>-0.1036</v>
      </c>
      <c r="K709">
        <v>-8.5754000000000004E-3</v>
      </c>
      <c r="L709">
        <v>1891.1</v>
      </c>
      <c r="M709">
        <v>-42.417999999999999</v>
      </c>
      <c r="N709">
        <v>25368</v>
      </c>
      <c r="O709">
        <v>12.788</v>
      </c>
      <c r="P709">
        <v>1964.4</v>
      </c>
      <c r="Q709">
        <v>17.361000000000001</v>
      </c>
      <c r="R709">
        <v>0.92413999999999996</v>
      </c>
      <c r="S709">
        <v>0.90896999999999994</v>
      </c>
      <c r="T709">
        <v>1.4563E-2</v>
      </c>
      <c r="U709">
        <v>1.2378999999999999E-2</v>
      </c>
      <c r="V709">
        <v>0.92415000000000003</v>
      </c>
      <c r="W709">
        <v>0.91466000000000003</v>
      </c>
      <c r="X709">
        <v>1.4563E-2</v>
      </c>
      <c r="Y709">
        <v>1.2378999999999999E-2</v>
      </c>
      <c r="Z709">
        <v>0.78908999999999996</v>
      </c>
      <c r="AA709">
        <v>0.76273000000000002</v>
      </c>
      <c r="AB709">
        <v>2.4282999999999999E-2</v>
      </c>
      <c r="AC709">
        <v>2.1627E-2</v>
      </c>
      <c r="AD709">
        <v>19</v>
      </c>
      <c r="AE709">
        <v>19</v>
      </c>
      <c r="AF709" s="1">
        <v>8.3175999999999998E-6</v>
      </c>
      <c r="AG709" s="1">
        <v>1.9315999999999999E-6</v>
      </c>
      <c r="AH709" s="1">
        <v>6.3860000000000004E-6</v>
      </c>
      <c r="AI709">
        <v>19</v>
      </c>
      <c r="AJ709">
        <v>18</v>
      </c>
      <c r="AK709">
        <v>0</v>
      </c>
      <c r="AL709">
        <v>0</v>
      </c>
      <c r="AM709">
        <v>0</v>
      </c>
      <c r="AN709">
        <v>0</v>
      </c>
      <c r="AO709">
        <v>0.89219999999999999</v>
      </c>
      <c r="AP709">
        <v>1</v>
      </c>
      <c r="AQ709">
        <v>1</v>
      </c>
      <c r="AR709" t="s">
        <v>95</v>
      </c>
      <c r="AS709" t="s">
        <v>95</v>
      </c>
      <c r="AT709" t="s">
        <v>95</v>
      </c>
      <c r="AU709" t="s">
        <v>95</v>
      </c>
      <c r="AV709" t="s">
        <v>95</v>
      </c>
      <c r="AW709" t="s">
        <v>95</v>
      </c>
      <c r="AX709" t="s">
        <v>95</v>
      </c>
      <c r="AY709" t="s">
        <v>94</v>
      </c>
      <c r="AZ709" t="s">
        <v>95</v>
      </c>
      <c r="BA709" t="s">
        <v>94</v>
      </c>
      <c r="BB709" t="s">
        <v>95</v>
      </c>
      <c r="BC709" t="s">
        <v>94</v>
      </c>
      <c r="BD709" t="s">
        <v>95</v>
      </c>
      <c r="BE709">
        <v>1</v>
      </c>
      <c r="BI709">
        <v>0</v>
      </c>
      <c r="BM709">
        <v>1</v>
      </c>
      <c r="BS709">
        <v>1</v>
      </c>
      <c r="BT709">
        <v>1</v>
      </c>
      <c r="BU709">
        <v>0</v>
      </c>
      <c r="BV709">
        <v>0</v>
      </c>
      <c r="BW709">
        <v>0</v>
      </c>
      <c r="BX709">
        <v>1</v>
      </c>
      <c r="BY709">
        <v>820</v>
      </c>
      <c r="CG709" s="4">
        <v>1</v>
      </c>
      <c r="CH709" s="4">
        <v>1</v>
      </c>
      <c r="CI709" s="5">
        <v>0</v>
      </c>
      <c r="CJ709" s="5">
        <v>0</v>
      </c>
      <c r="CK709" s="5">
        <v>0</v>
      </c>
      <c r="CL709" s="5">
        <v>1</v>
      </c>
    </row>
    <row r="710" spans="1:90" hidden="1" x14ac:dyDescent="0.2">
      <c r="A710" t="s">
        <v>1271</v>
      </c>
      <c r="B710" t="s">
        <v>1209</v>
      </c>
      <c r="C710" t="s">
        <v>468</v>
      </c>
      <c r="D710">
        <v>2.5</v>
      </c>
      <c r="E710" t="s">
        <v>1227</v>
      </c>
      <c r="F710" t="s">
        <v>1228</v>
      </c>
      <c r="G710" t="s">
        <v>1229</v>
      </c>
      <c r="H710" t="s">
        <v>1212</v>
      </c>
      <c r="I710">
        <v>0.16258</v>
      </c>
      <c r="J710">
        <v>4.0118000000000003E-3</v>
      </c>
      <c r="K710">
        <v>3.2530999999999997E-2</v>
      </c>
      <c r="L710">
        <v>2012.2</v>
      </c>
      <c r="M710">
        <v>27.029</v>
      </c>
      <c r="N710">
        <v>0.98162000000000005</v>
      </c>
      <c r="O710">
        <v>1554.5</v>
      </c>
      <c r="P710" s="1">
        <v>157540</v>
      </c>
      <c r="Q710">
        <v>-64.962000000000003</v>
      </c>
      <c r="R710">
        <v>0.74936000000000003</v>
      </c>
      <c r="S710">
        <v>0.64193999999999996</v>
      </c>
      <c r="T710">
        <v>0.12093</v>
      </c>
      <c r="U710">
        <v>0.10012</v>
      </c>
      <c r="V710">
        <v>-4.1026999999999996</v>
      </c>
      <c r="W710">
        <v>-5.3784000000000001</v>
      </c>
      <c r="X710">
        <v>0.54564999999999997</v>
      </c>
      <c r="Y710">
        <v>0.48926999999999998</v>
      </c>
      <c r="Z710">
        <v>0.71557999999999999</v>
      </c>
      <c r="AA710">
        <v>0.64448000000000005</v>
      </c>
      <c r="AB710">
        <v>0.12881999999999999</v>
      </c>
      <c r="AC710">
        <v>0.11287</v>
      </c>
      <c r="AD710">
        <v>11</v>
      </c>
      <c r="AE710">
        <v>11</v>
      </c>
      <c r="AF710">
        <v>0.91573000000000004</v>
      </c>
      <c r="AG710">
        <v>0.2102</v>
      </c>
      <c r="AH710">
        <v>0.70552999999999999</v>
      </c>
      <c r="AI710">
        <v>20</v>
      </c>
      <c r="AJ710">
        <v>2</v>
      </c>
      <c r="AK710">
        <v>8</v>
      </c>
      <c r="AL710">
        <v>1</v>
      </c>
      <c r="AM710">
        <v>1</v>
      </c>
      <c r="AN710">
        <v>0</v>
      </c>
      <c r="AO710">
        <v>0.87895000000000001</v>
      </c>
      <c r="AP710">
        <v>1</v>
      </c>
      <c r="AQ710">
        <v>1</v>
      </c>
      <c r="AR710" t="s">
        <v>95</v>
      </c>
      <c r="AS710" t="s">
        <v>95</v>
      </c>
      <c r="AT710" t="s">
        <v>95</v>
      </c>
      <c r="AU710" t="s">
        <v>95</v>
      </c>
      <c r="AV710" t="s">
        <v>95</v>
      </c>
      <c r="AW710" t="s">
        <v>95</v>
      </c>
      <c r="AX710" t="s">
        <v>95</v>
      </c>
      <c r="AY710" t="s">
        <v>95</v>
      </c>
      <c r="AZ710" t="s">
        <v>95</v>
      </c>
      <c r="BA710" t="s">
        <v>95</v>
      </c>
      <c r="BB710" t="s">
        <v>95</v>
      </c>
      <c r="BC710" t="s">
        <v>95</v>
      </c>
      <c r="BD710" t="s">
        <v>95</v>
      </c>
      <c r="BE710">
        <v>2</v>
      </c>
      <c r="BI710">
        <v>0</v>
      </c>
      <c r="BL710">
        <v>1</v>
      </c>
      <c r="BM710">
        <v>1</v>
      </c>
      <c r="BS710">
        <v>1</v>
      </c>
      <c r="BT710">
        <v>1</v>
      </c>
      <c r="BU710">
        <v>0</v>
      </c>
      <c r="BV710">
        <v>0</v>
      </c>
      <c r="BW710">
        <v>0</v>
      </c>
      <c r="BX710">
        <v>1</v>
      </c>
      <c r="BY710">
        <v>821</v>
      </c>
      <c r="CG710" s="4">
        <v>1</v>
      </c>
      <c r="CH710" s="4">
        <v>1</v>
      </c>
      <c r="CI710" s="5">
        <v>0</v>
      </c>
      <c r="CJ710" s="5">
        <v>0</v>
      </c>
      <c r="CK710" s="5">
        <v>0</v>
      </c>
      <c r="CL710" s="5">
        <v>1</v>
      </c>
    </row>
    <row r="711" spans="1:90" hidden="1" x14ac:dyDescent="0.2">
      <c r="A711" t="s">
        <v>1272</v>
      </c>
      <c r="B711" t="s">
        <v>1209</v>
      </c>
      <c r="C711" t="s">
        <v>468</v>
      </c>
      <c r="D711">
        <v>2.5</v>
      </c>
      <c r="E711" t="s">
        <v>1227</v>
      </c>
      <c r="F711" t="s">
        <v>1231</v>
      </c>
      <c r="G711" t="s">
        <v>1229</v>
      </c>
      <c r="H711" t="s">
        <v>1212</v>
      </c>
      <c r="I711">
        <v>6.5560999999999994E-2</v>
      </c>
      <c r="J711">
        <v>3.1659000000000001E-3</v>
      </c>
      <c r="K711">
        <v>2.3674000000000001E-2</v>
      </c>
      <c r="L711">
        <v>2017.9</v>
      </c>
      <c r="M711">
        <v>67.028000000000006</v>
      </c>
      <c r="N711">
        <v>1.5464</v>
      </c>
      <c r="O711">
        <v>1554.8</v>
      </c>
      <c r="P711" s="1">
        <v>157510</v>
      </c>
      <c r="Q711">
        <v>-47.000999999999998</v>
      </c>
      <c r="R711">
        <v>0.72685</v>
      </c>
      <c r="S711">
        <v>0.60977999999999999</v>
      </c>
      <c r="T711">
        <v>9.1605000000000006E-2</v>
      </c>
      <c r="U711">
        <v>7.2506000000000001E-2</v>
      </c>
      <c r="V711">
        <v>-12.975</v>
      </c>
      <c r="W711">
        <v>-16.468</v>
      </c>
      <c r="X711">
        <v>0.65522000000000002</v>
      </c>
      <c r="Y711">
        <v>0.63134000000000001</v>
      </c>
      <c r="Z711">
        <v>0.71979000000000004</v>
      </c>
      <c r="AA711">
        <v>0.64973999999999998</v>
      </c>
      <c r="AB711">
        <v>9.2780000000000001E-2</v>
      </c>
      <c r="AC711">
        <v>7.2653999999999996E-2</v>
      </c>
      <c r="AD711">
        <v>11</v>
      </c>
      <c r="AE711">
        <v>11</v>
      </c>
      <c r="AF711">
        <v>0.60177000000000003</v>
      </c>
      <c r="AG711">
        <v>0.25045000000000001</v>
      </c>
      <c r="AH711">
        <v>0.35132000000000002</v>
      </c>
      <c r="AI711">
        <v>20</v>
      </c>
      <c r="AJ711">
        <v>2</v>
      </c>
      <c r="AK711">
        <v>6</v>
      </c>
      <c r="AL711">
        <v>1</v>
      </c>
      <c r="AM711">
        <v>1</v>
      </c>
      <c r="AN711">
        <v>0</v>
      </c>
      <c r="AO711">
        <v>0.87858999999999998</v>
      </c>
      <c r="AP711">
        <v>1</v>
      </c>
      <c r="AQ711">
        <v>1</v>
      </c>
      <c r="AR711" t="s">
        <v>95</v>
      </c>
      <c r="AS711" t="s">
        <v>95</v>
      </c>
      <c r="AT711" t="s">
        <v>95</v>
      </c>
      <c r="AU711" t="s">
        <v>95</v>
      </c>
      <c r="AV711" t="s">
        <v>95</v>
      </c>
      <c r="AW711" t="s">
        <v>95</v>
      </c>
      <c r="AX711" t="s">
        <v>95</v>
      </c>
      <c r="AY711" t="s">
        <v>95</v>
      </c>
      <c r="AZ711" t="s">
        <v>95</v>
      </c>
      <c r="BA711" t="s">
        <v>95</v>
      </c>
      <c r="BB711" t="s">
        <v>95</v>
      </c>
      <c r="BC711" t="s">
        <v>95</v>
      </c>
      <c r="BD711" t="s">
        <v>95</v>
      </c>
      <c r="BE711">
        <v>2</v>
      </c>
      <c r="BI711">
        <v>0</v>
      </c>
      <c r="BL711">
        <v>1</v>
      </c>
      <c r="BM711">
        <v>1</v>
      </c>
      <c r="BS711">
        <v>0</v>
      </c>
      <c r="BT711">
        <v>1</v>
      </c>
      <c r="BU711">
        <v>0</v>
      </c>
      <c r="BV711">
        <v>0</v>
      </c>
      <c r="BW711">
        <v>0</v>
      </c>
      <c r="BX711">
        <v>0</v>
      </c>
      <c r="BY711">
        <v>822</v>
      </c>
      <c r="BZ711" t="s">
        <v>123</v>
      </c>
      <c r="CG711" s="4">
        <v>1</v>
      </c>
      <c r="CH711" s="4">
        <v>1</v>
      </c>
      <c r="CI711" s="5">
        <v>0</v>
      </c>
      <c r="CJ711" s="5">
        <v>0</v>
      </c>
      <c r="CK711" s="5">
        <v>0</v>
      </c>
      <c r="CL711" s="5">
        <v>0</v>
      </c>
    </row>
    <row r="712" spans="1:90" hidden="1" x14ac:dyDescent="0.2">
      <c r="A712" t="s">
        <v>1273</v>
      </c>
      <c r="B712" t="s">
        <v>1209</v>
      </c>
      <c r="C712" t="s">
        <v>468</v>
      </c>
      <c r="D712">
        <v>2.9</v>
      </c>
      <c r="E712" t="s">
        <v>437</v>
      </c>
      <c r="F712" t="s">
        <v>438</v>
      </c>
      <c r="G712" t="s">
        <v>92</v>
      </c>
      <c r="H712" t="s">
        <v>1212</v>
      </c>
      <c r="I712">
        <v>0.20111999999999999</v>
      </c>
      <c r="J712">
        <v>3.8985999999999999E-3</v>
      </c>
      <c r="K712">
        <v>3.1109000000000001E-2</v>
      </c>
      <c r="L712">
        <v>2004.3</v>
      </c>
      <c r="M712">
        <v>21.85</v>
      </c>
      <c r="N712">
        <v>0.78166999999999998</v>
      </c>
      <c r="O712">
        <v>1554.5</v>
      </c>
      <c r="P712" s="1">
        <v>157520</v>
      </c>
      <c r="Q712">
        <v>-61.966000000000001</v>
      </c>
      <c r="R712">
        <v>0.99348999999999998</v>
      </c>
      <c r="S712">
        <v>0.99246000000000001</v>
      </c>
      <c r="T712">
        <v>1.6809999999999999E-2</v>
      </c>
      <c r="U712">
        <v>1.2073E-2</v>
      </c>
      <c r="V712">
        <v>-4.4435000000000002</v>
      </c>
      <c r="W712">
        <v>-4.9878</v>
      </c>
      <c r="X712">
        <v>0.48612</v>
      </c>
      <c r="Y712">
        <v>0.43919999999999998</v>
      </c>
      <c r="Z712">
        <v>0.98087999999999997</v>
      </c>
      <c r="AA712">
        <v>0.97897000000000001</v>
      </c>
      <c r="AB712">
        <v>2.8808E-2</v>
      </c>
      <c r="AC712">
        <v>2.4171999999999999E-2</v>
      </c>
      <c r="AD712">
        <v>23</v>
      </c>
      <c r="AE712">
        <v>23</v>
      </c>
      <c r="AF712">
        <v>0.91459000000000001</v>
      </c>
      <c r="AG712">
        <v>0.14072000000000001</v>
      </c>
      <c r="AH712">
        <v>0.77386999999999995</v>
      </c>
      <c r="AI712">
        <v>23</v>
      </c>
      <c r="AJ712">
        <v>0</v>
      </c>
      <c r="AK712">
        <v>22</v>
      </c>
      <c r="AL712">
        <v>0</v>
      </c>
      <c r="AM712">
        <v>0</v>
      </c>
      <c r="AN712">
        <v>0</v>
      </c>
      <c r="AO712">
        <v>0.94925999999999999</v>
      </c>
      <c r="AP712">
        <v>1</v>
      </c>
      <c r="AQ712">
        <v>1</v>
      </c>
      <c r="AR712" t="s">
        <v>95</v>
      </c>
      <c r="AS712" t="s">
        <v>95</v>
      </c>
      <c r="AT712" t="s">
        <v>95</v>
      </c>
      <c r="AU712" t="s">
        <v>95</v>
      </c>
      <c r="AV712" t="s">
        <v>95</v>
      </c>
      <c r="AW712" t="s">
        <v>95</v>
      </c>
      <c r="AX712" t="s">
        <v>95</v>
      </c>
      <c r="AY712" t="s">
        <v>95</v>
      </c>
      <c r="AZ712" t="s">
        <v>95</v>
      </c>
      <c r="BA712" t="s">
        <v>95</v>
      </c>
      <c r="BB712" t="s">
        <v>95</v>
      </c>
      <c r="BC712" t="s">
        <v>95</v>
      </c>
      <c r="BD712" t="s">
        <v>95</v>
      </c>
      <c r="BE712">
        <v>1</v>
      </c>
      <c r="BI712">
        <v>0</v>
      </c>
      <c r="BL712">
        <v>1</v>
      </c>
      <c r="BM712">
        <v>1</v>
      </c>
      <c r="BS712">
        <v>0</v>
      </c>
      <c r="BT712">
        <v>1</v>
      </c>
      <c r="BU712">
        <v>0</v>
      </c>
      <c r="BV712">
        <v>0</v>
      </c>
      <c r="BW712">
        <v>0</v>
      </c>
      <c r="BX712">
        <v>1</v>
      </c>
      <c r="BY712">
        <v>823</v>
      </c>
      <c r="BZ712" t="s">
        <v>123</v>
      </c>
      <c r="CG712" s="4">
        <v>1</v>
      </c>
      <c r="CH712" s="4">
        <v>1</v>
      </c>
      <c r="CI712" s="5">
        <v>0</v>
      </c>
      <c r="CJ712" s="5">
        <v>0</v>
      </c>
      <c r="CK712" s="5">
        <v>0</v>
      </c>
      <c r="CL712" s="5">
        <v>1</v>
      </c>
    </row>
    <row r="713" spans="1:90" hidden="1" x14ac:dyDescent="0.2">
      <c r="A713" t="s">
        <v>1274</v>
      </c>
      <c r="B713" t="s">
        <v>1209</v>
      </c>
      <c r="C713" t="s">
        <v>468</v>
      </c>
      <c r="D713">
        <v>4.0999999999999996</v>
      </c>
      <c r="E713" t="s">
        <v>129</v>
      </c>
      <c r="F713" t="s">
        <v>130</v>
      </c>
      <c r="G713" t="s">
        <v>131</v>
      </c>
      <c r="H713" t="s">
        <v>1212</v>
      </c>
      <c r="I713">
        <v>15.066000000000001</v>
      </c>
      <c r="J713">
        <v>0.31491000000000002</v>
      </c>
      <c r="K713">
        <v>3.2806999999999999</v>
      </c>
      <c r="L713">
        <v>2021.9</v>
      </c>
      <c r="M713">
        <v>0.29169</v>
      </c>
      <c r="N713">
        <v>85.92</v>
      </c>
      <c r="O713">
        <v>0.34325</v>
      </c>
      <c r="P713">
        <v>2006.2</v>
      </c>
      <c r="Q713">
        <v>-6591.6</v>
      </c>
      <c r="R713">
        <v>0.80671000000000004</v>
      </c>
      <c r="S713">
        <v>0.77259999999999995</v>
      </c>
      <c r="T713">
        <v>13.222</v>
      </c>
      <c r="U713">
        <v>5.2317999999999998</v>
      </c>
      <c r="V713">
        <v>0.68411999999999995</v>
      </c>
      <c r="W713">
        <v>0.64902000000000004</v>
      </c>
      <c r="X713">
        <v>16.902999999999999</v>
      </c>
      <c r="Y713">
        <v>10.696999999999999</v>
      </c>
      <c r="Z713">
        <v>0.43633</v>
      </c>
      <c r="AA713">
        <v>0.37370999999999999</v>
      </c>
      <c r="AB713">
        <v>22.579000000000001</v>
      </c>
      <c r="AC713">
        <v>18.123000000000001</v>
      </c>
      <c r="AD713">
        <v>21</v>
      </c>
      <c r="AE713">
        <v>6</v>
      </c>
      <c r="AF713">
        <v>1.1638999999999999</v>
      </c>
      <c r="AG713">
        <v>0.15140000000000001</v>
      </c>
      <c r="AH713">
        <v>1.0125</v>
      </c>
      <c r="AI713">
        <v>10</v>
      </c>
      <c r="AJ713">
        <v>1</v>
      </c>
      <c r="AK713">
        <v>9</v>
      </c>
      <c r="AL713">
        <v>1</v>
      </c>
      <c r="AM713">
        <v>0</v>
      </c>
      <c r="AN713">
        <v>1</v>
      </c>
      <c r="AO713">
        <v>0.64390999999999998</v>
      </c>
      <c r="AP713">
        <v>0</v>
      </c>
      <c r="AQ713">
        <v>1</v>
      </c>
      <c r="AR713" t="s">
        <v>95</v>
      </c>
      <c r="AS713" t="s">
        <v>95</v>
      </c>
      <c r="AT713" t="s">
        <v>95</v>
      </c>
      <c r="AU713" t="s">
        <v>94</v>
      </c>
      <c r="AV713" t="s">
        <v>94</v>
      </c>
      <c r="AW713" t="s">
        <v>94</v>
      </c>
      <c r="AX713" t="s">
        <v>94</v>
      </c>
      <c r="AY713" t="s">
        <v>95</v>
      </c>
      <c r="AZ713" t="s">
        <v>95</v>
      </c>
      <c r="BA713" t="s">
        <v>94</v>
      </c>
      <c r="BB713" t="s">
        <v>94</v>
      </c>
      <c r="BC713" t="s">
        <v>94</v>
      </c>
      <c r="BD713" t="s">
        <v>94</v>
      </c>
      <c r="BI713">
        <v>0</v>
      </c>
      <c r="BJ713" t="s">
        <v>132</v>
      </c>
      <c r="BK713" t="s">
        <v>133</v>
      </c>
      <c r="BL713">
        <v>1</v>
      </c>
      <c r="BM713">
        <v>1</v>
      </c>
      <c r="BN713">
        <v>0</v>
      </c>
      <c r="BO713">
        <v>0</v>
      </c>
      <c r="BP713">
        <v>0</v>
      </c>
      <c r="BQ713">
        <v>0</v>
      </c>
      <c r="BS713">
        <v>1</v>
      </c>
      <c r="BT713">
        <v>1</v>
      </c>
      <c r="BU713">
        <v>0</v>
      </c>
      <c r="BV713">
        <v>0</v>
      </c>
      <c r="BW713">
        <v>0</v>
      </c>
      <c r="BX713">
        <v>0</v>
      </c>
      <c r="BY713">
        <v>824</v>
      </c>
      <c r="CG713" s="4">
        <v>1</v>
      </c>
      <c r="CH713" s="4">
        <v>1</v>
      </c>
      <c r="CI713" s="5">
        <v>0</v>
      </c>
      <c r="CJ713" s="5">
        <v>0</v>
      </c>
      <c r="CK713" s="5">
        <v>0</v>
      </c>
      <c r="CL713" s="5">
        <v>0</v>
      </c>
    </row>
    <row r="714" spans="1:90" hidden="1" x14ac:dyDescent="0.2">
      <c r="A714" t="s">
        <v>1275</v>
      </c>
      <c r="B714" t="s">
        <v>1209</v>
      </c>
      <c r="C714" t="s">
        <v>468</v>
      </c>
      <c r="D714">
        <v>4.0999999999999996</v>
      </c>
      <c r="E714" t="s">
        <v>129</v>
      </c>
      <c r="F714" t="s">
        <v>135</v>
      </c>
      <c r="G714" t="s">
        <v>136</v>
      </c>
      <c r="H714" t="s">
        <v>1212</v>
      </c>
      <c r="I714">
        <v>0.62480999999999998</v>
      </c>
      <c r="J714">
        <v>0.62473999999999996</v>
      </c>
      <c r="K714">
        <v>2.9119000000000002</v>
      </c>
      <c r="L714">
        <v>2037.7</v>
      </c>
      <c r="M714">
        <v>7.0332999999999997</v>
      </c>
      <c r="N714" s="1">
        <v>1006500</v>
      </c>
      <c r="O714">
        <v>0.29268</v>
      </c>
      <c r="P714">
        <v>2013.6</v>
      </c>
      <c r="Q714">
        <v>-5850.1</v>
      </c>
      <c r="R714">
        <v>0.73436000000000001</v>
      </c>
      <c r="S714">
        <v>0.68454999999999999</v>
      </c>
      <c r="T714">
        <v>14.432</v>
      </c>
      <c r="U714">
        <v>7.0603999999999996</v>
      </c>
      <c r="V714">
        <v>0.73436000000000001</v>
      </c>
      <c r="W714">
        <v>0.70311000000000001</v>
      </c>
      <c r="X714">
        <v>14.432</v>
      </c>
      <c r="Y714">
        <v>7.0603999999999996</v>
      </c>
      <c r="Z714">
        <v>0.35957</v>
      </c>
      <c r="AA714">
        <v>0.28422999999999998</v>
      </c>
      <c r="AB714">
        <v>22.408000000000001</v>
      </c>
      <c r="AC714">
        <v>17.026</v>
      </c>
      <c r="AD714">
        <v>20</v>
      </c>
      <c r="AE714">
        <v>5</v>
      </c>
      <c r="AF714" s="1">
        <v>9.9356000000000002E-5</v>
      </c>
      <c r="AG714" s="1">
        <v>1.2924E-5</v>
      </c>
      <c r="AH714" s="1">
        <v>8.6432000000000002E-5</v>
      </c>
      <c r="AI714">
        <v>9</v>
      </c>
      <c r="AJ714">
        <v>0</v>
      </c>
      <c r="AK714">
        <v>8</v>
      </c>
      <c r="AL714">
        <v>0</v>
      </c>
      <c r="AM714">
        <v>0</v>
      </c>
      <c r="AN714">
        <v>1</v>
      </c>
      <c r="AO714">
        <v>0.44062000000000001</v>
      </c>
      <c r="AP714">
        <v>0</v>
      </c>
      <c r="AQ714">
        <v>1</v>
      </c>
      <c r="AR714" t="s">
        <v>95</v>
      </c>
      <c r="AS714" t="s">
        <v>96</v>
      </c>
      <c r="AT714" t="s">
        <v>95</v>
      </c>
      <c r="AU714" t="s">
        <v>94</v>
      </c>
      <c r="AV714" t="s">
        <v>94</v>
      </c>
      <c r="AW714" t="s">
        <v>94</v>
      </c>
      <c r="AX714" t="s">
        <v>94</v>
      </c>
      <c r="AY714" t="s">
        <v>94</v>
      </c>
      <c r="AZ714" t="s">
        <v>95</v>
      </c>
      <c r="BA714" t="s">
        <v>96</v>
      </c>
      <c r="BB714" t="s">
        <v>96</v>
      </c>
      <c r="BC714" t="s">
        <v>94</v>
      </c>
      <c r="BD714" t="s">
        <v>94</v>
      </c>
      <c r="BI714">
        <v>0</v>
      </c>
      <c r="BJ714" t="s">
        <v>137</v>
      </c>
      <c r="BK714" t="s">
        <v>138</v>
      </c>
      <c r="BL714">
        <v>1</v>
      </c>
      <c r="BM714">
        <v>1</v>
      </c>
      <c r="BN714">
        <v>0</v>
      </c>
      <c r="BO714">
        <v>0</v>
      </c>
      <c r="BP714">
        <v>0</v>
      </c>
      <c r="BQ714">
        <v>1</v>
      </c>
      <c r="BS714">
        <v>0</v>
      </c>
      <c r="BT714">
        <v>1</v>
      </c>
      <c r="BU714">
        <v>0</v>
      </c>
      <c r="BV714">
        <v>0</v>
      </c>
      <c r="BW714">
        <v>0</v>
      </c>
      <c r="BX714">
        <v>1</v>
      </c>
      <c r="BY714">
        <v>825</v>
      </c>
      <c r="BZ714" t="s">
        <v>123</v>
      </c>
      <c r="CG714" s="4">
        <v>1</v>
      </c>
      <c r="CH714" s="4">
        <v>1</v>
      </c>
      <c r="CI714" s="5">
        <v>0</v>
      </c>
      <c r="CJ714" s="5">
        <v>0</v>
      </c>
      <c r="CK714" s="5">
        <v>0</v>
      </c>
      <c r="CL714" s="5">
        <v>1</v>
      </c>
    </row>
    <row r="715" spans="1:90" hidden="1" x14ac:dyDescent="0.2">
      <c r="A715" t="s">
        <v>1276</v>
      </c>
      <c r="B715" t="s">
        <v>1209</v>
      </c>
      <c r="C715" t="s">
        <v>468</v>
      </c>
      <c r="D715">
        <v>4.5</v>
      </c>
      <c r="E715" t="s">
        <v>1236</v>
      </c>
      <c r="F715" t="s">
        <v>1237</v>
      </c>
      <c r="G715" t="s">
        <v>92</v>
      </c>
      <c r="H715" t="s">
        <v>1212</v>
      </c>
      <c r="I715">
        <v>0.30674000000000001</v>
      </c>
      <c r="J715">
        <v>4.9505E-3</v>
      </c>
      <c r="K715">
        <v>4.2605999999999998E-2</v>
      </c>
      <c r="L715">
        <v>2008.8</v>
      </c>
      <c r="M715">
        <v>14.326000000000001</v>
      </c>
      <c r="N715">
        <v>0.81947999999999999</v>
      </c>
      <c r="O715">
        <v>1554.2</v>
      </c>
      <c r="P715" s="1">
        <v>157570</v>
      </c>
      <c r="Q715">
        <v>-85.191999999999993</v>
      </c>
      <c r="R715">
        <v>0.98885999999999996</v>
      </c>
      <c r="S715">
        <v>0.98663000000000001</v>
      </c>
      <c r="T715">
        <v>2.5170000000000001E-2</v>
      </c>
      <c r="U715">
        <v>2.0021000000000001E-2</v>
      </c>
      <c r="V715">
        <v>-4.9706999999999999</v>
      </c>
      <c r="W715">
        <v>-5.7169999999999996</v>
      </c>
      <c r="X715">
        <v>0.58260000000000001</v>
      </c>
      <c r="Y715">
        <v>0.53156999999999999</v>
      </c>
      <c r="Z715">
        <v>0.95796999999999999</v>
      </c>
      <c r="AA715">
        <v>0.95272000000000001</v>
      </c>
      <c r="AB715">
        <v>4.888E-2</v>
      </c>
      <c r="AC715">
        <v>4.4360999999999998E-2</v>
      </c>
      <c r="AD715">
        <v>19</v>
      </c>
      <c r="AE715">
        <v>19</v>
      </c>
      <c r="AF715">
        <v>1.0263</v>
      </c>
      <c r="AG715">
        <v>9.6035999999999996E-2</v>
      </c>
      <c r="AH715">
        <v>0.93022000000000005</v>
      </c>
      <c r="AI715">
        <v>19</v>
      </c>
      <c r="AJ715">
        <v>0</v>
      </c>
      <c r="AK715">
        <v>18</v>
      </c>
      <c r="AL715">
        <v>0</v>
      </c>
      <c r="AM715">
        <v>0</v>
      </c>
      <c r="AN715">
        <v>0</v>
      </c>
      <c r="AO715">
        <v>0.94149000000000005</v>
      </c>
      <c r="AP715">
        <v>1</v>
      </c>
      <c r="AQ715">
        <v>1</v>
      </c>
      <c r="AR715" t="s">
        <v>95</v>
      </c>
      <c r="AS715" t="s">
        <v>95</v>
      </c>
      <c r="AT715" t="s">
        <v>95</v>
      </c>
      <c r="AU715" t="s">
        <v>95</v>
      </c>
      <c r="AV715" t="s">
        <v>95</v>
      </c>
      <c r="AW715" t="s">
        <v>95</v>
      </c>
      <c r="AX715" t="s">
        <v>95</v>
      </c>
      <c r="AY715" t="s">
        <v>95</v>
      </c>
      <c r="AZ715" t="s">
        <v>95</v>
      </c>
      <c r="BA715" t="s">
        <v>95</v>
      </c>
      <c r="BB715" t="s">
        <v>95</v>
      </c>
      <c r="BC715" t="s">
        <v>95</v>
      </c>
      <c r="BD715" t="s">
        <v>95</v>
      </c>
      <c r="BE715">
        <v>1</v>
      </c>
      <c r="BI715">
        <v>0</v>
      </c>
      <c r="BL715">
        <v>1</v>
      </c>
      <c r="BM715">
        <v>1</v>
      </c>
      <c r="BS715">
        <v>1</v>
      </c>
      <c r="BT715">
        <v>1</v>
      </c>
      <c r="BU715">
        <v>0</v>
      </c>
      <c r="BV715">
        <v>0</v>
      </c>
      <c r="BW715">
        <v>0</v>
      </c>
      <c r="BX715">
        <v>1</v>
      </c>
      <c r="BY715">
        <v>826</v>
      </c>
      <c r="CG715" s="4">
        <v>1</v>
      </c>
      <c r="CH715" s="4">
        <v>1</v>
      </c>
      <c r="CI715" s="5">
        <v>0</v>
      </c>
      <c r="CJ715" s="5">
        <v>0</v>
      </c>
      <c r="CK715" s="5">
        <v>0</v>
      </c>
      <c r="CL715" s="5">
        <v>1</v>
      </c>
    </row>
    <row r="716" spans="1:90" hidden="1" x14ac:dyDescent="0.2">
      <c r="A716" t="s">
        <v>1277</v>
      </c>
      <c r="B716" t="s">
        <v>1209</v>
      </c>
      <c r="C716" t="s">
        <v>216</v>
      </c>
      <c r="D716">
        <v>1.1000000000000001</v>
      </c>
      <c r="E716" t="s">
        <v>90</v>
      </c>
      <c r="F716" t="s">
        <v>1211</v>
      </c>
      <c r="G716" t="s">
        <v>92</v>
      </c>
      <c r="H716" t="s">
        <v>1212</v>
      </c>
      <c r="I716">
        <v>0.29596</v>
      </c>
      <c r="J716">
        <v>1.8421E-2</v>
      </c>
      <c r="K716">
        <v>1.4876E-2</v>
      </c>
      <c r="L716">
        <v>2005.1</v>
      </c>
      <c r="M716">
        <v>14.848000000000001</v>
      </c>
      <c r="N716">
        <v>0.84991000000000005</v>
      </c>
      <c r="O716">
        <v>2.9940000000000002</v>
      </c>
      <c r="P716">
        <v>2088.8000000000002</v>
      </c>
      <c r="Q716">
        <v>-29.204000000000001</v>
      </c>
      <c r="R716">
        <v>0.84809999999999997</v>
      </c>
      <c r="S716">
        <v>0.81011999999999995</v>
      </c>
      <c r="T716">
        <v>3.1900999999999999E-2</v>
      </c>
      <c r="U716">
        <v>2.3702000000000001E-2</v>
      </c>
      <c r="V716">
        <v>0.67696999999999996</v>
      </c>
      <c r="W716">
        <v>0.62727999999999995</v>
      </c>
      <c r="X716">
        <v>4.6519999999999999E-2</v>
      </c>
      <c r="Y716">
        <v>4.1121999999999999E-2</v>
      </c>
      <c r="Z716">
        <v>0.70194000000000001</v>
      </c>
      <c r="AA716">
        <v>0.65608999999999995</v>
      </c>
      <c r="AB716">
        <v>4.4685999999999997E-2</v>
      </c>
      <c r="AC716">
        <v>3.9451E-2</v>
      </c>
      <c r="AD716">
        <v>16</v>
      </c>
      <c r="AE716">
        <v>16</v>
      </c>
      <c r="AF716">
        <v>1.0664</v>
      </c>
      <c r="AG716">
        <v>0.69196000000000002</v>
      </c>
      <c r="AH716">
        <v>0.37439</v>
      </c>
      <c r="AI716">
        <v>16</v>
      </c>
      <c r="AJ716">
        <v>2</v>
      </c>
      <c r="AK716">
        <v>15</v>
      </c>
      <c r="AL716">
        <v>1</v>
      </c>
      <c r="AM716">
        <v>0</v>
      </c>
      <c r="AN716">
        <v>0</v>
      </c>
      <c r="AO716">
        <v>0.94608000000000003</v>
      </c>
      <c r="AP716">
        <v>1</v>
      </c>
      <c r="AQ716">
        <v>1</v>
      </c>
      <c r="AR716" t="s">
        <v>95</v>
      </c>
      <c r="AS716" t="s">
        <v>95</v>
      </c>
      <c r="AT716" t="s">
        <v>95</v>
      </c>
      <c r="AU716" t="s">
        <v>95</v>
      </c>
      <c r="AV716" t="s">
        <v>95</v>
      </c>
      <c r="AW716" t="s">
        <v>95</v>
      </c>
      <c r="AX716" t="s">
        <v>95</v>
      </c>
      <c r="AY716" t="s">
        <v>95</v>
      </c>
      <c r="AZ716" t="s">
        <v>95</v>
      </c>
      <c r="BA716" t="s">
        <v>95</v>
      </c>
      <c r="BB716" t="s">
        <v>95</v>
      </c>
      <c r="BC716" t="s">
        <v>95</v>
      </c>
      <c r="BD716" t="s">
        <v>95</v>
      </c>
      <c r="BE716">
        <v>1</v>
      </c>
      <c r="BI716">
        <v>0</v>
      </c>
      <c r="BJ716" t="s">
        <v>133</v>
      </c>
      <c r="BK716" t="s">
        <v>501</v>
      </c>
      <c r="BL716">
        <v>1</v>
      </c>
      <c r="BM716">
        <v>1</v>
      </c>
      <c r="BN716">
        <v>0</v>
      </c>
      <c r="BO716">
        <v>0</v>
      </c>
      <c r="BP716">
        <v>0</v>
      </c>
      <c r="BQ716">
        <v>0</v>
      </c>
      <c r="BS716">
        <v>1</v>
      </c>
      <c r="BT716">
        <v>1</v>
      </c>
      <c r="BU716">
        <v>0</v>
      </c>
      <c r="BV716">
        <v>0</v>
      </c>
      <c r="BW716">
        <v>0</v>
      </c>
      <c r="BX716">
        <v>0</v>
      </c>
      <c r="BY716">
        <v>827</v>
      </c>
      <c r="CG716" s="4">
        <v>1</v>
      </c>
      <c r="CH716" s="4">
        <v>1</v>
      </c>
      <c r="CI716" s="5">
        <v>0</v>
      </c>
      <c r="CJ716" s="5">
        <v>0</v>
      </c>
      <c r="CK716" s="5">
        <v>0</v>
      </c>
      <c r="CL716" s="5">
        <v>0</v>
      </c>
    </row>
    <row r="717" spans="1:90" hidden="1" x14ac:dyDescent="0.2">
      <c r="A717" t="s">
        <v>1278</v>
      </c>
      <c r="B717" t="s">
        <v>1209</v>
      </c>
      <c r="C717" t="s">
        <v>216</v>
      </c>
      <c r="D717">
        <v>1.1000000000000001</v>
      </c>
      <c r="E717" t="s">
        <v>90</v>
      </c>
      <c r="F717" t="s">
        <v>1214</v>
      </c>
      <c r="G717" t="s">
        <v>92</v>
      </c>
      <c r="H717" t="s">
        <v>1212</v>
      </c>
      <c r="I717">
        <v>0.38644000000000001</v>
      </c>
      <c r="J717">
        <v>2.5204000000000001E-2</v>
      </c>
      <c r="K717">
        <v>1.866E-2</v>
      </c>
      <c r="L717">
        <v>2006.3</v>
      </c>
      <c r="M717">
        <v>11.372</v>
      </c>
      <c r="N717">
        <v>0.78937000000000002</v>
      </c>
      <c r="O717">
        <v>0.26835999999999999</v>
      </c>
      <c r="P717">
        <v>1975.6</v>
      </c>
      <c r="Q717">
        <v>-36.869999999999997</v>
      </c>
      <c r="R717">
        <v>0.86380000000000001</v>
      </c>
      <c r="S717">
        <v>0.82294</v>
      </c>
      <c r="T717">
        <v>3.1995000000000003E-2</v>
      </c>
      <c r="U717">
        <v>2.3792000000000001E-2</v>
      </c>
      <c r="V717">
        <v>0.73153000000000001</v>
      </c>
      <c r="W717">
        <v>0.68271999999999999</v>
      </c>
      <c r="X717">
        <v>4.4920000000000002E-2</v>
      </c>
      <c r="Y717">
        <v>3.5715999999999998E-2</v>
      </c>
      <c r="Z717">
        <v>0.75280999999999998</v>
      </c>
      <c r="AA717">
        <v>0.70786000000000004</v>
      </c>
      <c r="AB717">
        <v>4.3103000000000002E-2</v>
      </c>
      <c r="AC717">
        <v>3.5799999999999998E-2</v>
      </c>
      <c r="AD717">
        <v>14</v>
      </c>
      <c r="AE717">
        <v>14</v>
      </c>
      <c r="AF717">
        <v>1.0826</v>
      </c>
      <c r="AG717">
        <v>0.66774999999999995</v>
      </c>
      <c r="AH717">
        <v>0.41488999999999998</v>
      </c>
      <c r="AI717">
        <v>14</v>
      </c>
      <c r="AJ717">
        <v>0</v>
      </c>
      <c r="AK717">
        <v>13</v>
      </c>
      <c r="AL717">
        <v>0</v>
      </c>
      <c r="AM717">
        <v>0</v>
      </c>
      <c r="AN717">
        <v>0</v>
      </c>
      <c r="AO717">
        <v>0.92937000000000003</v>
      </c>
      <c r="AP717">
        <v>1</v>
      </c>
      <c r="AQ717">
        <v>1</v>
      </c>
      <c r="AR717" t="s">
        <v>95</v>
      </c>
      <c r="AS717" t="s">
        <v>95</v>
      </c>
      <c r="AT717" t="s">
        <v>95</v>
      </c>
      <c r="AU717" t="s">
        <v>95</v>
      </c>
      <c r="AV717" t="s">
        <v>95</v>
      </c>
      <c r="AW717" t="s">
        <v>95</v>
      </c>
      <c r="AX717" t="s">
        <v>95</v>
      </c>
      <c r="AY717" t="s">
        <v>95</v>
      </c>
      <c r="AZ717" t="s">
        <v>95</v>
      </c>
      <c r="BA717" t="s">
        <v>95</v>
      </c>
      <c r="BB717" t="s">
        <v>95</v>
      </c>
      <c r="BC717" t="s">
        <v>96</v>
      </c>
      <c r="BD717" t="s">
        <v>95</v>
      </c>
      <c r="BE717">
        <v>1</v>
      </c>
      <c r="BH717" t="s">
        <v>1279</v>
      </c>
      <c r="BI717">
        <v>0</v>
      </c>
      <c r="BL717">
        <v>0</v>
      </c>
      <c r="BM717">
        <v>1</v>
      </c>
      <c r="BN717">
        <v>0</v>
      </c>
      <c r="BO717">
        <v>0</v>
      </c>
      <c r="BP717">
        <v>0</v>
      </c>
      <c r="BQ717">
        <v>0</v>
      </c>
      <c r="BS717">
        <v>0</v>
      </c>
      <c r="BT717">
        <v>1</v>
      </c>
      <c r="BU717">
        <v>0</v>
      </c>
      <c r="BV717">
        <v>0</v>
      </c>
      <c r="BW717">
        <v>0</v>
      </c>
      <c r="BX717">
        <v>0</v>
      </c>
      <c r="BY717">
        <v>828</v>
      </c>
      <c r="CG717" s="4">
        <v>0</v>
      </c>
      <c r="CH717" s="4">
        <v>1</v>
      </c>
      <c r="CI717" s="5">
        <v>0</v>
      </c>
      <c r="CJ717" s="5">
        <v>0</v>
      </c>
      <c r="CK717" s="5">
        <v>0</v>
      </c>
      <c r="CL717" s="5">
        <v>0</v>
      </c>
    </row>
    <row r="718" spans="1:90" hidden="1" x14ac:dyDescent="0.2">
      <c r="A718" t="s">
        <v>1280</v>
      </c>
      <c r="B718" t="s">
        <v>1209</v>
      </c>
      <c r="C718" t="s">
        <v>216</v>
      </c>
      <c r="D718">
        <v>1.1000000000000001</v>
      </c>
      <c r="E718" t="s">
        <v>90</v>
      </c>
      <c r="F718" t="s">
        <v>1216</v>
      </c>
      <c r="G718" t="s">
        <v>92</v>
      </c>
      <c r="H718" t="s">
        <v>1212</v>
      </c>
      <c r="I718">
        <v>8.9627999999999999E-2</v>
      </c>
      <c r="J718">
        <v>7.2986999999999996E-2</v>
      </c>
      <c r="K718">
        <v>3.8788999999999997E-2</v>
      </c>
      <c r="L718">
        <v>2032.3</v>
      </c>
      <c r="M718">
        <v>49.03</v>
      </c>
      <c r="N718">
        <v>3.0792999999999999</v>
      </c>
      <c r="O718">
        <v>5.7365000000000004</v>
      </c>
      <c r="P718">
        <v>2047.5</v>
      </c>
      <c r="Q718">
        <v>-77.602000000000004</v>
      </c>
      <c r="R718">
        <v>0.90159999999999996</v>
      </c>
      <c r="S718">
        <v>0.87207999999999997</v>
      </c>
      <c r="T718">
        <v>5.2055999999999998E-2</v>
      </c>
      <c r="U718">
        <v>3.8496000000000002E-2</v>
      </c>
      <c r="V718">
        <v>0.90078999999999998</v>
      </c>
      <c r="W718">
        <v>0.88275000000000003</v>
      </c>
      <c r="X718">
        <v>5.2269000000000003E-2</v>
      </c>
      <c r="Y718">
        <v>3.9417000000000001E-2</v>
      </c>
      <c r="Z718">
        <v>0.88783999999999996</v>
      </c>
      <c r="AA718">
        <v>0.86745000000000005</v>
      </c>
      <c r="AB718">
        <v>5.5577000000000001E-2</v>
      </c>
      <c r="AC718">
        <v>4.0728E-2</v>
      </c>
      <c r="AD718">
        <v>14</v>
      </c>
      <c r="AE718">
        <v>14</v>
      </c>
      <c r="AF718">
        <v>0.25817000000000001</v>
      </c>
      <c r="AG718">
        <v>0.10025000000000001</v>
      </c>
      <c r="AH718">
        <v>0.15792</v>
      </c>
      <c r="AI718">
        <v>14</v>
      </c>
      <c r="AJ718">
        <v>0</v>
      </c>
      <c r="AK718">
        <v>13</v>
      </c>
      <c r="AL718">
        <v>0</v>
      </c>
      <c r="AM718">
        <v>0</v>
      </c>
      <c r="AN718">
        <v>0</v>
      </c>
      <c r="AO718">
        <v>0.90998000000000001</v>
      </c>
      <c r="AP718">
        <v>1</v>
      </c>
      <c r="AQ718">
        <v>1</v>
      </c>
      <c r="AR718" t="s">
        <v>95</v>
      </c>
      <c r="AS718" t="s">
        <v>95</v>
      </c>
      <c r="AT718" t="s">
        <v>95</v>
      </c>
      <c r="AU718" t="s">
        <v>95</v>
      </c>
      <c r="AV718" t="s">
        <v>95</v>
      </c>
      <c r="AW718" t="s">
        <v>95</v>
      </c>
      <c r="AX718" t="s">
        <v>95</v>
      </c>
      <c r="AY718" t="s">
        <v>94</v>
      </c>
      <c r="AZ718" t="s">
        <v>95</v>
      </c>
      <c r="BA718" t="s">
        <v>94</v>
      </c>
      <c r="BB718" t="s">
        <v>95</v>
      </c>
      <c r="BC718" t="s">
        <v>94</v>
      </c>
      <c r="BD718" t="s">
        <v>95</v>
      </c>
      <c r="BE718">
        <v>1</v>
      </c>
      <c r="BI718">
        <v>0</v>
      </c>
      <c r="BL718">
        <v>1</v>
      </c>
      <c r="BM718">
        <v>1</v>
      </c>
      <c r="BN718">
        <v>0</v>
      </c>
      <c r="BO718">
        <v>0</v>
      </c>
      <c r="BP718">
        <v>0</v>
      </c>
      <c r="BQ718">
        <v>0</v>
      </c>
      <c r="BS718">
        <v>1</v>
      </c>
      <c r="BT718">
        <v>1</v>
      </c>
      <c r="BU718">
        <v>0</v>
      </c>
      <c r="BV718">
        <v>0</v>
      </c>
      <c r="BW718">
        <v>0</v>
      </c>
      <c r="BX718">
        <v>0</v>
      </c>
      <c r="BY718">
        <v>829</v>
      </c>
      <c r="CG718" s="4">
        <v>1</v>
      </c>
      <c r="CH718" s="4">
        <v>1</v>
      </c>
      <c r="CI718" s="5">
        <v>0</v>
      </c>
      <c r="CJ718" s="5">
        <v>0</v>
      </c>
      <c r="CK718" s="5">
        <v>0</v>
      </c>
      <c r="CL718" s="5">
        <v>0</v>
      </c>
    </row>
    <row r="719" spans="1:90" hidden="1" x14ac:dyDescent="0.2">
      <c r="A719" t="s">
        <v>1281</v>
      </c>
      <c r="B719" t="s">
        <v>1209</v>
      </c>
      <c r="C719" t="s">
        <v>216</v>
      </c>
      <c r="D719">
        <v>1.1000000000000001</v>
      </c>
      <c r="E719" t="s">
        <v>90</v>
      </c>
      <c r="F719" t="s">
        <v>1219</v>
      </c>
      <c r="G719" t="s">
        <v>107</v>
      </c>
      <c r="H719" t="s">
        <v>1212</v>
      </c>
      <c r="I719">
        <v>0.29596</v>
      </c>
      <c r="J719">
        <v>1.8421E-2</v>
      </c>
      <c r="K719">
        <v>1.4876E-2</v>
      </c>
      <c r="L719">
        <v>2005.1</v>
      </c>
      <c r="M719">
        <v>14.848000000000001</v>
      </c>
      <c r="N719">
        <v>0.84991000000000005</v>
      </c>
      <c r="O719">
        <v>2.9940000000000002</v>
      </c>
      <c r="P719">
        <v>2088.8000000000002</v>
      </c>
      <c r="Q719">
        <v>-29.204000000000001</v>
      </c>
      <c r="R719">
        <v>0.84809999999999997</v>
      </c>
      <c r="S719">
        <v>0.81011999999999995</v>
      </c>
      <c r="T719">
        <v>3.1900999999999999E-2</v>
      </c>
      <c r="U719">
        <v>2.3702000000000001E-2</v>
      </c>
      <c r="V719">
        <v>0.67696999999999996</v>
      </c>
      <c r="W719">
        <v>0.62727999999999995</v>
      </c>
      <c r="X719">
        <v>4.6519999999999999E-2</v>
      </c>
      <c r="Y719">
        <v>4.1121999999999999E-2</v>
      </c>
      <c r="Z719">
        <v>0.70194000000000001</v>
      </c>
      <c r="AA719">
        <v>0.65608999999999995</v>
      </c>
      <c r="AB719">
        <v>4.4685999999999997E-2</v>
      </c>
      <c r="AC719">
        <v>3.9451E-2</v>
      </c>
      <c r="AD719">
        <v>16</v>
      </c>
      <c r="AE719">
        <v>16</v>
      </c>
      <c r="AF719">
        <v>1.0664</v>
      </c>
      <c r="AG719">
        <v>0.69196000000000002</v>
      </c>
      <c r="AH719">
        <v>0.37439</v>
      </c>
      <c r="AI719">
        <v>16</v>
      </c>
      <c r="AJ719">
        <v>2</v>
      </c>
      <c r="AK719">
        <v>15</v>
      </c>
      <c r="AL719">
        <v>1</v>
      </c>
      <c r="AM719">
        <v>0</v>
      </c>
      <c r="AN719">
        <v>0</v>
      </c>
      <c r="AO719">
        <v>0.94608000000000003</v>
      </c>
      <c r="AP719">
        <v>1</v>
      </c>
      <c r="AQ719">
        <v>1</v>
      </c>
      <c r="AR719" t="s">
        <v>95</v>
      </c>
      <c r="AS719" t="s">
        <v>95</v>
      </c>
      <c r="AT719" t="s">
        <v>95</v>
      </c>
      <c r="AU719" t="s">
        <v>95</v>
      </c>
      <c r="AV719" t="s">
        <v>95</v>
      </c>
      <c r="AW719" t="s">
        <v>95</v>
      </c>
      <c r="AX719" t="s">
        <v>95</v>
      </c>
      <c r="AY719" t="s">
        <v>95</v>
      </c>
      <c r="AZ719" t="s">
        <v>95</v>
      </c>
      <c r="BA719" t="s">
        <v>95</v>
      </c>
      <c r="BB719" t="s">
        <v>95</v>
      </c>
      <c r="BC719" t="s">
        <v>95</v>
      </c>
      <c r="BD719" t="s">
        <v>95</v>
      </c>
      <c r="BI719">
        <v>0</v>
      </c>
      <c r="BJ719" t="s">
        <v>108</v>
      </c>
      <c r="BK719" t="s">
        <v>109</v>
      </c>
      <c r="BL719">
        <v>1</v>
      </c>
      <c r="BM719">
        <v>1</v>
      </c>
      <c r="BN719">
        <v>1</v>
      </c>
      <c r="BO719">
        <v>1</v>
      </c>
      <c r="BP719">
        <v>0</v>
      </c>
      <c r="BQ719">
        <v>0</v>
      </c>
      <c r="BS719">
        <v>1</v>
      </c>
      <c r="BT719">
        <v>1</v>
      </c>
      <c r="BU719">
        <v>1</v>
      </c>
      <c r="BV719">
        <v>1</v>
      </c>
      <c r="BW719">
        <v>0</v>
      </c>
      <c r="BX719">
        <v>0</v>
      </c>
      <c r="BY719">
        <v>830</v>
      </c>
      <c r="CG719" s="4">
        <v>1</v>
      </c>
      <c r="CH719" s="4">
        <v>1</v>
      </c>
      <c r="CI719" s="5">
        <v>1</v>
      </c>
      <c r="CJ719" s="5">
        <v>1</v>
      </c>
      <c r="CK719" s="5">
        <v>0</v>
      </c>
      <c r="CL719" s="5">
        <v>0</v>
      </c>
    </row>
    <row r="720" spans="1:90" x14ac:dyDescent="0.2">
      <c r="A720" t="s">
        <v>1282</v>
      </c>
      <c r="B720" t="s">
        <v>1209</v>
      </c>
      <c r="C720" t="s">
        <v>216</v>
      </c>
      <c r="D720">
        <v>2.2000000000000002</v>
      </c>
      <c r="E720" t="s">
        <v>1221</v>
      </c>
      <c r="F720" t="s">
        <v>1222</v>
      </c>
      <c r="G720" t="s">
        <v>92</v>
      </c>
      <c r="H720" t="s">
        <v>1212</v>
      </c>
      <c r="I720">
        <v>0.15179000000000001</v>
      </c>
      <c r="J720">
        <v>1.6639999999999999E-3</v>
      </c>
      <c r="K720">
        <v>7.1752999999999999E-3</v>
      </c>
      <c r="L720">
        <v>2004.5</v>
      </c>
      <c r="M720">
        <v>28.952000000000002</v>
      </c>
      <c r="N720">
        <v>0.24729999999999999</v>
      </c>
      <c r="O720">
        <v>1555</v>
      </c>
      <c r="P720" s="1">
        <v>157480</v>
      </c>
      <c r="Q720">
        <v>-14.260999999999999</v>
      </c>
      <c r="R720">
        <v>0.96599000000000002</v>
      </c>
      <c r="S720">
        <v>0.96247000000000005</v>
      </c>
      <c r="T720">
        <v>1.294E-2</v>
      </c>
      <c r="U720">
        <v>1.0383999999999999E-2</v>
      </c>
      <c r="V720">
        <v>-3.9628000000000001</v>
      </c>
      <c r="W720">
        <v>-4.2935999999999996</v>
      </c>
      <c r="X720">
        <v>0.15631</v>
      </c>
      <c r="Y720">
        <v>0.13968</v>
      </c>
      <c r="Z720">
        <v>0.94808999999999999</v>
      </c>
      <c r="AA720">
        <v>0.94462999999999997</v>
      </c>
      <c r="AB720">
        <v>1.5986E-2</v>
      </c>
      <c r="AC720">
        <v>1.2285000000000001E-2</v>
      </c>
      <c r="AD720">
        <v>33</v>
      </c>
      <c r="AE720">
        <v>33</v>
      </c>
      <c r="AF720">
        <v>1.0029999999999999</v>
      </c>
      <c r="AG720">
        <v>6.8637000000000004E-2</v>
      </c>
      <c r="AH720">
        <v>0.93435999999999997</v>
      </c>
      <c r="AI720">
        <v>33</v>
      </c>
      <c r="AJ720">
        <v>3</v>
      </c>
      <c r="AK720">
        <v>31</v>
      </c>
      <c r="AL720">
        <v>0</v>
      </c>
      <c r="AM720">
        <v>0</v>
      </c>
      <c r="AN720">
        <v>1</v>
      </c>
      <c r="AO720">
        <v>0.96706000000000003</v>
      </c>
      <c r="AP720">
        <v>1</v>
      </c>
      <c r="AQ720">
        <v>1</v>
      </c>
      <c r="AR720" t="s">
        <v>95</v>
      </c>
      <c r="AS720" t="s">
        <v>95</v>
      </c>
      <c r="AT720" t="s">
        <v>95</v>
      </c>
      <c r="AU720" t="s">
        <v>95</v>
      </c>
      <c r="AV720" t="s">
        <v>95</v>
      </c>
      <c r="AW720" t="s">
        <v>95</v>
      </c>
      <c r="AX720" t="s">
        <v>95</v>
      </c>
      <c r="AY720" t="s">
        <v>95</v>
      </c>
      <c r="AZ720" t="s">
        <v>95</v>
      </c>
      <c r="BA720" t="s">
        <v>95</v>
      </c>
      <c r="BB720" t="s">
        <v>95</v>
      </c>
      <c r="BC720" t="s">
        <v>95</v>
      </c>
      <c r="BD720" t="s">
        <v>95</v>
      </c>
      <c r="BE720">
        <v>1</v>
      </c>
      <c r="BI720">
        <v>0</v>
      </c>
      <c r="BL720">
        <v>1</v>
      </c>
      <c r="BM720">
        <v>1</v>
      </c>
      <c r="BS720">
        <v>1</v>
      </c>
      <c r="BT720">
        <v>1</v>
      </c>
      <c r="BU720">
        <v>0</v>
      </c>
      <c r="BV720">
        <v>0</v>
      </c>
      <c r="BW720">
        <v>1</v>
      </c>
      <c r="BX720">
        <v>1</v>
      </c>
      <c r="BY720">
        <v>831</v>
      </c>
      <c r="CG720" s="4">
        <v>1</v>
      </c>
      <c r="CH720" s="4">
        <v>1</v>
      </c>
      <c r="CI720" s="5">
        <v>0</v>
      </c>
      <c r="CJ720" s="5">
        <v>0</v>
      </c>
      <c r="CK720" s="5">
        <v>1</v>
      </c>
      <c r="CL720" s="5">
        <v>1</v>
      </c>
    </row>
    <row r="721" spans="1:90" x14ac:dyDescent="0.2">
      <c r="A721" t="s">
        <v>1283</v>
      </c>
      <c r="B721" t="s">
        <v>1209</v>
      </c>
      <c r="C721" t="s">
        <v>216</v>
      </c>
      <c r="D721">
        <v>2.4</v>
      </c>
      <c r="E721" t="s">
        <v>1224</v>
      </c>
      <c r="F721" t="s">
        <v>1225</v>
      </c>
      <c r="G721" t="s">
        <v>92</v>
      </c>
      <c r="H721" t="s">
        <v>1212</v>
      </c>
      <c r="I721">
        <v>-3.4829000000000001E-3</v>
      </c>
      <c r="J721">
        <v>9.9514999999999998E-4</v>
      </c>
      <c r="K721" s="1">
        <v>-3.985E-5</v>
      </c>
      <c r="L721">
        <v>306.47000000000003</v>
      </c>
      <c r="M721">
        <v>-1261.7</v>
      </c>
      <c r="N721">
        <v>5.7244000000000002</v>
      </c>
      <c r="O721">
        <v>1555.3</v>
      </c>
      <c r="P721" s="1">
        <v>157470</v>
      </c>
      <c r="Q721">
        <v>9.5186999999999994E-2</v>
      </c>
      <c r="R721">
        <v>3.2686999999999998E-3</v>
      </c>
      <c r="S721">
        <v>-0.18362000000000001</v>
      </c>
      <c r="T721">
        <v>4.5802999999999998E-3</v>
      </c>
      <c r="U721">
        <v>4.1580999999999996E-3</v>
      </c>
      <c r="V721">
        <v>-10.619</v>
      </c>
      <c r="W721">
        <v>-11.986000000000001</v>
      </c>
      <c r="X721">
        <v>1.5637999999999999E-2</v>
      </c>
      <c r="Y721">
        <v>1.495E-2</v>
      </c>
      <c r="Z721">
        <v>2.5086000000000002E-3</v>
      </c>
      <c r="AA721">
        <v>-0.11484</v>
      </c>
      <c r="AB721">
        <v>4.5820000000000001E-3</v>
      </c>
      <c r="AC721">
        <v>4.1599999999999996E-3</v>
      </c>
      <c r="AD721">
        <v>20</v>
      </c>
      <c r="AE721">
        <v>20</v>
      </c>
      <c r="AF721">
        <v>4.0178999999999996E-3</v>
      </c>
      <c r="AG721">
        <v>1.3975000000000001E-3</v>
      </c>
      <c r="AH721">
        <v>2.6204000000000002E-3</v>
      </c>
      <c r="AI721">
        <v>20</v>
      </c>
      <c r="AJ721">
        <v>19</v>
      </c>
      <c r="AK721">
        <v>7</v>
      </c>
      <c r="AL721">
        <v>0</v>
      </c>
      <c r="AM721">
        <v>1</v>
      </c>
      <c r="AN721">
        <v>0</v>
      </c>
      <c r="AO721">
        <v>0.88754999999999995</v>
      </c>
      <c r="AP721">
        <v>1</v>
      </c>
      <c r="AQ721">
        <v>1</v>
      </c>
      <c r="AR721" t="s">
        <v>96</v>
      </c>
      <c r="AS721" t="s">
        <v>95</v>
      </c>
      <c r="AT721" t="s">
        <v>95</v>
      </c>
      <c r="AU721" t="s">
        <v>95</v>
      </c>
      <c r="AV721" t="s">
        <v>95</v>
      </c>
      <c r="AW721" t="s">
        <v>95</v>
      </c>
      <c r="AX721" t="s">
        <v>95</v>
      </c>
      <c r="AY721" t="s">
        <v>94</v>
      </c>
      <c r="AZ721" t="s">
        <v>94</v>
      </c>
      <c r="BA721" t="s">
        <v>96</v>
      </c>
      <c r="BB721" t="s">
        <v>94</v>
      </c>
      <c r="BC721" t="s">
        <v>96</v>
      </c>
      <c r="BD721" t="s">
        <v>94</v>
      </c>
      <c r="BE721">
        <v>4</v>
      </c>
      <c r="BG721" t="s">
        <v>1284</v>
      </c>
      <c r="BI721">
        <v>0</v>
      </c>
      <c r="BS721">
        <v>0</v>
      </c>
      <c r="BT721">
        <v>1</v>
      </c>
      <c r="BU721">
        <v>0</v>
      </c>
      <c r="BV721">
        <v>0</v>
      </c>
      <c r="BW721">
        <v>1</v>
      </c>
      <c r="BX721">
        <v>1</v>
      </c>
      <c r="BY721">
        <v>832</v>
      </c>
      <c r="CG721" s="4">
        <v>0</v>
      </c>
      <c r="CH721" s="4">
        <v>1</v>
      </c>
      <c r="CI721" s="5">
        <v>0</v>
      </c>
      <c r="CJ721" s="5">
        <v>0</v>
      </c>
      <c r="CK721" s="5">
        <v>1</v>
      </c>
      <c r="CL721" s="5">
        <v>1</v>
      </c>
    </row>
    <row r="722" spans="1:90" x14ac:dyDescent="0.2">
      <c r="A722" t="s">
        <v>1285</v>
      </c>
      <c r="B722" t="s">
        <v>1209</v>
      </c>
      <c r="C722" t="s">
        <v>216</v>
      </c>
      <c r="D722">
        <v>2.5</v>
      </c>
      <c r="E722" t="s">
        <v>1227</v>
      </c>
      <c r="F722" t="s">
        <v>1228</v>
      </c>
      <c r="G722" t="s">
        <v>1229</v>
      </c>
      <c r="H722" t="s">
        <v>1212</v>
      </c>
      <c r="I722">
        <v>0.33078999999999997</v>
      </c>
      <c r="J722">
        <v>2.2729999999999998E-3</v>
      </c>
      <c r="K722">
        <v>1.4231000000000001E-2</v>
      </c>
      <c r="L722">
        <v>2002</v>
      </c>
      <c r="M722">
        <v>13.285</v>
      </c>
      <c r="N722">
        <v>0.70564000000000004</v>
      </c>
      <c r="O722">
        <v>1555.1</v>
      </c>
      <c r="P722" s="1">
        <v>157480</v>
      </c>
      <c r="Q722">
        <v>-28.009</v>
      </c>
      <c r="R722">
        <v>0.37264000000000003</v>
      </c>
      <c r="S722">
        <v>0.10377</v>
      </c>
      <c r="T722">
        <v>0.13608000000000001</v>
      </c>
      <c r="U722">
        <v>0.11358</v>
      </c>
      <c r="V722">
        <v>-13.146000000000001</v>
      </c>
      <c r="W722">
        <v>-16.681999999999999</v>
      </c>
      <c r="X722">
        <v>0.64615999999999996</v>
      </c>
      <c r="Y722">
        <v>0.62290000000000001</v>
      </c>
      <c r="Z722">
        <v>0.27071000000000001</v>
      </c>
      <c r="AA722">
        <v>8.8386999999999993E-2</v>
      </c>
      <c r="AB722">
        <v>0.14671000000000001</v>
      </c>
      <c r="AC722">
        <v>0.12085</v>
      </c>
      <c r="AD722">
        <v>11</v>
      </c>
      <c r="AE722">
        <v>11</v>
      </c>
      <c r="AF722">
        <v>1.3295999999999999</v>
      </c>
      <c r="AG722">
        <v>0.41537000000000002</v>
      </c>
      <c r="AH722">
        <v>0.91420999999999997</v>
      </c>
      <c r="AI722">
        <v>20</v>
      </c>
      <c r="AJ722">
        <v>2</v>
      </c>
      <c r="AK722">
        <v>10</v>
      </c>
      <c r="AL722">
        <v>1</v>
      </c>
      <c r="AM722">
        <v>0</v>
      </c>
      <c r="AN722">
        <v>0</v>
      </c>
      <c r="AO722">
        <v>0.92844000000000004</v>
      </c>
      <c r="AP722">
        <v>1</v>
      </c>
      <c r="AQ722">
        <v>1</v>
      </c>
      <c r="AR722" t="s">
        <v>94</v>
      </c>
      <c r="AS722" t="s">
        <v>95</v>
      </c>
      <c r="AT722" t="s">
        <v>95</v>
      </c>
      <c r="AU722" t="s">
        <v>95</v>
      </c>
      <c r="AV722" t="s">
        <v>95</v>
      </c>
      <c r="AW722" t="s">
        <v>95</v>
      </c>
      <c r="AX722" t="s">
        <v>95</v>
      </c>
      <c r="AY722" t="s">
        <v>95</v>
      </c>
      <c r="AZ722" t="s">
        <v>94</v>
      </c>
      <c r="BA722" t="s">
        <v>94</v>
      </c>
      <c r="BB722" t="s">
        <v>94</v>
      </c>
      <c r="BC722" t="s">
        <v>94</v>
      </c>
      <c r="BD722" t="s">
        <v>94</v>
      </c>
      <c r="BE722">
        <v>3</v>
      </c>
      <c r="BG722" t="s">
        <v>1286</v>
      </c>
      <c r="BI722">
        <v>0</v>
      </c>
      <c r="BS722">
        <v>0</v>
      </c>
      <c r="BT722">
        <v>1</v>
      </c>
      <c r="BU722">
        <v>0</v>
      </c>
      <c r="BV722">
        <v>0</v>
      </c>
      <c r="BW722">
        <v>1</v>
      </c>
      <c r="BX722">
        <v>1</v>
      </c>
      <c r="BY722">
        <v>833</v>
      </c>
      <c r="CG722" s="4">
        <v>0</v>
      </c>
      <c r="CH722" s="4">
        <v>1</v>
      </c>
      <c r="CI722" s="5">
        <v>0</v>
      </c>
      <c r="CJ722" s="5">
        <v>0</v>
      </c>
      <c r="CK722" s="5">
        <v>1</v>
      </c>
      <c r="CL722" s="5">
        <v>1</v>
      </c>
    </row>
    <row r="723" spans="1:90" hidden="1" x14ac:dyDescent="0.2">
      <c r="A723" t="s">
        <v>1287</v>
      </c>
      <c r="B723" t="s">
        <v>1209</v>
      </c>
      <c r="C723" t="s">
        <v>216</v>
      </c>
      <c r="D723">
        <v>2.5</v>
      </c>
      <c r="E723" t="s">
        <v>1227</v>
      </c>
      <c r="F723" t="s">
        <v>1231</v>
      </c>
      <c r="G723" t="s">
        <v>1229</v>
      </c>
      <c r="H723" t="s">
        <v>1212</v>
      </c>
      <c r="I723">
        <v>3.4790000000000001</v>
      </c>
      <c r="J723">
        <v>1.9284E-3</v>
      </c>
      <c r="K723">
        <v>1.0696000000000001E-2</v>
      </c>
      <c r="L723">
        <v>2003.1</v>
      </c>
      <c r="M723">
        <v>1.2630999999999999</v>
      </c>
      <c r="N723">
        <v>0.81428999999999996</v>
      </c>
      <c r="O723">
        <v>1555.3</v>
      </c>
      <c r="P723" s="1">
        <v>157470</v>
      </c>
      <c r="Q723">
        <v>-20.754999999999999</v>
      </c>
      <c r="R723">
        <v>0.57001000000000002</v>
      </c>
      <c r="S723">
        <v>0.38573000000000002</v>
      </c>
      <c r="T723">
        <v>0.12476</v>
      </c>
      <c r="U723">
        <v>9.6145999999999995E-2</v>
      </c>
      <c r="V723">
        <v>-16.166</v>
      </c>
      <c r="W723">
        <v>-20.457999999999998</v>
      </c>
      <c r="X723">
        <v>0.78830999999999996</v>
      </c>
      <c r="Y723">
        <v>0.76500999999999997</v>
      </c>
      <c r="Z723">
        <v>0.12468</v>
      </c>
      <c r="AA723">
        <v>-9.4152E-2</v>
      </c>
      <c r="AB723">
        <v>0.17801</v>
      </c>
      <c r="AC723">
        <v>0.15287999999999999</v>
      </c>
      <c r="AD723">
        <v>11</v>
      </c>
      <c r="AE723">
        <v>11</v>
      </c>
      <c r="AF723">
        <v>1.2075</v>
      </c>
      <c r="AG723">
        <v>0.38342999999999999</v>
      </c>
      <c r="AH723">
        <v>0.82410000000000005</v>
      </c>
      <c r="AI723">
        <v>20</v>
      </c>
      <c r="AJ723">
        <v>7</v>
      </c>
      <c r="AK723">
        <v>10</v>
      </c>
      <c r="AL723">
        <v>1</v>
      </c>
      <c r="AM723">
        <v>0</v>
      </c>
      <c r="AN723">
        <v>1</v>
      </c>
      <c r="AO723">
        <v>0.91093000000000002</v>
      </c>
      <c r="AP723">
        <v>1</v>
      </c>
      <c r="AQ723">
        <v>1</v>
      </c>
      <c r="AR723" t="s">
        <v>94</v>
      </c>
      <c r="AS723" t="s">
        <v>95</v>
      </c>
      <c r="AT723" t="s">
        <v>95</v>
      </c>
      <c r="AU723" t="s">
        <v>95</v>
      </c>
      <c r="AV723" t="s">
        <v>95</v>
      </c>
      <c r="AW723" t="s">
        <v>95</v>
      </c>
      <c r="AX723" t="s">
        <v>95</v>
      </c>
      <c r="AY723" t="s">
        <v>95</v>
      </c>
      <c r="AZ723" t="s">
        <v>94</v>
      </c>
      <c r="BA723" t="s">
        <v>94</v>
      </c>
      <c r="BB723" t="s">
        <v>94</v>
      </c>
      <c r="BC723" t="s">
        <v>94</v>
      </c>
      <c r="BD723" t="s">
        <v>94</v>
      </c>
      <c r="BE723">
        <v>2</v>
      </c>
      <c r="BI723">
        <v>0</v>
      </c>
      <c r="BS723">
        <v>0</v>
      </c>
      <c r="BT723">
        <v>1</v>
      </c>
      <c r="BU723">
        <v>0</v>
      </c>
      <c r="BV723">
        <v>0</v>
      </c>
      <c r="BW723">
        <v>0</v>
      </c>
      <c r="BX723">
        <v>0</v>
      </c>
      <c r="BY723">
        <v>834</v>
      </c>
      <c r="CG723" s="4">
        <v>0</v>
      </c>
      <c r="CH723" s="4">
        <v>1</v>
      </c>
      <c r="CI723" s="5">
        <v>0</v>
      </c>
      <c r="CJ723" s="5">
        <v>0</v>
      </c>
      <c r="CK723" s="5">
        <v>0</v>
      </c>
      <c r="CL723" s="5">
        <v>0</v>
      </c>
    </row>
    <row r="724" spans="1:90" x14ac:dyDescent="0.2">
      <c r="A724" t="s">
        <v>1288</v>
      </c>
      <c r="B724" t="s">
        <v>1209</v>
      </c>
      <c r="C724" t="s">
        <v>216</v>
      </c>
      <c r="D724">
        <v>2.9</v>
      </c>
      <c r="E724" t="s">
        <v>437</v>
      </c>
      <c r="F724" t="s">
        <v>438</v>
      </c>
      <c r="G724" t="s">
        <v>92</v>
      </c>
      <c r="H724" t="s">
        <v>1212</v>
      </c>
      <c r="I724">
        <v>0.28728999999999999</v>
      </c>
      <c r="J724">
        <v>2.9801000000000001E-2</v>
      </c>
      <c r="K724">
        <v>2.4657999999999999E-2</v>
      </c>
      <c r="L724">
        <v>1997.3</v>
      </c>
      <c r="M724">
        <v>15.295999999999999</v>
      </c>
      <c r="N724">
        <v>0.90720000000000001</v>
      </c>
      <c r="O724">
        <v>0.98082999999999998</v>
      </c>
      <c r="P724">
        <v>2015</v>
      </c>
      <c r="Q724">
        <v>-48.703000000000003</v>
      </c>
      <c r="R724">
        <v>0.98102999999999996</v>
      </c>
      <c r="S724">
        <v>0.97767999999999999</v>
      </c>
      <c r="T724">
        <v>2.2848E-2</v>
      </c>
      <c r="U724">
        <v>1.9241000000000001E-2</v>
      </c>
      <c r="V724">
        <v>0.74577000000000004</v>
      </c>
      <c r="W724">
        <v>0.71752000000000005</v>
      </c>
      <c r="X724">
        <v>8.3634E-2</v>
      </c>
      <c r="Y724">
        <v>6.9902000000000006E-2</v>
      </c>
      <c r="Z724">
        <v>0.81030999999999997</v>
      </c>
      <c r="AA724">
        <v>0.78922999999999999</v>
      </c>
      <c r="AB724">
        <v>7.2242000000000001E-2</v>
      </c>
      <c r="AC724">
        <v>5.9427000000000001E-2</v>
      </c>
      <c r="AD724">
        <v>21</v>
      </c>
      <c r="AE724">
        <v>21</v>
      </c>
      <c r="AF724">
        <v>1.0173000000000001</v>
      </c>
      <c r="AG724">
        <v>0.35272999999999999</v>
      </c>
      <c r="AH724">
        <v>0.66456999999999999</v>
      </c>
      <c r="AI724">
        <v>21</v>
      </c>
      <c r="AJ724">
        <v>4</v>
      </c>
      <c r="AK724">
        <v>20</v>
      </c>
      <c r="AL724">
        <v>1</v>
      </c>
      <c r="AM724">
        <v>0</v>
      </c>
      <c r="AN724">
        <v>0</v>
      </c>
      <c r="AO724">
        <v>0.96347000000000005</v>
      </c>
      <c r="AP724">
        <v>1</v>
      </c>
      <c r="AQ724">
        <v>1</v>
      </c>
      <c r="AR724" t="s">
        <v>95</v>
      </c>
      <c r="AS724" t="s">
        <v>95</v>
      </c>
      <c r="AT724" t="s">
        <v>95</v>
      </c>
      <c r="AU724" t="s">
        <v>95</v>
      </c>
      <c r="AV724" t="s">
        <v>95</v>
      </c>
      <c r="AW724" t="s">
        <v>95</v>
      </c>
      <c r="AX724" t="s">
        <v>95</v>
      </c>
      <c r="AY724" t="s">
        <v>95</v>
      </c>
      <c r="AZ724" t="s">
        <v>95</v>
      </c>
      <c r="BA724" t="s">
        <v>95</v>
      </c>
      <c r="BB724" t="s">
        <v>95</v>
      </c>
      <c r="BC724" t="s">
        <v>95</v>
      </c>
      <c r="BD724" t="s">
        <v>95</v>
      </c>
      <c r="BE724">
        <v>1</v>
      </c>
      <c r="BI724">
        <v>0</v>
      </c>
      <c r="BL724">
        <v>1</v>
      </c>
      <c r="BM724">
        <v>1</v>
      </c>
      <c r="BS724">
        <v>1</v>
      </c>
      <c r="BT724">
        <v>1</v>
      </c>
      <c r="BU724">
        <v>0</v>
      </c>
      <c r="BV724">
        <v>0</v>
      </c>
      <c r="BW724">
        <v>1</v>
      </c>
      <c r="BX724">
        <v>1</v>
      </c>
      <c r="BY724">
        <v>835</v>
      </c>
      <c r="CG724" s="4">
        <v>1</v>
      </c>
      <c r="CH724" s="4">
        <v>1</v>
      </c>
      <c r="CI724" s="5">
        <v>0</v>
      </c>
      <c r="CJ724" s="5">
        <v>0</v>
      </c>
      <c r="CK724" s="5">
        <v>1</v>
      </c>
      <c r="CL724" s="5">
        <v>1</v>
      </c>
    </row>
    <row r="725" spans="1:90" hidden="1" x14ac:dyDescent="0.2">
      <c r="A725" t="s">
        <v>1289</v>
      </c>
      <c r="B725" t="s">
        <v>1209</v>
      </c>
      <c r="C725" t="s">
        <v>216</v>
      </c>
      <c r="D725">
        <v>4.0999999999999996</v>
      </c>
      <c r="E725" t="s">
        <v>129</v>
      </c>
      <c r="F725" t="s">
        <v>130</v>
      </c>
      <c r="G725" t="s">
        <v>131</v>
      </c>
      <c r="H725" t="s">
        <v>1212</v>
      </c>
      <c r="I725">
        <v>0.31414999999999998</v>
      </c>
      <c r="J725">
        <v>0.19273999999999999</v>
      </c>
      <c r="K725">
        <v>4.4413999999999998</v>
      </c>
      <c r="L725">
        <v>2021.4</v>
      </c>
      <c r="M725">
        <v>13.988</v>
      </c>
      <c r="N725">
        <v>131.4</v>
      </c>
      <c r="O725">
        <v>0.13885</v>
      </c>
      <c r="P725">
        <v>1989.9</v>
      </c>
      <c r="Q725">
        <v>-8919.9</v>
      </c>
      <c r="R725">
        <v>0.88404000000000005</v>
      </c>
      <c r="S725">
        <v>0.86358000000000001</v>
      </c>
      <c r="T725">
        <v>10.558999999999999</v>
      </c>
      <c r="U725">
        <v>6.7748999999999997</v>
      </c>
      <c r="V725">
        <v>0.86872000000000005</v>
      </c>
      <c r="W725">
        <v>0.85412999999999994</v>
      </c>
      <c r="X725">
        <v>11.234999999999999</v>
      </c>
      <c r="Y725">
        <v>8.1295000000000002</v>
      </c>
      <c r="Z725">
        <v>0.75226000000000004</v>
      </c>
      <c r="AA725">
        <v>0.72472999999999999</v>
      </c>
      <c r="AB725">
        <v>15.433999999999999</v>
      </c>
      <c r="AC725">
        <v>13.096</v>
      </c>
      <c r="AD725">
        <v>21</v>
      </c>
      <c r="AE725">
        <v>13</v>
      </c>
      <c r="AF725">
        <v>0.76102000000000003</v>
      </c>
      <c r="AG725">
        <v>1.7652000000000001E-2</v>
      </c>
      <c r="AH725">
        <v>0.74336000000000002</v>
      </c>
      <c r="AI725">
        <v>13</v>
      </c>
      <c r="AJ725">
        <v>1</v>
      </c>
      <c r="AK725">
        <v>12</v>
      </c>
      <c r="AL725">
        <v>0</v>
      </c>
      <c r="AM725">
        <v>0</v>
      </c>
      <c r="AN725">
        <v>1</v>
      </c>
      <c r="AO725">
        <v>0.80713000000000001</v>
      </c>
      <c r="AP725">
        <v>0</v>
      </c>
      <c r="AQ725">
        <v>1</v>
      </c>
      <c r="AR725" t="s">
        <v>95</v>
      </c>
      <c r="AS725" t="s">
        <v>95</v>
      </c>
      <c r="AT725" t="s">
        <v>95</v>
      </c>
      <c r="AU725" t="s">
        <v>95</v>
      </c>
      <c r="AV725" t="s">
        <v>95</v>
      </c>
      <c r="AW725" t="s">
        <v>95</v>
      </c>
      <c r="AX725" t="s">
        <v>95</v>
      </c>
      <c r="AY725" t="s">
        <v>95</v>
      </c>
      <c r="AZ725" t="s">
        <v>95</v>
      </c>
      <c r="BA725" t="s">
        <v>95</v>
      </c>
      <c r="BB725" t="s">
        <v>95</v>
      </c>
      <c r="BC725" t="s">
        <v>95</v>
      </c>
      <c r="BD725" t="s">
        <v>95</v>
      </c>
      <c r="BI725">
        <v>0</v>
      </c>
      <c r="BJ725" t="s">
        <v>132</v>
      </c>
      <c r="BK725" t="s">
        <v>133</v>
      </c>
      <c r="BL725">
        <v>1</v>
      </c>
      <c r="BM725">
        <v>1</v>
      </c>
      <c r="BN725">
        <v>0</v>
      </c>
      <c r="BO725">
        <v>0</v>
      </c>
      <c r="BP725">
        <v>0</v>
      </c>
      <c r="BQ725">
        <v>0</v>
      </c>
      <c r="BS725">
        <v>1</v>
      </c>
      <c r="BT725">
        <v>1</v>
      </c>
      <c r="BU725">
        <v>0</v>
      </c>
      <c r="BV725">
        <v>0</v>
      </c>
      <c r="BW725">
        <v>0</v>
      </c>
      <c r="BX725">
        <v>0</v>
      </c>
      <c r="BY725">
        <v>836</v>
      </c>
      <c r="CG725" s="4">
        <v>1</v>
      </c>
      <c r="CH725" s="4">
        <v>1</v>
      </c>
      <c r="CI725" s="5">
        <v>0</v>
      </c>
      <c r="CJ725" s="5">
        <v>0</v>
      </c>
      <c r="CK725" s="5">
        <v>0</v>
      </c>
      <c r="CL725" s="5">
        <v>0</v>
      </c>
    </row>
    <row r="726" spans="1:90" x14ac:dyDescent="0.2">
      <c r="A726" t="s">
        <v>1290</v>
      </c>
      <c r="B726" t="s">
        <v>1209</v>
      </c>
      <c r="C726" t="s">
        <v>216</v>
      </c>
      <c r="D726">
        <v>4.0999999999999996</v>
      </c>
      <c r="E726" t="s">
        <v>129</v>
      </c>
      <c r="F726" t="s">
        <v>135</v>
      </c>
      <c r="G726" t="s">
        <v>136</v>
      </c>
      <c r="H726" t="s">
        <v>1212</v>
      </c>
      <c r="I726">
        <v>0.22799</v>
      </c>
      <c r="J726">
        <v>0.22792999999999999</v>
      </c>
      <c r="K726">
        <v>4.2309000000000001</v>
      </c>
      <c r="L726">
        <v>2056.1</v>
      </c>
      <c r="M726">
        <v>19.274999999999999</v>
      </c>
      <c r="N726" s="1">
        <v>179260</v>
      </c>
      <c r="O726">
        <v>0.14851</v>
      </c>
      <c r="P726">
        <v>1994.7</v>
      </c>
      <c r="Q726">
        <v>-8496.7999999999993</v>
      </c>
      <c r="R726">
        <v>0.87516000000000005</v>
      </c>
      <c r="S726">
        <v>0.85175000000000001</v>
      </c>
      <c r="T726">
        <v>10.207000000000001</v>
      </c>
      <c r="U726">
        <v>6.5838000000000001</v>
      </c>
      <c r="V726">
        <v>0.87516000000000005</v>
      </c>
      <c r="W726">
        <v>0.86046999999999996</v>
      </c>
      <c r="X726">
        <v>10.207000000000001</v>
      </c>
      <c r="Y726">
        <v>6.5838999999999999</v>
      </c>
      <c r="Z726">
        <v>0.71323000000000003</v>
      </c>
      <c r="AA726">
        <v>0.67949999999999999</v>
      </c>
      <c r="AB726">
        <v>15.468999999999999</v>
      </c>
      <c r="AC726">
        <v>12.635</v>
      </c>
      <c r="AD726">
        <v>20</v>
      </c>
      <c r="AE726">
        <v>12</v>
      </c>
      <c r="AF726">
        <v>5.5783000000000004E-4</v>
      </c>
      <c r="AG726" s="1">
        <v>1.2938999999999999E-5</v>
      </c>
      <c r="AH726">
        <v>5.4489999999999996E-4</v>
      </c>
      <c r="AI726">
        <v>12</v>
      </c>
      <c r="AJ726">
        <v>0</v>
      </c>
      <c r="AK726">
        <v>11</v>
      </c>
      <c r="AL726">
        <v>0</v>
      </c>
      <c r="AM726">
        <v>0</v>
      </c>
      <c r="AN726">
        <v>1</v>
      </c>
      <c r="AO726">
        <v>0.70323999999999998</v>
      </c>
      <c r="AP726">
        <v>0</v>
      </c>
      <c r="AQ726">
        <v>1</v>
      </c>
      <c r="AR726" t="s">
        <v>95</v>
      </c>
      <c r="AS726" t="s">
        <v>95</v>
      </c>
      <c r="AT726" t="s">
        <v>95</v>
      </c>
      <c r="AU726" t="s">
        <v>94</v>
      </c>
      <c r="AV726" t="s">
        <v>95</v>
      </c>
      <c r="AW726" t="s">
        <v>94</v>
      </c>
      <c r="AX726" t="s">
        <v>95</v>
      </c>
      <c r="AY726" t="s">
        <v>94</v>
      </c>
      <c r="AZ726" t="s">
        <v>95</v>
      </c>
      <c r="BA726" t="s">
        <v>94</v>
      </c>
      <c r="BB726" t="s">
        <v>94</v>
      </c>
      <c r="BC726" t="s">
        <v>95</v>
      </c>
      <c r="BD726" t="s">
        <v>95</v>
      </c>
      <c r="BI726">
        <v>0</v>
      </c>
      <c r="BJ726" t="s">
        <v>137</v>
      </c>
      <c r="BK726" t="s">
        <v>138</v>
      </c>
      <c r="BL726">
        <v>1</v>
      </c>
      <c r="BM726">
        <v>1</v>
      </c>
      <c r="BN726">
        <v>0</v>
      </c>
      <c r="BO726">
        <v>0</v>
      </c>
      <c r="BP726">
        <v>1</v>
      </c>
      <c r="BQ726">
        <v>1</v>
      </c>
      <c r="BS726">
        <v>1</v>
      </c>
      <c r="BT726">
        <v>1</v>
      </c>
      <c r="BU726">
        <v>0</v>
      </c>
      <c r="BV726">
        <v>0</v>
      </c>
      <c r="BW726">
        <v>1</v>
      </c>
      <c r="BX726">
        <v>1</v>
      </c>
      <c r="BY726">
        <v>837</v>
      </c>
      <c r="CG726" s="4">
        <v>1</v>
      </c>
      <c r="CH726" s="4">
        <v>1</v>
      </c>
      <c r="CI726" s="5">
        <v>0</v>
      </c>
      <c r="CJ726" s="5">
        <v>0</v>
      </c>
      <c r="CK726" s="5">
        <v>1</v>
      </c>
      <c r="CL726" s="5">
        <v>1</v>
      </c>
    </row>
    <row r="727" spans="1:90" x14ac:dyDescent="0.2">
      <c r="A727" t="s">
        <v>1291</v>
      </c>
      <c r="B727" t="s">
        <v>1209</v>
      </c>
      <c r="C727" t="s">
        <v>216</v>
      </c>
      <c r="D727">
        <v>4.5</v>
      </c>
      <c r="E727" t="s">
        <v>1236</v>
      </c>
      <c r="F727" t="s">
        <v>1237</v>
      </c>
      <c r="G727" t="s">
        <v>92</v>
      </c>
      <c r="H727" t="s">
        <v>1212</v>
      </c>
      <c r="I727">
        <v>0.52334000000000003</v>
      </c>
      <c r="J727">
        <v>3.2804000000000002E-3</v>
      </c>
      <c r="K727">
        <v>2.5146000000000002E-2</v>
      </c>
      <c r="L727">
        <v>2005.4</v>
      </c>
      <c r="M727">
        <v>8.3969000000000005</v>
      </c>
      <c r="N727">
        <v>0.90232999999999997</v>
      </c>
      <c r="O727">
        <v>1554.9</v>
      </c>
      <c r="P727" s="1">
        <v>157510</v>
      </c>
      <c r="Q727">
        <v>-49.817999999999998</v>
      </c>
      <c r="R727">
        <v>0.97136999999999996</v>
      </c>
      <c r="S727">
        <v>0.96421000000000001</v>
      </c>
      <c r="T727">
        <v>2.5610999999999998E-2</v>
      </c>
      <c r="U727">
        <v>1.8752000000000001E-2</v>
      </c>
      <c r="V727">
        <v>-28.04</v>
      </c>
      <c r="W727">
        <v>-32.508000000000003</v>
      </c>
      <c r="X727">
        <v>0.81564999999999999</v>
      </c>
      <c r="Y727">
        <v>0.80147999999999997</v>
      </c>
      <c r="Z727">
        <v>0.70382999999999996</v>
      </c>
      <c r="AA727">
        <v>0.65827000000000002</v>
      </c>
      <c r="AB727">
        <v>8.2371E-2</v>
      </c>
      <c r="AC727">
        <v>6.4283000000000007E-2</v>
      </c>
      <c r="AD727">
        <v>16</v>
      </c>
      <c r="AE727">
        <v>16</v>
      </c>
      <c r="AF727">
        <v>1.0510999999999999</v>
      </c>
      <c r="AG727">
        <v>0.44529000000000002</v>
      </c>
      <c r="AH727">
        <v>0.60577000000000003</v>
      </c>
      <c r="AI727">
        <v>17</v>
      </c>
      <c r="AJ727">
        <v>2</v>
      </c>
      <c r="AK727">
        <v>15</v>
      </c>
      <c r="AL727">
        <v>1</v>
      </c>
      <c r="AM727">
        <v>0</v>
      </c>
      <c r="AN727">
        <v>0</v>
      </c>
      <c r="AO727">
        <v>0.95086999999999999</v>
      </c>
      <c r="AP727">
        <v>1</v>
      </c>
      <c r="AQ727">
        <v>1</v>
      </c>
      <c r="AR727" t="s">
        <v>95</v>
      </c>
      <c r="AS727" t="s">
        <v>95</v>
      </c>
      <c r="AT727" t="s">
        <v>95</v>
      </c>
      <c r="AU727" t="s">
        <v>95</v>
      </c>
      <c r="AV727" t="s">
        <v>95</v>
      </c>
      <c r="AW727" t="s">
        <v>95</v>
      </c>
      <c r="AX727" t="s">
        <v>95</v>
      </c>
      <c r="AY727" t="s">
        <v>95</v>
      </c>
      <c r="AZ727" t="s">
        <v>95</v>
      </c>
      <c r="BA727" t="s">
        <v>95</v>
      </c>
      <c r="BB727" t="s">
        <v>95</v>
      </c>
      <c r="BC727" t="s">
        <v>95</v>
      </c>
      <c r="BD727" t="s">
        <v>95</v>
      </c>
      <c r="BE727">
        <v>1</v>
      </c>
      <c r="BI727">
        <v>0</v>
      </c>
      <c r="BL727">
        <v>1</v>
      </c>
      <c r="BM727">
        <v>1</v>
      </c>
      <c r="BS727">
        <v>1</v>
      </c>
      <c r="BT727">
        <v>1</v>
      </c>
      <c r="BU727">
        <v>0</v>
      </c>
      <c r="BV727">
        <v>0</v>
      </c>
      <c r="BW727">
        <v>1</v>
      </c>
      <c r="BX727">
        <v>1</v>
      </c>
      <c r="BY727">
        <v>838</v>
      </c>
      <c r="CG727" s="4">
        <v>1</v>
      </c>
      <c r="CH727" s="4">
        <v>1</v>
      </c>
      <c r="CI727" s="5">
        <v>0</v>
      </c>
      <c r="CJ727" s="5">
        <v>0</v>
      </c>
      <c r="CK727" s="5">
        <v>1</v>
      </c>
      <c r="CL727" s="5">
        <v>1</v>
      </c>
    </row>
    <row r="728" spans="1:90" hidden="1" x14ac:dyDescent="0.2">
      <c r="A728" t="s">
        <v>1292</v>
      </c>
      <c r="B728" t="s">
        <v>1209</v>
      </c>
      <c r="C728" t="s">
        <v>222</v>
      </c>
      <c r="D728">
        <v>1.1000000000000001</v>
      </c>
      <c r="E728" t="s">
        <v>90</v>
      </c>
      <c r="F728" t="s">
        <v>1211</v>
      </c>
      <c r="G728" t="s">
        <v>92</v>
      </c>
      <c r="H728" t="s">
        <v>1212</v>
      </c>
      <c r="I728">
        <v>3.2086999999999997E-2</v>
      </c>
      <c r="J728">
        <v>3.2084000000000001E-2</v>
      </c>
      <c r="K728">
        <v>1.5379E-2</v>
      </c>
      <c r="L728">
        <v>2300</v>
      </c>
      <c r="M728">
        <v>136.94999999999999</v>
      </c>
      <c r="N728">
        <v>4731.1000000000004</v>
      </c>
      <c r="O728">
        <v>2.2698999999999998</v>
      </c>
      <c r="P728">
        <v>2061.8000000000002</v>
      </c>
      <c r="Q728">
        <v>-30.478999999999999</v>
      </c>
      <c r="R728">
        <v>0.67178000000000004</v>
      </c>
      <c r="S728">
        <v>0.56237000000000004</v>
      </c>
      <c r="T728">
        <v>4.0788999999999999E-2</v>
      </c>
      <c r="U728">
        <v>3.5589000000000003E-2</v>
      </c>
      <c r="V728">
        <v>0.67178000000000004</v>
      </c>
      <c r="W728">
        <v>0.60612999999999995</v>
      </c>
      <c r="X728">
        <v>4.0788999999999999E-2</v>
      </c>
      <c r="Y728">
        <v>3.5589000000000003E-2</v>
      </c>
      <c r="Z728">
        <v>0.65319000000000005</v>
      </c>
      <c r="AA728">
        <v>0.58382999999999996</v>
      </c>
      <c r="AB728">
        <v>4.1928E-2</v>
      </c>
      <c r="AC728">
        <v>3.5775000000000001E-2</v>
      </c>
      <c r="AD728">
        <v>13</v>
      </c>
      <c r="AE728">
        <v>13</v>
      </c>
      <c r="AF728">
        <v>1.3313999999999999E-4</v>
      </c>
      <c r="AG728" s="1">
        <v>8.3702000000000006E-5</v>
      </c>
      <c r="AH728" s="1">
        <v>4.9438999999999999E-5</v>
      </c>
      <c r="AI728">
        <v>13</v>
      </c>
      <c r="AJ728">
        <v>1</v>
      </c>
      <c r="AK728">
        <v>12</v>
      </c>
      <c r="AL728">
        <v>0</v>
      </c>
      <c r="AM728">
        <v>0</v>
      </c>
      <c r="AN728">
        <v>0</v>
      </c>
      <c r="AO728">
        <v>0.91781999999999997</v>
      </c>
      <c r="AP728">
        <v>1</v>
      </c>
      <c r="AQ728">
        <v>1</v>
      </c>
      <c r="AR728" t="s">
        <v>94</v>
      </c>
      <c r="AS728" t="s">
        <v>95</v>
      </c>
      <c r="AT728" t="s">
        <v>95</v>
      </c>
      <c r="AU728" t="s">
        <v>95</v>
      </c>
      <c r="AV728" t="s">
        <v>95</v>
      </c>
      <c r="AW728" t="s">
        <v>95</v>
      </c>
      <c r="AX728" t="s">
        <v>95</v>
      </c>
      <c r="AY728" t="s">
        <v>94</v>
      </c>
      <c r="AZ728" t="s">
        <v>95</v>
      </c>
      <c r="BA728" t="s">
        <v>94</v>
      </c>
      <c r="BB728" t="s">
        <v>95</v>
      </c>
      <c r="BC728" t="s">
        <v>94</v>
      </c>
      <c r="BD728" t="s">
        <v>95</v>
      </c>
      <c r="BI728">
        <v>0</v>
      </c>
      <c r="BJ728" t="s">
        <v>133</v>
      </c>
      <c r="BK728" t="s">
        <v>501</v>
      </c>
      <c r="BL728">
        <v>1</v>
      </c>
      <c r="BM728">
        <v>1</v>
      </c>
      <c r="BN728">
        <v>0</v>
      </c>
      <c r="BO728">
        <v>0</v>
      </c>
      <c r="BP728">
        <v>0</v>
      </c>
      <c r="BQ728">
        <v>0</v>
      </c>
      <c r="BS728">
        <v>1</v>
      </c>
      <c r="BT728">
        <v>1</v>
      </c>
      <c r="BU728">
        <v>0</v>
      </c>
      <c r="BV728">
        <v>0</v>
      </c>
      <c r="BW728">
        <v>0</v>
      </c>
      <c r="BX728">
        <v>0</v>
      </c>
      <c r="BY728">
        <v>839</v>
      </c>
      <c r="CG728" s="4">
        <v>1</v>
      </c>
      <c r="CH728" s="4">
        <v>1</v>
      </c>
      <c r="CI728" s="5">
        <v>0</v>
      </c>
      <c r="CJ728" s="5">
        <v>0</v>
      </c>
      <c r="CK728" s="5">
        <v>0</v>
      </c>
      <c r="CL728" s="5">
        <v>0</v>
      </c>
    </row>
    <row r="729" spans="1:90" hidden="1" x14ac:dyDescent="0.2">
      <c r="A729" t="s">
        <v>1293</v>
      </c>
      <c r="B729" t="s">
        <v>1209</v>
      </c>
      <c r="C729" t="s">
        <v>222</v>
      </c>
      <c r="D729">
        <v>1.1000000000000001</v>
      </c>
      <c r="E729" t="s">
        <v>90</v>
      </c>
      <c r="F729" t="s">
        <v>1214</v>
      </c>
      <c r="G729" t="s">
        <v>92</v>
      </c>
      <c r="H729" t="s">
        <v>1212</v>
      </c>
      <c r="I729">
        <v>2.6365E-2</v>
      </c>
      <c r="J729">
        <v>2.6360999999999999E-2</v>
      </c>
      <c r="K729">
        <v>9.6786000000000007E-3</v>
      </c>
      <c r="L729">
        <v>2345.4</v>
      </c>
      <c r="M729">
        <v>166.67</v>
      </c>
      <c r="N729">
        <v>2363.5</v>
      </c>
      <c r="O729">
        <v>2.839</v>
      </c>
      <c r="P729">
        <v>2090.4</v>
      </c>
      <c r="Q729">
        <v>-19.111999999999998</v>
      </c>
      <c r="R729">
        <v>0.44058000000000003</v>
      </c>
      <c r="S729">
        <v>0.25411</v>
      </c>
      <c r="T729">
        <v>4.1574E-2</v>
      </c>
      <c r="U729">
        <v>3.4796000000000001E-2</v>
      </c>
      <c r="V729">
        <v>0.44058999999999998</v>
      </c>
      <c r="W729">
        <v>0.32869999999999999</v>
      </c>
      <c r="X729">
        <v>4.1574E-2</v>
      </c>
      <c r="Y729">
        <v>3.4796000000000001E-2</v>
      </c>
      <c r="Z729">
        <v>0.42447000000000001</v>
      </c>
      <c r="AA729">
        <v>0.30936999999999998</v>
      </c>
      <c r="AB729">
        <v>4.2167999999999997E-2</v>
      </c>
      <c r="AC729">
        <v>3.5708999999999998E-2</v>
      </c>
      <c r="AD729">
        <v>13</v>
      </c>
      <c r="AE729">
        <v>13</v>
      </c>
      <c r="AF729">
        <v>1.9814E-4</v>
      </c>
      <c r="AG729">
        <v>1.1771E-4</v>
      </c>
      <c r="AH729" s="1">
        <v>8.0431000000000003E-5</v>
      </c>
      <c r="AI729">
        <v>13</v>
      </c>
      <c r="AJ729">
        <v>2</v>
      </c>
      <c r="AK729">
        <v>9</v>
      </c>
      <c r="AL729">
        <v>1</v>
      </c>
      <c r="AM729">
        <v>1</v>
      </c>
      <c r="AN729">
        <v>0</v>
      </c>
      <c r="AO729">
        <v>0.90466000000000002</v>
      </c>
      <c r="AP729">
        <v>1</v>
      </c>
      <c r="AQ729">
        <v>1</v>
      </c>
      <c r="AR729" t="s">
        <v>94</v>
      </c>
      <c r="AS729" t="s">
        <v>95</v>
      </c>
      <c r="AT729" t="s">
        <v>95</v>
      </c>
      <c r="AU729" t="s">
        <v>95</v>
      </c>
      <c r="AV729" t="s">
        <v>95</v>
      </c>
      <c r="AW729" t="s">
        <v>95</v>
      </c>
      <c r="AX729" t="s">
        <v>95</v>
      </c>
      <c r="AY729" t="s">
        <v>94</v>
      </c>
      <c r="AZ729" t="s">
        <v>95</v>
      </c>
      <c r="BA729" t="s">
        <v>94</v>
      </c>
      <c r="BB729" t="s">
        <v>95</v>
      </c>
      <c r="BC729" t="s">
        <v>94</v>
      </c>
      <c r="BD729" t="s">
        <v>95</v>
      </c>
      <c r="BI729">
        <v>0</v>
      </c>
      <c r="BL729">
        <v>1</v>
      </c>
      <c r="BM729">
        <v>1</v>
      </c>
      <c r="BN729">
        <v>0</v>
      </c>
      <c r="BO729">
        <v>0</v>
      </c>
      <c r="BP729">
        <v>0</v>
      </c>
      <c r="BQ729">
        <v>0</v>
      </c>
      <c r="BS729">
        <v>1</v>
      </c>
      <c r="BT729">
        <v>1</v>
      </c>
      <c r="BU729">
        <v>0</v>
      </c>
      <c r="BV729">
        <v>0</v>
      </c>
      <c r="BW729">
        <v>0</v>
      </c>
      <c r="BX729">
        <v>0</v>
      </c>
      <c r="BY729">
        <v>840</v>
      </c>
      <c r="CG729" s="4">
        <v>1</v>
      </c>
      <c r="CH729" s="4">
        <v>1</v>
      </c>
      <c r="CI729" s="5">
        <v>0</v>
      </c>
      <c r="CJ729" s="5">
        <v>0</v>
      </c>
      <c r="CK729" s="5">
        <v>0</v>
      </c>
      <c r="CL729" s="5">
        <v>0</v>
      </c>
    </row>
    <row r="730" spans="1:90" hidden="1" x14ac:dyDescent="0.2">
      <c r="A730" t="s">
        <v>1294</v>
      </c>
      <c r="B730" t="s">
        <v>1209</v>
      </c>
      <c r="C730" t="s">
        <v>222</v>
      </c>
      <c r="D730">
        <v>1.1000000000000001</v>
      </c>
      <c r="E730" t="s">
        <v>90</v>
      </c>
      <c r="F730" t="s">
        <v>1216</v>
      </c>
      <c r="G730" t="s">
        <v>92</v>
      </c>
      <c r="H730" t="s">
        <v>1212</v>
      </c>
      <c r="I730">
        <v>0.12404</v>
      </c>
      <c r="J730">
        <v>7.4862999999999999E-2</v>
      </c>
      <c r="K730">
        <v>2.3234999999999999E-2</v>
      </c>
      <c r="L730">
        <v>2018.4</v>
      </c>
      <c r="M730">
        <v>35.427999999999997</v>
      </c>
      <c r="N730">
        <v>0.83220000000000005</v>
      </c>
      <c r="O730">
        <v>0.88109999999999999</v>
      </c>
      <c r="P730">
        <v>2028.5</v>
      </c>
      <c r="Q730">
        <v>-46.485999999999997</v>
      </c>
      <c r="R730">
        <v>0.82360999999999995</v>
      </c>
      <c r="S730">
        <v>0.76482000000000006</v>
      </c>
      <c r="T730">
        <v>4.0371999999999998E-2</v>
      </c>
      <c r="U730">
        <v>3.1973000000000001E-2</v>
      </c>
      <c r="V730">
        <v>0.81774999999999998</v>
      </c>
      <c r="W730">
        <v>0.78129999999999999</v>
      </c>
      <c r="X730">
        <v>4.1036999999999997E-2</v>
      </c>
      <c r="Y730">
        <v>3.1475999999999997E-2</v>
      </c>
      <c r="Z730">
        <v>0.81796999999999997</v>
      </c>
      <c r="AA730">
        <v>0.78156000000000003</v>
      </c>
      <c r="AB730">
        <v>4.1012E-2</v>
      </c>
      <c r="AC730">
        <v>3.2468999999999998E-2</v>
      </c>
      <c r="AD730">
        <v>13</v>
      </c>
      <c r="AE730">
        <v>13</v>
      </c>
      <c r="AF730">
        <v>0.61163000000000001</v>
      </c>
      <c r="AG730">
        <v>0.19178000000000001</v>
      </c>
      <c r="AH730">
        <v>0.41985</v>
      </c>
      <c r="AI730">
        <v>13</v>
      </c>
      <c r="AJ730">
        <v>1</v>
      </c>
      <c r="AK730">
        <v>12</v>
      </c>
      <c r="AL730">
        <v>0</v>
      </c>
      <c r="AM730">
        <v>0</v>
      </c>
      <c r="AN730">
        <v>0</v>
      </c>
      <c r="AO730">
        <v>0.91601999999999995</v>
      </c>
      <c r="AP730">
        <v>1</v>
      </c>
      <c r="AQ730">
        <v>1</v>
      </c>
      <c r="AR730" t="s">
        <v>95</v>
      </c>
      <c r="AS730" t="s">
        <v>95</v>
      </c>
      <c r="AT730" t="s">
        <v>95</v>
      </c>
      <c r="AU730" t="s">
        <v>95</v>
      </c>
      <c r="AV730" t="s">
        <v>95</v>
      </c>
      <c r="AW730" t="s">
        <v>95</v>
      </c>
      <c r="AX730" t="s">
        <v>95</v>
      </c>
      <c r="AY730" t="s">
        <v>95</v>
      </c>
      <c r="AZ730" t="s">
        <v>95</v>
      </c>
      <c r="BA730" t="s">
        <v>95</v>
      </c>
      <c r="BB730" t="s">
        <v>95</v>
      </c>
      <c r="BC730" t="s">
        <v>95</v>
      </c>
      <c r="BD730" t="s">
        <v>95</v>
      </c>
      <c r="BI730">
        <v>0</v>
      </c>
      <c r="BL730">
        <v>1</v>
      </c>
      <c r="BM730">
        <v>1</v>
      </c>
      <c r="BN730">
        <v>0</v>
      </c>
      <c r="BO730">
        <v>0</v>
      </c>
      <c r="BP730">
        <v>0</v>
      </c>
      <c r="BQ730">
        <v>0</v>
      </c>
      <c r="BS730">
        <v>1</v>
      </c>
      <c r="BT730">
        <v>1</v>
      </c>
      <c r="BU730">
        <v>0</v>
      </c>
      <c r="BV730">
        <v>0</v>
      </c>
      <c r="BW730">
        <v>0</v>
      </c>
      <c r="BX730">
        <v>0</v>
      </c>
      <c r="BY730">
        <v>841</v>
      </c>
      <c r="CG730" s="4">
        <v>1</v>
      </c>
      <c r="CH730" s="4">
        <v>1</v>
      </c>
      <c r="CI730" s="5">
        <v>0</v>
      </c>
      <c r="CJ730" s="5">
        <v>0</v>
      </c>
      <c r="CK730" s="5">
        <v>0</v>
      </c>
      <c r="CL730" s="5">
        <v>0</v>
      </c>
    </row>
    <row r="731" spans="1:90" hidden="1" x14ac:dyDescent="0.2">
      <c r="A731" t="s">
        <v>1295</v>
      </c>
      <c r="B731" t="s">
        <v>1209</v>
      </c>
      <c r="C731" t="s">
        <v>222</v>
      </c>
      <c r="D731">
        <v>1.1000000000000001</v>
      </c>
      <c r="E731" t="s">
        <v>90</v>
      </c>
      <c r="F731" t="s">
        <v>1219</v>
      </c>
      <c r="G731" t="s">
        <v>107</v>
      </c>
      <c r="H731" t="s">
        <v>1212</v>
      </c>
      <c r="I731">
        <v>6.2164999999999998E-2</v>
      </c>
      <c r="J731">
        <v>3.2084000000000001E-2</v>
      </c>
      <c r="K731">
        <v>1.5379E-2</v>
      </c>
      <c r="L731">
        <v>2014.5</v>
      </c>
      <c r="M731">
        <v>70.69</v>
      </c>
      <c r="N731">
        <v>1</v>
      </c>
      <c r="O731">
        <v>2.2698999999999998</v>
      </c>
      <c r="P731">
        <v>2061.8000000000002</v>
      </c>
      <c r="Q731">
        <v>-30.478999999999999</v>
      </c>
      <c r="R731">
        <v>0.65414000000000005</v>
      </c>
      <c r="S731">
        <v>0.53886000000000001</v>
      </c>
      <c r="T731">
        <v>4.1869999999999997E-2</v>
      </c>
      <c r="U731">
        <v>3.5714000000000003E-2</v>
      </c>
      <c r="V731">
        <v>0.67178000000000004</v>
      </c>
      <c r="W731">
        <v>0.60612999999999995</v>
      </c>
      <c r="X731">
        <v>4.0788999999999999E-2</v>
      </c>
      <c r="Y731">
        <v>3.5589000000000003E-2</v>
      </c>
      <c r="Z731">
        <v>0.65319000000000005</v>
      </c>
      <c r="AA731">
        <v>0.58382999999999996</v>
      </c>
      <c r="AB731">
        <v>4.1928E-2</v>
      </c>
      <c r="AC731">
        <v>3.5775000000000001E-2</v>
      </c>
      <c r="AD731">
        <v>13</v>
      </c>
      <c r="AE731">
        <v>13</v>
      </c>
      <c r="AF731">
        <v>0.62990000000000002</v>
      </c>
      <c r="AG731">
        <v>0.39600000000000002</v>
      </c>
      <c r="AH731">
        <v>0.2339</v>
      </c>
      <c r="AI731">
        <v>13</v>
      </c>
      <c r="AJ731">
        <v>1</v>
      </c>
      <c r="AK731">
        <v>12</v>
      </c>
      <c r="AL731">
        <v>0</v>
      </c>
      <c r="AM731">
        <v>0</v>
      </c>
      <c r="AN731">
        <v>0</v>
      </c>
      <c r="AO731">
        <v>0.91781999999999997</v>
      </c>
      <c r="AP731">
        <v>1</v>
      </c>
      <c r="AQ731">
        <v>1</v>
      </c>
      <c r="AR731" t="s">
        <v>94</v>
      </c>
      <c r="AS731" t="s">
        <v>95</v>
      </c>
      <c r="AT731" t="s">
        <v>95</v>
      </c>
      <c r="AU731" t="s">
        <v>95</v>
      </c>
      <c r="AV731" t="s">
        <v>95</v>
      </c>
      <c r="AW731" t="s">
        <v>95</v>
      </c>
      <c r="AX731" t="s">
        <v>95</v>
      </c>
      <c r="AY731" t="s">
        <v>95</v>
      </c>
      <c r="AZ731" t="s">
        <v>95</v>
      </c>
      <c r="BA731" t="s">
        <v>94</v>
      </c>
      <c r="BB731" t="s">
        <v>95</v>
      </c>
      <c r="BC731" t="s">
        <v>94</v>
      </c>
      <c r="BD731" t="s">
        <v>95</v>
      </c>
      <c r="BI731">
        <v>0</v>
      </c>
      <c r="BJ731" t="s">
        <v>108</v>
      </c>
      <c r="BK731" t="s">
        <v>109</v>
      </c>
      <c r="BL731">
        <v>1</v>
      </c>
      <c r="BM731">
        <v>1</v>
      </c>
      <c r="BN731">
        <v>0</v>
      </c>
      <c r="BO731">
        <v>1</v>
      </c>
      <c r="BP731">
        <v>0</v>
      </c>
      <c r="BQ731">
        <v>0</v>
      </c>
      <c r="BS731">
        <v>1</v>
      </c>
      <c r="BT731">
        <v>1</v>
      </c>
      <c r="BU731">
        <v>0</v>
      </c>
      <c r="BV731">
        <v>1</v>
      </c>
      <c r="BW731">
        <v>0</v>
      </c>
      <c r="BX731">
        <v>0</v>
      </c>
      <c r="BY731">
        <v>842</v>
      </c>
      <c r="CG731" s="4">
        <v>1</v>
      </c>
      <c r="CH731" s="4">
        <v>1</v>
      </c>
      <c r="CI731" s="5">
        <v>0</v>
      </c>
      <c r="CJ731" s="5">
        <v>1</v>
      </c>
      <c r="CK731" s="5">
        <v>0</v>
      </c>
      <c r="CL731" s="5">
        <v>0</v>
      </c>
    </row>
    <row r="732" spans="1:90" hidden="1" x14ac:dyDescent="0.2">
      <c r="A732" t="s">
        <v>1296</v>
      </c>
      <c r="B732" t="s">
        <v>1209</v>
      </c>
      <c r="C732" t="s">
        <v>222</v>
      </c>
      <c r="D732">
        <v>2.2000000000000002</v>
      </c>
      <c r="E732" t="s">
        <v>1221</v>
      </c>
      <c r="F732" t="s">
        <v>1222</v>
      </c>
      <c r="G732" t="s">
        <v>92</v>
      </c>
      <c r="H732" t="s">
        <v>1212</v>
      </c>
      <c r="I732">
        <v>6.3210000000000002E-2</v>
      </c>
      <c r="J732">
        <v>1.1552999999999999E-3</v>
      </c>
      <c r="K732">
        <v>1.7078E-3</v>
      </c>
      <c r="L732">
        <v>2003.5</v>
      </c>
      <c r="M732">
        <v>69.521000000000001</v>
      </c>
      <c r="N732">
        <v>0.11515</v>
      </c>
      <c r="O732">
        <v>1555.1</v>
      </c>
      <c r="P732" s="1">
        <v>157470</v>
      </c>
      <c r="Q732">
        <v>-3.3643000000000001</v>
      </c>
      <c r="R732">
        <v>0.94049000000000005</v>
      </c>
      <c r="S732">
        <v>0.93433999999999995</v>
      </c>
      <c r="T732">
        <v>4.0946999999999997E-3</v>
      </c>
      <c r="U732">
        <v>3.1405000000000001E-3</v>
      </c>
      <c r="V732">
        <v>-14.244</v>
      </c>
      <c r="W732">
        <v>-15.260999999999999</v>
      </c>
      <c r="X732">
        <v>6.5537999999999999E-2</v>
      </c>
      <c r="Y732">
        <v>6.3352000000000006E-2</v>
      </c>
      <c r="Z732">
        <v>0.93857000000000002</v>
      </c>
      <c r="AA732">
        <v>0.93447999999999998</v>
      </c>
      <c r="AB732">
        <v>4.1602999999999996E-3</v>
      </c>
      <c r="AC732">
        <v>3.2074999999999998E-3</v>
      </c>
      <c r="AD732">
        <v>33</v>
      </c>
      <c r="AE732">
        <v>33</v>
      </c>
      <c r="AF732">
        <v>0.81847999999999999</v>
      </c>
      <c r="AG732">
        <v>0.30973000000000001</v>
      </c>
      <c r="AH732">
        <v>0.50875000000000004</v>
      </c>
      <c r="AI732">
        <v>33</v>
      </c>
      <c r="AJ732">
        <v>3</v>
      </c>
      <c r="AK732">
        <v>28</v>
      </c>
      <c r="AL732">
        <v>0</v>
      </c>
      <c r="AM732">
        <v>1</v>
      </c>
      <c r="AN732">
        <v>0</v>
      </c>
      <c r="AO732">
        <v>0.96465999999999996</v>
      </c>
      <c r="AP732">
        <v>1</v>
      </c>
      <c r="AQ732">
        <v>1</v>
      </c>
      <c r="AR732" t="s">
        <v>95</v>
      </c>
      <c r="AS732" t="s">
        <v>95</v>
      </c>
      <c r="AT732" t="s">
        <v>95</v>
      </c>
      <c r="AU732" t="s">
        <v>95</v>
      </c>
      <c r="AV732" t="s">
        <v>95</v>
      </c>
      <c r="AW732" t="s">
        <v>95</v>
      </c>
      <c r="AX732" t="s">
        <v>95</v>
      </c>
      <c r="AY732" t="s">
        <v>95</v>
      </c>
      <c r="AZ732" t="s">
        <v>95</v>
      </c>
      <c r="BA732" t="s">
        <v>95</v>
      </c>
      <c r="BB732" t="s">
        <v>95</v>
      </c>
      <c r="BC732" t="s">
        <v>95</v>
      </c>
      <c r="BD732" t="s">
        <v>95</v>
      </c>
      <c r="BI732">
        <v>0</v>
      </c>
      <c r="BL732">
        <v>1</v>
      </c>
      <c r="BM732">
        <v>1</v>
      </c>
      <c r="BS732">
        <v>1</v>
      </c>
      <c r="BT732">
        <v>1</v>
      </c>
      <c r="BU732">
        <v>0</v>
      </c>
      <c r="BV732">
        <v>0</v>
      </c>
      <c r="BW732">
        <v>0</v>
      </c>
      <c r="BX732">
        <v>1</v>
      </c>
      <c r="BY732">
        <v>843</v>
      </c>
      <c r="CG732" s="4">
        <v>1</v>
      </c>
      <c r="CH732" s="4">
        <v>1</v>
      </c>
      <c r="CI732" s="5">
        <v>0</v>
      </c>
      <c r="CJ732" s="5">
        <v>0</v>
      </c>
      <c r="CK732" s="5">
        <v>0</v>
      </c>
      <c r="CL732" s="5">
        <v>1</v>
      </c>
    </row>
    <row r="733" spans="1:90" hidden="1" x14ac:dyDescent="0.2">
      <c r="A733" t="s">
        <v>1297</v>
      </c>
      <c r="B733" t="s">
        <v>1209</v>
      </c>
      <c r="C733" t="s">
        <v>222</v>
      </c>
      <c r="D733">
        <v>2.4</v>
      </c>
      <c r="E733" t="s">
        <v>1224</v>
      </c>
      <c r="F733" t="s">
        <v>1225</v>
      </c>
      <c r="G733" t="s">
        <v>92</v>
      </c>
      <c r="H733" t="s">
        <v>1212</v>
      </c>
      <c r="I733">
        <v>-5.1409999999999997E-2</v>
      </c>
      <c r="J733">
        <v>-5.1381999999999997E-2</v>
      </c>
      <c r="K733">
        <v>-2.0395999999999999E-3</v>
      </c>
      <c r="L733">
        <v>1861.1</v>
      </c>
      <c r="M733">
        <v>-85.477999999999994</v>
      </c>
      <c r="N733">
        <v>87.971000000000004</v>
      </c>
      <c r="O733">
        <v>1.1943E-4</v>
      </c>
      <c r="P733">
        <v>2123.9</v>
      </c>
      <c r="Q733">
        <v>4.1418999999999997</v>
      </c>
      <c r="R733">
        <v>0.32044</v>
      </c>
      <c r="S733">
        <v>0.11656999999999999</v>
      </c>
      <c r="T733">
        <v>1.1873999999999999E-2</v>
      </c>
      <c r="U733">
        <v>1.082E-2</v>
      </c>
      <c r="V733">
        <v>0.32044</v>
      </c>
      <c r="W733">
        <v>0.19688</v>
      </c>
      <c r="X733">
        <v>1.1873999999999999E-2</v>
      </c>
      <c r="Y733">
        <v>1.0819E-2</v>
      </c>
      <c r="Z733">
        <v>0.32578000000000001</v>
      </c>
      <c r="AA733">
        <v>0.20319999999999999</v>
      </c>
      <c r="AB733">
        <v>1.1828E-2</v>
      </c>
      <c r="AC733">
        <v>1.086E-2</v>
      </c>
      <c r="AD733">
        <v>14</v>
      </c>
      <c r="AE733">
        <v>14</v>
      </c>
      <c r="AF733">
        <v>7.3888000000000003E-4</v>
      </c>
      <c r="AG733" s="1">
        <v>9.0939000000000005E-5</v>
      </c>
      <c r="AH733">
        <v>6.4793999999999995E-4</v>
      </c>
      <c r="AI733">
        <v>14</v>
      </c>
      <c r="AJ733">
        <v>13</v>
      </c>
      <c r="AK733">
        <v>1</v>
      </c>
      <c r="AL733">
        <v>0</v>
      </c>
      <c r="AM733">
        <v>0</v>
      </c>
      <c r="AN733">
        <v>1</v>
      </c>
      <c r="AO733">
        <v>0.86353999999999997</v>
      </c>
      <c r="AP733">
        <v>1</v>
      </c>
      <c r="AQ733">
        <v>1</v>
      </c>
      <c r="AR733" t="s">
        <v>94</v>
      </c>
      <c r="AS733" t="s">
        <v>95</v>
      </c>
      <c r="AT733" t="s">
        <v>95</v>
      </c>
      <c r="AU733" t="s">
        <v>95</v>
      </c>
      <c r="AV733" t="s">
        <v>94</v>
      </c>
      <c r="AW733" t="s">
        <v>94</v>
      </c>
      <c r="AX733" t="s">
        <v>95</v>
      </c>
      <c r="AY733" t="s">
        <v>94</v>
      </c>
      <c r="AZ733" t="s">
        <v>95</v>
      </c>
      <c r="BA733" t="s">
        <v>94</v>
      </c>
      <c r="BB733" t="s">
        <v>94</v>
      </c>
      <c r="BC733" t="s">
        <v>94</v>
      </c>
      <c r="BD733" t="s">
        <v>94</v>
      </c>
      <c r="BI733">
        <v>0</v>
      </c>
      <c r="BS733">
        <v>1</v>
      </c>
      <c r="BT733">
        <v>1</v>
      </c>
      <c r="BU733">
        <v>0</v>
      </c>
      <c r="BV733">
        <v>0</v>
      </c>
      <c r="BW733">
        <v>0</v>
      </c>
      <c r="BX733">
        <v>1</v>
      </c>
      <c r="BY733">
        <v>844</v>
      </c>
      <c r="CG733" s="4">
        <v>1</v>
      </c>
      <c r="CH733" s="4">
        <v>1</v>
      </c>
      <c r="CI733" s="5">
        <v>0</v>
      </c>
      <c r="CJ733" s="5">
        <v>0</v>
      </c>
      <c r="CK733" s="5">
        <v>0</v>
      </c>
      <c r="CL733" s="5">
        <v>1</v>
      </c>
    </row>
    <row r="734" spans="1:90" hidden="1" x14ac:dyDescent="0.2">
      <c r="A734" t="s">
        <v>1298</v>
      </c>
      <c r="B734" t="s">
        <v>1209</v>
      </c>
      <c r="C734" t="s">
        <v>222</v>
      </c>
      <c r="D734">
        <v>2.5</v>
      </c>
      <c r="E734" t="s">
        <v>1227</v>
      </c>
      <c r="F734" t="s">
        <v>1228</v>
      </c>
      <c r="G734" t="s">
        <v>1229</v>
      </c>
      <c r="H734" t="s">
        <v>1212</v>
      </c>
      <c r="I734">
        <v>37.667000000000002</v>
      </c>
      <c r="J734">
        <v>1.6288E-2</v>
      </c>
      <c r="K734">
        <v>1.456E-2</v>
      </c>
      <c r="L734">
        <v>2003.1</v>
      </c>
      <c r="M734">
        <v>0.11667</v>
      </c>
      <c r="N734">
        <v>0.85558000000000001</v>
      </c>
      <c r="O734">
        <v>0.11713999999999999</v>
      </c>
      <c r="P734">
        <v>1895.9</v>
      </c>
      <c r="Q734">
        <v>-28.515000000000001</v>
      </c>
      <c r="R734">
        <v>0.60690999999999995</v>
      </c>
      <c r="S734">
        <v>0.43844</v>
      </c>
      <c r="T734">
        <v>0.19397</v>
      </c>
      <c r="U734">
        <v>0.15493000000000001</v>
      </c>
      <c r="V734">
        <v>7.6463000000000003E-2</v>
      </c>
      <c r="W734">
        <v>-0.15442</v>
      </c>
      <c r="X734">
        <v>0.29731000000000002</v>
      </c>
      <c r="Y734">
        <v>0.24482000000000001</v>
      </c>
      <c r="Z734">
        <v>8.7382000000000001E-2</v>
      </c>
      <c r="AA734">
        <v>-0.14077000000000001</v>
      </c>
      <c r="AB734">
        <v>0.29554999999999998</v>
      </c>
      <c r="AC734">
        <v>0.24254999999999999</v>
      </c>
      <c r="AD734">
        <v>11</v>
      </c>
      <c r="AE734">
        <v>11</v>
      </c>
      <c r="AF734">
        <v>1.1688000000000001</v>
      </c>
      <c r="AG734">
        <v>2.0102999999999999E-2</v>
      </c>
      <c r="AH734">
        <v>1.1487000000000001</v>
      </c>
      <c r="AI734">
        <v>20</v>
      </c>
      <c r="AJ734">
        <v>9</v>
      </c>
      <c r="AK734">
        <v>10</v>
      </c>
      <c r="AL734">
        <v>0</v>
      </c>
      <c r="AM734">
        <v>0</v>
      </c>
      <c r="AN734">
        <v>1</v>
      </c>
      <c r="AO734">
        <v>0.87666999999999995</v>
      </c>
      <c r="AP734">
        <v>1</v>
      </c>
      <c r="AQ734">
        <v>1</v>
      </c>
      <c r="AR734" t="s">
        <v>94</v>
      </c>
      <c r="AS734" t="s">
        <v>95</v>
      </c>
      <c r="AT734" t="s">
        <v>95</v>
      </c>
      <c r="AU734" t="s">
        <v>95</v>
      </c>
      <c r="AV734" t="s">
        <v>95</v>
      </c>
      <c r="AW734" t="s">
        <v>95</v>
      </c>
      <c r="AX734" t="s">
        <v>95</v>
      </c>
      <c r="AY734" t="s">
        <v>95</v>
      </c>
      <c r="AZ734" t="s">
        <v>94</v>
      </c>
      <c r="BA734" t="s">
        <v>94</v>
      </c>
      <c r="BB734" t="s">
        <v>94</v>
      </c>
      <c r="BC734" t="s">
        <v>94</v>
      </c>
      <c r="BD734" t="s">
        <v>94</v>
      </c>
      <c r="BI734">
        <v>0</v>
      </c>
      <c r="BS734">
        <v>0</v>
      </c>
      <c r="BT734">
        <v>1</v>
      </c>
      <c r="BU734">
        <v>0</v>
      </c>
      <c r="BV734">
        <v>0</v>
      </c>
      <c r="BW734">
        <v>0</v>
      </c>
      <c r="BX734">
        <v>1</v>
      </c>
      <c r="BY734">
        <v>845</v>
      </c>
      <c r="CG734" s="4">
        <v>0</v>
      </c>
      <c r="CH734" s="4">
        <v>1</v>
      </c>
      <c r="CI734" s="5">
        <v>0</v>
      </c>
      <c r="CJ734" s="5">
        <v>0</v>
      </c>
      <c r="CK734" s="5">
        <v>0</v>
      </c>
      <c r="CL734" s="5">
        <v>1</v>
      </c>
    </row>
    <row r="735" spans="1:90" hidden="1" x14ac:dyDescent="0.2">
      <c r="A735" t="s">
        <v>1299</v>
      </c>
      <c r="B735" t="s">
        <v>1209</v>
      </c>
      <c r="C735" t="s">
        <v>222</v>
      </c>
      <c r="D735">
        <v>2.5</v>
      </c>
      <c r="E735" t="s">
        <v>1227</v>
      </c>
      <c r="F735" t="s">
        <v>1231</v>
      </c>
      <c r="G735" t="s">
        <v>1229</v>
      </c>
      <c r="H735" t="s">
        <v>1212</v>
      </c>
      <c r="I735">
        <v>20.401</v>
      </c>
      <c r="J735">
        <v>1.6889999999999999E-2</v>
      </c>
      <c r="K735">
        <v>1.5458E-2</v>
      </c>
      <c r="L735">
        <v>2003.1</v>
      </c>
      <c r="M735">
        <v>0.21540999999999999</v>
      </c>
      <c r="N735">
        <v>0.8992</v>
      </c>
      <c r="O735">
        <v>0.12388</v>
      </c>
      <c r="P735">
        <v>1899.8</v>
      </c>
      <c r="Q735">
        <v>-30.274000000000001</v>
      </c>
      <c r="R735">
        <v>0.82120000000000004</v>
      </c>
      <c r="S735">
        <v>0.74458000000000002</v>
      </c>
      <c r="T735">
        <v>0.10539</v>
      </c>
      <c r="U735">
        <v>8.8321999999999998E-2</v>
      </c>
      <c r="V735">
        <v>0.13764000000000001</v>
      </c>
      <c r="W735">
        <v>-7.7943999999999999E-2</v>
      </c>
      <c r="X735">
        <v>0.23144999999999999</v>
      </c>
      <c r="Y735">
        <v>0.1671</v>
      </c>
      <c r="Z735">
        <v>0.15176999999999999</v>
      </c>
      <c r="AA735">
        <v>-6.0292999999999999E-2</v>
      </c>
      <c r="AB735">
        <v>0.22955</v>
      </c>
      <c r="AC735">
        <v>0.16489000000000001</v>
      </c>
      <c r="AD735">
        <v>11</v>
      </c>
      <c r="AE735">
        <v>11</v>
      </c>
      <c r="AF735">
        <v>1.1121000000000001</v>
      </c>
      <c r="AG735">
        <v>0.12626000000000001</v>
      </c>
      <c r="AH735">
        <v>0.98584000000000005</v>
      </c>
      <c r="AI735">
        <v>20</v>
      </c>
      <c r="AJ735">
        <v>3</v>
      </c>
      <c r="AK735">
        <v>10</v>
      </c>
      <c r="AL735">
        <v>1</v>
      </c>
      <c r="AM735">
        <v>0</v>
      </c>
      <c r="AN735">
        <v>1</v>
      </c>
      <c r="AO735">
        <v>0.90813999999999995</v>
      </c>
      <c r="AP735">
        <v>1</v>
      </c>
      <c r="AQ735">
        <v>1</v>
      </c>
      <c r="AR735" t="s">
        <v>95</v>
      </c>
      <c r="AS735" t="s">
        <v>95</v>
      </c>
      <c r="AT735" t="s">
        <v>95</v>
      </c>
      <c r="AU735" t="s">
        <v>95</v>
      </c>
      <c r="AV735" t="s">
        <v>95</v>
      </c>
      <c r="AW735" t="s">
        <v>95</v>
      </c>
      <c r="AX735" t="s">
        <v>95</v>
      </c>
      <c r="AY735" t="s">
        <v>95</v>
      </c>
      <c r="AZ735" t="s">
        <v>94</v>
      </c>
      <c r="BA735" t="s">
        <v>95</v>
      </c>
      <c r="BB735" t="s">
        <v>94</v>
      </c>
      <c r="BC735" t="s">
        <v>95</v>
      </c>
      <c r="BD735" t="s">
        <v>94</v>
      </c>
      <c r="BI735">
        <v>0</v>
      </c>
      <c r="BL735">
        <v>1</v>
      </c>
      <c r="BS735">
        <v>0</v>
      </c>
      <c r="BT735">
        <v>1</v>
      </c>
      <c r="BU735">
        <v>0</v>
      </c>
      <c r="BV735">
        <v>0</v>
      </c>
      <c r="BW735">
        <v>0</v>
      </c>
      <c r="BX735">
        <v>0</v>
      </c>
      <c r="BY735">
        <v>846</v>
      </c>
      <c r="BZ735" t="s">
        <v>123</v>
      </c>
      <c r="CG735" s="4">
        <v>1</v>
      </c>
      <c r="CH735" s="4">
        <v>1</v>
      </c>
      <c r="CI735" s="5">
        <v>0</v>
      </c>
      <c r="CJ735" s="5">
        <v>0</v>
      </c>
      <c r="CK735" s="5">
        <v>0</v>
      </c>
      <c r="CL735" s="5">
        <v>0</v>
      </c>
    </row>
    <row r="736" spans="1:90" hidden="1" x14ac:dyDescent="0.2">
      <c r="A736" t="s">
        <v>1300</v>
      </c>
      <c r="B736" t="s">
        <v>1209</v>
      </c>
      <c r="C736" t="s">
        <v>222</v>
      </c>
      <c r="D736">
        <v>2.9</v>
      </c>
      <c r="E736" t="s">
        <v>437</v>
      </c>
      <c r="F736" t="s">
        <v>438</v>
      </c>
      <c r="G736" t="s">
        <v>92</v>
      </c>
      <c r="H736" t="s">
        <v>1212</v>
      </c>
      <c r="I736">
        <v>0.18895000000000001</v>
      </c>
      <c r="J736">
        <v>3.9121E-3</v>
      </c>
      <c r="K736">
        <v>3.1401999999999999E-2</v>
      </c>
      <c r="L736">
        <v>2000.2</v>
      </c>
      <c r="M736">
        <v>23.257999999999999</v>
      </c>
      <c r="N736">
        <v>0.95301999999999998</v>
      </c>
      <c r="O736">
        <v>1554.6</v>
      </c>
      <c r="P736" s="1">
        <v>157510</v>
      </c>
      <c r="Q736">
        <v>-62.334000000000003</v>
      </c>
      <c r="R736">
        <v>0.98443000000000003</v>
      </c>
      <c r="S736">
        <v>0.98209999999999997</v>
      </c>
      <c r="T736">
        <v>2.9818999999999998E-2</v>
      </c>
      <c r="U736">
        <v>2.0718E-2</v>
      </c>
      <c r="V736">
        <v>-7.0331999999999999</v>
      </c>
      <c r="W736">
        <v>-7.7983000000000002</v>
      </c>
      <c r="X736">
        <v>0.67742999999999998</v>
      </c>
      <c r="Y736">
        <v>0.63385999999999998</v>
      </c>
      <c r="Z736">
        <v>0.94216999999999995</v>
      </c>
      <c r="AA736">
        <v>0.93666000000000005</v>
      </c>
      <c r="AB736">
        <v>5.7479000000000002E-2</v>
      </c>
      <c r="AC736">
        <v>4.9501999999999997E-2</v>
      </c>
      <c r="AD736">
        <v>24</v>
      </c>
      <c r="AE736">
        <v>24</v>
      </c>
      <c r="AF736">
        <v>0.94244000000000006</v>
      </c>
      <c r="AG736">
        <v>0.22034999999999999</v>
      </c>
      <c r="AH736">
        <v>0.72209000000000001</v>
      </c>
      <c r="AI736">
        <v>27</v>
      </c>
      <c r="AJ736">
        <v>2</v>
      </c>
      <c r="AK736">
        <v>23</v>
      </c>
      <c r="AL736">
        <v>0</v>
      </c>
      <c r="AM736">
        <v>0</v>
      </c>
      <c r="AN736">
        <v>0</v>
      </c>
      <c r="AO736">
        <v>0.96108000000000005</v>
      </c>
      <c r="AP736">
        <v>1</v>
      </c>
      <c r="AQ736">
        <v>1</v>
      </c>
      <c r="AR736" t="s">
        <v>95</v>
      </c>
      <c r="AS736" t="s">
        <v>95</v>
      </c>
      <c r="AT736" t="s">
        <v>95</v>
      </c>
      <c r="AU736" t="s">
        <v>95</v>
      </c>
      <c r="AV736" t="s">
        <v>95</v>
      </c>
      <c r="AW736" t="s">
        <v>95</v>
      </c>
      <c r="AX736" t="s">
        <v>95</v>
      </c>
      <c r="AY736" t="s">
        <v>95</v>
      </c>
      <c r="AZ736" t="s">
        <v>95</v>
      </c>
      <c r="BA736" t="s">
        <v>95</v>
      </c>
      <c r="BB736" t="s">
        <v>95</v>
      </c>
      <c r="BC736" t="s">
        <v>95</v>
      </c>
      <c r="BD736" t="s">
        <v>95</v>
      </c>
      <c r="BI736">
        <v>0</v>
      </c>
      <c r="BL736">
        <v>1</v>
      </c>
      <c r="BM736">
        <v>1</v>
      </c>
      <c r="BS736">
        <v>1</v>
      </c>
      <c r="BT736">
        <v>1</v>
      </c>
      <c r="BU736">
        <v>0</v>
      </c>
      <c r="BV736">
        <v>0</v>
      </c>
      <c r="BW736">
        <v>0</v>
      </c>
      <c r="BX736">
        <v>1</v>
      </c>
      <c r="BY736">
        <v>847</v>
      </c>
      <c r="CG736" s="4">
        <v>1</v>
      </c>
      <c r="CH736" s="4">
        <v>1</v>
      </c>
      <c r="CI736" s="5">
        <v>0</v>
      </c>
      <c r="CJ736" s="5">
        <v>0</v>
      </c>
      <c r="CK736" s="5">
        <v>0</v>
      </c>
      <c r="CL736" s="5">
        <v>1</v>
      </c>
    </row>
    <row r="737" spans="1:90" hidden="1" x14ac:dyDescent="0.2">
      <c r="A737" t="s">
        <v>1301</v>
      </c>
      <c r="B737" t="s">
        <v>1209</v>
      </c>
      <c r="C737" t="s">
        <v>222</v>
      </c>
      <c r="D737">
        <v>4.0999999999999996</v>
      </c>
      <c r="E737" t="s">
        <v>129</v>
      </c>
      <c r="F737" t="s">
        <v>130</v>
      </c>
      <c r="G737" t="s">
        <v>131</v>
      </c>
      <c r="H737" t="s">
        <v>1212</v>
      </c>
      <c r="I737">
        <v>0.14057</v>
      </c>
      <c r="J737">
        <v>0.14055999999999999</v>
      </c>
      <c r="K737">
        <v>4.0917000000000003</v>
      </c>
      <c r="L737">
        <v>2092.6</v>
      </c>
      <c r="M737">
        <v>31.263000000000002</v>
      </c>
      <c r="N737" s="1">
        <v>1430400</v>
      </c>
      <c r="O737">
        <v>0.17673</v>
      </c>
      <c r="P737">
        <v>1979.5</v>
      </c>
      <c r="Q737">
        <v>-8209.2000000000007</v>
      </c>
      <c r="R737">
        <v>0.78976000000000002</v>
      </c>
      <c r="S737">
        <v>0.75266</v>
      </c>
      <c r="T737">
        <v>13.26</v>
      </c>
      <c r="U737">
        <v>10.407</v>
      </c>
      <c r="V737">
        <v>0.78976000000000002</v>
      </c>
      <c r="W737">
        <v>0.76639999999999997</v>
      </c>
      <c r="X737">
        <v>13.26</v>
      </c>
      <c r="Y737">
        <v>10.407</v>
      </c>
      <c r="Z737">
        <v>0.73406000000000005</v>
      </c>
      <c r="AA737">
        <v>0.70450999999999997</v>
      </c>
      <c r="AB737">
        <v>14.913</v>
      </c>
      <c r="AC737">
        <v>12.172000000000001</v>
      </c>
      <c r="AD737">
        <v>21</v>
      </c>
      <c r="AE737">
        <v>16</v>
      </c>
      <c r="AF737" s="1">
        <v>6.991E-5</v>
      </c>
      <c r="AG737" s="1">
        <v>3.1696999999999999E-6</v>
      </c>
      <c r="AH737" s="1">
        <v>6.6740000000000001E-5</v>
      </c>
      <c r="AI737">
        <v>21</v>
      </c>
      <c r="AJ737">
        <v>1</v>
      </c>
      <c r="AK737">
        <v>20</v>
      </c>
      <c r="AL737">
        <v>0</v>
      </c>
      <c r="AM737">
        <v>0</v>
      </c>
      <c r="AN737">
        <v>1</v>
      </c>
      <c r="AO737">
        <v>0.79647999999999997</v>
      </c>
      <c r="AP737">
        <v>0</v>
      </c>
      <c r="AQ737">
        <v>1</v>
      </c>
      <c r="AR737" t="s">
        <v>95</v>
      </c>
      <c r="AS737" t="s">
        <v>95</v>
      </c>
      <c r="AT737" t="s">
        <v>95</v>
      </c>
      <c r="AU737" t="s">
        <v>94</v>
      </c>
      <c r="AV737" t="s">
        <v>95</v>
      </c>
      <c r="AW737" t="s">
        <v>94</v>
      </c>
      <c r="AX737" t="s">
        <v>95</v>
      </c>
      <c r="AY737" t="s">
        <v>94</v>
      </c>
      <c r="AZ737" t="s">
        <v>95</v>
      </c>
      <c r="BA737" t="s">
        <v>94</v>
      </c>
      <c r="BB737" t="s">
        <v>94</v>
      </c>
      <c r="BC737" t="s">
        <v>94</v>
      </c>
      <c r="BD737" t="s">
        <v>94</v>
      </c>
      <c r="BI737">
        <v>0</v>
      </c>
      <c r="BJ737" t="s">
        <v>132</v>
      </c>
      <c r="BK737" t="s">
        <v>133</v>
      </c>
      <c r="BL737">
        <v>1</v>
      </c>
      <c r="BM737">
        <v>1</v>
      </c>
      <c r="BN737">
        <v>0</v>
      </c>
      <c r="BO737">
        <v>0</v>
      </c>
      <c r="BP737">
        <v>0</v>
      </c>
      <c r="BQ737">
        <v>0</v>
      </c>
      <c r="BS737">
        <v>1</v>
      </c>
      <c r="BT737">
        <v>1</v>
      </c>
      <c r="BU737">
        <v>0</v>
      </c>
      <c r="BV737">
        <v>0</v>
      </c>
      <c r="BW737">
        <v>0</v>
      </c>
      <c r="BX737">
        <v>0</v>
      </c>
      <c r="BY737">
        <v>848</v>
      </c>
      <c r="CG737" s="4">
        <v>1</v>
      </c>
      <c r="CH737" s="4">
        <v>1</v>
      </c>
      <c r="CI737" s="5">
        <v>0</v>
      </c>
      <c r="CJ737" s="5">
        <v>0</v>
      </c>
      <c r="CK737" s="5">
        <v>0</v>
      </c>
      <c r="CL737" s="5">
        <v>0</v>
      </c>
    </row>
    <row r="738" spans="1:90" hidden="1" x14ac:dyDescent="0.2">
      <c r="A738" t="s">
        <v>1302</v>
      </c>
      <c r="B738" t="s">
        <v>1209</v>
      </c>
      <c r="C738" t="s">
        <v>222</v>
      </c>
      <c r="D738">
        <v>4.0999999999999996</v>
      </c>
      <c r="E738" t="s">
        <v>129</v>
      </c>
      <c r="F738" t="s">
        <v>135</v>
      </c>
      <c r="G738" t="s">
        <v>136</v>
      </c>
      <c r="H738" t="s">
        <v>1212</v>
      </c>
      <c r="I738">
        <v>0.14324999999999999</v>
      </c>
      <c r="J738">
        <v>0.14324000000000001</v>
      </c>
      <c r="K738">
        <v>3.8085</v>
      </c>
      <c r="L738">
        <v>2094.5</v>
      </c>
      <c r="M738">
        <v>30.677</v>
      </c>
      <c r="N738" s="1">
        <v>2274900</v>
      </c>
      <c r="O738">
        <v>0.22616</v>
      </c>
      <c r="P738">
        <v>1981.9</v>
      </c>
      <c r="Q738">
        <v>-7639.7</v>
      </c>
      <c r="R738">
        <v>0.73538999999999999</v>
      </c>
      <c r="S738">
        <v>0.68576999999999999</v>
      </c>
      <c r="T738">
        <v>13.573</v>
      </c>
      <c r="U738">
        <v>10.837</v>
      </c>
      <c r="V738">
        <v>0.73538999999999999</v>
      </c>
      <c r="W738">
        <v>0.70426</v>
      </c>
      <c r="X738">
        <v>13.573</v>
      </c>
      <c r="Y738">
        <v>10.837</v>
      </c>
      <c r="Z738">
        <v>0.69269999999999998</v>
      </c>
      <c r="AA738">
        <v>0.65654000000000001</v>
      </c>
      <c r="AB738">
        <v>14.627000000000001</v>
      </c>
      <c r="AC738">
        <v>11.56</v>
      </c>
      <c r="AD738">
        <v>20</v>
      </c>
      <c r="AE738">
        <v>15</v>
      </c>
      <c r="AF738" s="1">
        <v>4.3958000000000002E-5</v>
      </c>
      <c r="AG738" s="1">
        <v>1.9929999999999998E-6</v>
      </c>
      <c r="AH738" s="1">
        <v>4.1964E-5</v>
      </c>
      <c r="AI738">
        <v>20</v>
      </c>
      <c r="AJ738">
        <v>0</v>
      </c>
      <c r="AK738">
        <v>19</v>
      </c>
      <c r="AL738">
        <v>0</v>
      </c>
      <c r="AM738">
        <v>0</v>
      </c>
      <c r="AN738">
        <v>1</v>
      </c>
      <c r="AO738">
        <v>0.71303000000000005</v>
      </c>
      <c r="AP738">
        <v>0</v>
      </c>
      <c r="AQ738">
        <v>1</v>
      </c>
      <c r="AR738" t="s">
        <v>95</v>
      </c>
      <c r="AS738" t="s">
        <v>95</v>
      </c>
      <c r="AT738" t="s">
        <v>95</v>
      </c>
      <c r="AU738" t="s">
        <v>94</v>
      </c>
      <c r="AV738" t="s">
        <v>95</v>
      </c>
      <c r="AW738" t="s">
        <v>94</v>
      </c>
      <c r="AX738" t="s">
        <v>95</v>
      </c>
      <c r="AY738" t="s">
        <v>94</v>
      </c>
      <c r="AZ738" t="s">
        <v>95</v>
      </c>
      <c r="BA738" t="s">
        <v>94</v>
      </c>
      <c r="BB738" t="s">
        <v>94</v>
      </c>
      <c r="BC738" t="s">
        <v>94</v>
      </c>
      <c r="BD738" t="s">
        <v>94</v>
      </c>
      <c r="BI738">
        <v>0</v>
      </c>
      <c r="BJ738" t="s">
        <v>137</v>
      </c>
      <c r="BK738" t="s">
        <v>138</v>
      </c>
      <c r="BL738">
        <v>1</v>
      </c>
      <c r="BM738">
        <v>1</v>
      </c>
      <c r="BN738">
        <v>0</v>
      </c>
      <c r="BO738">
        <v>0</v>
      </c>
      <c r="BP738">
        <v>0</v>
      </c>
      <c r="BQ738">
        <v>1</v>
      </c>
      <c r="BS738">
        <v>1</v>
      </c>
      <c r="BT738">
        <v>1</v>
      </c>
      <c r="BU738">
        <v>0</v>
      </c>
      <c r="BV738">
        <v>0</v>
      </c>
      <c r="BW738">
        <v>0</v>
      </c>
      <c r="BX738">
        <v>1</v>
      </c>
      <c r="BY738">
        <v>849</v>
      </c>
      <c r="CG738" s="4">
        <v>1</v>
      </c>
      <c r="CH738" s="4">
        <v>1</v>
      </c>
      <c r="CI738" s="5">
        <v>0</v>
      </c>
      <c r="CJ738" s="5">
        <v>0</v>
      </c>
      <c r="CK738" s="5">
        <v>0</v>
      </c>
      <c r="CL738" s="5">
        <v>1</v>
      </c>
    </row>
    <row r="739" spans="1:90" hidden="1" x14ac:dyDescent="0.2">
      <c r="A739" t="s">
        <v>1303</v>
      </c>
      <c r="B739" t="s">
        <v>1209</v>
      </c>
      <c r="C739" t="s">
        <v>222</v>
      </c>
      <c r="D739">
        <v>4.5</v>
      </c>
      <c r="E739" t="s">
        <v>1236</v>
      </c>
      <c r="F739" t="s">
        <v>1237</v>
      </c>
      <c r="G739" t="s">
        <v>92</v>
      </c>
      <c r="H739" t="s">
        <v>1212</v>
      </c>
      <c r="I739">
        <v>0.49182999999999999</v>
      </c>
      <c r="J739">
        <v>5.8053999999999996E-3</v>
      </c>
      <c r="K739">
        <v>5.1837000000000001E-2</v>
      </c>
      <c r="L739">
        <v>2006.5</v>
      </c>
      <c r="M739">
        <v>8.9349000000000007</v>
      </c>
      <c r="N739">
        <v>0.92490000000000006</v>
      </c>
      <c r="O739">
        <v>1554.1</v>
      </c>
      <c r="P739" s="1">
        <v>157580</v>
      </c>
      <c r="Q739">
        <v>-103.56</v>
      </c>
      <c r="R739">
        <v>0.99048999999999998</v>
      </c>
      <c r="S739">
        <v>0.98812</v>
      </c>
      <c r="T739">
        <v>2.7262000000000002E-2</v>
      </c>
      <c r="U739">
        <v>2.3630000000000002E-2</v>
      </c>
      <c r="V739">
        <v>-6.0119999999999996</v>
      </c>
      <c r="W739">
        <v>-7.0907999999999998</v>
      </c>
      <c r="X739">
        <v>0.74038999999999999</v>
      </c>
      <c r="Y739">
        <v>0.68555999999999995</v>
      </c>
      <c r="Z739">
        <v>0.87419999999999998</v>
      </c>
      <c r="AA739">
        <v>0.85484000000000004</v>
      </c>
      <c r="AB739">
        <v>9.9170999999999995E-2</v>
      </c>
      <c r="AC739">
        <v>8.7243000000000001E-2</v>
      </c>
      <c r="AD739">
        <v>16</v>
      </c>
      <c r="AE739">
        <v>16</v>
      </c>
      <c r="AF739">
        <v>1.0362</v>
      </c>
      <c r="AG739">
        <v>0.11558</v>
      </c>
      <c r="AH739">
        <v>0.92064000000000001</v>
      </c>
      <c r="AI739">
        <v>17</v>
      </c>
      <c r="AJ739">
        <v>0</v>
      </c>
      <c r="AK739">
        <v>15</v>
      </c>
      <c r="AL739">
        <v>0</v>
      </c>
      <c r="AM739">
        <v>0</v>
      </c>
      <c r="AN739">
        <v>0</v>
      </c>
      <c r="AO739">
        <v>0.94220000000000004</v>
      </c>
      <c r="AP739">
        <v>1</v>
      </c>
      <c r="AQ739">
        <v>1</v>
      </c>
      <c r="AR739" t="s">
        <v>95</v>
      </c>
      <c r="AS739" t="s">
        <v>95</v>
      </c>
      <c r="AT739" t="s">
        <v>95</v>
      </c>
      <c r="AU739" t="s">
        <v>95</v>
      </c>
      <c r="AV739" t="s">
        <v>95</v>
      </c>
      <c r="AW739" t="s">
        <v>95</v>
      </c>
      <c r="AX739" t="s">
        <v>95</v>
      </c>
      <c r="AY739" t="s">
        <v>95</v>
      </c>
      <c r="AZ739" t="s">
        <v>95</v>
      </c>
      <c r="BA739" t="s">
        <v>95</v>
      </c>
      <c r="BB739" t="s">
        <v>95</v>
      </c>
      <c r="BC739" t="s">
        <v>95</v>
      </c>
      <c r="BD739" t="s">
        <v>95</v>
      </c>
      <c r="BI739">
        <v>0</v>
      </c>
      <c r="BL739">
        <v>1</v>
      </c>
      <c r="BM739">
        <v>1</v>
      </c>
      <c r="BS739">
        <v>1</v>
      </c>
      <c r="BT739">
        <v>1</v>
      </c>
      <c r="BU739">
        <v>0</v>
      </c>
      <c r="BV739">
        <v>0</v>
      </c>
      <c r="BW739">
        <v>0</v>
      </c>
      <c r="BX739">
        <v>1</v>
      </c>
      <c r="BY739">
        <v>850</v>
      </c>
      <c r="CG739" s="4">
        <v>1</v>
      </c>
      <c r="CH739" s="4">
        <v>1</v>
      </c>
      <c r="CI739" s="5">
        <v>0</v>
      </c>
      <c r="CJ739" s="5">
        <v>0</v>
      </c>
      <c r="CK739" s="5">
        <v>0</v>
      </c>
      <c r="CL739" s="5">
        <v>1</v>
      </c>
    </row>
    <row r="740" spans="1:90" x14ac:dyDescent="0.2">
      <c r="A740" t="s">
        <v>1304</v>
      </c>
      <c r="B740" t="s">
        <v>1305</v>
      </c>
      <c r="C740" t="s">
        <v>147</v>
      </c>
      <c r="D740">
        <v>3.3</v>
      </c>
      <c r="E740" t="s">
        <v>148</v>
      </c>
      <c r="F740" t="s">
        <v>149</v>
      </c>
      <c r="G740" t="s">
        <v>150</v>
      </c>
      <c r="H740" t="s">
        <v>1306</v>
      </c>
      <c r="I740">
        <v>0.22255</v>
      </c>
      <c r="J740">
        <v>9.1753000000000001E-2</v>
      </c>
      <c r="K740">
        <v>195.47</v>
      </c>
      <c r="L740">
        <v>2014.2</v>
      </c>
      <c r="M740">
        <v>19.745999999999999</v>
      </c>
      <c r="N740">
        <v>13134</v>
      </c>
      <c r="O740">
        <v>9.5034999999999998E-4</v>
      </c>
      <c r="P740">
        <v>1844.3</v>
      </c>
      <c r="Q740" s="1">
        <v>-387650</v>
      </c>
      <c r="R740">
        <v>0.98273999999999995</v>
      </c>
      <c r="S740">
        <v>0.98172999999999999</v>
      </c>
      <c r="T740">
        <v>486.83</v>
      </c>
      <c r="U740">
        <v>327.67</v>
      </c>
      <c r="V740">
        <v>0.95028999999999997</v>
      </c>
      <c r="W740">
        <v>0.94838</v>
      </c>
      <c r="X740">
        <v>826.24</v>
      </c>
      <c r="Y740">
        <v>584.26</v>
      </c>
      <c r="Z740">
        <v>0.70108000000000004</v>
      </c>
      <c r="AA740">
        <v>0.68957999999999997</v>
      </c>
      <c r="AB740">
        <v>2026.1</v>
      </c>
      <c r="AC740">
        <v>1678.5</v>
      </c>
      <c r="AD740">
        <v>55</v>
      </c>
      <c r="AE740">
        <v>55</v>
      </c>
      <c r="AF740">
        <v>0.89917999999999998</v>
      </c>
      <c r="AG740">
        <v>2.2840999999999999E-4</v>
      </c>
      <c r="AH740">
        <v>0.89895000000000003</v>
      </c>
      <c r="AI740">
        <v>55</v>
      </c>
      <c r="AJ740">
        <v>1</v>
      </c>
      <c r="AK740">
        <v>54</v>
      </c>
      <c r="AL740">
        <v>0</v>
      </c>
      <c r="AM740">
        <v>0</v>
      </c>
      <c r="AN740">
        <v>1</v>
      </c>
      <c r="AO740">
        <v>0.94969999999999999</v>
      </c>
      <c r="AP740">
        <v>0</v>
      </c>
      <c r="AQ740">
        <v>0</v>
      </c>
      <c r="AR740" t="s">
        <v>95</v>
      </c>
      <c r="AS740" t="s">
        <v>95</v>
      </c>
      <c r="AT740" t="s">
        <v>95</v>
      </c>
      <c r="AU740" t="s">
        <v>95</v>
      </c>
      <c r="AV740" t="s">
        <v>95</v>
      </c>
      <c r="AW740" t="s">
        <v>95</v>
      </c>
      <c r="AX740" t="s">
        <v>95</v>
      </c>
      <c r="AY740" t="s">
        <v>95</v>
      </c>
      <c r="AZ740" t="s">
        <v>95</v>
      </c>
      <c r="BA740" t="s">
        <v>95</v>
      </c>
      <c r="BB740" t="s">
        <v>95</v>
      </c>
      <c r="BC740" t="s">
        <v>95</v>
      </c>
      <c r="BD740" t="s">
        <v>95</v>
      </c>
      <c r="BH740" t="s">
        <v>151</v>
      </c>
      <c r="BI740">
        <v>0</v>
      </c>
      <c r="BL740">
        <v>1</v>
      </c>
      <c r="BM740">
        <v>1</v>
      </c>
      <c r="BN740">
        <v>0</v>
      </c>
      <c r="BO740">
        <v>0</v>
      </c>
      <c r="BP740">
        <v>1</v>
      </c>
      <c r="BQ740">
        <v>1</v>
      </c>
      <c r="BS740">
        <v>1</v>
      </c>
      <c r="BT740">
        <v>1</v>
      </c>
      <c r="BU740">
        <v>0</v>
      </c>
      <c r="BV740">
        <v>0</v>
      </c>
      <c r="BW740">
        <v>1</v>
      </c>
      <c r="BX740">
        <v>1</v>
      </c>
      <c r="BY740">
        <v>851</v>
      </c>
      <c r="CG740" s="4">
        <v>1</v>
      </c>
      <c r="CH740" s="4">
        <v>1</v>
      </c>
      <c r="CI740" s="5">
        <v>0</v>
      </c>
      <c r="CJ740" s="5">
        <v>0</v>
      </c>
      <c r="CK740" s="5">
        <v>1</v>
      </c>
      <c r="CL740" s="5">
        <v>1</v>
      </c>
    </row>
    <row r="741" spans="1:90" hidden="1" x14ac:dyDescent="0.2">
      <c r="A741" t="s">
        <v>1307</v>
      </c>
      <c r="B741" t="s">
        <v>1305</v>
      </c>
      <c r="C741" t="s">
        <v>153</v>
      </c>
      <c r="D741">
        <v>1.1000000000000001</v>
      </c>
      <c r="E741" t="s">
        <v>90</v>
      </c>
      <c r="F741" t="s">
        <v>1308</v>
      </c>
      <c r="G741" t="s">
        <v>1309</v>
      </c>
      <c r="H741" t="s">
        <v>1306</v>
      </c>
      <c r="I741">
        <v>0.27762999999999999</v>
      </c>
      <c r="J741">
        <v>0.12664</v>
      </c>
      <c r="K741">
        <v>11742</v>
      </c>
      <c r="L741">
        <v>2019.4</v>
      </c>
      <c r="M741">
        <v>15.827999999999999</v>
      </c>
      <c r="N741" s="1">
        <v>179330</v>
      </c>
      <c r="O741" s="1">
        <v>2.4198999999999999E-6</v>
      </c>
      <c r="P741">
        <v>1827.5</v>
      </c>
      <c r="Q741" s="1">
        <v>-23622000</v>
      </c>
      <c r="R741">
        <v>0.99324000000000001</v>
      </c>
      <c r="S741">
        <v>0.98817999999999995</v>
      </c>
      <c r="T741">
        <v>2220.6999999999998</v>
      </c>
      <c r="U741">
        <v>1726.3</v>
      </c>
      <c r="V741">
        <v>0.97497999999999996</v>
      </c>
      <c r="W741">
        <v>0.96496999999999999</v>
      </c>
      <c r="X741">
        <v>4273.6000000000004</v>
      </c>
      <c r="Y741">
        <v>3741.4</v>
      </c>
      <c r="Z741">
        <v>0.99173999999999995</v>
      </c>
      <c r="AA741">
        <v>0.98843999999999999</v>
      </c>
      <c r="AB741">
        <v>2455</v>
      </c>
      <c r="AC741">
        <v>1866.4</v>
      </c>
      <c r="AD741">
        <v>8</v>
      </c>
      <c r="AE741">
        <v>8</v>
      </c>
      <c r="AF741">
        <v>0.73151999999999995</v>
      </c>
      <c r="AG741">
        <v>0.28439999999999999</v>
      </c>
      <c r="AH741">
        <v>0.44712000000000002</v>
      </c>
      <c r="AI741">
        <v>8</v>
      </c>
      <c r="AJ741">
        <v>0</v>
      </c>
      <c r="AK741">
        <v>7</v>
      </c>
      <c r="AL741">
        <v>0</v>
      </c>
      <c r="AM741">
        <v>0</v>
      </c>
      <c r="AN741">
        <v>0</v>
      </c>
      <c r="AO741">
        <v>0.85560999999999998</v>
      </c>
      <c r="AP741">
        <v>0</v>
      </c>
      <c r="AQ741">
        <v>0</v>
      </c>
      <c r="AR741" t="s">
        <v>95</v>
      </c>
      <c r="AS741" t="s">
        <v>95</v>
      </c>
      <c r="AT741" t="s">
        <v>95</v>
      </c>
      <c r="AU741" t="s">
        <v>95</v>
      </c>
      <c r="AV741" t="s">
        <v>95</v>
      </c>
      <c r="AW741" t="s">
        <v>95</v>
      </c>
      <c r="AX741" t="s">
        <v>95</v>
      </c>
      <c r="AY741" t="s">
        <v>95</v>
      </c>
      <c r="AZ741" t="s">
        <v>95</v>
      </c>
      <c r="BA741" t="s">
        <v>95</v>
      </c>
      <c r="BB741" t="s">
        <v>95</v>
      </c>
      <c r="BC741" t="s">
        <v>95</v>
      </c>
      <c r="BD741" t="s">
        <v>95</v>
      </c>
      <c r="BI741">
        <v>0</v>
      </c>
      <c r="BL741">
        <v>1</v>
      </c>
      <c r="BM741">
        <v>1</v>
      </c>
      <c r="BN741">
        <v>0</v>
      </c>
      <c r="BO741">
        <v>0</v>
      </c>
      <c r="BP741">
        <v>0</v>
      </c>
      <c r="BQ741">
        <v>0</v>
      </c>
      <c r="BS741">
        <v>1</v>
      </c>
      <c r="BT741">
        <v>1</v>
      </c>
      <c r="BU741">
        <v>0</v>
      </c>
      <c r="BV741">
        <v>0</v>
      </c>
      <c r="BW741">
        <v>0</v>
      </c>
      <c r="BX741">
        <v>0</v>
      </c>
      <c r="BY741">
        <v>852</v>
      </c>
      <c r="CG741" s="4">
        <v>1</v>
      </c>
      <c r="CH741" s="4">
        <v>1</v>
      </c>
      <c r="CI741" s="5">
        <v>0</v>
      </c>
      <c r="CJ741" s="5">
        <v>0</v>
      </c>
      <c r="CK741" s="5">
        <v>0</v>
      </c>
      <c r="CL741" s="5">
        <v>0</v>
      </c>
    </row>
    <row r="742" spans="1:90" hidden="1" x14ac:dyDescent="0.2">
      <c r="A742" t="s">
        <v>1310</v>
      </c>
      <c r="B742" t="s">
        <v>1305</v>
      </c>
      <c r="C742" t="s">
        <v>153</v>
      </c>
      <c r="D742">
        <v>1.1000000000000001</v>
      </c>
      <c r="E742" t="s">
        <v>90</v>
      </c>
      <c r="F742" t="s">
        <v>1308</v>
      </c>
      <c r="G742" t="s">
        <v>996</v>
      </c>
      <c r="H742" t="s">
        <v>1306</v>
      </c>
      <c r="I742">
        <v>0.28641</v>
      </c>
      <c r="J742">
        <v>0.11767</v>
      </c>
      <c r="K742">
        <v>1.3669000000000001E-3</v>
      </c>
      <c r="L742">
        <v>2018.7</v>
      </c>
      <c r="M742">
        <v>15.343</v>
      </c>
      <c r="N742">
        <v>2.0549999999999999E-2</v>
      </c>
      <c r="O742">
        <v>1.7042999999999999</v>
      </c>
      <c r="P742">
        <v>2062.4</v>
      </c>
      <c r="Q742">
        <v>-2.7490999999999999</v>
      </c>
      <c r="R742">
        <v>0.99151</v>
      </c>
      <c r="S742">
        <v>0.98514000000000002</v>
      </c>
      <c r="T742">
        <v>2.9024999999999998E-4</v>
      </c>
      <c r="U742">
        <v>2.2929E-4</v>
      </c>
      <c r="V742">
        <v>0.96816999999999998</v>
      </c>
      <c r="W742">
        <v>0.95543999999999996</v>
      </c>
      <c r="X742">
        <v>5.6190000000000005E-4</v>
      </c>
      <c r="Y742">
        <v>4.9324000000000004E-4</v>
      </c>
      <c r="Z742">
        <v>0.98878999999999995</v>
      </c>
      <c r="AA742">
        <v>0.98431000000000002</v>
      </c>
      <c r="AB742">
        <v>3.3347999999999999E-4</v>
      </c>
      <c r="AC742">
        <v>2.4500999999999999E-4</v>
      </c>
      <c r="AD742">
        <v>8</v>
      </c>
      <c r="AE742">
        <v>8</v>
      </c>
      <c r="AF742">
        <v>0.77185999999999999</v>
      </c>
      <c r="AG742">
        <v>0.32144</v>
      </c>
      <c r="AH742">
        <v>0.45041999999999999</v>
      </c>
      <c r="AI742">
        <v>8</v>
      </c>
      <c r="AJ742">
        <v>0</v>
      </c>
      <c r="AK742">
        <v>7</v>
      </c>
      <c r="AL742">
        <v>0</v>
      </c>
      <c r="AM742">
        <v>0</v>
      </c>
      <c r="AN742">
        <v>0</v>
      </c>
      <c r="AO742">
        <v>0.86085999999999996</v>
      </c>
      <c r="AP742">
        <v>1</v>
      </c>
      <c r="AQ742">
        <v>1</v>
      </c>
      <c r="AR742" t="s">
        <v>95</v>
      </c>
      <c r="AS742" t="s">
        <v>95</v>
      </c>
      <c r="AT742" t="s">
        <v>95</v>
      </c>
      <c r="AU742" t="s">
        <v>95</v>
      </c>
      <c r="AV742" t="s">
        <v>95</v>
      </c>
      <c r="AW742" t="s">
        <v>95</v>
      </c>
      <c r="AX742" t="s">
        <v>95</v>
      </c>
      <c r="AY742" t="s">
        <v>95</v>
      </c>
      <c r="AZ742" t="s">
        <v>95</v>
      </c>
      <c r="BA742" t="s">
        <v>95</v>
      </c>
      <c r="BB742" t="s">
        <v>95</v>
      </c>
      <c r="BC742" t="s">
        <v>95</v>
      </c>
      <c r="BD742" t="s">
        <v>95</v>
      </c>
      <c r="BI742">
        <v>0</v>
      </c>
      <c r="BJ742" t="s">
        <v>133</v>
      </c>
      <c r="BK742" t="s">
        <v>501</v>
      </c>
      <c r="BL742">
        <v>1</v>
      </c>
      <c r="BM742">
        <v>1</v>
      </c>
      <c r="BN742">
        <v>0</v>
      </c>
      <c r="BO742">
        <v>0</v>
      </c>
      <c r="BP742">
        <v>0</v>
      </c>
      <c r="BQ742">
        <v>0</v>
      </c>
      <c r="BS742">
        <v>1</v>
      </c>
      <c r="BT742">
        <v>1</v>
      </c>
      <c r="BU742">
        <v>0</v>
      </c>
      <c r="BV742">
        <v>0</v>
      </c>
      <c r="BW742">
        <v>0</v>
      </c>
      <c r="BX742">
        <v>0</v>
      </c>
      <c r="BY742">
        <v>853</v>
      </c>
      <c r="CG742" s="4">
        <v>1</v>
      </c>
      <c r="CH742" s="4">
        <v>1</v>
      </c>
      <c r="CI742" s="5">
        <v>0</v>
      </c>
      <c r="CJ742" s="5">
        <v>0</v>
      </c>
      <c r="CK742" s="5">
        <v>0</v>
      </c>
      <c r="CL742" s="5">
        <v>0</v>
      </c>
    </row>
    <row r="743" spans="1:90" hidden="1" x14ac:dyDescent="0.2">
      <c r="A743" t="s">
        <v>1311</v>
      </c>
      <c r="B743" t="s">
        <v>1305</v>
      </c>
      <c r="C743" t="s">
        <v>153</v>
      </c>
      <c r="D743">
        <v>1.1000000000000001</v>
      </c>
      <c r="E743" t="s">
        <v>90</v>
      </c>
      <c r="F743" t="s">
        <v>1312</v>
      </c>
      <c r="G743" t="s">
        <v>251</v>
      </c>
      <c r="H743" t="s">
        <v>1306</v>
      </c>
      <c r="I743">
        <v>0.49976999999999999</v>
      </c>
      <c r="J743">
        <v>0.23193</v>
      </c>
      <c r="K743">
        <v>22.417000000000002</v>
      </c>
      <c r="L743">
        <v>2019.4</v>
      </c>
      <c r="M743">
        <v>8.7928999999999995</v>
      </c>
      <c r="N743">
        <v>1525.4</v>
      </c>
      <c r="O743" s="1">
        <v>5.8227999999999999E-5</v>
      </c>
      <c r="P743">
        <v>1949.5</v>
      </c>
      <c r="Q743">
        <v>-44757</v>
      </c>
      <c r="R743">
        <v>0.99863000000000002</v>
      </c>
      <c r="S743">
        <v>0.99851000000000001</v>
      </c>
      <c r="T743">
        <v>13.044</v>
      </c>
      <c r="U743">
        <v>9.8336000000000006</v>
      </c>
      <c r="V743">
        <v>0.97572999999999999</v>
      </c>
      <c r="W743">
        <v>0.97433999999999998</v>
      </c>
      <c r="X743">
        <v>54.871000000000002</v>
      </c>
      <c r="Y743">
        <v>33.713999999999999</v>
      </c>
      <c r="Z743">
        <v>0.48710999999999999</v>
      </c>
      <c r="AA743">
        <v>0.45780999999999999</v>
      </c>
      <c r="AB743">
        <v>252.24</v>
      </c>
      <c r="AC743">
        <v>200.85</v>
      </c>
      <c r="AD743">
        <v>38</v>
      </c>
      <c r="AE743">
        <v>36</v>
      </c>
      <c r="AF743">
        <v>0.86992999999999998</v>
      </c>
      <c r="AG743">
        <v>6.5556000000000002E-4</v>
      </c>
      <c r="AH743">
        <v>0.86926999999999999</v>
      </c>
      <c r="AI743">
        <v>36</v>
      </c>
      <c r="AJ743">
        <v>0</v>
      </c>
      <c r="AK743">
        <v>35</v>
      </c>
      <c r="AL743">
        <v>0</v>
      </c>
      <c r="AM743">
        <v>0</v>
      </c>
      <c r="AN743">
        <v>0</v>
      </c>
      <c r="AO743">
        <v>0.83467999999999998</v>
      </c>
      <c r="AP743">
        <v>0</v>
      </c>
      <c r="AQ743">
        <v>0</v>
      </c>
      <c r="AR743" t="s">
        <v>95</v>
      </c>
      <c r="AS743" t="s">
        <v>95</v>
      </c>
      <c r="AT743" t="s">
        <v>95</v>
      </c>
      <c r="AU743" t="s">
        <v>95</v>
      </c>
      <c r="AV743" t="s">
        <v>95</v>
      </c>
      <c r="AW743" t="s">
        <v>95</v>
      </c>
      <c r="AX743" t="s">
        <v>95</v>
      </c>
      <c r="AY743" t="s">
        <v>95</v>
      </c>
      <c r="AZ743" t="s">
        <v>95</v>
      </c>
      <c r="BA743" t="s">
        <v>95</v>
      </c>
      <c r="BB743" t="s">
        <v>95</v>
      </c>
      <c r="BC743" t="s">
        <v>95</v>
      </c>
      <c r="BD743" t="s">
        <v>95</v>
      </c>
      <c r="BI743">
        <v>0</v>
      </c>
      <c r="BL743">
        <v>1</v>
      </c>
      <c r="BM743">
        <v>1</v>
      </c>
      <c r="BN743">
        <v>0</v>
      </c>
      <c r="BO743">
        <v>0</v>
      </c>
      <c r="BP743">
        <v>0</v>
      </c>
      <c r="BQ743">
        <v>0</v>
      </c>
      <c r="BS743">
        <v>1</v>
      </c>
      <c r="BT743">
        <v>1</v>
      </c>
      <c r="BU743">
        <v>0</v>
      </c>
      <c r="BV743">
        <v>0</v>
      </c>
      <c r="BW743">
        <v>0</v>
      </c>
      <c r="BX743">
        <v>0</v>
      </c>
      <c r="BY743">
        <v>854</v>
      </c>
      <c r="CG743" s="4">
        <v>1</v>
      </c>
      <c r="CH743" s="4">
        <v>1</v>
      </c>
      <c r="CI743" s="5">
        <v>0</v>
      </c>
      <c r="CJ743" s="5">
        <v>0</v>
      </c>
      <c r="CK743" s="5">
        <v>0</v>
      </c>
      <c r="CL743" s="5">
        <v>0</v>
      </c>
    </row>
    <row r="744" spans="1:90" hidden="1" x14ac:dyDescent="0.2">
      <c r="A744" t="s">
        <v>1313</v>
      </c>
      <c r="B744" t="s">
        <v>1305</v>
      </c>
      <c r="C744" t="s">
        <v>153</v>
      </c>
      <c r="D744">
        <v>1.1000000000000001</v>
      </c>
      <c r="E744" t="s">
        <v>90</v>
      </c>
      <c r="F744" t="s">
        <v>1314</v>
      </c>
      <c r="G744" t="s">
        <v>240</v>
      </c>
      <c r="H744" t="s">
        <v>1306</v>
      </c>
      <c r="I744">
        <v>0.43106</v>
      </c>
      <c r="J744">
        <v>0.15917999999999999</v>
      </c>
      <c r="K744">
        <v>13.009</v>
      </c>
      <c r="L744">
        <v>2016.8</v>
      </c>
      <c r="M744">
        <v>10.195</v>
      </c>
      <c r="N744">
        <v>622.28</v>
      </c>
      <c r="O744">
        <v>4.0498999999999998E-4</v>
      </c>
      <c r="P744">
        <v>1932.9</v>
      </c>
      <c r="Q744">
        <v>-25961</v>
      </c>
      <c r="R744">
        <v>0.99702000000000002</v>
      </c>
      <c r="S744">
        <v>0.99675999999999998</v>
      </c>
      <c r="T744">
        <v>9.9699000000000009</v>
      </c>
      <c r="U744">
        <v>8.9773999999999994</v>
      </c>
      <c r="V744">
        <v>0.95233000000000001</v>
      </c>
      <c r="W744">
        <v>0.9496</v>
      </c>
      <c r="X744">
        <v>39.906999999999996</v>
      </c>
      <c r="Y744">
        <v>27.978999999999999</v>
      </c>
      <c r="Z744">
        <v>0.60923000000000005</v>
      </c>
      <c r="AA744">
        <v>0.58689999999999998</v>
      </c>
      <c r="AB744">
        <v>114.25</v>
      </c>
      <c r="AC744">
        <v>97.141999999999996</v>
      </c>
      <c r="AD744">
        <v>38</v>
      </c>
      <c r="AE744">
        <v>38</v>
      </c>
      <c r="AF744">
        <v>0.92403000000000002</v>
      </c>
      <c r="AG744">
        <v>1.6069999999999999E-3</v>
      </c>
      <c r="AH744">
        <v>0.92242000000000002</v>
      </c>
      <c r="AI744">
        <v>38</v>
      </c>
      <c r="AJ744">
        <v>0</v>
      </c>
      <c r="AK744">
        <v>37</v>
      </c>
      <c r="AL744">
        <v>0</v>
      </c>
      <c r="AM744">
        <v>0</v>
      </c>
      <c r="AN744">
        <v>1</v>
      </c>
      <c r="AO744">
        <v>0.89961999999999998</v>
      </c>
      <c r="AP744">
        <v>0</v>
      </c>
      <c r="AQ744">
        <v>0</v>
      </c>
      <c r="AR744" t="s">
        <v>95</v>
      </c>
      <c r="AS744" t="s">
        <v>95</v>
      </c>
      <c r="AT744" t="s">
        <v>95</v>
      </c>
      <c r="AU744" t="s">
        <v>95</v>
      </c>
      <c r="AV744" t="s">
        <v>95</v>
      </c>
      <c r="AW744" t="s">
        <v>95</v>
      </c>
      <c r="AX744" t="s">
        <v>95</v>
      </c>
      <c r="AY744" t="s">
        <v>95</v>
      </c>
      <c r="AZ744" t="s">
        <v>95</v>
      </c>
      <c r="BA744" t="s">
        <v>95</v>
      </c>
      <c r="BB744" t="s">
        <v>95</v>
      </c>
      <c r="BC744" t="s">
        <v>95</v>
      </c>
      <c r="BD744" t="s">
        <v>95</v>
      </c>
      <c r="BI744">
        <v>0</v>
      </c>
      <c r="BL744">
        <v>1</v>
      </c>
      <c r="BM744">
        <v>1</v>
      </c>
      <c r="BN744">
        <v>0</v>
      </c>
      <c r="BO744">
        <v>0</v>
      </c>
      <c r="BP744">
        <v>0</v>
      </c>
      <c r="BQ744">
        <v>0</v>
      </c>
      <c r="BS744">
        <v>1</v>
      </c>
      <c r="BT744">
        <v>1</v>
      </c>
      <c r="BU744">
        <v>0</v>
      </c>
      <c r="BV744">
        <v>0</v>
      </c>
      <c r="BW744">
        <v>0</v>
      </c>
      <c r="BX744">
        <v>0</v>
      </c>
      <c r="BY744">
        <v>855</v>
      </c>
      <c r="CG744" s="4">
        <v>1</v>
      </c>
      <c r="CH744" s="4">
        <v>1</v>
      </c>
      <c r="CI744" s="5">
        <v>0</v>
      </c>
      <c r="CJ744" s="5">
        <v>0</v>
      </c>
      <c r="CK744" s="5">
        <v>0</v>
      </c>
      <c r="CL744" s="5">
        <v>0</v>
      </c>
    </row>
    <row r="745" spans="1:90" hidden="1" x14ac:dyDescent="0.2">
      <c r="A745" t="s">
        <v>1315</v>
      </c>
      <c r="B745" t="s">
        <v>1305</v>
      </c>
      <c r="C745" t="s">
        <v>153</v>
      </c>
      <c r="D745">
        <v>1.1000000000000001</v>
      </c>
      <c r="E745" t="s">
        <v>90</v>
      </c>
      <c r="F745" t="s">
        <v>1316</v>
      </c>
      <c r="G745" t="s">
        <v>107</v>
      </c>
      <c r="H745" t="s">
        <v>1306</v>
      </c>
      <c r="I745">
        <v>0.43876999999999999</v>
      </c>
      <c r="J745">
        <v>1.0139000000000001E-3</v>
      </c>
      <c r="K745">
        <v>1.4686000000000001E-4</v>
      </c>
      <c r="L745">
        <v>2016.6</v>
      </c>
      <c r="M745">
        <v>10.015000000000001</v>
      </c>
      <c r="N745">
        <v>6.8554000000000002E-3</v>
      </c>
      <c r="O745">
        <v>1555.1</v>
      </c>
      <c r="P745" s="1">
        <v>157460</v>
      </c>
      <c r="Q745">
        <v>-0.29304999999999998</v>
      </c>
      <c r="R745">
        <v>0.99629000000000001</v>
      </c>
      <c r="S745">
        <v>0.99595999999999996</v>
      </c>
      <c r="T745">
        <v>1.2527E-4</v>
      </c>
      <c r="U745">
        <v>1.1336E-4</v>
      </c>
      <c r="V745">
        <v>-0.42376999999999998</v>
      </c>
      <c r="W745">
        <v>-0.50512999999999997</v>
      </c>
      <c r="X745">
        <v>2.4532E-3</v>
      </c>
      <c r="Y745">
        <v>1.3384E-3</v>
      </c>
      <c r="Z745">
        <v>0.61356999999999995</v>
      </c>
      <c r="AA745">
        <v>0.59148999999999996</v>
      </c>
      <c r="AB745">
        <v>1.2780999999999999E-3</v>
      </c>
      <c r="AC745">
        <v>1.0895E-3</v>
      </c>
      <c r="AD745">
        <v>38</v>
      </c>
      <c r="AE745">
        <v>38</v>
      </c>
      <c r="AF745">
        <v>0.92718999999999996</v>
      </c>
      <c r="AG745">
        <v>1.9946E-3</v>
      </c>
      <c r="AH745">
        <v>0.92518999999999996</v>
      </c>
      <c r="AI745">
        <v>38</v>
      </c>
      <c r="AJ745">
        <v>0</v>
      </c>
      <c r="AK745">
        <v>37</v>
      </c>
      <c r="AL745">
        <v>0</v>
      </c>
      <c r="AM745">
        <v>0</v>
      </c>
      <c r="AN745">
        <v>1</v>
      </c>
      <c r="AO745">
        <v>0.90393999999999997</v>
      </c>
      <c r="AP745">
        <v>1</v>
      </c>
      <c r="AQ745">
        <v>1</v>
      </c>
      <c r="AR745" t="s">
        <v>95</v>
      </c>
      <c r="AS745" t="s">
        <v>95</v>
      </c>
      <c r="AT745" t="s">
        <v>95</v>
      </c>
      <c r="AU745" t="s">
        <v>95</v>
      </c>
      <c r="AV745" t="s">
        <v>95</v>
      </c>
      <c r="AW745" t="s">
        <v>95</v>
      </c>
      <c r="AX745" t="s">
        <v>95</v>
      </c>
      <c r="AY745" t="s">
        <v>95</v>
      </c>
      <c r="AZ745" t="s">
        <v>95</v>
      </c>
      <c r="BA745" t="s">
        <v>95</v>
      </c>
      <c r="BB745" t="s">
        <v>95</v>
      </c>
      <c r="BC745" t="s">
        <v>94</v>
      </c>
      <c r="BD745" t="s">
        <v>95</v>
      </c>
      <c r="BH745" t="s">
        <v>1317</v>
      </c>
      <c r="BI745">
        <v>0</v>
      </c>
      <c r="BJ745" t="s">
        <v>108</v>
      </c>
      <c r="BK745" t="s">
        <v>109</v>
      </c>
      <c r="BL745">
        <v>1</v>
      </c>
      <c r="BM745">
        <v>1</v>
      </c>
      <c r="BN745">
        <v>1</v>
      </c>
      <c r="BO745">
        <v>1</v>
      </c>
      <c r="BP745">
        <v>0</v>
      </c>
      <c r="BQ745">
        <v>0</v>
      </c>
      <c r="BS745">
        <v>1</v>
      </c>
      <c r="BT745">
        <v>1</v>
      </c>
      <c r="BU745">
        <v>1</v>
      </c>
      <c r="BV745">
        <v>1</v>
      </c>
      <c r="BW745">
        <v>0</v>
      </c>
      <c r="BX745">
        <v>0</v>
      </c>
      <c r="BY745">
        <v>856</v>
      </c>
      <c r="CG745" s="4">
        <v>1</v>
      </c>
      <c r="CH745" s="4">
        <v>1</v>
      </c>
      <c r="CI745" s="5">
        <v>1</v>
      </c>
      <c r="CJ745" s="5">
        <v>1</v>
      </c>
      <c r="CK745" s="5">
        <v>0</v>
      </c>
      <c r="CL745" s="5">
        <v>0</v>
      </c>
    </row>
    <row r="746" spans="1:90" x14ac:dyDescent="0.2">
      <c r="A746" t="s">
        <v>1318</v>
      </c>
      <c r="B746" t="s">
        <v>1305</v>
      </c>
      <c r="C746" t="s">
        <v>153</v>
      </c>
      <c r="D746">
        <v>2.5</v>
      </c>
      <c r="E746" t="s">
        <v>632</v>
      </c>
      <c r="F746" t="s">
        <v>1319</v>
      </c>
      <c r="G746" t="s">
        <v>1320</v>
      </c>
      <c r="H746" t="s">
        <v>1306</v>
      </c>
      <c r="I746">
        <v>0.42413000000000001</v>
      </c>
      <c r="J746">
        <v>2.7437E-3</v>
      </c>
      <c r="K746">
        <v>1.8495999999999999E-2</v>
      </c>
      <c r="L746">
        <v>2012.2</v>
      </c>
      <c r="M746">
        <v>10.361000000000001</v>
      </c>
      <c r="N746">
        <v>0.59048</v>
      </c>
      <c r="O746">
        <v>1554.7</v>
      </c>
      <c r="P746" s="1">
        <v>157500</v>
      </c>
      <c r="Q746">
        <v>-36.904000000000003</v>
      </c>
      <c r="R746">
        <v>0.65405000000000002</v>
      </c>
      <c r="S746">
        <v>0.62353000000000003</v>
      </c>
      <c r="T746">
        <v>0.1678</v>
      </c>
      <c r="U746">
        <v>8.4546999999999997E-2</v>
      </c>
      <c r="V746">
        <v>-0.36125000000000002</v>
      </c>
      <c r="W746">
        <v>-0.43903999999999999</v>
      </c>
      <c r="X746">
        <v>0.33284999999999998</v>
      </c>
      <c r="Y746">
        <v>0.17147000000000001</v>
      </c>
      <c r="Z746">
        <v>0.50546000000000002</v>
      </c>
      <c r="AA746">
        <v>0.47720000000000001</v>
      </c>
      <c r="AB746">
        <v>0.20061999999999999</v>
      </c>
      <c r="AC746">
        <v>0.15484000000000001</v>
      </c>
      <c r="AD746">
        <v>38</v>
      </c>
      <c r="AE746">
        <v>13</v>
      </c>
      <c r="AF746">
        <v>1.6935</v>
      </c>
      <c r="AG746">
        <v>5.2117999999999998E-2</v>
      </c>
      <c r="AH746">
        <v>1.6414</v>
      </c>
      <c r="AI746">
        <v>13</v>
      </c>
      <c r="AJ746">
        <v>12</v>
      </c>
      <c r="AK746">
        <v>10</v>
      </c>
      <c r="AL746">
        <v>0</v>
      </c>
      <c r="AM746">
        <v>1</v>
      </c>
      <c r="AN746">
        <v>1</v>
      </c>
      <c r="AO746">
        <v>0.60324</v>
      </c>
      <c r="AP746">
        <v>1</v>
      </c>
      <c r="AQ746">
        <v>1</v>
      </c>
      <c r="AR746" t="s">
        <v>94</v>
      </c>
      <c r="AS746" t="s">
        <v>95</v>
      </c>
      <c r="AT746" t="s">
        <v>95</v>
      </c>
      <c r="AU746" t="s">
        <v>95</v>
      </c>
      <c r="AV746" t="s">
        <v>95</v>
      </c>
      <c r="AW746" t="s">
        <v>95</v>
      </c>
      <c r="AX746" t="s">
        <v>94</v>
      </c>
      <c r="AY746" t="s">
        <v>95</v>
      </c>
      <c r="AZ746" t="s">
        <v>95</v>
      </c>
      <c r="BA746" t="s">
        <v>94</v>
      </c>
      <c r="BB746" t="s">
        <v>94</v>
      </c>
      <c r="BC746" t="s">
        <v>94</v>
      </c>
      <c r="BD746" t="s">
        <v>94</v>
      </c>
      <c r="BI746">
        <v>0</v>
      </c>
      <c r="BS746">
        <v>1</v>
      </c>
      <c r="BT746">
        <v>1</v>
      </c>
      <c r="BU746">
        <v>0</v>
      </c>
      <c r="BV746">
        <v>0</v>
      </c>
      <c r="BW746">
        <v>1</v>
      </c>
      <c r="BX746">
        <v>1</v>
      </c>
      <c r="BY746">
        <v>860</v>
      </c>
      <c r="CG746" s="4">
        <v>1</v>
      </c>
      <c r="CH746" s="4">
        <v>1</v>
      </c>
      <c r="CI746" s="5">
        <v>0</v>
      </c>
      <c r="CJ746" s="5">
        <v>0</v>
      </c>
      <c r="CK746" s="5">
        <v>1</v>
      </c>
      <c r="CL746" s="5">
        <v>1</v>
      </c>
    </row>
    <row r="747" spans="1:90" hidden="1" x14ac:dyDescent="0.2">
      <c r="A747" t="s">
        <v>1321</v>
      </c>
      <c r="B747" t="s">
        <v>1305</v>
      </c>
      <c r="C747" t="s">
        <v>153</v>
      </c>
      <c r="D747">
        <v>2.5</v>
      </c>
      <c r="E747" t="s">
        <v>632</v>
      </c>
      <c r="F747" t="s">
        <v>1322</v>
      </c>
      <c r="G747" t="s">
        <v>1323</v>
      </c>
      <c r="H747" t="s">
        <v>1306</v>
      </c>
      <c r="I747">
        <v>0.83909</v>
      </c>
      <c r="J747">
        <v>4.6007000000000001E-3</v>
      </c>
      <c r="K747">
        <v>3.1692000000000001E-3</v>
      </c>
      <c r="L747">
        <v>1987.9</v>
      </c>
      <c r="M747">
        <v>5.2371999999999996</v>
      </c>
      <c r="N747">
        <v>0.60677999999999999</v>
      </c>
      <c r="O747">
        <v>4.1763000000000003</v>
      </c>
      <c r="P747">
        <v>2439.4</v>
      </c>
      <c r="Q747">
        <v>-5.7873000000000001</v>
      </c>
      <c r="R747">
        <v>7.6283000000000004E-2</v>
      </c>
      <c r="S747">
        <v>-5.2214000000000002E-3</v>
      </c>
      <c r="T747">
        <v>0.41343999999999997</v>
      </c>
      <c r="U747">
        <v>0.37569000000000002</v>
      </c>
      <c r="V747">
        <v>5.3588999999999998E-3</v>
      </c>
      <c r="W747">
        <v>-5.1478000000000003E-2</v>
      </c>
      <c r="X747">
        <v>0.42902000000000001</v>
      </c>
      <c r="Y747">
        <v>0.40026</v>
      </c>
      <c r="Z747">
        <v>6.5268000000000001E-3</v>
      </c>
      <c r="AA747">
        <v>-5.0243000000000003E-2</v>
      </c>
      <c r="AB747">
        <v>0.42875999999999997</v>
      </c>
      <c r="AC747">
        <v>0.40032000000000001</v>
      </c>
      <c r="AD747">
        <v>38</v>
      </c>
      <c r="AE747">
        <v>27</v>
      </c>
      <c r="AF747">
        <v>1.6479999999999999</v>
      </c>
      <c r="AG747">
        <v>0.37208999999999998</v>
      </c>
      <c r="AH747">
        <v>1.276</v>
      </c>
      <c r="AI747">
        <v>36</v>
      </c>
      <c r="AJ747">
        <v>35</v>
      </c>
      <c r="AK747">
        <v>6</v>
      </c>
      <c r="AL747">
        <v>0</v>
      </c>
      <c r="AM747">
        <v>1</v>
      </c>
      <c r="AN747">
        <v>1</v>
      </c>
      <c r="AO747">
        <v>0.63453999999999999</v>
      </c>
      <c r="AP747">
        <v>1</v>
      </c>
      <c r="AQ747">
        <v>1</v>
      </c>
      <c r="AR747" t="s">
        <v>96</v>
      </c>
      <c r="AS747" t="s">
        <v>95</v>
      </c>
      <c r="AT747" t="s">
        <v>95</v>
      </c>
      <c r="AU747" t="s">
        <v>94</v>
      </c>
      <c r="AV747" t="s">
        <v>94</v>
      </c>
      <c r="AW747" t="s">
        <v>94</v>
      </c>
      <c r="AX747" t="s">
        <v>94</v>
      </c>
      <c r="AY747" t="s">
        <v>95</v>
      </c>
      <c r="AZ747" t="s">
        <v>94</v>
      </c>
      <c r="BA747" t="s">
        <v>96</v>
      </c>
      <c r="BB747" t="s">
        <v>94</v>
      </c>
      <c r="BC747" t="s">
        <v>96</v>
      </c>
      <c r="BD747" t="s">
        <v>94</v>
      </c>
      <c r="BI747">
        <v>0</v>
      </c>
      <c r="BS747">
        <v>0</v>
      </c>
      <c r="BT747">
        <v>0</v>
      </c>
      <c r="BU747">
        <v>0</v>
      </c>
      <c r="BV747">
        <v>0</v>
      </c>
      <c r="BW747">
        <v>0</v>
      </c>
      <c r="BX747">
        <v>0</v>
      </c>
      <c r="BY747">
        <v>861</v>
      </c>
      <c r="CG747" s="4">
        <v>0</v>
      </c>
      <c r="CH747" s="4">
        <v>0</v>
      </c>
      <c r="CI747" s="5">
        <v>0</v>
      </c>
      <c r="CJ747" s="5">
        <v>0</v>
      </c>
      <c r="CK747" s="5">
        <v>0</v>
      </c>
      <c r="CL747" s="5">
        <v>0</v>
      </c>
    </row>
    <row r="748" spans="1:90" hidden="1" x14ac:dyDescent="0.2">
      <c r="A748" t="s">
        <v>1324</v>
      </c>
      <c r="B748" t="s">
        <v>1305</v>
      </c>
      <c r="C748" t="s">
        <v>153</v>
      </c>
      <c r="D748">
        <v>2.95</v>
      </c>
      <c r="E748" t="s">
        <v>1325</v>
      </c>
      <c r="F748" t="s">
        <v>1326</v>
      </c>
      <c r="G748" t="s">
        <v>1327</v>
      </c>
      <c r="H748" t="s">
        <v>1306</v>
      </c>
      <c r="I748">
        <v>1.5142</v>
      </c>
      <c r="J748">
        <v>1.3863E-2</v>
      </c>
      <c r="K748">
        <v>17.341999999999999</v>
      </c>
      <c r="L748">
        <v>1999.8</v>
      </c>
      <c r="M748">
        <v>2.9020999999999999</v>
      </c>
      <c r="N748">
        <v>1188.9000000000001</v>
      </c>
      <c r="O748">
        <v>8.2029999999999994</v>
      </c>
      <c r="P748">
        <v>1673.9</v>
      </c>
      <c r="Q748">
        <v>-33956</v>
      </c>
      <c r="R748">
        <v>9.6326999999999996E-2</v>
      </c>
      <c r="S748">
        <v>1.6591999999999999E-2</v>
      </c>
      <c r="T748">
        <v>1388.5</v>
      </c>
      <c r="U748">
        <v>803.04</v>
      </c>
      <c r="V748">
        <v>1.0996000000000001E-2</v>
      </c>
      <c r="W748">
        <v>-4.5518000000000003E-2</v>
      </c>
      <c r="X748">
        <v>1452.5</v>
      </c>
      <c r="Y748">
        <v>839.34</v>
      </c>
      <c r="Z748">
        <v>1.6952999999999999E-2</v>
      </c>
      <c r="AA748">
        <v>-3.9220999999999999E-2</v>
      </c>
      <c r="AB748">
        <v>1448.2</v>
      </c>
      <c r="AC748">
        <v>830.37</v>
      </c>
      <c r="AD748">
        <v>38</v>
      </c>
      <c r="AE748">
        <v>28</v>
      </c>
      <c r="AF748">
        <v>6.0659000000000001</v>
      </c>
      <c r="AG748">
        <v>1.2541E-2</v>
      </c>
      <c r="AH748">
        <v>6.0533999999999999</v>
      </c>
      <c r="AI748">
        <v>36</v>
      </c>
      <c r="AJ748">
        <v>20</v>
      </c>
      <c r="AK748">
        <v>12</v>
      </c>
      <c r="AL748">
        <v>1</v>
      </c>
      <c r="AM748">
        <v>1</v>
      </c>
      <c r="AN748">
        <v>1</v>
      </c>
      <c r="AO748">
        <v>0.25856000000000001</v>
      </c>
      <c r="AP748">
        <v>0</v>
      </c>
      <c r="AQ748">
        <v>0</v>
      </c>
      <c r="AR748" t="s">
        <v>96</v>
      </c>
      <c r="AS748" t="s">
        <v>95</v>
      </c>
      <c r="AT748" t="s">
        <v>95</v>
      </c>
      <c r="AU748" t="s">
        <v>94</v>
      </c>
      <c r="AV748" t="s">
        <v>94</v>
      </c>
      <c r="AW748" t="s">
        <v>94</v>
      </c>
      <c r="AX748" t="s">
        <v>94</v>
      </c>
      <c r="AY748" t="s">
        <v>95</v>
      </c>
      <c r="AZ748" t="s">
        <v>94</v>
      </c>
      <c r="BA748" t="s">
        <v>96</v>
      </c>
      <c r="BB748" t="s">
        <v>94</v>
      </c>
      <c r="CG748" s="4">
        <v>1</v>
      </c>
      <c r="CH748" s="4">
        <v>1</v>
      </c>
      <c r="CI748" s="5">
        <v>0</v>
      </c>
      <c r="CJ748" s="5">
        <v>0</v>
      </c>
      <c r="CK748" s="5">
        <v>0</v>
      </c>
      <c r="CL748" s="5">
        <v>0</v>
      </c>
    </row>
    <row r="749" spans="1:90" x14ac:dyDescent="0.2">
      <c r="A749" t="s">
        <v>1328</v>
      </c>
      <c r="B749" t="s">
        <v>1305</v>
      </c>
      <c r="C749" t="s">
        <v>153</v>
      </c>
      <c r="D749">
        <v>2.95</v>
      </c>
      <c r="E749" t="s">
        <v>1325</v>
      </c>
      <c r="F749" t="s">
        <v>1329</v>
      </c>
      <c r="G749" t="s">
        <v>1327</v>
      </c>
      <c r="H749" t="s">
        <v>1306</v>
      </c>
      <c r="I749">
        <v>1.5601</v>
      </c>
      <c r="J749">
        <v>0.10981</v>
      </c>
      <c r="K749">
        <v>400.62</v>
      </c>
      <c r="L749">
        <v>2015.8</v>
      </c>
      <c r="M749">
        <v>2.8167</v>
      </c>
      <c r="N749">
        <v>15855</v>
      </c>
      <c r="O749">
        <v>2.5989999999999997E-4</v>
      </c>
      <c r="P749">
        <v>1858.9</v>
      </c>
      <c r="Q749" s="1">
        <v>-798930</v>
      </c>
      <c r="R749">
        <v>0.59111000000000002</v>
      </c>
      <c r="S749">
        <v>0.55503999999999998</v>
      </c>
      <c r="T749">
        <v>4518.1000000000004</v>
      </c>
      <c r="U749">
        <v>2230</v>
      </c>
      <c r="V749">
        <v>0.47491</v>
      </c>
      <c r="W749">
        <v>0.44490000000000002</v>
      </c>
      <c r="X749">
        <v>5120</v>
      </c>
      <c r="Y749">
        <v>2811</v>
      </c>
      <c r="Z749">
        <v>0.38657000000000002</v>
      </c>
      <c r="AA749">
        <v>0.35152</v>
      </c>
      <c r="AB749">
        <v>5534</v>
      </c>
      <c r="AC749">
        <v>3640.4</v>
      </c>
      <c r="AD749">
        <v>38</v>
      </c>
      <c r="AE749">
        <v>28</v>
      </c>
      <c r="AF749">
        <v>2.2193999999999998</v>
      </c>
      <c r="AG749">
        <v>9.5361999999999997E-4</v>
      </c>
      <c r="AH749">
        <v>2.2185000000000001</v>
      </c>
      <c r="AI749">
        <v>36</v>
      </c>
      <c r="AJ749">
        <v>5</v>
      </c>
      <c r="AK749">
        <v>12</v>
      </c>
      <c r="AL749">
        <v>1</v>
      </c>
      <c r="AM749">
        <v>1</v>
      </c>
      <c r="AN749">
        <v>1</v>
      </c>
      <c r="AO749">
        <v>0.58443999999999996</v>
      </c>
      <c r="AP749">
        <v>0</v>
      </c>
      <c r="AQ749">
        <v>0</v>
      </c>
      <c r="AR749" t="s">
        <v>94</v>
      </c>
      <c r="AS749" t="s">
        <v>95</v>
      </c>
      <c r="AT749" t="s">
        <v>95</v>
      </c>
      <c r="AU749" t="s">
        <v>94</v>
      </c>
      <c r="AV749" t="s">
        <v>94</v>
      </c>
      <c r="AW749" t="s">
        <v>94</v>
      </c>
      <c r="AX749" t="s">
        <v>94</v>
      </c>
      <c r="AY749" t="s">
        <v>95</v>
      </c>
      <c r="AZ749" t="s">
        <v>95</v>
      </c>
      <c r="BA749" t="s">
        <v>94</v>
      </c>
      <c r="BB749" t="s">
        <v>94</v>
      </c>
      <c r="CG749" s="4">
        <v>1</v>
      </c>
      <c r="CH749" s="4">
        <v>1</v>
      </c>
      <c r="CI749" s="5">
        <v>0</v>
      </c>
      <c r="CJ749" s="5">
        <v>0</v>
      </c>
      <c r="CK749" s="5">
        <v>1</v>
      </c>
      <c r="CL749" s="5">
        <v>1</v>
      </c>
    </row>
    <row r="750" spans="1:90" hidden="1" x14ac:dyDescent="0.2">
      <c r="A750" t="s">
        <v>1330</v>
      </c>
      <c r="B750" t="s">
        <v>1305</v>
      </c>
      <c r="C750" t="s">
        <v>153</v>
      </c>
      <c r="D750">
        <v>2.95</v>
      </c>
      <c r="E750" t="s">
        <v>1325</v>
      </c>
      <c r="F750" t="s">
        <v>1331</v>
      </c>
      <c r="G750" t="s">
        <v>1327</v>
      </c>
      <c r="H750" t="s">
        <v>1306</v>
      </c>
      <c r="I750">
        <v>0.46129999999999999</v>
      </c>
      <c r="J750">
        <v>5.4480999999999996E-4</v>
      </c>
      <c r="K750">
        <v>0.51405999999999996</v>
      </c>
      <c r="L750">
        <v>1994.9</v>
      </c>
      <c r="M750">
        <v>9.5261999999999993</v>
      </c>
      <c r="N750">
        <v>703.58</v>
      </c>
      <c r="O750">
        <v>231.81</v>
      </c>
      <c r="P750">
        <v>461.69</v>
      </c>
      <c r="Q750">
        <v>-493.08</v>
      </c>
      <c r="R750">
        <v>4.0304E-2</v>
      </c>
      <c r="S750">
        <v>-4.4374999999999998E-2</v>
      </c>
      <c r="T750">
        <v>1152.9000000000001</v>
      </c>
      <c r="U750">
        <v>726.93</v>
      </c>
      <c r="V750" s="1">
        <v>1.2986999999999999E-5</v>
      </c>
      <c r="W750">
        <v>-5.7128999999999999E-2</v>
      </c>
      <c r="X750">
        <v>1176.9000000000001</v>
      </c>
      <c r="Y750">
        <v>742.34</v>
      </c>
      <c r="Z750" s="1">
        <v>2.2943E-5</v>
      </c>
      <c r="AA750">
        <v>-5.7119000000000003E-2</v>
      </c>
      <c r="AB750">
        <v>1176.9000000000001</v>
      </c>
      <c r="AC750">
        <v>742.48</v>
      </c>
      <c r="AD750">
        <v>38</v>
      </c>
      <c r="AE750">
        <v>28</v>
      </c>
      <c r="AF750">
        <v>6.5380000000000003</v>
      </c>
      <c r="AG750">
        <v>3.2520000000000001E-3</v>
      </c>
      <c r="AH750">
        <v>6.5347999999999997</v>
      </c>
      <c r="AI750">
        <v>36</v>
      </c>
      <c r="AJ750">
        <v>13</v>
      </c>
      <c r="AK750">
        <v>11</v>
      </c>
      <c r="AL750">
        <v>1</v>
      </c>
      <c r="AM750">
        <v>1</v>
      </c>
      <c r="AN750">
        <v>1</v>
      </c>
      <c r="AO750">
        <v>0.24232000000000001</v>
      </c>
      <c r="AP750">
        <v>0</v>
      </c>
      <c r="AQ750">
        <v>0</v>
      </c>
      <c r="AR750" t="s">
        <v>96</v>
      </c>
      <c r="AS750" t="s">
        <v>95</v>
      </c>
      <c r="AT750" t="s">
        <v>95</v>
      </c>
      <c r="AU750" t="s">
        <v>94</v>
      </c>
      <c r="AV750" t="s">
        <v>94</v>
      </c>
      <c r="AW750" t="s">
        <v>94</v>
      </c>
      <c r="AX750" t="s">
        <v>94</v>
      </c>
      <c r="AY750" t="s">
        <v>95</v>
      </c>
      <c r="AZ750" t="s">
        <v>94</v>
      </c>
      <c r="BA750" t="s">
        <v>96</v>
      </c>
      <c r="BB750" t="s">
        <v>94</v>
      </c>
      <c r="CG750" s="4">
        <v>1</v>
      </c>
      <c r="CH750" s="4">
        <v>1</v>
      </c>
      <c r="CI750" s="5">
        <v>0</v>
      </c>
      <c r="CJ750" s="5">
        <v>0</v>
      </c>
      <c r="CK750" s="5">
        <v>0</v>
      </c>
      <c r="CL750" s="5">
        <v>0</v>
      </c>
    </row>
    <row r="751" spans="1:90" x14ac:dyDescent="0.2">
      <c r="A751" t="s">
        <v>1332</v>
      </c>
      <c r="B751" t="s">
        <v>1305</v>
      </c>
      <c r="C751" t="s">
        <v>153</v>
      </c>
      <c r="D751">
        <v>2.9</v>
      </c>
      <c r="E751" t="s">
        <v>314</v>
      </c>
      <c r="F751" t="s">
        <v>1333</v>
      </c>
      <c r="G751" t="s">
        <v>1334</v>
      </c>
      <c r="H751" t="s">
        <v>1306</v>
      </c>
      <c r="I751">
        <v>0.34125</v>
      </c>
      <c r="J751">
        <v>0.22423999999999999</v>
      </c>
      <c r="K751">
        <v>11.727</v>
      </c>
      <c r="L751">
        <v>2021.9</v>
      </c>
      <c r="M751">
        <v>12.877000000000001</v>
      </c>
      <c r="N751">
        <v>1196.5</v>
      </c>
      <c r="O751" s="1">
        <v>2.6635000000000002E-5</v>
      </c>
      <c r="P751">
        <v>1946.5</v>
      </c>
      <c r="Q751">
        <v>-23409</v>
      </c>
      <c r="R751">
        <v>0.99404999999999999</v>
      </c>
      <c r="S751">
        <v>0.99351999999999996</v>
      </c>
      <c r="T751">
        <v>13.683</v>
      </c>
      <c r="U751">
        <v>9.6689000000000007</v>
      </c>
      <c r="V751">
        <v>0.98836000000000002</v>
      </c>
      <c r="W751">
        <v>0.98770000000000002</v>
      </c>
      <c r="X751">
        <v>19.135000000000002</v>
      </c>
      <c r="Y751">
        <v>10.605</v>
      </c>
      <c r="Z751">
        <v>0.52566999999999997</v>
      </c>
      <c r="AA751">
        <v>0.49857000000000001</v>
      </c>
      <c r="AB751">
        <v>122.15</v>
      </c>
      <c r="AC751">
        <v>95.08</v>
      </c>
      <c r="AD751">
        <v>38</v>
      </c>
      <c r="AE751">
        <v>36</v>
      </c>
      <c r="AF751">
        <v>0.57486999999999999</v>
      </c>
      <c r="AG751">
        <v>2.5910000000000001E-4</v>
      </c>
      <c r="AH751">
        <v>0.57460999999999995</v>
      </c>
      <c r="AI751">
        <v>36</v>
      </c>
      <c r="AJ751">
        <v>0</v>
      </c>
      <c r="AK751">
        <v>35</v>
      </c>
      <c r="AL751">
        <v>0</v>
      </c>
      <c r="AM751">
        <v>0</v>
      </c>
      <c r="AN751">
        <v>1</v>
      </c>
      <c r="AO751">
        <v>0.83065999999999995</v>
      </c>
      <c r="AP751">
        <v>0</v>
      </c>
      <c r="AQ751">
        <v>0</v>
      </c>
      <c r="AR751" t="s">
        <v>95</v>
      </c>
      <c r="AS751" t="s">
        <v>95</v>
      </c>
      <c r="AT751" t="s">
        <v>95</v>
      </c>
      <c r="AU751" t="s">
        <v>95</v>
      </c>
      <c r="AV751" t="s">
        <v>95</v>
      </c>
      <c r="AW751" t="s">
        <v>95</v>
      </c>
      <c r="AX751" t="s">
        <v>95</v>
      </c>
      <c r="AY751" t="s">
        <v>95</v>
      </c>
      <c r="AZ751" t="s">
        <v>95</v>
      </c>
      <c r="BA751" t="s">
        <v>95</v>
      </c>
      <c r="BB751" t="s">
        <v>95</v>
      </c>
      <c r="BC751" t="s">
        <v>95</v>
      </c>
      <c r="BD751" t="s">
        <v>95</v>
      </c>
      <c r="BI751">
        <v>0</v>
      </c>
      <c r="BL751">
        <v>1</v>
      </c>
      <c r="BM751">
        <v>1</v>
      </c>
      <c r="BS751">
        <v>1</v>
      </c>
      <c r="BT751">
        <v>1</v>
      </c>
      <c r="BU751">
        <v>0</v>
      </c>
      <c r="BV751">
        <v>0</v>
      </c>
      <c r="BW751">
        <v>1</v>
      </c>
      <c r="BX751">
        <v>1</v>
      </c>
      <c r="BY751">
        <v>862</v>
      </c>
      <c r="CG751" s="4">
        <v>1</v>
      </c>
      <c r="CH751" s="4">
        <v>1</v>
      </c>
      <c r="CI751" s="5">
        <v>0</v>
      </c>
      <c r="CJ751" s="5">
        <v>0</v>
      </c>
      <c r="CK751" s="5">
        <v>1</v>
      </c>
      <c r="CL751" s="5">
        <v>1</v>
      </c>
    </row>
    <row r="752" spans="1:90" x14ac:dyDescent="0.2">
      <c r="A752" t="s">
        <v>1335</v>
      </c>
      <c r="B752" t="s">
        <v>1305</v>
      </c>
      <c r="C752" t="s">
        <v>153</v>
      </c>
      <c r="D752">
        <v>4.0999999999999996</v>
      </c>
      <c r="E752" t="s">
        <v>129</v>
      </c>
      <c r="F752" t="s">
        <v>130</v>
      </c>
      <c r="G752" t="s">
        <v>131</v>
      </c>
      <c r="H752" t="s">
        <v>1306</v>
      </c>
      <c r="I752">
        <v>17.486000000000001</v>
      </c>
      <c r="J752">
        <v>7.6616000000000004E-2</v>
      </c>
      <c r="K752">
        <v>0.82857000000000003</v>
      </c>
      <c r="L752">
        <v>2014.8</v>
      </c>
      <c r="M752">
        <v>0.25130999999999998</v>
      </c>
      <c r="N752">
        <v>25.667000000000002</v>
      </c>
      <c r="O752">
        <v>1.7672000000000001</v>
      </c>
      <c r="P752">
        <v>1985</v>
      </c>
      <c r="Q752">
        <v>-1649.9</v>
      </c>
      <c r="R752">
        <v>-6.2200999999999999E-2</v>
      </c>
      <c r="S752">
        <v>-0.24965000000000001</v>
      </c>
      <c r="T752">
        <v>27.422999999999998</v>
      </c>
      <c r="U752">
        <v>13.555999999999999</v>
      </c>
      <c r="V752">
        <v>5.7704999999999999E-2</v>
      </c>
      <c r="W752">
        <v>-4.6994000000000001E-2</v>
      </c>
      <c r="X752">
        <v>25.827999999999999</v>
      </c>
      <c r="Y752">
        <v>17.594000000000001</v>
      </c>
      <c r="Z752">
        <v>3.5556999999999998E-2</v>
      </c>
      <c r="AA752">
        <v>-7.1604000000000001E-2</v>
      </c>
      <c r="AB752">
        <v>26.13</v>
      </c>
      <c r="AC752">
        <v>18.629000000000001</v>
      </c>
      <c r="AD752">
        <v>21</v>
      </c>
      <c r="AE752">
        <v>10</v>
      </c>
      <c r="AF752">
        <v>3.8961000000000001</v>
      </c>
      <c r="AG752">
        <v>0.62338000000000005</v>
      </c>
      <c r="AH752">
        <v>3.2726999999999999</v>
      </c>
      <c r="AI752">
        <v>19</v>
      </c>
      <c r="AJ752">
        <v>18</v>
      </c>
      <c r="AK752">
        <v>1</v>
      </c>
      <c r="AL752">
        <v>0</v>
      </c>
      <c r="AM752">
        <v>0</v>
      </c>
      <c r="AN752">
        <v>1</v>
      </c>
      <c r="AO752">
        <v>0.17680000000000001</v>
      </c>
      <c r="AP752">
        <v>0</v>
      </c>
      <c r="AQ752">
        <v>1</v>
      </c>
      <c r="AR752" t="s">
        <v>96</v>
      </c>
      <c r="AS752" t="s">
        <v>95</v>
      </c>
      <c r="AT752" t="s">
        <v>95</v>
      </c>
      <c r="AU752" t="s">
        <v>94</v>
      </c>
      <c r="AV752" t="s">
        <v>94</v>
      </c>
      <c r="AW752" t="s">
        <v>94</v>
      </c>
      <c r="AX752" t="s">
        <v>94</v>
      </c>
      <c r="AY752" t="s">
        <v>95</v>
      </c>
      <c r="AZ752" t="s">
        <v>94</v>
      </c>
      <c r="BA752" t="s">
        <v>96</v>
      </c>
      <c r="BB752" t="s">
        <v>94</v>
      </c>
      <c r="BC752" t="s">
        <v>96</v>
      </c>
      <c r="BD752" t="s">
        <v>94</v>
      </c>
      <c r="BH752" t="s">
        <v>323</v>
      </c>
      <c r="BI752">
        <v>0</v>
      </c>
      <c r="BJ752" t="s">
        <v>137</v>
      </c>
      <c r="BK752" t="s">
        <v>133</v>
      </c>
      <c r="BL752">
        <v>0</v>
      </c>
      <c r="BM752">
        <v>0</v>
      </c>
      <c r="BN752">
        <v>0</v>
      </c>
      <c r="BO752">
        <v>0</v>
      </c>
      <c r="BP752">
        <v>1</v>
      </c>
      <c r="BQ752">
        <v>1</v>
      </c>
      <c r="BS752">
        <v>0</v>
      </c>
      <c r="BT752">
        <v>0</v>
      </c>
      <c r="BU752">
        <v>0</v>
      </c>
      <c r="BV752">
        <v>0</v>
      </c>
      <c r="BW752">
        <v>1</v>
      </c>
      <c r="BX752">
        <v>1</v>
      </c>
      <c r="BY752">
        <v>863</v>
      </c>
      <c r="CG752" s="4">
        <v>0</v>
      </c>
      <c r="CH752" s="4">
        <v>0</v>
      </c>
      <c r="CI752" s="5">
        <v>0</v>
      </c>
      <c r="CJ752" s="5">
        <v>0</v>
      </c>
      <c r="CK752" s="5">
        <v>1</v>
      </c>
      <c r="CL752" s="5">
        <v>1</v>
      </c>
    </row>
    <row r="753" spans="1:99" hidden="1" x14ac:dyDescent="0.2">
      <c r="A753" t="s">
        <v>1336</v>
      </c>
      <c r="B753" t="s">
        <v>1305</v>
      </c>
      <c r="C753" t="s">
        <v>153</v>
      </c>
      <c r="D753">
        <v>4.0999999999999996</v>
      </c>
      <c r="E753" t="s">
        <v>129</v>
      </c>
      <c r="F753" t="s">
        <v>135</v>
      </c>
      <c r="G753" t="s">
        <v>136</v>
      </c>
      <c r="H753" t="s">
        <v>1306</v>
      </c>
      <c r="I753">
        <v>18.919</v>
      </c>
      <c r="K753">
        <v>50</v>
      </c>
      <c r="L753">
        <v>2006</v>
      </c>
      <c r="M753">
        <v>0.23227999999999999</v>
      </c>
      <c r="N753">
        <v>249.65</v>
      </c>
      <c r="Q753" s="1">
        <v>-100220</v>
      </c>
      <c r="R753">
        <v>1</v>
      </c>
      <c r="S753">
        <v>1</v>
      </c>
      <c r="T753" s="1">
        <v>5.8635000000000001E-7</v>
      </c>
      <c r="U753" s="1">
        <v>3.5970999999999998E-7</v>
      </c>
      <c r="Z753">
        <v>0.75</v>
      </c>
      <c r="AA753" t="e">
        <f>-inf</f>
        <v>#NAME?</v>
      </c>
      <c r="AB753">
        <v>23.57</v>
      </c>
      <c r="AC753">
        <v>22.222000000000001</v>
      </c>
      <c r="AD753">
        <v>3</v>
      </c>
      <c r="AE753">
        <v>1</v>
      </c>
      <c r="AF753">
        <v>0.40056000000000003</v>
      </c>
      <c r="AG753">
        <v>0.40056000000000003</v>
      </c>
      <c r="AH753">
        <v>0</v>
      </c>
      <c r="AI753">
        <v>1</v>
      </c>
      <c r="AJ753">
        <v>0</v>
      </c>
      <c r="AK753">
        <v>0</v>
      </c>
      <c r="AL753">
        <v>0</v>
      </c>
      <c r="AM753">
        <v>0</v>
      </c>
      <c r="AP753">
        <v>0</v>
      </c>
      <c r="AQ753">
        <v>1</v>
      </c>
      <c r="AR753" t="s">
        <v>95</v>
      </c>
      <c r="AS753" t="s">
        <v>96</v>
      </c>
      <c r="AT753" t="s">
        <v>95</v>
      </c>
      <c r="AU753" t="s">
        <v>94</v>
      </c>
      <c r="AV753" t="s">
        <v>94</v>
      </c>
      <c r="AW753" t="s">
        <v>94</v>
      </c>
      <c r="AX753" t="s">
        <v>94</v>
      </c>
      <c r="AY753" t="s">
        <v>94</v>
      </c>
      <c r="AZ753" t="s">
        <v>95</v>
      </c>
      <c r="BA753" t="s">
        <v>96</v>
      </c>
      <c r="BB753" t="s">
        <v>96</v>
      </c>
      <c r="BC753" t="s">
        <v>96</v>
      </c>
      <c r="BD753" t="s">
        <v>96</v>
      </c>
      <c r="BH753" t="s">
        <v>189</v>
      </c>
      <c r="BI753">
        <v>0</v>
      </c>
      <c r="BJ753" t="s">
        <v>132</v>
      </c>
      <c r="BK753" t="s">
        <v>138</v>
      </c>
      <c r="BL753">
        <v>0</v>
      </c>
      <c r="BM753">
        <v>0</v>
      </c>
      <c r="BN753">
        <v>0</v>
      </c>
      <c r="BO753">
        <v>0</v>
      </c>
      <c r="BP753">
        <v>0</v>
      </c>
      <c r="BQ753">
        <v>0</v>
      </c>
      <c r="BS753">
        <v>0</v>
      </c>
      <c r="BT753">
        <v>0</v>
      </c>
      <c r="BU753">
        <v>0</v>
      </c>
      <c r="BV753">
        <v>0</v>
      </c>
      <c r="BW753">
        <v>0</v>
      </c>
      <c r="BX753">
        <v>0</v>
      </c>
      <c r="BY753">
        <v>864</v>
      </c>
      <c r="CG753" s="4">
        <v>0</v>
      </c>
      <c r="CH753" s="4">
        <v>0</v>
      </c>
      <c r="CI753" s="5">
        <v>0</v>
      </c>
      <c r="CJ753" s="5">
        <v>0</v>
      </c>
      <c r="CK753" s="5">
        <v>0</v>
      </c>
      <c r="CL753" s="5">
        <v>0</v>
      </c>
    </row>
    <row r="754" spans="1:99" hidden="1" x14ac:dyDescent="0.2">
      <c r="A754" t="s">
        <v>1337</v>
      </c>
      <c r="B754" t="s">
        <v>1338</v>
      </c>
      <c r="C754" t="s">
        <v>1339</v>
      </c>
      <c r="D754">
        <v>1.1000000000000001</v>
      </c>
      <c r="E754" t="s">
        <v>90</v>
      </c>
      <c r="F754" t="s">
        <v>1340</v>
      </c>
      <c r="G754" t="s">
        <v>1341</v>
      </c>
      <c r="H754" t="s">
        <v>1342</v>
      </c>
      <c r="I754">
        <v>0.81408999999999998</v>
      </c>
      <c r="J754">
        <v>0.13421</v>
      </c>
      <c r="K754">
        <v>14.679</v>
      </c>
      <c r="L754">
        <v>2009.1</v>
      </c>
      <c r="M754">
        <v>5.3979999999999997</v>
      </c>
      <c r="N754">
        <v>164.42</v>
      </c>
      <c r="O754">
        <v>2.1638000000000001E-2</v>
      </c>
      <c r="P754">
        <v>1948.3</v>
      </c>
      <c r="Q754">
        <v>-29408</v>
      </c>
      <c r="R754">
        <v>0.92688000000000004</v>
      </c>
      <c r="S754">
        <v>0.90495000000000003</v>
      </c>
      <c r="T754">
        <v>17.643000000000001</v>
      </c>
      <c r="U754">
        <v>13.627000000000001</v>
      </c>
      <c r="V754">
        <v>0.69932000000000005</v>
      </c>
      <c r="W754">
        <v>0.64464999999999995</v>
      </c>
      <c r="X754">
        <v>35.777000000000001</v>
      </c>
      <c r="Y754">
        <v>29.806999999999999</v>
      </c>
      <c r="Z754">
        <v>0.82252000000000003</v>
      </c>
      <c r="AA754">
        <v>0.79025000000000001</v>
      </c>
      <c r="AB754">
        <v>27.486999999999998</v>
      </c>
      <c r="AC754">
        <v>21.530999999999999</v>
      </c>
      <c r="AD754">
        <v>14</v>
      </c>
      <c r="AE754">
        <v>14</v>
      </c>
      <c r="AF754">
        <v>1.1677999999999999</v>
      </c>
      <c r="AG754">
        <v>3.0411000000000001E-2</v>
      </c>
      <c r="AH754">
        <v>1.1374</v>
      </c>
      <c r="AI754">
        <v>14</v>
      </c>
      <c r="AJ754">
        <v>4</v>
      </c>
      <c r="AK754">
        <v>13</v>
      </c>
      <c r="AL754">
        <v>1</v>
      </c>
      <c r="AM754">
        <v>0</v>
      </c>
      <c r="AN754">
        <v>0</v>
      </c>
      <c r="AO754">
        <v>0.91918999999999995</v>
      </c>
      <c r="AP754">
        <v>0</v>
      </c>
      <c r="AQ754">
        <v>0</v>
      </c>
      <c r="AR754" t="s">
        <v>95</v>
      </c>
      <c r="AS754" t="s">
        <v>95</v>
      </c>
      <c r="AT754" t="s">
        <v>95</v>
      </c>
      <c r="AU754" t="s">
        <v>95</v>
      </c>
      <c r="AV754" t="s">
        <v>95</v>
      </c>
      <c r="AW754" t="s">
        <v>95</v>
      </c>
      <c r="AX754" t="s">
        <v>95</v>
      </c>
      <c r="AY754" t="s">
        <v>95</v>
      </c>
      <c r="AZ754" t="s">
        <v>95</v>
      </c>
      <c r="BA754" t="s">
        <v>95</v>
      </c>
      <c r="BB754" t="s">
        <v>95</v>
      </c>
      <c r="BC754" t="s">
        <v>95</v>
      </c>
      <c r="BD754" t="s">
        <v>95</v>
      </c>
      <c r="BE754">
        <v>4</v>
      </c>
      <c r="BG754" t="s">
        <v>104</v>
      </c>
      <c r="BI754">
        <v>0</v>
      </c>
      <c r="BL754">
        <v>1</v>
      </c>
      <c r="BM754">
        <v>1</v>
      </c>
      <c r="BN754">
        <v>0</v>
      </c>
      <c r="BO754">
        <v>2</v>
      </c>
      <c r="BP754">
        <v>0</v>
      </c>
      <c r="BQ754">
        <v>0</v>
      </c>
      <c r="BS754">
        <v>1</v>
      </c>
      <c r="BT754">
        <v>1</v>
      </c>
      <c r="BU754">
        <v>0</v>
      </c>
      <c r="BV754">
        <v>1</v>
      </c>
      <c r="BW754">
        <v>0</v>
      </c>
      <c r="BX754">
        <v>0</v>
      </c>
      <c r="BY754">
        <v>865</v>
      </c>
      <c r="CG754" s="4">
        <v>1</v>
      </c>
      <c r="CH754" s="4">
        <v>1</v>
      </c>
      <c r="CI754" s="5">
        <v>0</v>
      </c>
      <c r="CJ754" s="5">
        <v>0</v>
      </c>
      <c r="CK754" s="5">
        <v>0</v>
      </c>
      <c r="CL754" s="5">
        <v>0</v>
      </c>
    </row>
    <row r="755" spans="1:99" hidden="1" x14ac:dyDescent="0.2">
      <c r="A755" t="s">
        <v>3917</v>
      </c>
      <c r="B755" t="s">
        <v>1338</v>
      </c>
      <c r="C755" t="s">
        <v>3923</v>
      </c>
      <c r="D755">
        <v>1.1000000000000001</v>
      </c>
      <c r="E755" t="s">
        <v>90</v>
      </c>
      <c r="F755" t="s">
        <v>1348</v>
      </c>
      <c r="G755" t="s">
        <v>107</v>
      </c>
      <c r="H755" t="s">
        <v>1342</v>
      </c>
      <c r="I755">
        <v>0.34955000000000003</v>
      </c>
      <c r="J755">
        <v>0.24007999999999999</v>
      </c>
      <c r="K755">
        <v>4.0062E-2</v>
      </c>
      <c r="L755">
        <v>2014.2</v>
      </c>
      <c r="M755">
        <v>12.571999999999999</v>
      </c>
      <c r="N755">
        <v>1</v>
      </c>
      <c r="O755">
        <v>6.0126999999999997</v>
      </c>
      <c r="P755">
        <v>2024.8</v>
      </c>
      <c r="Q755">
        <v>-80.25</v>
      </c>
      <c r="R755">
        <v>0.91369999999999996</v>
      </c>
      <c r="S755">
        <v>0.89378000000000002</v>
      </c>
      <c r="T755">
        <v>6.4676999999999998E-2</v>
      </c>
      <c r="U755">
        <v>4.2576000000000003E-2</v>
      </c>
      <c r="V755">
        <v>0.93320000000000003</v>
      </c>
      <c r="W755">
        <v>0.92364999999999997</v>
      </c>
      <c r="X755">
        <v>5.6904000000000003E-2</v>
      </c>
      <c r="Y755">
        <v>4.5748999999999998E-2</v>
      </c>
      <c r="Z755">
        <v>0.79466999999999999</v>
      </c>
      <c r="AA755">
        <v>0.76532999999999995</v>
      </c>
      <c r="AB755">
        <v>9.9764000000000005E-2</v>
      </c>
      <c r="AC755">
        <v>7.1060999999999999E-2</v>
      </c>
      <c r="AD755">
        <v>17</v>
      </c>
      <c r="AE755">
        <v>17</v>
      </c>
      <c r="AF755">
        <v>0.83</v>
      </c>
      <c r="AG755">
        <v>1.8847E-3</v>
      </c>
      <c r="AH755">
        <v>0.82811999999999997</v>
      </c>
      <c r="AI755">
        <v>17</v>
      </c>
      <c r="AJ755">
        <v>0</v>
      </c>
      <c r="AK755">
        <v>16</v>
      </c>
      <c r="AL755">
        <v>0</v>
      </c>
      <c r="AM755">
        <v>0</v>
      </c>
      <c r="AN755">
        <v>1</v>
      </c>
      <c r="AO755">
        <v>0.70613999999999999</v>
      </c>
      <c r="AP755">
        <v>1</v>
      </c>
      <c r="AQ755">
        <v>1</v>
      </c>
      <c r="AR755" t="s">
        <v>95</v>
      </c>
      <c r="AS755" t="s">
        <v>95</v>
      </c>
      <c r="AT755" t="s">
        <v>95</v>
      </c>
      <c r="AU755" t="s">
        <v>95</v>
      </c>
      <c r="AV755" t="s">
        <v>95</v>
      </c>
      <c r="AW755" t="s">
        <v>95</v>
      </c>
      <c r="AX755" t="s">
        <v>95</v>
      </c>
      <c r="AY755" t="s">
        <v>95</v>
      </c>
      <c r="AZ755" t="s">
        <v>95</v>
      </c>
      <c r="BA755" t="s">
        <v>95</v>
      </c>
      <c r="BB755" t="s">
        <v>95</v>
      </c>
      <c r="CG755" s="4">
        <v>1</v>
      </c>
      <c r="CH755" s="4">
        <v>1</v>
      </c>
      <c r="CI755" s="5">
        <v>0</v>
      </c>
      <c r="CJ755" s="5">
        <v>1</v>
      </c>
      <c r="CK755" s="5">
        <v>0</v>
      </c>
      <c r="CL755" s="5">
        <v>0</v>
      </c>
      <c r="CS755">
        <v>1</v>
      </c>
      <c r="CT755">
        <v>0.34955000000000003</v>
      </c>
      <c r="CU755">
        <v>4.0062E-2</v>
      </c>
    </row>
    <row r="756" spans="1:99" hidden="1" x14ac:dyDescent="0.2">
      <c r="A756" t="s">
        <v>1343</v>
      </c>
      <c r="B756" t="s">
        <v>1338</v>
      </c>
      <c r="C756" t="s">
        <v>1344</v>
      </c>
      <c r="D756">
        <v>1.1000000000000001</v>
      </c>
      <c r="E756" t="s">
        <v>90</v>
      </c>
      <c r="F756" t="s">
        <v>1340</v>
      </c>
      <c r="G756" t="s">
        <v>1341</v>
      </c>
      <c r="H756" t="s">
        <v>1342</v>
      </c>
      <c r="I756">
        <v>0.31002999999999997</v>
      </c>
      <c r="J756">
        <v>0.22678000000000001</v>
      </c>
      <c r="K756">
        <v>88.777000000000001</v>
      </c>
      <c r="L756">
        <v>2016</v>
      </c>
      <c r="M756">
        <v>14.173999999999999</v>
      </c>
      <c r="N756">
        <v>3119.2</v>
      </c>
      <c r="O756" s="1">
        <v>6.2188000000000001E-7</v>
      </c>
      <c r="P756">
        <v>1920.4</v>
      </c>
      <c r="Q756" s="1">
        <v>-177820</v>
      </c>
      <c r="R756">
        <v>0.98924000000000001</v>
      </c>
      <c r="S756">
        <v>0.98675999999999997</v>
      </c>
      <c r="T756">
        <v>49.341000000000001</v>
      </c>
      <c r="U756">
        <v>33.305999999999997</v>
      </c>
      <c r="V756">
        <v>0.98343000000000003</v>
      </c>
      <c r="W756">
        <v>0.98106000000000004</v>
      </c>
      <c r="X756">
        <v>61.238999999999997</v>
      </c>
      <c r="Y756">
        <v>49.607999999999997</v>
      </c>
      <c r="Z756">
        <v>0.83572999999999997</v>
      </c>
      <c r="AA756">
        <v>0.81227000000000005</v>
      </c>
      <c r="AB756">
        <v>192.82</v>
      </c>
      <c r="AC756">
        <v>165.17</v>
      </c>
      <c r="AD756">
        <v>17</v>
      </c>
      <c r="AE756">
        <v>17</v>
      </c>
      <c r="AF756">
        <v>0.48665999999999998</v>
      </c>
      <c r="AG756">
        <v>3.2058999999999998E-3</v>
      </c>
      <c r="AH756">
        <v>0.48346</v>
      </c>
      <c r="AI756">
        <v>17</v>
      </c>
      <c r="AJ756">
        <v>0</v>
      </c>
      <c r="AK756">
        <v>16</v>
      </c>
      <c r="AL756">
        <v>0</v>
      </c>
      <c r="AM756">
        <v>0</v>
      </c>
      <c r="AN756">
        <v>1</v>
      </c>
      <c r="AO756">
        <v>0.81569999999999998</v>
      </c>
      <c r="AP756">
        <v>0</v>
      </c>
      <c r="AQ756">
        <v>0</v>
      </c>
      <c r="AR756" t="s">
        <v>95</v>
      </c>
      <c r="AS756" t="s">
        <v>95</v>
      </c>
      <c r="AT756" t="s">
        <v>95</v>
      </c>
      <c r="AU756" t="s">
        <v>95</v>
      </c>
      <c r="AV756" t="s">
        <v>95</v>
      </c>
      <c r="AW756" t="s">
        <v>95</v>
      </c>
      <c r="AX756" t="s">
        <v>95</v>
      </c>
      <c r="AY756" t="s">
        <v>95</v>
      </c>
      <c r="AZ756" t="s">
        <v>95</v>
      </c>
      <c r="BA756" t="s">
        <v>95</v>
      </c>
      <c r="BB756" t="s">
        <v>95</v>
      </c>
      <c r="BC756" t="s">
        <v>95</v>
      </c>
      <c r="BD756" t="s">
        <v>95</v>
      </c>
      <c r="BE756">
        <v>1</v>
      </c>
      <c r="BI756">
        <v>0</v>
      </c>
      <c r="BL756">
        <v>1</v>
      </c>
      <c r="BM756">
        <v>1</v>
      </c>
      <c r="BN756">
        <v>0</v>
      </c>
      <c r="BO756">
        <v>2</v>
      </c>
      <c r="BP756">
        <v>0</v>
      </c>
      <c r="BQ756">
        <v>0</v>
      </c>
      <c r="BS756">
        <v>1</v>
      </c>
      <c r="BT756">
        <v>1</v>
      </c>
      <c r="BU756">
        <v>0</v>
      </c>
      <c r="BV756">
        <v>1</v>
      </c>
      <c r="BW756">
        <v>0</v>
      </c>
      <c r="BX756">
        <v>0</v>
      </c>
      <c r="BY756">
        <v>866</v>
      </c>
      <c r="CG756" s="4">
        <v>1</v>
      </c>
      <c r="CH756" s="4">
        <v>1</v>
      </c>
      <c r="CI756" s="5">
        <v>0</v>
      </c>
      <c r="CJ756" s="5">
        <v>0</v>
      </c>
      <c r="CK756" s="5">
        <v>0</v>
      </c>
      <c r="CL756" s="5">
        <v>0</v>
      </c>
    </row>
    <row r="757" spans="1:99" hidden="1" x14ac:dyDescent="0.2">
      <c r="A757" t="s">
        <v>3918</v>
      </c>
      <c r="B757" t="s">
        <v>1338</v>
      </c>
      <c r="C757" t="s">
        <v>3924</v>
      </c>
      <c r="D757">
        <v>1.1000000000000001</v>
      </c>
      <c r="E757" t="s">
        <v>90</v>
      </c>
      <c r="F757" t="s">
        <v>1348</v>
      </c>
      <c r="G757" t="s">
        <v>107</v>
      </c>
      <c r="H757" t="s">
        <v>1342</v>
      </c>
      <c r="I757">
        <v>0.41926000000000002</v>
      </c>
      <c r="J757">
        <v>5.8992000000000003E-3</v>
      </c>
      <c r="K757">
        <v>5.2095000000000002E-2</v>
      </c>
      <c r="L757">
        <v>2012.5</v>
      </c>
      <c r="M757">
        <v>10.481</v>
      </c>
      <c r="N757">
        <v>1</v>
      </c>
      <c r="O757" s="1">
        <v>1553.8</v>
      </c>
      <c r="P757">
        <v>157590</v>
      </c>
      <c r="Q757" s="1">
        <v>-104.34</v>
      </c>
      <c r="R757">
        <v>0.98548999999999998</v>
      </c>
      <c r="S757">
        <v>0.98214000000000001</v>
      </c>
      <c r="T757">
        <v>3.3187000000000001E-2</v>
      </c>
      <c r="U757">
        <v>2.2426000000000001E-2</v>
      </c>
      <c r="V757">
        <v>-0.92401</v>
      </c>
      <c r="W757">
        <v>-1.1989000000000001</v>
      </c>
      <c r="X757">
        <v>0.38216</v>
      </c>
      <c r="Y757">
        <v>0.26484000000000002</v>
      </c>
      <c r="Z757">
        <v>0.85807999999999995</v>
      </c>
      <c r="AA757">
        <v>0.83779999999999999</v>
      </c>
      <c r="AB757">
        <v>0.10378999999999999</v>
      </c>
      <c r="AC757">
        <v>8.9131000000000002E-2</v>
      </c>
      <c r="AD757">
        <v>17</v>
      </c>
      <c r="AE757">
        <v>17</v>
      </c>
      <c r="AF757">
        <v>0.85604999999999998</v>
      </c>
      <c r="AG757">
        <v>5.1383000000000002E-3</v>
      </c>
      <c r="AH757">
        <v>0.85091000000000006</v>
      </c>
      <c r="AI757">
        <v>17</v>
      </c>
      <c r="AJ757">
        <v>0</v>
      </c>
      <c r="AK757">
        <v>16</v>
      </c>
      <c r="AL757">
        <v>0</v>
      </c>
      <c r="AM757">
        <v>0</v>
      </c>
      <c r="AN757">
        <v>1</v>
      </c>
      <c r="AO757">
        <v>0.82940999999999998</v>
      </c>
      <c r="AP757">
        <v>1</v>
      </c>
      <c r="AQ757">
        <v>1</v>
      </c>
      <c r="AR757" t="s">
        <v>95</v>
      </c>
      <c r="AS757" t="s">
        <v>95</v>
      </c>
      <c r="AT757" t="s">
        <v>95</v>
      </c>
      <c r="AU757" t="s">
        <v>95</v>
      </c>
      <c r="AV757" t="s">
        <v>95</v>
      </c>
      <c r="AW757" t="s">
        <v>95</v>
      </c>
      <c r="AX757" t="s">
        <v>95</v>
      </c>
      <c r="AY757" t="s">
        <v>95</v>
      </c>
      <c r="AZ757" t="s">
        <v>95</v>
      </c>
      <c r="BA757" t="s">
        <v>95</v>
      </c>
      <c r="BB757" t="s">
        <v>95</v>
      </c>
      <c r="CG757" s="4">
        <v>1</v>
      </c>
      <c r="CH757" s="4">
        <v>1</v>
      </c>
      <c r="CI757" s="5">
        <v>0</v>
      </c>
      <c r="CJ757" s="5">
        <v>1</v>
      </c>
      <c r="CK757" s="5">
        <v>0</v>
      </c>
      <c r="CL757" s="5">
        <v>0</v>
      </c>
      <c r="CS757">
        <v>1</v>
      </c>
      <c r="CT757">
        <v>0.41926000000000002</v>
      </c>
      <c r="CU757">
        <v>5.2095000000000002E-2</v>
      </c>
    </row>
    <row r="758" spans="1:99" hidden="1" x14ac:dyDescent="0.2">
      <c r="A758" t="s">
        <v>1345</v>
      </c>
      <c r="B758" t="s">
        <v>1338</v>
      </c>
      <c r="C758" t="s">
        <v>1346</v>
      </c>
      <c r="D758">
        <v>1.1000000000000001</v>
      </c>
      <c r="E758" t="s">
        <v>90</v>
      </c>
      <c r="F758" t="s">
        <v>1340</v>
      </c>
      <c r="G758" t="s">
        <v>1341</v>
      </c>
      <c r="H758" t="s">
        <v>1342</v>
      </c>
      <c r="I758">
        <v>0.39011000000000001</v>
      </c>
      <c r="J758">
        <v>0.14434</v>
      </c>
      <c r="K758">
        <v>96.989000000000004</v>
      </c>
      <c r="L758">
        <v>2009.4</v>
      </c>
      <c r="M758">
        <v>11.265000000000001</v>
      </c>
      <c r="N758">
        <v>1559.2</v>
      </c>
      <c r="O758">
        <v>3.3469000000000001E-4</v>
      </c>
      <c r="P758">
        <v>1909</v>
      </c>
      <c r="Q758" s="1">
        <v>-194080</v>
      </c>
      <c r="R758">
        <v>0.99302000000000001</v>
      </c>
      <c r="S758">
        <v>0.99151999999999996</v>
      </c>
      <c r="T758">
        <v>43.072000000000003</v>
      </c>
      <c r="U758">
        <v>31.085999999999999</v>
      </c>
      <c r="V758">
        <v>0.92396999999999996</v>
      </c>
      <c r="W758">
        <v>0.91383000000000003</v>
      </c>
      <c r="X758">
        <v>142.13</v>
      </c>
      <c r="Y758">
        <v>124.28</v>
      </c>
      <c r="Z758">
        <v>0.95299999999999996</v>
      </c>
      <c r="AA758">
        <v>0.94672999999999996</v>
      </c>
      <c r="AB758">
        <v>111.75</v>
      </c>
      <c r="AC758">
        <v>95.480999999999995</v>
      </c>
      <c r="AD758">
        <v>18</v>
      </c>
      <c r="AE758">
        <v>18</v>
      </c>
      <c r="AF758">
        <v>0.94726999999999995</v>
      </c>
      <c r="AG758">
        <v>7.0548E-3</v>
      </c>
      <c r="AH758">
        <v>0.94020999999999999</v>
      </c>
      <c r="AI758">
        <v>18</v>
      </c>
      <c r="AJ758">
        <v>1</v>
      </c>
      <c r="AK758">
        <v>17</v>
      </c>
      <c r="AL758">
        <v>0</v>
      </c>
      <c r="AM758">
        <v>0</v>
      </c>
      <c r="AN758">
        <v>1</v>
      </c>
      <c r="AO758">
        <v>0.90342</v>
      </c>
      <c r="AP758">
        <v>0</v>
      </c>
      <c r="AQ758">
        <v>0</v>
      </c>
      <c r="AR758" t="s">
        <v>95</v>
      </c>
      <c r="AS758" t="s">
        <v>95</v>
      </c>
      <c r="AT758" t="s">
        <v>95</v>
      </c>
      <c r="AU758" t="s">
        <v>95</v>
      </c>
      <c r="AV758" t="s">
        <v>95</v>
      </c>
      <c r="AW758" t="s">
        <v>95</v>
      </c>
      <c r="AX758" t="s">
        <v>95</v>
      </c>
      <c r="AY758" t="s">
        <v>95</v>
      </c>
      <c r="AZ758" t="s">
        <v>95</v>
      </c>
      <c r="BA758" t="s">
        <v>95</v>
      </c>
      <c r="BB758" t="s">
        <v>95</v>
      </c>
      <c r="BC758" t="s">
        <v>95</v>
      </c>
      <c r="BD758" t="s">
        <v>95</v>
      </c>
      <c r="BE758">
        <v>1</v>
      </c>
      <c r="BI758">
        <v>0</v>
      </c>
      <c r="BL758">
        <v>1</v>
      </c>
      <c r="BM758">
        <v>1</v>
      </c>
      <c r="BN758">
        <v>2</v>
      </c>
      <c r="BO758">
        <v>2</v>
      </c>
      <c r="BP758">
        <v>0</v>
      </c>
      <c r="BQ758">
        <v>0</v>
      </c>
      <c r="BS758">
        <v>1</v>
      </c>
      <c r="BT758">
        <v>1</v>
      </c>
      <c r="BU758">
        <v>0</v>
      </c>
      <c r="BV758">
        <v>0</v>
      </c>
      <c r="BW758">
        <v>0</v>
      </c>
      <c r="BX758">
        <v>0</v>
      </c>
      <c r="BY758">
        <v>867</v>
      </c>
      <c r="CG758" s="4">
        <v>1</v>
      </c>
      <c r="CH758" s="4">
        <v>1</v>
      </c>
      <c r="CI758" s="5">
        <v>0</v>
      </c>
      <c r="CJ758" s="5">
        <v>0</v>
      </c>
      <c r="CK758" s="5">
        <v>0</v>
      </c>
      <c r="CL758" s="5">
        <v>0</v>
      </c>
    </row>
    <row r="759" spans="1:99" hidden="1" x14ac:dyDescent="0.2">
      <c r="A759" t="s">
        <v>1347</v>
      </c>
      <c r="B759" t="s">
        <v>1338</v>
      </c>
      <c r="C759" t="s">
        <v>1346</v>
      </c>
      <c r="D759">
        <v>1.1000000000000001</v>
      </c>
      <c r="E759" t="s">
        <v>90</v>
      </c>
      <c r="F759" t="s">
        <v>1348</v>
      </c>
      <c r="G759" t="s">
        <v>107</v>
      </c>
      <c r="H759" t="s">
        <v>1342</v>
      </c>
      <c r="I759">
        <v>0.39011000000000001</v>
      </c>
      <c r="J759">
        <v>5.9264000000000001E-3</v>
      </c>
      <c r="K759">
        <v>5.2482000000000001E-2</v>
      </c>
      <c r="L759">
        <v>2009.4</v>
      </c>
      <c r="M759">
        <v>11.265000000000001</v>
      </c>
      <c r="N759">
        <v>0.84370999999999996</v>
      </c>
      <c r="O759">
        <v>1553.9</v>
      </c>
      <c r="P759" s="1">
        <v>157590</v>
      </c>
      <c r="Q759">
        <v>-105.02</v>
      </c>
      <c r="R759">
        <v>0.99302000000000001</v>
      </c>
      <c r="S759">
        <v>0.99151999999999996</v>
      </c>
      <c r="T759">
        <v>2.3307000000000001E-2</v>
      </c>
      <c r="U759">
        <v>1.6820999999999999E-2</v>
      </c>
      <c r="V759">
        <v>-1.464</v>
      </c>
      <c r="W759">
        <v>-1.7925</v>
      </c>
      <c r="X759">
        <v>0.43780999999999998</v>
      </c>
      <c r="Y759">
        <v>0.33746999999999999</v>
      </c>
      <c r="Z759">
        <v>0.95299999999999996</v>
      </c>
      <c r="AA759">
        <v>0.94672999999999996</v>
      </c>
      <c r="AB759">
        <v>6.0469000000000002E-2</v>
      </c>
      <c r="AC759">
        <v>5.1665999999999997E-2</v>
      </c>
      <c r="AD759">
        <v>18</v>
      </c>
      <c r="AE759">
        <v>18</v>
      </c>
      <c r="AF759">
        <v>0.94726999999999995</v>
      </c>
      <c r="AG759">
        <v>7.0548E-3</v>
      </c>
      <c r="AH759">
        <v>0.94020999999999999</v>
      </c>
      <c r="AI759">
        <v>18</v>
      </c>
      <c r="AJ759">
        <v>1</v>
      </c>
      <c r="AK759">
        <v>17</v>
      </c>
      <c r="AL759">
        <v>0</v>
      </c>
      <c r="AM759">
        <v>0</v>
      </c>
      <c r="AN759">
        <v>1</v>
      </c>
      <c r="AO759">
        <v>0.90342</v>
      </c>
      <c r="AP759">
        <v>1</v>
      </c>
      <c r="AQ759">
        <v>1</v>
      </c>
      <c r="AR759" t="s">
        <v>95</v>
      </c>
      <c r="AS759" t="s">
        <v>95</v>
      </c>
      <c r="AT759" t="s">
        <v>95</v>
      </c>
      <c r="AU759" t="s">
        <v>95</v>
      </c>
      <c r="AV759" t="s">
        <v>95</v>
      </c>
      <c r="AW759" t="s">
        <v>95</v>
      </c>
      <c r="AX759" t="s">
        <v>95</v>
      </c>
      <c r="AY759" t="s">
        <v>95</v>
      </c>
      <c r="AZ759" t="s">
        <v>95</v>
      </c>
      <c r="BA759" t="s">
        <v>95</v>
      </c>
      <c r="BB759" t="s">
        <v>95</v>
      </c>
      <c r="BC759" t="s">
        <v>95</v>
      </c>
      <c r="BD759" t="s">
        <v>95</v>
      </c>
      <c r="BH759" t="s">
        <v>1349</v>
      </c>
      <c r="BI759">
        <v>0</v>
      </c>
      <c r="BJ759" t="s">
        <v>108</v>
      </c>
      <c r="BK759" t="s">
        <v>109</v>
      </c>
      <c r="BL759">
        <v>1</v>
      </c>
      <c r="BM759">
        <v>1</v>
      </c>
      <c r="BN759">
        <v>1</v>
      </c>
      <c r="BO759">
        <v>1</v>
      </c>
      <c r="BP759">
        <v>0</v>
      </c>
      <c r="BQ759">
        <v>0</v>
      </c>
      <c r="BS759">
        <v>1</v>
      </c>
      <c r="BT759">
        <v>1</v>
      </c>
      <c r="BU759">
        <v>1</v>
      </c>
      <c r="BV759">
        <v>1</v>
      </c>
      <c r="BW759">
        <v>0</v>
      </c>
      <c r="BX759">
        <v>0</v>
      </c>
      <c r="BY759">
        <v>868</v>
      </c>
      <c r="CG759" s="4">
        <v>1</v>
      </c>
      <c r="CH759" s="4">
        <v>1</v>
      </c>
      <c r="CI759" s="5">
        <v>1</v>
      </c>
      <c r="CJ759" s="5">
        <v>1</v>
      </c>
      <c r="CK759" s="5">
        <v>0</v>
      </c>
      <c r="CL759" s="5">
        <v>0</v>
      </c>
    </row>
    <row r="760" spans="1:99" hidden="1" x14ac:dyDescent="0.2">
      <c r="A760" t="s">
        <v>1350</v>
      </c>
      <c r="B760" t="s">
        <v>1338</v>
      </c>
      <c r="C760" t="s">
        <v>1351</v>
      </c>
      <c r="D760">
        <v>1.1000000000000001</v>
      </c>
      <c r="E760" t="s">
        <v>90</v>
      </c>
      <c r="F760" t="s">
        <v>1352</v>
      </c>
      <c r="G760" t="s">
        <v>1353</v>
      </c>
      <c r="H760" t="s">
        <v>1342</v>
      </c>
      <c r="I760">
        <v>1.4836</v>
      </c>
      <c r="J760">
        <v>9.9929000000000004E-2</v>
      </c>
      <c r="K760">
        <v>7.8333E-2</v>
      </c>
      <c r="L760">
        <v>2011.7</v>
      </c>
      <c r="M760">
        <v>2.9620000000000002</v>
      </c>
      <c r="N760">
        <v>0.82645000000000002</v>
      </c>
      <c r="O760">
        <v>6.1069000000000004</v>
      </c>
      <c r="P760">
        <v>2036.5</v>
      </c>
      <c r="Q760">
        <v>-157.11000000000001</v>
      </c>
      <c r="R760">
        <v>0.98517999999999994</v>
      </c>
      <c r="S760">
        <v>0.97406999999999999</v>
      </c>
      <c r="T760">
        <v>2.5677999999999999E-2</v>
      </c>
      <c r="U760">
        <v>2.1026E-2</v>
      </c>
      <c r="V760">
        <v>0.63993999999999995</v>
      </c>
      <c r="W760">
        <v>0.49592000000000003</v>
      </c>
      <c r="X760">
        <v>0.12656999999999999</v>
      </c>
      <c r="Y760">
        <v>9.6798999999999996E-2</v>
      </c>
      <c r="Z760">
        <v>0.72402</v>
      </c>
      <c r="AA760">
        <v>0.61363000000000001</v>
      </c>
      <c r="AB760">
        <v>0.11081000000000001</v>
      </c>
      <c r="AC760">
        <v>9.0832999999999997E-2</v>
      </c>
      <c r="AD760">
        <v>8</v>
      </c>
      <c r="AE760">
        <v>8</v>
      </c>
      <c r="AF760">
        <v>1.0406</v>
      </c>
      <c r="AG760">
        <v>0.24199999999999999</v>
      </c>
      <c r="AH760">
        <v>0.79859000000000002</v>
      </c>
      <c r="AI760">
        <v>8</v>
      </c>
      <c r="AJ760">
        <v>0</v>
      </c>
      <c r="AK760">
        <v>7</v>
      </c>
      <c r="AL760">
        <v>0</v>
      </c>
      <c r="AM760">
        <v>0</v>
      </c>
      <c r="AN760">
        <v>1</v>
      </c>
      <c r="AO760">
        <v>0.88905999999999996</v>
      </c>
      <c r="AP760">
        <v>1</v>
      </c>
      <c r="AQ760">
        <v>1</v>
      </c>
      <c r="AR760" t="s">
        <v>95</v>
      </c>
      <c r="AS760" t="s">
        <v>95</v>
      </c>
      <c r="AT760" t="s">
        <v>95</v>
      </c>
      <c r="AU760" t="s">
        <v>95</v>
      </c>
      <c r="AV760" t="s">
        <v>95</v>
      </c>
      <c r="AW760" t="s">
        <v>95</v>
      </c>
      <c r="AX760" t="s">
        <v>95</v>
      </c>
      <c r="AY760" t="s">
        <v>95</v>
      </c>
      <c r="AZ760" t="s">
        <v>95</v>
      </c>
      <c r="BA760" t="s">
        <v>95</v>
      </c>
      <c r="BB760" t="s">
        <v>95</v>
      </c>
      <c r="BC760" t="s">
        <v>95</v>
      </c>
      <c r="BD760" t="s">
        <v>95</v>
      </c>
      <c r="BE760">
        <v>1</v>
      </c>
      <c r="BI760">
        <v>0</v>
      </c>
      <c r="BL760">
        <v>1</v>
      </c>
      <c r="BM760">
        <v>1</v>
      </c>
      <c r="BN760">
        <v>0</v>
      </c>
      <c r="BO760">
        <v>1</v>
      </c>
      <c r="BP760">
        <v>0</v>
      </c>
      <c r="BQ760">
        <v>0</v>
      </c>
      <c r="BS760">
        <v>1</v>
      </c>
      <c r="BT760">
        <v>1</v>
      </c>
      <c r="BU760">
        <v>0</v>
      </c>
      <c r="BV760">
        <v>1</v>
      </c>
      <c r="BW760">
        <v>0</v>
      </c>
      <c r="BX760">
        <v>0</v>
      </c>
      <c r="BY760">
        <v>869</v>
      </c>
      <c r="CG760" s="4">
        <v>1</v>
      </c>
      <c r="CH760" s="4">
        <v>1</v>
      </c>
      <c r="CI760" s="5">
        <v>0</v>
      </c>
      <c r="CJ760" s="5">
        <v>1</v>
      </c>
      <c r="CK760" s="5">
        <v>0</v>
      </c>
      <c r="CL760" s="5">
        <v>0</v>
      </c>
    </row>
    <row r="761" spans="1:99" hidden="1" x14ac:dyDescent="0.2">
      <c r="A761" t="s">
        <v>1354</v>
      </c>
      <c r="B761" t="s">
        <v>1338</v>
      </c>
      <c r="C761" t="s">
        <v>1351</v>
      </c>
      <c r="D761">
        <v>1.1000000000000001</v>
      </c>
      <c r="E761" t="s">
        <v>90</v>
      </c>
      <c r="F761" t="s">
        <v>1355</v>
      </c>
      <c r="G761" t="s">
        <v>1341</v>
      </c>
      <c r="H761" t="s">
        <v>1342</v>
      </c>
      <c r="I761">
        <v>3.7499999999999999E-2</v>
      </c>
      <c r="J761">
        <v>3.7475000000000001E-2</v>
      </c>
      <c r="K761">
        <v>14.167</v>
      </c>
      <c r="L761">
        <v>2213.1999999999998</v>
      </c>
      <c r="M761">
        <v>117.18</v>
      </c>
      <c r="N761" s="1">
        <v>659350</v>
      </c>
      <c r="O761">
        <v>0.66471999999999998</v>
      </c>
      <c r="P761">
        <v>1844.9</v>
      </c>
      <c r="Q761">
        <v>-28155</v>
      </c>
      <c r="R761">
        <v>0.42832999999999999</v>
      </c>
      <c r="S761">
        <v>-4.3124E-4</v>
      </c>
      <c r="T761">
        <v>37.792999999999999</v>
      </c>
      <c r="U761">
        <v>22.687999999999999</v>
      </c>
      <c r="V761">
        <v>0.42832999999999999</v>
      </c>
      <c r="W761">
        <v>0.19966</v>
      </c>
      <c r="X761">
        <v>37.792999999999999</v>
      </c>
      <c r="Y761">
        <v>22.687999999999999</v>
      </c>
      <c r="Z761">
        <v>0.42171999999999998</v>
      </c>
      <c r="AA761">
        <v>0.19041</v>
      </c>
      <c r="AB761">
        <v>38.01</v>
      </c>
      <c r="AC761">
        <v>22.707999999999998</v>
      </c>
      <c r="AD761">
        <v>8</v>
      </c>
      <c r="AE761">
        <v>8</v>
      </c>
      <c r="AF761">
        <v>6.5216000000000004E-4</v>
      </c>
      <c r="AG761">
        <v>4.0191000000000001E-4</v>
      </c>
      <c r="AH761">
        <v>2.5024999999999998E-4</v>
      </c>
      <c r="AI761">
        <v>8</v>
      </c>
      <c r="AJ761">
        <v>0</v>
      </c>
      <c r="AK761">
        <v>6</v>
      </c>
      <c r="AL761">
        <v>0</v>
      </c>
      <c r="AM761">
        <v>1</v>
      </c>
      <c r="AN761">
        <v>0</v>
      </c>
      <c r="AO761">
        <v>0.84411000000000003</v>
      </c>
      <c r="AP761">
        <v>0</v>
      </c>
      <c r="AQ761">
        <v>0</v>
      </c>
      <c r="AR761" t="s">
        <v>94</v>
      </c>
      <c r="AS761" t="s">
        <v>95</v>
      </c>
      <c r="AT761" t="s">
        <v>95</v>
      </c>
      <c r="AU761" t="s">
        <v>95</v>
      </c>
      <c r="AV761" t="s">
        <v>95</v>
      </c>
      <c r="AW761" t="s">
        <v>95</v>
      </c>
      <c r="AX761" t="s">
        <v>95</v>
      </c>
      <c r="AY761" t="s">
        <v>94</v>
      </c>
      <c r="AZ761" t="s">
        <v>95</v>
      </c>
      <c r="BA761" t="s">
        <v>94</v>
      </c>
      <c r="BB761" t="s">
        <v>95</v>
      </c>
      <c r="BC761" t="s">
        <v>96</v>
      </c>
      <c r="BD761" t="s">
        <v>95</v>
      </c>
      <c r="BE761">
        <v>1</v>
      </c>
      <c r="BI761">
        <v>0</v>
      </c>
      <c r="BL761">
        <v>0</v>
      </c>
      <c r="BM761">
        <v>1</v>
      </c>
      <c r="BN761">
        <v>0</v>
      </c>
      <c r="BO761">
        <v>0</v>
      </c>
      <c r="BP761">
        <v>0</v>
      </c>
      <c r="BQ761">
        <v>0</v>
      </c>
      <c r="BS761">
        <v>0</v>
      </c>
      <c r="BT761">
        <v>1</v>
      </c>
      <c r="BU761">
        <v>0</v>
      </c>
      <c r="BV761">
        <v>0</v>
      </c>
      <c r="BW761">
        <v>0</v>
      </c>
      <c r="BX761">
        <v>0</v>
      </c>
      <c r="BY761">
        <v>870</v>
      </c>
      <c r="CG761" s="4">
        <v>0</v>
      </c>
      <c r="CH761" s="4">
        <v>1</v>
      </c>
      <c r="CI761" s="5">
        <v>0</v>
      </c>
      <c r="CJ761" s="5">
        <v>0</v>
      </c>
      <c r="CK761" s="5">
        <v>0</v>
      </c>
      <c r="CL761" s="5">
        <v>0</v>
      </c>
    </row>
    <row r="762" spans="1:99" hidden="1" x14ac:dyDescent="0.2">
      <c r="A762" t="s">
        <v>1356</v>
      </c>
      <c r="B762" t="s">
        <v>1338</v>
      </c>
      <c r="C762" t="s">
        <v>1351</v>
      </c>
      <c r="D762">
        <v>1.1000000000000001</v>
      </c>
      <c r="E762" t="s">
        <v>90</v>
      </c>
      <c r="F762" t="s">
        <v>1357</v>
      </c>
      <c r="G762" t="s">
        <v>1353</v>
      </c>
      <c r="H762" t="s">
        <v>1342</v>
      </c>
      <c r="I762">
        <v>0.26388</v>
      </c>
      <c r="J762">
        <v>3.4447000000000002E-3</v>
      </c>
      <c r="K762">
        <v>2.6831000000000001E-2</v>
      </c>
      <c r="L762">
        <v>2001.9</v>
      </c>
      <c r="M762">
        <v>16.652999999999999</v>
      </c>
      <c r="N762">
        <v>0.97150000000000003</v>
      </c>
      <c r="O762">
        <v>1554.8</v>
      </c>
      <c r="P762" s="1">
        <v>157510</v>
      </c>
      <c r="Q762">
        <v>-53.17</v>
      </c>
      <c r="R762">
        <v>0.97945000000000004</v>
      </c>
      <c r="S762">
        <v>0.96918000000000004</v>
      </c>
      <c r="T762">
        <v>3.1167E-2</v>
      </c>
      <c r="U762">
        <v>2.6025E-2</v>
      </c>
      <c r="V762">
        <v>-13.268000000000001</v>
      </c>
      <c r="W762">
        <v>-17.344999999999999</v>
      </c>
      <c r="X762">
        <v>0.82130000000000003</v>
      </c>
      <c r="Y762">
        <v>0.79200000000000004</v>
      </c>
      <c r="Z762">
        <v>0.80340999999999996</v>
      </c>
      <c r="AA762">
        <v>0.74724000000000002</v>
      </c>
      <c r="AB762">
        <v>9.6406000000000006E-2</v>
      </c>
      <c r="AC762">
        <v>8.3464999999999998E-2</v>
      </c>
      <c r="AD762">
        <v>10</v>
      </c>
      <c r="AE762">
        <v>10</v>
      </c>
      <c r="AF762">
        <v>0.98816000000000004</v>
      </c>
      <c r="AG762">
        <v>0.36026999999999998</v>
      </c>
      <c r="AH762">
        <v>0.62788999999999995</v>
      </c>
      <c r="AI762">
        <v>24</v>
      </c>
      <c r="AJ762">
        <v>1</v>
      </c>
      <c r="AK762">
        <v>9</v>
      </c>
      <c r="AL762">
        <v>0</v>
      </c>
      <c r="AM762">
        <v>0</v>
      </c>
      <c r="AN762">
        <v>0</v>
      </c>
      <c r="AO762">
        <v>0.91532999999999998</v>
      </c>
      <c r="AP762">
        <v>1</v>
      </c>
      <c r="AQ762">
        <v>1</v>
      </c>
      <c r="AR762" t="s">
        <v>95</v>
      </c>
      <c r="AS762" t="s">
        <v>95</v>
      </c>
      <c r="AT762" t="s">
        <v>95</v>
      </c>
      <c r="AU762" t="s">
        <v>95</v>
      </c>
      <c r="AV762" t="s">
        <v>95</v>
      </c>
      <c r="AW762" t="s">
        <v>95</v>
      </c>
      <c r="AX762" t="s">
        <v>95</v>
      </c>
      <c r="AY762" t="s">
        <v>95</v>
      </c>
      <c r="AZ762" t="s">
        <v>95</v>
      </c>
      <c r="BA762" t="s">
        <v>95</v>
      </c>
      <c r="BB762" t="s">
        <v>95</v>
      </c>
      <c r="BC762" t="s">
        <v>95</v>
      </c>
      <c r="BD762" t="s">
        <v>95</v>
      </c>
      <c r="BE762">
        <v>1</v>
      </c>
      <c r="BI762">
        <v>0</v>
      </c>
      <c r="BL762">
        <v>1</v>
      </c>
      <c r="BM762">
        <v>1</v>
      </c>
      <c r="BN762">
        <v>0</v>
      </c>
      <c r="BO762">
        <v>0</v>
      </c>
      <c r="BP762">
        <v>0</v>
      </c>
      <c r="BQ762">
        <v>0</v>
      </c>
      <c r="BS762">
        <v>1</v>
      </c>
      <c r="BT762">
        <v>1</v>
      </c>
      <c r="BU762">
        <v>0</v>
      </c>
      <c r="BV762">
        <v>0</v>
      </c>
      <c r="BW762">
        <v>0</v>
      </c>
      <c r="BX762">
        <v>0</v>
      </c>
      <c r="BY762">
        <v>871</v>
      </c>
      <c r="CG762" s="4">
        <v>1</v>
      </c>
      <c r="CH762" s="4">
        <v>1</v>
      </c>
      <c r="CI762" s="5">
        <v>0</v>
      </c>
      <c r="CJ762" s="5">
        <v>0</v>
      </c>
      <c r="CK762" s="5">
        <v>0</v>
      </c>
      <c r="CL762" s="5">
        <v>0</v>
      </c>
    </row>
    <row r="763" spans="1:99" hidden="1" x14ac:dyDescent="0.2">
      <c r="A763" t="s">
        <v>1358</v>
      </c>
      <c r="B763" t="s">
        <v>1338</v>
      </c>
      <c r="C763" t="s">
        <v>1351</v>
      </c>
      <c r="D763">
        <v>1.1000000000000001</v>
      </c>
      <c r="E763" t="s">
        <v>90</v>
      </c>
      <c r="F763" t="s">
        <v>1340</v>
      </c>
      <c r="G763" t="s">
        <v>1341</v>
      </c>
      <c r="H763" t="s">
        <v>1342</v>
      </c>
      <c r="I763">
        <v>0.41225000000000001</v>
      </c>
      <c r="J763">
        <v>0.17582</v>
      </c>
      <c r="K763">
        <v>281.79000000000002</v>
      </c>
      <c r="L763">
        <v>2010.9</v>
      </c>
      <c r="M763">
        <v>10.66</v>
      </c>
      <c r="N763">
        <v>4910.3</v>
      </c>
      <c r="O763" s="1">
        <v>6.8681000000000004E-6</v>
      </c>
      <c r="P763">
        <v>1899.9</v>
      </c>
      <c r="Q763" s="1">
        <v>-564110</v>
      </c>
      <c r="R763">
        <v>0.99478</v>
      </c>
      <c r="S763">
        <v>0.99365999999999999</v>
      </c>
      <c r="T763">
        <v>110.77</v>
      </c>
      <c r="U763">
        <v>64.356999999999999</v>
      </c>
      <c r="V763">
        <v>0.94854000000000005</v>
      </c>
      <c r="W763">
        <v>0.94167999999999996</v>
      </c>
      <c r="X763">
        <v>347.69</v>
      </c>
      <c r="Y763">
        <v>306.86</v>
      </c>
      <c r="Z763">
        <v>0.90983999999999998</v>
      </c>
      <c r="AA763">
        <v>0.89781999999999995</v>
      </c>
      <c r="AB763">
        <v>460.21</v>
      </c>
      <c r="AC763">
        <v>397.87</v>
      </c>
      <c r="AD763">
        <v>18</v>
      </c>
      <c r="AE763">
        <v>18</v>
      </c>
      <c r="AF763">
        <v>0.89851999999999999</v>
      </c>
      <c r="AG763">
        <v>2.2401999999999999E-3</v>
      </c>
      <c r="AH763">
        <v>0.89627999999999997</v>
      </c>
      <c r="AI763">
        <v>18</v>
      </c>
      <c r="AJ763">
        <v>1</v>
      </c>
      <c r="AK763">
        <v>17</v>
      </c>
      <c r="AL763">
        <v>0</v>
      </c>
      <c r="AM763">
        <v>0</v>
      </c>
      <c r="AN763">
        <v>1</v>
      </c>
      <c r="AO763">
        <v>0.87899000000000005</v>
      </c>
      <c r="AP763">
        <v>0</v>
      </c>
      <c r="AQ763">
        <v>0</v>
      </c>
      <c r="AR763" t="s">
        <v>95</v>
      </c>
      <c r="AS763" t="s">
        <v>95</v>
      </c>
      <c r="AT763" t="s">
        <v>95</v>
      </c>
      <c r="AU763" t="s">
        <v>95</v>
      </c>
      <c r="AV763" t="s">
        <v>95</v>
      </c>
      <c r="AW763" t="s">
        <v>95</v>
      </c>
      <c r="AX763" t="s">
        <v>95</v>
      </c>
      <c r="AY763" t="s">
        <v>95</v>
      </c>
      <c r="AZ763" t="s">
        <v>95</v>
      </c>
      <c r="BA763" t="s">
        <v>95</v>
      </c>
      <c r="BB763" t="s">
        <v>95</v>
      </c>
      <c r="BC763" t="s">
        <v>95</v>
      </c>
      <c r="BD763" t="s">
        <v>95</v>
      </c>
      <c r="BE763">
        <v>1</v>
      </c>
      <c r="BI763">
        <v>0</v>
      </c>
      <c r="BL763">
        <v>1</v>
      </c>
      <c r="BM763">
        <v>1</v>
      </c>
      <c r="BN763">
        <v>0</v>
      </c>
      <c r="BO763">
        <v>2</v>
      </c>
      <c r="BP763">
        <v>0</v>
      </c>
      <c r="BQ763">
        <v>0</v>
      </c>
      <c r="BS763">
        <v>1</v>
      </c>
      <c r="BT763">
        <v>1</v>
      </c>
      <c r="BU763">
        <v>0</v>
      </c>
      <c r="BV763">
        <v>0</v>
      </c>
      <c r="BW763">
        <v>0</v>
      </c>
      <c r="BX763">
        <v>0</v>
      </c>
      <c r="BY763">
        <v>872</v>
      </c>
      <c r="CG763" s="4">
        <v>1</v>
      </c>
      <c r="CH763" s="4">
        <v>1</v>
      </c>
      <c r="CI763" s="5">
        <v>0</v>
      </c>
      <c r="CJ763" s="5">
        <v>0</v>
      </c>
      <c r="CK763" s="5">
        <v>0</v>
      </c>
      <c r="CL763" s="5">
        <v>0</v>
      </c>
    </row>
    <row r="764" spans="1:99" x14ac:dyDescent="0.2">
      <c r="A764" t="s">
        <v>1359</v>
      </c>
      <c r="B764" t="s">
        <v>1338</v>
      </c>
      <c r="C764" t="s">
        <v>147</v>
      </c>
      <c r="D764">
        <v>3.3</v>
      </c>
      <c r="E764" t="s">
        <v>148</v>
      </c>
      <c r="F764" t="s">
        <v>149</v>
      </c>
      <c r="G764" t="s">
        <v>150</v>
      </c>
      <c r="H764" t="s">
        <v>1342</v>
      </c>
      <c r="I764">
        <v>0.42760999999999999</v>
      </c>
      <c r="J764">
        <v>0.36336000000000002</v>
      </c>
      <c r="K764">
        <v>5.5068999999999999</v>
      </c>
      <c r="L764">
        <v>2026.3</v>
      </c>
      <c r="M764">
        <v>10.276999999999999</v>
      </c>
      <c r="N764">
        <v>3385.5</v>
      </c>
      <c r="O764" s="1">
        <v>9.6531000000000008E-6</v>
      </c>
      <c r="P764">
        <v>1973.4</v>
      </c>
      <c r="Q764">
        <v>-10939</v>
      </c>
      <c r="R764">
        <v>0.99389000000000005</v>
      </c>
      <c r="S764">
        <v>0.99353000000000002</v>
      </c>
      <c r="T764">
        <v>12.871</v>
      </c>
      <c r="U764">
        <v>7.4911000000000003</v>
      </c>
      <c r="V764">
        <v>0.99328000000000005</v>
      </c>
      <c r="W764">
        <v>0.99302000000000001</v>
      </c>
      <c r="X764">
        <v>13.496</v>
      </c>
      <c r="Y764">
        <v>7.4888000000000003</v>
      </c>
      <c r="Z764">
        <v>0.28193000000000001</v>
      </c>
      <c r="AA764">
        <v>0.25430999999999998</v>
      </c>
      <c r="AB764">
        <v>139.52000000000001</v>
      </c>
      <c r="AC764">
        <v>85.548000000000002</v>
      </c>
      <c r="AD764">
        <v>55</v>
      </c>
      <c r="AE764">
        <v>37</v>
      </c>
      <c r="AF764">
        <v>0.26701999999999998</v>
      </c>
      <c r="AG764">
        <v>2.9536999999999999E-4</v>
      </c>
      <c r="AH764">
        <v>0.26672000000000001</v>
      </c>
      <c r="AI764">
        <v>44</v>
      </c>
      <c r="AJ764">
        <v>0</v>
      </c>
      <c r="AK764">
        <v>43</v>
      </c>
      <c r="AL764">
        <v>0</v>
      </c>
      <c r="AM764">
        <v>0</v>
      </c>
      <c r="AN764">
        <v>1</v>
      </c>
      <c r="AO764">
        <v>0.71084000000000003</v>
      </c>
      <c r="AP764">
        <v>0</v>
      </c>
      <c r="AQ764">
        <v>0</v>
      </c>
      <c r="AR764" t="s">
        <v>95</v>
      </c>
      <c r="AS764" t="s">
        <v>95</v>
      </c>
      <c r="AT764" t="s">
        <v>95</v>
      </c>
      <c r="AU764" t="s">
        <v>95</v>
      </c>
      <c r="AV764" t="s">
        <v>95</v>
      </c>
      <c r="AW764" t="s">
        <v>95</v>
      </c>
      <c r="AX764" t="s">
        <v>95</v>
      </c>
      <c r="AY764" t="s">
        <v>95</v>
      </c>
      <c r="AZ764" t="s">
        <v>94</v>
      </c>
      <c r="BA764" t="s">
        <v>95</v>
      </c>
      <c r="BB764" t="s">
        <v>94</v>
      </c>
      <c r="BC764" t="s">
        <v>95</v>
      </c>
      <c r="BD764" t="s">
        <v>94</v>
      </c>
      <c r="BH764" t="s">
        <v>151</v>
      </c>
      <c r="BI764">
        <v>0</v>
      </c>
      <c r="BL764">
        <v>1</v>
      </c>
      <c r="BM764">
        <v>1</v>
      </c>
      <c r="BN764">
        <v>0</v>
      </c>
      <c r="BO764">
        <v>0</v>
      </c>
      <c r="BP764">
        <v>1</v>
      </c>
      <c r="BQ764">
        <v>1</v>
      </c>
      <c r="BS764">
        <v>1</v>
      </c>
      <c r="BT764">
        <v>1</v>
      </c>
      <c r="BU764">
        <v>0</v>
      </c>
      <c r="BV764">
        <v>0</v>
      </c>
      <c r="BW764">
        <v>1</v>
      </c>
      <c r="BX764">
        <v>1</v>
      </c>
      <c r="BY764">
        <v>873</v>
      </c>
      <c r="CG764" s="4">
        <v>1</v>
      </c>
      <c r="CH764" s="4">
        <v>1</v>
      </c>
      <c r="CI764" s="5">
        <v>0</v>
      </c>
      <c r="CJ764" s="5">
        <v>0</v>
      </c>
      <c r="CK764" s="5">
        <v>1</v>
      </c>
      <c r="CL764" s="5">
        <v>1</v>
      </c>
    </row>
    <row r="765" spans="1:99" hidden="1" x14ac:dyDescent="0.2">
      <c r="A765" t="s">
        <v>1360</v>
      </c>
      <c r="B765" t="s">
        <v>1338</v>
      </c>
      <c r="C765" t="s">
        <v>147</v>
      </c>
      <c r="D765">
        <v>4.0999999999999996</v>
      </c>
      <c r="E765" t="s">
        <v>129</v>
      </c>
      <c r="F765" t="s">
        <v>130</v>
      </c>
      <c r="G765" t="s">
        <v>131</v>
      </c>
      <c r="H765" t="s">
        <v>1342</v>
      </c>
      <c r="I765">
        <v>2.5405000000000002</v>
      </c>
      <c r="J765">
        <v>8.7651000000000007E-2</v>
      </c>
      <c r="K765">
        <v>4.6840999999999999</v>
      </c>
      <c r="L765">
        <v>2010</v>
      </c>
      <c r="M765">
        <v>1.7297</v>
      </c>
      <c r="N765">
        <v>68.08</v>
      </c>
      <c r="O765">
        <v>0.20327999999999999</v>
      </c>
      <c r="P765">
        <v>1953.1</v>
      </c>
      <c r="Q765">
        <v>-9386</v>
      </c>
      <c r="R765">
        <v>0.80869999999999997</v>
      </c>
      <c r="S765">
        <v>0.77493999999999996</v>
      </c>
      <c r="T765">
        <v>14.036</v>
      </c>
      <c r="U765">
        <v>9.9967000000000006</v>
      </c>
      <c r="V765">
        <v>0.70367999999999997</v>
      </c>
      <c r="W765">
        <v>0.67074999999999996</v>
      </c>
      <c r="X765">
        <v>17.469000000000001</v>
      </c>
      <c r="Y765">
        <v>15.15</v>
      </c>
      <c r="Z765">
        <v>0.78122000000000003</v>
      </c>
      <c r="AA765">
        <v>0.75690999999999997</v>
      </c>
      <c r="AB765">
        <v>15.01</v>
      </c>
      <c r="AC765">
        <v>12.291</v>
      </c>
      <c r="AD765">
        <v>21</v>
      </c>
      <c r="AE765">
        <v>16</v>
      </c>
      <c r="AF765">
        <v>1.4689000000000001</v>
      </c>
      <c r="AG765">
        <v>0.29343999999999998</v>
      </c>
      <c r="AH765">
        <v>1.1754</v>
      </c>
      <c r="AI765">
        <v>17</v>
      </c>
      <c r="AJ765">
        <v>1</v>
      </c>
      <c r="AK765">
        <v>16</v>
      </c>
      <c r="AL765">
        <v>0</v>
      </c>
      <c r="AM765">
        <v>0</v>
      </c>
      <c r="AN765">
        <v>1</v>
      </c>
      <c r="AO765">
        <v>0.90415000000000001</v>
      </c>
      <c r="AP765">
        <v>0</v>
      </c>
      <c r="AQ765">
        <v>1</v>
      </c>
      <c r="AR765" t="s">
        <v>95</v>
      </c>
      <c r="AS765" t="s">
        <v>95</v>
      </c>
      <c r="AT765" t="s">
        <v>95</v>
      </c>
      <c r="AU765" t="s">
        <v>95</v>
      </c>
      <c r="AV765" t="s">
        <v>95</v>
      </c>
      <c r="AW765" t="s">
        <v>95</v>
      </c>
      <c r="AX765" t="s">
        <v>95</v>
      </c>
      <c r="AY765" t="s">
        <v>95</v>
      </c>
      <c r="AZ765" t="s">
        <v>95</v>
      </c>
      <c r="BA765" t="s">
        <v>95</v>
      </c>
      <c r="BB765" t="s">
        <v>95</v>
      </c>
      <c r="BC765" t="s">
        <v>95</v>
      </c>
      <c r="BD765" t="s">
        <v>95</v>
      </c>
      <c r="BI765">
        <v>0</v>
      </c>
      <c r="BJ765" t="s">
        <v>132</v>
      </c>
      <c r="BK765" t="s">
        <v>133</v>
      </c>
      <c r="BL765">
        <v>1</v>
      </c>
      <c r="BM765">
        <v>1</v>
      </c>
      <c r="BN765">
        <v>0</v>
      </c>
      <c r="BO765">
        <v>0</v>
      </c>
      <c r="BP765">
        <v>0</v>
      </c>
      <c r="BQ765">
        <v>0</v>
      </c>
      <c r="BS765">
        <v>1</v>
      </c>
      <c r="BT765">
        <v>1</v>
      </c>
      <c r="BU765">
        <v>0</v>
      </c>
      <c r="BV765">
        <v>0</v>
      </c>
      <c r="BW765">
        <v>0</v>
      </c>
      <c r="BX765">
        <v>0</v>
      </c>
      <c r="BY765">
        <v>874</v>
      </c>
      <c r="CG765" s="4">
        <v>1</v>
      </c>
      <c r="CH765" s="4">
        <v>1</v>
      </c>
      <c r="CI765" s="5">
        <v>0</v>
      </c>
      <c r="CJ765" s="5">
        <v>0</v>
      </c>
      <c r="CK765" s="5">
        <v>0</v>
      </c>
      <c r="CL765" s="5">
        <v>0</v>
      </c>
    </row>
    <row r="766" spans="1:99" hidden="1" x14ac:dyDescent="0.2">
      <c r="A766" t="s">
        <v>1361</v>
      </c>
      <c r="B766" t="s">
        <v>1338</v>
      </c>
      <c r="C766" t="s">
        <v>147</v>
      </c>
      <c r="D766">
        <v>4.0999999999999996</v>
      </c>
      <c r="E766" t="s">
        <v>129</v>
      </c>
      <c r="F766" t="s">
        <v>135</v>
      </c>
      <c r="G766" t="s">
        <v>136</v>
      </c>
      <c r="H766" t="s">
        <v>1342</v>
      </c>
      <c r="I766">
        <v>3.1143999999999998</v>
      </c>
      <c r="J766">
        <v>9.1415999999999997E-2</v>
      </c>
      <c r="K766">
        <v>4.6917999999999997</v>
      </c>
      <c r="L766">
        <v>2010</v>
      </c>
      <c r="M766">
        <v>1.411</v>
      </c>
      <c r="N766">
        <v>65.849000000000004</v>
      </c>
      <c r="O766">
        <v>0.20065</v>
      </c>
      <c r="P766">
        <v>1955.4</v>
      </c>
      <c r="Q766">
        <v>-9401.4</v>
      </c>
      <c r="R766">
        <v>0.82447000000000004</v>
      </c>
      <c r="S766">
        <v>0.79156000000000004</v>
      </c>
      <c r="T766">
        <v>13.038</v>
      </c>
      <c r="U766">
        <v>8.4008000000000003</v>
      </c>
      <c r="V766">
        <v>0.67393000000000003</v>
      </c>
      <c r="W766">
        <v>0.63556999999999997</v>
      </c>
      <c r="X766">
        <v>17.77</v>
      </c>
      <c r="Y766">
        <v>15.345000000000001</v>
      </c>
      <c r="Z766">
        <v>0.75573999999999997</v>
      </c>
      <c r="AA766">
        <v>0.72701000000000005</v>
      </c>
      <c r="AB766">
        <v>15.38</v>
      </c>
      <c r="AC766">
        <v>12.879</v>
      </c>
      <c r="AD766">
        <v>20</v>
      </c>
      <c r="AE766">
        <v>15</v>
      </c>
      <c r="AF766">
        <v>1.5185999999999999</v>
      </c>
      <c r="AG766">
        <v>0.30337999999999998</v>
      </c>
      <c r="AH766">
        <v>1.2152000000000001</v>
      </c>
      <c r="AI766">
        <v>16</v>
      </c>
      <c r="AJ766">
        <v>0</v>
      </c>
      <c r="AK766">
        <v>15</v>
      </c>
      <c r="AL766">
        <v>0</v>
      </c>
      <c r="AM766">
        <v>0</v>
      </c>
      <c r="AN766">
        <v>1</v>
      </c>
      <c r="AO766">
        <v>0.88105999999999995</v>
      </c>
      <c r="AP766">
        <v>0</v>
      </c>
      <c r="AQ766">
        <v>1</v>
      </c>
      <c r="AR766" t="s">
        <v>95</v>
      </c>
      <c r="AS766" t="s">
        <v>95</v>
      </c>
      <c r="AT766" t="s">
        <v>95</v>
      </c>
      <c r="AU766" t="s">
        <v>95</v>
      </c>
      <c r="AV766" t="s">
        <v>95</v>
      </c>
      <c r="AW766" t="s">
        <v>95</v>
      </c>
      <c r="AX766" t="s">
        <v>95</v>
      </c>
      <c r="AY766" t="s">
        <v>95</v>
      </c>
      <c r="AZ766" t="s">
        <v>95</v>
      </c>
      <c r="BA766" t="s">
        <v>95</v>
      </c>
      <c r="BB766" t="s">
        <v>95</v>
      </c>
      <c r="BC766" t="s">
        <v>95</v>
      </c>
      <c r="BD766" t="s">
        <v>95</v>
      </c>
      <c r="BI766">
        <v>0</v>
      </c>
      <c r="BJ766" t="s">
        <v>137</v>
      </c>
      <c r="BK766" t="s">
        <v>138</v>
      </c>
      <c r="BL766">
        <v>1</v>
      </c>
      <c r="BM766">
        <v>1</v>
      </c>
      <c r="BN766">
        <v>0</v>
      </c>
      <c r="BO766">
        <v>0</v>
      </c>
      <c r="BP766">
        <v>0</v>
      </c>
      <c r="BQ766">
        <v>1</v>
      </c>
      <c r="BS766">
        <v>1</v>
      </c>
      <c r="BT766">
        <v>1</v>
      </c>
      <c r="BU766">
        <v>0</v>
      </c>
      <c r="BV766">
        <v>0</v>
      </c>
      <c r="BW766">
        <v>0</v>
      </c>
      <c r="BX766">
        <v>1</v>
      </c>
      <c r="BY766">
        <v>875</v>
      </c>
      <c r="CG766" s="4">
        <v>1</v>
      </c>
      <c r="CH766" s="4">
        <v>1</v>
      </c>
      <c r="CI766" s="5">
        <v>0</v>
      </c>
      <c r="CJ766" s="5">
        <v>0</v>
      </c>
      <c r="CK766" s="5">
        <v>0</v>
      </c>
      <c r="CL766" s="5">
        <v>1</v>
      </c>
    </row>
    <row r="767" spans="1:99" hidden="1" x14ac:dyDescent="0.2">
      <c r="A767" t="s">
        <v>1362</v>
      </c>
      <c r="B767" t="s">
        <v>1338</v>
      </c>
      <c r="C767" t="s">
        <v>1351</v>
      </c>
      <c r="D767">
        <v>4.2</v>
      </c>
      <c r="E767" t="s">
        <v>1363</v>
      </c>
      <c r="F767" t="s">
        <v>1364</v>
      </c>
      <c r="G767" t="s">
        <v>1365</v>
      </c>
      <c r="H767" t="s">
        <v>1342</v>
      </c>
      <c r="I767">
        <v>-0.34410000000000002</v>
      </c>
      <c r="J767">
        <v>-2.9090000000000001E-3</v>
      </c>
      <c r="K767">
        <v>-4.1241E-2</v>
      </c>
      <c r="L767">
        <v>2004.3</v>
      </c>
      <c r="M767">
        <v>-12.771000000000001</v>
      </c>
      <c r="N767">
        <v>1.1093999999999999</v>
      </c>
      <c r="O767">
        <v>-1543.8</v>
      </c>
      <c r="P767" s="1">
        <v>-152700</v>
      </c>
      <c r="Q767">
        <v>83.241</v>
      </c>
      <c r="R767">
        <v>0.97136999999999996</v>
      </c>
      <c r="S767">
        <v>0.96745999999999999</v>
      </c>
      <c r="T767">
        <v>5.8391999999999999E-2</v>
      </c>
      <c r="U767">
        <v>4.8674000000000002E-2</v>
      </c>
      <c r="V767">
        <v>-1.129</v>
      </c>
      <c r="W767">
        <v>-1.3141</v>
      </c>
      <c r="X767">
        <v>0.50349999999999995</v>
      </c>
      <c r="Y767">
        <v>0.36665999999999999</v>
      </c>
      <c r="Z767">
        <v>0.80342999999999998</v>
      </c>
      <c r="AA767">
        <v>0.78634000000000004</v>
      </c>
      <c r="AB767">
        <v>0.15298999999999999</v>
      </c>
      <c r="AC767">
        <v>0.13686000000000001</v>
      </c>
      <c r="AD767">
        <v>26</v>
      </c>
      <c r="AE767">
        <v>26</v>
      </c>
      <c r="AF767">
        <v>0.90136000000000005</v>
      </c>
      <c r="AG767">
        <v>6.2205999999999997E-2</v>
      </c>
      <c r="AH767">
        <v>0.83914999999999995</v>
      </c>
      <c r="AI767">
        <v>26</v>
      </c>
      <c r="AJ767">
        <v>23</v>
      </c>
      <c r="AK767">
        <v>7</v>
      </c>
      <c r="AL767">
        <v>0</v>
      </c>
      <c r="AM767">
        <v>1</v>
      </c>
      <c r="AN767">
        <v>0</v>
      </c>
      <c r="AO767">
        <v>0.92647000000000002</v>
      </c>
      <c r="AP767">
        <v>1</v>
      </c>
      <c r="AQ767">
        <v>1</v>
      </c>
      <c r="AR767" t="s">
        <v>95</v>
      </c>
      <c r="AS767" t="s">
        <v>95</v>
      </c>
      <c r="AT767" t="s">
        <v>95</v>
      </c>
      <c r="AU767" t="s">
        <v>95</v>
      </c>
      <c r="AV767" t="s">
        <v>95</v>
      </c>
      <c r="AW767" t="s">
        <v>95</v>
      </c>
      <c r="AX767" t="s">
        <v>95</v>
      </c>
      <c r="AY767" t="s">
        <v>95</v>
      </c>
      <c r="AZ767" t="s">
        <v>95</v>
      </c>
      <c r="BA767" t="s">
        <v>95</v>
      </c>
      <c r="BB767" t="s">
        <v>95</v>
      </c>
      <c r="BC767" t="s">
        <v>95</v>
      </c>
      <c r="BD767" t="s">
        <v>95</v>
      </c>
      <c r="BE767">
        <v>1</v>
      </c>
      <c r="BI767">
        <v>0</v>
      </c>
      <c r="BL767">
        <v>1</v>
      </c>
      <c r="BM767">
        <v>1</v>
      </c>
      <c r="BS767">
        <v>1</v>
      </c>
      <c r="BT767">
        <v>1</v>
      </c>
      <c r="BU767">
        <v>0</v>
      </c>
      <c r="BV767">
        <v>0</v>
      </c>
      <c r="BW767">
        <v>0</v>
      </c>
      <c r="BX767">
        <v>1</v>
      </c>
      <c r="BY767">
        <v>876</v>
      </c>
      <c r="CG767" s="4">
        <v>1</v>
      </c>
      <c r="CH767" s="4">
        <v>1</v>
      </c>
      <c r="CI767" s="5">
        <v>0</v>
      </c>
      <c r="CJ767" s="5">
        <v>0</v>
      </c>
      <c r="CK767" s="5">
        <v>0</v>
      </c>
      <c r="CL767" s="5">
        <v>1</v>
      </c>
    </row>
    <row r="768" spans="1:99" hidden="1" x14ac:dyDescent="0.2">
      <c r="A768" t="s">
        <v>1366</v>
      </c>
      <c r="B768" t="s">
        <v>1338</v>
      </c>
      <c r="C768" t="s">
        <v>1351</v>
      </c>
      <c r="D768">
        <v>4.2</v>
      </c>
      <c r="E768" t="s">
        <v>1363</v>
      </c>
      <c r="F768" t="s">
        <v>1367</v>
      </c>
      <c r="G768" t="s">
        <v>1368</v>
      </c>
      <c r="H768" t="s">
        <v>1342</v>
      </c>
      <c r="I768">
        <v>3.1800999999999999</v>
      </c>
      <c r="J768">
        <v>3.7942999999999998E-2</v>
      </c>
      <c r="K768">
        <v>3.7388999999999999E-2</v>
      </c>
      <c r="L768">
        <v>1996.2</v>
      </c>
      <c r="M768">
        <v>1.3818999999999999</v>
      </c>
      <c r="N768">
        <v>1.0001</v>
      </c>
      <c r="O768">
        <v>1.7481</v>
      </c>
      <c r="P768">
        <v>2013.4</v>
      </c>
      <c r="Q768">
        <v>-73.728999999999999</v>
      </c>
      <c r="R768">
        <v>1</v>
      </c>
      <c r="S768">
        <v>1</v>
      </c>
      <c r="T768" s="1">
        <v>8.3449000000000004E-15</v>
      </c>
      <c r="U768" s="1">
        <v>5.0699999999999999E-15</v>
      </c>
      <c r="V768">
        <v>0.77305999999999997</v>
      </c>
      <c r="W768" t="e">
        <f>-inf</f>
        <v>#NAME?</v>
      </c>
      <c r="X768">
        <v>1.6442999999999999E-2</v>
      </c>
      <c r="Y768">
        <v>1.5500999999999999E-2</v>
      </c>
      <c r="Z768">
        <v>0.78220000000000001</v>
      </c>
      <c r="AA768" t="e">
        <f>-inf</f>
        <v>#NAME?</v>
      </c>
      <c r="AB768">
        <v>1.6108999999999998E-2</v>
      </c>
      <c r="AC768">
        <v>1.5188E-2</v>
      </c>
      <c r="AD768">
        <v>3</v>
      </c>
      <c r="AE768">
        <v>3</v>
      </c>
      <c r="AF768">
        <v>0.99985999999999997</v>
      </c>
      <c r="AG768">
        <v>0.92508999999999997</v>
      </c>
      <c r="AH768">
        <v>7.4767E-2</v>
      </c>
      <c r="AI768">
        <v>3</v>
      </c>
      <c r="AJ768">
        <v>0</v>
      </c>
      <c r="AK768">
        <v>2</v>
      </c>
      <c r="AL768">
        <v>0</v>
      </c>
      <c r="AM768">
        <v>0</v>
      </c>
      <c r="AN768">
        <v>0</v>
      </c>
      <c r="AO768">
        <v>0.67344000000000004</v>
      </c>
      <c r="AP768">
        <v>1</v>
      </c>
      <c r="AQ768">
        <v>1</v>
      </c>
      <c r="AR768" t="s">
        <v>95</v>
      </c>
      <c r="AS768" t="s">
        <v>96</v>
      </c>
      <c r="AT768" t="s">
        <v>95</v>
      </c>
      <c r="AU768" t="s">
        <v>95</v>
      </c>
      <c r="AV768" t="s">
        <v>95</v>
      </c>
      <c r="AW768" t="s">
        <v>95</v>
      </c>
      <c r="AX768" t="s">
        <v>94</v>
      </c>
      <c r="AY768" t="s">
        <v>94</v>
      </c>
      <c r="AZ768" t="s">
        <v>95</v>
      </c>
      <c r="BA768" t="s">
        <v>96</v>
      </c>
      <c r="BB768" t="s">
        <v>96</v>
      </c>
      <c r="BC768" t="s">
        <v>96</v>
      </c>
      <c r="BD768" t="s">
        <v>96</v>
      </c>
      <c r="BI768">
        <v>0</v>
      </c>
      <c r="BS768">
        <v>0</v>
      </c>
      <c r="BT768">
        <v>1</v>
      </c>
      <c r="BU768">
        <v>0</v>
      </c>
      <c r="BV768">
        <v>0</v>
      </c>
      <c r="BW768">
        <v>0</v>
      </c>
      <c r="BX768">
        <v>0</v>
      </c>
      <c r="BY768">
        <v>877</v>
      </c>
      <c r="CG768" s="4">
        <v>0</v>
      </c>
      <c r="CH768" s="4">
        <v>1</v>
      </c>
      <c r="CI768" s="5">
        <v>0</v>
      </c>
      <c r="CJ768" s="5">
        <v>0</v>
      </c>
      <c r="CK768" s="5">
        <v>0</v>
      </c>
      <c r="CL768" s="5">
        <v>0</v>
      </c>
    </row>
    <row r="769" spans="1:99" hidden="1" x14ac:dyDescent="0.2">
      <c r="A769" t="s">
        <v>1369</v>
      </c>
      <c r="B769" t="s">
        <v>1338</v>
      </c>
      <c r="C769" t="s">
        <v>1370</v>
      </c>
      <c r="D769">
        <v>1.1000000000000001</v>
      </c>
      <c r="E769" t="s">
        <v>90</v>
      </c>
      <c r="F769" t="s">
        <v>1340</v>
      </c>
      <c r="G769" t="s">
        <v>1341</v>
      </c>
      <c r="H769" t="s">
        <v>1342</v>
      </c>
      <c r="I769">
        <v>0.50710999999999995</v>
      </c>
      <c r="J769">
        <v>0.19578000000000001</v>
      </c>
      <c r="K769">
        <v>57.404000000000003</v>
      </c>
      <c r="L769">
        <v>2011.1</v>
      </c>
      <c r="M769">
        <v>8.6656999999999993</v>
      </c>
      <c r="N769">
        <v>758.76</v>
      </c>
      <c r="O769">
        <v>1.2778E-4</v>
      </c>
      <c r="P769">
        <v>1936</v>
      </c>
      <c r="Q769" s="1">
        <v>-115050</v>
      </c>
      <c r="R769">
        <v>0.97079000000000004</v>
      </c>
      <c r="S769">
        <v>0.96282000000000001</v>
      </c>
      <c r="T769">
        <v>44.328000000000003</v>
      </c>
      <c r="U769">
        <v>33.603000000000002</v>
      </c>
      <c r="V769">
        <v>0.90922999999999998</v>
      </c>
      <c r="W769">
        <v>0.89410000000000001</v>
      </c>
      <c r="X769">
        <v>78.14</v>
      </c>
      <c r="Y769">
        <v>71.528999999999996</v>
      </c>
      <c r="Z769">
        <v>0.91444999999999999</v>
      </c>
      <c r="AA769">
        <v>0.90019000000000005</v>
      </c>
      <c r="AB769">
        <v>75.856999999999999</v>
      </c>
      <c r="AC769">
        <v>60.381999999999998</v>
      </c>
      <c r="AD769">
        <v>15</v>
      </c>
      <c r="AE769">
        <v>15</v>
      </c>
      <c r="AF769">
        <v>0.99109000000000003</v>
      </c>
      <c r="AG769">
        <v>6.5897000000000004E-3</v>
      </c>
      <c r="AH769">
        <v>0.98450000000000004</v>
      </c>
      <c r="AI769">
        <v>15</v>
      </c>
      <c r="AJ769">
        <v>1</v>
      </c>
      <c r="AK769">
        <v>14</v>
      </c>
      <c r="AL769">
        <v>0</v>
      </c>
      <c r="AM769">
        <v>0</v>
      </c>
      <c r="AN769">
        <v>1</v>
      </c>
      <c r="AO769">
        <v>0.86460999999999999</v>
      </c>
      <c r="AP769">
        <v>0</v>
      </c>
      <c r="AQ769">
        <v>0</v>
      </c>
      <c r="AR769" t="s">
        <v>95</v>
      </c>
      <c r="AS769" t="s">
        <v>95</v>
      </c>
      <c r="AT769" t="s">
        <v>95</v>
      </c>
      <c r="AU769" t="s">
        <v>95</v>
      </c>
      <c r="AV769" t="s">
        <v>95</v>
      </c>
      <c r="AW769" t="s">
        <v>95</v>
      </c>
      <c r="AX769" t="s">
        <v>95</v>
      </c>
      <c r="AY769" t="s">
        <v>95</v>
      </c>
      <c r="AZ769" t="s">
        <v>95</v>
      </c>
      <c r="BA769" t="s">
        <v>95</v>
      </c>
      <c r="BB769" t="s">
        <v>95</v>
      </c>
      <c r="BC769" t="s">
        <v>95</v>
      </c>
      <c r="BD769" t="s">
        <v>95</v>
      </c>
      <c r="BE769">
        <v>1</v>
      </c>
      <c r="BI769">
        <v>0</v>
      </c>
      <c r="BL769">
        <v>1</v>
      </c>
      <c r="BM769">
        <v>1</v>
      </c>
      <c r="BN769">
        <v>0</v>
      </c>
      <c r="BO769">
        <v>2</v>
      </c>
      <c r="BP769">
        <v>0</v>
      </c>
      <c r="BQ769">
        <v>0</v>
      </c>
      <c r="BS769">
        <v>1</v>
      </c>
      <c r="BT769">
        <v>1</v>
      </c>
      <c r="BU769">
        <v>0</v>
      </c>
      <c r="BV769">
        <v>1</v>
      </c>
      <c r="BW769">
        <v>0</v>
      </c>
      <c r="BX769">
        <v>0</v>
      </c>
      <c r="BY769">
        <v>878</v>
      </c>
      <c r="CG769" s="4">
        <v>1</v>
      </c>
      <c r="CH769" s="4">
        <v>1</v>
      </c>
      <c r="CI769" s="5">
        <v>0</v>
      </c>
      <c r="CJ769" s="5">
        <v>0</v>
      </c>
      <c r="CK769" s="5">
        <v>0</v>
      </c>
      <c r="CL769" s="5">
        <v>0</v>
      </c>
    </row>
    <row r="770" spans="1:99" hidden="1" x14ac:dyDescent="0.2">
      <c r="A770" t="s">
        <v>3919</v>
      </c>
      <c r="B770" t="s">
        <v>1338</v>
      </c>
      <c r="C770" t="s">
        <v>3925</v>
      </c>
      <c r="D770">
        <v>1.1000000000000001</v>
      </c>
      <c r="E770" t="s">
        <v>90</v>
      </c>
      <c r="F770" t="s">
        <v>1348</v>
      </c>
      <c r="G770" t="s">
        <v>107</v>
      </c>
      <c r="H770" t="s">
        <v>1342</v>
      </c>
      <c r="I770">
        <v>0.81408999999999998</v>
      </c>
      <c r="J770">
        <v>6.2153E-3</v>
      </c>
      <c r="K770">
        <v>5.5716000000000002E-2</v>
      </c>
      <c r="L770">
        <v>2009.1</v>
      </c>
      <c r="M770">
        <v>5.3979999999999997</v>
      </c>
      <c r="N770">
        <v>0.62405999999999995</v>
      </c>
      <c r="O770">
        <v>1553.8</v>
      </c>
      <c r="P770">
        <v>157610</v>
      </c>
      <c r="Q770" s="1">
        <v>-111.62</v>
      </c>
      <c r="R770">
        <v>0.92688000000000004</v>
      </c>
      <c r="S770">
        <v>0.90495000000000003</v>
      </c>
      <c r="T770">
        <v>6.6964999999999997E-2</v>
      </c>
      <c r="U770">
        <v>5.1725E-2</v>
      </c>
      <c r="V770">
        <v>-1.8696999999999999</v>
      </c>
      <c r="W770">
        <v>-2.3914</v>
      </c>
      <c r="X770">
        <v>0.41952</v>
      </c>
      <c r="Y770">
        <v>0.33861999999999998</v>
      </c>
      <c r="Z770">
        <v>0.82252000000000003</v>
      </c>
      <c r="AA770">
        <v>0.79025000000000001</v>
      </c>
      <c r="AB770">
        <v>0.10433000000000001</v>
      </c>
      <c r="AC770">
        <v>8.1722000000000003E-2</v>
      </c>
      <c r="AD770">
        <v>14</v>
      </c>
      <c r="AE770">
        <v>14</v>
      </c>
      <c r="AF770">
        <v>1.1677999999999999</v>
      </c>
      <c r="AG770">
        <v>3.0411000000000001E-2</v>
      </c>
      <c r="AH770">
        <v>1.1374</v>
      </c>
      <c r="AI770">
        <v>14</v>
      </c>
      <c r="AJ770">
        <v>4</v>
      </c>
      <c r="AK770">
        <v>13</v>
      </c>
      <c r="AL770">
        <v>1</v>
      </c>
      <c r="AM770">
        <v>0</v>
      </c>
      <c r="AN770">
        <v>0</v>
      </c>
      <c r="AO770">
        <v>0.91918999999999995</v>
      </c>
      <c r="AP770">
        <v>1</v>
      </c>
      <c r="AQ770">
        <v>1</v>
      </c>
      <c r="AR770" t="s">
        <v>95</v>
      </c>
      <c r="AS770" t="s">
        <v>95</v>
      </c>
      <c r="AT770" t="s">
        <v>95</v>
      </c>
      <c r="AU770" t="s">
        <v>95</v>
      </c>
      <c r="AV770" t="s">
        <v>95</v>
      </c>
      <c r="AW770" t="s">
        <v>95</v>
      </c>
      <c r="AX770" t="s">
        <v>95</v>
      </c>
      <c r="AY770" t="s">
        <v>95</v>
      </c>
      <c r="AZ770" t="s">
        <v>95</v>
      </c>
      <c r="BA770" t="s">
        <v>95</v>
      </c>
      <c r="BB770" t="s">
        <v>95</v>
      </c>
      <c r="CG770" s="4">
        <v>1</v>
      </c>
      <c r="CH770" s="4">
        <v>1</v>
      </c>
      <c r="CI770" s="5">
        <v>0</v>
      </c>
      <c r="CJ770" s="5">
        <v>1</v>
      </c>
      <c r="CK770" s="5">
        <v>0</v>
      </c>
      <c r="CL770" s="5">
        <v>0</v>
      </c>
      <c r="CO770" t="s">
        <v>1384</v>
      </c>
      <c r="CP770" t="e">
        <v>#N/A</v>
      </c>
      <c r="CQ770">
        <v>2</v>
      </c>
      <c r="CS770">
        <v>1</v>
      </c>
      <c r="CT770">
        <v>0.81408999999999998</v>
      </c>
      <c r="CU770">
        <v>5.5716000000000002E-2</v>
      </c>
    </row>
    <row r="771" spans="1:99" hidden="1" x14ac:dyDescent="0.2">
      <c r="A771" t="s">
        <v>1371</v>
      </c>
      <c r="B771" t="s">
        <v>1338</v>
      </c>
      <c r="C771" t="s">
        <v>1372</v>
      </c>
      <c r="D771">
        <v>1.1000000000000001</v>
      </c>
      <c r="E771" t="s">
        <v>90</v>
      </c>
      <c r="F771" t="s">
        <v>1340</v>
      </c>
      <c r="G771" t="s">
        <v>1341</v>
      </c>
      <c r="H771" t="s">
        <v>1342</v>
      </c>
      <c r="I771">
        <v>0.32090999999999997</v>
      </c>
      <c r="J771">
        <v>0.32089000000000001</v>
      </c>
      <c r="K771">
        <v>56.752000000000002</v>
      </c>
      <c r="L771">
        <v>2053</v>
      </c>
      <c r="M771">
        <v>13.694000000000001</v>
      </c>
      <c r="N771" s="1">
        <v>170510000</v>
      </c>
      <c r="O771" s="1">
        <v>1.8254999999999999E-6</v>
      </c>
      <c r="P771">
        <v>1952.7</v>
      </c>
      <c r="Q771" s="1">
        <v>-113690</v>
      </c>
      <c r="R771">
        <v>0.81113999999999997</v>
      </c>
      <c r="S771">
        <v>0.76756000000000002</v>
      </c>
      <c r="T771">
        <v>155.24</v>
      </c>
      <c r="U771">
        <v>96.138999999999996</v>
      </c>
      <c r="V771">
        <v>0.81113999999999997</v>
      </c>
      <c r="W771">
        <v>0.78415999999999997</v>
      </c>
      <c r="X771">
        <v>155.24</v>
      </c>
      <c r="Y771">
        <v>96.138999999999996</v>
      </c>
      <c r="Z771">
        <v>0.60579000000000005</v>
      </c>
      <c r="AA771">
        <v>0.54947000000000001</v>
      </c>
      <c r="AB771">
        <v>224.28</v>
      </c>
      <c r="AC771">
        <v>144.51</v>
      </c>
      <c r="AD771">
        <v>17</v>
      </c>
      <c r="AE771">
        <v>17</v>
      </c>
      <c r="AF771" s="1">
        <v>8.9027000000000003E-6</v>
      </c>
      <c r="AG771" s="1">
        <v>2.9323999999999998E-8</v>
      </c>
      <c r="AH771" s="1">
        <v>8.8734000000000005E-6</v>
      </c>
      <c r="AI771">
        <v>17</v>
      </c>
      <c r="AJ771">
        <v>0</v>
      </c>
      <c r="AK771">
        <v>16</v>
      </c>
      <c r="AL771">
        <v>0</v>
      </c>
      <c r="AM771">
        <v>0</v>
      </c>
      <c r="AN771">
        <v>1</v>
      </c>
      <c r="AO771">
        <v>0.48870999999999998</v>
      </c>
      <c r="AP771">
        <v>0</v>
      </c>
      <c r="AQ771">
        <v>0</v>
      </c>
      <c r="AR771" t="s">
        <v>95</v>
      </c>
      <c r="AS771" t="s">
        <v>95</v>
      </c>
      <c r="AT771" t="s">
        <v>95</v>
      </c>
      <c r="AU771" t="s">
        <v>95</v>
      </c>
      <c r="AV771" t="s">
        <v>95</v>
      </c>
      <c r="AW771" t="s">
        <v>95</v>
      </c>
      <c r="AX771" t="s">
        <v>94</v>
      </c>
      <c r="AY771" t="s">
        <v>94</v>
      </c>
      <c r="AZ771" t="s">
        <v>95</v>
      </c>
      <c r="BA771" t="s">
        <v>94</v>
      </c>
      <c r="BB771" t="s">
        <v>94</v>
      </c>
      <c r="BC771" t="s">
        <v>94</v>
      </c>
      <c r="BD771" t="s">
        <v>94</v>
      </c>
      <c r="BE771">
        <v>2</v>
      </c>
      <c r="BF771" t="s">
        <v>1373</v>
      </c>
      <c r="BH771" t="s">
        <v>1279</v>
      </c>
      <c r="BI771">
        <v>0</v>
      </c>
      <c r="BL771">
        <v>0</v>
      </c>
      <c r="BM771">
        <v>1</v>
      </c>
      <c r="BN771">
        <v>0</v>
      </c>
      <c r="BO771">
        <v>2</v>
      </c>
      <c r="BP771">
        <v>0</v>
      </c>
      <c r="BQ771">
        <v>0</v>
      </c>
      <c r="BS771">
        <v>1</v>
      </c>
      <c r="BT771">
        <v>1</v>
      </c>
      <c r="BU771">
        <v>0</v>
      </c>
      <c r="BV771">
        <v>1</v>
      </c>
      <c r="BW771">
        <v>0</v>
      </c>
      <c r="BX771">
        <v>0</v>
      </c>
      <c r="BY771">
        <v>879</v>
      </c>
      <c r="BZ771" t="s">
        <v>123</v>
      </c>
      <c r="CG771" s="4">
        <v>0</v>
      </c>
      <c r="CH771" s="4">
        <v>1</v>
      </c>
      <c r="CI771" s="5">
        <v>0</v>
      </c>
      <c r="CJ771" s="5">
        <v>0</v>
      </c>
      <c r="CK771" s="5">
        <v>0</v>
      </c>
      <c r="CL771" s="5">
        <v>0</v>
      </c>
    </row>
    <row r="772" spans="1:99" hidden="1" x14ac:dyDescent="0.2">
      <c r="A772" t="s">
        <v>1374</v>
      </c>
      <c r="B772" t="s">
        <v>1338</v>
      </c>
      <c r="C772" t="s">
        <v>1375</v>
      </c>
      <c r="D772">
        <v>1.1000000000000001</v>
      </c>
      <c r="E772" t="s">
        <v>90</v>
      </c>
      <c r="F772" t="s">
        <v>1340</v>
      </c>
      <c r="G772" t="s">
        <v>1341</v>
      </c>
      <c r="H772" t="s">
        <v>1342</v>
      </c>
      <c r="I772">
        <v>0.98282000000000003</v>
      </c>
      <c r="J772">
        <v>0.14987</v>
      </c>
      <c r="K772">
        <v>15.769</v>
      </c>
      <c r="L772">
        <v>2009.6</v>
      </c>
      <c r="M772">
        <v>4.4713000000000003</v>
      </c>
      <c r="N772">
        <v>159.33000000000001</v>
      </c>
      <c r="O772">
        <v>1.3573999999999999E-2</v>
      </c>
      <c r="P772">
        <v>1952.3</v>
      </c>
      <c r="Q772">
        <v>-31609</v>
      </c>
      <c r="R772">
        <v>0.94494999999999996</v>
      </c>
      <c r="S772">
        <v>0.92659999999999998</v>
      </c>
      <c r="T772">
        <v>15.013</v>
      </c>
      <c r="U772">
        <v>11.487</v>
      </c>
      <c r="V772">
        <v>0.73485</v>
      </c>
      <c r="W772">
        <v>0.68181999999999998</v>
      </c>
      <c r="X772">
        <v>32.947000000000003</v>
      </c>
      <c r="Y772">
        <v>28.093</v>
      </c>
      <c r="Z772">
        <v>0.85036999999999996</v>
      </c>
      <c r="AA772">
        <v>0.82043999999999995</v>
      </c>
      <c r="AB772">
        <v>24.75</v>
      </c>
      <c r="AC772">
        <v>19.620999999999999</v>
      </c>
      <c r="AD772">
        <v>13</v>
      </c>
      <c r="AE772">
        <v>13</v>
      </c>
      <c r="AF772">
        <v>1.0167999999999999</v>
      </c>
      <c r="AG772">
        <v>3.1382E-2</v>
      </c>
      <c r="AH772">
        <v>0.98540000000000005</v>
      </c>
      <c r="AI772">
        <v>13</v>
      </c>
      <c r="AJ772">
        <v>5</v>
      </c>
      <c r="AK772">
        <v>12</v>
      </c>
      <c r="AL772">
        <v>1</v>
      </c>
      <c r="AM772">
        <v>0</v>
      </c>
      <c r="AN772">
        <v>1</v>
      </c>
      <c r="AO772">
        <v>0.89395999999999998</v>
      </c>
      <c r="AP772">
        <v>0</v>
      </c>
      <c r="AQ772">
        <v>0</v>
      </c>
      <c r="AR772" t="s">
        <v>95</v>
      </c>
      <c r="AS772" t="s">
        <v>95</v>
      </c>
      <c r="AT772" t="s">
        <v>95</v>
      </c>
      <c r="AU772" t="s">
        <v>95</v>
      </c>
      <c r="AV772" t="s">
        <v>95</v>
      </c>
      <c r="AW772" t="s">
        <v>95</v>
      </c>
      <c r="AX772" t="s">
        <v>95</v>
      </c>
      <c r="AY772" t="s">
        <v>95</v>
      </c>
      <c r="AZ772" t="s">
        <v>95</v>
      </c>
      <c r="BA772" t="s">
        <v>95</v>
      </c>
      <c r="BB772" t="s">
        <v>95</v>
      </c>
      <c r="BC772" t="s">
        <v>95</v>
      </c>
      <c r="BD772" t="s">
        <v>95</v>
      </c>
      <c r="BE772">
        <v>3</v>
      </c>
      <c r="BG772" t="s">
        <v>1376</v>
      </c>
      <c r="BI772">
        <v>0</v>
      </c>
      <c r="BL772">
        <v>1</v>
      </c>
      <c r="BM772">
        <v>1</v>
      </c>
      <c r="BN772">
        <v>0</v>
      </c>
      <c r="BO772">
        <v>2</v>
      </c>
      <c r="BP772">
        <v>0</v>
      </c>
      <c r="BQ772">
        <v>0</v>
      </c>
      <c r="BS772">
        <v>1</v>
      </c>
      <c r="BT772">
        <v>1</v>
      </c>
      <c r="BU772">
        <v>0</v>
      </c>
      <c r="BV772">
        <v>1</v>
      </c>
      <c r="BW772">
        <v>0</v>
      </c>
      <c r="BX772">
        <v>0</v>
      </c>
      <c r="BY772">
        <v>880</v>
      </c>
      <c r="CG772" s="4">
        <v>1</v>
      </c>
      <c r="CH772" s="4">
        <v>1</v>
      </c>
      <c r="CI772" s="5">
        <v>0</v>
      </c>
      <c r="CJ772" s="5">
        <v>0</v>
      </c>
      <c r="CK772" s="5">
        <v>0</v>
      </c>
      <c r="CL772" s="5">
        <v>0</v>
      </c>
    </row>
    <row r="773" spans="1:99" hidden="1" x14ac:dyDescent="0.2">
      <c r="A773" t="s">
        <v>1377</v>
      </c>
      <c r="B773" t="s">
        <v>1378</v>
      </c>
      <c r="C773" t="s">
        <v>147</v>
      </c>
      <c r="D773">
        <v>1.1000000000000001</v>
      </c>
      <c r="E773" t="s">
        <v>90</v>
      </c>
      <c r="F773" t="s">
        <v>1379</v>
      </c>
      <c r="G773" t="s">
        <v>1380</v>
      </c>
      <c r="H773" t="s">
        <v>1381</v>
      </c>
      <c r="I773">
        <v>5.9403999999999998E-2</v>
      </c>
      <c r="J773">
        <v>5.9402000000000003E-2</v>
      </c>
      <c r="K773">
        <v>5.2423999999999999</v>
      </c>
      <c r="L773">
        <v>2197.1</v>
      </c>
      <c r="M773">
        <v>73.975999999999999</v>
      </c>
      <c r="N773" s="1">
        <v>4327300</v>
      </c>
      <c r="O773">
        <v>0.16291</v>
      </c>
      <c r="P773">
        <v>1909.3</v>
      </c>
      <c r="Q773">
        <v>-10474</v>
      </c>
      <c r="R773">
        <v>0.79883999999999999</v>
      </c>
      <c r="S773">
        <v>0.64798</v>
      </c>
      <c r="T773">
        <v>10.484</v>
      </c>
      <c r="U773">
        <v>8.6768999999999998</v>
      </c>
      <c r="V773">
        <v>0.79883999999999999</v>
      </c>
      <c r="W773">
        <v>0.71838000000000002</v>
      </c>
      <c r="X773">
        <v>10.484</v>
      </c>
      <c r="Y773">
        <v>8.6768000000000001</v>
      </c>
      <c r="Z773">
        <v>0.74182999999999999</v>
      </c>
      <c r="AA773">
        <v>0.63856000000000002</v>
      </c>
      <c r="AB773">
        <v>11.878</v>
      </c>
      <c r="AC773">
        <v>10.233000000000001</v>
      </c>
      <c r="AD773">
        <v>8</v>
      </c>
      <c r="AE773">
        <v>8</v>
      </c>
      <c r="AF773" s="1">
        <v>3.0504000000000001E-5</v>
      </c>
      <c r="AG773" s="1">
        <v>1.5875999999999998E-5</v>
      </c>
      <c r="AH773" s="1">
        <v>1.4628E-5</v>
      </c>
      <c r="AI773">
        <v>13</v>
      </c>
      <c r="AJ773">
        <v>0</v>
      </c>
      <c r="AK773">
        <v>2</v>
      </c>
      <c r="AL773">
        <v>0</v>
      </c>
      <c r="AM773">
        <v>1</v>
      </c>
      <c r="AN773">
        <v>0</v>
      </c>
      <c r="AO773">
        <v>0.79469000000000001</v>
      </c>
      <c r="AP773">
        <v>0</v>
      </c>
      <c r="AQ773">
        <v>0</v>
      </c>
      <c r="AR773" t="s">
        <v>95</v>
      </c>
      <c r="AS773" t="s">
        <v>95</v>
      </c>
      <c r="AT773" t="s">
        <v>95</v>
      </c>
      <c r="AU773" t="s">
        <v>95</v>
      </c>
      <c r="AV773" t="s">
        <v>95</v>
      </c>
      <c r="AW773" t="s">
        <v>95</v>
      </c>
      <c r="AX773" t="s">
        <v>95</v>
      </c>
      <c r="AY773" t="s">
        <v>94</v>
      </c>
      <c r="AZ773" t="s">
        <v>95</v>
      </c>
      <c r="BA773" t="s">
        <v>94</v>
      </c>
      <c r="BB773" t="s">
        <v>95</v>
      </c>
      <c r="BC773" t="s">
        <v>94</v>
      </c>
      <c r="BD773" t="s">
        <v>95</v>
      </c>
      <c r="BE773">
        <v>2</v>
      </c>
      <c r="BH773" t="s">
        <v>276</v>
      </c>
      <c r="BI773">
        <v>0</v>
      </c>
      <c r="BL773">
        <v>0</v>
      </c>
      <c r="BM773">
        <v>1</v>
      </c>
      <c r="BN773">
        <v>0</v>
      </c>
      <c r="BO773">
        <v>2</v>
      </c>
      <c r="BP773">
        <v>0</v>
      </c>
      <c r="BQ773">
        <v>0</v>
      </c>
      <c r="BS773">
        <v>0</v>
      </c>
      <c r="BT773">
        <v>1</v>
      </c>
      <c r="BU773">
        <v>0</v>
      </c>
      <c r="BV773">
        <v>1</v>
      </c>
      <c r="BW773">
        <v>0</v>
      </c>
      <c r="BX773">
        <v>0</v>
      </c>
      <c r="BY773">
        <v>881</v>
      </c>
      <c r="CG773" s="4">
        <v>0</v>
      </c>
      <c r="CH773" s="4">
        <v>1</v>
      </c>
      <c r="CI773" s="5">
        <v>0</v>
      </c>
      <c r="CJ773" s="5">
        <v>0</v>
      </c>
      <c r="CK773" s="5">
        <v>0</v>
      </c>
      <c r="CL773" s="5">
        <v>0</v>
      </c>
    </row>
    <row r="774" spans="1:99" x14ac:dyDescent="0.2">
      <c r="A774" t="s">
        <v>1382</v>
      </c>
      <c r="B774" t="s">
        <v>1378</v>
      </c>
      <c r="C774" t="s">
        <v>147</v>
      </c>
      <c r="D774">
        <v>3.3</v>
      </c>
      <c r="E774" t="s">
        <v>148</v>
      </c>
      <c r="F774" t="s">
        <v>149</v>
      </c>
      <c r="G774" t="s">
        <v>150</v>
      </c>
      <c r="H774" t="s">
        <v>1381</v>
      </c>
      <c r="I774">
        <v>0.29887000000000002</v>
      </c>
      <c r="J774">
        <v>0.14324000000000001</v>
      </c>
      <c r="K774">
        <v>46.62</v>
      </c>
      <c r="L774">
        <v>2018.9</v>
      </c>
      <c r="M774">
        <v>14.702999999999999</v>
      </c>
      <c r="N774">
        <v>4657.5</v>
      </c>
      <c r="O774">
        <v>1.1284E-4</v>
      </c>
      <c r="P774">
        <v>1902.3</v>
      </c>
      <c r="Q774">
        <v>-92540</v>
      </c>
      <c r="R774">
        <v>0.98472000000000004</v>
      </c>
      <c r="S774">
        <v>0.98382000000000003</v>
      </c>
      <c r="T774">
        <v>125.45</v>
      </c>
      <c r="U774">
        <v>81.825999999999993</v>
      </c>
      <c r="V774">
        <v>0.96496999999999999</v>
      </c>
      <c r="W774">
        <v>0.96362000000000003</v>
      </c>
      <c r="X774">
        <v>189.92</v>
      </c>
      <c r="Y774">
        <v>90.727000000000004</v>
      </c>
      <c r="Z774">
        <v>0.53188000000000002</v>
      </c>
      <c r="AA774">
        <v>0.51388</v>
      </c>
      <c r="AB774">
        <v>694.29</v>
      </c>
      <c r="AC774">
        <v>549.16999999999996</v>
      </c>
      <c r="AD774">
        <v>55</v>
      </c>
      <c r="AE774">
        <v>55</v>
      </c>
      <c r="AF774">
        <v>0.80774000000000001</v>
      </c>
      <c r="AG774">
        <v>2.1471000000000001E-4</v>
      </c>
      <c r="AH774">
        <v>0.80752000000000002</v>
      </c>
      <c r="AI774">
        <v>55</v>
      </c>
      <c r="AJ774">
        <v>2</v>
      </c>
      <c r="AK774">
        <v>54</v>
      </c>
      <c r="AL774">
        <v>0</v>
      </c>
      <c r="AM774">
        <v>0</v>
      </c>
      <c r="AN774">
        <v>1</v>
      </c>
      <c r="AO774">
        <v>0.91207000000000005</v>
      </c>
      <c r="AP774">
        <v>0</v>
      </c>
      <c r="AQ774">
        <v>0</v>
      </c>
      <c r="AR774" t="s">
        <v>95</v>
      </c>
      <c r="AS774" t="s">
        <v>95</v>
      </c>
      <c r="AT774" t="s">
        <v>95</v>
      </c>
      <c r="AU774" t="s">
        <v>95</v>
      </c>
      <c r="AV774" t="s">
        <v>95</v>
      </c>
      <c r="AW774" t="s">
        <v>95</v>
      </c>
      <c r="AX774" t="s">
        <v>95</v>
      </c>
      <c r="AY774" t="s">
        <v>95</v>
      </c>
      <c r="AZ774" t="s">
        <v>95</v>
      </c>
      <c r="BA774" t="s">
        <v>95</v>
      </c>
      <c r="BB774" t="s">
        <v>95</v>
      </c>
      <c r="BC774" t="s">
        <v>95</v>
      </c>
      <c r="BD774" t="s">
        <v>95</v>
      </c>
      <c r="BH774" t="s">
        <v>151</v>
      </c>
      <c r="BI774">
        <v>0</v>
      </c>
      <c r="BL774">
        <v>1</v>
      </c>
      <c r="BM774">
        <v>1</v>
      </c>
      <c r="BN774">
        <v>0</v>
      </c>
      <c r="BO774">
        <v>0</v>
      </c>
      <c r="BP774">
        <v>1</v>
      </c>
      <c r="BQ774">
        <v>1</v>
      </c>
      <c r="BS774">
        <v>1</v>
      </c>
      <c r="BT774">
        <v>1</v>
      </c>
      <c r="BU774">
        <v>0</v>
      </c>
      <c r="BV774">
        <v>0</v>
      </c>
      <c r="BW774">
        <v>1</v>
      </c>
      <c r="BX774">
        <v>1</v>
      </c>
      <c r="BY774">
        <v>882</v>
      </c>
      <c r="CG774" s="4">
        <v>1</v>
      </c>
      <c r="CH774" s="4">
        <v>1</v>
      </c>
      <c r="CI774" s="5">
        <v>0</v>
      </c>
      <c r="CJ774" s="5">
        <v>0</v>
      </c>
      <c r="CK774" s="5">
        <v>1</v>
      </c>
      <c r="CL774" s="5">
        <v>1</v>
      </c>
    </row>
    <row r="775" spans="1:99" hidden="1" x14ac:dyDescent="0.2">
      <c r="A775" t="s">
        <v>1383</v>
      </c>
      <c r="B775" t="s">
        <v>1378</v>
      </c>
      <c r="C775" t="s">
        <v>147</v>
      </c>
      <c r="D775">
        <v>4.0999999999999996</v>
      </c>
      <c r="E775" t="s">
        <v>129</v>
      </c>
      <c r="F775" t="s">
        <v>130</v>
      </c>
      <c r="G775" t="s">
        <v>131</v>
      </c>
      <c r="H775" t="s">
        <v>1381</v>
      </c>
      <c r="I775">
        <v>0.28050000000000003</v>
      </c>
      <c r="J775">
        <v>0.14294999999999999</v>
      </c>
      <c r="K775">
        <v>5.2934000000000001</v>
      </c>
      <c r="L775">
        <v>2018.9</v>
      </c>
      <c r="M775">
        <v>15.667</v>
      </c>
      <c r="N775">
        <v>125.05</v>
      </c>
      <c r="O775">
        <v>0.10192</v>
      </c>
      <c r="P775">
        <v>1975</v>
      </c>
      <c r="Q775">
        <v>-10624</v>
      </c>
      <c r="R775">
        <v>0.98616999999999999</v>
      </c>
      <c r="S775">
        <v>0.98372000000000004</v>
      </c>
      <c r="T775">
        <v>3.9339</v>
      </c>
      <c r="U775">
        <v>2.8166000000000002</v>
      </c>
      <c r="V775">
        <v>0.95550000000000002</v>
      </c>
      <c r="W775">
        <v>0.95055999999999996</v>
      </c>
      <c r="X775">
        <v>7.0552999999999999</v>
      </c>
      <c r="Y775">
        <v>5.944</v>
      </c>
      <c r="Z775">
        <v>0.91846000000000005</v>
      </c>
      <c r="AA775">
        <v>0.90939999999999999</v>
      </c>
      <c r="AB775">
        <v>9.5504999999999995</v>
      </c>
      <c r="AC775">
        <v>7.7633000000000001</v>
      </c>
      <c r="AD775">
        <v>21</v>
      </c>
      <c r="AE775">
        <v>20</v>
      </c>
      <c r="AF775">
        <v>0.79964999999999997</v>
      </c>
      <c r="AG775">
        <v>5.8726000000000004E-3</v>
      </c>
      <c r="AH775">
        <v>0.79378000000000004</v>
      </c>
      <c r="AI775">
        <v>21</v>
      </c>
      <c r="AJ775">
        <v>2</v>
      </c>
      <c r="AK775">
        <v>19</v>
      </c>
      <c r="AL775">
        <v>0</v>
      </c>
      <c r="AM775">
        <v>0</v>
      </c>
      <c r="AN775">
        <v>1</v>
      </c>
      <c r="AO775">
        <v>0.89368999999999998</v>
      </c>
      <c r="AP775">
        <v>0</v>
      </c>
      <c r="AQ775">
        <v>1</v>
      </c>
      <c r="AR775" t="s">
        <v>95</v>
      </c>
      <c r="AS775" t="s">
        <v>95</v>
      </c>
      <c r="AT775" t="s">
        <v>95</v>
      </c>
      <c r="AU775" t="s">
        <v>95</v>
      </c>
      <c r="AV775" t="s">
        <v>95</v>
      </c>
      <c r="AW775" t="s">
        <v>95</v>
      </c>
      <c r="AX775" t="s">
        <v>95</v>
      </c>
      <c r="AY775" t="s">
        <v>95</v>
      </c>
      <c r="AZ775" t="s">
        <v>95</v>
      </c>
      <c r="BA775" t="s">
        <v>95</v>
      </c>
      <c r="BB775" t="s">
        <v>95</v>
      </c>
      <c r="BC775" t="s">
        <v>95</v>
      </c>
      <c r="BD775" t="s">
        <v>95</v>
      </c>
      <c r="BI775">
        <v>0</v>
      </c>
      <c r="BJ775" t="s">
        <v>132</v>
      </c>
      <c r="BK775" t="s">
        <v>133</v>
      </c>
      <c r="BL775">
        <v>1</v>
      </c>
      <c r="BM775">
        <v>1</v>
      </c>
      <c r="BN775">
        <v>0</v>
      </c>
      <c r="BO775">
        <v>0</v>
      </c>
      <c r="BP775">
        <v>0</v>
      </c>
      <c r="BQ775">
        <v>0</v>
      </c>
      <c r="BS775">
        <v>1</v>
      </c>
      <c r="BT775">
        <v>1</v>
      </c>
      <c r="BU775">
        <v>0</v>
      </c>
      <c r="BV775">
        <v>0</v>
      </c>
      <c r="BW775">
        <v>0</v>
      </c>
      <c r="BX775">
        <v>0</v>
      </c>
      <c r="BY775">
        <v>883</v>
      </c>
      <c r="CG775" s="4">
        <v>1</v>
      </c>
      <c r="CH775" s="4">
        <v>1</v>
      </c>
      <c r="CI775" s="5">
        <v>0</v>
      </c>
      <c r="CJ775" s="5">
        <v>0</v>
      </c>
      <c r="CK775" s="5">
        <v>0</v>
      </c>
      <c r="CL775" s="5">
        <v>0</v>
      </c>
    </row>
    <row r="776" spans="1:99" hidden="1" x14ac:dyDescent="0.2">
      <c r="A776" t="s">
        <v>1384</v>
      </c>
      <c r="B776" t="s">
        <v>1378</v>
      </c>
      <c r="C776" t="s">
        <v>147</v>
      </c>
      <c r="D776">
        <v>4.0999999999999996</v>
      </c>
      <c r="E776" t="s">
        <v>129</v>
      </c>
      <c r="F776" t="s">
        <v>135</v>
      </c>
      <c r="G776" t="s">
        <v>136</v>
      </c>
      <c r="H776" t="s">
        <v>1381</v>
      </c>
      <c r="I776">
        <v>0.25014999999999998</v>
      </c>
      <c r="J776">
        <v>0.17113999999999999</v>
      </c>
      <c r="K776">
        <v>4.9569000000000001</v>
      </c>
      <c r="L776">
        <v>2020.7</v>
      </c>
      <c r="M776">
        <v>17.567</v>
      </c>
      <c r="N776">
        <v>158.19999999999999</v>
      </c>
      <c r="O776">
        <v>0.10485</v>
      </c>
      <c r="P776">
        <v>1982</v>
      </c>
      <c r="Q776">
        <v>-9947.6</v>
      </c>
      <c r="R776">
        <v>0.98116999999999999</v>
      </c>
      <c r="S776">
        <v>0.97741</v>
      </c>
      <c r="T776">
        <v>3.9405000000000001</v>
      </c>
      <c r="U776">
        <v>2.9986000000000002</v>
      </c>
      <c r="V776">
        <v>0.97304999999999997</v>
      </c>
      <c r="W776">
        <v>0.96967999999999999</v>
      </c>
      <c r="X776">
        <v>4.7146999999999997</v>
      </c>
      <c r="Y776">
        <v>3.5922999999999998</v>
      </c>
      <c r="Z776">
        <v>0.89376</v>
      </c>
      <c r="AA776">
        <v>0.88048000000000004</v>
      </c>
      <c r="AB776">
        <v>9.3609000000000009</v>
      </c>
      <c r="AC776">
        <v>7.0590999999999999</v>
      </c>
      <c r="AD776">
        <v>19</v>
      </c>
      <c r="AE776">
        <v>18</v>
      </c>
      <c r="AF776">
        <v>0.6321</v>
      </c>
      <c r="AG776">
        <v>4.6420999999999997E-3</v>
      </c>
      <c r="AH776">
        <v>0.62746000000000002</v>
      </c>
      <c r="AI776">
        <v>19</v>
      </c>
      <c r="AJ776">
        <v>0</v>
      </c>
      <c r="AK776">
        <v>17</v>
      </c>
      <c r="AL776">
        <v>0</v>
      </c>
      <c r="AM776">
        <v>0</v>
      </c>
      <c r="AN776">
        <v>1</v>
      </c>
      <c r="AO776">
        <v>0.83125000000000004</v>
      </c>
      <c r="AP776">
        <v>0</v>
      </c>
      <c r="AQ776">
        <v>1</v>
      </c>
      <c r="AR776" t="s">
        <v>95</v>
      </c>
      <c r="AS776" t="s">
        <v>95</v>
      </c>
      <c r="AT776" t="s">
        <v>95</v>
      </c>
      <c r="AU776" t="s">
        <v>95</v>
      </c>
      <c r="AV776" t="s">
        <v>95</v>
      </c>
      <c r="AW776" t="s">
        <v>95</v>
      </c>
      <c r="AX776" t="s">
        <v>95</v>
      </c>
      <c r="AY776" t="s">
        <v>95</v>
      </c>
      <c r="AZ776" t="s">
        <v>95</v>
      </c>
      <c r="BA776" t="s">
        <v>95</v>
      </c>
      <c r="BB776" t="s">
        <v>95</v>
      </c>
      <c r="BC776" t="s">
        <v>95</v>
      </c>
      <c r="BD776" t="s">
        <v>95</v>
      </c>
      <c r="BI776">
        <v>0</v>
      </c>
      <c r="BJ776" t="s">
        <v>137</v>
      </c>
      <c r="BK776" t="s">
        <v>138</v>
      </c>
      <c r="BL776">
        <v>1</v>
      </c>
      <c r="BM776">
        <v>1</v>
      </c>
      <c r="BN776">
        <v>0</v>
      </c>
      <c r="BO776">
        <v>0</v>
      </c>
      <c r="BP776">
        <v>0</v>
      </c>
      <c r="BQ776">
        <v>1</v>
      </c>
      <c r="BS776">
        <v>1</v>
      </c>
      <c r="BT776">
        <v>1</v>
      </c>
      <c r="BU776">
        <v>0</v>
      </c>
      <c r="BV776">
        <v>0</v>
      </c>
      <c r="BW776">
        <v>0</v>
      </c>
      <c r="BX776">
        <v>1</v>
      </c>
      <c r="BY776">
        <v>884</v>
      </c>
      <c r="CG776" s="4">
        <v>1</v>
      </c>
      <c r="CH776" s="4">
        <v>1</v>
      </c>
      <c r="CI776" s="5">
        <v>0</v>
      </c>
      <c r="CJ776" s="5">
        <v>0</v>
      </c>
      <c r="CK776" s="5">
        <v>0</v>
      </c>
      <c r="CL776" s="5">
        <v>1</v>
      </c>
    </row>
    <row r="777" spans="1:99" hidden="1" x14ac:dyDescent="0.2">
      <c r="A777" t="s">
        <v>1385</v>
      </c>
      <c r="B777" t="s">
        <v>1378</v>
      </c>
      <c r="C777" t="s">
        <v>230</v>
      </c>
      <c r="D777">
        <v>1.1000000000000001</v>
      </c>
      <c r="E777" t="s">
        <v>90</v>
      </c>
      <c r="F777" t="s">
        <v>1386</v>
      </c>
      <c r="G777" t="s">
        <v>1387</v>
      </c>
      <c r="H777" t="s">
        <v>1381</v>
      </c>
      <c r="I777">
        <v>-2.5893999999999999E-3</v>
      </c>
      <c r="J777">
        <v>-2.5644000000000001E-3</v>
      </c>
      <c r="K777">
        <v>-0.39306999999999997</v>
      </c>
      <c r="L777">
        <v>227.02</v>
      </c>
      <c r="M777">
        <v>-1697.1</v>
      </c>
      <c r="N777">
        <v>16789</v>
      </c>
      <c r="O777">
        <v>275.51</v>
      </c>
      <c r="P777">
        <v>1808.5</v>
      </c>
      <c r="Q777">
        <v>954.21</v>
      </c>
      <c r="R777">
        <v>4.5515E-3</v>
      </c>
      <c r="S777">
        <v>-0.42207</v>
      </c>
      <c r="T777">
        <v>21.890999999999998</v>
      </c>
      <c r="U777">
        <v>16.433</v>
      </c>
      <c r="V777">
        <v>4.5538999999999996E-3</v>
      </c>
      <c r="W777">
        <v>-0.24431</v>
      </c>
      <c r="X777">
        <v>21.890999999999998</v>
      </c>
      <c r="Y777">
        <v>16.433</v>
      </c>
      <c r="Z777">
        <v>4.3233000000000004E-3</v>
      </c>
      <c r="AA777">
        <v>-0.24460000000000001</v>
      </c>
      <c r="AB777">
        <v>21.893999999999998</v>
      </c>
      <c r="AC777">
        <v>16.420999999999999</v>
      </c>
      <c r="AD777">
        <v>11</v>
      </c>
      <c r="AE777">
        <v>11</v>
      </c>
      <c r="AF777">
        <v>1.1835E-2</v>
      </c>
      <c r="AG777">
        <v>6.5170000000000002E-3</v>
      </c>
      <c r="AH777">
        <v>5.3185000000000003E-3</v>
      </c>
      <c r="AI777">
        <v>14</v>
      </c>
      <c r="AJ777">
        <v>10</v>
      </c>
      <c r="AK777">
        <v>9</v>
      </c>
      <c r="AL777">
        <v>0</v>
      </c>
      <c r="AM777">
        <v>1</v>
      </c>
      <c r="AN777">
        <v>0</v>
      </c>
      <c r="AO777">
        <v>0.87404999999999999</v>
      </c>
      <c r="AP777">
        <v>0</v>
      </c>
      <c r="AQ777">
        <v>0</v>
      </c>
      <c r="AR777" t="s">
        <v>96</v>
      </c>
      <c r="AS777" t="s">
        <v>95</v>
      </c>
      <c r="AT777" t="s">
        <v>95</v>
      </c>
      <c r="AU777" t="s">
        <v>95</v>
      </c>
      <c r="AV777" t="s">
        <v>95</v>
      </c>
      <c r="AW777" t="s">
        <v>95</v>
      </c>
      <c r="AX777" t="s">
        <v>95</v>
      </c>
      <c r="AY777" t="s">
        <v>94</v>
      </c>
      <c r="AZ777" t="s">
        <v>94</v>
      </c>
      <c r="BA777" t="s">
        <v>96</v>
      </c>
      <c r="BB777" t="s">
        <v>94</v>
      </c>
      <c r="BC777" t="s">
        <v>96</v>
      </c>
      <c r="BD777" t="s">
        <v>94</v>
      </c>
      <c r="BH777" t="s">
        <v>276</v>
      </c>
      <c r="BI777">
        <v>0</v>
      </c>
      <c r="BJ777" t="s">
        <v>133</v>
      </c>
      <c r="BK777" t="s">
        <v>501</v>
      </c>
      <c r="BL777">
        <v>1</v>
      </c>
      <c r="BM777">
        <v>1</v>
      </c>
      <c r="BN777">
        <v>2</v>
      </c>
      <c r="BO777">
        <v>2</v>
      </c>
      <c r="BP777">
        <v>0</v>
      </c>
      <c r="BQ777">
        <v>0</v>
      </c>
      <c r="BS777">
        <v>0</v>
      </c>
      <c r="BT777">
        <v>1</v>
      </c>
      <c r="BU777">
        <v>0</v>
      </c>
      <c r="BV777">
        <v>0</v>
      </c>
      <c r="BW777">
        <v>0</v>
      </c>
      <c r="BX777">
        <v>0</v>
      </c>
      <c r="BY777">
        <v>885</v>
      </c>
      <c r="BZ777" t="s">
        <v>123</v>
      </c>
      <c r="CG777" s="4">
        <v>0</v>
      </c>
      <c r="CH777" s="4">
        <v>1</v>
      </c>
      <c r="CI777" s="5">
        <v>0</v>
      </c>
      <c r="CJ777" s="5">
        <v>0</v>
      </c>
      <c r="CK777" s="5">
        <v>0</v>
      </c>
      <c r="CL777" s="5">
        <v>0</v>
      </c>
    </row>
    <row r="778" spans="1:99" hidden="1" x14ac:dyDescent="0.2">
      <c r="A778" t="s">
        <v>1388</v>
      </c>
      <c r="B778" t="s">
        <v>1378</v>
      </c>
      <c r="C778" t="s">
        <v>230</v>
      </c>
      <c r="D778">
        <v>1.1000000000000001</v>
      </c>
      <c r="E778" t="s">
        <v>90</v>
      </c>
      <c r="F778" t="s">
        <v>1389</v>
      </c>
      <c r="G778" t="s">
        <v>107</v>
      </c>
      <c r="H778" t="s">
        <v>1381</v>
      </c>
      <c r="I778">
        <v>2.0670999999999998E-2</v>
      </c>
      <c r="J778">
        <v>-1.6593999999999999E-3</v>
      </c>
      <c r="K778">
        <v>-9.9598999999999998E-4</v>
      </c>
      <c r="L778">
        <v>1030.9000000000001</v>
      </c>
      <c r="M778">
        <v>212.59</v>
      </c>
      <c r="N778">
        <v>0.65737999999999996</v>
      </c>
      <c r="O778">
        <v>2.9394999999999998</v>
      </c>
      <c r="P778">
        <v>1114.0999999999999</v>
      </c>
      <c r="Q778">
        <v>2.6659000000000002</v>
      </c>
      <c r="R778" s="1">
        <v>-7.8466000000000006E-11</v>
      </c>
      <c r="S778">
        <v>-0.6</v>
      </c>
      <c r="T778">
        <v>9.0852000000000002E-2</v>
      </c>
      <c r="U778">
        <v>6.4003000000000004E-2</v>
      </c>
      <c r="V778">
        <v>1.3477999999999999E-3</v>
      </c>
      <c r="W778">
        <v>-0.33154</v>
      </c>
      <c r="X778">
        <v>9.0790999999999997E-2</v>
      </c>
      <c r="Y778">
        <v>6.4726000000000006E-2</v>
      </c>
      <c r="Z778">
        <v>1.2285E-3</v>
      </c>
      <c r="AA778">
        <v>-0.33169999999999999</v>
      </c>
      <c r="AB778">
        <v>9.0796000000000002E-2</v>
      </c>
      <c r="AC778">
        <v>6.4667000000000002E-2</v>
      </c>
      <c r="AD778">
        <v>9</v>
      </c>
      <c r="AE778">
        <v>9</v>
      </c>
      <c r="AF778">
        <v>1.2169000000000001</v>
      </c>
      <c r="AG778">
        <v>0.68364999999999998</v>
      </c>
      <c r="AH778">
        <v>0.53324000000000005</v>
      </c>
      <c r="AI778">
        <v>12</v>
      </c>
      <c r="AJ778">
        <v>8</v>
      </c>
      <c r="AK778">
        <v>7</v>
      </c>
      <c r="AL778">
        <v>0</v>
      </c>
      <c r="AM778">
        <v>1</v>
      </c>
      <c r="AN778">
        <v>0</v>
      </c>
      <c r="AO778">
        <v>0.84131999999999996</v>
      </c>
      <c r="AP778">
        <v>1</v>
      </c>
      <c r="AQ778">
        <v>1</v>
      </c>
      <c r="AR778" t="s">
        <v>96</v>
      </c>
      <c r="AS778" t="s">
        <v>95</v>
      </c>
      <c r="AT778" t="s">
        <v>95</v>
      </c>
      <c r="AU778" t="s">
        <v>95</v>
      </c>
      <c r="AV778" t="s">
        <v>95</v>
      </c>
      <c r="AW778" t="s">
        <v>95</v>
      </c>
      <c r="AX778" t="s">
        <v>95</v>
      </c>
      <c r="AY778" t="s">
        <v>95</v>
      </c>
      <c r="AZ778" t="s">
        <v>94</v>
      </c>
      <c r="BA778" t="s">
        <v>96</v>
      </c>
      <c r="BB778" t="s">
        <v>94</v>
      </c>
      <c r="BC778" t="s">
        <v>96</v>
      </c>
      <c r="BD778" t="s">
        <v>94</v>
      </c>
      <c r="BH778" t="s">
        <v>1390</v>
      </c>
      <c r="BI778">
        <v>0</v>
      </c>
      <c r="BJ778" t="s">
        <v>108</v>
      </c>
      <c r="BK778" t="s">
        <v>109</v>
      </c>
      <c r="BL778">
        <v>1</v>
      </c>
      <c r="BM778">
        <v>1</v>
      </c>
      <c r="BN778">
        <v>1</v>
      </c>
      <c r="BO778">
        <v>1</v>
      </c>
      <c r="BP778">
        <v>0</v>
      </c>
      <c r="BQ778">
        <v>0</v>
      </c>
      <c r="BS778">
        <v>0</v>
      </c>
      <c r="BT778">
        <v>1</v>
      </c>
      <c r="BU778">
        <v>1</v>
      </c>
      <c r="BV778">
        <v>1</v>
      </c>
      <c r="BW778">
        <v>0</v>
      </c>
      <c r="BX778">
        <v>0</v>
      </c>
      <c r="BY778">
        <v>886</v>
      </c>
      <c r="BZ778" t="s">
        <v>123</v>
      </c>
      <c r="CG778" s="4">
        <v>1</v>
      </c>
      <c r="CH778" s="4">
        <v>1</v>
      </c>
      <c r="CI778" s="5">
        <v>1</v>
      </c>
      <c r="CJ778" s="5">
        <v>1</v>
      </c>
      <c r="CK778" s="5">
        <v>0</v>
      </c>
      <c r="CL778" s="5">
        <v>0</v>
      </c>
    </row>
    <row r="779" spans="1:99" hidden="1" x14ac:dyDescent="0.2">
      <c r="A779" t="s">
        <v>1391</v>
      </c>
      <c r="B779" t="s">
        <v>1378</v>
      </c>
      <c r="C779" t="s">
        <v>230</v>
      </c>
      <c r="D779">
        <v>4.0999999999999996</v>
      </c>
      <c r="E779" t="s">
        <v>129</v>
      </c>
      <c r="F779" t="s">
        <v>130</v>
      </c>
      <c r="G779" t="s">
        <v>131</v>
      </c>
      <c r="H779" t="s">
        <v>1381</v>
      </c>
      <c r="I779">
        <v>0.19164999999999999</v>
      </c>
      <c r="J779">
        <v>0.13908999999999999</v>
      </c>
      <c r="K779">
        <v>4.673</v>
      </c>
      <c r="L779">
        <v>2023.6</v>
      </c>
      <c r="M779">
        <v>22.93</v>
      </c>
      <c r="N779">
        <v>183.77</v>
      </c>
      <c r="O779">
        <v>0.14097000000000001</v>
      </c>
      <c r="P779">
        <v>1976.7</v>
      </c>
      <c r="Q779">
        <v>-9377</v>
      </c>
      <c r="R779">
        <v>0.95333000000000001</v>
      </c>
      <c r="S779">
        <v>0.94510000000000005</v>
      </c>
      <c r="T779">
        <v>6.4203000000000001</v>
      </c>
      <c r="U779">
        <v>4.5702999999999996</v>
      </c>
      <c r="V779">
        <v>0.94745999999999997</v>
      </c>
      <c r="W779">
        <v>0.94162000000000001</v>
      </c>
      <c r="X779">
        <v>6.8122999999999996</v>
      </c>
      <c r="Y779">
        <v>5.4840999999999998</v>
      </c>
      <c r="Z779">
        <v>0.90652999999999995</v>
      </c>
      <c r="AA779">
        <v>0.89614000000000005</v>
      </c>
      <c r="AB779">
        <v>9.0862999999999996</v>
      </c>
      <c r="AC779">
        <v>6.96</v>
      </c>
      <c r="AD779">
        <v>21</v>
      </c>
      <c r="AE779">
        <v>20</v>
      </c>
      <c r="AF779">
        <v>0.54415999999999998</v>
      </c>
      <c r="AG779">
        <v>5.6264000000000002E-3</v>
      </c>
      <c r="AH779">
        <v>0.53852999999999995</v>
      </c>
      <c r="AI779">
        <v>21</v>
      </c>
      <c r="AJ779">
        <v>0</v>
      </c>
      <c r="AK779">
        <v>18</v>
      </c>
      <c r="AL779">
        <v>0</v>
      </c>
      <c r="AM779">
        <v>0</v>
      </c>
      <c r="AN779">
        <v>1</v>
      </c>
      <c r="AO779">
        <v>0.86375000000000002</v>
      </c>
      <c r="AP779">
        <v>0</v>
      </c>
      <c r="AQ779">
        <v>1</v>
      </c>
      <c r="AR779" t="s">
        <v>95</v>
      </c>
      <c r="AS779" t="s">
        <v>95</v>
      </c>
      <c r="AT779" t="s">
        <v>95</v>
      </c>
      <c r="AU779" t="s">
        <v>95</v>
      </c>
      <c r="AV779" t="s">
        <v>95</v>
      </c>
      <c r="AW779" t="s">
        <v>95</v>
      </c>
      <c r="AX779" t="s">
        <v>95</v>
      </c>
      <c r="AY779" t="s">
        <v>95</v>
      </c>
      <c r="AZ779" t="s">
        <v>95</v>
      </c>
      <c r="BA779" t="s">
        <v>95</v>
      </c>
      <c r="BB779" t="s">
        <v>95</v>
      </c>
      <c r="BC779" t="s">
        <v>95</v>
      </c>
      <c r="BD779" t="s">
        <v>95</v>
      </c>
      <c r="BI779">
        <v>0</v>
      </c>
      <c r="BJ779" t="s">
        <v>132</v>
      </c>
      <c r="BK779" t="s">
        <v>133</v>
      </c>
      <c r="BL779">
        <v>1</v>
      </c>
      <c r="BM779">
        <v>1</v>
      </c>
      <c r="BN779">
        <v>0</v>
      </c>
      <c r="BO779">
        <v>0</v>
      </c>
      <c r="BP779">
        <v>0</v>
      </c>
      <c r="BQ779">
        <v>0</v>
      </c>
      <c r="BS779">
        <v>1</v>
      </c>
      <c r="BT779">
        <v>1</v>
      </c>
      <c r="BU779">
        <v>0</v>
      </c>
      <c r="BV779">
        <v>0</v>
      </c>
      <c r="BW779">
        <v>0</v>
      </c>
      <c r="BX779">
        <v>0</v>
      </c>
      <c r="BY779">
        <v>887</v>
      </c>
      <c r="CG779" s="4">
        <v>1</v>
      </c>
      <c r="CH779" s="4">
        <v>1</v>
      </c>
      <c r="CI779" s="5">
        <v>0</v>
      </c>
      <c r="CJ779" s="5">
        <v>0</v>
      </c>
      <c r="CK779" s="5">
        <v>0</v>
      </c>
      <c r="CL779" s="5">
        <v>0</v>
      </c>
    </row>
    <row r="780" spans="1:99" x14ac:dyDescent="0.2">
      <c r="A780" t="s">
        <v>1392</v>
      </c>
      <c r="B780" t="s">
        <v>1378</v>
      </c>
      <c r="C780" t="s">
        <v>230</v>
      </c>
      <c r="D780">
        <v>4.0999999999999996</v>
      </c>
      <c r="E780" t="s">
        <v>129</v>
      </c>
      <c r="F780" t="s">
        <v>135</v>
      </c>
      <c r="G780" t="s">
        <v>136</v>
      </c>
      <c r="H780" t="s">
        <v>1381</v>
      </c>
      <c r="I780">
        <v>0.19164999999999999</v>
      </c>
      <c r="J780">
        <v>0.13908999999999999</v>
      </c>
      <c r="K780">
        <v>4.673</v>
      </c>
      <c r="L780">
        <v>2023.6</v>
      </c>
      <c r="M780">
        <v>22.93</v>
      </c>
      <c r="N780">
        <v>183.77</v>
      </c>
      <c r="O780">
        <v>0.14097000000000001</v>
      </c>
      <c r="P780">
        <v>1976.7</v>
      </c>
      <c r="Q780">
        <v>-9377</v>
      </c>
      <c r="R780">
        <v>0.95333000000000001</v>
      </c>
      <c r="S780">
        <v>0.94510000000000005</v>
      </c>
      <c r="T780">
        <v>6.4203000000000001</v>
      </c>
      <c r="U780">
        <v>4.5702999999999996</v>
      </c>
      <c r="V780">
        <v>0.94745999999999997</v>
      </c>
      <c r="W780">
        <v>0.94162000000000001</v>
      </c>
      <c r="X780">
        <v>6.8122999999999996</v>
      </c>
      <c r="Y780">
        <v>5.4840999999999998</v>
      </c>
      <c r="Z780">
        <v>0.90652999999999995</v>
      </c>
      <c r="AA780">
        <v>0.89614000000000005</v>
      </c>
      <c r="AB780">
        <v>9.0862999999999996</v>
      </c>
      <c r="AC780">
        <v>6.96</v>
      </c>
      <c r="AD780">
        <v>21</v>
      </c>
      <c r="AE780">
        <v>20</v>
      </c>
      <c r="AF780">
        <v>0.54415999999999998</v>
      </c>
      <c r="AG780">
        <v>5.6264000000000002E-3</v>
      </c>
      <c r="AH780">
        <v>0.53852999999999995</v>
      </c>
      <c r="AI780">
        <v>21</v>
      </c>
      <c r="AJ780">
        <v>0</v>
      </c>
      <c r="AK780">
        <v>18</v>
      </c>
      <c r="AL780">
        <v>0</v>
      </c>
      <c r="AM780">
        <v>0</v>
      </c>
      <c r="AN780">
        <v>1</v>
      </c>
      <c r="AO780">
        <v>0.86375000000000002</v>
      </c>
      <c r="AP780">
        <v>0</v>
      </c>
      <c r="AQ780">
        <v>1</v>
      </c>
      <c r="AR780" t="s">
        <v>95</v>
      </c>
      <c r="AS780" t="s">
        <v>95</v>
      </c>
      <c r="AT780" t="s">
        <v>95</v>
      </c>
      <c r="AU780" t="s">
        <v>95</v>
      </c>
      <c r="AV780" t="s">
        <v>95</v>
      </c>
      <c r="AW780" t="s">
        <v>95</v>
      </c>
      <c r="AX780" t="s">
        <v>95</v>
      </c>
      <c r="AY780" t="s">
        <v>95</v>
      </c>
      <c r="AZ780" t="s">
        <v>95</v>
      </c>
      <c r="BA780" t="s">
        <v>95</v>
      </c>
      <c r="BB780" t="s">
        <v>95</v>
      </c>
      <c r="BC780" t="s">
        <v>95</v>
      </c>
      <c r="BD780" t="s">
        <v>95</v>
      </c>
      <c r="BI780">
        <v>0</v>
      </c>
      <c r="BJ780" t="s">
        <v>137</v>
      </c>
      <c r="BK780" t="s">
        <v>138</v>
      </c>
      <c r="BL780">
        <v>1</v>
      </c>
      <c r="BM780">
        <v>1</v>
      </c>
      <c r="BN780">
        <v>0</v>
      </c>
      <c r="BO780">
        <v>0</v>
      </c>
      <c r="BP780">
        <v>1</v>
      </c>
      <c r="BQ780">
        <v>1</v>
      </c>
      <c r="BS780">
        <v>1</v>
      </c>
      <c r="BT780">
        <v>1</v>
      </c>
      <c r="BU780">
        <v>0</v>
      </c>
      <c r="BV780">
        <v>0</v>
      </c>
      <c r="BW780">
        <v>1</v>
      </c>
      <c r="BX780">
        <v>1</v>
      </c>
      <c r="BY780">
        <v>888</v>
      </c>
      <c r="CG780" s="4">
        <v>1</v>
      </c>
      <c r="CH780" s="4">
        <v>1</v>
      </c>
      <c r="CI780" s="5">
        <v>0</v>
      </c>
      <c r="CJ780" s="5">
        <v>0</v>
      </c>
      <c r="CK780" s="5">
        <v>1</v>
      </c>
      <c r="CL780" s="5">
        <v>1</v>
      </c>
    </row>
    <row r="781" spans="1:99" hidden="1" x14ac:dyDescent="0.2">
      <c r="A781" t="s">
        <v>1407</v>
      </c>
      <c r="B781" t="s">
        <v>1408</v>
      </c>
      <c r="C781" t="s">
        <v>168</v>
      </c>
      <c r="D781">
        <v>1.1000000000000001</v>
      </c>
      <c r="E781" t="s">
        <v>90</v>
      </c>
      <c r="F781" t="s">
        <v>1409</v>
      </c>
      <c r="G781" t="s">
        <v>1410</v>
      </c>
      <c r="H781" t="s">
        <v>1411</v>
      </c>
      <c r="I781">
        <v>0.26178000000000001</v>
      </c>
      <c r="K781" s="1">
        <v>345080000</v>
      </c>
      <c r="L781">
        <v>2012.2</v>
      </c>
      <c r="M781">
        <v>16.786999999999999</v>
      </c>
      <c r="N781" s="1">
        <v>7374400000</v>
      </c>
      <c r="Q781" s="1">
        <v>-690560000000</v>
      </c>
      <c r="R781">
        <v>0.89670000000000005</v>
      </c>
      <c r="S781">
        <v>0.87733000000000005</v>
      </c>
      <c r="T781" s="1">
        <v>687110000</v>
      </c>
      <c r="U781" s="1">
        <v>433530000</v>
      </c>
      <c r="Z781">
        <v>0.86634</v>
      </c>
      <c r="AA781">
        <v>0.85062000000000004</v>
      </c>
      <c r="AB781" s="1">
        <v>781560000</v>
      </c>
      <c r="AC781" s="1">
        <v>573580000</v>
      </c>
      <c r="AD781">
        <v>20</v>
      </c>
      <c r="AE781">
        <v>20</v>
      </c>
      <c r="AF781">
        <v>1.0307999999999999</v>
      </c>
      <c r="AG781">
        <v>2.2225999999999999E-2</v>
      </c>
      <c r="AH781">
        <v>1.0085999999999999</v>
      </c>
      <c r="AI781">
        <v>20</v>
      </c>
      <c r="AJ781">
        <v>2</v>
      </c>
      <c r="AK781">
        <v>18</v>
      </c>
      <c r="AL781">
        <v>1</v>
      </c>
      <c r="AM781">
        <v>0</v>
      </c>
      <c r="AN781">
        <v>1</v>
      </c>
      <c r="AO781">
        <v>0.94020000000000004</v>
      </c>
      <c r="AP781">
        <v>0</v>
      </c>
      <c r="AQ781">
        <v>0</v>
      </c>
      <c r="AR781" t="s">
        <v>95</v>
      </c>
      <c r="AS781" t="s">
        <v>95</v>
      </c>
      <c r="AT781" t="s">
        <v>95</v>
      </c>
      <c r="AU781" t="s">
        <v>95</v>
      </c>
      <c r="AV781" t="s">
        <v>95</v>
      </c>
      <c r="AW781" t="s">
        <v>95</v>
      </c>
      <c r="AX781" t="s">
        <v>95</v>
      </c>
      <c r="AY781" t="s">
        <v>95</v>
      </c>
      <c r="AZ781" t="s">
        <v>95</v>
      </c>
      <c r="BA781" t="s">
        <v>95</v>
      </c>
      <c r="BB781" t="s">
        <v>95</v>
      </c>
      <c r="BC781" t="s">
        <v>94</v>
      </c>
      <c r="BD781" t="s">
        <v>95</v>
      </c>
      <c r="BE781">
        <v>1</v>
      </c>
      <c r="BH781" t="s">
        <v>1401</v>
      </c>
      <c r="BI781">
        <v>0</v>
      </c>
      <c r="BJ781" t="s">
        <v>133</v>
      </c>
      <c r="BL781">
        <v>0</v>
      </c>
      <c r="BM781">
        <v>1</v>
      </c>
      <c r="BN781">
        <v>0</v>
      </c>
      <c r="BO781">
        <v>0</v>
      </c>
      <c r="BP781">
        <v>0</v>
      </c>
      <c r="BQ781">
        <v>0</v>
      </c>
      <c r="BS781">
        <v>1</v>
      </c>
      <c r="BT781">
        <v>1</v>
      </c>
      <c r="BU781">
        <v>0</v>
      </c>
      <c r="BV781">
        <v>0</v>
      </c>
      <c r="BW781">
        <v>0</v>
      </c>
      <c r="BX781">
        <v>0</v>
      </c>
      <c r="BY781">
        <v>894</v>
      </c>
      <c r="BZ781" t="s">
        <v>123</v>
      </c>
      <c r="CG781" s="4">
        <v>1</v>
      </c>
      <c r="CH781" s="4">
        <v>1</v>
      </c>
      <c r="CI781" s="5">
        <v>0</v>
      </c>
      <c r="CJ781" s="5">
        <v>0</v>
      </c>
      <c r="CK781" s="5">
        <v>0</v>
      </c>
      <c r="CL781" s="5">
        <v>0</v>
      </c>
    </row>
    <row r="782" spans="1:99" hidden="1" x14ac:dyDescent="0.2">
      <c r="A782" t="s">
        <v>1412</v>
      </c>
      <c r="B782" t="s">
        <v>1408</v>
      </c>
      <c r="C782" t="s">
        <v>168</v>
      </c>
      <c r="D782">
        <v>1.1000000000000001</v>
      </c>
      <c r="E782" t="s">
        <v>90</v>
      </c>
      <c r="F782" t="s">
        <v>1413</v>
      </c>
      <c r="G782" t="s">
        <v>1414</v>
      </c>
      <c r="H782" t="s">
        <v>1411</v>
      </c>
      <c r="I782">
        <v>0.72065999999999997</v>
      </c>
      <c r="J782">
        <v>2.9125000000000002E-2</v>
      </c>
      <c r="K782" s="1">
        <v>626470</v>
      </c>
      <c r="L782">
        <v>2002.6</v>
      </c>
      <c r="M782">
        <v>6.0978000000000003</v>
      </c>
      <c r="N782" s="1">
        <v>20684000</v>
      </c>
      <c r="O782">
        <v>3.7703000000000002</v>
      </c>
      <c r="P782">
        <v>1483.1</v>
      </c>
      <c r="Q782" s="1">
        <v>-1241500000</v>
      </c>
      <c r="R782">
        <v>0.70160999999999996</v>
      </c>
      <c r="S782">
        <v>0.64566000000000001</v>
      </c>
      <c r="T782" s="1">
        <v>3544800</v>
      </c>
      <c r="U782" s="1">
        <v>2446900</v>
      </c>
      <c r="V782">
        <v>0.25098999999999999</v>
      </c>
      <c r="W782">
        <v>0.16286999999999999</v>
      </c>
      <c r="X782" s="1">
        <v>5616100</v>
      </c>
      <c r="Y782" s="1">
        <v>4639600</v>
      </c>
      <c r="Z782">
        <v>0.30989</v>
      </c>
      <c r="AA782">
        <v>0.22869999999999999</v>
      </c>
      <c r="AB782" s="1">
        <v>5390800</v>
      </c>
      <c r="AC782" s="1">
        <v>4255800</v>
      </c>
      <c r="AD782">
        <v>20</v>
      </c>
      <c r="AE782">
        <v>20</v>
      </c>
      <c r="AF782">
        <v>1.3108</v>
      </c>
      <c r="AG782">
        <v>0.14903</v>
      </c>
      <c r="AH782">
        <v>1.1617999999999999</v>
      </c>
      <c r="AI782">
        <v>20</v>
      </c>
      <c r="AJ782">
        <v>2</v>
      </c>
      <c r="AK782">
        <v>18</v>
      </c>
      <c r="AL782">
        <v>1</v>
      </c>
      <c r="AM782">
        <v>0</v>
      </c>
      <c r="AN782">
        <v>1</v>
      </c>
      <c r="AO782">
        <v>0.96399999999999997</v>
      </c>
      <c r="AP782">
        <v>0</v>
      </c>
      <c r="AQ782">
        <v>0</v>
      </c>
      <c r="AR782" t="s">
        <v>95</v>
      </c>
      <c r="AS782" t="s">
        <v>95</v>
      </c>
      <c r="AT782" t="s">
        <v>95</v>
      </c>
      <c r="AU782" t="s">
        <v>95</v>
      </c>
      <c r="AV782" t="s">
        <v>95</v>
      </c>
      <c r="AW782" t="s">
        <v>95</v>
      </c>
      <c r="AX782" t="s">
        <v>95</v>
      </c>
      <c r="AY782" t="s">
        <v>95</v>
      </c>
      <c r="AZ782" t="s">
        <v>95</v>
      </c>
      <c r="BA782" t="s">
        <v>95</v>
      </c>
      <c r="BB782" t="s">
        <v>95</v>
      </c>
      <c r="BC782" t="s">
        <v>95</v>
      </c>
      <c r="BD782" t="s">
        <v>95</v>
      </c>
      <c r="BE782">
        <v>2</v>
      </c>
      <c r="BI782">
        <v>0</v>
      </c>
      <c r="BJ782" t="s">
        <v>133</v>
      </c>
      <c r="BL782">
        <v>1</v>
      </c>
      <c r="BM782">
        <v>1</v>
      </c>
      <c r="BN782">
        <v>0</v>
      </c>
      <c r="BO782">
        <v>0</v>
      </c>
      <c r="BP782">
        <v>0</v>
      </c>
      <c r="BQ782">
        <v>0</v>
      </c>
      <c r="BS782">
        <v>1</v>
      </c>
      <c r="BT782">
        <v>1</v>
      </c>
      <c r="BU782">
        <v>0</v>
      </c>
      <c r="BV782">
        <v>0</v>
      </c>
      <c r="BW782">
        <v>0</v>
      </c>
      <c r="BX782">
        <v>0</v>
      </c>
      <c r="BY782">
        <v>895</v>
      </c>
      <c r="CG782" s="4">
        <v>1</v>
      </c>
      <c r="CH782" s="4">
        <v>1</v>
      </c>
      <c r="CI782" s="5">
        <v>0</v>
      </c>
      <c r="CJ782" s="5">
        <v>0</v>
      </c>
      <c r="CK782" s="5">
        <v>0</v>
      </c>
      <c r="CL782" s="5">
        <v>0</v>
      </c>
    </row>
    <row r="783" spans="1:99" hidden="1" x14ac:dyDescent="0.2">
      <c r="A783" t="s">
        <v>1415</v>
      </c>
      <c r="B783" t="s">
        <v>1408</v>
      </c>
      <c r="C783" t="s">
        <v>168</v>
      </c>
      <c r="D783">
        <v>1.1000000000000001</v>
      </c>
      <c r="E783" t="s">
        <v>90</v>
      </c>
      <c r="F783" t="s">
        <v>1416</v>
      </c>
      <c r="G783" t="s">
        <v>1417</v>
      </c>
      <c r="H783" t="s">
        <v>1411</v>
      </c>
      <c r="I783">
        <v>0.16012000000000001</v>
      </c>
      <c r="K783" s="1">
        <v>368890000</v>
      </c>
      <c r="L783">
        <v>2090.9</v>
      </c>
      <c r="M783">
        <v>27.443999999999999</v>
      </c>
      <c r="N783" s="1">
        <v>1005000000000000</v>
      </c>
      <c r="Q783" s="1">
        <v>-738340000000</v>
      </c>
      <c r="R783">
        <v>0.98606000000000005</v>
      </c>
      <c r="S783">
        <v>0.98307</v>
      </c>
      <c r="T783" s="1">
        <v>239600000</v>
      </c>
      <c r="U783" s="1">
        <v>199850000</v>
      </c>
      <c r="Z783">
        <v>0.88971999999999996</v>
      </c>
      <c r="AA783">
        <v>0.87500999999999995</v>
      </c>
      <c r="AB783" s="1">
        <v>673810000</v>
      </c>
      <c r="AC783" s="1">
        <v>528940000</v>
      </c>
      <c r="AD783">
        <v>18</v>
      </c>
      <c r="AE783">
        <v>18</v>
      </c>
      <c r="AF783" s="1">
        <v>7.5633000000000001E-6</v>
      </c>
      <c r="AG783" s="1">
        <v>1.6308E-7</v>
      </c>
      <c r="AH783" s="1">
        <v>7.4001999999999999E-6</v>
      </c>
      <c r="AI783">
        <v>18</v>
      </c>
      <c r="AJ783">
        <v>0</v>
      </c>
      <c r="AK783">
        <v>16</v>
      </c>
      <c r="AL783">
        <v>0</v>
      </c>
      <c r="AM783">
        <v>0</v>
      </c>
      <c r="AN783">
        <v>1</v>
      </c>
      <c r="AO783">
        <v>0.83645000000000003</v>
      </c>
      <c r="AP783">
        <v>0</v>
      </c>
      <c r="AQ783">
        <v>0</v>
      </c>
      <c r="AR783" t="s">
        <v>95</v>
      </c>
      <c r="AS783" t="s">
        <v>95</v>
      </c>
      <c r="AT783" t="s">
        <v>95</v>
      </c>
      <c r="AU783" t="s">
        <v>95</v>
      </c>
      <c r="AV783" t="s">
        <v>95</v>
      </c>
      <c r="AW783" t="s">
        <v>95</v>
      </c>
      <c r="AX783" t="s">
        <v>95</v>
      </c>
      <c r="AY783" t="s">
        <v>94</v>
      </c>
      <c r="AZ783" t="s">
        <v>95</v>
      </c>
      <c r="BA783" t="s">
        <v>94</v>
      </c>
      <c r="BB783" t="s">
        <v>95</v>
      </c>
      <c r="BC783" t="s">
        <v>94</v>
      </c>
      <c r="BD783" t="s">
        <v>95</v>
      </c>
      <c r="BH783" t="s">
        <v>1401</v>
      </c>
      <c r="BI783">
        <v>0</v>
      </c>
      <c r="BJ783" t="s">
        <v>132</v>
      </c>
      <c r="BK783" t="s">
        <v>138</v>
      </c>
      <c r="BL783">
        <v>0</v>
      </c>
      <c r="BM783">
        <v>1</v>
      </c>
      <c r="BN783">
        <v>0</v>
      </c>
      <c r="BO783">
        <v>0</v>
      </c>
      <c r="BP783">
        <v>0</v>
      </c>
      <c r="BQ783">
        <v>0</v>
      </c>
      <c r="BS783">
        <v>1</v>
      </c>
      <c r="BT783">
        <v>1</v>
      </c>
      <c r="BU783">
        <v>0</v>
      </c>
      <c r="BV783">
        <v>0</v>
      </c>
      <c r="BW783">
        <v>0</v>
      </c>
      <c r="BX783">
        <v>0</v>
      </c>
      <c r="BY783">
        <v>896</v>
      </c>
      <c r="BZ783" t="s">
        <v>123</v>
      </c>
      <c r="CG783" s="4">
        <v>1</v>
      </c>
      <c r="CH783" s="4">
        <v>1</v>
      </c>
      <c r="CI783" s="5">
        <v>0</v>
      </c>
      <c r="CJ783" s="5">
        <v>0</v>
      </c>
      <c r="CK783" s="5">
        <v>0</v>
      </c>
      <c r="CL783" s="5">
        <v>0</v>
      </c>
    </row>
    <row r="784" spans="1:99" hidden="1" x14ac:dyDescent="0.2">
      <c r="A784" t="s">
        <v>1418</v>
      </c>
      <c r="B784" t="s">
        <v>1408</v>
      </c>
      <c r="C784" t="s">
        <v>168</v>
      </c>
      <c r="D784">
        <v>1.1000000000000001</v>
      </c>
      <c r="E784" t="s">
        <v>90</v>
      </c>
      <c r="F784" t="s">
        <v>1419</v>
      </c>
      <c r="G784" t="s">
        <v>1420</v>
      </c>
      <c r="H784" t="s">
        <v>1411</v>
      </c>
      <c r="I784">
        <v>0.60206999999999999</v>
      </c>
      <c r="J784">
        <v>5.3602999999999998E-2</v>
      </c>
      <c r="K784" s="1">
        <v>1084000</v>
      </c>
      <c r="L784">
        <v>2003</v>
      </c>
      <c r="M784">
        <v>7.2988999999999997</v>
      </c>
      <c r="N784" s="1">
        <v>22521000</v>
      </c>
      <c r="O784">
        <v>1.2640999999999999E-2</v>
      </c>
      <c r="P784">
        <v>1616</v>
      </c>
      <c r="Q784" s="1">
        <v>-2159100000</v>
      </c>
      <c r="R784">
        <v>0.91263000000000005</v>
      </c>
      <c r="S784">
        <v>0.89390999999999998</v>
      </c>
      <c r="T784" s="1">
        <v>1941900</v>
      </c>
      <c r="U784" s="1">
        <v>1672300</v>
      </c>
      <c r="V784">
        <v>0.65175000000000005</v>
      </c>
      <c r="W784">
        <v>0.60531999999999997</v>
      </c>
      <c r="X784" s="1">
        <v>3876900</v>
      </c>
      <c r="Y784" s="1">
        <v>3036700</v>
      </c>
      <c r="Z784">
        <v>0.73275000000000001</v>
      </c>
      <c r="AA784">
        <v>0.69711999999999996</v>
      </c>
      <c r="AB784" s="1">
        <v>3396200</v>
      </c>
      <c r="AC784" s="1">
        <v>2689800</v>
      </c>
      <c r="AD784">
        <v>18</v>
      </c>
      <c r="AE784">
        <v>18</v>
      </c>
      <c r="AF784">
        <v>1.2039</v>
      </c>
      <c r="AG784">
        <v>0.13688</v>
      </c>
      <c r="AH784">
        <v>1.0669999999999999</v>
      </c>
      <c r="AI784">
        <v>18</v>
      </c>
      <c r="AJ784">
        <v>0</v>
      </c>
      <c r="AK784">
        <v>16</v>
      </c>
      <c r="AL784">
        <v>0</v>
      </c>
      <c r="AM784">
        <v>0</v>
      </c>
      <c r="AN784">
        <v>1</v>
      </c>
      <c r="AO784">
        <v>0.93381999999999998</v>
      </c>
      <c r="AP784">
        <v>0</v>
      </c>
      <c r="AQ784">
        <v>0</v>
      </c>
      <c r="AR784" t="s">
        <v>95</v>
      </c>
      <c r="AS784" t="s">
        <v>95</v>
      </c>
      <c r="AT784" t="s">
        <v>95</v>
      </c>
      <c r="AU784" t="s">
        <v>95</v>
      </c>
      <c r="AV784" t="s">
        <v>95</v>
      </c>
      <c r="AW784" t="s">
        <v>95</v>
      </c>
      <c r="AX784" t="s">
        <v>95</v>
      </c>
      <c r="AY784" t="s">
        <v>95</v>
      </c>
      <c r="AZ784" t="s">
        <v>95</v>
      </c>
      <c r="BA784" t="s">
        <v>95</v>
      </c>
      <c r="BB784" t="s">
        <v>95</v>
      </c>
      <c r="BC784" t="s">
        <v>95</v>
      </c>
      <c r="BD784" t="s">
        <v>95</v>
      </c>
      <c r="BI784">
        <v>0</v>
      </c>
      <c r="BJ784" t="s">
        <v>156</v>
      </c>
      <c r="BK784" t="s">
        <v>138</v>
      </c>
      <c r="BL784">
        <v>1</v>
      </c>
      <c r="BM784">
        <v>1</v>
      </c>
      <c r="BN784">
        <v>0</v>
      </c>
      <c r="BO784">
        <v>2</v>
      </c>
      <c r="BP784">
        <v>0</v>
      </c>
      <c r="BQ784">
        <v>0</v>
      </c>
      <c r="BS784">
        <v>1</v>
      </c>
      <c r="BT784">
        <v>1</v>
      </c>
      <c r="BU784">
        <v>0</v>
      </c>
      <c r="BV784">
        <v>0</v>
      </c>
      <c r="BW784">
        <v>0</v>
      </c>
      <c r="BX784">
        <v>0</v>
      </c>
      <c r="BY784">
        <v>897</v>
      </c>
      <c r="CG784" s="4">
        <v>1</v>
      </c>
      <c r="CH784" s="4">
        <v>1</v>
      </c>
      <c r="CI784" s="5">
        <v>0</v>
      </c>
      <c r="CJ784" s="5">
        <v>0</v>
      </c>
      <c r="CK784" s="5">
        <v>0</v>
      </c>
      <c r="CL784" s="5">
        <v>0</v>
      </c>
    </row>
    <row r="785" spans="1:90" hidden="1" x14ac:dyDescent="0.2">
      <c r="A785" t="s">
        <v>1421</v>
      </c>
      <c r="B785" t="s">
        <v>1408</v>
      </c>
      <c r="C785" t="s">
        <v>168</v>
      </c>
      <c r="D785">
        <v>1.1000000000000001</v>
      </c>
      <c r="E785" t="s">
        <v>90</v>
      </c>
      <c r="F785" t="s">
        <v>1422</v>
      </c>
      <c r="G785" t="s">
        <v>107</v>
      </c>
      <c r="H785" t="s">
        <v>1411</v>
      </c>
      <c r="I785">
        <v>0.77259999999999995</v>
      </c>
      <c r="J785">
        <v>1.2956000000000001E-3</v>
      </c>
      <c r="K785">
        <v>3.2778E-3</v>
      </c>
      <c r="L785">
        <v>2002.3</v>
      </c>
      <c r="M785">
        <v>5.6879</v>
      </c>
      <c r="N785">
        <v>0.13264999999999999</v>
      </c>
      <c r="O785">
        <v>1555.1</v>
      </c>
      <c r="P785" s="1">
        <v>157470</v>
      </c>
      <c r="Q785">
        <v>-6.4729999999999999</v>
      </c>
      <c r="R785">
        <v>0.65644000000000002</v>
      </c>
      <c r="S785">
        <v>0.59201999999999999</v>
      </c>
      <c r="T785">
        <v>2.3720000000000001E-2</v>
      </c>
      <c r="U785">
        <v>1.6711E-2</v>
      </c>
      <c r="V785">
        <v>-7.9089</v>
      </c>
      <c r="W785">
        <v>-8.9570000000000007</v>
      </c>
      <c r="X785">
        <v>0.12078999999999999</v>
      </c>
      <c r="Y785">
        <v>0.11380999999999999</v>
      </c>
      <c r="Z785">
        <v>0.21814</v>
      </c>
      <c r="AA785">
        <v>0.12615999999999999</v>
      </c>
      <c r="AB785">
        <v>3.5783000000000002E-2</v>
      </c>
      <c r="AC785">
        <v>2.8198999999999998E-2</v>
      </c>
      <c r="AD785">
        <v>20</v>
      </c>
      <c r="AE785">
        <v>20</v>
      </c>
      <c r="AF785">
        <v>1.2602</v>
      </c>
      <c r="AG785">
        <v>0.16986000000000001</v>
      </c>
      <c r="AH785">
        <v>1.0904</v>
      </c>
      <c r="AI785">
        <v>20</v>
      </c>
      <c r="AJ785">
        <v>2</v>
      </c>
      <c r="AK785">
        <v>18</v>
      </c>
      <c r="AL785">
        <v>1</v>
      </c>
      <c r="AM785">
        <v>0</v>
      </c>
      <c r="AN785">
        <v>1</v>
      </c>
      <c r="AO785">
        <v>0.96569000000000005</v>
      </c>
      <c r="AP785">
        <v>1</v>
      </c>
      <c r="AQ785">
        <v>1</v>
      </c>
      <c r="AR785" t="s">
        <v>94</v>
      </c>
      <c r="AS785" t="s">
        <v>95</v>
      </c>
      <c r="AT785" t="s">
        <v>95</v>
      </c>
      <c r="AU785" t="s">
        <v>95</v>
      </c>
      <c r="AV785" t="s">
        <v>95</v>
      </c>
      <c r="AW785" t="s">
        <v>95</v>
      </c>
      <c r="AX785" t="s">
        <v>95</v>
      </c>
      <c r="AY785" t="s">
        <v>95</v>
      </c>
      <c r="AZ785" t="s">
        <v>94</v>
      </c>
      <c r="BA785" t="s">
        <v>94</v>
      </c>
      <c r="BB785" t="s">
        <v>94</v>
      </c>
      <c r="BC785" t="s">
        <v>96</v>
      </c>
      <c r="BD785" t="s">
        <v>94</v>
      </c>
      <c r="BH785" t="s">
        <v>187</v>
      </c>
      <c r="BI785">
        <v>0</v>
      </c>
      <c r="BJ785" t="s">
        <v>108</v>
      </c>
      <c r="BK785" t="s">
        <v>109</v>
      </c>
      <c r="BL785">
        <v>0</v>
      </c>
      <c r="BM785">
        <v>1</v>
      </c>
      <c r="BN785">
        <v>0</v>
      </c>
      <c r="BO785">
        <v>1</v>
      </c>
      <c r="BP785">
        <v>0</v>
      </c>
      <c r="BQ785">
        <v>0</v>
      </c>
      <c r="BS785">
        <v>0</v>
      </c>
      <c r="BT785">
        <v>1</v>
      </c>
      <c r="BU785">
        <v>0</v>
      </c>
      <c r="BV785">
        <v>1</v>
      </c>
      <c r="BW785">
        <v>0</v>
      </c>
      <c r="BX785">
        <v>0</v>
      </c>
      <c r="BY785">
        <v>898</v>
      </c>
      <c r="CG785" s="4">
        <v>0</v>
      </c>
      <c r="CH785" s="4">
        <v>1</v>
      </c>
      <c r="CI785" s="5">
        <v>0</v>
      </c>
      <c r="CJ785" s="5">
        <v>1</v>
      </c>
      <c r="CK785" s="5">
        <v>0</v>
      </c>
      <c r="CL785" s="5">
        <v>0</v>
      </c>
    </row>
    <row r="786" spans="1:90" hidden="1" x14ac:dyDescent="0.2">
      <c r="A786" t="s">
        <v>1423</v>
      </c>
      <c r="B786" t="s">
        <v>1408</v>
      </c>
      <c r="C786" t="s">
        <v>168</v>
      </c>
      <c r="D786">
        <v>2.1</v>
      </c>
      <c r="E786" t="s">
        <v>1424</v>
      </c>
      <c r="F786" t="s">
        <v>1425</v>
      </c>
      <c r="G786" t="s">
        <v>92</v>
      </c>
      <c r="H786" t="s">
        <v>1411</v>
      </c>
      <c r="I786">
        <v>-0.14799000000000001</v>
      </c>
      <c r="J786">
        <v>-4.6796999999999998E-2</v>
      </c>
      <c r="K786">
        <v>-9.4629999999999992E-3</v>
      </c>
      <c r="L786">
        <v>2012.8</v>
      </c>
      <c r="M786">
        <v>-29.693999999999999</v>
      </c>
      <c r="N786">
        <v>0.31274999999999997</v>
      </c>
      <c r="O786">
        <v>1.0127999999999999</v>
      </c>
      <c r="P786">
        <v>1973</v>
      </c>
      <c r="Q786">
        <v>19.204999999999998</v>
      </c>
      <c r="R786">
        <v>0.18682000000000001</v>
      </c>
      <c r="S786">
        <v>3.4347999999999997E-2</v>
      </c>
      <c r="T786">
        <v>0.11663999999999999</v>
      </c>
      <c r="U786">
        <v>6.4462000000000005E-2</v>
      </c>
      <c r="V786">
        <v>0.16832</v>
      </c>
      <c r="W786">
        <v>7.0479E-2</v>
      </c>
      <c r="X786">
        <v>0.11796</v>
      </c>
      <c r="Y786">
        <v>6.1251E-2</v>
      </c>
      <c r="Z786">
        <v>0.17795</v>
      </c>
      <c r="AA786">
        <v>8.1241999999999995E-2</v>
      </c>
      <c r="AB786">
        <v>0.11728</v>
      </c>
      <c r="AC786">
        <v>6.2688999999999995E-2</v>
      </c>
      <c r="AD786">
        <v>20</v>
      </c>
      <c r="AE786">
        <v>20</v>
      </c>
      <c r="AF786">
        <v>2.2608000000000001</v>
      </c>
      <c r="AG786">
        <v>0.38107999999999997</v>
      </c>
      <c r="AH786">
        <v>1.8796999999999999</v>
      </c>
      <c r="AI786">
        <v>20</v>
      </c>
      <c r="AJ786">
        <v>16</v>
      </c>
      <c r="AK786">
        <v>0</v>
      </c>
      <c r="AL786">
        <v>1</v>
      </c>
      <c r="AM786">
        <v>0</v>
      </c>
      <c r="AN786">
        <v>1</v>
      </c>
      <c r="AO786">
        <v>0.73407999999999995</v>
      </c>
      <c r="AP786">
        <v>1</v>
      </c>
      <c r="AQ786">
        <v>1</v>
      </c>
      <c r="AR786" t="s">
        <v>96</v>
      </c>
      <c r="AS786" t="s">
        <v>95</v>
      </c>
      <c r="AT786" t="s">
        <v>95</v>
      </c>
      <c r="AU786" t="s">
        <v>95</v>
      </c>
      <c r="AV786" t="s">
        <v>95</v>
      </c>
      <c r="AW786" t="s">
        <v>95</v>
      </c>
      <c r="AX786" t="s">
        <v>95</v>
      </c>
      <c r="AY786" t="s">
        <v>95</v>
      </c>
      <c r="AZ786" t="s">
        <v>94</v>
      </c>
      <c r="BA786" t="s">
        <v>96</v>
      </c>
      <c r="BB786" t="s">
        <v>94</v>
      </c>
      <c r="BC786" t="s">
        <v>96</v>
      </c>
      <c r="BD786" t="s">
        <v>94</v>
      </c>
      <c r="BE786">
        <v>2</v>
      </c>
      <c r="BH786" t="s">
        <v>1426</v>
      </c>
      <c r="BI786">
        <v>0</v>
      </c>
      <c r="BL786">
        <v>1</v>
      </c>
      <c r="BM786">
        <v>1</v>
      </c>
      <c r="BN786">
        <v>0</v>
      </c>
      <c r="BO786">
        <v>0</v>
      </c>
      <c r="BP786">
        <v>0</v>
      </c>
      <c r="BQ786">
        <v>1</v>
      </c>
      <c r="BS786">
        <v>1</v>
      </c>
      <c r="BT786">
        <v>1</v>
      </c>
      <c r="BU786">
        <v>0</v>
      </c>
      <c r="BV786">
        <v>0</v>
      </c>
      <c r="BW786">
        <v>0</v>
      </c>
      <c r="BX786">
        <v>1</v>
      </c>
      <c r="BY786">
        <v>899</v>
      </c>
      <c r="CG786" s="4">
        <v>1</v>
      </c>
      <c r="CH786" s="4">
        <v>1</v>
      </c>
      <c r="CI786" s="5">
        <v>0</v>
      </c>
      <c r="CJ786" s="5">
        <v>0</v>
      </c>
      <c r="CK786" s="5">
        <v>0</v>
      </c>
      <c r="CL786" s="5">
        <v>1</v>
      </c>
    </row>
    <row r="787" spans="1:90" hidden="1" x14ac:dyDescent="0.2">
      <c r="A787" t="s">
        <v>1427</v>
      </c>
      <c r="B787" t="s">
        <v>1408</v>
      </c>
      <c r="C787" t="s">
        <v>168</v>
      </c>
      <c r="D787">
        <v>2.7</v>
      </c>
      <c r="E787" t="s">
        <v>1428</v>
      </c>
      <c r="F787" t="s">
        <v>1429</v>
      </c>
      <c r="G787" t="s">
        <v>92</v>
      </c>
      <c r="H787" t="s">
        <v>1411</v>
      </c>
      <c r="I787">
        <v>-7.1925999999999999E-4</v>
      </c>
      <c r="J787">
        <v>9.6836999999999997E-4</v>
      </c>
      <c r="K787">
        <v>-1.3323E-4</v>
      </c>
      <c r="L787">
        <v>-1308.0999999999999</v>
      </c>
      <c r="M787">
        <v>-6109.7</v>
      </c>
      <c r="N787">
        <v>2.7744</v>
      </c>
      <c r="O787">
        <v>1555.3</v>
      </c>
      <c r="P787" s="1">
        <v>157450</v>
      </c>
      <c r="Q787">
        <v>0.50141999999999998</v>
      </c>
      <c r="R787">
        <v>1.1933E-4</v>
      </c>
      <c r="S787">
        <v>-0.19986000000000001</v>
      </c>
      <c r="T787">
        <v>7.1299000000000001E-2</v>
      </c>
      <c r="U787">
        <v>6.2078000000000001E-2</v>
      </c>
      <c r="V787">
        <v>-10.747999999999999</v>
      </c>
      <c r="W787">
        <v>-12.215999999999999</v>
      </c>
      <c r="X787">
        <v>0.24439</v>
      </c>
      <c r="Y787">
        <v>0.23376</v>
      </c>
      <c r="Z787">
        <v>1.0474E-4</v>
      </c>
      <c r="AA787">
        <v>-0.12488</v>
      </c>
      <c r="AB787">
        <v>7.1300000000000002E-2</v>
      </c>
      <c r="AC787">
        <v>6.2084E-2</v>
      </c>
      <c r="AD787">
        <v>19</v>
      </c>
      <c r="AE787">
        <v>19</v>
      </c>
      <c r="AF787">
        <v>0.13144</v>
      </c>
      <c r="AG787">
        <v>4.5291999999999999E-2</v>
      </c>
      <c r="AH787">
        <v>8.6150000000000004E-2</v>
      </c>
      <c r="AI787">
        <v>19</v>
      </c>
      <c r="AJ787">
        <v>16</v>
      </c>
      <c r="AK787">
        <v>18</v>
      </c>
      <c r="AL787">
        <v>1</v>
      </c>
      <c r="AM787">
        <v>0</v>
      </c>
      <c r="AN787">
        <v>1</v>
      </c>
      <c r="AO787">
        <v>0.90149000000000001</v>
      </c>
      <c r="AP787">
        <v>1</v>
      </c>
      <c r="AQ787">
        <v>1</v>
      </c>
      <c r="AR787" t="s">
        <v>96</v>
      </c>
      <c r="AS787" t="s">
        <v>95</v>
      </c>
      <c r="AT787" t="s">
        <v>95</v>
      </c>
      <c r="AU787" t="s">
        <v>95</v>
      </c>
      <c r="AV787" t="s">
        <v>95</v>
      </c>
      <c r="AW787" t="s">
        <v>95</v>
      </c>
      <c r="AX787" t="s">
        <v>95</v>
      </c>
      <c r="AY787" t="s">
        <v>94</v>
      </c>
      <c r="AZ787" t="s">
        <v>94</v>
      </c>
      <c r="BA787" t="s">
        <v>96</v>
      </c>
      <c r="BB787" t="s">
        <v>94</v>
      </c>
      <c r="BC787" t="s">
        <v>96</v>
      </c>
      <c r="BD787" t="s">
        <v>94</v>
      </c>
      <c r="BE787">
        <v>3</v>
      </c>
      <c r="BG787" t="s">
        <v>1430</v>
      </c>
      <c r="BI787">
        <v>0</v>
      </c>
      <c r="BL787">
        <v>0</v>
      </c>
      <c r="BM787">
        <v>1</v>
      </c>
      <c r="BN787">
        <v>0</v>
      </c>
      <c r="BO787">
        <v>0</v>
      </c>
      <c r="BP787">
        <v>0</v>
      </c>
      <c r="BQ787">
        <v>1</v>
      </c>
      <c r="BS787">
        <v>0</v>
      </c>
      <c r="BT787">
        <v>1</v>
      </c>
      <c r="BU787">
        <v>0</v>
      </c>
      <c r="BV787">
        <v>0</v>
      </c>
      <c r="BW787">
        <v>0</v>
      </c>
      <c r="BX787">
        <v>1</v>
      </c>
      <c r="BY787">
        <v>900</v>
      </c>
      <c r="CG787" s="4">
        <v>0</v>
      </c>
      <c r="CH787" s="4">
        <v>1</v>
      </c>
      <c r="CI787" s="5">
        <v>0</v>
      </c>
      <c r="CJ787" s="5">
        <v>0</v>
      </c>
      <c r="CK787" s="5">
        <v>0</v>
      </c>
      <c r="CL787" s="5">
        <v>1</v>
      </c>
    </row>
    <row r="788" spans="1:90" hidden="1" x14ac:dyDescent="0.2">
      <c r="A788" t="s">
        <v>1431</v>
      </c>
      <c r="B788" t="s">
        <v>1408</v>
      </c>
      <c r="C788" t="s">
        <v>168</v>
      </c>
      <c r="D788">
        <v>3.2</v>
      </c>
      <c r="E788" t="s">
        <v>505</v>
      </c>
      <c r="F788" t="s">
        <v>1432</v>
      </c>
      <c r="G788" t="s">
        <v>92</v>
      </c>
      <c r="H788" t="s">
        <v>1411</v>
      </c>
      <c r="I788">
        <v>29.573</v>
      </c>
      <c r="J788">
        <v>6.5656999999999993E-2</v>
      </c>
      <c r="K788">
        <v>963.61</v>
      </c>
      <c r="L788">
        <v>2014.2</v>
      </c>
      <c r="M788">
        <v>0.14860000000000001</v>
      </c>
      <c r="N788">
        <v>18329</v>
      </c>
      <c r="O788">
        <v>1.3311999999999999E-2</v>
      </c>
      <c r="P788">
        <v>1811.5</v>
      </c>
      <c r="Q788" s="1">
        <v>-1932500</v>
      </c>
      <c r="R788">
        <v>0.13153999999999999</v>
      </c>
      <c r="S788">
        <v>-0.19413</v>
      </c>
      <c r="T788">
        <v>23124</v>
      </c>
      <c r="U788">
        <v>11981</v>
      </c>
      <c r="V788">
        <v>9.6755999999999995E-3</v>
      </c>
      <c r="W788">
        <v>-0.2104</v>
      </c>
      <c r="X788">
        <v>24693</v>
      </c>
      <c r="Y788">
        <v>13766</v>
      </c>
      <c r="Z788">
        <v>1.7971000000000001E-2</v>
      </c>
      <c r="AA788">
        <v>-0.20025999999999999</v>
      </c>
      <c r="AB788">
        <v>24590</v>
      </c>
      <c r="AC788">
        <v>13473</v>
      </c>
      <c r="AD788">
        <v>12</v>
      </c>
      <c r="AE788">
        <v>12</v>
      </c>
      <c r="AF788">
        <v>4.9082999999999997</v>
      </c>
      <c r="AG788">
        <v>7.3653E-4</v>
      </c>
      <c r="AH788">
        <v>4.9076000000000004</v>
      </c>
      <c r="AI788">
        <v>12</v>
      </c>
      <c r="AJ788">
        <v>4</v>
      </c>
      <c r="AK788">
        <v>0</v>
      </c>
      <c r="AL788">
        <v>1</v>
      </c>
      <c r="AM788">
        <v>0</v>
      </c>
      <c r="AN788">
        <v>1</v>
      </c>
      <c r="AO788">
        <v>1.8315000000000001E-2</v>
      </c>
      <c r="AP788">
        <v>0</v>
      </c>
      <c r="AQ788">
        <v>0</v>
      </c>
      <c r="AR788" t="s">
        <v>96</v>
      </c>
      <c r="AS788" t="s">
        <v>95</v>
      </c>
      <c r="AT788" t="s">
        <v>95</v>
      </c>
      <c r="AU788" t="s">
        <v>94</v>
      </c>
      <c r="AV788" t="s">
        <v>94</v>
      </c>
      <c r="AW788" t="s">
        <v>94</v>
      </c>
      <c r="AX788" t="s">
        <v>94</v>
      </c>
      <c r="AY788" t="s">
        <v>95</v>
      </c>
      <c r="AZ788" t="s">
        <v>94</v>
      </c>
      <c r="BA788" t="s">
        <v>96</v>
      </c>
      <c r="BB788" t="s">
        <v>94</v>
      </c>
      <c r="BC788" t="s">
        <v>96</v>
      </c>
      <c r="BD788" t="s">
        <v>94</v>
      </c>
      <c r="BE788">
        <v>2</v>
      </c>
      <c r="BF788" t="s">
        <v>1433</v>
      </c>
      <c r="BH788" t="s">
        <v>1434</v>
      </c>
      <c r="BI788">
        <v>0</v>
      </c>
      <c r="BL788">
        <v>0</v>
      </c>
      <c r="BM788">
        <v>0</v>
      </c>
      <c r="BN788">
        <v>0</v>
      </c>
      <c r="BO788">
        <v>0</v>
      </c>
      <c r="BP788">
        <v>0</v>
      </c>
      <c r="BQ788">
        <v>0</v>
      </c>
      <c r="BS788">
        <v>0</v>
      </c>
      <c r="BT788">
        <v>0</v>
      </c>
      <c r="BU788">
        <v>0</v>
      </c>
      <c r="BV788">
        <v>0</v>
      </c>
      <c r="BW788">
        <v>0</v>
      </c>
      <c r="BX788">
        <v>0</v>
      </c>
      <c r="BY788">
        <v>901</v>
      </c>
      <c r="CG788" s="4">
        <v>0</v>
      </c>
      <c r="CH788" s="4">
        <v>0</v>
      </c>
      <c r="CI788" s="5">
        <v>0</v>
      </c>
      <c r="CJ788" s="5">
        <v>0</v>
      </c>
      <c r="CK788" s="5">
        <v>0</v>
      </c>
      <c r="CL788" s="5">
        <v>0</v>
      </c>
    </row>
    <row r="789" spans="1:90" hidden="1" x14ac:dyDescent="0.2">
      <c r="A789" t="s">
        <v>1435</v>
      </c>
      <c r="B789" t="s">
        <v>1408</v>
      </c>
      <c r="C789" t="s">
        <v>168</v>
      </c>
      <c r="D789">
        <v>3.2</v>
      </c>
      <c r="E789" t="s">
        <v>120</v>
      </c>
      <c r="F789" t="s">
        <v>1436</v>
      </c>
      <c r="G789" t="s">
        <v>92</v>
      </c>
      <c r="H789" t="s">
        <v>1411</v>
      </c>
      <c r="I789">
        <v>0.60370000000000001</v>
      </c>
      <c r="J789">
        <v>2.2068999999999999E-3</v>
      </c>
      <c r="K789">
        <v>2.0528E-3</v>
      </c>
      <c r="L789">
        <v>1996.9</v>
      </c>
      <c r="M789">
        <v>7.2792000000000003</v>
      </c>
      <c r="N789">
        <v>0.92032999999999998</v>
      </c>
      <c r="O789">
        <v>3.2292999999999998</v>
      </c>
      <c r="P789">
        <v>2585.6</v>
      </c>
      <c r="Q789">
        <v>-3.2193999999999998</v>
      </c>
      <c r="R789">
        <v>0.53400000000000003</v>
      </c>
      <c r="S789">
        <v>0.44662000000000002</v>
      </c>
      <c r="T789">
        <v>2.8784000000000001E-2</v>
      </c>
      <c r="U789">
        <v>2.1874000000000001E-2</v>
      </c>
      <c r="V789">
        <v>7.6735999999999999E-2</v>
      </c>
      <c r="W789">
        <v>-3.1883000000000002E-2</v>
      </c>
      <c r="X789">
        <v>4.0516000000000003E-2</v>
      </c>
      <c r="Y789">
        <v>3.1104E-2</v>
      </c>
      <c r="Z789">
        <v>7.8808000000000003E-2</v>
      </c>
      <c r="AA789">
        <v>-2.9567E-2</v>
      </c>
      <c r="AB789">
        <v>4.0471E-2</v>
      </c>
      <c r="AC789">
        <v>3.1074999999999998E-2</v>
      </c>
      <c r="AD789">
        <v>20</v>
      </c>
      <c r="AE789">
        <v>20</v>
      </c>
      <c r="AF789">
        <v>1.0335000000000001</v>
      </c>
      <c r="AG789">
        <v>0.85316999999999998</v>
      </c>
      <c r="AH789">
        <v>0.18035000000000001</v>
      </c>
      <c r="AI789">
        <v>20</v>
      </c>
      <c r="AJ789">
        <v>12</v>
      </c>
      <c r="AK789">
        <v>18</v>
      </c>
      <c r="AL789">
        <v>1</v>
      </c>
      <c r="AM789">
        <v>0</v>
      </c>
      <c r="AN789">
        <v>0</v>
      </c>
      <c r="AO789">
        <v>0.95513999999999999</v>
      </c>
      <c r="AP789">
        <v>1</v>
      </c>
      <c r="AQ789">
        <v>1</v>
      </c>
      <c r="AR789" t="s">
        <v>94</v>
      </c>
      <c r="AS789" t="s">
        <v>95</v>
      </c>
      <c r="AT789" t="s">
        <v>95</v>
      </c>
      <c r="AU789" t="s">
        <v>95</v>
      </c>
      <c r="AV789" t="s">
        <v>95</v>
      </c>
      <c r="AW789" t="s">
        <v>95</v>
      </c>
      <c r="AX789" t="s">
        <v>95</v>
      </c>
      <c r="AY789" t="s">
        <v>94</v>
      </c>
      <c r="AZ789" t="s">
        <v>94</v>
      </c>
      <c r="BA789" t="s">
        <v>94</v>
      </c>
      <c r="BB789" t="s">
        <v>94</v>
      </c>
      <c r="BC789" t="s">
        <v>94</v>
      </c>
      <c r="BD789" t="s">
        <v>94</v>
      </c>
      <c r="BE789">
        <v>2</v>
      </c>
      <c r="BI789">
        <v>0</v>
      </c>
      <c r="BK789" t="s">
        <v>137</v>
      </c>
      <c r="BL789">
        <v>1</v>
      </c>
      <c r="BM789">
        <v>1</v>
      </c>
      <c r="BN789">
        <v>0</v>
      </c>
      <c r="BO789">
        <v>0</v>
      </c>
      <c r="BP789">
        <v>0</v>
      </c>
      <c r="BQ789">
        <v>1</v>
      </c>
      <c r="BS789">
        <v>0</v>
      </c>
      <c r="BT789">
        <v>1</v>
      </c>
      <c r="BU789">
        <v>0</v>
      </c>
      <c r="BV789">
        <v>0</v>
      </c>
      <c r="BW789">
        <v>0</v>
      </c>
      <c r="BX789">
        <v>1</v>
      </c>
      <c r="BY789">
        <v>902</v>
      </c>
      <c r="BZ789" t="s">
        <v>123</v>
      </c>
      <c r="CG789" s="4">
        <v>1</v>
      </c>
      <c r="CH789" s="4">
        <v>1</v>
      </c>
      <c r="CI789" s="5">
        <v>0</v>
      </c>
      <c r="CJ789" s="5">
        <v>0</v>
      </c>
      <c r="CK789" s="5">
        <v>0</v>
      </c>
      <c r="CL789" s="5">
        <v>1</v>
      </c>
    </row>
    <row r="790" spans="1:90" hidden="1" x14ac:dyDescent="0.2">
      <c r="A790" t="s">
        <v>1437</v>
      </c>
      <c r="B790" t="s">
        <v>1408</v>
      </c>
      <c r="C790" t="s">
        <v>168</v>
      </c>
      <c r="D790">
        <v>4.0999999999999996</v>
      </c>
      <c r="E790" t="s">
        <v>129</v>
      </c>
      <c r="F790" t="s">
        <v>130</v>
      </c>
      <c r="G790" t="s">
        <v>131</v>
      </c>
      <c r="H790" t="s">
        <v>1411</v>
      </c>
      <c r="I790">
        <v>-2.7021E-2</v>
      </c>
      <c r="J790">
        <v>-2.7007E-2</v>
      </c>
      <c r="K790">
        <v>-0.40778999999999999</v>
      </c>
      <c r="L790">
        <v>1721.1</v>
      </c>
      <c r="M790">
        <v>-162.63</v>
      </c>
      <c r="N790">
        <v>49603</v>
      </c>
      <c r="O790">
        <v>28.576000000000001</v>
      </c>
      <c r="P790">
        <v>1997.2</v>
      </c>
      <c r="Q790">
        <v>839.72</v>
      </c>
      <c r="R790">
        <v>1.7276E-2</v>
      </c>
      <c r="S790">
        <v>-0.15615000000000001</v>
      </c>
      <c r="T790">
        <v>20.562000000000001</v>
      </c>
      <c r="U790">
        <v>12.637</v>
      </c>
      <c r="V790">
        <v>1.7277000000000001E-2</v>
      </c>
      <c r="W790">
        <v>-9.1913999999999996E-2</v>
      </c>
      <c r="X790">
        <v>20.562000000000001</v>
      </c>
      <c r="Y790">
        <v>12.637</v>
      </c>
      <c r="Z790">
        <v>1.4172000000000001E-2</v>
      </c>
      <c r="AA790">
        <v>-9.5364000000000004E-2</v>
      </c>
      <c r="AB790">
        <v>20.594999999999999</v>
      </c>
      <c r="AC790">
        <v>12.635</v>
      </c>
      <c r="AD790">
        <v>21</v>
      </c>
      <c r="AE790">
        <v>17</v>
      </c>
      <c r="AF790">
        <v>2.016E-3</v>
      </c>
      <c r="AG790">
        <v>2.4191999999999999E-4</v>
      </c>
      <c r="AH790">
        <v>1.7741E-3</v>
      </c>
      <c r="AI790">
        <v>20</v>
      </c>
      <c r="AJ790">
        <v>19</v>
      </c>
      <c r="AK790">
        <v>9</v>
      </c>
      <c r="AL790">
        <v>0</v>
      </c>
      <c r="AM790">
        <v>1</v>
      </c>
      <c r="AN790">
        <v>1</v>
      </c>
      <c r="AO790">
        <v>0.31113000000000002</v>
      </c>
      <c r="AP790">
        <v>0</v>
      </c>
      <c r="AQ790">
        <v>1</v>
      </c>
      <c r="AR790" t="s">
        <v>96</v>
      </c>
      <c r="AS790" t="s">
        <v>95</v>
      </c>
      <c r="AT790" t="s">
        <v>95</v>
      </c>
      <c r="AU790" t="s">
        <v>95</v>
      </c>
      <c r="AV790" t="s">
        <v>95</v>
      </c>
      <c r="AW790" t="s">
        <v>95</v>
      </c>
      <c r="AX790" t="s">
        <v>94</v>
      </c>
      <c r="AY790" t="s">
        <v>94</v>
      </c>
      <c r="AZ790" t="s">
        <v>94</v>
      </c>
      <c r="BA790" t="s">
        <v>96</v>
      </c>
      <c r="BB790" t="s">
        <v>94</v>
      </c>
      <c r="BC790" t="s">
        <v>96</v>
      </c>
      <c r="BD790" t="s">
        <v>94</v>
      </c>
      <c r="BH790" t="s">
        <v>263</v>
      </c>
      <c r="BI790">
        <v>0</v>
      </c>
      <c r="BJ790" t="s">
        <v>137</v>
      </c>
      <c r="BK790" t="s">
        <v>133</v>
      </c>
      <c r="BL790">
        <v>1</v>
      </c>
      <c r="BM790">
        <v>1</v>
      </c>
      <c r="BN790">
        <v>0</v>
      </c>
      <c r="BO790">
        <v>0</v>
      </c>
      <c r="BP790">
        <v>0</v>
      </c>
      <c r="BQ790">
        <v>1</v>
      </c>
      <c r="BS790">
        <v>0</v>
      </c>
      <c r="BT790">
        <v>1</v>
      </c>
      <c r="BU790">
        <v>0</v>
      </c>
      <c r="BV790">
        <v>0</v>
      </c>
      <c r="BW790">
        <v>0</v>
      </c>
      <c r="BX790">
        <v>1</v>
      </c>
      <c r="BY790">
        <v>903</v>
      </c>
      <c r="BZ790" t="s">
        <v>123</v>
      </c>
      <c r="CG790" s="4">
        <v>1</v>
      </c>
      <c r="CH790" s="4">
        <v>1</v>
      </c>
      <c r="CI790" s="5">
        <v>0</v>
      </c>
      <c r="CJ790" s="5">
        <v>0</v>
      </c>
      <c r="CK790" s="5">
        <v>0</v>
      </c>
      <c r="CL790" s="5">
        <v>1</v>
      </c>
    </row>
    <row r="791" spans="1:90" hidden="1" x14ac:dyDescent="0.2">
      <c r="A791" t="s">
        <v>1438</v>
      </c>
      <c r="B791" t="s">
        <v>1408</v>
      </c>
      <c r="C791" t="s">
        <v>168</v>
      </c>
      <c r="D791">
        <v>4.0999999999999996</v>
      </c>
      <c r="E791" t="s">
        <v>129</v>
      </c>
      <c r="F791" t="s">
        <v>135</v>
      </c>
      <c r="G791" t="s">
        <v>136</v>
      </c>
      <c r="H791" t="s">
        <v>1411</v>
      </c>
      <c r="K791">
        <v>100</v>
      </c>
      <c r="Q791" s="1">
        <v>-200400</v>
      </c>
      <c r="Z791">
        <v>1</v>
      </c>
      <c r="AA791">
        <v>1</v>
      </c>
      <c r="AB791">
        <v>0</v>
      </c>
      <c r="AC791">
        <v>0</v>
      </c>
      <c r="AD791">
        <v>2</v>
      </c>
      <c r="AE791">
        <v>1</v>
      </c>
      <c r="AI791">
        <v>1</v>
      </c>
      <c r="AJ791">
        <v>0</v>
      </c>
      <c r="AK791">
        <v>0</v>
      </c>
      <c r="AL791">
        <v>0</v>
      </c>
      <c r="AM791">
        <v>0</v>
      </c>
      <c r="AP791">
        <v>0</v>
      </c>
      <c r="AQ791">
        <v>1</v>
      </c>
      <c r="AR791" t="s">
        <v>96</v>
      </c>
      <c r="AS791" t="s">
        <v>96</v>
      </c>
      <c r="AT791" t="s">
        <v>95</v>
      </c>
      <c r="AU791" t="s">
        <v>94</v>
      </c>
      <c r="AV791" t="s">
        <v>94</v>
      </c>
      <c r="AW791" t="s">
        <v>94</v>
      </c>
      <c r="AX791" t="s">
        <v>94</v>
      </c>
      <c r="AY791" t="s">
        <v>94</v>
      </c>
      <c r="AZ791" t="s">
        <v>95</v>
      </c>
      <c r="BA791" t="s">
        <v>96</v>
      </c>
      <c r="BB791" t="s">
        <v>96</v>
      </c>
      <c r="BC791" t="s">
        <v>96</v>
      </c>
      <c r="BD791" t="s">
        <v>96</v>
      </c>
      <c r="BH791" t="s">
        <v>189</v>
      </c>
      <c r="BI791">
        <v>0</v>
      </c>
      <c r="BJ791" t="s">
        <v>132</v>
      </c>
      <c r="BK791" t="s">
        <v>138</v>
      </c>
      <c r="BL791">
        <v>0</v>
      </c>
      <c r="BM791">
        <v>0</v>
      </c>
      <c r="BN791">
        <v>0</v>
      </c>
      <c r="BO791">
        <v>0</v>
      </c>
      <c r="BP791">
        <v>0</v>
      </c>
      <c r="BQ791">
        <v>0</v>
      </c>
      <c r="BS791">
        <v>0</v>
      </c>
      <c r="BT791">
        <v>0</v>
      </c>
      <c r="BU791">
        <v>0</v>
      </c>
      <c r="BV791">
        <v>0</v>
      </c>
      <c r="BW791">
        <v>0</v>
      </c>
      <c r="BX791">
        <v>0</v>
      </c>
      <c r="BY791">
        <v>904</v>
      </c>
      <c r="CG791" s="4">
        <v>0</v>
      </c>
      <c r="CH791" s="4">
        <v>0</v>
      </c>
      <c r="CI791" s="5">
        <v>0</v>
      </c>
      <c r="CJ791" s="5">
        <v>0</v>
      </c>
      <c r="CK791" s="5">
        <v>0</v>
      </c>
      <c r="CL791" s="5">
        <v>0</v>
      </c>
    </row>
    <row r="792" spans="1:90" x14ac:dyDescent="0.2">
      <c r="A792" t="s">
        <v>1439</v>
      </c>
      <c r="B792" t="s">
        <v>1408</v>
      </c>
      <c r="C792" t="s">
        <v>147</v>
      </c>
      <c r="D792">
        <v>3.3</v>
      </c>
      <c r="E792" t="s">
        <v>148</v>
      </c>
      <c r="F792" t="s">
        <v>149</v>
      </c>
      <c r="G792" t="s">
        <v>150</v>
      </c>
      <c r="H792" t="s">
        <v>1411</v>
      </c>
      <c r="I792">
        <v>0.26566000000000001</v>
      </c>
      <c r="J792">
        <v>0.10864</v>
      </c>
      <c r="K792">
        <v>82.995000000000005</v>
      </c>
      <c r="L792">
        <v>2014.7</v>
      </c>
      <c r="M792">
        <v>16.542000000000002</v>
      </c>
      <c r="N792">
        <v>5561.9</v>
      </c>
      <c r="O792">
        <v>3.0975999999999998E-3</v>
      </c>
      <c r="P792">
        <v>1890.4</v>
      </c>
      <c r="Q792" s="1">
        <v>-164740</v>
      </c>
      <c r="R792">
        <v>0.99121000000000004</v>
      </c>
      <c r="S792">
        <v>0.99070000000000003</v>
      </c>
      <c r="T792">
        <v>154.94999999999999</v>
      </c>
      <c r="U792">
        <v>93.435000000000002</v>
      </c>
      <c r="V792">
        <v>0.94981000000000004</v>
      </c>
      <c r="W792">
        <v>0.94786999999999999</v>
      </c>
      <c r="X792">
        <v>370.38</v>
      </c>
      <c r="Y792">
        <v>291.48</v>
      </c>
      <c r="Z792">
        <v>0.63512000000000002</v>
      </c>
      <c r="AA792">
        <v>0.62109000000000003</v>
      </c>
      <c r="AB792">
        <v>998.62</v>
      </c>
      <c r="AC792">
        <v>836.32</v>
      </c>
      <c r="AD792">
        <v>55</v>
      </c>
      <c r="AE792">
        <v>39</v>
      </c>
      <c r="AF792">
        <v>0.96926999999999996</v>
      </c>
      <c r="AG792">
        <v>1.7979000000000001E-4</v>
      </c>
      <c r="AH792">
        <v>0.96909000000000001</v>
      </c>
      <c r="AI792">
        <v>46</v>
      </c>
      <c r="AJ792">
        <v>0</v>
      </c>
      <c r="AK792">
        <v>45</v>
      </c>
      <c r="AL792">
        <v>0</v>
      </c>
      <c r="AM792">
        <v>0</v>
      </c>
      <c r="AN792">
        <v>1</v>
      </c>
      <c r="AO792">
        <v>0.92391999999999996</v>
      </c>
      <c r="AP792">
        <v>0</v>
      </c>
      <c r="AQ792">
        <v>0</v>
      </c>
      <c r="AR792" t="s">
        <v>95</v>
      </c>
      <c r="AS792" t="s">
        <v>95</v>
      </c>
      <c r="AT792" t="s">
        <v>95</v>
      </c>
      <c r="AU792" t="s">
        <v>95</v>
      </c>
      <c r="AV792" t="s">
        <v>95</v>
      </c>
      <c r="AW792" t="s">
        <v>95</v>
      </c>
      <c r="AX792" t="s">
        <v>95</v>
      </c>
      <c r="AY792" t="s">
        <v>95</v>
      </c>
      <c r="AZ792" t="s">
        <v>95</v>
      </c>
      <c r="BA792" t="s">
        <v>95</v>
      </c>
      <c r="BB792" t="s">
        <v>95</v>
      </c>
      <c r="BC792" t="s">
        <v>95</v>
      </c>
      <c r="BD792" t="s">
        <v>95</v>
      </c>
      <c r="BH792" t="s">
        <v>151</v>
      </c>
      <c r="BI792">
        <v>0</v>
      </c>
      <c r="BL792">
        <v>1</v>
      </c>
      <c r="BM792">
        <v>1</v>
      </c>
      <c r="BN792">
        <v>0</v>
      </c>
      <c r="BO792">
        <v>0</v>
      </c>
      <c r="BP792">
        <v>1</v>
      </c>
      <c r="BQ792">
        <v>1</v>
      </c>
      <c r="BS792">
        <v>1</v>
      </c>
      <c r="BT792">
        <v>1</v>
      </c>
      <c r="BU792">
        <v>0</v>
      </c>
      <c r="BV792">
        <v>0</v>
      </c>
      <c r="BW792">
        <v>1</v>
      </c>
      <c r="BX792">
        <v>1</v>
      </c>
      <c r="BY792">
        <v>905</v>
      </c>
      <c r="CG792" s="4">
        <v>1</v>
      </c>
      <c r="CH792" s="4">
        <v>1</v>
      </c>
      <c r="CI792" s="5">
        <v>0</v>
      </c>
      <c r="CJ792" s="5">
        <v>0</v>
      </c>
      <c r="CK792" s="5">
        <v>1</v>
      </c>
      <c r="CL792" s="5">
        <v>1</v>
      </c>
    </row>
    <row r="793" spans="1:90" hidden="1" x14ac:dyDescent="0.2">
      <c r="A793" t="s">
        <v>1440</v>
      </c>
      <c r="B793" t="s">
        <v>1408</v>
      </c>
      <c r="C793" t="s">
        <v>147</v>
      </c>
      <c r="D793">
        <v>3.5</v>
      </c>
      <c r="E793" t="s">
        <v>317</v>
      </c>
      <c r="F793" t="s">
        <v>318</v>
      </c>
      <c r="G793" t="s">
        <v>319</v>
      </c>
      <c r="H793" t="s">
        <v>1411</v>
      </c>
      <c r="I793">
        <v>0.13603999999999999</v>
      </c>
      <c r="J793">
        <v>5.9443999999999997E-2</v>
      </c>
      <c r="K793">
        <v>9.0875000000000004</v>
      </c>
      <c r="L793">
        <v>2009.1</v>
      </c>
      <c r="M793">
        <v>32.302</v>
      </c>
      <c r="N793">
        <v>408.04</v>
      </c>
      <c r="O793">
        <v>0.29303000000000001</v>
      </c>
      <c r="P793">
        <v>1901.7</v>
      </c>
      <c r="Q793">
        <v>-18047</v>
      </c>
      <c r="R793">
        <v>0.99780999999999997</v>
      </c>
      <c r="S793">
        <v>0.99765000000000004</v>
      </c>
      <c r="T793">
        <v>5.6538000000000004</v>
      </c>
      <c r="U793">
        <v>4.54</v>
      </c>
      <c r="V793">
        <v>0.94789000000000001</v>
      </c>
      <c r="W793">
        <v>0.94540999999999997</v>
      </c>
      <c r="X793">
        <v>27.58</v>
      </c>
      <c r="Y793">
        <v>23.369</v>
      </c>
      <c r="Z793">
        <v>0.95416000000000001</v>
      </c>
      <c r="AA793">
        <v>0.95198000000000005</v>
      </c>
      <c r="AB793">
        <v>25.867999999999999</v>
      </c>
      <c r="AC793">
        <v>22.681000000000001</v>
      </c>
      <c r="AD793">
        <v>45</v>
      </c>
      <c r="AE793">
        <v>45</v>
      </c>
      <c r="AF793">
        <v>0.85041999999999995</v>
      </c>
      <c r="AG793">
        <v>7.3523E-3</v>
      </c>
      <c r="AH793">
        <v>0.84306000000000003</v>
      </c>
      <c r="AI793">
        <v>45</v>
      </c>
      <c r="AJ793">
        <v>1</v>
      </c>
      <c r="AK793">
        <v>44</v>
      </c>
      <c r="AL793">
        <v>0</v>
      </c>
      <c r="AM793">
        <v>0</v>
      </c>
      <c r="AN793">
        <v>0</v>
      </c>
      <c r="AO793">
        <v>0.96143000000000001</v>
      </c>
      <c r="AP793">
        <v>0</v>
      </c>
      <c r="AQ793">
        <v>0</v>
      </c>
      <c r="AR793" t="s">
        <v>95</v>
      </c>
      <c r="AS793" t="s">
        <v>95</v>
      </c>
      <c r="AT793" t="s">
        <v>95</v>
      </c>
      <c r="AU793" t="s">
        <v>95</v>
      </c>
      <c r="AV793" t="s">
        <v>95</v>
      </c>
      <c r="AW793" t="s">
        <v>95</v>
      </c>
      <c r="AX793" t="s">
        <v>95</v>
      </c>
      <c r="AY793" t="s">
        <v>95</v>
      </c>
      <c r="AZ793" t="s">
        <v>95</v>
      </c>
      <c r="BA793" t="s">
        <v>95</v>
      </c>
      <c r="BB793" t="s">
        <v>95</v>
      </c>
      <c r="BC793" t="s">
        <v>95</v>
      </c>
      <c r="BD793" t="s">
        <v>95</v>
      </c>
      <c r="BI793">
        <v>0</v>
      </c>
      <c r="BJ793" t="s">
        <v>137</v>
      </c>
      <c r="BK793" t="s">
        <v>133</v>
      </c>
      <c r="BL793">
        <v>1</v>
      </c>
      <c r="BM793">
        <v>1</v>
      </c>
      <c r="BN793">
        <v>0</v>
      </c>
      <c r="BO793">
        <v>0</v>
      </c>
      <c r="BP793">
        <v>0</v>
      </c>
      <c r="BQ793">
        <v>1</v>
      </c>
      <c r="BS793">
        <v>1</v>
      </c>
      <c r="BT793">
        <v>1</v>
      </c>
      <c r="BU793">
        <v>0</v>
      </c>
      <c r="BV793">
        <v>0</v>
      </c>
      <c r="BW793">
        <v>0</v>
      </c>
      <c r="BX793">
        <v>1</v>
      </c>
      <c r="BY793">
        <v>906</v>
      </c>
      <c r="CG793" s="4">
        <v>1</v>
      </c>
      <c r="CH793" s="4">
        <v>1</v>
      </c>
      <c r="CI793" s="5">
        <v>0</v>
      </c>
      <c r="CJ793" s="5">
        <v>0</v>
      </c>
      <c r="CK793" s="5">
        <v>0</v>
      </c>
      <c r="CL793" s="5">
        <v>1</v>
      </c>
    </row>
    <row r="794" spans="1:90" hidden="1" x14ac:dyDescent="0.2">
      <c r="A794" t="s">
        <v>1441</v>
      </c>
      <c r="B794" t="s">
        <v>1408</v>
      </c>
      <c r="C794" t="s">
        <v>147</v>
      </c>
      <c r="D794">
        <v>3.5</v>
      </c>
      <c r="E794" t="s">
        <v>317</v>
      </c>
      <c r="F794" t="s">
        <v>321</v>
      </c>
      <c r="G794" t="s">
        <v>322</v>
      </c>
      <c r="H794" t="s">
        <v>1411</v>
      </c>
      <c r="I794">
        <v>0.22597</v>
      </c>
      <c r="J794">
        <v>1.7572999999999998E-2</v>
      </c>
      <c r="K794">
        <v>0.18748000000000001</v>
      </c>
      <c r="L794">
        <v>1991.7</v>
      </c>
      <c r="M794">
        <v>19.446999999999999</v>
      </c>
      <c r="N794">
        <v>10.564</v>
      </c>
      <c r="O794">
        <v>9.3223000000000003</v>
      </c>
      <c r="P794">
        <v>2013.7</v>
      </c>
      <c r="Q794">
        <v>-367.63</v>
      </c>
      <c r="R794">
        <v>0.36965999999999999</v>
      </c>
      <c r="S794">
        <v>0.32353999999999999</v>
      </c>
      <c r="T794">
        <v>4.3117999999999999</v>
      </c>
      <c r="U794">
        <v>3.1175999999999999</v>
      </c>
      <c r="V794">
        <v>0.14743000000000001</v>
      </c>
      <c r="W794">
        <v>0.10682999999999999</v>
      </c>
      <c r="X794">
        <v>5.0145999999999997</v>
      </c>
      <c r="Y794">
        <v>4.0999999999999996</v>
      </c>
      <c r="Z794">
        <v>0.20100999999999999</v>
      </c>
      <c r="AA794">
        <v>0.16295999999999999</v>
      </c>
      <c r="AB794">
        <v>4.8544</v>
      </c>
      <c r="AC794">
        <v>3.7168999999999999</v>
      </c>
      <c r="AD794">
        <v>45</v>
      </c>
      <c r="AE794">
        <v>44</v>
      </c>
      <c r="AF794">
        <v>1.7985</v>
      </c>
      <c r="AG794">
        <v>9.4658999999999993E-2</v>
      </c>
      <c r="AH794">
        <v>1.7039</v>
      </c>
      <c r="AI794">
        <v>44</v>
      </c>
      <c r="AJ794">
        <v>17</v>
      </c>
      <c r="AK794">
        <v>42</v>
      </c>
      <c r="AL794">
        <v>1</v>
      </c>
      <c r="AM794">
        <v>0</v>
      </c>
      <c r="AN794">
        <v>1</v>
      </c>
      <c r="AO794">
        <v>0.88234000000000001</v>
      </c>
      <c r="AP794">
        <v>0</v>
      </c>
      <c r="AQ794">
        <v>1</v>
      </c>
      <c r="AR794" t="s">
        <v>94</v>
      </c>
      <c r="AS794" t="s">
        <v>95</v>
      </c>
      <c r="AT794" t="s">
        <v>95</v>
      </c>
      <c r="AU794" t="s">
        <v>95</v>
      </c>
      <c r="AV794" t="s">
        <v>94</v>
      </c>
      <c r="AW794" t="s">
        <v>94</v>
      </c>
      <c r="AX794" t="s">
        <v>95</v>
      </c>
      <c r="AY794" t="s">
        <v>95</v>
      </c>
      <c r="AZ794" t="s">
        <v>94</v>
      </c>
      <c r="BA794" t="s">
        <v>94</v>
      </c>
      <c r="BB794" t="s">
        <v>94</v>
      </c>
      <c r="BC794" t="s">
        <v>94</v>
      </c>
      <c r="BD794" t="s">
        <v>94</v>
      </c>
      <c r="BI794">
        <v>0</v>
      </c>
      <c r="BJ794" t="s">
        <v>132</v>
      </c>
      <c r="BK794" t="s">
        <v>133</v>
      </c>
      <c r="BL794">
        <v>1</v>
      </c>
      <c r="BM794">
        <v>1</v>
      </c>
      <c r="BN794">
        <v>0</v>
      </c>
      <c r="BO794">
        <v>0</v>
      </c>
      <c r="BP794">
        <v>0</v>
      </c>
      <c r="BQ794">
        <v>0</v>
      </c>
      <c r="BS794">
        <v>1</v>
      </c>
      <c r="BT794">
        <v>1</v>
      </c>
      <c r="BU794">
        <v>0</v>
      </c>
      <c r="BV794">
        <v>0</v>
      </c>
      <c r="BW794">
        <v>0</v>
      </c>
      <c r="BX794">
        <v>0</v>
      </c>
      <c r="BY794">
        <v>907</v>
      </c>
      <c r="CG794" s="4">
        <v>1</v>
      </c>
      <c r="CH794" s="4">
        <v>1</v>
      </c>
      <c r="CI794" s="5">
        <v>0</v>
      </c>
      <c r="CJ794" s="5">
        <v>0</v>
      </c>
      <c r="CK794" s="5">
        <v>0</v>
      </c>
      <c r="CL794" s="5">
        <v>0</v>
      </c>
    </row>
    <row r="795" spans="1:90" hidden="1" x14ac:dyDescent="0.2">
      <c r="A795" t="s">
        <v>1442</v>
      </c>
      <c r="B795" t="s">
        <v>1408</v>
      </c>
      <c r="C795" t="s">
        <v>147</v>
      </c>
      <c r="D795">
        <v>3.5</v>
      </c>
      <c r="E795" t="s">
        <v>317</v>
      </c>
      <c r="F795" t="s">
        <v>325</v>
      </c>
      <c r="G795" t="s">
        <v>326</v>
      </c>
      <c r="H795" t="s">
        <v>1411</v>
      </c>
      <c r="I795">
        <v>0.47422999999999998</v>
      </c>
      <c r="J795">
        <v>6.7819000000000004E-2</v>
      </c>
      <c r="K795">
        <v>0.59577999999999998</v>
      </c>
      <c r="L795">
        <v>2008.3</v>
      </c>
      <c r="M795">
        <v>9.2665000000000006</v>
      </c>
      <c r="N795">
        <v>20.53</v>
      </c>
      <c r="O795">
        <v>10.542999999999999</v>
      </c>
      <c r="P795">
        <v>2011.1</v>
      </c>
      <c r="Q795">
        <v>-1185.4000000000001</v>
      </c>
      <c r="R795">
        <v>0.85301000000000005</v>
      </c>
      <c r="S795">
        <v>0.84226000000000001</v>
      </c>
      <c r="T795">
        <v>3.6562000000000001</v>
      </c>
      <c r="U795">
        <v>2.0177999999999998</v>
      </c>
      <c r="V795">
        <v>0.63236000000000003</v>
      </c>
      <c r="W795">
        <v>0.61485999999999996</v>
      </c>
      <c r="X795">
        <v>5.7823000000000002</v>
      </c>
      <c r="Y795">
        <v>4.4452999999999996</v>
      </c>
      <c r="Z795">
        <v>0.6583</v>
      </c>
      <c r="AA795">
        <v>0.64202999999999999</v>
      </c>
      <c r="AB795">
        <v>5.5746000000000002</v>
      </c>
      <c r="AC795">
        <v>4.5517000000000003</v>
      </c>
      <c r="AD795">
        <v>45</v>
      </c>
      <c r="AE795">
        <v>24</v>
      </c>
      <c r="AF795">
        <v>1.4126000000000001</v>
      </c>
      <c r="AG795">
        <v>4.8710000000000003E-2</v>
      </c>
      <c r="AH795">
        <v>1.3638999999999999</v>
      </c>
      <c r="AI795">
        <v>36</v>
      </c>
      <c r="AJ795">
        <v>7</v>
      </c>
      <c r="AK795">
        <v>35</v>
      </c>
      <c r="AL795">
        <v>1</v>
      </c>
      <c r="AM795">
        <v>0</v>
      </c>
      <c r="AN795">
        <v>1</v>
      </c>
      <c r="AO795">
        <v>0.95796000000000003</v>
      </c>
      <c r="AP795">
        <v>0</v>
      </c>
      <c r="AQ795">
        <v>1</v>
      </c>
      <c r="AR795" t="s">
        <v>95</v>
      </c>
      <c r="AS795" t="s">
        <v>95</v>
      </c>
      <c r="AT795" t="s">
        <v>95</v>
      </c>
      <c r="AU795" t="s">
        <v>95</v>
      </c>
      <c r="AV795" t="s">
        <v>95</v>
      </c>
      <c r="AW795" t="s">
        <v>95</v>
      </c>
      <c r="AX795" t="s">
        <v>95</v>
      </c>
      <c r="AY795" t="s">
        <v>95</v>
      </c>
      <c r="AZ795" t="s">
        <v>95</v>
      </c>
      <c r="BA795" t="s">
        <v>95</v>
      </c>
      <c r="BB795" t="s">
        <v>95</v>
      </c>
      <c r="BC795" t="s">
        <v>95</v>
      </c>
      <c r="BD795" t="s">
        <v>95</v>
      </c>
      <c r="BI795">
        <v>0</v>
      </c>
      <c r="BJ795" t="s">
        <v>132</v>
      </c>
      <c r="BK795" t="s">
        <v>133</v>
      </c>
      <c r="BL795">
        <v>1</v>
      </c>
      <c r="BM795">
        <v>1</v>
      </c>
      <c r="BN795">
        <v>0</v>
      </c>
      <c r="BO795">
        <v>0</v>
      </c>
      <c r="BP795">
        <v>0</v>
      </c>
      <c r="BQ795">
        <v>0</v>
      </c>
      <c r="BS795">
        <v>1</v>
      </c>
      <c r="BT795">
        <v>1</v>
      </c>
      <c r="BU795">
        <v>0</v>
      </c>
      <c r="BV795">
        <v>0</v>
      </c>
      <c r="BW795">
        <v>0</v>
      </c>
      <c r="BX795">
        <v>0</v>
      </c>
      <c r="BY795">
        <v>908</v>
      </c>
      <c r="CG795" s="4">
        <v>1</v>
      </c>
      <c r="CH795" s="4">
        <v>1</v>
      </c>
      <c r="CI795" s="5">
        <v>0</v>
      </c>
      <c r="CJ795" s="5">
        <v>0</v>
      </c>
      <c r="CK795" s="5">
        <v>0</v>
      </c>
      <c r="CL795" s="5">
        <v>0</v>
      </c>
    </row>
    <row r="796" spans="1:90" hidden="1" x14ac:dyDescent="0.2">
      <c r="A796" t="s">
        <v>1443</v>
      </c>
      <c r="B796" t="s">
        <v>1408</v>
      </c>
      <c r="C796" t="s">
        <v>147</v>
      </c>
      <c r="D796">
        <v>3.5</v>
      </c>
      <c r="E796" t="s">
        <v>317</v>
      </c>
      <c r="F796" t="s">
        <v>328</v>
      </c>
      <c r="G796" t="s">
        <v>329</v>
      </c>
      <c r="H796" t="s">
        <v>1411</v>
      </c>
      <c r="I796">
        <v>0.48663000000000001</v>
      </c>
      <c r="J796">
        <v>9.9825999999999998E-2</v>
      </c>
      <c r="K796">
        <v>7.2327000000000004</v>
      </c>
      <c r="L796">
        <v>2015</v>
      </c>
      <c r="M796">
        <v>9.0303000000000004</v>
      </c>
      <c r="N796">
        <v>334.88</v>
      </c>
      <c r="O796">
        <v>8.8669999999999999E-2</v>
      </c>
      <c r="P796">
        <v>1940.5</v>
      </c>
      <c r="Q796">
        <v>-14403</v>
      </c>
      <c r="R796">
        <v>0.54293000000000002</v>
      </c>
      <c r="S796">
        <v>0.50948000000000004</v>
      </c>
      <c r="T796">
        <v>103.27</v>
      </c>
      <c r="U796">
        <v>42.17</v>
      </c>
      <c r="V796">
        <v>0.46943000000000001</v>
      </c>
      <c r="W796">
        <v>0.44417000000000001</v>
      </c>
      <c r="X796">
        <v>111.26</v>
      </c>
      <c r="Y796">
        <v>57.982999999999997</v>
      </c>
      <c r="Z796">
        <v>0.37814999999999999</v>
      </c>
      <c r="AA796">
        <v>0.34854000000000002</v>
      </c>
      <c r="AB796">
        <v>120.46</v>
      </c>
      <c r="AC796">
        <v>78.694000000000003</v>
      </c>
      <c r="AD796">
        <v>45</v>
      </c>
      <c r="AE796">
        <v>20</v>
      </c>
      <c r="AF796">
        <v>2.4592999999999998</v>
      </c>
      <c r="AG796">
        <v>8.5106000000000001E-3</v>
      </c>
      <c r="AH796">
        <v>2.4508000000000001</v>
      </c>
      <c r="AI796">
        <v>21</v>
      </c>
      <c r="AJ796">
        <v>3</v>
      </c>
      <c r="AK796">
        <v>20</v>
      </c>
      <c r="AL796">
        <v>1</v>
      </c>
      <c r="AM796">
        <v>0</v>
      </c>
      <c r="AN796">
        <v>1</v>
      </c>
      <c r="AO796">
        <v>0.66759999999999997</v>
      </c>
      <c r="AP796">
        <v>0</v>
      </c>
      <c r="AQ796">
        <v>0</v>
      </c>
      <c r="AR796" t="s">
        <v>94</v>
      </c>
      <c r="AS796" t="s">
        <v>95</v>
      </c>
      <c r="AT796" t="s">
        <v>95</v>
      </c>
      <c r="AU796" t="s">
        <v>94</v>
      </c>
      <c r="AV796" t="s">
        <v>95</v>
      </c>
      <c r="AW796" t="s">
        <v>94</v>
      </c>
      <c r="AX796" t="s">
        <v>94</v>
      </c>
      <c r="AY796" t="s">
        <v>95</v>
      </c>
      <c r="AZ796" t="s">
        <v>95</v>
      </c>
      <c r="BA796" t="s">
        <v>94</v>
      </c>
      <c r="BB796" t="s">
        <v>94</v>
      </c>
      <c r="BC796" t="s">
        <v>94</v>
      </c>
      <c r="BD796" t="s">
        <v>94</v>
      </c>
      <c r="BI796">
        <v>0</v>
      </c>
      <c r="BJ796" t="s">
        <v>132</v>
      </c>
      <c r="BK796" t="s">
        <v>133</v>
      </c>
      <c r="BL796">
        <v>1</v>
      </c>
      <c r="BM796">
        <v>1</v>
      </c>
      <c r="BN796">
        <v>0</v>
      </c>
      <c r="BO796">
        <v>0</v>
      </c>
      <c r="BP796">
        <v>0</v>
      </c>
      <c r="BQ796">
        <v>0</v>
      </c>
      <c r="BS796">
        <v>1</v>
      </c>
      <c r="BT796">
        <v>1</v>
      </c>
      <c r="BU796">
        <v>0</v>
      </c>
      <c r="BV796">
        <v>0</v>
      </c>
      <c r="BW796">
        <v>0</v>
      </c>
      <c r="BX796">
        <v>0</v>
      </c>
      <c r="BY796">
        <v>909</v>
      </c>
      <c r="CG796" s="4">
        <v>1</v>
      </c>
      <c r="CH796" s="4">
        <v>1</v>
      </c>
      <c r="CI796" s="5">
        <v>0</v>
      </c>
      <c r="CJ796" s="5">
        <v>0</v>
      </c>
      <c r="CK796" s="5">
        <v>0</v>
      </c>
      <c r="CL796" s="5">
        <v>0</v>
      </c>
    </row>
    <row r="797" spans="1:90" hidden="1" x14ac:dyDescent="0.2">
      <c r="A797" t="s">
        <v>1444</v>
      </c>
      <c r="B797" t="s">
        <v>1408</v>
      </c>
      <c r="C797" t="s">
        <v>147</v>
      </c>
      <c r="D797">
        <v>3.5</v>
      </c>
      <c r="E797" t="s">
        <v>317</v>
      </c>
      <c r="F797" t="s">
        <v>331</v>
      </c>
      <c r="G797" t="s">
        <v>329</v>
      </c>
      <c r="H797" t="s">
        <v>1411</v>
      </c>
      <c r="I797">
        <v>21.5</v>
      </c>
      <c r="J797">
        <v>7.3213E-2</v>
      </c>
      <c r="K797">
        <v>52.1</v>
      </c>
      <c r="L797">
        <v>2012.1</v>
      </c>
      <c r="M797">
        <v>0.20438999999999999</v>
      </c>
      <c r="N797">
        <v>1967.9</v>
      </c>
      <c r="O797">
        <v>4.4906000000000001E-2</v>
      </c>
      <c r="P797">
        <v>1876.1</v>
      </c>
      <c r="Q797" s="1">
        <v>-103690</v>
      </c>
      <c r="R797">
        <v>0.45737</v>
      </c>
      <c r="S797">
        <v>0.41766999999999999</v>
      </c>
      <c r="T797">
        <v>884.13</v>
      </c>
      <c r="U797">
        <v>468.57</v>
      </c>
      <c r="V797">
        <v>0.31822</v>
      </c>
      <c r="W797">
        <v>0.28576000000000001</v>
      </c>
      <c r="X797">
        <v>991.03</v>
      </c>
      <c r="Y797">
        <v>591.48</v>
      </c>
      <c r="Z797">
        <v>0.31781999999999999</v>
      </c>
      <c r="AA797">
        <v>0.28532999999999997</v>
      </c>
      <c r="AB797">
        <v>991.32</v>
      </c>
      <c r="AC797">
        <v>632.55999999999995</v>
      </c>
      <c r="AD797">
        <v>45</v>
      </c>
      <c r="AE797">
        <v>24</v>
      </c>
      <c r="AF797">
        <v>2.8542999999999998</v>
      </c>
      <c r="AG797">
        <v>3.7378999999999998E-4</v>
      </c>
      <c r="AH797">
        <v>2.8538999999999999</v>
      </c>
      <c r="AI797">
        <v>25</v>
      </c>
      <c r="AJ797">
        <v>11</v>
      </c>
      <c r="AK797">
        <v>23</v>
      </c>
      <c r="AL797">
        <v>1</v>
      </c>
      <c r="AM797">
        <v>0</v>
      </c>
      <c r="AN797">
        <v>1</v>
      </c>
      <c r="AO797">
        <v>0.37656000000000001</v>
      </c>
      <c r="AP797">
        <v>0</v>
      </c>
      <c r="AQ797">
        <v>0</v>
      </c>
      <c r="AR797" t="s">
        <v>94</v>
      </c>
      <c r="AS797" t="s">
        <v>95</v>
      </c>
      <c r="AT797" t="s">
        <v>95</v>
      </c>
      <c r="AU797" t="s">
        <v>94</v>
      </c>
      <c r="AV797" t="s">
        <v>94</v>
      </c>
      <c r="AW797" t="s">
        <v>94</v>
      </c>
      <c r="AX797" t="s">
        <v>94</v>
      </c>
      <c r="AY797" t="s">
        <v>95</v>
      </c>
      <c r="AZ797" t="s">
        <v>95</v>
      </c>
      <c r="BA797" t="s">
        <v>94</v>
      </c>
      <c r="BB797" t="s">
        <v>94</v>
      </c>
      <c r="BC797" t="s">
        <v>94</v>
      </c>
      <c r="BD797" t="s">
        <v>94</v>
      </c>
      <c r="BI797">
        <v>0</v>
      </c>
      <c r="BJ797" t="s">
        <v>132</v>
      </c>
      <c r="BK797" t="s">
        <v>133</v>
      </c>
      <c r="BL797">
        <v>1</v>
      </c>
      <c r="BM797">
        <v>1</v>
      </c>
      <c r="BN797">
        <v>0</v>
      </c>
      <c r="BO797">
        <v>0</v>
      </c>
      <c r="BP797">
        <v>0</v>
      </c>
      <c r="BQ797">
        <v>0</v>
      </c>
      <c r="BS797">
        <v>0</v>
      </c>
      <c r="BT797">
        <v>1</v>
      </c>
      <c r="BU797">
        <v>0</v>
      </c>
      <c r="BV797">
        <v>0</v>
      </c>
      <c r="BW797">
        <v>0</v>
      </c>
      <c r="BX797">
        <v>0</v>
      </c>
      <c r="BY797">
        <v>910</v>
      </c>
      <c r="BZ797" t="s">
        <v>123</v>
      </c>
      <c r="CG797" s="4">
        <v>1</v>
      </c>
      <c r="CH797" s="4">
        <v>1</v>
      </c>
      <c r="CI797" s="5">
        <v>0</v>
      </c>
      <c r="CJ797" s="5">
        <v>0</v>
      </c>
      <c r="CK797" s="5">
        <v>0</v>
      </c>
      <c r="CL797" s="5">
        <v>0</v>
      </c>
    </row>
    <row r="798" spans="1:90" hidden="1" x14ac:dyDescent="0.2">
      <c r="A798" t="s">
        <v>1445</v>
      </c>
      <c r="B798" t="s">
        <v>1408</v>
      </c>
      <c r="C798" t="s">
        <v>147</v>
      </c>
      <c r="D798">
        <v>3.5</v>
      </c>
      <c r="E798" t="s">
        <v>317</v>
      </c>
      <c r="F798" t="s">
        <v>333</v>
      </c>
      <c r="G798" t="s">
        <v>326</v>
      </c>
      <c r="H798" t="s">
        <v>1411</v>
      </c>
      <c r="I798">
        <v>0.44629999999999997</v>
      </c>
      <c r="J798">
        <v>7.0183999999999996E-2</v>
      </c>
      <c r="K798">
        <v>1.7814000000000001</v>
      </c>
      <c r="L798">
        <v>2008.4</v>
      </c>
      <c r="M798">
        <v>9.8465000000000007</v>
      </c>
      <c r="N798">
        <v>61.530999999999999</v>
      </c>
      <c r="O798">
        <v>1.8657999999999999</v>
      </c>
      <c r="P798">
        <v>1970.8</v>
      </c>
      <c r="Q798">
        <v>-3544.2</v>
      </c>
      <c r="R798">
        <v>0.91971000000000003</v>
      </c>
      <c r="S798">
        <v>0.91383000000000003</v>
      </c>
      <c r="T798">
        <v>7.6580000000000004</v>
      </c>
      <c r="U798">
        <v>3.4251</v>
      </c>
      <c r="V798">
        <v>0.72611000000000003</v>
      </c>
      <c r="W798">
        <v>0.71306999999999998</v>
      </c>
      <c r="X798">
        <v>14.144</v>
      </c>
      <c r="Y798">
        <v>10.978999999999999</v>
      </c>
      <c r="Z798">
        <v>0.73282000000000003</v>
      </c>
      <c r="AA798">
        <v>0.72009999999999996</v>
      </c>
      <c r="AB798">
        <v>13.97</v>
      </c>
      <c r="AC798">
        <v>11.526</v>
      </c>
      <c r="AD798">
        <v>45</v>
      </c>
      <c r="AE798">
        <v>34</v>
      </c>
      <c r="AF798">
        <v>1.2025999999999999</v>
      </c>
      <c r="AG798">
        <v>1.6251999999999999E-2</v>
      </c>
      <c r="AH798">
        <v>1.1863999999999999</v>
      </c>
      <c r="AI798">
        <v>40</v>
      </c>
      <c r="AJ798">
        <v>7</v>
      </c>
      <c r="AK798">
        <v>39</v>
      </c>
      <c r="AL798">
        <v>1</v>
      </c>
      <c r="AM798">
        <v>0</v>
      </c>
      <c r="AN798">
        <v>1</v>
      </c>
      <c r="AO798">
        <v>0.97385999999999995</v>
      </c>
      <c r="AP798">
        <v>0</v>
      </c>
      <c r="AQ798">
        <v>1</v>
      </c>
      <c r="AR798" t="s">
        <v>95</v>
      </c>
      <c r="AS798" t="s">
        <v>95</v>
      </c>
      <c r="AT798" t="s">
        <v>95</v>
      </c>
      <c r="AU798" t="s">
        <v>95</v>
      </c>
      <c r="AV798" t="s">
        <v>95</v>
      </c>
      <c r="AW798" t="s">
        <v>95</v>
      </c>
      <c r="AX798" t="s">
        <v>95</v>
      </c>
      <c r="AY798" t="s">
        <v>95</v>
      </c>
      <c r="AZ798" t="s">
        <v>95</v>
      </c>
      <c r="BA798" t="s">
        <v>95</v>
      </c>
      <c r="BB798" t="s">
        <v>95</v>
      </c>
      <c r="BC798" t="s">
        <v>95</v>
      </c>
      <c r="BD798" t="s">
        <v>95</v>
      </c>
      <c r="BI798">
        <v>0</v>
      </c>
      <c r="BJ798" t="s">
        <v>132</v>
      </c>
      <c r="BK798" t="s">
        <v>133</v>
      </c>
      <c r="BL798">
        <v>1</v>
      </c>
      <c r="BM798">
        <v>1</v>
      </c>
      <c r="BN798">
        <v>0</v>
      </c>
      <c r="BO798">
        <v>0</v>
      </c>
      <c r="BP798">
        <v>0</v>
      </c>
      <c r="BQ798">
        <v>0</v>
      </c>
      <c r="BS798">
        <v>1</v>
      </c>
      <c r="BT798">
        <v>1</v>
      </c>
      <c r="BU798">
        <v>0</v>
      </c>
      <c r="BV798">
        <v>0</v>
      </c>
      <c r="BW798">
        <v>0</v>
      </c>
      <c r="BX798">
        <v>0</v>
      </c>
      <c r="BY798">
        <v>911</v>
      </c>
      <c r="CG798" s="4">
        <v>1</v>
      </c>
      <c r="CH798" s="4">
        <v>1</v>
      </c>
      <c r="CI798" s="5">
        <v>0</v>
      </c>
      <c r="CJ798" s="5">
        <v>0</v>
      </c>
      <c r="CK798" s="5">
        <v>0</v>
      </c>
      <c r="CL798" s="5">
        <v>0</v>
      </c>
    </row>
    <row r="799" spans="1:90" hidden="1" x14ac:dyDescent="0.2">
      <c r="A799" t="s">
        <v>1446</v>
      </c>
      <c r="B799" t="s">
        <v>1408</v>
      </c>
      <c r="C799" t="s">
        <v>147</v>
      </c>
      <c r="D799">
        <v>3.5</v>
      </c>
      <c r="E799" t="s">
        <v>317</v>
      </c>
      <c r="F799" t="s">
        <v>335</v>
      </c>
      <c r="G799" t="s">
        <v>336</v>
      </c>
      <c r="H799" t="s">
        <v>1411</v>
      </c>
      <c r="I799">
        <v>0.12917999999999999</v>
      </c>
      <c r="J799">
        <v>8.5127999999999995E-2</v>
      </c>
      <c r="K799">
        <v>140.36000000000001</v>
      </c>
      <c r="L799">
        <v>2019.7</v>
      </c>
      <c r="M799">
        <v>34.017000000000003</v>
      </c>
      <c r="N799">
        <v>10231</v>
      </c>
      <c r="O799">
        <v>5.4860000000000004E-3</v>
      </c>
      <c r="P799">
        <v>1858.7</v>
      </c>
      <c r="Q799" s="1">
        <v>-279190</v>
      </c>
      <c r="R799">
        <v>0.99943000000000004</v>
      </c>
      <c r="S799">
        <v>0.99938000000000005</v>
      </c>
      <c r="T799">
        <v>47.14</v>
      </c>
      <c r="U799">
        <v>41.753</v>
      </c>
      <c r="V799">
        <v>0.98850000000000005</v>
      </c>
      <c r="W799">
        <v>0.98794999999999999</v>
      </c>
      <c r="X799">
        <v>211.07</v>
      </c>
      <c r="Y799">
        <v>188.88</v>
      </c>
      <c r="Z799">
        <v>0.85807999999999995</v>
      </c>
      <c r="AA799">
        <v>0.85131999999999997</v>
      </c>
      <c r="AB799">
        <v>741.37</v>
      </c>
      <c r="AC799">
        <v>642.48</v>
      </c>
      <c r="AD799">
        <v>45</v>
      </c>
      <c r="AE799">
        <v>45</v>
      </c>
      <c r="AF799">
        <v>0.64100000000000001</v>
      </c>
      <c r="AG799">
        <v>2.9323000000000001E-4</v>
      </c>
      <c r="AH799">
        <v>0.64071</v>
      </c>
      <c r="AI799">
        <v>45</v>
      </c>
      <c r="AJ799">
        <v>0</v>
      </c>
      <c r="AK799">
        <v>44</v>
      </c>
      <c r="AL799">
        <v>0</v>
      </c>
      <c r="AM799">
        <v>0</v>
      </c>
      <c r="AN799">
        <v>1</v>
      </c>
      <c r="AO799">
        <v>0.93096999999999996</v>
      </c>
      <c r="AP799">
        <v>0</v>
      </c>
      <c r="AQ799">
        <v>0</v>
      </c>
      <c r="AR799" t="s">
        <v>95</v>
      </c>
      <c r="AS799" t="s">
        <v>95</v>
      </c>
      <c r="AT799" t="s">
        <v>95</v>
      </c>
      <c r="AU799" t="s">
        <v>95</v>
      </c>
      <c r="AV799" t="s">
        <v>95</v>
      </c>
      <c r="AW799" t="s">
        <v>95</v>
      </c>
      <c r="AX799" t="s">
        <v>95</v>
      </c>
      <c r="AY799" t="s">
        <v>95</v>
      </c>
      <c r="AZ799" t="s">
        <v>95</v>
      </c>
      <c r="BA799" t="s">
        <v>95</v>
      </c>
      <c r="BB799" t="s">
        <v>95</v>
      </c>
      <c r="BC799" t="s">
        <v>95</v>
      </c>
      <c r="BD799" t="s">
        <v>95</v>
      </c>
      <c r="BH799" t="s">
        <v>389</v>
      </c>
      <c r="BI799">
        <v>1</v>
      </c>
      <c r="BJ799" t="s">
        <v>97</v>
      </c>
      <c r="BK799" t="s">
        <v>337</v>
      </c>
      <c r="BL799">
        <v>0</v>
      </c>
      <c r="BM799">
        <v>0</v>
      </c>
      <c r="BN799">
        <v>0</v>
      </c>
      <c r="BO799">
        <v>0</v>
      </c>
      <c r="BP799">
        <v>0</v>
      </c>
      <c r="BQ799">
        <v>0</v>
      </c>
      <c r="BS799">
        <v>1</v>
      </c>
      <c r="BT799">
        <v>1</v>
      </c>
      <c r="BU799">
        <v>0</v>
      </c>
      <c r="BV799">
        <v>0</v>
      </c>
      <c r="BW799">
        <v>0</v>
      </c>
      <c r="BX799">
        <v>0</v>
      </c>
      <c r="BY799">
        <v>912</v>
      </c>
      <c r="BZ799" t="s">
        <v>123</v>
      </c>
      <c r="CA799" t="s">
        <v>123</v>
      </c>
      <c r="CG799" s="4">
        <v>1</v>
      </c>
      <c r="CH799" s="4">
        <v>1</v>
      </c>
      <c r="CI799" s="5">
        <v>0</v>
      </c>
      <c r="CJ799" s="5">
        <v>0</v>
      </c>
      <c r="CK799" s="5">
        <v>0</v>
      </c>
      <c r="CL799" s="5">
        <v>0</v>
      </c>
    </row>
    <row r="800" spans="1:90" hidden="1" x14ac:dyDescent="0.2">
      <c r="A800" t="s">
        <v>1447</v>
      </c>
      <c r="B800" t="s">
        <v>1408</v>
      </c>
      <c r="C800" t="s">
        <v>147</v>
      </c>
      <c r="D800">
        <v>3.5</v>
      </c>
      <c r="E800" t="s">
        <v>317</v>
      </c>
      <c r="F800" t="s">
        <v>339</v>
      </c>
      <c r="G800" t="s">
        <v>340</v>
      </c>
      <c r="H800" t="s">
        <v>1411</v>
      </c>
      <c r="I800">
        <v>0.13364000000000001</v>
      </c>
      <c r="J800">
        <v>6.2142999999999997E-2</v>
      </c>
      <c r="K800">
        <v>9.0831999999999997</v>
      </c>
      <c r="L800">
        <v>2009.5</v>
      </c>
      <c r="M800">
        <v>32.881999999999998</v>
      </c>
      <c r="N800">
        <v>416.92</v>
      </c>
      <c r="O800">
        <v>0.27564</v>
      </c>
      <c r="P800">
        <v>1905.3</v>
      </c>
      <c r="Q800">
        <v>-18039</v>
      </c>
      <c r="R800">
        <v>0.99804000000000004</v>
      </c>
      <c r="S800">
        <v>0.99789000000000005</v>
      </c>
      <c r="T800">
        <v>5.2378</v>
      </c>
      <c r="U800">
        <v>4.2232000000000003</v>
      </c>
      <c r="V800">
        <v>0.95579000000000003</v>
      </c>
      <c r="W800">
        <v>0.95362999999999998</v>
      </c>
      <c r="X800">
        <v>24.867999999999999</v>
      </c>
      <c r="Y800">
        <v>20.873000000000001</v>
      </c>
      <c r="Z800">
        <v>0.95108000000000004</v>
      </c>
      <c r="AA800">
        <v>0.94869000000000003</v>
      </c>
      <c r="AB800">
        <v>26.16</v>
      </c>
      <c r="AC800">
        <v>23.173999999999999</v>
      </c>
      <c r="AD800">
        <v>44</v>
      </c>
      <c r="AE800">
        <v>44</v>
      </c>
      <c r="AF800">
        <v>0.83230000000000004</v>
      </c>
      <c r="AG800">
        <v>7.1955999999999999E-3</v>
      </c>
      <c r="AH800">
        <v>0.82509999999999994</v>
      </c>
      <c r="AI800">
        <v>44</v>
      </c>
      <c r="AJ800">
        <v>0</v>
      </c>
      <c r="AK800">
        <v>43</v>
      </c>
      <c r="AL800">
        <v>0</v>
      </c>
      <c r="AM800">
        <v>0</v>
      </c>
      <c r="AN800">
        <v>0</v>
      </c>
      <c r="AO800">
        <v>0.95831</v>
      </c>
      <c r="AP800">
        <v>0</v>
      </c>
      <c r="AQ800">
        <v>0</v>
      </c>
      <c r="AR800" t="s">
        <v>95</v>
      </c>
      <c r="AS800" t="s">
        <v>95</v>
      </c>
      <c r="AT800" t="s">
        <v>95</v>
      </c>
      <c r="AU800" t="s">
        <v>95</v>
      </c>
      <c r="AV800" t="s">
        <v>95</v>
      </c>
      <c r="AW800" t="s">
        <v>95</v>
      </c>
      <c r="AX800" t="s">
        <v>95</v>
      </c>
      <c r="AY800" t="s">
        <v>95</v>
      </c>
      <c r="AZ800" t="s">
        <v>95</v>
      </c>
      <c r="BA800" t="s">
        <v>95</v>
      </c>
      <c r="BB800" t="s">
        <v>95</v>
      </c>
      <c r="BC800" t="s">
        <v>95</v>
      </c>
      <c r="BD800" t="s">
        <v>95</v>
      </c>
      <c r="BH800" t="s">
        <v>341</v>
      </c>
      <c r="BI800">
        <v>1</v>
      </c>
      <c r="BJ800" t="s">
        <v>97</v>
      </c>
      <c r="BK800" t="s">
        <v>138</v>
      </c>
      <c r="BL800">
        <v>0</v>
      </c>
      <c r="BM800">
        <v>0</v>
      </c>
      <c r="BN800">
        <v>0</v>
      </c>
      <c r="BO800">
        <v>0</v>
      </c>
      <c r="BP800">
        <v>0</v>
      </c>
      <c r="BQ800">
        <v>0</v>
      </c>
      <c r="BS800">
        <v>1</v>
      </c>
      <c r="BT800">
        <v>1</v>
      </c>
      <c r="BU800">
        <v>0</v>
      </c>
      <c r="BV800">
        <v>0</v>
      </c>
      <c r="BW800">
        <v>0</v>
      </c>
      <c r="BX800">
        <v>0</v>
      </c>
      <c r="BY800">
        <v>913</v>
      </c>
      <c r="BZ800" t="s">
        <v>123</v>
      </c>
      <c r="CA800" t="s">
        <v>123</v>
      </c>
      <c r="CG800" s="4">
        <v>1</v>
      </c>
      <c r="CH800" s="4">
        <v>1</v>
      </c>
      <c r="CI800" s="5">
        <v>0</v>
      </c>
      <c r="CJ800" s="5">
        <v>0</v>
      </c>
      <c r="CK800" s="5">
        <v>0</v>
      </c>
      <c r="CL800" s="5">
        <v>0</v>
      </c>
    </row>
    <row r="801" spans="1:90" hidden="1" x14ac:dyDescent="0.2">
      <c r="A801" t="s">
        <v>1448</v>
      </c>
      <c r="B801" t="s">
        <v>1408</v>
      </c>
      <c r="C801" t="s">
        <v>147</v>
      </c>
      <c r="D801">
        <v>3.5</v>
      </c>
      <c r="E801" t="s">
        <v>317</v>
      </c>
      <c r="F801" t="s">
        <v>343</v>
      </c>
      <c r="G801" t="s">
        <v>344</v>
      </c>
      <c r="H801" t="s">
        <v>1411</v>
      </c>
      <c r="I801">
        <v>0.13603999999999999</v>
      </c>
      <c r="J801">
        <v>5.9443999999999997E-2</v>
      </c>
      <c r="K801">
        <v>9.0875000000000004</v>
      </c>
      <c r="L801">
        <v>2009.1</v>
      </c>
      <c r="M801">
        <v>32.302</v>
      </c>
      <c r="N801">
        <v>408.04</v>
      </c>
      <c r="O801">
        <v>0.29303000000000001</v>
      </c>
      <c r="P801">
        <v>1901.7</v>
      </c>
      <c r="Q801">
        <v>-18047</v>
      </c>
      <c r="R801">
        <v>0.99780999999999997</v>
      </c>
      <c r="S801">
        <v>0.99765000000000004</v>
      </c>
      <c r="T801">
        <v>5.6538000000000004</v>
      </c>
      <c r="U801">
        <v>4.54</v>
      </c>
      <c r="V801">
        <v>0.94789000000000001</v>
      </c>
      <c r="W801">
        <v>0.94540999999999997</v>
      </c>
      <c r="X801">
        <v>27.58</v>
      </c>
      <c r="Y801">
        <v>23.369</v>
      </c>
      <c r="Z801">
        <v>0.95416000000000001</v>
      </c>
      <c r="AA801">
        <v>0.95198000000000005</v>
      </c>
      <c r="AB801">
        <v>25.867999999999999</v>
      </c>
      <c r="AC801">
        <v>22.681000000000001</v>
      </c>
      <c r="AD801">
        <v>45</v>
      </c>
      <c r="AE801">
        <v>45</v>
      </c>
      <c r="AF801">
        <v>0.85041999999999995</v>
      </c>
      <c r="AG801">
        <v>7.3523E-3</v>
      </c>
      <c r="AH801">
        <v>0.84306000000000003</v>
      </c>
      <c r="AI801">
        <v>45</v>
      </c>
      <c r="AJ801">
        <v>1</v>
      </c>
      <c r="AK801">
        <v>44</v>
      </c>
      <c r="AL801">
        <v>0</v>
      </c>
      <c r="AM801">
        <v>0</v>
      </c>
      <c r="AN801">
        <v>0</v>
      </c>
      <c r="AO801">
        <v>0.96143000000000001</v>
      </c>
      <c r="AP801">
        <v>0</v>
      </c>
      <c r="AQ801">
        <v>0</v>
      </c>
      <c r="AR801" t="s">
        <v>95</v>
      </c>
      <c r="AS801" t="s">
        <v>95</v>
      </c>
      <c r="AT801" t="s">
        <v>95</v>
      </c>
      <c r="AU801" t="s">
        <v>95</v>
      </c>
      <c r="AV801" t="s">
        <v>95</v>
      </c>
      <c r="AW801" t="s">
        <v>95</v>
      </c>
      <c r="AX801" t="s">
        <v>95</v>
      </c>
      <c r="AY801" t="s">
        <v>95</v>
      </c>
      <c r="AZ801" t="s">
        <v>95</v>
      </c>
      <c r="BA801" t="s">
        <v>95</v>
      </c>
      <c r="BB801" t="s">
        <v>95</v>
      </c>
      <c r="BC801" t="s">
        <v>95</v>
      </c>
      <c r="BD801" t="s">
        <v>95</v>
      </c>
      <c r="BH801" t="s">
        <v>345</v>
      </c>
      <c r="BI801">
        <v>1</v>
      </c>
      <c r="BJ801" t="s">
        <v>97</v>
      </c>
      <c r="BK801" t="s">
        <v>180</v>
      </c>
      <c r="BL801">
        <v>0</v>
      </c>
      <c r="BM801">
        <v>0</v>
      </c>
      <c r="BN801">
        <v>0</v>
      </c>
      <c r="BO801">
        <v>0</v>
      </c>
      <c r="BP801">
        <v>0</v>
      </c>
      <c r="BQ801">
        <v>0</v>
      </c>
      <c r="BS801">
        <v>1</v>
      </c>
      <c r="BT801">
        <v>1</v>
      </c>
      <c r="BU801">
        <v>0</v>
      </c>
      <c r="BV801">
        <v>0</v>
      </c>
      <c r="BW801">
        <v>0</v>
      </c>
      <c r="BX801">
        <v>0</v>
      </c>
      <c r="BY801">
        <v>914</v>
      </c>
      <c r="BZ801" t="s">
        <v>123</v>
      </c>
      <c r="CA801" t="s">
        <v>123</v>
      </c>
      <c r="CG801" s="4">
        <v>1</v>
      </c>
      <c r="CH801" s="4">
        <v>1</v>
      </c>
      <c r="CI801" s="5">
        <v>0</v>
      </c>
      <c r="CJ801" s="5">
        <v>0</v>
      </c>
      <c r="CK801" s="5">
        <v>0</v>
      </c>
      <c r="CL801" s="5">
        <v>0</v>
      </c>
    </row>
    <row r="802" spans="1:90" hidden="1" x14ac:dyDescent="0.2">
      <c r="A802" t="s">
        <v>1449</v>
      </c>
      <c r="B802" t="s">
        <v>1408</v>
      </c>
      <c r="C802" t="s">
        <v>147</v>
      </c>
      <c r="D802">
        <v>3.5</v>
      </c>
      <c r="E802" t="s">
        <v>317</v>
      </c>
      <c r="F802" t="s">
        <v>347</v>
      </c>
      <c r="G802" t="s">
        <v>348</v>
      </c>
      <c r="H802" t="s">
        <v>1411</v>
      </c>
      <c r="I802">
        <v>7.0890999999999996E-2</v>
      </c>
      <c r="J802">
        <v>7.0887000000000006E-2</v>
      </c>
      <c r="K802">
        <v>0.39255000000000001</v>
      </c>
      <c r="L802">
        <v>2132.4</v>
      </c>
      <c r="M802">
        <v>61.988999999999997</v>
      </c>
      <c r="N802">
        <v>97327</v>
      </c>
      <c r="O802">
        <v>10.616</v>
      </c>
      <c r="P802">
        <v>2003.7</v>
      </c>
      <c r="Q802">
        <v>-776.62</v>
      </c>
      <c r="R802">
        <v>0.53388999999999998</v>
      </c>
      <c r="S802">
        <v>0.47309000000000001</v>
      </c>
      <c r="T802">
        <v>2.9001000000000001</v>
      </c>
      <c r="U802">
        <v>2.0390999999999999</v>
      </c>
      <c r="V802">
        <v>0.53388999999999998</v>
      </c>
      <c r="W802">
        <v>0.49504999999999999</v>
      </c>
      <c r="X802">
        <v>2.9001000000000001</v>
      </c>
      <c r="Y802">
        <v>2.0390999999999999</v>
      </c>
      <c r="Z802">
        <v>0.5181</v>
      </c>
      <c r="AA802">
        <v>0.47793999999999998</v>
      </c>
      <c r="AB802">
        <v>2.9487999999999999</v>
      </c>
      <c r="AC802">
        <v>2.0444</v>
      </c>
      <c r="AD802">
        <v>27</v>
      </c>
      <c r="AE802">
        <v>27</v>
      </c>
      <c r="AF802">
        <v>1.9521999999999999E-4</v>
      </c>
      <c r="AG802" s="1">
        <v>1.0275000000000001E-5</v>
      </c>
      <c r="AH802">
        <v>1.8494E-4</v>
      </c>
      <c r="AI802">
        <v>27</v>
      </c>
      <c r="AJ802">
        <v>0</v>
      </c>
      <c r="AK802">
        <v>25</v>
      </c>
      <c r="AL802">
        <v>0</v>
      </c>
      <c r="AM802">
        <v>0</v>
      </c>
      <c r="AN802">
        <v>1</v>
      </c>
      <c r="AO802">
        <v>0.68918000000000001</v>
      </c>
      <c r="AP802">
        <v>0</v>
      </c>
      <c r="AQ802">
        <v>1</v>
      </c>
      <c r="AR802" t="s">
        <v>94</v>
      </c>
      <c r="AS802" t="s">
        <v>95</v>
      </c>
      <c r="AT802" t="s">
        <v>95</v>
      </c>
      <c r="AU802" t="s">
        <v>94</v>
      </c>
      <c r="AV802" t="s">
        <v>95</v>
      </c>
      <c r="AW802" t="s">
        <v>94</v>
      </c>
      <c r="AX802" t="s">
        <v>94</v>
      </c>
      <c r="AY802" t="s">
        <v>94</v>
      </c>
      <c r="AZ802" t="s">
        <v>95</v>
      </c>
      <c r="BA802" t="s">
        <v>94</v>
      </c>
      <c r="BB802" t="s">
        <v>94</v>
      </c>
      <c r="BC802" t="s">
        <v>94</v>
      </c>
      <c r="BD802" t="s">
        <v>94</v>
      </c>
      <c r="BH802" t="s">
        <v>341</v>
      </c>
      <c r="BI802">
        <v>1</v>
      </c>
      <c r="BJ802" t="s">
        <v>97</v>
      </c>
      <c r="BK802" t="s">
        <v>138</v>
      </c>
      <c r="BL802">
        <v>0</v>
      </c>
      <c r="BM802">
        <v>0</v>
      </c>
      <c r="BN802">
        <v>0</v>
      </c>
      <c r="BO802">
        <v>0</v>
      </c>
      <c r="BP802">
        <v>0</v>
      </c>
      <c r="BQ802">
        <v>0</v>
      </c>
      <c r="BS802">
        <v>1</v>
      </c>
      <c r="BT802">
        <v>1</v>
      </c>
      <c r="BU802">
        <v>0</v>
      </c>
      <c r="BV802">
        <v>0</v>
      </c>
      <c r="BW802">
        <v>0</v>
      </c>
      <c r="BX802">
        <v>0</v>
      </c>
      <c r="BY802">
        <v>915</v>
      </c>
      <c r="BZ802" t="s">
        <v>123</v>
      </c>
      <c r="CA802" t="s">
        <v>123</v>
      </c>
      <c r="CG802" s="4">
        <v>1</v>
      </c>
      <c r="CH802" s="4">
        <v>1</v>
      </c>
      <c r="CI802" s="5">
        <v>0</v>
      </c>
      <c r="CJ802" s="5">
        <v>0</v>
      </c>
      <c r="CK802" s="5">
        <v>0</v>
      </c>
      <c r="CL802" s="5">
        <v>0</v>
      </c>
    </row>
    <row r="803" spans="1:90" hidden="1" x14ac:dyDescent="0.2">
      <c r="A803" t="s">
        <v>1450</v>
      </c>
      <c r="B803" t="s">
        <v>1408</v>
      </c>
      <c r="C803" t="s">
        <v>147</v>
      </c>
      <c r="D803">
        <v>3.5</v>
      </c>
      <c r="E803" t="s">
        <v>317</v>
      </c>
      <c r="F803" t="s">
        <v>350</v>
      </c>
      <c r="G803" t="s">
        <v>351</v>
      </c>
      <c r="H803" t="s">
        <v>1411</v>
      </c>
      <c r="I803">
        <v>0.26910000000000001</v>
      </c>
      <c r="J803">
        <v>0.12365</v>
      </c>
      <c r="K803">
        <v>6.7095000000000002</v>
      </c>
      <c r="L803">
        <v>2016.8</v>
      </c>
      <c r="M803">
        <v>16.329999999999998</v>
      </c>
      <c r="N803">
        <v>385.3</v>
      </c>
      <c r="O803">
        <v>1.3277000000000001E-2</v>
      </c>
      <c r="P803">
        <v>1940.8</v>
      </c>
      <c r="Q803">
        <v>-13363</v>
      </c>
      <c r="R803">
        <v>0.99892999999999998</v>
      </c>
      <c r="S803">
        <v>0.99885000000000002</v>
      </c>
      <c r="T803">
        <v>3.4561000000000002</v>
      </c>
      <c r="U803">
        <v>2.4298999999999999</v>
      </c>
      <c r="V803">
        <v>0.96682999999999997</v>
      </c>
      <c r="W803">
        <v>0.96525000000000005</v>
      </c>
      <c r="X803">
        <v>19.225000000000001</v>
      </c>
      <c r="Y803">
        <v>14.811</v>
      </c>
      <c r="Z803">
        <v>0.68149999999999999</v>
      </c>
      <c r="AA803">
        <v>0.66632999999999998</v>
      </c>
      <c r="AB803">
        <v>59.57</v>
      </c>
      <c r="AC803">
        <v>51.436999999999998</v>
      </c>
      <c r="AD803">
        <v>45</v>
      </c>
      <c r="AE803">
        <v>36</v>
      </c>
      <c r="AF803">
        <v>0.86167000000000005</v>
      </c>
      <c r="AG803">
        <v>2.5953999999999999E-3</v>
      </c>
      <c r="AH803">
        <v>0.85907</v>
      </c>
      <c r="AI803">
        <v>36</v>
      </c>
      <c r="AJ803">
        <v>0</v>
      </c>
      <c r="AK803">
        <v>35</v>
      </c>
      <c r="AL803">
        <v>0</v>
      </c>
      <c r="AM803">
        <v>0</v>
      </c>
      <c r="AN803">
        <v>0</v>
      </c>
      <c r="AO803">
        <v>0.91856000000000004</v>
      </c>
      <c r="AP803">
        <v>0</v>
      </c>
      <c r="AQ803">
        <v>0</v>
      </c>
      <c r="AR803" t="s">
        <v>95</v>
      </c>
      <c r="AS803" t="s">
        <v>95</v>
      </c>
      <c r="AT803" t="s">
        <v>95</v>
      </c>
      <c r="AU803" t="s">
        <v>95</v>
      </c>
      <c r="AV803" t="s">
        <v>95</v>
      </c>
      <c r="AW803" t="s">
        <v>95</v>
      </c>
      <c r="AX803" t="s">
        <v>95</v>
      </c>
      <c r="AY803" t="s">
        <v>95</v>
      </c>
      <c r="AZ803" t="s">
        <v>95</v>
      </c>
      <c r="BA803" t="s">
        <v>95</v>
      </c>
      <c r="BB803" t="s">
        <v>95</v>
      </c>
      <c r="BC803" t="s">
        <v>95</v>
      </c>
      <c r="BD803" t="s">
        <v>95</v>
      </c>
      <c r="BI803">
        <v>0</v>
      </c>
      <c r="BJ803" t="s">
        <v>137</v>
      </c>
      <c r="BK803" t="s">
        <v>180</v>
      </c>
      <c r="BL803">
        <v>1</v>
      </c>
      <c r="BM803">
        <v>1</v>
      </c>
      <c r="BN803">
        <v>0</v>
      </c>
      <c r="BO803">
        <v>0</v>
      </c>
      <c r="BP803">
        <v>0</v>
      </c>
      <c r="BQ803">
        <v>0</v>
      </c>
      <c r="BS803">
        <v>1</v>
      </c>
      <c r="BT803">
        <v>1</v>
      </c>
      <c r="BU803">
        <v>0</v>
      </c>
      <c r="BV803">
        <v>0</v>
      </c>
      <c r="BW803">
        <v>0</v>
      </c>
      <c r="BX803">
        <v>0</v>
      </c>
      <c r="BY803">
        <v>916</v>
      </c>
      <c r="CG803" s="4">
        <v>1</v>
      </c>
      <c r="CH803" s="4">
        <v>1</v>
      </c>
      <c r="CI803" s="5">
        <v>0</v>
      </c>
      <c r="CJ803" s="5">
        <v>0</v>
      </c>
      <c r="CK803" s="5">
        <v>0</v>
      </c>
      <c r="CL803" s="5">
        <v>0</v>
      </c>
    </row>
    <row r="804" spans="1:90" hidden="1" x14ac:dyDescent="0.2">
      <c r="A804" t="s">
        <v>1451</v>
      </c>
      <c r="B804" t="s">
        <v>1408</v>
      </c>
      <c r="C804" t="s">
        <v>147</v>
      </c>
      <c r="D804">
        <v>3.5</v>
      </c>
      <c r="E804" t="s">
        <v>317</v>
      </c>
      <c r="F804" t="s">
        <v>353</v>
      </c>
      <c r="G804" t="s">
        <v>354</v>
      </c>
      <c r="H804" t="s">
        <v>1411</v>
      </c>
      <c r="I804">
        <v>0.26085000000000003</v>
      </c>
      <c r="J804">
        <v>0.15181</v>
      </c>
      <c r="K804">
        <v>0.59711000000000003</v>
      </c>
      <c r="L804">
        <v>2012.5</v>
      </c>
      <c r="M804">
        <v>16.847000000000001</v>
      </c>
      <c r="N804">
        <v>34.435000000000002</v>
      </c>
      <c r="O804">
        <v>6.4211</v>
      </c>
      <c r="P804">
        <v>2006.9</v>
      </c>
      <c r="Q804">
        <v>-1188.0999999999999</v>
      </c>
      <c r="R804">
        <v>0.93191999999999997</v>
      </c>
      <c r="S804">
        <v>0.92591999999999997</v>
      </c>
      <c r="T804">
        <v>2.1448</v>
      </c>
      <c r="U804">
        <v>1.2743</v>
      </c>
      <c r="V804">
        <v>0.91854000000000002</v>
      </c>
      <c r="W804">
        <v>0.91388000000000003</v>
      </c>
      <c r="X804">
        <v>2.3462000000000001</v>
      </c>
      <c r="Y804">
        <v>1.5720000000000001</v>
      </c>
      <c r="Z804">
        <v>0.63449999999999995</v>
      </c>
      <c r="AA804">
        <v>0.61362000000000005</v>
      </c>
      <c r="AB804">
        <v>4.9695999999999998</v>
      </c>
      <c r="AC804">
        <v>4.1375000000000002</v>
      </c>
      <c r="AD804">
        <v>38</v>
      </c>
      <c r="AE804">
        <v>17</v>
      </c>
      <c r="AF804">
        <v>0.84216999999999997</v>
      </c>
      <c r="AG804">
        <v>2.904E-2</v>
      </c>
      <c r="AH804">
        <v>0.81313000000000002</v>
      </c>
      <c r="AI804">
        <v>29</v>
      </c>
      <c r="AJ804">
        <v>0</v>
      </c>
      <c r="AK804">
        <v>28</v>
      </c>
      <c r="AL804">
        <v>0</v>
      </c>
      <c r="AM804">
        <v>0</v>
      </c>
      <c r="AN804">
        <v>1</v>
      </c>
      <c r="AO804">
        <v>0.83867000000000003</v>
      </c>
      <c r="AP804">
        <v>0</v>
      </c>
      <c r="AQ804">
        <v>1</v>
      </c>
      <c r="AR804" t="s">
        <v>95</v>
      </c>
      <c r="AS804" t="s">
        <v>95</v>
      </c>
      <c r="AT804" t="s">
        <v>95</v>
      </c>
      <c r="AU804" t="s">
        <v>94</v>
      </c>
      <c r="AV804" t="s">
        <v>95</v>
      </c>
      <c r="AW804" t="s">
        <v>94</v>
      </c>
      <c r="AX804" t="s">
        <v>95</v>
      </c>
      <c r="AY804" t="s">
        <v>95</v>
      </c>
      <c r="AZ804" t="s">
        <v>95</v>
      </c>
      <c r="BA804" t="s">
        <v>94</v>
      </c>
      <c r="BB804" t="s">
        <v>94</v>
      </c>
      <c r="BC804" t="s">
        <v>94</v>
      </c>
      <c r="BD804" t="s">
        <v>94</v>
      </c>
      <c r="BH804" t="s">
        <v>341</v>
      </c>
      <c r="BI804">
        <v>1</v>
      </c>
      <c r="BJ804" t="s">
        <v>97</v>
      </c>
      <c r="BK804" t="s">
        <v>138</v>
      </c>
      <c r="BL804">
        <v>0</v>
      </c>
      <c r="BM804">
        <v>0</v>
      </c>
      <c r="BN804">
        <v>0</v>
      </c>
      <c r="BO804">
        <v>0</v>
      </c>
      <c r="BP804">
        <v>0</v>
      </c>
      <c r="BQ804">
        <v>0</v>
      </c>
      <c r="BS804">
        <v>1</v>
      </c>
      <c r="BT804">
        <v>1</v>
      </c>
      <c r="BU804">
        <v>0</v>
      </c>
      <c r="BV804">
        <v>0</v>
      </c>
      <c r="BW804">
        <v>0</v>
      </c>
      <c r="BX804">
        <v>0</v>
      </c>
      <c r="BY804">
        <v>917</v>
      </c>
      <c r="BZ804" t="s">
        <v>123</v>
      </c>
      <c r="CA804" t="s">
        <v>123</v>
      </c>
      <c r="CG804" s="4">
        <v>1</v>
      </c>
      <c r="CH804" s="4">
        <v>1</v>
      </c>
      <c r="CI804" s="5">
        <v>0</v>
      </c>
      <c r="CJ804" s="5">
        <v>0</v>
      </c>
      <c r="CK804" s="5">
        <v>0</v>
      </c>
      <c r="CL804" s="5">
        <v>0</v>
      </c>
    </row>
    <row r="805" spans="1:90" hidden="1" x14ac:dyDescent="0.2">
      <c r="A805" t="s">
        <v>1452</v>
      </c>
      <c r="B805" t="s">
        <v>1408</v>
      </c>
      <c r="C805" t="s">
        <v>147</v>
      </c>
      <c r="D805">
        <v>3.5</v>
      </c>
      <c r="E805" t="s">
        <v>317</v>
      </c>
      <c r="F805" t="s">
        <v>356</v>
      </c>
      <c r="G805" t="s">
        <v>357</v>
      </c>
      <c r="H805" t="s">
        <v>1411</v>
      </c>
      <c r="I805">
        <v>0.25907000000000002</v>
      </c>
      <c r="J805">
        <v>0.16528000000000001</v>
      </c>
      <c r="K805">
        <v>56.581000000000003</v>
      </c>
      <c r="L805">
        <v>2021.7</v>
      </c>
      <c r="M805">
        <v>16.962</v>
      </c>
      <c r="N805">
        <v>5677.3</v>
      </c>
      <c r="O805" s="1">
        <v>3.7870999999999997E-5</v>
      </c>
      <c r="P805">
        <v>1912.3</v>
      </c>
      <c r="Q805" s="1">
        <v>-112730</v>
      </c>
      <c r="R805">
        <v>0.99095999999999995</v>
      </c>
      <c r="S805">
        <v>0.99029999999999996</v>
      </c>
      <c r="T805">
        <v>92.503</v>
      </c>
      <c r="U805">
        <v>58.152999999999999</v>
      </c>
      <c r="V805">
        <v>0.98119000000000001</v>
      </c>
      <c r="W805">
        <v>0.98029999999999995</v>
      </c>
      <c r="X805">
        <v>133.41</v>
      </c>
      <c r="Y805">
        <v>74.031999999999996</v>
      </c>
      <c r="Z805">
        <v>0.57050999999999996</v>
      </c>
      <c r="AA805">
        <v>0.55005000000000004</v>
      </c>
      <c r="AB805">
        <v>637.57000000000005</v>
      </c>
      <c r="AC805">
        <v>510.97</v>
      </c>
      <c r="AD805">
        <v>45</v>
      </c>
      <c r="AE805">
        <v>21</v>
      </c>
      <c r="AF805">
        <v>0.60794999999999999</v>
      </c>
      <c r="AG805">
        <v>5.0199999999999995E-4</v>
      </c>
      <c r="AH805">
        <v>0.60745000000000005</v>
      </c>
      <c r="AI805">
        <v>21</v>
      </c>
      <c r="AJ805">
        <v>0</v>
      </c>
      <c r="AK805">
        <v>20</v>
      </c>
      <c r="AL805">
        <v>0</v>
      </c>
      <c r="AM805">
        <v>0</v>
      </c>
      <c r="AN805">
        <v>1</v>
      </c>
      <c r="AO805">
        <v>0.88171999999999995</v>
      </c>
      <c r="AP805">
        <v>0</v>
      </c>
      <c r="AQ805">
        <v>0</v>
      </c>
      <c r="AR805" t="s">
        <v>95</v>
      </c>
      <c r="AS805" t="s">
        <v>95</v>
      </c>
      <c r="AT805" t="s">
        <v>95</v>
      </c>
      <c r="AU805" t="s">
        <v>95</v>
      </c>
      <c r="AV805" t="s">
        <v>95</v>
      </c>
      <c r="AW805" t="s">
        <v>95</v>
      </c>
      <c r="AX805" t="s">
        <v>95</v>
      </c>
      <c r="AY805" t="s">
        <v>95</v>
      </c>
      <c r="AZ805" t="s">
        <v>95</v>
      </c>
      <c r="BA805" t="s">
        <v>95</v>
      </c>
      <c r="BB805" t="s">
        <v>95</v>
      </c>
      <c r="BC805" t="s">
        <v>95</v>
      </c>
      <c r="BD805" t="s">
        <v>95</v>
      </c>
      <c r="BI805">
        <v>0</v>
      </c>
      <c r="BJ805" t="s">
        <v>137</v>
      </c>
      <c r="BK805" t="s">
        <v>180</v>
      </c>
      <c r="BL805">
        <v>1</v>
      </c>
      <c r="BM805">
        <v>1</v>
      </c>
      <c r="BN805">
        <v>0</v>
      </c>
      <c r="BO805">
        <v>0</v>
      </c>
      <c r="BP805">
        <v>0</v>
      </c>
      <c r="BQ805">
        <v>0</v>
      </c>
      <c r="BS805">
        <v>1</v>
      </c>
      <c r="BT805">
        <v>1</v>
      </c>
      <c r="BU805">
        <v>0</v>
      </c>
      <c r="BV805">
        <v>0</v>
      </c>
      <c r="BW805">
        <v>0</v>
      </c>
      <c r="BX805">
        <v>0</v>
      </c>
      <c r="BY805">
        <v>918</v>
      </c>
      <c r="CG805" s="4">
        <v>1</v>
      </c>
      <c r="CH805" s="4">
        <v>1</v>
      </c>
      <c r="CI805" s="5">
        <v>0</v>
      </c>
      <c r="CJ805" s="5">
        <v>0</v>
      </c>
      <c r="CK805" s="5">
        <v>0</v>
      </c>
      <c r="CL805" s="5">
        <v>0</v>
      </c>
    </row>
    <row r="806" spans="1:90" hidden="1" x14ac:dyDescent="0.2">
      <c r="A806" t="s">
        <v>1453</v>
      </c>
      <c r="B806" t="s">
        <v>1408</v>
      </c>
      <c r="C806" t="s">
        <v>147</v>
      </c>
      <c r="D806">
        <v>3.5</v>
      </c>
      <c r="E806" t="s">
        <v>317</v>
      </c>
      <c r="F806" t="s">
        <v>359</v>
      </c>
      <c r="G806" t="s">
        <v>360</v>
      </c>
      <c r="H806" t="s">
        <v>1411</v>
      </c>
      <c r="I806">
        <v>0.30431000000000002</v>
      </c>
      <c r="J806">
        <v>0.30430000000000001</v>
      </c>
      <c r="K806">
        <v>7.5372000000000003</v>
      </c>
      <c r="L806">
        <v>2058.6999999999998</v>
      </c>
      <c r="M806">
        <v>14.441000000000001</v>
      </c>
      <c r="N806" s="1">
        <v>62242000</v>
      </c>
      <c r="O806">
        <v>1.2221</v>
      </c>
      <c r="P806">
        <v>2000.4</v>
      </c>
      <c r="Q806">
        <v>-15011</v>
      </c>
      <c r="R806">
        <v>0.76990000000000003</v>
      </c>
      <c r="S806">
        <v>0.75173000000000001</v>
      </c>
      <c r="T806">
        <v>72.097999999999999</v>
      </c>
      <c r="U806">
        <v>30.227</v>
      </c>
      <c r="V806">
        <v>0.76990000000000003</v>
      </c>
      <c r="W806">
        <v>0.7581</v>
      </c>
      <c r="X806">
        <v>72.097999999999999</v>
      </c>
      <c r="Y806">
        <v>30.227</v>
      </c>
      <c r="Z806">
        <v>0.36946000000000001</v>
      </c>
      <c r="AA806">
        <v>0.33711999999999998</v>
      </c>
      <c r="AB806">
        <v>119.35</v>
      </c>
      <c r="AC806">
        <v>76.88</v>
      </c>
      <c r="AD806">
        <v>42</v>
      </c>
      <c r="AE806">
        <v>17</v>
      </c>
      <c r="AF806" s="1">
        <v>1.3230999999999999E-5</v>
      </c>
      <c r="AG806" s="1">
        <v>4.5789000000000001E-8</v>
      </c>
      <c r="AH806" s="1">
        <v>1.3186E-5</v>
      </c>
      <c r="AI806">
        <v>18</v>
      </c>
      <c r="AJ806">
        <v>0</v>
      </c>
      <c r="AK806">
        <v>17</v>
      </c>
      <c r="AL806">
        <v>0</v>
      </c>
      <c r="AM806">
        <v>0</v>
      </c>
      <c r="AN806">
        <v>1</v>
      </c>
      <c r="AO806">
        <v>0.43254999999999999</v>
      </c>
      <c r="AP806">
        <v>0</v>
      </c>
      <c r="AQ806">
        <v>0</v>
      </c>
      <c r="AR806" t="s">
        <v>95</v>
      </c>
      <c r="AS806" t="s">
        <v>95</v>
      </c>
      <c r="AT806" t="s">
        <v>95</v>
      </c>
      <c r="AU806" t="s">
        <v>94</v>
      </c>
      <c r="AV806" t="s">
        <v>95</v>
      </c>
      <c r="AW806" t="s">
        <v>94</v>
      </c>
      <c r="AX806" t="s">
        <v>94</v>
      </c>
      <c r="AY806" t="s">
        <v>94</v>
      </c>
      <c r="AZ806" t="s">
        <v>95</v>
      </c>
      <c r="BA806" t="s">
        <v>94</v>
      </c>
      <c r="BB806" t="s">
        <v>94</v>
      </c>
      <c r="BC806" t="s">
        <v>94</v>
      </c>
      <c r="BD806" t="s">
        <v>94</v>
      </c>
      <c r="BH806" t="s">
        <v>341</v>
      </c>
      <c r="BI806">
        <v>1</v>
      </c>
      <c r="BJ806" t="s">
        <v>97</v>
      </c>
      <c r="BK806" t="s">
        <v>138</v>
      </c>
      <c r="BL806">
        <v>0</v>
      </c>
      <c r="BM806">
        <v>0</v>
      </c>
      <c r="BN806">
        <v>0</v>
      </c>
      <c r="BO806">
        <v>0</v>
      </c>
      <c r="BP806">
        <v>0</v>
      </c>
      <c r="BQ806">
        <v>0</v>
      </c>
      <c r="BS806">
        <v>1</v>
      </c>
      <c r="BT806">
        <v>1</v>
      </c>
      <c r="BU806">
        <v>0</v>
      </c>
      <c r="BV806">
        <v>0</v>
      </c>
      <c r="BW806">
        <v>0</v>
      </c>
      <c r="BX806">
        <v>0</v>
      </c>
      <c r="BY806">
        <v>919</v>
      </c>
      <c r="BZ806" t="s">
        <v>123</v>
      </c>
      <c r="CA806" t="s">
        <v>123</v>
      </c>
      <c r="CG806" s="4">
        <v>1</v>
      </c>
      <c r="CH806" s="4">
        <v>1</v>
      </c>
      <c r="CI806" s="5">
        <v>0</v>
      </c>
      <c r="CJ806" s="5">
        <v>0</v>
      </c>
      <c r="CK806" s="5">
        <v>0</v>
      </c>
      <c r="CL806" s="5">
        <v>0</v>
      </c>
    </row>
    <row r="807" spans="1:90" hidden="1" x14ac:dyDescent="0.2">
      <c r="A807" t="s">
        <v>1454</v>
      </c>
      <c r="B807" t="s">
        <v>1408</v>
      </c>
      <c r="C807" t="s">
        <v>147</v>
      </c>
      <c r="D807">
        <v>3.5</v>
      </c>
      <c r="E807" t="s">
        <v>317</v>
      </c>
      <c r="F807" t="s">
        <v>362</v>
      </c>
      <c r="G807" t="s">
        <v>357</v>
      </c>
      <c r="H807" t="s">
        <v>1411</v>
      </c>
      <c r="I807">
        <v>0.28606999999999999</v>
      </c>
      <c r="J807">
        <v>0.13242000000000001</v>
      </c>
      <c r="K807">
        <v>538.21</v>
      </c>
      <c r="L807">
        <v>2017.3</v>
      </c>
      <c r="M807">
        <v>15.361000000000001</v>
      </c>
      <c r="N807">
        <v>32180</v>
      </c>
      <c r="O807" s="1">
        <v>3.1953999999999999E-5</v>
      </c>
      <c r="P807">
        <v>1867.4</v>
      </c>
      <c r="Q807" s="1">
        <v>-1072100</v>
      </c>
      <c r="R807">
        <v>0.99426000000000003</v>
      </c>
      <c r="S807">
        <v>0.99383999999999995</v>
      </c>
      <c r="T807">
        <v>657.35</v>
      </c>
      <c r="U807">
        <v>393.95</v>
      </c>
      <c r="V807">
        <v>0.96314</v>
      </c>
      <c r="W807">
        <v>0.96138000000000001</v>
      </c>
      <c r="X807">
        <v>1666.5</v>
      </c>
      <c r="Y807">
        <v>1323.4</v>
      </c>
      <c r="Z807">
        <v>0.64854999999999996</v>
      </c>
      <c r="AA807">
        <v>0.63182000000000005</v>
      </c>
      <c r="AB807">
        <v>5145.5</v>
      </c>
      <c r="AC807">
        <v>4356.7</v>
      </c>
      <c r="AD807">
        <v>45</v>
      </c>
      <c r="AE807">
        <v>25</v>
      </c>
      <c r="AF807">
        <v>0.86112</v>
      </c>
      <c r="AG807" s="1">
        <v>3.7289999999999997E-5</v>
      </c>
      <c r="AH807">
        <v>0.86107999999999996</v>
      </c>
      <c r="AI807">
        <v>25</v>
      </c>
      <c r="AJ807">
        <v>0</v>
      </c>
      <c r="AK807">
        <v>24</v>
      </c>
      <c r="AL807">
        <v>0</v>
      </c>
      <c r="AM807">
        <v>0</v>
      </c>
      <c r="AN807">
        <v>1</v>
      </c>
      <c r="AO807">
        <v>0.90941000000000005</v>
      </c>
      <c r="AP807">
        <v>0</v>
      </c>
      <c r="AQ807">
        <v>0</v>
      </c>
      <c r="AR807" t="s">
        <v>95</v>
      </c>
      <c r="AS807" t="s">
        <v>95</v>
      </c>
      <c r="AT807" t="s">
        <v>95</v>
      </c>
      <c r="AU807" t="s">
        <v>95</v>
      </c>
      <c r="AV807" t="s">
        <v>95</v>
      </c>
      <c r="AW807" t="s">
        <v>95</v>
      </c>
      <c r="AX807" t="s">
        <v>95</v>
      </c>
      <c r="AY807" t="s">
        <v>95</v>
      </c>
      <c r="AZ807" t="s">
        <v>95</v>
      </c>
      <c r="BA807" t="s">
        <v>95</v>
      </c>
      <c r="BB807" t="s">
        <v>95</v>
      </c>
      <c r="BC807" t="s">
        <v>95</v>
      </c>
      <c r="BD807" t="s">
        <v>95</v>
      </c>
      <c r="BI807">
        <v>0</v>
      </c>
      <c r="BJ807" t="s">
        <v>137</v>
      </c>
      <c r="BK807" t="s">
        <v>180</v>
      </c>
      <c r="BL807">
        <v>1</v>
      </c>
      <c r="BM807">
        <v>1</v>
      </c>
      <c r="BN807">
        <v>0</v>
      </c>
      <c r="BO807">
        <v>0</v>
      </c>
      <c r="BP807">
        <v>0</v>
      </c>
      <c r="BQ807">
        <v>0</v>
      </c>
      <c r="BS807">
        <v>1</v>
      </c>
      <c r="BT807">
        <v>1</v>
      </c>
      <c r="BU807">
        <v>0</v>
      </c>
      <c r="BV807">
        <v>0</v>
      </c>
      <c r="BW807">
        <v>0</v>
      </c>
      <c r="BX807">
        <v>0</v>
      </c>
      <c r="BY807">
        <v>920</v>
      </c>
      <c r="CG807" s="4">
        <v>1</v>
      </c>
      <c r="CH807" s="4">
        <v>1</v>
      </c>
      <c r="CI807" s="5">
        <v>0</v>
      </c>
      <c r="CJ807" s="5">
        <v>0</v>
      </c>
      <c r="CK807" s="5">
        <v>0</v>
      </c>
      <c r="CL807" s="5">
        <v>0</v>
      </c>
    </row>
    <row r="808" spans="1:90" hidden="1" x14ac:dyDescent="0.2">
      <c r="A808" t="s">
        <v>1455</v>
      </c>
      <c r="B808" t="s">
        <v>1408</v>
      </c>
      <c r="C808" t="s">
        <v>147</v>
      </c>
      <c r="D808">
        <v>3.5</v>
      </c>
      <c r="E808" t="s">
        <v>317</v>
      </c>
      <c r="F808" t="s">
        <v>364</v>
      </c>
      <c r="G808" t="s">
        <v>360</v>
      </c>
      <c r="H808" t="s">
        <v>1411</v>
      </c>
      <c r="I808">
        <v>2.3010000000000002</v>
      </c>
      <c r="J808">
        <v>2.3005</v>
      </c>
      <c r="K808">
        <v>43.012999999999998</v>
      </c>
      <c r="L808">
        <v>2016.7</v>
      </c>
      <c r="M808">
        <v>1.9097999999999999</v>
      </c>
      <c r="N808" s="1">
        <v>27617000</v>
      </c>
      <c r="O808" s="1">
        <v>1.8218000000000002E-24</v>
      </c>
      <c r="P808">
        <v>1985.5</v>
      </c>
      <c r="Q808">
        <v>-85591</v>
      </c>
      <c r="R808">
        <v>0.91520000000000001</v>
      </c>
      <c r="S808">
        <v>0.90671999999999997</v>
      </c>
      <c r="T808">
        <v>281.37</v>
      </c>
      <c r="U808">
        <v>106.38</v>
      </c>
      <c r="V808">
        <v>0.91520000000000001</v>
      </c>
      <c r="W808">
        <v>0.90973000000000004</v>
      </c>
      <c r="X808">
        <v>281.37</v>
      </c>
      <c r="Y808">
        <v>106.38</v>
      </c>
      <c r="Z808">
        <v>0.19073000000000001</v>
      </c>
      <c r="AA808">
        <v>0.13852</v>
      </c>
      <c r="AB808">
        <v>869.23</v>
      </c>
      <c r="AC808">
        <v>443.53</v>
      </c>
      <c r="AD808">
        <v>34</v>
      </c>
      <c r="AE808">
        <v>13</v>
      </c>
      <c r="AF808">
        <v>2.0338999999999999E-4</v>
      </c>
      <c r="AG808" s="1">
        <v>2.6636000000000001E-8</v>
      </c>
      <c r="AH808">
        <v>2.0337E-4</v>
      </c>
      <c r="AI808">
        <v>14</v>
      </c>
      <c r="AJ808">
        <v>0</v>
      </c>
      <c r="AK808">
        <v>12</v>
      </c>
      <c r="AL808">
        <v>0</v>
      </c>
      <c r="AM808">
        <v>0</v>
      </c>
      <c r="AN808">
        <v>1</v>
      </c>
      <c r="AO808">
        <v>0.14013999999999999</v>
      </c>
      <c r="AP808">
        <v>0</v>
      </c>
      <c r="AQ808">
        <v>0</v>
      </c>
      <c r="AR808" t="s">
        <v>95</v>
      </c>
      <c r="AS808" t="s">
        <v>95</v>
      </c>
      <c r="AT808" t="s">
        <v>95</v>
      </c>
      <c r="AU808" t="s">
        <v>94</v>
      </c>
      <c r="AV808" t="s">
        <v>95</v>
      </c>
      <c r="AW808" t="s">
        <v>94</v>
      </c>
      <c r="AX808" t="s">
        <v>94</v>
      </c>
      <c r="AY808" t="s">
        <v>94</v>
      </c>
      <c r="AZ808" t="s">
        <v>94</v>
      </c>
      <c r="BA808" t="s">
        <v>94</v>
      </c>
      <c r="BB808" t="s">
        <v>94</v>
      </c>
      <c r="BC808" t="s">
        <v>94</v>
      </c>
      <c r="BD808" t="s">
        <v>94</v>
      </c>
      <c r="BH808" t="s">
        <v>341</v>
      </c>
      <c r="BI808">
        <v>1</v>
      </c>
      <c r="BJ808" t="s">
        <v>97</v>
      </c>
      <c r="BK808" t="s">
        <v>138</v>
      </c>
      <c r="BL808">
        <v>0</v>
      </c>
      <c r="BM808">
        <v>0</v>
      </c>
      <c r="BN808">
        <v>0</v>
      </c>
      <c r="BO808">
        <v>0</v>
      </c>
      <c r="BP808">
        <v>0</v>
      </c>
      <c r="BQ808">
        <v>0</v>
      </c>
      <c r="BS808">
        <v>0</v>
      </c>
      <c r="BT808">
        <v>1</v>
      </c>
      <c r="BU808">
        <v>0</v>
      </c>
      <c r="BV808">
        <v>0</v>
      </c>
      <c r="BW808">
        <v>0</v>
      </c>
      <c r="BX808">
        <v>0</v>
      </c>
      <c r="BY808">
        <v>921</v>
      </c>
      <c r="CA808" t="s">
        <v>123</v>
      </c>
      <c r="CG808" s="4">
        <v>0</v>
      </c>
      <c r="CH808" s="4">
        <v>1</v>
      </c>
      <c r="CI808" s="5">
        <v>0</v>
      </c>
      <c r="CJ808" s="5">
        <v>0</v>
      </c>
      <c r="CK808" s="5">
        <v>0</v>
      </c>
      <c r="CL808" s="5">
        <v>0</v>
      </c>
    </row>
    <row r="809" spans="1:90" hidden="1" x14ac:dyDescent="0.2">
      <c r="A809" t="s">
        <v>1456</v>
      </c>
      <c r="B809" t="s">
        <v>1408</v>
      </c>
      <c r="C809" t="s">
        <v>147</v>
      </c>
      <c r="D809">
        <v>3.5</v>
      </c>
      <c r="E809" t="s">
        <v>317</v>
      </c>
      <c r="F809" t="s">
        <v>366</v>
      </c>
      <c r="G809" t="s">
        <v>351</v>
      </c>
      <c r="H809" t="s">
        <v>1411</v>
      </c>
      <c r="I809">
        <v>0.23977999999999999</v>
      </c>
      <c r="J809">
        <v>0.1205</v>
      </c>
      <c r="K809">
        <v>20.001999999999999</v>
      </c>
      <c r="L809">
        <v>2017.3</v>
      </c>
      <c r="M809">
        <v>18.327000000000002</v>
      </c>
      <c r="N809">
        <v>1212.5</v>
      </c>
      <c r="O809">
        <v>7.7295999999999997E-3</v>
      </c>
      <c r="P809">
        <v>1925.1</v>
      </c>
      <c r="Q809">
        <v>-39833</v>
      </c>
      <c r="R809">
        <v>0.99916000000000005</v>
      </c>
      <c r="S809">
        <v>0.99909000000000003</v>
      </c>
      <c r="T809">
        <v>9.0291999999999994</v>
      </c>
      <c r="U809">
        <v>6.7502000000000004</v>
      </c>
      <c r="V809">
        <v>0.97436</v>
      </c>
      <c r="W809">
        <v>0.97314000000000001</v>
      </c>
      <c r="X809">
        <v>49.753999999999998</v>
      </c>
      <c r="Y809">
        <v>39.499000000000002</v>
      </c>
      <c r="Z809">
        <v>0.69879000000000002</v>
      </c>
      <c r="AA809">
        <v>0.68445</v>
      </c>
      <c r="AB809">
        <v>170.55</v>
      </c>
      <c r="AC809">
        <v>146.26</v>
      </c>
      <c r="AD809">
        <v>45</v>
      </c>
      <c r="AE809">
        <v>40</v>
      </c>
      <c r="AF809">
        <v>0.82554000000000005</v>
      </c>
      <c r="AG809">
        <v>8.2470999999999998E-4</v>
      </c>
      <c r="AH809">
        <v>0.82471000000000005</v>
      </c>
      <c r="AI809">
        <v>40</v>
      </c>
      <c r="AJ809">
        <v>0</v>
      </c>
      <c r="AK809">
        <v>39</v>
      </c>
      <c r="AL809">
        <v>0</v>
      </c>
      <c r="AM809">
        <v>0</v>
      </c>
      <c r="AN809">
        <v>0</v>
      </c>
      <c r="AO809">
        <v>0.91678999999999999</v>
      </c>
      <c r="AP809">
        <v>0</v>
      </c>
      <c r="AQ809">
        <v>0</v>
      </c>
      <c r="AR809" t="s">
        <v>95</v>
      </c>
      <c r="AS809" t="s">
        <v>95</v>
      </c>
      <c r="AT809" t="s">
        <v>95</v>
      </c>
      <c r="AU809" t="s">
        <v>95</v>
      </c>
      <c r="AV809" t="s">
        <v>95</v>
      </c>
      <c r="AW809" t="s">
        <v>95</v>
      </c>
      <c r="AX809" t="s">
        <v>95</v>
      </c>
      <c r="AY809" t="s">
        <v>95</v>
      </c>
      <c r="AZ809" t="s">
        <v>95</v>
      </c>
      <c r="BA809" t="s">
        <v>95</v>
      </c>
      <c r="BB809" t="s">
        <v>95</v>
      </c>
      <c r="BC809" t="s">
        <v>95</v>
      </c>
      <c r="BD809" t="s">
        <v>95</v>
      </c>
      <c r="BI809">
        <v>0</v>
      </c>
      <c r="BJ809" t="s">
        <v>137</v>
      </c>
      <c r="BK809" t="s">
        <v>180</v>
      </c>
      <c r="BL809">
        <v>1</v>
      </c>
      <c r="BM809">
        <v>1</v>
      </c>
      <c r="BN809">
        <v>0</v>
      </c>
      <c r="BO809">
        <v>0</v>
      </c>
      <c r="BP809">
        <v>0</v>
      </c>
      <c r="BQ809">
        <v>0</v>
      </c>
      <c r="BS809">
        <v>1</v>
      </c>
      <c r="BT809">
        <v>1</v>
      </c>
      <c r="BU809">
        <v>0</v>
      </c>
      <c r="BV809">
        <v>0</v>
      </c>
      <c r="BW809">
        <v>0</v>
      </c>
      <c r="BX809">
        <v>0</v>
      </c>
      <c r="BY809">
        <v>922</v>
      </c>
      <c r="CG809" s="4">
        <v>1</v>
      </c>
      <c r="CH809" s="4">
        <v>1</v>
      </c>
      <c r="CI809" s="5">
        <v>0</v>
      </c>
      <c r="CJ809" s="5">
        <v>0</v>
      </c>
      <c r="CK809" s="5">
        <v>0</v>
      </c>
      <c r="CL809" s="5">
        <v>0</v>
      </c>
    </row>
    <row r="810" spans="1:90" hidden="1" x14ac:dyDescent="0.2">
      <c r="A810" t="s">
        <v>1457</v>
      </c>
      <c r="B810" t="s">
        <v>1408</v>
      </c>
      <c r="C810" t="s">
        <v>147</v>
      </c>
      <c r="D810">
        <v>3.5</v>
      </c>
      <c r="E810" t="s">
        <v>317</v>
      </c>
      <c r="F810" t="s">
        <v>368</v>
      </c>
      <c r="G810" t="s">
        <v>354</v>
      </c>
      <c r="H810" t="s">
        <v>1411</v>
      </c>
      <c r="I810">
        <v>0.36369000000000001</v>
      </c>
      <c r="J810">
        <v>0.13505</v>
      </c>
      <c r="K810">
        <v>1.6828000000000001</v>
      </c>
      <c r="L810">
        <v>2009.2</v>
      </c>
      <c r="M810">
        <v>12.083</v>
      </c>
      <c r="N810">
        <v>68.353999999999999</v>
      </c>
      <c r="O810">
        <v>1.5645</v>
      </c>
      <c r="P810">
        <v>1988</v>
      </c>
      <c r="Q810">
        <v>-3347.8</v>
      </c>
      <c r="R810">
        <v>0.98387000000000002</v>
      </c>
      <c r="S810">
        <v>0.98245000000000005</v>
      </c>
      <c r="T810">
        <v>2.8108</v>
      </c>
      <c r="U810">
        <v>1.8808</v>
      </c>
      <c r="V810">
        <v>0.94123000000000001</v>
      </c>
      <c r="W810">
        <v>0.93786999999999998</v>
      </c>
      <c r="X810">
        <v>5.3659999999999997</v>
      </c>
      <c r="Y810">
        <v>4.2633000000000001</v>
      </c>
      <c r="Z810">
        <v>0.69506000000000001</v>
      </c>
      <c r="AA810">
        <v>0.67762999999999995</v>
      </c>
      <c r="AB810">
        <v>12.223000000000001</v>
      </c>
      <c r="AC810">
        <v>10.398</v>
      </c>
      <c r="AD810">
        <v>38</v>
      </c>
      <c r="AE810">
        <v>27</v>
      </c>
      <c r="AF810">
        <v>1.0826</v>
      </c>
      <c r="AG810">
        <v>1.4630000000000001E-2</v>
      </c>
      <c r="AH810">
        <v>1.0680000000000001</v>
      </c>
      <c r="AI810">
        <v>33</v>
      </c>
      <c r="AJ810">
        <v>0</v>
      </c>
      <c r="AK810">
        <v>32</v>
      </c>
      <c r="AL810">
        <v>0</v>
      </c>
      <c r="AM810">
        <v>0</v>
      </c>
      <c r="AN810">
        <v>1</v>
      </c>
      <c r="AO810">
        <v>0.88727999999999996</v>
      </c>
      <c r="AP810">
        <v>0</v>
      </c>
      <c r="AQ810">
        <v>1</v>
      </c>
      <c r="AR810" t="s">
        <v>95</v>
      </c>
      <c r="AS810" t="s">
        <v>95</v>
      </c>
      <c r="AT810" t="s">
        <v>95</v>
      </c>
      <c r="AU810" t="s">
        <v>95</v>
      </c>
      <c r="AV810" t="s">
        <v>95</v>
      </c>
      <c r="AW810" t="s">
        <v>95</v>
      </c>
      <c r="AX810" t="s">
        <v>95</v>
      </c>
      <c r="AY810" t="s">
        <v>95</v>
      </c>
      <c r="AZ810" t="s">
        <v>95</v>
      </c>
      <c r="BA810" t="s">
        <v>95</v>
      </c>
      <c r="BB810" t="s">
        <v>95</v>
      </c>
      <c r="BC810" t="s">
        <v>95</v>
      </c>
      <c r="BD810" t="s">
        <v>95</v>
      </c>
      <c r="BH810" t="s">
        <v>341</v>
      </c>
      <c r="BI810">
        <v>1</v>
      </c>
      <c r="BJ810" t="s">
        <v>97</v>
      </c>
      <c r="BK810" t="s">
        <v>138</v>
      </c>
      <c r="BL810">
        <v>0</v>
      </c>
      <c r="BM810">
        <v>0</v>
      </c>
      <c r="BN810">
        <v>0</v>
      </c>
      <c r="BO810">
        <v>0</v>
      </c>
      <c r="BP810">
        <v>0</v>
      </c>
      <c r="BQ810">
        <v>0</v>
      </c>
      <c r="BS810">
        <v>1</v>
      </c>
      <c r="BT810">
        <v>1</v>
      </c>
      <c r="BU810">
        <v>0</v>
      </c>
      <c r="BV810">
        <v>0</v>
      </c>
      <c r="BW810">
        <v>0</v>
      </c>
      <c r="BX810">
        <v>0</v>
      </c>
      <c r="BY810">
        <v>923</v>
      </c>
      <c r="BZ810" t="s">
        <v>123</v>
      </c>
      <c r="CA810" t="s">
        <v>123</v>
      </c>
      <c r="CG810" s="4">
        <v>1</v>
      </c>
      <c r="CH810" s="4">
        <v>1</v>
      </c>
      <c r="CI810" s="5">
        <v>0</v>
      </c>
      <c r="CJ810" s="5">
        <v>0</v>
      </c>
      <c r="CK810" s="5">
        <v>0</v>
      </c>
      <c r="CL810" s="5">
        <v>0</v>
      </c>
    </row>
    <row r="811" spans="1:90" hidden="1" x14ac:dyDescent="0.2">
      <c r="A811" t="s">
        <v>1458</v>
      </c>
      <c r="B811" t="s">
        <v>1408</v>
      </c>
      <c r="C811" t="s">
        <v>208</v>
      </c>
      <c r="D811">
        <v>1.1000000000000001</v>
      </c>
      <c r="E811" t="s">
        <v>90</v>
      </c>
      <c r="F811" t="s">
        <v>1409</v>
      </c>
      <c r="G811" t="s">
        <v>1410</v>
      </c>
      <c r="H811" t="s">
        <v>1411</v>
      </c>
      <c r="I811">
        <v>0.28138000000000002</v>
      </c>
      <c r="K811" s="1">
        <v>1077200000</v>
      </c>
      <c r="L811">
        <v>2060.1999999999998</v>
      </c>
      <c r="M811">
        <v>15.617000000000001</v>
      </c>
      <c r="N811" s="1">
        <v>2944000000000000</v>
      </c>
      <c r="Q811" s="1">
        <v>-2159100000000</v>
      </c>
      <c r="R811">
        <v>0.97872000000000003</v>
      </c>
      <c r="S811">
        <v>0.97472999999999999</v>
      </c>
      <c r="T811" s="1">
        <v>1083800000</v>
      </c>
      <c r="U811" s="1">
        <v>738520000</v>
      </c>
      <c r="Z811">
        <v>0.69891999999999999</v>
      </c>
      <c r="AA811">
        <v>0.66349999999999998</v>
      </c>
      <c r="AB811" s="1">
        <v>4076800000</v>
      </c>
      <c r="AC811" s="1">
        <v>3140700000</v>
      </c>
      <c r="AD811">
        <v>20</v>
      </c>
      <c r="AE811">
        <v>20</v>
      </c>
      <c r="AF811" s="1">
        <v>9.1643999999999999E-6</v>
      </c>
      <c r="AG811" s="1">
        <v>2.0220999999999999E-9</v>
      </c>
      <c r="AH811" s="1">
        <v>9.1624000000000006E-6</v>
      </c>
      <c r="AI811">
        <v>20</v>
      </c>
      <c r="AJ811">
        <v>0</v>
      </c>
      <c r="AK811">
        <v>19</v>
      </c>
      <c r="AL811">
        <v>0</v>
      </c>
      <c r="AM811">
        <v>0</v>
      </c>
      <c r="AN811">
        <v>1</v>
      </c>
      <c r="AO811">
        <v>0.75087000000000004</v>
      </c>
      <c r="AP811">
        <v>0</v>
      </c>
      <c r="AQ811">
        <v>0</v>
      </c>
      <c r="AR811" t="s">
        <v>95</v>
      </c>
      <c r="AS811" t="s">
        <v>95</v>
      </c>
      <c r="AT811" t="s">
        <v>95</v>
      </c>
      <c r="AU811" t="s">
        <v>95</v>
      </c>
      <c r="AV811" t="s">
        <v>95</v>
      </c>
      <c r="AW811" t="s">
        <v>95</v>
      </c>
      <c r="AX811" t="s">
        <v>95</v>
      </c>
      <c r="AY811" t="s">
        <v>94</v>
      </c>
      <c r="AZ811" t="s">
        <v>95</v>
      </c>
      <c r="BA811" t="s">
        <v>94</v>
      </c>
      <c r="BB811" t="s">
        <v>95</v>
      </c>
      <c r="BC811" t="s">
        <v>96</v>
      </c>
      <c r="BD811" t="s">
        <v>95</v>
      </c>
      <c r="BE811">
        <v>1</v>
      </c>
      <c r="BH811" t="s">
        <v>1401</v>
      </c>
      <c r="BI811">
        <v>0</v>
      </c>
      <c r="BJ811" t="s">
        <v>133</v>
      </c>
      <c r="BL811">
        <v>0</v>
      </c>
      <c r="BM811">
        <v>1</v>
      </c>
      <c r="BN811">
        <v>0</v>
      </c>
      <c r="BO811">
        <v>0</v>
      </c>
      <c r="BP811">
        <v>0</v>
      </c>
      <c r="BQ811">
        <v>0</v>
      </c>
      <c r="BS811">
        <v>0</v>
      </c>
      <c r="BT811">
        <v>1</v>
      </c>
      <c r="BU811">
        <v>0</v>
      </c>
      <c r="BV811">
        <v>0</v>
      </c>
      <c r="BW811">
        <v>0</v>
      </c>
      <c r="BX811">
        <v>0</v>
      </c>
      <c r="BY811">
        <v>924</v>
      </c>
      <c r="CG811" s="4">
        <v>0</v>
      </c>
      <c r="CH811" s="4">
        <v>1</v>
      </c>
      <c r="CI811" s="5">
        <v>0</v>
      </c>
      <c r="CJ811" s="5">
        <v>0</v>
      </c>
      <c r="CK811" s="5">
        <v>0</v>
      </c>
      <c r="CL811" s="5">
        <v>0</v>
      </c>
    </row>
    <row r="812" spans="1:90" hidden="1" x14ac:dyDescent="0.2">
      <c r="A812" t="s">
        <v>1459</v>
      </c>
      <c r="B812" t="s">
        <v>1408</v>
      </c>
      <c r="C812" t="s">
        <v>208</v>
      </c>
      <c r="D812">
        <v>1.1000000000000001</v>
      </c>
      <c r="E812" t="s">
        <v>90</v>
      </c>
      <c r="F812" t="s">
        <v>1413</v>
      </c>
      <c r="G812" t="s">
        <v>1414</v>
      </c>
      <c r="H812" t="s">
        <v>1411</v>
      </c>
      <c r="I812">
        <v>0.76610999999999996</v>
      </c>
      <c r="J812">
        <v>0.10385</v>
      </c>
      <c r="K812" s="1">
        <v>2394900</v>
      </c>
      <c r="L812">
        <v>2008.8</v>
      </c>
      <c r="M812">
        <v>5.7361000000000004</v>
      </c>
      <c r="N812" s="1">
        <v>34205000</v>
      </c>
      <c r="O812" s="1">
        <v>1.1157E-6</v>
      </c>
      <c r="P812">
        <v>1717.7</v>
      </c>
      <c r="Q812" s="1">
        <v>-4794200000</v>
      </c>
      <c r="R812">
        <v>0.95106000000000002</v>
      </c>
      <c r="S812">
        <v>0.94188000000000005</v>
      </c>
      <c r="T812" s="1">
        <v>3311600</v>
      </c>
      <c r="U812" s="1">
        <v>2357400</v>
      </c>
      <c r="V812">
        <v>0.71504000000000001</v>
      </c>
      <c r="W812">
        <v>0.68150999999999995</v>
      </c>
      <c r="X812" s="1">
        <v>7990800</v>
      </c>
      <c r="Y812" s="1">
        <v>6902400</v>
      </c>
      <c r="Z812">
        <v>0.85106999999999999</v>
      </c>
      <c r="AA812">
        <v>0.83355000000000001</v>
      </c>
      <c r="AB812" s="1">
        <v>5776900</v>
      </c>
      <c r="AC812" s="1">
        <v>4421100</v>
      </c>
      <c r="AD812">
        <v>20</v>
      </c>
      <c r="AE812">
        <v>20</v>
      </c>
      <c r="AF812">
        <v>1.1552</v>
      </c>
      <c r="AG812">
        <v>1.7274E-3</v>
      </c>
      <c r="AH812">
        <v>1.1535</v>
      </c>
      <c r="AI812">
        <v>20</v>
      </c>
      <c r="AJ812">
        <v>4</v>
      </c>
      <c r="AK812">
        <v>19</v>
      </c>
      <c r="AL812">
        <v>1</v>
      </c>
      <c r="AM812">
        <v>0</v>
      </c>
      <c r="AN812">
        <v>1</v>
      </c>
      <c r="AO812">
        <v>0.94916999999999996</v>
      </c>
      <c r="AP812">
        <v>0</v>
      </c>
      <c r="AQ812">
        <v>0</v>
      </c>
      <c r="AR812" t="s">
        <v>95</v>
      </c>
      <c r="AS812" t="s">
        <v>95</v>
      </c>
      <c r="AT812" t="s">
        <v>95</v>
      </c>
      <c r="AU812" t="s">
        <v>95</v>
      </c>
      <c r="AV812" t="s">
        <v>95</v>
      </c>
      <c r="AW812" t="s">
        <v>95</v>
      </c>
      <c r="AX812" t="s">
        <v>95</v>
      </c>
      <c r="AY812" t="s">
        <v>95</v>
      </c>
      <c r="AZ812" t="s">
        <v>95</v>
      </c>
      <c r="BA812" t="s">
        <v>95</v>
      </c>
      <c r="BB812" t="s">
        <v>95</v>
      </c>
      <c r="BC812" t="s">
        <v>95</v>
      </c>
      <c r="BD812" t="s">
        <v>95</v>
      </c>
      <c r="BE812">
        <v>2</v>
      </c>
      <c r="BI812">
        <v>0</v>
      </c>
      <c r="BJ812" t="s">
        <v>133</v>
      </c>
      <c r="BL812">
        <v>1</v>
      </c>
      <c r="BM812">
        <v>1</v>
      </c>
      <c r="BN812">
        <v>0</v>
      </c>
      <c r="BO812">
        <v>0</v>
      </c>
      <c r="BP812">
        <v>0</v>
      </c>
      <c r="BQ812">
        <v>0</v>
      </c>
      <c r="BS812">
        <v>1</v>
      </c>
      <c r="BT812">
        <v>1</v>
      </c>
      <c r="BU812">
        <v>0</v>
      </c>
      <c r="BV812">
        <v>0</v>
      </c>
      <c r="BW812">
        <v>0</v>
      </c>
      <c r="BX812">
        <v>0</v>
      </c>
      <c r="BY812">
        <v>925</v>
      </c>
      <c r="CG812" s="4">
        <v>1</v>
      </c>
      <c r="CH812" s="4">
        <v>1</v>
      </c>
      <c r="CI812" s="5">
        <v>0</v>
      </c>
      <c r="CJ812" s="5">
        <v>0</v>
      </c>
      <c r="CK812" s="5">
        <v>0</v>
      </c>
      <c r="CL812" s="5">
        <v>0</v>
      </c>
    </row>
    <row r="813" spans="1:90" hidden="1" x14ac:dyDescent="0.2">
      <c r="A813" t="s">
        <v>1460</v>
      </c>
      <c r="B813" t="s">
        <v>1408</v>
      </c>
      <c r="C813" t="s">
        <v>208</v>
      </c>
      <c r="D813">
        <v>1.1000000000000001</v>
      </c>
      <c r="E813" t="s">
        <v>90</v>
      </c>
      <c r="F813" t="s">
        <v>1416</v>
      </c>
      <c r="G813" t="s">
        <v>1417</v>
      </c>
      <c r="H813" t="s">
        <v>1411</v>
      </c>
      <c r="I813">
        <v>0.28138000000000002</v>
      </c>
      <c r="K813" s="1">
        <v>1077200000</v>
      </c>
      <c r="L813">
        <v>2060.1999999999998</v>
      </c>
      <c r="M813">
        <v>15.617000000000001</v>
      </c>
      <c r="N813" s="1">
        <v>2944000000000000</v>
      </c>
      <c r="Q813" s="1">
        <v>-2159100000000</v>
      </c>
      <c r="R813">
        <v>0.97872000000000003</v>
      </c>
      <c r="S813">
        <v>0.97472999999999999</v>
      </c>
      <c r="T813" s="1">
        <v>1083800000</v>
      </c>
      <c r="U813" s="1">
        <v>738520000</v>
      </c>
      <c r="Z813">
        <v>0.69891999999999999</v>
      </c>
      <c r="AA813">
        <v>0.66349999999999998</v>
      </c>
      <c r="AB813" s="1">
        <v>4076800000</v>
      </c>
      <c r="AC813" s="1">
        <v>3140700000</v>
      </c>
      <c r="AD813">
        <v>20</v>
      </c>
      <c r="AE813">
        <v>20</v>
      </c>
      <c r="AF813" s="1">
        <v>9.1643999999999999E-6</v>
      </c>
      <c r="AG813" s="1">
        <v>2.0220999999999999E-9</v>
      </c>
      <c r="AH813" s="1">
        <v>9.1624000000000006E-6</v>
      </c>
      <c r="AI813">
        <v>20</v>
      </c>
      <c r="AJ813">
        <v>0</v>
      </c>
      <c r="AK813">
        <v>19</v>
      </c>
      <c r="AL813">
        <v>0</v>
      </c>
      <c r="AM813">
        <v>0</v>
      </c>
      <c r="AN813">
        <v>1</v>
      </c>
      <c r="AO813">
        <v>0.75087000000000004</v>
      </c>
      <c r="AP813">
        <v>0</v>
      </c>
      <c r="AQ813">
        <v>0</v>
      </c>
      <c r="AR813" t="s">
        <v>95</v>
      </c>
      <c r="AS813" t="s">
        <v>95</v>
      </c>
      <c r="AT813" t="s">
        <v>95</v>
      </c>
      <c r="AU813" t="s">
        <v>95</v>
      </c>
      <c r="AV813" t="s">
        <v>95</v>
      </c>
      <c r="AW813" t="s">
        <v>95</v>
      </c>
      <c r="AX813" t="s">
        <v>95</v>
      </c>
      <c r="AY813" t="s">
        <v>94</v>
      </c>
      <c r="AZ813" t="s">
        <v>95</v>
      </c>
      <c r="BA813" t="s">
        <v>94</v>
      </c>
      <c r="BB813" t="s">
        <v>95</v>
      </c>
      <c r="BC813" t="s">
        <v>96</v>
      </c>
      <c r="BD813" t="s">
        <v>95</v>
      </c>
      <c r="BH813" t="s">
        <v>1401</v>
      </c>
      <c r="BI813">
        <v>0</v>
      </c>
      <c r="BJ813" t="s">
        <v>132</v>
      </c>
      <c r="BK813" t="s">
        <v>138</v>
      </c>
      <c r="BL813">
        <v>0</v>
      </c>
      <c r="BM813">
        <v>1</v>
      </c>
      <c r="BN813">
        <v>0</v>
      </c>
      <c r="BO813">
        <v>0</v>
      </c>
      <c r="BP813">
        <v>0</v>
      </c>
      <c r="BQ813">
        <v>0</v>
      </c>
      <c r="BS813">
        <v>0</v>
      </c>
      <c r="BT813">
        <v>1</v>
      </c>
      <c r="BU813">
        <v>0</v>
      </c>
      <c r="BV813">
        <v>0</v>
      </c>
      <c r="BW813">
        <v>0</v>
      </c>
      <c r="BX813">
        <v>0</v>
      </c>
      <c r="BY813">
        <v>926</v>
      </c>
      <c r="CG813" s="4">
        <v>0</v>
      </c>
      <c r="CH813" s="4">
        <v>1</v>
      </c>
      <c r="CI813" s="5">
        <v>0</v>
      </c>
      <c r="CJ813" s="5">
        <v>0</v>
      </c>
      <c r="CK813" s="5">
        <v>0</v>
      </c>
      <c r="CL813" s="5">
        <v>0</v>
      </c>
    </row>
    <row r="814" spans="1:90" hidden="1" x14ac:dyDescent="0.2">
      <c r="A814" t="s">
        <v>1461</v>
      </c>
      <c r="B814" t="s">
        <v>1408</v>
      </c>
      <c r="C814" t="s">
        <v>208</v>
      </c>
      <c r="D814">
        <v>1.1000000000000001</v>
      </c>
      <c r="E814" t="s">
        <v>90</v>
      </c>
      <c r="F814" t="s">
        <v>1419</v>
      </c>
      <c r="G814" t="s">
        <v>1420</v>
      </c>
      <c r="H814" t="s">
        <v>1411</v>
      </c>
      <c r="I814">
        <v>0.77163999999999999</v>
      </c>
      <c r="J814">
        <v>0.18181</v>
      </c>
      <c r="K814" s="1">
        <v>2852800</v>
      </c>
      <c r="L814">
        <v>2008.8</v>
      </c>
      <c r="M814">
        <v>5.6948999999999996</v>
      </c>
      <c r="N814" s="1">
        <v>33948000</v>
      </c>
      <c r="O814" s="1">
        <v>6.8323999999999998E-11</v>
      </c>
      <c r="P814">
        <v>1789.6</v>
      </c>
      <c r="Q814" s="1">
        <v>-5712700000</v>
      </c>
      <c r="R814">
        <v>0.96306000000000003</v>
      </c>
      <c r="S814">
        <v>0.95382999999999996</v>
      </c>
      <c r="T814" s="1">
        <v>2674200</v>
      </c>
      <c r="U814" s="1">
        <v>1824100</v>
      </c>
      <c r="V814">
        <v>0.86897999999999997</v>
      </c>
      <c r="W814">
        <v>0.84882000000000002</v>
      </c>
      <c r="X814" s="1">
        <v>5036400</v>
      </c>
      <c r="Y814" s="1">
        <v>4174700</v>
      </c>
      <c r="Z814">
        <v>0.89334999999999998</v>
      </c>
      <c r="AA814">
        <v>0.87694000000000005</v>
      </c>
      <c r="AB814" s="1">
        <v>4543900</v>
      </c>
      <c r="AC814" s="1">
        <v>3893700</v>
      </c>
      <c r="AD814">
        <v>16</v>
      </c>
      <c r="AE814">
        <v>16</v>
      </c>
      <c r="AF814">
        <v>1.1639999999999999</v>
      </c>
      <c r="AG814">
        <v>1.7404E-3</v>
      </c>
      <c r="AH814">
        <v>1.1621999999999999</v>
      </c>
      <c r="AI814">
        <v>16</v>
      </c>
      <c r="AJ814">
        <v>0</v>
      </c>
      <c r="AK814">
        <v>15</v>
      </c>
      <c r="AL814">
        <v>0</v>
      </c>
      <c r="AM814">
        <v>0</v>
      </c>
      <c r="AN814">
        <v>1</v>
      </c>
      <c r="AO814">
        <v>0.85292000000000001</v>
      </c>
      <c r="AP814">
        <v>0</v>
      </c>
      <c r="AQ814">
        <v>0</v>
      </c>
      <c r="AR814" t="s">
        <v>95</v>
      </c>
      <c r="AS814" t="s">
        <v>95</v>
      </c>
      <c r="AT814" t="s">
        <v>95</v>
      </c>
      <c r="AU814" t="s">
        <v>95</v>
      </c>
      <c r="AV814" t="s">
        <v>95</v>
      </c>
      <c r="AW814" t="s">
        <v>95</v>
      </c>
      <c r="AX814" t="s">
        <v>95</v>
      </c>
      <c r="AY814" t="s">
        <v>95</v>
      </c>
      <c r="AZ814" t="s">
        <v>95</v>
      </c>
      <c r="BA814" t="s">
        <v>95</v>
      </c>
      <c r="BB814" t="s">
        <v>95</v>
      </c>
      <c r="BC814" t="s">
        <v>95</v>
      </c>
      <c r="BD814" t="s">
        <v>95</v>
      </c>
      <c r="BI814">
        <v>0</v>
      </c>
      <c r="BJ814" t="s">
        <v>156</v>
      </c>
      <c r="BK814" t="s">
        <v>138</v>
      </c>
      <c r="BL814">
        <v>1</v>
      </c>
      <c r="BM814">
        <v>1</v>
      </c>
      <c r="BN814">
        <v>2</v>
      </c>
      <c r="BO814">
        <v>2</v>
      </c>
      <c r="BP814">
        <v>0</v>
      </c>
      <c r="BQ814">
        <v>0</v>
      </c>
      <c r="BS814">
        <v>1</v>
      </c>
      <c r="BT814">
        <v>1</v>
      </c>
      <c r="BU814">
        <v>0</v>
      </c>
      <c r="BV814">
        <v>0</v>
      </c>
      <c r="BW814">
        <v>0</v>
      </c>
      <c r="BX814">
        <v>0</v>
      </c>
      <c r="BY814">
        <v>927</v>
      </c>
      <c r="CG814" s="4">
        <v>1</v>
      </c>
      <c r="CH814" s="4">
        <v>1</v>
      </c>
      <c r="CI814" s="5">
        <v>0</v>
      </c>
      <c r="CJ814" s="5">
        <v>0</v>
      </c>
      <c r="CK814" s="5">
        <v>0</v>
      </c>
      <c r="CL814" s="5">
        <v>0</v>
      </c>
    </row>
    <row r="815" spans="1:90" hidden="1" x14ac:dyDescent="0.2">
      <c r="A815" t="s">
        <v>1462</v>
      </c>
      <c r="B815" t="s">
        <v>1408</v>
      </c>
      <c r="C815" t="s">
        <v>208</v>
      </c>
      <c r="D815">
        <v>1.1000000000000001</v>
      </c>
      <c r="E815" t="s">
        <v>90</v>
      </c>
      <c r="F815" t="s">
        <v>1422</v>
      </c>
      <c r="G815" t="s">
        <v>107</v>
      </c>
      <c r="H815" t="s">
        <v>1411</v>
      </c>
      <c r="I815">
        <v>0.85224999999999995</v>
      </c>
      <c r="J815">
        <v>1.1651999999999999E-3</v>
      </c>
      <c r="K815">
        <v>1.7687E-3</v>
      </c>
      <c r="L815">
        <v>2008.5</v>
      </c>
      <c r="M815">
        <v>5.1562999999999999</v>
      </c>
      <c r="N815">
        <v>2.5403999999999999E-2</v>
      </c>
      <c r="O815">
        <v>1555.1</v>
      </c>
      <c r="P815" s="1">
        <v>157470</v>
      </c>
      <c r="Q815">
        <v>-3.5400999999999998</v>
      </c>
      <c r="R815">
        <v>0.94871000000000005</v>
      </c>
      <c r="S815">
        <v>0.93908999999999998</v>
      </c>
      <c r="T815">
        <v>2.5376000000000001E-3</v>
      </c>
      <c r="U815">
        <v>1.8335999999999999E-3</v>
      </c>
      <c r="V815">
        <v>-1.5753999999999999</v>
      </c>
      <c r="W815">
        <v>-1.8784000000000001</v>
      </c>
      <c r="X815">
        <v>1.7982000000000001E-2</v>
      </c>
      <c r="Y815">
        <v>1.4064E-2</v>
      </c>
      <c r="Z815">
        <v>0.82845999999999997</v>
      </c>
      <c r="AA815">
        <v>0.80828</v>
      </c>
      <c r="AB815">
        <v>4.6408999999999999E-3</v>
      </c>
      <c r="AC815">
        <v>3.5774000000000001E-3</v>
      </c>
      <c r="AD815">
        <v>20</v>
      </c>
      <c r="AE815">
        <v>20</v>
      </c>
      <c r="AF815">
        <v>1.1713</v>
      </c>
      <c r="AG815">
        <v>2.1984999999999999E-3</v>
      </c>
      <c r="AH815">
        <v>1.1691</v>
      </c>
      <c r="AI815">
        <v>20</v>
      </c>
      <c r="AJ815">
        <v>4</v>
      </c>
      <c r="AK815">
        <v>19</v>
      </c>
      <c r="AL815">
        <v>1</v>
      </c>
      <c r="AM815">
        <v>0</v>
      </c>
      <c r="AN815">
        <v>1</v>
      </c>
      <c r="AO815">
        <v>0.95177</v>
      </c>
      <c r="AP815">
        <v>1</v>
      </c>
      <c r="AQ815">
        <v>1</v>
      </c>
      <c r="AR815" t="s">
        <v>95</v>
      </c>
      <c r="AS815" t="s">
        <v>95</v>
      </c>
      <c r="AT815" t="s">
        <v>95</v>
      </c>
      <c r="AU815" t="s">
        <v>95</v>
      </c>
      <c r="AV815" t="s">
        <v>95</v>
      </c>
      <c r="AW815" t="s">
        <v>95</v>
      </c>
      <c r="AX815" t="s">
        <v>95</v>
      </c>
      <c r="AY815" t="s">
        <v>95</v>
      </c>
      <c r="AZ815" t="s">
        <v>95</v>
      </c>
      <c r="BA815" t="s">
        <v>95</v>
      </c>
      <c r="BB815" t="s">
        <v>95</v>
      </c>
      <c r="BC815" t="s">
        <v>95</v>
      </c>
      <c r="BD815" t="s">
        <v>95</v>
      </c>
      <c r="BI815">
        <v>0</v>
      </c>
      <c r="BJ815" t="s">
        <v>108</v>
      </c>
      <c r="BK815" t="s">
        <v>109</v>
      </c>
      <c r="BL815">
        <v>1</v>
      </c>
      <c r="BM815">
        <v>1</v>
      </c>
      <c r="BN815">
        <v>1</v>
      </c>
      <c r="BO815">
        <v>1</v>
      </c>
      <c r="BP815">
        <v>0</v>
      </c>
      <c r="BQ815">
        <v>0</v>
      </c>
      <c r="BS815">
        <v>1</v>
      </c>
      <c r="BT815">
        <v>1</v>
      </c>
      <c r="BU815">
        <v>1</v>
      </c>
      <c r="BV815">
        <v>1</v>
      </c>
      <c r="BW815">
        <v>0</v>
      </c>
      <c r="BX815">
        <v>0</v>
      </c>
      <c r="BY815">
        <v>928</v>
      </c>
      <c r="CG815" s="4">
        <v>1</v>
      </c>
      <c r="CH815" s="4">
        <v>1</v>
      </c>
      <c r="CI815" s="5">
        <v>1</v>
      </c>
      <c r="CJ815" s="5">
        <v>1</v>
      </c>
      <c r="CK815" s="5">
        <v>0</v>
      </c>
      <c r="CL815" s="5">
        <v>0</v>
      </c>
    </row>
    <row r="816" spans="1:90" x14ac:dyDescent="0.2">
      <c r="A816" t="s">
        <v>1463</v>
      </c>
      <c r="B816" t="s">
        <v>1408</v>
      </c>
      <c r="C816" t="s">
        <v>208</v>
      </c>
      <c r="D816">
        <v>2.1</v>
      </c>
      <c r="E816" t="s">
        <v>1424</v>
      </c>
      <c r="F816" t="s">
        <v>1425</v>
      </c>
      <c r="G816" t="s">
        <v>92</v>
      </c>
      <c r="H816" t="s">
        <v>1411</v>
      </c>
      <c r="I816">
        <v>-9.7127000000000005E-2</v>
      </c>
      <c r="J816">
        <v>-6.6288999999999996E-4</v>
      </c>
      <c r="K816">
        <v>-1.7486999999999999E-2</v>
      </c>
      <c r="L816">
        <v>1899.1</v>
      </c>
      <c r="M816">
        <v>-45.244</v>
      </c>
      <c r="N816">
        <v>8421.2999999999993</v>
      </c>
      <c r="O816">
        <v>-1544.6</v>
      </c>
      <c r="P816" s="1">
        <v>-152630</v>
      </c>
      <c r="Q816">
        <v>35.353999999999999</v>
      </c>
      <c r="R816">
        <v>0.70764000000000005</v>
      </c>
      <c r="S816">
        <v>0.64917000000000002</v>
      </c>
      <c r="T816">
        <v>6.5430000000000002E-2</v>
      </c>
      <c r="U816">
        <v>4.6892000000000003E-2</v>
      </c>
      <c r="V816">
        <v>-2.8549000000000002</v>
      </c>
      <c r="W816">
        <v>-3.3368000000000002</v>
      </c>
      <c r="X816">
        <v>0.23759</v>
      </c>
      <c r="Y816">
        <v>0.20446</v>
      </c>
      <c r="Z816">
        <v>0.62651000000000001</v>
      </c>
      <c r="AA816">
        <v>0.57982</v>
      </c>
      <c r="AB816">
        <v>7.3954000000000006E-2</v>
      </c>
      <c r="AC816">
        <v>6.1483000000000003E-2</v>
      </c>
      <c r="AD816">
        <v>19</v>
      </c>
      <c r="AE816">
        <v>19</v>
      </c>
      <c r="AF816" s="1">
        <v>5.4792E-5</v>
      </c>
      <c r="AG816" s="1">
        <v>1.2818E-5</v>
      </c>
      <c r="AH816" s="1">
        <v>4.1974000000000002E-5</v>
      </c>
      <c r="AI816">
        <v>19</v>
      </c>
      <c r="AJ816">
        <v>18</v>
      </c>
      <c r="AK816">
        <v>1</v>
      </c>
      <c r="AL816">
        <v>0</v>
      </c>
      <c r="AM816">
        <v>0</v>
      </c>
      <c r="AN816">
        <v>1</v>
      </c>
      <c r="AO816">
        <v>0.78088000000000002</v>
      </c>
      <c r="AP816">
        <v>1</v>
      </c>
      <c r="AQ816">
        <v>1</v>
      </c>
      <c r="AR816" t="s">
        <v>95</v>
      </c>
      <c r="AS816" t="s">
        <v>95</v>
      </c>
      <c r="AT816" t="s">
        <v>95</v>
      </c>
      <c r="AU816" t="s">
        <v>95</v>
      </c>
      <c r="AV816" t="s">
        <v>95</v>
      </c>
      <c r="AW816" t="s">
        <v>95</v>
      </c>
      <c r="AX816" t="s">
        <v>95</v>
      </c>
      <c r="AY816" t="s">
        <v>94</v>
      </c>
      <c r="AZ816" t="s">
        <v>95</v>
      </c>
      <c r="BA816" t="s">
        <v>94</v>
      </c>
      <c r="BB816" t="s">
        <v>95</v>
      </c>
      <c r="BC816" t="s">
        <v>94</v>
      </c>
      <c r="BD816" t="s">
        <v>95</v>
      </c>
      <c r="BE816">
        <v>1</v>
      </c>
      <c r="BH816" t="s">
        <v>1426</v>
      </c>
      <c r="BI816">
        <v>0</v>
      </c>
      <c r="BL816">
        <v>1</v>
      </c>
      <c r="BM816">
        <v>1</v>
      </c>
      <c r="BN816">
        <v>0</v>
      </c>
      <c r="BO816">
        <v>0</v>
      </c>
      <c r="BP816">
        <v>1</v>
      </c>
      <c r="BQ816">
        <v>1</v>
      </c>
      <c r="BS816">
        <v>1</v>
      </c>
      <c r="BT816">
        <v>1</v>
      </c>
      <c r="BU816">
        <v>0</v>
      </c>
      <c r="BV816">
        <v>0</v>
      </c>
      <c r="BW816">
        <v>1</v>
      </c>
      <c r="BX816">
        <v>1</v>
      </c>
      <c r="BY816">
        <v>929</v>
      </c>
      <c r="CG816" s="4">
        <v>1</v>
      </c>
      <c r="CH816" s="4">
        <v>1</v>
      </c>
      <c r="CI816" s="5">
        <v>0</v>
      </c>
      <c r="CJ816" s="5">
        <v>0</v>
      </c>
      <c r="CK816" s="5">
        <v>1</v>
      </c>
      <c r="CL816" s="5">
        <v>1</v>
      </c>
    </row>
    <row r="817" spans="1:90" x14ac:dyDescent="0.2">
      <c r="A817" t="s">
        <v>1464</v>
      </c>
      <c r="B817" t="s">
        <v>1408</v>
      </c>
      <c r="C817" t="s">
        <v>208</v>
      </c>
      <c r="D817">
        <v>2.7</v>
      </c>
      <c r="E817" t="s">
        <v>1428</v>
      </c>
      <c r="F817" t="s">
        <v>1429</v>
      </c>
      <c r="G817" t="s">
        <v>92</v>
      </c>
      <c r="H817" t="s">
        <v>1411</v>
      </c>
      <c r="I817">
        <v>-3.7250999999999999E-2</v>
      </c>
      <c r="J817">
        <v>4.6574000000000002E-4</v>
      </c>
      <c r="K817">
        <v>-5.5212000000000004E-3</v>
      </c>
      <c r="L817">
        <v>1738.2</v>
      </c>
      <c r="M817">
        <v>-117.97</v>
      </c>
      <c r="N817">
        <v>3781.4</v>
      </c>
      <c r="O817">
        <v>1555.4</v>
      </c>
      <c r="P817" s="1">
        <v>157440</v>
      </c>
      <c r="Q817">
        <v>11.253</v>
      </c>
      <c r="R817">
        <v>0.58087999999999995</v>
      </c>
      <c r="S817">
        <v>0.49706</v>
      </c>
      <c r="T817">
        <v>2.6786999999999998E-2</v>
      </c>
      <c r="U817">
        <v>2.2851E-2</v>
      </c>
      <c r="V817">
        <v>-15.145</v>
      </c>
      <c r="W817">
        <v>-17.163</v>
      </c>
      <c r="X817">
        <v>0.16625000000000001</v>
      </c>
      <c r="Y817">
        <v>0.16102</v>
      </c>
      <c r="Z817">
        <v>0.53415000000000001</v>
      </c>
      <c r="AA817">
        <v>0.47592000000000001</v>
      </c>
      <c r="AB817">
        <v>2.8240999999999999E-2</v>
      </c>
      <c r="AC817">
        <v>2.4434999999999998E-2</v>
      </c>
      <c r="AD817">
        <v>19</v>
      </c>
      <c r="AE817">
        <v>19</v>
      </c>
      <c r="AF817" s="1">
        <v>6.6384999999999995E-5</v>
      </c>
      <c r="AG817" s="1">
        <v>2.9984999999999998E-5</v>
      </c>
      <c r="AH817" s="1">
        <v>3.6399999999999997E-5</v>
      </c>
      <c r="AI817">
        <v>19</v>
      </c>
      <c r="AJ817">
        <v>16</v>
      </c>
      <c r="AK817">
        <v>5</v>
      </c>
      <c r="AL817">
        <v>1</v>
      </c>
      <c r="AM817">
        <v>1</v>
      </c>
      <c r="AN817">
        <v>0</v>
      </c>
      <c r="AO817">
        <v>0.92515999999999998</v>
      </c>
      <c r="AP817">
        <v>1</v>
      </c>
      <c r="AQ817">
        <v>1</v>
      </c>
      <c r="AR817" t="s">
        <v>94</v>
      </c>
      <c r="AS817" t="s">
        <v>95</v>
      </c>
      <c r="AT817" t="s">
        <v>95</v>
      </c>
      <c r="AU817" t="s">
        <v>95</v>
      </c>
      <c r="AV817" t="s">
        <v>95</v>
      </c>
      <c r="AW817" t="s">
        <v>95</v>
      </c>
      <c r="AX817" t="s">
        <v>95</v>
      </c>
      <c r="AY817" t="s">
        <v>94</v>
      </c>
      <c r="AZ817" t="s">
        <v>95</v>
      </c>
      <c r="BA817" t="s">
        <v>94</v>
      </c>
      <c r="BB817" t="s">
        <v>95</v>
      </c>
      <c r="BC817" t="s">
        <v>94</v>
      </c>
      <c r="BD817" t="s">
        <v>95</v>
      </c>
      <c r="BE817">
        <v>2</v>
      </c>
      <c r="BI817">
        <v>0</v>
      </c>
      <c r="BL817">
        <v>1</v>
      </c>
      <c r="BM817">
        <v>1</v>
      </c>
      <c r="BN817">
        <v>0</v>
      </c>
      <c r="BO817">
        <v>0</v>
      </c>
      <c r="BP817">
        <v>1</v>
      </c>
      <c r="BQ817">
        <v>1</v>
      </c>
      <c r="BS817">
        <v>1</v>
      </c>
      <c r="BT817">
        <v>1</v>
      </c>
      <c r="BU817">
        <v>0</v>
      </c>
      <c r="BV817">
        <v>0</v>
      </c>
      <c r="BW817">
        <v>1</v>
      </c>
      <c r="BX817">
        <v>1</v>
      </c>
      <c r="BY817">
        <v>930</v>
      </c>
      <c r="CG817" s="4">
        <v>1</v>
      </c>
      <c r="CH817" s="4">
        <v>1</v>
      </c>
      <c r="CI817" s="5">
        <v>0</v>
      </c>
      <c r="CJ817" s="5">
        <v>0</v>
      </c>
      <c r="CK817" s="5">
        <v>1</v>
      </c>
      <c r="CL817" s="5">
        <v>1</v>
      </c>
    </row>
    <row r="818" spans="1:90" hidden="1" x14ac:dyDescent="0.2">
      <c r="A818" t="s">
        <v>1465</v>
      </c>
      <c r="B818" t="s">
        <v>1408</v>
      </c>
      <c r="C818" t="s">
        <v>208</v>
      </c>
      <c r="D818">
        <v>3.2</v>
      </c>
      <c r="E818" t="s">
        <v>505</v>
      </c>
      <c r="F818" t="s">
        <v>1432</v>
      </c>
      <c r="G818" t="s">
        <v>92</v>
      </c>
      <c r="H818" t="s">
        <v>1411</v>
      </c>
      <c r="I818">
        <v>-0.25144</v>
      </c>
      <c r="J818">
        <v>-3.4055000000000002E-2</v>
      </c>
      <c r="K818">
        <v>-2.0676E-2</v>
      </c>
      <c r="L818">
        <v>2021.4</v>
      </c>
      <c r="M818">
        <v>-17.477</v>
      </c>
      <c r="N818">
        <v>0.70752999999999999</v>
      </c>
      <c r="O818">
        <v>0.31905</v>
      </c>
      <c r="P818">
        <v>2031.9</v>
      </c>
      <c r="Q818">
        <v>42.232999999999997</v>
      </c>
      <c r="R818">
        <v>0.31513000000000002</v>
      </c>
      <c r="S818">
        <v>5.8299999999999998E-2</v>
      </c>
      <c r="T818">
        <v>0.106</v>
      </c>
      <c r="U818">
        <v>7.3693999999999996E-2</v>
      </c>
      <c r="V818">
        <v>0.30745</v>
      </c>
      <c r="W818">
        <v>0.15356</v>
      </c>
      <c r="X818">
        <v>0.1066</v>
      </c>
      <c r="Y818">
        <v>7.9598000000000002E-2</v>
      </c>
      <c r="Z818">
        <v>0.31048999999999999</v>
      </c>
      <c r="AA818">
        <v>0.15726000000000001</v>
      </c>
      <c r="AB818">
        <v>0.10636</v>
      </c>
      <c r="AC818">
        <v>7.8444E-2</v>
      </c>
      <c r="AD818">
        <v>12</v>
      </c>
      <c r="AE818">
        <v>12</v>
      </c>
      <c r="AF818">
        <v>1.3144</v>
      </c>
      <c r="AG818">
        <v>0.65014000000000005</v>
      </c>
      <c r="AH818">
        <v>0.66427999999999998</v>
      </c>
      <c r="AI818">
        <v>12</v>
      </c>
      <c r="AJ818">
        <v>11</v>
      </c>
      <c r="AK818">
        <v>10</v>
      </c>
      <c r="AL818">
        <v>0</v>
      </c>
      <c r="AM818">
        <v>0</v>
      </c>
      <c r="AN818">
        <v>1</v>
      </c>
      <c r="AO818">
        <v>0.85050999999999999</v>
      </c>
      <c r="AP818">
        <v>1</v>
      </c>
      <c r="AQ818">
        <v>1</v>
      </c>
      <c r="AR818" t="s">
        <v>94</v>
      </c>
      <c r="AS818" t="s">
        <v>95</v>
      </c>
      <c r="AT818" t="s">
        <v>95</v>
      </c>
      <c r="AU818" t="s">
        <v>95</v>
      </c>
      <c r="AV818" t="s">
        <v>95</v>
      </c>
      <c r="AW818" t="s">
        <v>95</v>
      </c>
      <c r="AX818" t="s">
        <v>95</v>
      </c>
      <c r="AY818" t="s">
        <v>95</v>
      </c>
      <c r="AZ818" t="s">
        <v>95</v>
      </c>
      <c r="BA818" t="s">
        <v>94</v>
      </c>
      <c r="BB818" t="s">
        <v>95</v>
      </c>
      <c r="BC818" t="s">
        <v>94</v>
      </c>
      <c r="BD818" t="s">
        <v>95</v>
      </c>
      <c r="BE818">
        <v>4</v>
      </c>
      <c r="BG818" t="s">
        <v>1430</v>
      </c>
      <c r="BI818">
        <v>0</v>
      </c>
      <c r="BL818">
        <v>1</v>
      </c>
      <c r="BM818">
        <v>1</v>
      </c>
      <c r="BN818">
        <v>0</v>
      </c>
      <c r="BO818">
        <v>0</v>
      </c>
      <c r="BP818">
        <v>0</v>
      </c>
      <c r="BQ818">
        <v>0</v>
      </c>
      <c r="BS818">
        <v>1</v>
      </c>
      <c r="BT818">
        <v>1</v>
      </c>
      <c r="BU818">
        <v>0</v>
      </c>
      <c r="BV818">
        <v>0</v>
      </c>
      <c r="BW818">
        <v>0</v>
      </c>
      <c r="BX818">
        <v>0</v>
      </c>
      <c r="BY818">
        <v>931</v>
      </c>
      <c r="CG818" s="4">
        <v>1</v>
      </c>
      <c r="CH818" s="4">
        <v>1</v>
      </c>
      <c r="CI818" s="5">
        <v>0</v>
      </c>
      <c r="CJ818" s="5">
        <v>0</v>
      </c>
      <c r="CK818" s="5">
        <v>0</v>
      </c>
      <c r="CL818" s="5">
        <v>0</v>
      </c>
    </row>
    <row r="819" spans="1:90" x14ac:dyDescent="0.2">
      <c r="A819" t="s">
        <v>1466</v>
      </c>
      <c r="B819" t="s">
        <v>1408</v>
      </c>
      <c r="C819" t="s">
        <v>208</v>
      </c>
      <c r="D819">
        <v>3.2</v>
      </c>
      <c r="E819" t="s">
        <v>505</v>
      </c>
      <c r="F819" t="s">
        <v>1436</v>
      </c>
      <c r="G819" t="s">
        <v>92</v>
      </c>
      <c r="H819" t="s">
        <v>1411</v>
      </c>
      <c r="I819">
        <v>4.7255999999999999E-2</v>
      </c>
      <c r="J819">
        <v>6.4387999999999997E-3</v>
      </c>
      <c r="K819">
        <v>6.0352000000000001E-3</v>
      </c>
      <c r="L819">
        <v>1970.3</v>
      </c>
      <c r="M819">
        <v>92.992000000000004</v>
      </c>
      <c r="N819">
        <v>1.0844</v>
      </c>
      <c r="O819">
        <v>4.5471000000000004</v>
      </c>
      <c r="P819">
        <v>2255.4</v>
      </c>
      <c r="Q819">
        <v>-11.194000000000001</v>
      </c>
      <c r="R819">
        <v>0.85909999999999997</v>
      </c>
      <c r="S819">
        <v>0.83267999999999998</v>
      </c>
      <c r="T819">
        <v>1.4153000000000001E-2</v>
      </c>
      <c r="U819">
        <v>1.1370999999999999E-2</v>
      </c>
      <c r="V819">
        <v>0.84904999999999997</v>
      </c>
      <c r="W819">
        <v>0.83128999999999997</v>
      </c>
      <c r="X819">
        <v>1.4649000000000001E-2</v>
      </c>
      <c r="Y819">
        <v>1.1502E-2</v>
      </c>
      <c r="Z819">
        <v>0.85194000000000003</v>
      </c>
      <c r="AA819">
        <v>0.83452000000000004</v>
      </c>
      <c r="AB819">
        <v>1.4508E-2</v>
      </c>
      <c r="AC819">
        <v>1.1490999999999999E-2</v>
      </c>
      <c r="AD819">
        <v>20</v>
      </c>
      <c r="AE819">
        <v>20</v>
      </c>
      <c r="AF819">
        <v>0.91501999999999994</v>
      </c>
      <c r="AG819">
        <v>0.79003999999999996</v>
      </c>
      <c r="AH819">
        <v>0.12497</v>
      </c>
      <c r="AI819">
        <v>20</v>
      </c>
      <c r="AJ819">
        <v>1</v>
      </c>
      <c r="AK819">
        <v>16</v>
      </c>
      <c r="AL819">
        <v>0</v>
      </c>
      <c r="AM819">
        <v>1</v>
      </c>
      <c r="AN819">
        <v>0</v>
      </c>
      <c r="AO819">
        <v>0.95028999999999997</v>
      </c>
      <c r="AP819">
        <v>1</v>
      </c>
      <c r="AQ819">
        <v>1</v>
      </c>
      <c r="AR819" t="s">
        <v>95</v>
      </c>
      <c r="AS819" t="s">
        <v>95</v>
      </c>
      <c r="AT819" t="s">
        <v>95</v>
      </c>
      <c r="AU819" t="s">
        <v>95</v>
      </c>
      <c r="AV819" t="s">
        <v>95</v>
      </c>
      <c r="AW819" t="s">
        <v>95</v>
      </c>
      <c r="AX819" t="s">
        <v>95</v>
      </c>
      <c r="AY819" t="s">
        <v>94</v>
      </c>
      <c r="AZ819" t="s">
        <v>95</v>
      </c>
      <c r="BA819" t="s">
        <v>94</v>
      </c>
      <c r="BB819" t="s">
        <v>95</v>
      </c>
      <c r="BC819" t="s">
        <v>94</v>
      </c>
      <c r="BD819" t="s">
        <v>95</v>
      </c>
      <c r="BE819">
        <v>1</v>
      </c>
      <c r="BI819">
        <v>0</v>
      </c>
      <c r="BL819">
        <v>1</v>
      </c>
      <c r="BM819">
        <v>1</v>
      </c>
      <c r="BN819">
        <v>0</v>
      </c>
      <c r="BO819">
        <v>0</v>
      </c>
      <c r="BP819">
        <v>1</v>
      </c>
      <c r="BQ819">
        <v>1</v>
      </c>
      <c r="BS819">
        <v>1</v>
      </c>
      <c r="BT819">
        <v>1</v>
      </c>
      <c r="BU819">
        <v>0</v>
      </c>
      <c r="BV819">
        <v>0</v>
      </c>
      <c r="BW819">
        <v>1</v>
      </c>
      <c r="BX819">
        <v>1</v>
      </c>
      <c r="BY819">
        <v>932</v>
      </c>
      <c r="CG819" s="4">
        <v>1</v>
      </c>
      <c r="CH819" s="4">
        <v>1</v>
      </c>
      <c r="CI819" s="5">
        <v>0</v>
      </c>
      <c r="CJ819" s="5">
        <v>0</v>
      </c>
      <c r="CK819" s="5">
        <v>1</v>
      </c>
      <c r="CL819" s="5">
        <v>1</v>
      </c>
    </row>
    <row r="820" spans="1:90" x14ac:dyDescent="0.2">
      <c r="A820" t="s">
        <v>1467</v>
      </c>
      <c r="B820" t="s">
        <v>1408</v>
      </c>
      <c r="C820" t="s">
        <v>208</v>
      </c>
      <c r="D820">
        <v>3.5</v>
      </c>
      <c r="E820" t="s">
        <v>317</v>
      </c>
      <c r="F820" t="s">
        <v>318</v>
      </c>
      <c r="G820" t="s">
        <v>319</v>
      </c>
      <c r="H820" t="s">
        <v>1411</v>
      </c>
      <c r="I820">
        <v>0.12138</v>
      </c>
      <c r="J820">
        <v>4.8100999999999998E-2</v>
      </c>
      <c r="K820">
        <v>1.0947</v>
      </c>
      <c r="L820">
        <v>2004.9</v>
      </c>
      <c r="M820">
        <v>36.204000000000001</v>
      </c>
      <c r="N820">
        <v>47.06</v>
      </c>
      <c r="O820">
        <v>3.4984000000000002</v>
      </c>
      <c r="P820">
        <v>1968.4</v>
      </c>
      <c r="Q820">
        <v>-2171</v>
      </c>
      <c r="R820">
        <v>0.98118000000000005</v>
      </c>
      <c r="S820">
        <v>0.9798</v>
      </c>
      <c r="T820">
        <v>1.9671000000000001</v>
      </c>
      <c r="U820">
        <v>1.5815999999999999</v>
      </c>
      <c r="V820">
        <v>0.9173</v>
      </c>
      <c r="W820">
        <v>0.91335999999999995</v>
      </c>
      <c r="X820">
        <v>4.1234999999999999</v>
      </c>
      <c r="Y820">
        <v>3.6564999999999999</v>
      </c>
      <c r="Z820">
        <v>0.98314999999999997</v>
      </c>
      <c r="AA820">
        <v>0.98234999999999995</v>
      </c>
      <c r="AB820">
        <v>1.8612</v>
      </c>
      <c r="AC820">
        <v>1.5942000000000001</v>
      </c>
      <c r="AD820">
        <v>45</v>
      </c>
      <c r="AE820">
        <v>42</v>
      </c>
      <c r="AF820">
        <v>0.89246999999999999</v>
      </c>
      <c r="AG820">
        <v>2.1249000000000001E-2</v>
      </c>
      <c r="AH820">
        <v>0.87121999999999999</v>
      </c>
      <c r="AI820">
        <v>42</v>
      </c>
      <c r="AJ820">
        <v>3</v>
      </c>
      <c r="AK820">
        <v>41</v>
      </c>
      <c r="AL820">
        <v>0</v>
      </c>
      <c r="AM820">
        <v>0</v>
      </c>
      <c r="AN820">
        <v>0</v>
      </c>
      <c r="AO820">
        <v>0.96716000000000002</v>
      </c>
      <c r="AP820">
        <v>0</v>
      </c>
      <c r="AQ820">
        <v>1</v>
      </c>
      <c r="AR820" t="s">
        <v>95</v>
      </c>
      <c r="AS820" t="s">
        <v>95</v>
      </c>
      <c r="AT820" t="s">
        <v>95</v>
      </c>
      <c r="AU820" t="s">
        <v>95</v>
      </c>
      <c r="AV820" t="s">
        <v>95</v>
      </c>
      <c r="AW820" t="s">
        <v>95</v>
      </c>
      <c r="AX820" t="s">
        <v>95</v>
      </c>
      <c r="AY820" t="s">
        <v>95</v>
      </c>
      <c r="AZ820" t="s">
        <v>95</v>
      </c>
      <c r="BA820" t="s">
        <v>95</v>
      </c>
      <c r="BB820" t="s">
        <v>95</v>
      </c>
      <c r="BC820" t="s">
        <v>95</v>
      </c>
      <c r="BD820" t="s">
        <v>95</v>
      </c>
      <c r="BI820">
        <v>0</v>
      </c>
      <c r="BJ820" t="s">
        <v>137</v>
      </c>
      <c r="BK820" t="s">
        <v>133</v>
      </c>
      <c r="BL820">
        <v>1</v>
      </c>
      <c r="BM820">
        <v>1</v>
      </c>
      <c r="BN820">
        <v>0</v>
      </c>
      <c r="BO820">
        <v>0</v>
      </c>
      <c r="BP820">
        <v>1</v>
      </c>
      <c r="BQ820">
        <v>1</v>
      </c>
      <c r="BS820">
        <v>1</v>
      </c>
      <c r="BT820">
        <v>1</v>
      </c>
      <c r="BU820">
        <v>0</v>
      </c>
      <c r="BV820">
        <v>0</v>
      </c>
      <c r="BW820">
        <v>1</v>
      </c>
      <c r="BX820">
        <v>1</v>
      </c>
      <c r="BY820">
        <v>933</v>
      </c>
      <c r="CG820" s="4">
        <v>1</v>
      </c>
      <c r="CH820" s="4">
        <v>1</v>
      </c>
      <c r="CI820" s="5">
        <v>0</v>
      </c>
      <c r="CJ820" s="5">
        <v>0</v>
      </c>
      <c r="CK820" s="5">
        <v>1</v>
      </c>
      <c r="CL820" s="5">
        <v>1</v>
      </c>
    </row>
    <row r="821" spans="1:90" hidden="1" x14ac:dyDescent="0.2">
      <c r="A821" t="s">
        <v>1468</v>
      </c>
      <c r="B821" t="s">
        <v>1408</v>
      </c>
      <c r="C821" t="s">
        <v>208</v>
      </c>
      <c r="D821">
        <v>3.5</v>
      </c>
      <c r="E821" t="s">
        <v>317</v>
      </c>
      <c r="F821" t="s">
        <v>321</v>
      </c>
      <c r="G821" t="s">
        <v>322</v>
      </c>
      <c r="H821" t="s">
        <v>1411</v>
      </c>
      <c r="I821">
        <v>0.44148999999999999</v>
      </c>
      <c r="J821">
        <v>3.7881999999999998E-3</v>
      </c>
      <c r="K821">
        <v>4.7431000000000001E-3</v>
      </c>
      <c r="L821">
        <v>1984.2</v>
      </c>
      <c r="M821">
        <v>9.9535999999999998</v>
      </c>
      <c r="N821">
        <v>1.0528999999999999</v>
      </c>
      <c r="O821">
        <v>0.99526999999999999</v>
      </c>
      <c r="P821">
        <v>2019.2</v>
      </c>
      <c r="Q821">
        <v>-8.5623000000000005</v>
      </c>
      <c r="R821">
        <v>4.4498000000000003E-2</v>
      </c>
      <c r="S821">
        <v>-2.5416000000000001E-2</v>
      </c>
      <c r="T821">
        <v>1.1910000000000001</v>
      </c>
      <c r="U821">
        <v>0.84484999999999999</v>
      </c>
      <c r="V821">
        <v>1.9044000000000001E-3</v>
      </c>
      <c r="W821">
        <v>-4.5623999999999998E-2</v>
      </c>
      <c r="X821">
        <v>1.2172000000000001</v>
      </c>
      <c r="Y821">
        <v>0.87129999999999996</v>
      </c>
      <c r="Z821">
        <v>2.5561999999999998E-3</v>
      </c>
      <c r="AA821">
        <v>-4.4941000000000002E-2</v>
      </c>
      <c r="AB821">
        <v>1.2168000000000001</v>
      </c>
      <c r="AC821">
        <v>0.87256</v>
      </c>
      <c r="AD821">
        <v>45</v>
      </c>
      <c r="AE821">
        <v>24</v>
      </c>
      <c r="AF821">
        <v>4.7488000000000001</v>
      </c>
      <c r="AG821">
        <v>0.94976000000000005</v>
      </c>
      <c r="AH821">
        <v>3.7989999999999999</v>
      </c>
      <c r="AI821">
        <v>39</v>
      </c>
      <c r="AJ821">
        <v>12</v>
      </c>
      <c r="AK821">
        <v>38</v>
      </c>
      <c r="AL821">
        <v>1</v>
      </c>
      <c r="AM821">
        <v>0</v>
      </c>
      <c r="AN821">
        <v>1</v>
      </c>
      <c r="AO821">
        <v>0.42453000000000002</v>
      </c>
      <c r="AP821">
        <v>0</v>
      </c>
      <c r="AQ821">
        <v>1</v>
      </c>
      <c r="AR821" t="s">
        <v>96</v>
      </c>
      <c r="AS821" t="s">
        <v>95</v>
      </c>
      <c r="AT821" t="s">
        <v>95</v>
      </c>
      <c r="AU821" t="s">
        <v>94</v>
      </c>
      <c r="AV821" t="s">
        <v>94</v>
      </c>
      <c r="AW821" t="s">
        <v>94</v>
      </c>
      <c r="AX821" t="s">
        <v>94</v>
      </c>
      <c r="AY821" t="s">
        <v>95</v>
      </c>
      <c r="AZ821" t="s">
        <v>94</v>
      </c>
      <c r="BA821" t="s">
        <v>96</v>
      </c>
      <c r="BB821" t="s">
        <v>94</v>
      </c>
      <c r="BC821" t="s">
        <v>96</v>
      </c>
      <c r="BD821" t="s">
        <v>94</v>
      </c>
      <c r="BI821">
        <v>0</v>
      </c>
      <c r="BJ821" t="s">
        <v>132</v>
      </c>
      <c r="BK821" t="s">
        <v>133</v>
      </c>
      <c r="BL821">
        <v>1</v>
      </c>
      <c r="BM821">
        <v>1</v>
      </c>
      <c r="BN821">
        <v>0</v>
      </c>
      <c r="BO821">
        <v>0</v>
      </c>
      <c r="BP821">
        <v>0</v>
      </c>
      <c r="BQ821">
        <v>0</v>
      </c>
      <c r="BS821">
        <v>0</v>
      </c>
      <c r="BT821">
        <v>1</v>
      </c>
      <c r="BU821">
        <v>0</v>
      </c>
      <c r="BV821">
        <v>0</v>
      </c>
      <c r="BW821">
        <v>0</v>
      </c>
      <c r="BX821">
        <v>0</v>
      </c>
      <c r="BY821">
        <v>934</v>
      </c>
      <c r="BZ821" t="s">
        <v>123</v>
      </c>
      <c r="CG821" s="4">
        <v>1</v>
      </c>
      <c r="CH821" s="4">
        <v>1</v>
      </c>
      <c r="CI821" s="5">
        <v>0</v>
      </c>
      <c r="CJ821" s="5">
        <v>0</v>
      </c>
      <c r="CK821" s="5">
        <v>0</v>
      </c>
      <c r="CL821" s="5">
        <v>0</v>
      </c>
    </row>
    <row r="822" spans="1:90" hidden="1" x14ac:dyDescent="0.2">
      <c r="A822" t="s">
        <v>1469</v>
      </c>
      <c r="B822" t="s">
        <v>1408</v>
      </c>
      <c r="C822" t="s">
        <v>208</v>
      </c>
      <c r="D822">
        <v>3.5</v>
      </c>
      <c r="E822" t="s">
        <v>317</v>
      </c>
      <c r="F822" t="s">
        <v>325</v>
      </c>
      <c r="G822" t="s">
        <v>326</v>
      </c>
      <c r="H822" t="s">
        <v>1411</v>
      </c>
      <c r="I822">
        <v>0.49148999999999998</v>
      </c>
      <c r="J822">
        <v>1.8102E-2</v>
      </c>
      <c r="K822">
        <v>0.18195</v>
      </c>
      <c r="L822">
        <v>2007.5</v>
      </c>
      <c r="M822">
        <v>8.9411000000000005</v>
      </c>
      <c r="N822">
        <v>6.1205999999999996</v>
      </c>
      <c r="O822">
        <v>1551.7</v>
      </c>
      <c r="P822" s="1">
        <v>157800</v>
      </c>
      <c r="Q822">
        <v>-362</v>
      </c>
      <c r="R822">
        <v>0.72257000000000005</v>
      </c>
      <c r="S822">
        <v>0.70226999999999995</v>
      </c>
      <c r="T822">
        <v>1.6745000000000001</v>
      </c>
      <c r="U822">
        <v>0.98055000000000003</v>
      </c>
      <c r="V822">
        <v>-0.50836000000000003</v>
      </c>
      <c r="W822">
        <v>-0.58018000000000003</v>
      </c>
      <c r="X822">
        <v>3.9043999999999999</v>
      </c>
      <c r="Y822">
        <v>2.2667000000000002</v>
      </c>
      <c r="Z822">
        <v>0.55249000000000004</v>
      </c>
      <c r="AA822">
        <v>0.53117999999999999</v>
      </c>
      <c r="AB822">
        <v>2.1267</v>
      </c>
      <c r="AC822">
        <v>1.6506000000000001</v>
      </c>
      <c r="AD822">
        <v>45</v>
      </c>
      <c r="AE822">
        <v>19</v>
      </c>
      <c r="AF822">
        <v>1.7971999999999999</v>
      </c>
      <c r="AG822">
        <v>0.32675999999999999</v>
      </c>
      <c r="AH822">
        <v>1.4703999999999999</v>
      </c>
      <c r="AI822">
        <v>19</v>
      </c>
      <c r="AJ822">
        <v>7</v>
      </c>
      <c r="AK822">
        <v>13</v>
      </c>
      <c r="AL822">
        <v>1</v>
      </c>
      <c r="AM822">
        <v>1</v>
      </c>
      <c r="AN822">
        <v>1</v>
      </c>
      <c r="AO822">
        <v>0.90232999999999997</v>
      </c>
      <c r="AP822">
        <v>0</v>
      </c>
      <c r="AQ822">
        <v>1</v>
      </c>
      <c r="AR822" t="s">
        <v>95</v>
      </c>
      <c r="AS822" t="s">
        <v>95</v>
      </c>
      <c r="AT822" t="s">
        <v>95</v>
      </c>
      <c r="AU822" t="s">
        <v>95</v>
      </c>
      <c r="AV822" t="s">
        <v>95</v>
      </c>
      <c r="AW822" t="s">
        <v>95</v>
      </c>
      <c r="AX822" t="s">
        <v>95</v>
      </c>
      <c r="AY822" t="s">
        <v>95</v>
      </c>
      <c r="AZ822" t="s">
        <v>95</v>
      </c>
      <c r="BA822" t="s">
        <v>95</v>
      </c>
      <c r="BB822" t="s">
        <v>95</v>
      </c>
      <c r="BC822" t="s">
        <v>95</v>
      </c>
      <c r="BD822" t="s">
        <v>95</v>
      </c>
      <c r="BI822">
        <v>0</v>
      </c>
      <c r="BJ822" t="s">
        <v>132</v>
      </c>
      <c r="BK822" t="s">
        <v>133</v>
      </c>
      <c r="BL822">
        <v>1</v>
      </c>
      <c r="BM822">
        <v>1</v>
      </c>
      <c r="BN822">
        <v>0</v>
      </c>
      <c r="BO822">
        <v>0</v>
      </c>
      <c r="BP822">
        <v>0</v>
      </c>
      <c r="BQ822">
        <v>0</v>
      </c>
      <c r="BS822">
        <v>1</v>
      </c>
      <c r="BT822">
        <v>1</v>
      </c>
      <c r="BU822">
        <v>0</v>
      </c>
      <c r="BV822">
        <v>0</v>
      </c>
      <c r="BW822">
        <v>0</v>
      </c>
      <c r="BX822">
        <v>0</v>
      </c>
      <c r="BY822">
        <v>935</v>
      </c>
      <c r="CG822" s="4">
        <v>1</v>
      </c>
      <c r="CH822" s="4">
        <v>1</v>
      </c>
      <c r="CI822" s="5">
        <v>0</v>
      </c>
      <c r="CJ822" s="5">
        <v>0</v>
      </c>
      <c r="CK822" s="5">
        <v>0</v>
      </c>
      <c r="CL822" s="5">
        <v>0</v>
      </c>
    </row>
    <row r="823" spans="1:90" hidden="1" x14ac:dyDescent="0.2">
      <c r="A823" t="s">
        <v>1470</v>
      </c>
      <c r="B823" t="s">
        <v>1408</v>
      </c>
      <c r="C823" t="s">
        <v>208</v>
      </c>
      <c r="D823">
        <v>3.5</v>
      </c>
      <c r="E823" t="s">
        <v>317</v>
      </c>
      <c r="F823" t="s">
        <v>328</v>
      </c>
      <c r="G823" t="s">
        <v>329</v>
      </c>
      <c r="H823" t="s">
        <v>1411</v>
      </c>
      <c r="I823">
        <v>0.22863</v>
      </c>
      <c r="J823">
        <v>9.3588000000000005E-2</v>
      </c>
      <c r="K823">
        <v>3.0823</v>
      </c>
      <c r="L823">
        <v>2015.1</v>
      </c>
      <c r="M823">
        <v>19.221</v>
      </c>
      <c r="N823">
        <v>156.55000000000001</v>
      </c>
      <c r="O823">
        <v>0.61831999999999998</v>
      </c>
      <c r="P823">
        <v>1965</v>
      </c>
      <c r="Q823">
        <v>-6136.3</v>
      </c>
      <c r="R823">
        <v>0.37286999999999998</v>
      </c>
      <c r="S823">
        <v>0.32697999999999999</v>
      </c>
      <c r="T823">
        <v>58.66</v>
      </c>
      <c r="U823">
        <v>29.198</v>
      </c>
      <c r="V823">
        <v>0.34564</v>
      </c>
      <c r="W823">
        <v>0.31447999999999998</v>
      </c>
      <c r="X823">
        <v>59.92</v>
      </c>
      <c r="Y823">
        <v>34.463999999999999</v>
      </c>
      <c r="Z823">
        <v>0.29204999999999998</v>
      </c>
      <c r="AA823">
        <v>0.25833</v>
      </c>
      <c r="AB823">
        <v>62.326000000000001</v>
      </c>
      <c r="AC823">
        <v>41.899000000000001</v>
      </c>
      <c r="AD823">
        <v>45</v>
      </c>
      <c r="AE823">
        <v>18</v>
      </c>
      <c r="AF823">
        <v>2.0842999999999998</v>
      </c>
      <c r="AG823">
        <v>2.6754E-2</v>
      </c>
      <c r="AH823">
        <v>2.0575000000000001</v>
      </c>
      <c r="AI823">
        <v>19</v>
      </c>
      <c r="AJ823">
        <v>2</v>
      </c>
      <c r="AK823">
        <v>12</v>
      </c>
      <c r="AL823">
        <v>1</v>
      </c>
      <c r="AM823">
        <v>1</v>
      </c>
      <c r="AN823">
        <v>1</v>
      </c>
      <c r="AO823">
        <v>0.49129</v>
      </c>
      <c r="AP823">
        <v>0</v>
      </c>
      <c r="AQ823">
        <v>0</v>
      </c>
      <c r="AR823" t="s">
        <v>94</v>
      </c>
      <c r="AS823" t="s">
        <v>95</v>
      </c>
      <c r="AT823" t="s">
        <v>95</v>
      </c>
      <c r="AU823" t="s">
        <v>94</v>
      </c>
      <c r="AV823" t="s">
        <v>94</v>
      </c>
      <c r="AW823" t="s">
        <v>94</v>
      </c>
      <c r="AX823" t="s">
        <v>94</v>
      </c>
      <c r="AY823" t="s">
        <v>95</v>
      </c>
      <c r="AZ823" t="s">
        <v>94</v>
      </c>
      <c r="BA823" t="s">
        <v>94</v>
      </c>
      <c r="BB823" t="s">
        <v>94</v>
      </c>
      <c r="BC823" t="s">
        <v>94</v>
      </c>
      <c r="BD823" t="s">
        <v>94</v>
      </c>
      <c r="BI823">
        <v>0</v>
      </c>
      <c r="BJ823" t="s">
        <v>132</v>
      </c>
      <c r="BK823" t="s">
        <v>133</v>
      </c>
      <c r="BL823">
        <v>1</v>
      </c>
      <c r="BM823">
        <v>1</v>
      </c>
      <c r="BN823">
        <v>0</v>
      </c>
      <c r="BO823">
        <v>0</v>
      </c>
      <c r="BP823">
        <v>0</v>
      </c>
      <c r="BQ823">
        <v>0</v>
      </c>
      <c r="BS823">
        <v>1</v>
      </c>
      <c r="BT823">
        <v>1</v>
      </c>
      <c r="BU823">
        <v>0</v>
      </c>
      <c r="BV823">
        <v>0</v>
      </c>
      <c r="BW823">
        <v>0</v>
      </c>
      <c r="BX823">
        <v>0</v>
      </c>
      <c r="BY823">
        <v>936</v>
      </c>
      <c r="CG823" s="4">
        <v>1</v>
      </c>
      <c r="CH823" s="4">
        <v>1</v>
      </c>
      <c r="CI823" s="5">
        <v>0</v>
      </c>
      <c r="CJ823" s="5">
        <v>0</v>
      </c>
      <c r="CK823" s="5">
        <v>0</v>
      </c>
      <c r="CL823" s="5">
        <v>0</v>
      </c>
    </row>
    <row r="824" spans="1:90" hidden="1" x14ac:dyDescent="0.2">
      <c r="A824" t="s">
        <v>1471</v>
      </c>
      <c r="B824" t="s">
        <v>1408</v>
      </c>
      <c r="C824" t="s">
        <v>208</v>
      </c>
      <c r="D824">
        <v>3.5</v>
      </c>
      <c r="E824" t="s">
        <v>317</v>
      </c>
      <c r="F824" t="s">
        <v>331</v>
      </c>
      <c r="G824" t="s">
        <v>329</v>
      </c>
      <c r="H824" t="s">
        <v>1411</v>
      </c>
      <c r="I824">
        <v>1.8753</v>
      </c>
      <c r="J824">
        <v>9.9876000000000006E-2</v>
      </c>
      <c r="K824">
        <v>16.263000000000002</v>
      </c>
      <c r="L824">
        <v>2016.6</v>
      </c>
      <c r="M824">
        <v>2.3433999999999999</v>
      </c>
      <c r="N824">
        <v>772.06</v>
      </c>
      <c r="O824">
        <v>2.81E-2</v>
      </c>
      <c r="P824">
        <v>1920.9</v>
      </c>
      <c r="Q824">
        <v>-32388</v>
      </c>
      <c r="R824">
        <v>0.45050000000000001</v>
      </c>
      <c r="S824">
        <v>0.4103</v>
      </c>
      <c r="T824">
        <v>287.91000000000003</v>
      </c>
      <c r="U824">
        <v>111.31</v>
      </c>
      <c r="V824">
        <v>0.36635000000000001</v>
      </c>
      <c r="W824">
        <v>0.33617000000000002</v>
      </c>
      <c r="X824">
        <v>309.17</v>
      </c>
      <c r="Y824">
        <v>128.53</v>
      </c>
      <c r="Z824">
        <v>0.29574</v>
      </c>
      <c r="AA824">
        <v>0.26219999999999999</v>
      </c>
      <c r="AB824">
        <v>325.94</v>
      </c>
      <c r="AC824">
        <v>163.33000000000001</v>
      </c>
      <c r="AD824">
        <v>45</v>
      </c>
      <c r="AE824">
        <v>21</v>
      </c>
      <c r="AF824">
        <v>3.1293000000000002</v>
      </c>
      <c r="AG824">
        <v>6.9371999999999999E-4</v>
      </c>
      <c r="AH824">
        <v>3.1286</v>
      </c>
      <c r="AI824">
        <v>24</v>
      </c>
      <c r="AJ824">
        <v>5</v>
      </c>
      <c r="AK824">
        <v>23</v>
      </c>
      <c r="AL824">
        <v>1</v>
      </c>
      <c r="AM824">
        <v>0</v>
      </c>
      <c r="AN824">
        <v>1</v>
      </c>
      <c r="AO824">
        <v>0.43297999999999998</v>
      </c>
      <c r="AP824">
        <v>0</v>
      </c>
      <c r="AQ824">
        <v>0</v>
      </c>
      <c r="AR824" t="s">
        <v>94</v>
      </c>
      <c r="AS824" t="s">
        <v>95</v>
      </c>
      <c r="AT824" t="s">
        <v>95</v>
      </c>
      <c r="AU824" t="s">
        <v>94</v>
      </c>
      <c r="AV824" t="s">
        <v>94</v>
      </c>
      <c r="AW824" t="s">
        <v>94</v>
      </c>
      <c r="AX824" t="s">
        <v>94</v>
      </c>
      <c r="AY824" t="s">
        <v>95</v>
      </c>
      <c r="AZ824" t="s">
        <v>94</v>
      </c>
      <c r="BA824" t="s">
        <v>94</v>
      </c>
      <c r="BB824" t="s">
        <v>94</v>
      </c>
      <c r="BC824" t="s">
        <v>94</v>
      </c>
      <c r="BD824" t="s">
        <v>94</v>
      </c>
      <c r="BI824">
        <v>0</v>
      </c>
      <c r="BJ824" t="s">
        <v>132</v>
      </c>
      <c r="BK824" t="s">
        <v>133</v>
      </c>
      <c r="BL824">
        <v>1</v>
      </c>
      <c r="BM824">
        <v>1</v>
      </c>
      <c r="BN824">
        <v>0</v>
      </c>
      <c r="BO824">
        <v>0</v>
      </c>
      <c r="BP824">
        <v>0</v>
      </c>
      <c r="BQ824">
        <v>0</v>
      </c>
      <c r="BS824">
        <v>1</v>
      </c>
      <c r="BT824">
        <v>1</v>
      </c>
      <c r="BU824">
        <v>0</v>
      </c>
      <c r="BV824">
        <v>0</v>
      </c>
      <c r="BW824">
        <v>0</v>
      </c>
      <c r="BX824">
        <v>0</v>
      </c>
      <c r="BY824">
        <v>937</v>
      </c>
      <c r="CG824" s="4">
        <v>1</v>
      </c>
      <c r="CH824" s="4">
        <v>1</v>
      </c>
      <c r="CI824" s="5">
        <v>0</v>
      </c>
      <c r="CJ824" s="5">
        <v>0</v>
      </c>
      <c r="CK824" s="5">
        <v>0</v>
      </c>
      <c r="CL824" s="5">
        <v>0</v>
      </c>
    </row>
    <row r="825" spans="1:90" hidden="1" x14ac:dyDescent="0.2">
      <c r="A825" t="s">
        <v>1472</v>
      </c>
      <c r="B825" t="s">
        <v>1408</v>
      </c>
      <c r="C825" t="s">
        <v>208</v>
      </c>
      <c r="D825">
        <v>3.5</v>
      </c>
      <c r="E825" t="s">
        <v>317</v>
      </c>
      <c r="F825" t="s">
        <v>333</v>
      </c>
      <c r="G825" t="s">
        <v>326</v>
      </c>
      <c r="H825" t="s">
        <v>1411</v>
      </c>
      <c r="I825">
        <v>0.53513999999999995</v>
      </c>
      <c r="J825">
        <v>3.8195E-2</v>
      </c>
      <c r="K825">
        <v>0.39539000000000002</v>
      </c>
      <c r="L825">
        <v>2009.4</v>
      </c>
      <c r="M825">
        <v>8.2117000000000004</v>
      </c>
      <c r="N825">
        <v>14.262</v>
      </c>
      <c r="O825">
        <v>1547.7</v>
      </c>
      <c r="P825" s="1">
        <v>158190</v>
      </c>
      <c r="Q825">
        <v>-786.63</v>
      </c>
      <c r="R825">
        <v>0.79068000000000005</v>
      </c>
      <c r="S825">
        <v>0.77536000000000005</v>
      </c>
      <c r="T825">
        <v>3.0629</v>
      </c>
      <c r="U825">
        <v>1.6352</v>
      </c>
      <c r="V825">
        <v>-0.54303999999999997</v>
      </c>
      <c r="W825">
        <v>-0.61651999999999996</v>
      </c>
      <c r="X825">
        <v>8.3160000000000007</v>
      </c>
      <c r="Y825">
        <v>4.9333</v>
      </c>
      <c r="Z825">
        <v>0.58833999999999997</v>
      </c>
      <c r="AA825">
        <v>0.56874000000000002</v>
      </c>
      <c r="AB825">
        <v>4.2953000000000001</v>
      </c>
      <c r="AC825">
        <v>3.2511999999999999</v>
      </c>
      <c r="AD825">
        <v>45</v>
      </c>
      <c r="AE825">
        <v>24</v>
      </c>
      <c r="AF825">
        <v>1.8931</v>
      </c>
      <c r="AG825">
        <v>7.0114999999999997E-2</v>
      </c>
      <c r="AH825">
        <v>1.823</v>
      </c>
      <c r="AI825">
        <v>40</v>
      </c>
      <c r="AJ825">
        <v>7</v>
      </c>
      <c r="AK825">
        <v>39</v>
      </c>
      <c r="AL825">
        <v>1</v>
      </c>
      <c r="AM825">
        <v>0</v>
      </c>
      <c r="AN825">
        <v>1</v>
      </c>
      <c r="AO825">
        <v>0.91195000000000004</v>
      </c>
      <c r="AP825">
        <v>0</v>
      </c>
      <c r="AQ825">
        <v>1</v>
      </c>
      <c r="AR825" t="s">
        <v>95</v>
      </c>
      <c r="AS825" t="s">
        <v>95</v>
      </c>
      <c r="AT825" t="s">
        <v>95</v>
      </c>
      <c r="AU825" t="s">
        <v>94</v>
      </c>
      <c r="AV825" t="s">
        <v>95</v>
      </c>
      <c r="AW825" t="s">
        <v>94</v>
      </c>
      <c r="AX825" t="s">
        <v>95</v>
      </c>
      <c r="AY825" t="s">
        <v>95</v>
      </c>
      <c r="AZ825" t="s">
        <v>95</v>
      </c>
      <c r="BA825" t="s">
        <v>94</v>
      </c>
      <c r="BB825" t="s">
        <v>94</v>
      </c>
      <c r="BC825" t="s">
        <v>94</v>
      </c>
      <c r="BD825" t="s">
        <v>94</v>
      </c>
      <c r="BI825">
        <v>0</v>
      </c>
      <c r="BJ825" t="s">
        <v>132</v>
      </c>
      <c r="BK825" t="s">
        <v>133</v>
      </c>
      <c r="BL825">
        <v>1</v>
      </c>
      <c r="BM825">
        <v>1</v>
      </c>
      <c r="BN825">
        <v>0</v>
      </c>
      <c r="BO825">
        <v>0</v>
      </c>
      <c r="BP825">
        <v>0</v>
      </c>
      <c r="BQ825">
        <v>0</v>
      </c>
      <c r="BS825">
        <v>1</v>
      </c>
      <c r="BT825">
        <v>1</v>
      </c>
      <c r="BU825">
        <v>0</v>
      </c>
      <c r="BV825">
        <v>0</v>
      </c>
      <c r="BW825">
        <v>0</v>
      </c>
      <c r="BX825">
        <v>0</v>
      </c>
      <c r="BY825">
        <v>938</v>
      </c>
      <c r="CG825" s="4">
        <v>1</v>
      </c>
      <c r="CH825" s="4">
        <v>1</v>
      </c>
      <c r="CI825" s="5">
        <v>0</v>
      </c>
      <c r="CJ825" s="5">
        <v>0</v>
      </c>
      <c r="CK825" s="5">
        <v>0</v>
      </c>
      <c r="CL825" s="5">
        <v>0</v>
      </c>
    </row>
    <row r="826" spans="1:90" hidden="1" x14ac:dyDescent="0.2">
      <c r="A826" t="s">
        <v>1473</v>
      </c>
      <c r="B826" t="s">
        <v>1408</v>
      </c>
      <c r="C826" t="s">
        <v>208</v>
      </c>
      <c r="D826">
        <v>3.5</v>
      </c>
      <c r="E826" t="s">
        <v>317</v>
      </c>
      <c r="F826" t="s">
        <v>335</v>
      </c>
      <c r="G826" t="s">
        <v>336</v>
      </c>
      <c r="H826" t="s">
        <v>1411</v>
      </c>
      <c r="I826">
        <v>0.12315</v>
      </c>
      <c r="J826">
        <v>7.4680999999999997E-2</v>
      </c>
      <c r="K826">
        <v>21.023</v>
      </c>
      <c r="L826">
        <v>2016.7</v>
      </c>
      <c r="M826">
        <v>35.683</v>
      </c>
      <c r="N826">
        <v>1279.8</v>
      </c>
      <c r="O826">
        <v>3.1570000000000001E-2</v>
      </c>
      <c r="P826">
        <v>1885</v>
      </c>
      <c r="Q826">
        <v>-41796</v>
      </c>
      <c r="R826">
        <v>0.99748000000000003</v>
      </c>
      <c r="S826">
        <v>0.99729000000000001</v>
      </c>
      <c r="T826">
        <v>14.382</v>
      </c>
      <c r="U826">
        <v>12.904999999999999</v>
      </c>
      <c r="V826">
        <v>0.98053000000000001</v>
      </c>
      <c r="W826">
        <v>0.97960000000000003</v>
      </c>
      <c r="X826">
        <v>39.941000000000003</v>
      </c>
      <c r="Y826">
        <v>35.651000000000003</v>
      </c>
      <c r="Z826">
        <v>0.90974999999999995</v>
      </c>
      <c r="AA826">
        <v>0.90546000000000004</v>
      </c>
      <c r="AB826">
        <v>85.991</v>
      </c>
      <c r="AC826">
        <v>74.897999999999996</v>
      </c>
      <c r="AD826">
        <v>45</v>
      </c>
      <c r="AE826">
        <v>42</v>
      </c>
      <c r="AF826">
        <v>0.72670000000000001</v>
      </c>
      <c r="AG826">
        <v>7.8140000000000002E-4</v>
      </c>
      <c r="AH826">
        <v>0.72592000000000001</v>
      </c>
      <c r="AI826">
        <v>42</v>
      </c>
      <c r="AJ826">
        <v>0</v>
      </c>
      <c r="AK826">
        <v>41</v>
      </c>
      <c r="AL826">
        <v>0</v>
      </c>
      <c r="AM826">
        <v>0</v>
      </c>
      <c r="AN826">
        <v>0</v>
      </c>
      <c r="AO826">
        <v>0.94035999999999997</v>
      </c>
      <c r="AP826">
        <v>0</v>
      </c>
      <c r="AQ826">
        <v>0</v>
      </c>
      <c r="AR826" t="s">
        <v>95</v>
      </c>
      <c r="AS826" t="s">
        <v>95</v>
      </c>
      <c r="AT826" t="s">
        <v>95</v>
      </c>
      <c r="AU826" t="s">
        <v>95</v>
      </c>
      <c r="AV826" t="s">
        <v>95</v>
      </c>
      <c r="AW826" t="s">
        <v>95</v>
      </c>
      <c r="AX826" t="s">
        <v>95</v>
      </c>
      <c r="AY826" t="s">
        <v>95</v>
      </c>
      <c r="AZ826" t="s">
        <v>95</v>
      </c>
      <c r="BA826" t="s">
        <v>95</v>
      </c>
      <c r="BB826" t="s">
        <v>95</v>
      </c>
      <c r="BC826" t="s">
        <v>95</v>
      </c>
      <c r="BD826" t="s">
        <v>95</v>
      </c>
      <c r="BH826" t="s">
        <v>389</v>
      </c>
      <c r="BI826">
        <v>1</v>
      </c>
      <c r="BJ826" t="s">
        <v>97</v>
      </c>
      <c r="BK826" t="s">
        <v>337</v>
      </c>
      <c r="BL826">
        <v>0</v>
      </c>
      <c r="BM826">
        <v>0</v>
      </c>
      <c r="BN826">
        <v>0</v>
      </c>
      <c r="BO826">
        <v>0</v>
      </c>
      <c r="BP826">
        <v>0</v>
      </c>
      <c r="BQ826">
        <v>0</v>
      </c>
      <c r="BS826">
        <v>1</v>
      </c>
      <c r="BT826">
        <v>1</v>
      </c>
      <c r="BU826">
        <v>0</v>
      </c>
      <c r="BV826">
        <v>0</v>
      </c>
      <c r="BW826">
        <v>0</v>
      </c>
      <c r="BX826">
        <v>0</v>
      </c>
      <c r="BY826">
        <v>939</v>
      </c>
      <c r="BZ826" t="s">
        <v>123</v>
      </c>
      <c r="CA826" t="s">
        <v>123</v>
      </c>
      <c r="CG826" s="4">
        <v>1</v>
      </c>
      <c r="CH826" s="4">
        <v>1</v>
      </c>
      <c r="CI826" s="5">
        <v>0</v>
      </c>
      <c r="CJ826" s="5">
        <v>0</v>
      </c>
      <c r="CK826" s="5">
        <v>0</v>
      </c>
      <c r="CL826" s="5">
        <v>0</v>
      </c>
    </row>
    <row r="827" spans="1:90" hidden="1" x14ac:dyDescent="0.2">
      <c r="A827" t="s">
        <v>1474</v>
      </c>
      <c r="B827" t="s">
        <v>1408</v>
      </c>
      <c r="C827" t="s">
        <v>208</v>
      </c>
      <c r="D827">
        <v>3.5</v>
      </c>
      <c r="E827" t="s">
        <v>317</v>
      </c>
      <c r="F827" t="s">
        <v>339</v>
      </c>
      <c r="G827" t="s">
        <v>340</v>
      </c>
      <c r="H827" t="s">
        <v>1411</v>
      </c>
      <c r="I827">
        <v>0.11953999999999999</v>
      </c>
      <c r="J827">
        <v>5.3866999999999998E-2</v>
      </c>
      <c r="K827">
        <v>1.1132</v>
      </c>
      <c r="L827">
        <v>2005.2</v>
      </c>
      <c r="M827">
        <v>36.762</v>
      </c>
      <c r="N827">
        <v>47.835000000000001</v>
      </c>
      <c r="O827">
        <v>2.4802</v>
      </c>
      <c r="P827">
        <v>1965.9</v>
      </c>
      <c r="Q827">
        <v>-2207.8000000000002</v>
      </c>
      <c r="R827">
        <v>0.97780999999999996</v>
      </c>
      <c r="S827">
        <v>0.97606000000000004</v>
      </c>
      <c r="T827">
        <v>2.0287000000000002</v>
      </c>
      <c r="U827">
        <v>1.6448</v>
      </c>
      <c r="V827">
        <v>0.93249000000000004</v>
      </c>
      <c r="W827">
        <v>0.92903000000000002</v>
      </c>
      <c r="X827">
        <v>3.5383</v>
      </c>
      <c r="Y827">
        <v>3.1168999999999998</v>
      </c>
      <c r="Z827">
        <v>0.98170000000000002</v>
      </c>
      <c r="AA827">
        <v>0.98075999999999997</v>
      </c>
      <c r="AB827">
        <v>1.8424</v>
      </c>
      <c r="AC827">
        <v>1.5303</v>
      </c>
      <c r="AD827">
        <v>42</v>
      </c>
      <c r="AE827">
        <v>39</v>
      </c>
      <c r="AF827">
        <v>0.87802000000000002</v>
      </c>
      <c r="AG827">
        <v>2.0905E-2</v>
      </c>
      <c r="AH827">
        <v>0.85711999999999999</v>
      </c>
      <c r="AI827">
        <v>39</v>
      </c>
      <c r="AJ827">
        <v>0</v>
      </c>
      <c r="AK827">
        <v>38</v>
      </c>
      <c r="AL827">
        <v>0</v>
      </c>
      <c r="AM827">
        <v>0</v>
      </c>
      <c r="AN827">
        <v>0</v>
      </c>
      <c r="AO827">
        <v>0.95965999999999996</v>
      </c>
      <c r="AP827">
        <v>0</v>
      </c>
      <c r="AQ827">
        <v>1</v>
      </c>
      <c r="AR827" t="s">
        <v>95</v>
      </c>
      <c r="AS827" t="s">
        <v>95</v>
      </c>
      <c r="AT827" t="s">
        <v>95</v>
      </c>
      <c r="AU827" t="s">
        <v>95</v>
      </c>
      <c r="AV827" t="s">
        <v>95</v>
      </c>
      <c r="AW827" t="s">
        <v>95</v>
      </c>
      <c r="AX827" t="s">
        <v>95</v>
      </c>
      <c r="AY827" t="s">
        <v>95</v>
      </c>
      <c r="AZ827" t="s">
        <v>95</v>
      </c>
      <c r="BA827" t="s">
        <v>95</v>
      </c>
      <c r="BB827" t="s">
        <v>95</v>
      </c>
      <c r="BC827" t="s">
        <v>95</v>
      </c>
      <c r="BD827" t="s">
        <v>95</v>
      </c>
      <c r="BH827" t="s">
        <v>341</v>
      </c>
      <c r="BI827">
        <v>1</v>
      </c>
      <c r="BJ827" t="s">
        <v>97</v>
      </c>
      <c r="BK827" t="s">
        <v>138</v>
      </c>
      <c r="BL827">
        <v>0</v>
      </c>
      <c r="BM827">
        <v>0</v>
      </c>
      <c r="BN827">
        <v>0</v>
      </c>
      <c r="BO827">
        <v>0</v>
      </c>
      <c r="BP827">
        <v>0</v>
      </c>
      <c r="BQ827">
        <v>0</v>
      </c>
      <c r="BS827">
        <v>1</v>
      </c>
      <c r="BT827">
        <v>1</v>
      </c>
      <c r="BU827">
        <v>0</v>
      </c>
      <c r="BV827">
        <v>0</v>
      </c>
      <c r="BW827">
        <v>0</v>
      </c>
      <c r="BX827">
        <v>0</v>
      </c>
      <c r="BY827">
        <v>940</v>
      </c>
      <c r="BZ827" t="s">
        <v>123</v>
      </c>
      <c r="CA827" t="s">
        <v>123</v>
      </c>
      <c r="CG827" s="4">
        <v>1</v>
      </c>
      <c r="CH827" s="4">
        <v>1</v>
      </c>
      <c r="CI827" s="5">
        <v>0</v>
      </c>
      <c r="CJ827" s="5">
        <v>0</v>
      </c>
      <c r="CK827" s="5">
        <v>0</v>
      </c>
      <c r="CL827" s="5">
        <v>0</v>
      </c>
    </row>
    <row r="828" spans="1:90" hidden="1" x14ac:dyDescent="0.2">
      <c r="A828" t="s">
        <v>1475</v>
      </c>
      <c r="B828" t="s">
        <v>1408</v>
      </c>
      <c r="C828" t="s">
        <v>208</v>
      </c>
      <c r="D828">
        <v>3.5</v>
      </c>
      <c r="E828" t="s">
        <v>317</v>
      </c>
      <c r="F828" t="s">
        <v>343</v>
      </c>
      <c r="G828" t="s">
        <v>344</v>
      </c>
      <c r="H828" t="s">
        <v>1411</v>
      </c>
      <c r="I828">
        <v>0.12138</v>
      </c>
      <c r="J828">
        <v>4.8100999999999998E-2</v>
      </c>
      <c r="K828">
        <v>1.0947</v>
      </c>
      <c r="L828">
        <v>2004.9</v>
      </c>
      <c r="M828">
        <v>36.204000000000001</v>
      </c>
      <c r="N828">
        <v>47.06</v>
      </c>
      <c r="O828">
        <v>3.4984000000000002</v>
      </c>
      <c r="P828">
        <v>1968.4</v>
      </c>
      <c r="Q828">
        <v>-2171</v>
      </c>
      <c r="R828">
        <v>0.98118000000000005</v>
      </c>
      <c r="S828">
        <v>0.9798</v>
      </c>
      <c r="T828">
        <v>1.9671000000000001</v>
      </c>
      <c r="U828">
        <v>1.5815999999999999</v>
      </c>
      <c r="V828">
        <v>0.9173</v>
      </c>
      <c r="W828">
        <v>0.91335999999999995</v>
      </c>
      <c r="X828">
        <v>4.1234999999999999</v>
      </c>
      <c r="Y828">
        <v>3.6564999999999999</v>
      </c>
      <c r="Z828">
        <v>0.98314999999999997</v>
      </c>
      <c r="AA828">
        <v>0.98234999999999995</v>
      </c>
      <c r="AB828">
        <v>1.8612</v>
      </c>
      <c r="AC828">
        <v>1.5942000000000001</v>
      </c>
      <c r="AD828">
        <v>45</v>
      </c>
      <c r="AE828">
        <v>42</v>
      </c>
      <c r="AF828">
        <v>0.89246999999999999</v>
      </c>
      <c r="AG828">
        <v>2.1249000000000001E-2</v>
      </c>
      <c r="AH828">
        <v>0.87121999999999999</v>
      </c>
      <c r="AI828">
        <v>42</v>
      </c>
      <c r="AJ828">
        <v>3</v>
      </c>
      <c r="AK828">
        <v>41</v>
      </c>
      <c r="AL828">
        <v>0</v>
      </c>
      <c r="AM828">
        <v>0</v>
      </c>
      <c r="AN828">
        <v>0</v>
      </c>
      <c r="AO828">
        <v>0.96716000000000002</v>
      </c>
      <c r="AP828">
        <v>0</v>
      </c>
      <c r="AQ828">
        <v>1</v>
      </c>
      <c r="AR828" t="s">
        <v>95</v>
      </c>
      <c r="AS828" t="s">
        <v>95</v>
      </c>
      <c r="AT828" t="s">
        <v>95</v>
      </c>
      <c r="AU828" t="s">
        <v>95</v>
      </c>
      <c r="AV828" t="s">
        <v>95</v>
      </c>
      <c r="AW828" t="s">
        <v>95</v>
      </c>
      <c r="AX828" t="s">
        <v>95</v>
      </c>
      <c r="AY828" t="s">
        <v>95</v>
      </c>
      <c r="AZ828" t="s">
        <v>95</v>
      </c>
      <c r="BA828" t="s">
        <v>95</v>
      </c>
      <c r="BB828" t="s">
        <v>95</v>
      </c>
      <c r="BC828" t="s">
        <v>95</v>
      </c>
      <c r="BD828" t="s">
        <v>95</v>
      </c>
      <c r="BH828" t="s">
        <v>345</v>
      </c>
      <c r="BI828">
        <v>1</v>
      </c>
      <c r="BJ828" t="s">
        <v>97</v>
      </c>
      <c r="BK828" t="s">
        <v>180</v>
      </c>
      <c r="BL828">
        <v>0</v>
      </c>
      <c r="BM828">
        <v>0</v>
      </c>
      <c r="BN828">
        <v>0</v>
      </c>
      <c r="BO828">
        <v>0</v>
      </c>
      <c r="BP828">
        <v>0</v>
      </c>
      <c r="BQ828">
        <v>0</v>
      </c>
      <c r="BS828">
        <v>1</v>
      </c>
      <c r="BT828">
        <v>1</v>
      </c>
      <c r="BU828">
        <v>0</v>
      </c>
      <c r="BV828">
        <v>0</v>
      </c>
      <c r="BW828">
        <v>0</v>
      </c>
      <c r="BX828">
        <v>0</v>
      </c>
      <c r="BY828">
        <v>941</v>
      </c>
      <c r="BZ828" t="s">
        <v>123</v>
      </c>
      <c r="CA828" t="s">
        <v>123</v>
      </c>
      <c r="CG828" s="4">
        <v>1</v>
      </c>
      <c r="CH828" s="4">
        <v>1</v>
      </c>
      <c r="CI828" s="5">
        <v>0</v>
      </c>
      <c r="CJ828" s="5">
        <v>0</v>
      </c>
      <c r="CK828" s="5">
        <v>0</v>
      </c>
      <c r="CL828" s="5">
        <v>0</v>
      </c>
    </row>
    <row r="829" spans="1:90" hidden="1" x14ac:dyDescent="0.2">
      <c r="A829" t="s">
        <v>1476</v>
      </c>
      <c r="B829" t="s">
        <v>1408</v>
      </c>
      <c r="C829" t="s">
        <v>208</v>
      </c>
      <c r="D829">
        <v>3.5</v>
      </c>
      <c r="E829" t="s">
        <v>317</v>
      </c>
      <c r="F829" t="s">
        <v>347</v>
      </c>
      <c r="G829" t="s">
        <v>348</v>
      </c>
      <c r="H829" t="s">
        <v>1411</v>
      </c>
      <c r="I829">
        <v>14.209</v>
      </c>
      <c r="J829">
        <v>4.9029000000000003E-2</v>
      </c>
      <c r="K829">
        <v>4.5384000000000001E-2</v>
      </c>
      <c r="L829">
        <v>1984.9</v>
      </c>
      <c r="M829">
        <v>0.30926999999999999</v>
      </c>
      <c r="N829">
        <v>1.1667000000000001</v>
      </c>
      <c r="O829">
        <v>4.6306000000000003</v>
      </c>
      <c r="P829">
        <v>2027.7</v>
      </c>
      <c r="Q829">
        <v>-89.518000000000001</v>
      </c>
      <c r="R829">
        <v>6.7901000000000003E-2</v>
      </c>
      <c r="S829">
        <v>-3.9648999999999997E-2</v>
      </c>
      <c r="T829">
        <v>1.2952999999999999</v>
      </c>
      <c r="U829">
        <v>0.90002000000000004</v>
      </c>
      <c r="V829">
        <v>8.9320999999999998E-2</v>
      </c>
      <c r="W829">
        <v>2.1863E-2</v>
      </c>
      <c r="X829">
        <v>1.2803</v>
      </c>
      <c r="Y829">
        <v>0.99073</v>
      </c>
      <c r="Z829">
        <v>8.5724999999999996E-2</v>
      </c>
      <c r="AA829">
        <v>1.8001E-2</v>
      </c>
      <c r="AB829">
        <v>1.2827999999999999</v>
      </c>
      <c r="AC829">
        <v>0.97872000000000003</v>
      </c>
      <c r="AD829">
        <v>30</v>
      </c>
      <c r="AE829">
        <v>16</v>
      </c>
      <c r="AF829">
        <v>4.2857000000000003</v>
      </c>
      <c r="AG829">
        <v>0.85714000000000001</v>
      </c>
      <c r="AH829">
        <v>3.4285999999999999</v>
      </c>
      <c r="AI829">
        <v>27</v>
      </c>
      <c r="AJ829">
        <v>0</v>
      </c>
      <c r="AK829">
        <v>26</v>
      </c>
      <c r="AL829">
        <v>0</v>
      </c>
      <c r="AM829">
        <v>0</v>
      </c>
      <c r="AN829">
        <v>1</v>
      </c>
      <c r="AO829">
        <v>0.36904999999999999</v>
      </c>
      <c r="AP829">
        <v>0</v>
      </c>
      <c r="AQ829">
        <v>1</v>
      </c>
      <c r="AR829" t="s">
        <v>96</v>
      </c>
      <c r="AS829" t="s">
        <v>95</v>
      </c>
      <c r="AT829" t="s">
        <v>95</v>
      </c>
      <c r="AU829" t="s">
        <v>94</v>
      </c>
      <c r="AV829" t="s">
        <v>94</v>
      </c>
      <c r="AW829" t="s">
        <v>94</v>
      </c>
      <c r="AX829" t="s">
        <v>94</v>
      </c>
      <c r="AY829" t="s">
        <v>95</v>
      </c>
      <c r="AZ829" t="s">
        <v>94</v>
      </c>
      <c r="BA829" t="s">
        <v>96</v>
      </c>
      <c r="BB829" t="s">
        <v>94</v>
      </c>
      <c r="BC829" t="s">
        <v>96</v>
      </c>
      <c r="BD829" t="s">
        <v>94</v>
      </c>
      <c r="BH829" t="s">
        <v>341</v>
      </c>
      <c r="BI829">
        <v>1</v>
      </c>
      <c r="BJ829" t="s">
        <v>97</v>
      </c>
      <c r="BK829" t="s">
        <v>138</v>
      </c>
      <c r="BL829">
        <v>0</v>
      </c>
      <c r="BM829">
        <v>0</v>
      </c>
      <c r="BN829">
        <v>0</v>
      </c>
      <c r="BO829">
        <v>0</v>
      </c>
      <c r="BP829">
        <v>0</v>
      </c>
      <c r="BQ829">
        <v>0</v>
      </c>
      <c r="BS829">
        <v>0</v>
      </c>
      <c r="BT829">
        <v>1</v>
      </c>
      <c r="BU829">
        <v>0</v>
      </c>
      <c r="BV829">
        <v>0</v>
      </c>
      <c r="BW829">
        <v>0</v>
      </c>
      <c r="BX829">
        <v>0</v>
      </c>
      <c r="BY829">
        <v>942</v>
      </c>
      <c r="CA829" t="s">
        <v>123</v>
      </c>
      <c r="CG829" s="4">
        <v>0</v>
      </c>
      <c r="CH829" s="4">
        <v>1</v>
      </c>
      <c r="CI829" s="5">
        <v>0</v>
      </c>
      <c r="CJ829" s="5">
        <v>0</v>
      </c>
      <c r="CK829" s="5">
        <v>0</v>
      </c>
      <c r="CL829" s="5">
        <v>0</v>
      </c>
    </row>
    <row r="830" spans="1:90" hidden="1" x14ac:dyDescent="0.2">
      <c r="A830" t="s">
        <v>1477</v>
      </c>
      <c r="B830" t="s">
        <v>1408</v>
      </c>
      <c r="C830" t="s">
        <v>208</v>
      </c>
      <c r="D830">
        <v>3.5</v>
      </c>
      <c r="E830" t="s">
        <v>317</v>
      </c>
      <c r="F830" t="s">
        <v>350</v>
      </c>
      <c r="G830" t="s">
        <v>351</v>
      </c>
      <c r="H830" t="s">
        <v>1411</v>
      </c>
      <c r="I830">
        <v>0.2848</v>
      </c>
      <c r="J830">
        <v>0.12345</v>
      </c>
      <c r="K830">
        <v>2.11</v>
      </c>
      <c r="L830">
        <v>2016.4</v>
      </c>
      <c r="M830">
        <v>15.43</v>
      </c>
      <c r="N830">
        <v>116.19</v>
      </c>
      <c r="O830">
        <v>0.72792000000000001</v>
      </c>
      <c r="P830">
        <v>1982.5</v>
      </c>
      <c r="Q830">
        <v>-4202.8</v>
      </c>
      <c r="R830">
        <v>0.99704999999999999</v>
      </c>
      <c r="S830">
        <v>0.99682999999999999</v>
      </c>
      <c r="T830">
        <v>1.8090999999999999</v>
      </c>
      <c r="U830">
        <v>1.2291000000000001</v>
      </c>
      <c r="V830">
        <v>0.95840000000000003</v>
      </c>
      <c r="W830">
        <v>0.95642000000000005</v>
      </c>
      <c r="X830">
        <v>6.7901999999999996</v>
      </c>
      <c r="Y830">
        <v>5.0952000000000002</v>
      </c>
      <c r="Z830">
        <v>0.67749999999999999</v>
      </c>
      <c r="AA830">
        <v>0.66215000000000002</v>
      </c>
      <c r="AB830">
        <v>18.905999999999999</v>
      </c>
      <c r="AC830">
        <v>16.428000000000001</v>
      </c>
      <c r="AD830">
        <v>45</v>
      </c>
      <c r="AE830">
        <v>19</v>
      </c>
      <c r="AF830">
        <v>0.87790000000000001</v>
      </c>
      <c r="AG830">
        <v>2.5821E-2</v>
      </c>
      <c r="AH830">
        <v>0.85207999999999995</v>
      </c>
      <c r="AI830">
        <v>19</v>
      </c>
      <c r="AJ830">
        <v>0</v>
      </c>
      <c r="AK830">
        <v>18</v>
      </c>
      <c r="AL830">
        <v>0</v>
      </c>
      <c r="AM830">
        <v>0</v>
      </c>
      <c r="AN830">
        <v>0</v>
      </c>
      <c r="AO830">
        <v>0.92142999999999997</v>
      </c>
      <c r="AP830">
        <v>0</v>
      </c>
      <c r="AQ830">
        <v>0</v>
      </c>
      <c r="AR830" t="s">
        <v>95</v>
      </c>
      <c r="AS830" t="s">
        <v>95</v>
      </c>
      <c r="AT830" t="s">
        <v>95</v>
      </c>
      <c r="AU830" t="s">
        <v>95</v>
      </c>
      <c r="AV830" t="s">
        <v>95</v>
      </c>
      <c r="AW830" t="s">
        <v>95</v>
      </c>
      <c r="AX830" t="s">
        <v>95</v>
      </c>
      <c r="AY830" t="s">
        <v>95</v>
      </c>
      <c r="AZ830" t="s">
        <v>95</v>
      </c>
      <c r="BA830" t="s">
        <v>95</v>
      </c>
      <c r="BB830" t="s">
        <v>95</v>
      </c>
      <c r="BC830" t="s">
        <v>95</v>
      </c>
      <c r="BD830" t="s">
        <v>95</v>
      </c>
      <c r="BI830">
        <v>0</v>
      </c>
      <c r="BJ830" t="s">
        <v>137</v>
      </c>
      <c r="BK830" t="s">
        <v>180</v>
      </c>
      <c r="BL830">
        <v>1</v>
      </c>
      <c r="BM830">
        <v>1</v>
      </c>
      <c r="BN830">
        <v>0</v>
      </c>
      <c r="BO830">
        <v>0</v>
      </c>
      <c r="BP830">
        <v>0</v>
      </c>
      <c r="BQ830">
        <v>0</v>
      </c>
      <c r="BS830">
        <v>1</v>
      </c>
      <c r="BT830">
        <v>1</v>
      </c>
      <c r="BU830">
        <v>0</v>
      </c>
      <c r="BV830">
        <v>0</v>
      </c>
      <c r="BW830">
        <v>0</v>
      </c>
      <c r="BX830">
        <v>0</v>
      </c>
      <c r="BY830">
        <v>943</v>
      </c>
      <c r="CG830" s="4">
        <v>1</v>
      </c>
      <c r="CH830" s="4">
        <v>1</v>
      </c>
      <c r="CI830" s="5">
        <v>0</v>
      </c>
      <c r="CJ830" s="5">
        <v>0</v>
      </c>
      <c r="CK830" s="5">
        <v>0</v>
      </c>
      <c r="CL830" s="5">
        <v>0</v>
      </c>
    </row>
    <row r="831" spans="1:90" hidden="1" x14ac:dyDescent="0.2">
      <c r="A831" t="s">
        <v>1478</v>
      </c>
      <c r="B831" t="s">
        <v>1408</v>
      </c>
      <c r="C831" t="s">
        <v>208</v>
      </c>
      <c r="D831">
        <v>3.5</v>
      </c>
      <c r="E831" t="s">
        <v>317</v>
      </c>
      <c r="F831" t="s">
        <v>353</v>
      </c>
      <c r="G831" t="s">
        <v>354</v>
      </c>
      <c r="H831" t="s">
        <v>1411</v>
      </c>
      <c r="I831">
        <v>0.16521</v>
      </c>
      <c r="J831">
        <v>1.9203999999999999E-2</v>
      </c>
      <c r="K831">
        <v>0.19148999999999999</v>
      </c>
      <c r="L831">
        <v>2032.7</v>
      </c>
      <c r="M831">
        <v>26.599</v>
      </c>
      <c r="N831">
        <v>140.30000000000001</v>
      </c>
      <c r="O831">
        <v>1551.4</v>
      </c>
      <c r="P831" s="1">
        <v>157810</v>
      </c>
      <c r="Q831">
        <v>-381.06</v>
      </c>
      <c r="R831">
        <v>0.84780999999999995</v>
      </c>
      <c r="S831">
        <v>0.83438000000000001</v>
      </c>
      <c r="T831">
        <v>1.0792999999999999</v>
      </c>
      <c r="U831">
        <v>0.74058999999999997</v>
      </c>
      <c r="V831">
        <v>-0.34781000000000001</v>
      </c>
      <c r="W831">
        <v>-0.42482999999999999</v>
      </c>
      <c r="X831">
        <v>3.2118000000000002</v>
      </c>
      <c r="Y831">
        <v>1.6315999999999999</v>
      </c>
      <c r="Z831">
        <v>0.57608999999999999</v>
      </c>
      <c r="AA831">
        <v>0.55186999999999997</v>
      </c>
      <c r="AB831">
        <v>1.8011999999999999</v>
      </c>
      <c r="AC831">
        <v>1.4005000000000001</v>
      </c>
      <c r="AD831">
        <v>38</v>
      </c>
      <c r="AE831">
        <v>12</v>
      </c>
      <c r="AF831">
        <v>7.8404000000000001E-2</v>
      </c>
      <c r="AG831">
        <v>1.4255E-2</v>
      </c>
      <c r="AH831">
        <v>6.4148999999999998E-2</v>
      </c>
      <c r="AI831">
        <v>12</v>
      </c>
      <c r="AJ831">
        <v>0</v>
      </c>
      <c r="AK831">
        <v>6</v>
      </c>
      <c r="AL831">
        <v>0</v>
      </c>
      <c r="AM831">
        <v>1</v>
      </c>
      <c r="AN831">
        <v>1</v>
      </c>
      <c r="AO831">
        <v>0.75509999999999999</v>
      </c>
      <c r="AP831">
        <v>0</v>
      </c>
      <c r="AQ831">
        <v>1</v>
      </c>
      <c r="AR831" t="s">
        <v>95</v>
      </c>
      <c r="AS831" t="s">
        <v>95</v>
      </c>
      <c r="AT831" t="s">
        <v>95</v>
      </c>
      <c r="AU831" t="s">
        <v>95</v>
      </c>
      <c r="AV831" t="s">
        <v>95</v>
      </c>
      <c r="AW831" t="s">
        <v>95</v>
      </c>
      <c r="AX831" t="s">
        <v>95</v>
      </c>
      <c r="AY831" t="s">
        <v>94</v>
      </c>
      <c r="AZ831" t="s">
        <v>95</v>
      </c>
      <c r="BA831" t="s">
        <v>94</v>
      </c>
      <c r="BB831" t="s">
        <v>95</v>
      </c>
      <c r="BC831" t="s">
        <v>95</v>
      </c>
      <c r="BD831" t="s">
        <v>95</v>
      </c>
      <c r="BH831" t="s">
        <v>341</v>
      </c>
      <c r="BI831">
        <v>1</v>
      </c>
      <c r="BJ831" t="s">
        <v>97</v>
      </c>
      <c r="BK831" t="s">
        <v>138</v>
      </c>
      <c r="BL831">
        <v>0</v>
      </c>
      <c r="BM831">
        <v>0</v>
      </c>
      <c r="BN831">
        <v>0</v>
      </c>
      <c r="BO831">
        <v>0</v>
      </c>
      <c r="BP831">
        <v>0</v>
      </c>
      <c r="BQ831">
        <v>0</v>
      </c>
      <c r="BS831">
        <v>1</v>
      </c>
      <c r="BT831">
        <v>1</v>
      </c>
      <c r="BU831">
        <v>0</v>
      </c>
      <c r="BV831">
        <v>0</v>
      </c>
      <c r="BW831">
        <v>0</v>
      </c>
      <c r="BX831">
        <v>0</v>
      </c>
      <c r="BY831">
        <v>944</v>
      </c>
      <c r="BZ831" t="s">
        <v>123</v>
      </c>
      <c r="CA831" t="s">
        <v>123</v>
      </c>
      <c r="CG831" s="4">
        <v>1</v>
      </c>
      <c r="CH831" s="4">
        <v>1</v>
      </c>
      <c r="CI831" s="5">
        <v>0</v>
      </c>
      <c r="CJ831" s="5">
        <v>0</v>
      </c>
      <c r="CK831" s="5">
        <v>0</v>
      </c>
      <c r="CL831" s="5">
        <v>0</v>
      </c>
    </row>
    <row r="832" spans="1:90" hidden="1" x14ac:dyDescent="0.2">
      <c r="A832" t="s">
        <v>1479</v>
      </c>
      <c r="B832" t="s">
        <v>1408</v>
      </c>
      <c r="C832" t="s">
        <v>208</v>
      </c>
      <c r="D832">
        <v>3.5</v>
      </c>
      <c r="E832" t="s">
        <v>317</v>
      </c>
      <c r="F832" t="s">
        <v>356</v>
      </c>
      <c r="G832" t="s">
        <v>357</v>
      </c>
      <c r="H832" t="s">
        <v>1411</v>
      </c>
      <c r="I832">
        <v>0.19175</v>
      </c>
      <c r="J832">
        <v>0.14308999999999999</v>
      </c>
      <c r="K832">
        <v>27.158000000000001</v>
      </c>
      <c r="L832">
        <v>2024.2</v>
      </c>
      <c r="M832">
        <v>22.917000000000002</v>
      </c>
      <c r="N832">
        <v>3319.3</v>
      </c>
      <c r="O832">
        <v>1.1455E-3</v>
      </c>
      <c r="P832">
        <v>1924.6</v>
      </c>
      <c r="Q832">
        <v>-54098</v>
      </c>
      <c r="R832">
        <v>0.98175000000000001</v>
      </c>
      <c r="S832">
        <v>0.98041</v>
      </c>
      <c r="T832">
        <v>59.828000000000003</v>
      </c>
      <c r="U832">
        <v>41.234000000000002</v>
      </c>
      <c r="V832">
        <v>0.97690999999999995</v>
      </c>
      <c r="W832">
        <v>0.97580999999999996</v>
      </c>
      <c r="X832">
        <v>67.292000000000002</v>
      </c>
      <c r="Y832">
        <v>48.741999999999997</v>
      </c>
      <c r="Z832">
        <v>0.63434000000000001</v>
      </c>
      <c r="AA832">
        <v>0.61692000000000002</v>
      </c>
      <c r="AB832">
        <v>267.79000000000002</v>
      </c>
      <c r="AC832">
        <v>217.67</v>
      </c>
      <c r="AD832">
        <v>45</v>
      </c>
      <c r="AE832">
        <v>19</v>
      </c>
      <c r="AF832">
        <v>0.46709000000000001</v>
      </c>
      <c r="AG832">
        <v>1.3309999999999999E-3</v>
      </c>
      <c r="AH832">
        <v>0.46576000000000001</v>
      </c>
      <c r="AI832">
        <v>19</v>
      </c>
      <c r="AJ832">
        <v>0</v>
      </c>
      <c r="AK832">
        <v>18</v>
      </c>
      <c r="AL832">
        <v>0</v>
      </c>
      <c r="AM832">
        <v>0</v>
      </c>
      <c r="AN832">
        <v>1</v>
      </c>
      <c r="AO832">
        <v>0.88888</v>
      </c>
      <c r="AP832">
        <v>0</v>
      </c>
      <c r="AQ832">
        <v>0</v>
      </c>
      <c r="AR832" t="s">
        <v>95</v>
      </c>
      <c r="AS832" t="s">
        <v>95</v>
      </c>
      <c r="AT832" t="s">
        <v>95</v>
      </c>
      <c r="AU832" t="s">
        <v>95</v>
      </c>
      <c r="AV832" t="s">
        <v>95</v>
      </c>
      <c r="AW832" t="s">
        <v>95</v>
      </c>
      <c r="AX832" t="s">
        <v>95</v>
      </c>
      <c r="AY832" t="s">
        <v>95</v>
      </c>
      <c r="AZ832" t="s">
        <v>95</v>
      </c>
      <c r="BA832" t="s">
        <v>95</v>
      </c>
      <c r="BB832" t="s">
        <v>95</v>
      </c>
      <c r="BC832" t="s">
        <v>95</v>
      </c>
      <c r="BD832" t="s">
        <v>95</v>
      </c>
      <c r="BI832">
        <v>0</v>
      </c>
      <c r="BJ832" t="s">
        <v>137</v>
      </c>
      <c r="BK832" t="s">
        <v>180</v>
      </c>
      <c r="BL832">
        <v>1</v>
      </c>
      <c r="BM832">
        <v>1</v>
      </c>
      <c r="BN832">
        <v>0</v>
      </c>
      <c r="BO832">
        <v>0</v>
      </c>
      <c r="BP832">
        <v>0</v>
      </c>
      <c r="BQ832">
        <v>0</v>
      </c>
      <c r="BS832">
        <v>1</v>
      </c>
      <c r="BT832">
        <v>1</v>
      </c>
      <c r="BU832">
        <v>0</v>
      </c>
      <c r="BV832">
        <v>0</v>
      </c>
      <c r="BW832">
        <v>0</v>
      </c>
      <c r="BX832">
        <v>0</v>
      </c>
      <c r="BY832">
        <v>945</v>
      </c>
      <c r="CG832" s="4">
        <v>1</v>
      </c>
      <c r="CH832" s="4">
        <v>1</v>
      </c>
      <c r="CI832" s="5">
        <v>0</v>
      </c>
      <c r="CJ832" s="5">
        <v>0</v>
      </c>
      <c r="CK832" s="5">
        <v>0</v>
      </c>
      <c r="CL832" s="5">
        <v>0</v>
      </c>
    </row>
    <row r="833" spans="1:90" hidden="1" x14ac:dyDescent="0.2">
      <c r="A833" t="s">
        <v>1480</v>
      </c>
      <c r="B833" t="s">
        <v>1408</v>
      </c>
      <c r="C833" t="s">
        <v>208</v>
      </c>
      <c r="D833">
        <v>3.5</v>
      </c>
      <c r="E833" t="s">
        <v>317</v>
      </c>
      <c r="F833" t="s">
        <v>359</v>
      </c>
      <c r="G833" t="s">
        <v>360</v>
      </c>
      <c r="H833" t="s">
        <v>1411</v>
      </c>
      <c r="I833">
        <v>0.22187000000000001</v>
      </c>
      <c r="J833">
        <v>0.22186</v>
      </c>
      <c r="K833">
        <v>3.5110000000000001</v>
      </c>
      <c r="L833">
        <v>2070.1999999999998</v>
      </c>
      <c r="M833">
        <v>19.806000000000001</v>
      </c>
      <c r="N833" s="1">
        <v>11527000</v>
      </c>
      <c r="O833">
        <v>1.9643000000000001E-2</v>
      </c>
      <c r="P833">
        <v>1979.2</v>
      </c>
      <c r="Q833">
        <v>-6991.3</v>
      </c>
      <c r="R833">
        <v>0.58074000000000003</v>
      </c>
      <c r="S833">
        <v>0.54849000000000003</v>
      </c>
      <c r="T833">
        <v>49.042000000000002</v>
      </c>
      <c r="U833">
        <v>17.45</v>
      </c>
      <c r="V833">
        <v>0.58074000000000003</v>
      </c>
      <c r="W833">
        <v>0.55978000000000006</v>
      </c>
      <c r="X833">
        <v>49.040999999999997</v>
      </c>
      <c r="Y833">
        <v>17.45</v>
      </c>
      <c r="Z833">
        <v>0.33093</v>
      </c>
      <c r="AA833">
        <v>0.29748000000000002</v>
      </c>
      <c r="AB833">
        <v>61.951999999999998</v>
      </c>
      <c r="AC833">
        <v>43.110999999999997</v>
      </c>
      <c r="AD833">
        <v>43</v>
      </c>
      <c r="AE833">
        <v>16</v>
      </c>
      <c r="AF833" s="1">
        <v>2.8306999999999999E-5</v>
      </c>
      <c r="AG833" s="1">
        <v>3.6334999999999998E-7</v>
      </c>
      <c r="AH833" s="1">
        <v>2.7943E-5</v>
      </c>
      <c r="AI833">
        <v>17</v>
      </c>
      <c r="AJ833">
        <v>0</v>
      </c>
      <c r="AK833">
        <v>10</v>
      </c>
      <c r="AL833">
        <v>0</v>
      </c>
      <c r="AM833">
        <v>1</v>
      </c>
      <c r="AN833">
        <v>1</v>
      </c>
      <c r="AO833">
        <v>0.43886999999999998</v>
      </c>
      <c r="AP833">
        <v>0</v>
      </c>
      <c r="AQ833">
        <v>0</v>
      </c>
      <c r="AR833" t="s">
        <v>94</v>
      </c>
      <c r="AS833" t="s">
        <v>95</v>
      </c>
      <c r="AT833" t="s">
        <v>95</v>
      </c>
      <c r="AU833" t="s">
        <v>94</v>
      </c>
      <c r="AV833" t="s">
        <v>94</v>
      </c>
      <c r="AW833" t="s">
        <v>94</v>
      </c>
      <c r="AX833" t="s">
        <v>94</v>
      </c>
      <c r="AY833" t="s">
        <v>94</v>
      </c>
      <c r="AZ833" t="s">
        <v>95</v>
      </c>
      <c r="BA833" t="s">
        <v>94</v>
      </c>
      <c r="BB833" t="s">
        <v>94</v>
      </c>
      <c r="BC833" t="s">
        <v>94</v>
      </c>
      <c r="BD833" t="s">
        <v>94</v>
      </c>
      <c r="BH833" t="s">
        <v>341</v>
      </c>
      <c r="BI833">
        <v>1</v>
      </c>
      <c r="BJ833" t="s">
        <v>97</v>
      </c>
      <c r="BK833" t="s">
        <v>138</v>
      </c>
      <c r="BL833">
        <v>0</v>
      </c>
      <c r="BM833">
        <v>0</v>
      </c>
      <c r="BN833">
        <v>0</v>
      </c>
      <c r="BO833">
        <v>0</v>
      </c>
      <c r="BP833">
        <v>0</v>
      </c>
      <c r="BQ833">
        <v>0</v>
      </c>
      <c r="BS833">
        <v>1</v>
      </c>
      <c r="BT833">
        <v>1</v>
      </c>
      <c r="BU833">
        <v>0</v>
      </c>
      <c r="BV833">
        <v>0</v>
      </c>
      <c r="BW833">
        <v>0</v>
      </c>
      <c r="BX833">
        <v>0</v>
      </c>
      <c r="BY833">
        <v>946</v>
      </c>
      <c r="BZ833" t="s">
        <v>123</v>
      </c>
      <c r="CA833" t="s">
        <v>123</v>
      </c>
      <c r="CG833" s="4">
        <v>1</v>
      </c>
      <c r="CH833" s="4">
        <v>1</v>
      </c>
      <c r="CI833" s="5">
        <v>0</v>
      </c>
      <c r="CJ833" s="5">
        <v>0</v>
      </c>
      <c r="CK833" s="5">
        <v>0</v>
      </c>
      <c r="CL833" s="5">
        <v>0</v>
      </c>
    </row>
    <row r="834" spans="1:90" hidden="1" x14ac:dyDescent="0.2">
      <c r="A834" t="s">
        <v>1481</v>
      </c>
      <c r="B834" t="s">
        <v>1408</v>
      </c>
      <c r="C834" t="s">
        <v>208</v>
      </c>
      <c r="D834">
        <v>3.5</v>
      </c>
      <c r="E834" t="s">
        <v>317</v>
      </c>
      <c r="F834" t="s">
        <v>362</v>
      </c>
      <c r="G834" t="s">
        <v>357</v>
      </c>
      <c r="H834" t="s">
        <v>1411</v>
      </c>
      <c r="I834">
        <v>0.33201000000000003</v>
      </c>
      <c r="J834">
        <v>0.16575999999999999</v>
      </c>
      <c r="K834">
        <v>125.6</v>
      </c>
      <c r="L834">
        <v>2019.5</v>
      </c>
      <c r="M834">
        <v>13.236000000000001</v>
      </c>
      <c r="N834">
        <v>9619</v>
      </c>
      <c r="O834" s="1">
        <v>2.5418999999999998E-5</v>
      </c>
      <c r="P834">
        <v>1905.4</v>
      </c>
      <c r="Q834" s="1">
        <v>-250260</v>
      </c>
      <c r="R834">
        <v>0.98728000000000005</v>
      </c>
      <c r="S834">
        <v>0.98634999999999995</v>
      </c>
      <c r="T834">
        <v>247.01</v>
      </c>
      <c r="U834">
        <v>131.66999999999999</v>
      </c>
      <c r="V834">
        <v>0.96667999999999998</v>
      </c>
      <c r="W834">
        <v>0.96509</v>
      </c>
      <c r="X834">
        <v>399.87</v>
      </c>
      <c r="Y834">
        <v>251.79</v>
      </c>
      <c r="Z834">
        <v>0.55456000000000005</v>
      </c>
      <c r="AA834">
        <v>0.53334000000000004</v>
      </c>
      <c r="AB834">
        <v>1462</v>
      </c>
      <c r="AC834">
        <v>1217.8</v>
      </c>
      <c r="AD834">
        <v>45</v>
      </c>
      <c r="AE834">
        <v>24</v>
      </c>
      <c r="AF834">
        <v>0.80084999999999995</v>
      </c>
      <c r="AG834" s="1">
        <v>5.5680000000000002E-5</v>
      </c>
      <c r="AH834">
        <v>0.80079999999999996</v>
      </c>
      <c r="AI834">
        <v>24</v>
      </c>
      <c r="AJ834">
        <v>0</v>
      </c>
      <c r="AK834">
        <v>23</v>
      </c>
      <c r="AL834">
        <v>0</v>
      </c>
      <c r="AM834">
        <v>0</v>
      </c>
      <c r="AN834">
        <v>1</v>
      </c>
      <c r="AO834">
        <v>0.87960000000000005</v>
      </c>
      <c r="AP834">
        <v>0</v>
      </c>
      <c r="AQ834">
        <v>0</v>
      </c>
      <c r="AR834" t="s">
        <v>95</v>
      </c>
      <c r="AS834" t="s">
        <v>95</v>
      </c>
      <c r="AT834" t="s">
        <v>95</v>
      </c>
      <c r="AU834" t="s">
        <v>95</v>
      </c>
      <c r="AV834" t="s">
        <v>95</v>
      </c>
      <c r="AW834" t="s">
        <v>95</v>
      </c>
      <c r="AX834" t="s">
        <v>95</v>
      </c>
      <c r="AY834" t="s">
        <v>95</v>
      </c>
      <c r="AZ834" t="s">
        <v>95</v>
      </c>
      <c r="BA834" t="s">
        <v>95</v>
      </c>
      <c r="BB834" t="s">
        <v>95</v>
      </c>
      <c r="BC834" t="s">
        <v>95</v>
      </c>
      <c r="BD834" t="s">
        <v>95</v>
      </c>
      <c r="BI834">
        <v>0</v>
      </c>
      <c r="BJ834" t="s">
        <v>137</v>
      </c>
      <c r="BK834" t="s">
        <v>180</v>
      </c>
      <c r="BL834">
        <v>1</v>
      </c>
      <c r="BM834">
        <v>1</v>
      </c>
      <c r="BN834">
        <v>0</v>
      </c>
      <c r="BO834">
        <v>0</v>
      </c>
      <c r="BP834">
        <v>0</v>
      </c>
      <c r="BQ834">
        <v>0</v>
      </c>
      <c r="BS834">
        <v>1</v>
      </c>
      <c r="BT834">
        <v>1</v>
      </c>
      <c r="BU834">
        <v>0</v>
      </c>
      <c r="BV834">
        <v>0</v>
      </c>
      <c r="BW834">
        <v>0</v>
      </c>
      <c r="BX834">
        <v>0</v>
      </c>
      <c r="BY834">
        <v>947</v>
      </c>
      <c r="CG834" s="4">
        <v>1</v>
      </c>
      <c r="CH834" s="4">
        <v>1</v>
      </c>
      <c r="CI834" s="5">
        <v>0</v>
      </c>
      <c r="CJ834" s="5">
        <v>0</v>
      </c>
      <c r="CK834" s="5">
        <v>0</v>
      </c>
      <c r="CL834" s="5">
        <v>0</v>
      </c>
    </row>
    <row r="835" spans="1:90" hidden="1" x14ac:dyDescent="0.2">
      <c r="A835" t="s">
        <v>1482</v>
      </c>
      <c r="B835" t="s">
        <v>1408</v>
      </c>
      <c r="C835" t="s">
        <v>208</v>
      </c>
      <c r="D835">
        <v>3.5</v>
      </c>
      <c r="E835" t="s">
        <v>317</v>
      </c>
      <c r="F835" t="s">
        <v>364</v>
      </c>
      <c r="G835" t="s">
        <v>360</v>
      </c>
      <c r="H835" t="s">
        <v>1411</v>
      </c>
      <c r="I835">
        <v>1.2182999999999999</v>
      </c>
      <c r="J835">
        <v>1.2181</v>
      </c>
      <c r="K835">
        <v>16.344999999999999</v>
      </c>
      <c r="L835">
        <v>2028</v>
      </c>
      <c r="M835">
        <v>3.6069</v>
      </c>
      <c r="N835" s="1">
        <v>140850000</v>
      </c>
      <c r="O835" s="1">
        <v>1.0434E-13</v>
      </c>
      <c r="P835">
        <v>1988.1</v>
      </c>
      <c r="Q835">
        <v>-32550</v>
      </c>
      <c r="R835">
        <v>0.90117999999999998</v>
      </c>
      <c r="S835">
        <v>0.89295000000000002</v>
      </c>
      <c r="T835">
        <v>122.99</v>
      </c>
      <c r="U835">
        <v>57.466999999999999</v>
      </c>
      <c r="V835">
        <v>0.90117999999999998</v>
      </c>
      <c r="W835">
        <v>0.89583999999999997</v>
      </c>
      <c r="X835">
        <v>122.99</v>
      </c>
      <c r="Y835">
        <v>57.466999999999999</v>
      </c>
      <c r="Z835">
        <v>0.23252999999999999</v>
      </c>
      <c r="AA835">
        <v>0.19103999999999999</v>
      </c>
      <c r="AB835">
        <v>342.77</v>
      </c>
      <c r="AC835">
        <v>170.23</v>
      </c>
      <c r="AD835">
        <v>40</v>
      </c>
      <c r="AE835">
        <v>16</v>
      </c>
      <c r="AF835" s="1">
        <v>1.7152000000000001E-5</v>
      </c>
      <c r="AG835" s="1">
        <v>3.8024E-9</v>
      </c>
      <c r="AH835" s="1">
        <v>1.7147999999999999E-5</v>
      </c>
      <c r="AI835">
        <v>19</v>
      </c>
      <c r="AJ835">
        <v>0</v>
      </c>
      <c r="AK835">
        <v>18</v>
      </c>
      <c r="AL835">
        <v>0</v>
      </c>
      <c r="AM835">
        <v>0</v>
      </c>
      <c r="AN835">
        <v>1</v>
      </c>
      <c r="AO835">
        <v>0.25664999999999999</v>
      </c>
      <c r="AP835">
        <v>0</v>
      </c>
      <c r="AQ835">
        <v>0</v>
      </c>
      <c r="AR835" t="s">
        <v>95</v>
      </c>
      <c r="AS835" t="s">
        <v>95</v>
      </c>
      <c r="AT835" t="s">
        <v>95</v>
      </c>
      <c r="AU835" t="s">
        <v>94</v>
      </c>
      <c r="AV835" t="s">
        <v>95</v>
      </c>
      <c r="AW835" t="s">
        <v>94</v>
      </c>
      <c r="AX835" t="s">
        <v>94</v>
      </c>
      <c r="AY835" t="s">
        <v>94</v>
      </c>
      <c r="AZ835" t="s">
        <v>94</v>
      </c>
      <c r="BA835" t="s">
        <v>94</v>
      </c>
      <c r="BB835" t="s">
        <v>94</v>
      </c>
      <c r="BC835" t="s">
        <v>94</v>
      </c>
      <c r="BD835" t="s">
        <v>94</v>
      </c>
      <c r="BH835" t="s">
        <v>341</v>
      </c>
      <c r="BI835">
        <v>1</v>
      </c>
      <c r="BJ835" t="s">
        <v>97</v>
      </c>
      <c r="BK835" t="s">
        <v>138</v>
      </c>
      <c r="BL835">
        <v>0</v>
      </c>
      <c r="BM835">
        <v>0</v>
      </c>
      <c r="BN835">
        <v>0</v>
      </c>
      <c r="BO835">
        <v>0</v>
      </c>
      <c r="BP835">
        <v>0</v>
      </c>
      <c r="BQ835">
        <v>0</v>
      </c>
      <c r="BS835">
        <v>1</v>
      </c>
      <c r="BT835">
        <v>1</v>
      </c>
      <c r="BU835">
        <v>0</v>
      </c>
      <c r="BV835">
        <v>0</v>
      </c>
      <c r="BW835">
        <v>0</v>
      </c>
      <c r="BX835">
        <v>0</v>
      </c>
      <c r="BY835">
        <v>948</v>
      </c>
      <c r="BZ835" t="s">
        <v>123</v>
      </c>
      <c r="CA835" t="s">
        <v>123</v>
      </c>
      <c r="CG835" s="4">
        <v>1</v>
      </c>
      <c r="CH835" s="4">
        <v>1</v>
      </c>
      <c r="CI835" s="5">
        <v>0</v>
      </c>
      <c r="CJ835" s="5">
        <v>0</v>
      </c>
      <c r="CK835" s="5">
        <v>0</v>
      </c>
      <c r="CL835" s="5">
        <v>0</v>
      </c>
    </row>
    <row r="836" spans="1:90" hidden="1" x14ac:dyDescent="0.2">
      <c r="A836" t="s">
        <v>1483</v>
      </c>
      <c r="B836" t="s">
        <v>1408</v>
      </c>
      <c r="C836" t="s">
        <v>208</v>
      </c>
      <c r="D836">
        <v>3.5</v>
      </c>
      <c r="E836" t="s">
        <v>317</v>
      </c>
      <c r="F836" t="s">
        <v>366</v>
      </c>
      <c r="G836" t="s">
        <v>351</v>
      </c>
      <c r="H836" t="s">
        <v>1411</v>
      </c>
      <c r="I836">
        <v>0.27766000000000002</v>
      </c>
      <c r="J836">
        <v>0.12323000000000001</v>
      </c>
      <c r="K836">
        <v>4.4314</v>
      </c>
      <c r="L836">
        <v>2016.8</v>
      </c>
      <c r="M836">
        <v>15.826000000000001</v>
      </c>
      <c r="N836">
        <v>254.96</v>
      </c>
      <c r="O836">
        <v>8.8096999999999995E-2</v>
      </c>
      <c r="P836">
        <v>1959.1</v>
      </c>
      <c r="Q836">
        <v>-8824.7999999999993</v>
      </c>
      <c r="R836">
        <v>0.99870000000000003</v>
      </c>
      <c r="S836">
        <v>0.99861</v>
      </c>
      <c r="T836">
        <v>2.5146999999999999</v>
      </c>
      <c r="U836">
        <v>1.8419000000000001</v>
      </c>
      <c r="V836">
        <v>0.96748999999999996</v>
      </c>
      <c r="W836">
        <v>0.96594000000000002</v>
      </c>
      <c r="X836">
        <v>12.593</v>
      </c>
      <c r="Y836">
        <v>9.1885999999999992</v>
      </c>
      <c r="Z836">
        <v>0.67910000000000004</v>
      </c>
      <c r="AA836">
        <v>0.66381999999999997</v>
      </c>
      <c r="AB836">
        <v>39.561</v>
      </c>
      <c r="AC836">
        <v>34.222999999999999</v>
      </c>
      <c r="AD836">
        <v>45</v>
      </c>
      <c r="AE836">
        <v>40</v>
      </c>
      <c r="AF836">
        <v>0.87073</v>
      </c>
      <c r="AG836">
        <v>3.9221999999999998E-3</v>
      </c>
      <c r="AH836">
        <v>0.86680999999999997</v>
      </c>
      <c r="AI836">
        <v>40</v>
      </c>
      <c r="AJ836">
        <v>0</v>
      </c>
      <c r="AK836">
        <v>39</v>
      </c>
      <c r="AL836">
        <v>0</v>
      </c>
      <c r="AM836">
        <v>0</v>
      </c>
      <c r="AN836">
        <v>1</v>
      </c>
      <c r="AO836">
        <v>0.91759999999999997</v>
      </c>
      <c r="AP836">
        <v>0</v>
      </c>
      <c r="AQ836">
        <v>0</v>
      </c>
      <c r="AR836" t="s">
        <v>95</v>
      </c>
      <c r="AS836" t="s">
        <v>95</v>
      </c>
      <c r="AT836" t="s">
        <v>95</v>
      </c>
      <c r="AU836" t="s">
        <v>95</v>
      </c>
      <c r="AV836" t="s">
        <v>95</v>
      </c>
      <c r="AW836" t="s">
        <v>95</v>
      </c>
      <c r="AX836" t="s">
        <v>95</v>
      </c>
      <c r="AY836" t="s">
        <v>95</v>
      </c>
      <c r="AZ836" t="s">
        <v>95</v>
      </c>
      <c r="BA836" t="s">
        <v>95</v>
      </c>
      <c r="BB836" t="s">
        <v>95</v>
      </c>
      <c r="BC836" t="s">
        <v>95</v>
      </c>
      <c r="BD836" t="s">
        <v>95</v>
      </c>
      <c r="BI836">
        <v>0</v>
      </c>
      <c r="BJ836" t="s">
        <v>137</v>
      </c>
      <c r="BK836" t="s">
        <v>180</v>
      </c>
      <c r="BL836">
        <v>1</v>
      </c>
      <c r="BM836">
        <v>1</v>
      </c>
      <c r="BN836">
        <v>0</v>
      </c>
      <c r="BO836">
        <v>0</v>
      </c>
      <c r="BP836">
        <v>0</v>
      </c>
      <c r="BQ836">
        <v>0</v>
      </c>
      <c r="BS836">
        <v>1</v>
      </c>
      <c r="BT836">
        <v>1</v>
      </c>
      <c r="BU836">
        <v>0</v>
      </c>
      <c r="BV836">
        <v>0</v>
      </c>
      <c r="BW836">
        <v>0</v>
      </c>
      <c r="BX836">
        <v>0</v>
      </c>
      <c r="BY836">
        <v>949</v>
      </c>
      <c r="CG836" s="4">
        <v>1</v>
      </c>
      <c r="CH836" s="4">
        <v>1</v>
      </c>
      <c r="CI836" s="5">
        <v>0</v>
      </c>
      <c r="CJ836" s="5">
        <v>0</v>
      </c>
      <c r="CK836" s="5">
        <v>0</v>
      </c>
      <c r="CL836" s="5">
        <v>0</v>
      </c>
    </row>
    <row r="837" spans="1:90" hidden="1" x14ac:dyDescent="0.2">
      <c r="A837" t="s">
        <v>1484</v>
      </c>
      <c r="B837" t="s">
        <v>1408</v>
      </c>
      <c r="C837" t="s">
        <v>208</v>
      </c>
      <c r="D837">
        <v>3.5</v>
      </c>
      <c r="E837" t="s">
        <v>317</v>
      </c>
      <c r="F837" t="s">
        <v>368</v>
      </c>
      <c r="G837" t="s">
        <v>354</v>
      </c>
      <c r="H837" t="s">
        <v>1411</v>
      </c>
      <c r="I837">
        <v>0.19184999999999999</v>
      </c>
      <c r="J837">
        <v>3.9913999999999998E-2</v>
      </c>
      <c r="K837">
        <v>0.40912999999999999</v>
      </c>
      <c r="L837">
        <v>2069.9</v>
      </c>
      <c r="M837">
        <v>22.905999999999999</v>
      </c>
      <c r="N837" s="1">
        <v>602270</v>
      </c>
      <c r="O837">
        <v>1547.2</v>
      </c>
      <c r="P837" s="1">
        <v>158230</v>
      </c>
      <c r="Q837">
        <v>-814.09</v>
      </c>
      <c r="R837">
        <v>0.91503000000000001</v>
      </c>
      <c r="S837">
        <v>0.90752999999999995</v>
      </c>
      <c r="T837">
        <v>1.774</v>
      </c>
      <c r="U837">
        <v>1.0163</v>
      </c>
      <c r="V837">
        <v>-0.34078000000000003</v>
      </c>
      <c r="W837">
        <v>-0.41738999999999998</v>
      </c>
      <c r="X837">
        <v>7.0468000000000002</v>
      </c>
      <c r="Y837">
        <v>3.5526</v>
      </c>
      <c r="Z837">
        <v>0.54346000000000005</v>
      </c>
      <c r="AA837">
        <v>0.51737</v>
      </c>
      <c r="AB837">
        <v>4.1120000000000001</v>
      </c>
      <c r="AC837">
        <v>3.0706000000000002</v>
      </c>
      <c r="AD837">
        <v>38</v>
      </c>
      <c r="AE837">
        <v>17</v>
      </c>
      <c r="AF837" s="1">
        <v>4.4830000000000003E-5</v>
      </c>
      <c r="AG837" s="1">
        <v>1.6604E-6</v>
      </c>
      <c r="AH837" s="1">
        <v>4.3170000000000002E-5</v>
      </c>
      <c r="AI837">
        <v>33</v>
      </c>
      <c r="AJ837">
        <v>0</v>
      </c>
      <c r="AK837">
        <v>32</v>
      </c>
      <c r="AL837">
        <v>0</v>
      </c>
      <c r="AM837">
        <v>0</v>
      </c>
      <c r="AN837">
        <v>1</v>
      </c>
      <c r="AO837">
        <v>0.73026000000000002</v>
      </c>
      <c r="AP837">
        <v>0</v>
      </c>
      <c r="AQ837">
        <v>1</v>
      </c>
      <c r="AR837" t="s">
        <v>95</v>
      </c>
      <c r="AS837" t="s">
        <v>95</v>
      </c>
      <c r="AT837" t="s">
        <v>95</v>
      </c>
      <c r="AU837" t="s">
        <v>94</v>
      </c>
      <c r="AV837" t="s">
        <v>94</v>
      </c>
      <c r="AW837" t="s">
        <v>94</v>
      </c>
      <c r="AX837" t="s">
        <v>95</v>
      </c>
      <c r="AY837" t="s">
        <v>94</v>
      </c>
      <c r="AZ837" t="s">
        <v>95</v>
      </c>
      <c r="BA837" t="s">
        <v>94</v>
      </c>
      <c r="BB837" t="s">
        <v>94</v>
      </c>
      <c r="BC837" t="s">
        <v>94</v>
      </c>
      <c r="BD837" t="s">
        <v>94</v>
      </c>
      <c r="BH837" t="s">
        <v>341</v>
      </c>
      <c r="BI837">
        <v>1</v>
      </c>
      <c r="BJ837" t="s">
        <v>97</v>
      </c>
      <c r="BK837" t="s">
        <v>138</v>
      </c>
      <c r="BL837">
        <v>0</v>
      </c>
      <c r="BM837">
        <v>0</v>
      </c>
      <c r="BN837">
        <v>0</v>
      </c>
      <c r="BO837">
        <v>0</v>
      </c>
      <c r="BP837">
        <v>0</v>
      </c>
      <c r="BQ837">
        <v>0</v>
      </c>
      <c r="BS837">
        <v>1</v>
      </c>
      <c r="BT837">
        <v>1</v>
      </c>
      <c r="BU837">
        <v>0</v>
      </c>
      <c r="BV837">
        <v>0</v>
      </c>
      <c r="BW837">
        <v>0</v>
      </c>
      <c r="BX837">
        <v>0</v>
      </c>
      <c r="BY837">
        <v>950</v>
      </c>
      <c r="BZ837" t="s">
        <v>123</v>
      </c>
      <c r="CA837" t="s">
        <v>123</v>
      </c>
      <c r="CG837" s="4">
        <v>1</v>
      </c>
      <c r="CH837" s="4">
        <v>1</v>
      </c>
      <c r="CI837" s="5">
        <v>0</v>
      </c>
      <c r="CJ837" s="5">
        <v>0</v>
      </c>
      <c r="CK837" s="5">
        <v>0</v>
      </c>
      <c r="CL837" s="5">
        <v>0</v>
      </c>
    </row>
    <row r="838" spans="1:90" hidden="1" x14ac:dyDescent="0.2">
      <c r="A838" t="s">
        <v>1485</v>
      </c>
      <c r="B838" t="s">
        <v>1408</v>
      </c>
      <c r="C838" t="s">
        <v>208</v>
      </c>
      <c r="D838">
        <v>4.0999999999999996</v>
      </c>
      <c r="E838" t="s">
        <v>129</v>
      </c>
      <c r="F838" t="s">
        <v>130</v>
      </c>
      <c r="G838" t="s">
        <v>131</v>
      </c>
      <c r="H838" t="s">
        <v>1411</v>
      </c>
      <c r="I838">
        <v>-2.5684999999999998</v>
      </c>
      <c r="J838">
        <v>-8.6078000000000002E-2</v>
      </c>
      <c r="K838">
        <v>-2.8249</v>
      </c>
      <c r="L838">
        <v>2011.9</v>
      </c>
      <c r="M838">
        <v>-1.7109000000000001</v>
      </c>
      <c r="N838">
        <v>51.811</v>
      </c>
      <c r="O838">
        <v>44.320999999999998</v>
      </c>
      <c r="P838">
        <v>2006.1</v>
      </c>
      <c r="Q838">
        <v>5713.6</v>
      </c>
      <c r="R838">
        <v>0.62038000000000004</v>
      </c>
      <c r="S838">
        <v>0.55339000000000005</v>
      </c>
      <c r="T838">
        <v>16.271000000000001</v>
      </c>
      <c r="U838">
        <v>11.003</v>
      </c>
      <c r="V838">
        <v>0.33184999999999998</v>
      </c>
      <c r="W838">
        <v>0.25761000000000001</v>
      </c>
      <c r="X838">
        <v>21.585999999999999</v>
      </c>
      <c r="Y838">
        <v>15.763999999999999</v>
      </c>
      <c r="Z838">
        <v>0.41955999999999999</v>
      </c>
      <c r="AA838">
        <v>0.35507</v>
      </c>
      <c r="AB838">
        <v>20.12</v>
      </c>
      <c r="AC838">
        <v>14.236000000000001</v>
      </c>
      <c r="AD838">
        <v>21</v>
      </c>
      <c r="AE838">
        <v>20</v>
      </c>
      <c r="AF838">
        <v>1.9300999999999999</v>
      </c>
      <c r="AG838">
        <v>2.2152999999999999E-2</v>
      </c>
      <c r="AH838">
        <v>1.9079999999999999</v>
      </c>
      <c r="AI838">
        <v>21</v>
      </c>
      <c r="AJ838">
        <v>14</v>
      </c>
      <c r="AK838">
        <v>5</v>
      </c>
      <c r="AL838">
        <v>1</v>
      </c>
      <c r="AM838">
        <v>1</v>
      </c>
      <c r="AN838">
        <v>1</v>
      </c>
      <c r="AO838">
        <v>0.89392000000000005</v>
      </c>
      <c r="AP838">
        <v>0</v>
      </c>
      <c r="AQ838">
        <v>1</v>
      </c>
      <c r="AR838" t="s">
        <v>94</v>
      </c>
      <c r="AS838" t="s">
        <v>95</v>
      </c>
      <c r="AT838" t="s">
        <v>95</v>
      </c>
      <c r="AU838" t="s">
        <v>94</v>
      </c>
      <c r="AV838" t="s">
        <v>94</v>
      </c>
      <c r="AW838" t="s">
        <v>94</v>
      </c>
      <c r="AX838" t="s">
        <v>95</v>
      </c>
      <c r="AY838" t="s">
        <v>95</v>
      </c>
      <c r="AZ838" t="s">
        <v>95</v>
      </c>
      <c r="BA838" t="s">
        <v>94</v>
      </c>
      <c r="BB838" t="s">
        <v>94</v>
      </c>
      <c r="BC838" t="s">
        <v>96</v>
      </c>
      <c r="BD838" t="s">
        <v>94</v>
      </c>
      <c r="BI838">
        <v>0</v>
      </c>
      <c r="BJ838" t="s">
        <v>132</v>
      </c>
      <c r="BK838" t="s">
        <v>133</v>
      </c>
      <c r="BL838">
        <v>1</v>
      </c>
      <c r="BM838">
        <v>1</v>
      </c>
      <c r="BN838">
        <v>0</v>
      </c>
      <c r="BO838">
        <v>0</v>
      </c>
      <c r="BP838">
        <v>0</v>
      </c>
      <c r="BQ838">
        <v>0</v>
      </c>
      <c r="BS838">
        <v>0</v>
      </c>
      <c r="BT838">
        <v>1</v>
      </c>
      <c r="BU838">
        <v>0</v>
      </c>
      <c r="BV838">
        <v>0</v>
      </c>
      <c r="BW838">
        <v>0</v>
      </c>
      <c r="BX838">
        <v>0</v>
      </c>
      <c r="BY838">
        <v>951</v>
      </c>
      <c r="BZ838" t="s">
        <v>123</v>
      </c>
      <c r="CG838" s="4">
        <v>1</v>
      </c>
      <c r="CH838" s="4">
        <v>1</v>
      </c>
      <c r="CI838" s="5">
        <v>0</v>
      </c>
      <c r="CJ838" s="5">
        <v>0</v>
      </c>
      <c r="CK838" s="5">
        <v>0</v>
      </c>
      <c r="CL838" s="5">
        <v>0</v>
      </c>
    </row>
    <row r="839" spans="1:90" x14ac:dyDescent="0.2">
      <c r="A839" t="s">
        <v>1486</v>
      </c>
      <c r="B839" t="s">
        <v>1408</v>
      </c>
      <c r="C839" t="s">
        <v>208</v>
      </c>
      <c r="D839">
        <v>4.0999999999999996</v>
      </c>
      <c r="E839" t="s">
        <v>129</v>
      </c>
      <c r="F839" t="s">
        <v>135</v>
      </c>
      <c r="G839" t="s">
        <v>136</v>
      </c>
      <c r="H839" t="s">
        <v>1411</v>
      </c>
      <c r="I839">
        <v>0.25313000000000002</v>
      </c>
      <c r="J839">
        <v>0.25313000000000002</v>
      </c>
      <c r="K839">
        <v>12.605</v>
      </c>
      <c r="L839">
        <v>2052.3000000000002</v>
      </c>
      <c r="M839">
        <v>17.36</v>
      </c>
      <c r="N839" s="1">
        <v>4361700</v>
      </c>
      <c r="O839">
        <v>4.4390000000000002E-3</v>
      </c>
      <c r="P839">
        <v>1970.5</v>
      </c>
      <c r="Q839">
        <v>-25246</v>
      </c>
      <c r="R839">
        <v>0.99129999999999996</v>
      </c>
      <c r="S839">
        <v>0.98260000000000003</v>
      </c>
      <c r="T839">
        <v>2.4108000000000001</v>
      </c>
      <c r="U839">
        <v>2.1846000000000001</v>
      </c>
      <c r="V839">
        <v>0.99129999999999996</v>
      </c>
      <c r="W839">
        <v>0.98694999999999999</v>
      </c>
      <c r="X839">
        <v>2.4108000000000001</v>
      </c>
      <c r="Y839">
        <v>2.1846000000000001</v>
      </c>
      <c r="Z839">
        <v>0.95125999999999999</v>
      </c>
      <c r="AA839">
        <v>0.92688999999999999</v>
      </c>
      <c r="AB839">
        <v>5.7065999999999999</v>
      </c>
      <c r="AC839">
        <v>4.7434000000000003</v>
      </c>
      <c r="AD839">
        <v>7</v>
      </c>
      <c r="AE839">
        <v>7</v>
      </c>
      <c r="AF839" s="1">
        <v>2.2926999999999999E-5</v>
      </c>
      <c r="AG839" s="1">
        <v>4.8354000000000003E-6</v>
      </c>
      <c r="AH839" s="1">
        <v>1.8091E-5</v>
      </c>
      <c r="AI839">
        <v>7</v>
      </c>
      <c r="AJ839">
        <v>0</v>
      </c>
      <c r="AK839">
        <v>6</v>
      </c>
      <c r="AL839">
        <v>0</v>
      </c>
      <c r="AM839">
        <v>0</v>
      </c>
      <c r="AN839">
        <v>0</v>
      </c>
      <c r="AO839">
        <v>0.75233000000000005</v>
      </c>
      <c r="AP839">
        <v>0</v>
      </c>
      <c r="AQ839">
        <v>1</v>
      </c>
      <c r="AR839" t="s">
        <v>95</v>
      </c>
      <c r="AS839" t="s">
        <v>95</v>
      </c>
      <c r="AT839" t="s">
        <v>95</v>
      </c>
      <c r="AU839" t="s">
        <v>95</v>
      </c>
      <c r="AV839" t="s">
        <v>95</v>
      </c>
      <c r="AW839" t="s">
        <v>95</v>
      </c>
      <c r="AX839" t="s">
        <v>95</v>
      </c>
      <c r="AY839" t="s">
        <v>94</v>
      </c>
      <c r="AZ839" t="s">
        <v>95</v>
      </c>
      <c r="BA839" t="s">
        <v>94</v>
      </c>
      <c r="BB839" t="s">
        <v>95</v>
      </c>
      <c r="BC839" t="s">
        <v>94</v>
      </c>
      <c r="BD839" t="s">
        <v>95</v>
      </c>
      <c r="BI839">
        <v>0</v>
      </c>
      <c r="BJ839" t="s">
        <v>137</v>
      </c>
      <c r="BK839" t="s">
        <v>138</v>
      </c>
      <c r="BL839">
        <v>1</v>
      </c>
      <c r="BM839">
        <v>1</v>
      </c>
      <c r="BN839">
        <v>0</v>
      </c>
      <c r="BO839">
        <v>0</v>
      </c>
      <c r="BP839">
        <v>1</v>
      </c>
      <c r="BQ839">
        <v>1</v>
      </c>
      <c r="BS839">
        <v>1</v>
      </c>
      <c r="BT839">
        <v>1</v>
      </c>
      <c r="BU839">
        <v>0</v>
      </c>
      <c r="BV839">
        <v>0</v>
      </c>
      <c r="BW839">
        <v>1</v>
      </c>
      <c r="BX839">
        <v>1</v>
      </c>
      <c r="BY839">
        <v>952</v>
      </c>
      <c r="CG839" s="4">
        <v>1</v>
      </c>
      <c r="CH839" s="4">
        <v>1</v>
      </c>
      <c r="CI839" s="5">
        <v>0</v>
      </c>
      <c r="CJ839" s="5">
        <v>0</v>
      </c>
      <c r="CK839" s="5">
        <v>1</v>
      </c>
      <c r="CL839" s="5">
        <v>1</v>
      </c>
    </row>
    <row r="840" spans="1:90" hidden="1" x14ac:dyDescent="0.2">
      <c r="A840" t="s">
        <v>1487</v>
      </c>
      <c r="B840" t="s">
        <v>1408</v>
      </c>
      <c r="C840" t="s">
        <v>1488</v>
      </c>
      <c r="D840">
        <v>1.1000000000000001</v>
      </c>
      <c r="E840" t="s">
        <v>90</v>
      </c>
      <c r="F840" t="s">
        <v>1409</v>
      </c>
      <c r="G840" t="s">
        <v>1410</v>
      </c>
      <c r="H840" t="s">
        <v>1411</v>
      </c>
      <c r="I840">
        <v>20.263999999999999</v>
      </c>
      <c r="J840">
        <v>0.16435</v>
      </c>
      <c r="K840" s="1">
        <v>172890000</v>
      </c>
      <c r="L840">
        <v>2013.1</v>
      </c>
      <c r="M840">
        <v>0.21686</v>
      </c>
      <c r="N840" s="1">
        <v>2995200000</v>
      </c>
      <c r="O840" s="1">
        <v>1.2402E-33</v>
      </c>
      <c r="P840">
        <v>1424.4</v>
      </c>
      <c r="Q840" s="1">
        <v>-346490000000</v>
      </c>
      <c r="R840">
        <v>0.75880000000000003</v>
      </c>
      <c r="S840">
        <v>0.71055999999999997</v>
      </c>
      <c r="T840" s="1">
        <v>720900000</v>
      </c>
      <c r="U840" s="1">
        <v>338260000</v>
      </c>
      <c r="V840">
        <v>0.40055000000000002</v>
      </c>
      <c r="W840">
        <v>0.32562000000000002</v>
      </c>
      <c r="X840" s="1">
        <v>1136500000</v>
      </c>
      <c r="Y840" s="1">
        <v>821240000</v>
      </c>
      <c r="Z840">
        <v>0.41621000000000002</v>
      </c>
      <c r="AA840">
        <v>0.34323999999999999</v>
      </c>
      <c r="AB840" s="1">
        <v>1121500000</v>
      </c>
      <c r="AC840" s="1">
        <v>891300000</v>
      </c>
      <c r="AD840">
        <v>19</v>
      </c>
      <c r="AE840">
        <v>19</v>
      </c>
      <c r="AF840">
        <v>1.4450000000000001</v>
      </c>
      <c r="AG840">
        <v>7.4490999999999999E-4</v>
      </c>
      <c r="AH840">
        <v>1.4442999999999999</v>
      </c>
      <c r="AI840">
        <v>19</v>
      </c>
      <c r="AJ840">
        <v>4</v>
      </c>
      <c r="AK840">
        <v>18</v>
      </c>
      <c r="AL840">
        <v>1</v>
      </c>
      <c r="AM840">
        <v>0</v>
      </c>
      <c r="AN840">
        <v>1</v>
      </c>
      <c r="AO840">
        <v>0.79032999999999998</v>
      </c>
      <c r="AP840">
        <v>0</v>
      </c>
      <c r="AQ840">
        <v>0</v>
      </c>
      <c r="AR840" t="s">
        <v>95</v>
      </c>
      <c r="AS840" t="s">
        <v>95</v>
      </c>
      <c r="AT840" t="s">
        <v>95</v>
      </c>
      <c r="AU840" t="s">
        <v>94</v>
      </c>
      <c r="AV840" t="s">
        <v>94</v>
      </c>
      <c r="AW840" t="s">
        <v>94</v>
      </c>
      <c r="AX840" t="s">
        <v>95</v>
      </c>
      <c r="AY840" t="s">
        <v>95</v>
      </c>
      <c r="AZ840" t="s">
        <v>95</v>
      </c>
      <c r="BA840" t="s">
        <v>94</v>
      </c>
      <c r="BB840" t="s">
        <v>94</v>
      </c>
      <c r="BC840" t="s">
        <v>96</v>
      </c>
      <c r="BD840" t="s">
        <v>94</v>
      </c>
      <c r="BE840">
        <v>4</v>
      </c>
      <c r="BG840" t="s">
        <v>1430</v>
      </c>
      <c r="BH840" t="s">
        <v>187</v>
      </c>
      <c r="BI840">
        <v>0</v>
      </c>
      <c r="BJ840" t="s">
        <v>133</v>
      </c>
      <c r="BL840">
        <v>0</v>
      </c>
      <c r="BM840">
        <v>1</v>
      </c>
      <c r="BN840">
        <v>0</v>
      </c>
      <c r="BO840">
        <v>0</v>
      </c>
      <c r="BP840">
        <v>0</v>
      </c>
      <c r="BQ840">
        <v>0</v>
      </c>
      <c r="BS840">
        <v>0</v>
      </c>
      <c r="BT840">
        <v>1</v>
      </c>
      <c r="BU840">
        <v>0</v>
      </c>
      <c r="BV840">
        <v>0</v>
      </c>
      <c r="BW840">
        <v>0</v>
      </c>
      <c r="BX840">
        <v>0</v>
      </c>
      <c r="BY840">
        <v>953</v>
      </c>
      <c r="CG840" s="4">
        <v>0</v>
      </c>
      <c r="CH840" s="4">
        <v>1</v>
      </c>
      <c r="CI840" s="5">
        <v>0</v>
      </c>
      <c r="CJ840" s="5">
        <v>0</v>
      </c>
      <c r="CK840" s="5">
        <v>0</v>
      </c>
      <c r="CL840" s="5">
        <v>0</v>
      </c>
    </row>
    <row r="841" spans="1:90" hidden="1" x14ac:dyDescent="0.2">
      <c r="A841" t="s">
        <v>1489</v>
      </c>
      <c r="B841" t="s">
        <v>1408</v>
      </c>
      <c r="C841" t="s">
        <v>1488</v>
      </c>
      <c r="D841">
        <v>1.1000000000000001</v>
      </c>
      <c r="E841" t="s">
        <v>90</v>
      </c>
      <c r="F841" t="s">
        <v>1413</v>
      </c>
      <c r="G841" t="s">
        <v>1414</v>
      </c>
      <c r="H841" t="s">
        <v>1411</v>
      </c>
      <c r="I841">
        <v>20.422000000000001</v>
      </c>
      <c r="J841">
        <v>0.10728</v>
      </c>
      <c r="K841" s="1">
        <v>113530</v>
      </c>
      <c r="L841">
        <v>2008.1</v>
      </c>
      <c r="M841">
        <v>0.21518000000000001</v>
      </c>
      <c r="N841" s="1">
        <v>1561900</v>
      </c>
      <c r="O841" s="1">
        <v>7.0565000000000001E-6</v>
      </c>
      <c r="P841">
        <v>1771.8</v>
      </c>
      <c r="Q841" s="1">
        <v>-227170000</v>
      </c>
      <c r="R841">
        <v>0.65408999999999995</v>
      </c>
      <c r="S841">
        <v>0.58491000000000004</v>
      </c>
      <c r="T841" s="1">
        <v>496840</v>
      </c>
      <c r="U841" s="1">
        <v>321140</v>
      </c>
      <c r="V841">
        <v>0.48150999999999999</v>
      </c>
      <c r="W841">
        <v>0.41670000000000001</v>
      </c>
      <c r="X841" s="1">
        <v>608290</v>
      </c>
      <c r="Y841" s="1">
        <v>343630</v>
      </c>
      <c r="Z841">
        <v>0.54179999999999995</v>
      </c>
      <c r="AA841">
        <v>0.48453000000000002</v>
      </c>
      <c r="AB841" s="1">
        <v>571830</v>
      </c>
      <c r="AC841" s="1">
        <v>328180</v>
      </c>
      <c r="AD841">
        <v>19</v>
      </c>
      <c r="AE841">
        <v>19</v>
      </c>
      <c r="AF841">
        <v>2.0295999999999998</v>
      </c>
      <c r="AG841">
        <v>1.1823E-2</v>
      </c>
      <c r="AH841">
        <v>2.0177999999999998</v>
      </c>
      <c r="AI841">
        <v>19</v>
      </c>
      <c r="AJ841">
        <v>9</v>
      </c>
      <c r="AK841">
        <v>15</v>
      </c>
      <c r="AL841">
        <v>1</v>
      </c>
      <c r="AM841">
        <v>1</v>
      </c>
      <c r="AN841">
        <v>1</v>
      </c>
      <c r="AO841">
        <v>0.71052999999999999</v>
      </c>
      <c r="AP841">
        <v>0</v>
      </c>
      <c r="AQ841">
        <v>0</v>
      </c>
      <c r="AR841" t="s">
        <v>94</v>
      </c>
      <c r="AS841" t="s">
        <v>95</v>
      </c>
      <c r="AT841" t="s">
        <v>95</v>
      </c>
      <c r="AU841" t="s">
        <v>95</v>
      </c>
      <c r="AV841" t="s">
        <v>95</v>
      </c>
      <c r="AW841" t="s">
        <v>95</v>
      </c>
      <c r="AX841" t="s">
        <v>95</v>
      </c>
      <c r="AY841" t="s">
        <v>95</v>
      </c>
      <c r="AZ841" t="s">
        <v>95</v>
      </c>
      <c r="BA841" t="s">
        <v>94</v>
      </c>
      <c r="BB841" t="s">
        <v>95</v>
      </c>
      <c r="BC841" t="s">
        <v>96</v>
      </c>
      <c r="BD841" t="s">
        <v>95</v>
      </c>
      <c r="BE841">
        <v>2</v>
      </c>
      <c r="BF841" t="s">
        <v>1373</v>
      </c>
      <c r="BH841" t="s">
        <v>1401</v>
      </c>
      <c r="BI841">
        <v>0</v>
      </c>
      <c r="BJ841" t="s">
        <v>133</v>
      </c>
      <c r="BL841">
        <v>0</v>
      </c>
      <c r="BM841">
        <v>1</v>
      </c>
      <c r="BN841">
        <v>0</v>
      </c>
      <c r="BO841">
        <v>0</v>
      </c>
      <c r="BP841">
        <v>0</v>
      </c>
      <c r="BQ841">
        <v>0</v>
      </c>
      <c r="BS841">
        <v>0</v>
      </c>
      <c r="BT841">
        <v>1</v>
      </c>
      <c r="BU841">
        <v>0</v>
      </c>
      <c r="BV841">
        <v>0</v>
      </c>
      <c r="BW841">
        <v>0</v>
      </c>
      <c r="BX841">
        <v>0</v>
      </c>
      <c r="BY841">
        <v>954</v>
      </c>
      <c r="CG841" s="4">
        <v>0</v>
      </c>
      <c r="CH841" s="4">
        <v>1</v>
      </c>
      <c r="CI841" s="5">
        <v>0</v>
      </c>
      <c r="CJ841" s="5">
        <v>0</v>
      </c>
      <c r="CK841" s="5">
        <v>0</v>
      </c>
      <c r="CL841" s="5">
        <v>0</v>
      </c>
    </row>
    <row r="842" spans="1:90" hidden="1" x14ac:dyDescent="0.2">
      <c r="A842" t="s">
        <v>1490</v>
      </c>
      <c r="B842" t="s">
        <v>1408</v>
      </c>
      <c r="C842" t="s">
        <v>1488</v>
      </c>
      <c r="D842">
        <v>1.1000000000000001</v>
      </c>
      <c r="E842" t="s">
        <v>90</v>
      </c>
      <c r="F842" t="s">
        <v>1416</v>
      </c>
      <c r="G842" t="s">
        <v>1417</v>
      </c>
      <c r="H842" t="s">
        <v>1411</v>
      </c>
      <c r="I842">
        <v>2.3540000000000001</v>
      </c>
      <c r="J842">
        <v>2.8213000000000001E-3</v>
      </c>
      <c r="K842" s="1">
        <v>126610000</v>
      </c>
      <c r="L842">
        <v>2018.3</v>
      </c>
      <c r="M842">
        <v>1.8668</v>
      </c>
      <c r="N842" s="1">
        <v>115260000000000</v>
      </c>
      <c r="O842">
        <v>15.154</v>
      </c>
      <c r="P842">
        <v>1651.4</v>
      </c>
      <c r="Q842" s="1">
        <v>-253730000000</v>
      </c>
      <c r="R842">
        <v>0.99024000000000001</v>
      </c>
      <c r="S842">
        <v>0.98756999999999995</v>
      </c>
      <c r="T842" s="1">
        <v>105010000</v>
      </c>
      <c r="U842" s="1">
        <v>63536000</v>
      </c>
      <c r="V842">
        <v>-0.12397</v>
      </c>
      <c r="W842">
        <v>-0.31130000000000002</v>
      </c>
      <c r="X842" s="1">
        <v>1126700000</v>
      </c>
      <c r="Y842" s="1">
        <v>374200000</v>
      </c>
      <c r="Z842">
        <v>0.26491999999999999</v>
      </c>
      <c r="AA842">
        <v>0.1424</v>
      </c>
      <c r="AB842" s="1">
        <v>911200000</v>
      </c>
      <c r="AC842" s="1">
        <v>583390000</v>
      </c>
      <c r="AD842">
        <v>15</v>
      </c>
      <c r="AE842">
        <v>15</v>
      </c>
      <c r="AF842" s="1">
        <v>3.7549999999999998E-5</v>
      </c>
      <c r="AG842" s="1">
        <v>1.9356999999999999E-8</v>
      </c>
      <c r="AH842" s="1">
        <v>3.7530999999999997E-5</v>
      </c>
      <c r="AI842">
        <v>15</v>
      </c>
      <c r="AJ842">
        <v>0</v>
      </c>
      <c r="AK842">
        <v>14</v>
      </c>
      <c r="AL842">
        <v>0</v>
      </c>
      <c r="AM842">
        <v>0</v>
      </c>
      <c r="AN842">
        <v>1</v>
      </c>
      <c r="AO842">
        <v>9.2313999999999993E-2</v>
      </c>
      <c r="AP842">
        <v>0</v>
      </c>
      <c r="AQ842">
        <v>0</v>
      </c>
      <c r="AR842" t="s">
        <v>95</v>
      </c>
      <c r="AS842" t="s">
        <v>95</v>
      </c>
      <c r="AT842" t="s">
        <v>95</v>
      </c>
      <c r="AU842" t="s">
        <v>94</v>
      </c>
      <c r="AV842" t="s">
        <v>95</v>
      </c>
      <c r="AW842" t="s">
        <v>94</v>
      </c>
      <c r="AX842" t="s">
        <v>94</v>
      </c>
      <c r="AY842" t="s">
        <v>94</v>
      </c>
      <c r="AZ842" t="s">
        <v>94</v>
      </c>
      <c r="BA842" t="s">
        <v>94</v>
      </c>
      <c r="BB842" t="s">
        <v>94</v>
      </c>
      <c r="BC842" t="s">
        <v>96</v>
      </c>
      <c r="BD842" t="s">
        <v>94</v>
      </c>
      <c r="BI842">
        <v>0</v>
      </c>
      <c r="BJ842" t="s">
        <v>132</v>
      </c>
      <c r="BK842" t="s">
        <v>138</v>
      </c>
      <c r="BL842">
        <v>0</v>
      </c>
      <c r="BM842">
        <v>1</v>
      </c>
      <c r="BN842">
        <v>0</v>
      </c>
      <c r="BO842">
        <v>0</v>
      </c>
      <c r="BP842">
        <v>0</v>
      </c>
      <c r="BQ842">
        <v>0</v>
      </c>
      <c r="BS842">
        <v>0</v>
      </c>
      <c r="BT842">
        <v>1</v>
      </c>
      <c r="BU842">
        <v>0</v>
      </c>
      <c r="BV842">
        <v>0</v>
      </c>
      <c r="BW842">
        <v>0</v>
      </c>
      <c r="BX842">
        <v>0</v>
      </c>
      <c r="BY842">
        <v>955</v>
      </c>
      <c r="CG842" s="4">
        <v>0</v>
      </c>
      <c r="CH842" s="4">
        <v>1</v>
      </c>
      <c r="CI842" s="5">
        <v>0</v>
      </c>
      <c r="CJ842" s="5">
        <v>0</v>
      </c>
      <c r="CK842" s="5">
        <v>0</v>
      </c>
      <c r="CL842" s="5">
        <v>0</v>
      </c>
    </row>
    <row r="843" spans="1:90" hidden="1" x14ac:dyDescent="0.2">
      <c r="A843" t="s">
        <v>1491</v>
      </c>
      <c r="B843" t="s">
        <v>1408</v>
      </c>
      <c r="C843" t="s">
        <v>1488</v>
      </c>
      <c r="D843">
        <v>1.1000000000000001</v>
      </c>
      <c r="E843" t="s">
        <v>90</v>
      </c>
      <c r="F843" t="s">
        <v>1419</v>
      </c>
      <c r="G843" t="s">
        <v>1420</v>
      </c>
      <c r="H843" t="s">
        <v>1411</v>
      </c>
      <c r="I843">
        <v>1.7822</v>
      </c>
      <c r="K843" s="1">
        <v>191740</v>
      </c>
      <c r="L843">
        <v>2015.1</v>
      </c>
      <c r="M843">
        <v>2.4658000000000002</v>
      </c>
      <c r="N843" s="1">
        <v>176250000000</v>
      </c>
      <c r="Q843" s="1">
        <v>-383850000</v>
      </c>
      <c r="R843">
        <v>0.96506000000000003</v>
      </c>
      <c r="S843">
        <v>0.94759000000000004</v>
      </c>
      <c r="T843" s="1">
        <v>169600</v>
      </c>
      <c r="U843" s="1">
        <v>130010</v>
      </c>
      <c r="Z843">
        <v>0.36841000000000002</v>
      </c>
      <c r="AA843">
        <v>0.18795999999999999</v>
      </c>
      <c r="AB843" s="1">
        <v>721080</v>
      </c>
      <c r="AC843" s="1">
        <v>549650</v>
      </c>
      <c r="AD843">
        <v>10</v>
      </c>
      <c r="AE843">
        <v>10</v>
      </c>
      <c r="AF843" s="1">
        <v>1.7985000000000001E-5</v>
      </c>
      <c r="AG843" s="1">
        <v>1.0477E-7</v>
      </c>
      <c r="AH843" s="1">
        <v>1.7881E-5</v>
      </c>
      <c r="AI843">
        <v>10</v>
      </c>
      <c r="AJ843">
        <v>0</v>
      </c>
      <c r="AK843">
        <v>6</v>
      </c>
      <c r="AL843">
        <v>0</v>
      </c>
      <c r="AM843">
        <v>1</v>
      </c>
      <c r="AN843">
        <v>1</v>
      </c>
      <c r="AO843">
        <v>0.15118999999999999</v>
      </c>
      <c r="AP843">
        <v>0</v>
      </c>
      <c r="AQ843">
        <v>0</v>
      </c>
      <c r="AR843" t="s">
        <v>95</v>
      </c>
      <c r="AS843" t="s">
        <v>95</v>
      </c>
      <c r="AT843" t="s">
        <v>95</v>
      </c>
      <c r="AU843" t="s">
        <v>94</v>
      </c>
      <c r="AV843" t="s">
        <v>95</v>
      </c>
      <c r="AW843" t="s">
        <v>94</v>
      </c>
      <c r="AX843" t="s">
        <v>94</v>
      </c>
      <c r="AY843" t="s">
        <v>94</v>
      </c>
      <c r="AZ843" t="s">
        <v>95</v>
      </c>
      <c r="BA843" t="s">
        <v>94</v>
      </c>
      <c r="BB843" t="s">
        <v>94</v>
      </c>
      <c r="BC843" t="s">
        <v>94</v>
      </c>
      <c r="BD843" t="s">
        <v>94</v>
      </c>
      <c r="BI843">
        <v>0</v>
      </c>
      <c r="BK843" t="s">
        <v>109</v>
      </c>
      <c r="BL843">
        <v>0</v>
      </c>
      <c r="BM843">
        <v>1</v>
      </c>
      <c r="BN843">
        <v>0</v>
      </c>
      <c r="BO843">
        <v>2</v>
      </c>
      <c r="BP843">
        <v>0</v>
      </c>
      <c r="BQ843">
        <v>0</v>
      </c>
      <c r="BS843">
        <v>1</v>
      </c>
      <c r="BT843">
        <v>1</v>
      </c>
      <c r="BU843">
        <v>0</v>
      </c>
      <c r="BV843">
        <v>0</v>
      </c>
      <c r="BW843">
        <v>0</v>
      </c>
      <c r="BX843">
        <v>0</v>
      </c>
      <c r="BY843">
        <v>956</v>
      </c>
      <c r="BZ843" t="s">
        <v>123</v>
      </c>
      <c r="CG843" s="4">
        <v>1</v>
      </c>
      <c r="CH843" s="4">
        <v>1</v>
      </c>
      <c r="CI843" s="5">
        <v>0</v>
      </c>
      <c r="CJ843" s="5">
        <v>0</v>
      </c>
      <c r="CK843" s="5">
        <v>0</v>
      </c>
      <c r="CL843" s="5">
        <v>0</v>
      </c>
    </row>
    <row r="844" spans="1:90" hidden="1" x14ac:dyDescent="0.2">
      <c r="A844" t="s">
        <v>1492</v>
      </c>
      <c r="B844" t="s">
        <v>1408</v>
      </c>
      <c r="C844" t="s">
        <v>1488</v>
      </c>
      <c r="D844">
        <v>1.1000000000000001</v>
      </c>
      <c r="E844" t="s">
        <v>90</v>
      </c>
      <c r="F844" t="s">
        <v>1422</v>
      </c>
      <c r="G844" t="s">
        <v>107</v>
      </c>
      <c r="H844" t="s">
        <v>1411</v>
      </c>
      <c r="I844">
        <v>20.686</v>
      </c>
      <c r="J844">
        <v>1.0528E-3</v>
      </c>
      <c r="K844">
        <v>5.6619999999999999E-4</v>
      </c>
      <c r="L844">
        <v>2008</v>
      </c>
      <c r="M844">
        <v>0.21243999999999999</v>
      </c>
      <c r="N844">
        <v>8.5661999999999995E-3</v>
      </c>
      <c r="O844">
        <v>1555.2</v>
      </c>
      <c r="P844" s="1">
        <v>157470</v>
      </c>
      <c r="Q844">
        <v>-1.1324000000000001</v>
      </c>
      <c r="R844">
        <v>0.57811999999999997</v>
      </c>
      <c r="S844">
        <v>0.49375000000000002</v>
      </c>
      <c r="T844">
        <v>3.0744000000000001E-3</v>
      </c>
      <c r="U844">
        <v>1.8749000000000001E-3</v>
      </c>
      <c r="V844">
        <v>-1.1598999999999999</v>
      </c>
      <c r="W844">
        <v>-1.4298999999999999</v>
      </c>
      <c r="X844">
        <v>6.9563999999999997E-3</v>
      </c>
      <c r="Y844">
        <v>5.0978000000000004E-3</v>
      </c>
      <c r="Z844">
        <v>0.42925999999999997</v>
      </c>
      <c r="AA844">
        <v>0.35792000000000002</v>
      </c>
      <c r="AB844">
        <v>3.5758999999999999E-3</v>
      </c>
      <c r="AC844">
        <v>1.8653000000000001E-3</v>
      </c>
      <c r="AD844">
        <v>19</v>
      </c>
      <c r="AE844">
        <v>19</v>
      </c>
      <c r="AF844">
        <v>2.2835999999999999</v>
      </c>
      <c r="AG844">
        <v>1.5712E-2</v>
      </c>
      <c r="AH844">
        <v>2.2679</v>
      </c>
      <c r="AI844">
        <v>19</v>
      </c>
      <c r="AJ844">
        <v>9</v>
      </c>
      <c r="AK844">
        <v>15</v>
      </c>
      <c r="AL844">
        <v>1</v>
      </c>
      <c r="AM844">
        <v>1</v>
      </c>
      <c r="AN844">
        <v>1</v>
      </c>
      <c r="AO844">
        <v>0.66912000000000005</v>
      </c>
      <c r="AP844">
        <v>1</v>
      </c>
      <c r="AQ844">
        <v>1</v>
      </c>
      <c r="AR844" t="s">
        <v>94</v>
      </c>
      <c r="AS844" t="s">
        <v>95</v>
      </c>
      <c r="AT844" t="s">
        <v>95</v>
      </c>
      <c r="AU844" t="s">
        <v>95</v>
      </c>
      <c r="AV844" t="s">
        <v>95</v>
      </c>
      <c r="AW844" t="s">
        <v>95</v>
      </c>
      <c r="AX844" t="s">
        <v>94</v>
      </c>
      <c r="AY844" t="s">
        <v>95</v>
      </c>
      <c r="AZ844" t="s">
        <v>95</v>
      </c>
      <c r="BA844" t="s">
        <v>94</v>
      </c>
      <c r="BB844" t="s">
        <v>94</v>
      </c>
      <c r="BC844" t="s">
        <v>96</v>
      </c>
      <c r="BD844" t="s">
        <v>94</v>
      </c>
      <c r="BH844" t="s">
        <v>187</v>
      </c>
      <c r="BI844">
        <v>0</v>
      </c>
      <c r="BJ844" t="s">
        <v>108</v>
      </c>
      <c r="BK844" t="s">
        <v>109</v>
      </c>
      <c r="BL844">
        <v>0</v>
      </c>
      <c r="BM844">
        <v>1</v>
      </c>
      <c r="BN844">
        <v>0</v>
      </c>
      <c r="BO844">
        <v>1</v>
      </c>
      <c r="BP844">
        <v>0</v>
      </c>
      <c r="BQ844">
        <v>0</v>
      </c>
      <c r="BS844">
        <v>1</v>
      </c>
      <c r="BT844">
        <v>1</v>
      </c>
      <c r="BU844">
        <v>0</v>
      </c>
      <c r="BV844">
        <v>1</v>
      </c>
      <c r="BW844">
        <v>0</v>
      </c>
      <c r="BX844">
        <v>0</v>
      </c>
      <c r="BY844">
        <v>957</v>
      </c>
      <c r="BZ844" t="s">
        <v>123</v>
      </c>
      <c r="CG844" s="8">
        <v>0</v>
      </c>
      <c r="CH844" s="4">
        <v>1</v>
      </c>
      <c r="CI844" s="5">
        <v>0</v>
      </c>
      <c r="CJ844" s="5">
        <v>1</v>
      </c>
      <c r="CK844" s="5">
        <v>0</v>
      </c>
      <c r="CL844" s="5">
        <v>0</v>
      </c>
    </row>
    <row r="845" spans="1:90" hidden="1" x14ac:dyDescent="0.2">
      <c r="A845" t="s">
        <v>1493</v>
      </c>
      <c r="B845" t="s">
        <v>1408</v>
      </c>
      <c r="C845" t="s">
        <v>1488</v>
      </c>
      <c r="D845">
        <v>2.1</v>
      </c>
      <c r="E845" t="s">
        <v>1424</v>
      </c>
      <c r="F845" t="s">
        <v>1425</v>
      </c>
      <c r="G845" t="s">
        <v>92</v>
      </c>
      <c r="H845" t="s">
        <v>1411</v>
      </c>
      <c r="I845">
        <v>-7.0793999999999996E-2</v>
      </c>
      <c r="J845">
        <v>-7.0791999999999994E-2</v>
      </c>
      <c r="K845">
        <v>-2.8565</v>
      </c>
      <c r="L845">
        <v>1851.5</v>
      </c>
      <c r="M845">
        <v>-62.073999999999998</v>
      </c>
      <c r="N845" s="1">
        <v>3036300</v>
      </c>
      <c r="O845">
        <v>88.156000000000006</v>
      </c>
      <c r="P845">
        <v>1999.1</v>
      </c>
      <c r="Q845">
        <v>5786</v>
      </c>
      <c r="R845">
        <v>0.47255999999999998</v>
      </c>
      <c r="S845">
        <v>0.36707000000000001</v>
      </c>
      <c r="T845">
        <v>17.75</v>
      </c>
      <c r="U845">
        <v>12.407</v>
      </c>
      <c r="V845">
        <v>0.47255999999999998</v>
      </c>
      <c r="W845">
        <v>0.40662999999999999</v>
      </c>
      <c r="X845">
        <v>17.75</v>
      </c>
      <c r="Y845">
        <v>12.407</v>
      </c>
      <c r="Z845">
        <v>0.40976000000000001</v>
      </c>
      <c r="AA845">
        <v>0.33598</v>
      </c>
      <c r="AB845">
        <v>18.777000000000001</v>
      </c>
      <c r="AC845">
        <v>12.753</v>
      </c>
      <c r="AD845">
        <v>19</v>
      </c>
      <c r="AE845">
        <v>19</v>
      </c>
      <c r="AF845" s="1">
        <v>4.4464E-5</v>
      </c>
      <c r="AG845" s="1">
        <v>8.4363999999999994E-6</v>
      </c>
      <c r="AH845" s="1">
        <v>3.6028000000000001E-5</v>
      </c>
      <c r="AI845">
        <v>19</v>
      </c>
      <c r="AJ845">
        <v>18</v>
      </c>
      <c r="AK845">
        <v>2</v>
      </c>
      <c r="AL845">
        <v>0</v>
      </c>
      <c r="AM845">
        <v>1</v>
      </c>
      <c r="AN845">
        <v>1</v>
      </c>
      <c r="AO845">
        <v>0.69964000000000004</v>
      </c>
      <c r="AP845">
        <v>0</v>
      </c>
      <c r="AQ845">
        <v>0</v>
      </c>
      <c r="AR845" t="s">
        <v>94</v>
      </c>
      <c r="AS845" t="s">
        <v>95</v>
      </c>
      <c r="AT845" t="s">
        <v>95</v>
      </c>
      <c r="AU845" t="s">
        <v>95</v>
      </c>
      <c r="AV845" t="s">
        <v>95</v>
      </c>
      <c r="AW845" t="s">
        <v>95</v>
      </c>
      <c r="AX845" t="s">
        <v>94</v>
      </c>
      <c r="AY845" t="s">
        <v>94</v>
      </c>
      <c r="AZ845" t="s">
        <v>95</v>
      </c>
      <c r="BA845" t="s">
        <v>94</v>
      </c>
      <c r="BB845" t="s">
        <v>94</v>
      </c>
      <c r="BC845" t="s">
        <v>94</v>
      </c>
      <c r="BD845" t="s">
        <v>94</v>
      </c>
      <c r="BE845">
        <v>2</v>
      </c>
      <c r="BH845" t="s">
        <v>1426</v>
      </c>
      <c r="BI845">
        <v>0</v>
      </c>
      <c r="BL845">
        <v>1</v>
      </c>
      <c r="BM845">
        <v>1</v>
      </c>
      <c r="BN845">
        <v>0</v>
      </c>
      <c r="BO845">
        <v>0</v>
      </c>
      <c r="BP845">
        <v>0</v>
      </c>
      <c r="BQ845">
        <v>1</v>
      </c>
      <c r="BS845">
        <v>1</v>
      </c>
      <c r="BT845">
        <v>1</v>
      </c>
      <c r="BU845">
        <v>0</v>
      </c>
      <c r="BV845">
        <v>0</v>
      </c>
      <c r="BW845">
        <v>0</v>
      </c>
      <c r="BX845">
        <v>1</v>
      </c>
      <c r="BY845">
        <v>958</v>
      </c>
      <c r="CG845" s="4">
        <v>1</v>
      </c>
      <c r="CH845" s="4">
        <v>1</v>
      </c>
      <c r="CI845" s="5">
        <v>0</v>
      </c>
      <c r="CJ845" s="5">
        <v>0</v>
      </c>
      <c r="CK845" s="5">
        <v>0</v>
      </c>
      <c r="CL845" s="5">
        <v>1</v>
      </c>
    </row>
    <row r="846" spans="1:90" hidden="1" x14ac:dyDescent="0.2">
      <c r="A846" t="s">
        <v>1494</v>
      </c>
      <c r="B846" t="s">
        <v>1408</v>
      </c>
      <c r="C846" t="s">
        <v>1488</v>
      </c>
      <c r="D846">
        <v>2.7</v>
      </c>
      <c r="E846" t="s">
        <v>1428</v>
      </c>
      <c r="F846" t="s">
        <v>1429</v>
      </c>
      <c r="G846" t="s">
        <v>92</v>
      </c>
      <c r="H846" t="s">
        <v>1411</v>
      </c>
      <c r="I846">
        <v>0.40300000000000002</v>
      </c>
      <c r="J846">
        <v>5.0105999999999998E-2</v>
      </c>
      <c r="K846">
        <v>2.6135999999999999</v>
      </c>
      <c r="L846">
        <v>2005</v>
      </c>
      <c r="M846">
        <v>10.904</v>
      </c>
      <c r="N846">
        <v>58.122</v>
      </c>
      <c r="O846">
        <v>1.1882999999999999</v>
      </c>
      <c r="P846">
        <v>1938.8</v>
      </c>
      <c r="Q846">
        <v>-5209.7</v>
      </c>
      <c r="R846">
        <v>0.16541</v>
      </c>
      <c r="S846">
        <v>-1.503E-3</v>
      </c>
      <c r="T846">
        <v>37.598999999999997</v>
      </c>
      <c r="U846">
        <v>20.420999999999999</v>
      </c>
      <c r="V846">
        <v>9.6723000000000003E-2</v>
      </c>
      <c r="W846">
        <v>-1.6187E-2</v>
      </c>
      <c r="X846">
        <v>39.116</v>
      </c>
      <c r="Y846">
        <v>22.719000000000001</v>
      </c>
      <c r="Z846">
        <v>0.12098</v>
      </c>
      <c r="AA846">
        <v>1.1103999999999999E-2</v>
      </c>
      <c r="AB846">
        <v>38.587000000000003</v>
      </c>
      <c r="AC846">
        <v>21.681999999999999</v>
      </c>
      <c r="AD846">
        <v>19</v>
      </c>
      <c r="AE846">
        <v>19</v>
      </c>
      <c r="AF846">
        <v>3.4727999999999999</v>
      </c>
      <c r="AG846">
        <v>0.15547</v>
      </c>
      <c r="AH846">
        <v>3.3172999999999999</v>
      </c>
      <c r="AI846">
        <v>19</v>
      </c>
      <c r="AJ846">
        <v>3</v>
      </c>
      <c r="AK846">
        <v>14</v>
      </c>
      <c r="AL846">
        <v>1</v>
      </c>
      <c r="AM846">
        <v>1</v>
      </c>
      <c r="AN846">
        <v>1</v>
      </c>
      <c r="AO846">
        <v>0.49919000000000002</v>
      </c>
      <c r="AP846">
        <v>0</v>
      </c>
      <c r="AQ846">
        <v>0</v>
      </c>
      <c r="AR846" t="s">
        <v>96</v>
      </c>
      <c r="AS846" t="s">
        <v>95</v>
      </c>
      <c r="AT846" t="s">
        <v>95</v>
      </c>
      <c r="AU846" t="s">
        <v>94</v>
      </c>
      <c r="AV846" t="s">
        <v>94</v>
      </c>
      <c r="AW846" t="s">
        <v>94</v>
      </c>
      <c r="AX846" t="s">
        <v>94</v>
      </c>
      <c r="AY846" t="s">
        <v>95</v>
      </c>
      <c r="AZ846" t="s">
        <v>94</v>
      </c>
      <c r="BA846" t="s">
        <v>96</v>
      </c>
      <c r="BB846" t="s">
        <v>94</v>
      </c>
      <c r="BC846" t="s">
        <v>96</v>
      </c>
      <c r="BD846" t="s">
        <v>94</v>
      </c>
      <c r="BE846">
        <v>4</v>
      </c>
      <c r="BG846" t="s">
        <v>1430</v>
      </c>
      <c r="BI846">
        <v>0</v>
      </c>
      <c r="BL846">
        <v>1</v>
      </c>
      <c r="BM846">
        <v>1</v>
      </c>
      <c r="BN846">
        <v>0</v>
      </c>
      <c r="BO846">
        <v>0</v>
      </c>
      <c r="BP846">
        <v>0</v>
      </c>
      <c r="BQ846">
        <v>1</v>
      </c>
      <c r="BS846">
        <v>1</v>
      </c>
      <c r="BT846">
        <v>1</v>
      </c>
      <c r="BU846">
        <v>0</v>
      </c>
      <c r="BV846">
        <v>0</v>
      </c>
      <c r="BW846">
        <v>0</v>
      </c>
      <c r="BX846">
        <v>1</v>
      </c>
      <c r="BY846">
        <v>959</v>
      </c>
      <c r="CG846" s="4">
        <v>1</v>
      </c>
      <c r="CH846" s="4">
        <v>1</v>
      </c>
      <c r="CI846" s="5">
        <v>0</v>
      </c>
      <c r="CJ846" s="5">
        <v>0</v>
      </c>
      <c r="CK846" s="5">
        <v>0</v>
      </c>
      <c r="CL846" s="5">
        <v>1</v>
      </c>
    </row>
    <row r="847" spans="1:90" hidden="1" x14ac:dyDescent="0.2">
      <c r="A847" t="s">
        <v>1495</v>
      </c>
      <c r="B847" t="s">
        <v>1408</v>
      </c>
      <c r="C847" t="s">
        <v>1488</v>
      </c>
      <c r="D847">
        <v>3.2</v>
      </c>
      <c r="E847" t="s">
        <v>505</v>
      </c>
      <c r="F847" t="s">
        <v>1432</v>
      </c>
      <c r="G847" t="s">
        <v>92</v>
      </c>
      <c r="H847" t="s">
        <v>1411</v>
      </c>
      <c r="I847">
        <v>-0.45950999999999997</v>
      </c>
      <c r="J847">
        <v>-2.0618000000000001E-2</v>
      </c>
      <c r="K847">
        <v>-9.2265999999999997E-3</v>
      </c>
      <c r="L847">
        <v>2019.7</v>
      </c>
      <c r="M847">
        <v>-9.5633999999999997</v>
      </c>
      <c r="N847">
        <v>0.46733000000000002</v>
      </c>
      <c r="O847">
        <v>1.6006</v>
      </c>
      <c r="P847">
        <v>1948.7</v>
      </c>
      <c r="Q847">
        <v>18.998999999999999</v>
      </c>
      <c r="R847">
        <v>0.15412000000000001</v>
      </c>
      <c r="S847">
        <v>-0.69176000000000004</v>
      </c>
      <c r="T847">
        <v>8.6056999999999995E-2</v>
      </c>
      <c r="U847">
        <v>7.1052000000000004E-2</v>
      </c>
      <c r="V847">
        <v>0.10624</v>
      </c>
      <c r="W847">
        <v>-0.34065000000000001</v>
      </c>
      <c r="X847">
        <v>8.8458999999999996E-2</v>
      </c>
      <c r="Y847">
        <v>7.7713000000000004E-2</v>
      </c>
      <c r="Z847">
        <v>0.11033</v>
      </c>
      <c r="AA847">
        <v>-0.33450000000000002</v>
      </c>
      <c r="AB847">
        <v>8.8256000000000001E-2</v>
      </c>
      <c r="AC847">
        <v>7.7549000000000007E-2</v>
      </c>
      <c r="AD847">
        <v>7</v>
      </c>
      <c r="AE847">
        <v>7</v>
      </c>
      <c r="AF847">
        <v>1.1341000000000001</v>
      </c>
      <c r="AG847">
        <v>0.53495999999999999</v>
      </c>
      <c r="AH847">
        <v>0.59914999999999996</v>
      </c>
      <c r="AI847">
        <v>10</v>
      </c>
      <c r="AJ847">
        <v>4</v>
      </c>
      <c r="AK847">
        <v>2</v>
      </c>
      <c r="AL847">
        <v>1</v>
      </c>
      <c r="AM847">
        <v>1</v>
      </c>
      <c r="AN847">
        <v>1</v>
      </c>
      <c r="AO847">
        <v>0.82716999999999996</v>
      </c>
      <c r="AP847">
        <v>1</v>
      </c>
      <c r="AQ847">
        <v>1</v>
      </c>
      <c r="AR847" t="s">
        <v>96</v>
      </c>
      <c r="AS847" t="s">
        <v>95</v>
      </c>
      <c r="AT847" t="s">
        <v>95</v>
      </c>
      <c r="AU847" t="s">
        <v>95</v>
      </c>
      <c r="AV847" t="s">
        <v>95</v>
      </c>
      <c r="AW847" t="s">
        <v>95</v>
      </c>
      <c r="AX847" t="s">
        <v>95</v>
      </c>
      <c r="AY847" t="s">
        <v>95</v>
      </c>
      <c r="AZ847" t="s">
        <v>94</v>
      </c>
      <c r="BA847" t="s">
        <v>96</v>
      </c>
      <c r="BB847" t="s">
        <v>94</v>
      </c>
      <c r="BC847" t="s">
        <v>96</v>
      </c>
      <c r="BD847" t="s">
        <v>94</v>
      </c>
      <c r="BE847">
        <v>3</v>
      </c>
      <c r="BG847" t="s">
        <v>1430</v>
      </c>
      <c r="BI847">
        <v>0</v>
      </c>
      <c r="BL847">
        <v>1</v>
      </c>
      <c r="BM847">
        <v>1</v>
      </c>
      <c r="BN847">
        <v>0</v>
      </c>
      <c r="BO847">
        <v>0</v>
      </c>
      <c r="BP847">
        <v>0</v>
      </c>
      <c r="BQ847">
        <v>0</v>
      </c>
      <c r="BS847">
        <v>1</v>
      </c>
      <c r="BT847">
        <v>1</v>
      </c>
      <c r="BU847">
        <v>0</v>
      </c>
      <c r="BV847">
        <v>0</v>
      </c>
      <c r="BW847">
        <v>0</v>
      </c>
      <c r="BX847">
        <v>0</v>
      </c>
      <c r="BY847">
        <v>960</v>
      </c>
      <c r="CG847" s="4">
        <v>1</v>
      </c>
      <c r="CH847" s="4">
        <v>1</v>
      </c>
      <c r="CI847" s="5">
        <v>0</v>
      </c>
      <c r="CJ847" s="5">
        <v>0</v>
      </c>
      <c r="CK847" s="5">
        <v>0</v>
      </c>
      <c r="CL847" s="5">
        <v>0</v>
      </c>
    </row>
    <row r="848" spans="1:90" hidden="1" x14ac:dyDescent="0.2">
      <c r="A848" t="s">
        <v>1496</v>
      </c>
      <c r="B848" t="s">
        <v>1408</v>
      </c>
      <c r="C848" t="s">
        <v>1488</v>
      </c>
      <c r="D848">
        <v>3.2</v>
      </c>
      <c r="E848" t="s">
        <v>505</v>
      </c>
      <c r="F848" t="s">
        <v>1436</v>
      </c>
      <c r="G848" t="s">
        <v>92</v>
      </c>
      <c r="H848" t="s">
        <v>1411</v>
      </c>
      <c r="I848">
        <v>-1.8644999999999998E-2</v>
      </c>
      <c r="J848">
        <v>-2.7019000000000001E-4</v>
      </c>
      <c r="K848">
        <v>-1.2788000000000001E-2</v>
      </c>
      <c r="L848">
        <v>1583.7</v>
      </c>
      <c r="M848">
        <v>-235.69</v>
      </c>
      <c r="N848">
        <v>1926</v>
      </c>
      <c r="O848">
        <v>-1544.5</v>
      </c>
      <c r="P848" s="1">
        <v>-152640</v>
      </c>
      <c r="Q848">
        <v>26.388999999999999</v>
      </c>
      <c r="R848">
        <v>0.45518999999999998</v>
      </c>
      <c r="S848">
        <v>0.34622999999999998</v>
      </c>
      <c r="T848">
        <v>7.7192999999999998E-2</v>
      </c>
      <c r="U848">
        <v>5.9172000000000002E-2</v>
      </c>
      <c r="V848">
        <v>-44.360999999999997</v>
      </c>
      <c r="W848">
        <v>-50.030999999999999</v>
      </c>
      <c r="X848">
        <v>0.70437000000000005</v>
      </c>
      <c r="Y848">
        <v>0.69655999999999996</v>
      </c>
      <c r="Z848">
        <v>0.44857999999999998</v>
      </c>
      <c r="AA848">
        <v>0.37966</v>
      </c>
      <c r="AB848">
        <v>7.7660000000000007E-2</v>
      </c>
      <c r="AC848">
        <v>5.9295E-2</v>
      </c>
      <c r="AD848">
        <v>19</v>
      </c>
      <c r="AE848">
        <v>19</v>
      </c>
      <c r="AF848">
        <v>4.7194000000000001E-4</v>
      </c>
      <c r="AG848">
        <v>2.6591000000000001E-4</v>
      </c>
      <c r="AH848">
        <v>2.0603E-4</v>
      </c>
      <c r="AI848">
        <v>19</v>
      </c>
      <c r="AJ848">
        <v>18</v>
      </c>
      <c r="AK848">
        <v>7</v>
      </c>
      <c r="AL848">
        <v>0</v>
      </c>
      <c r="AM848">
        <v>1</v>
      </c>
      <c r="AN848">
        <v>0</v>
      </c>
      <c r="AO848">
        <v>0.92971999999999999</v>
      </c>
      <c r="AP848">
        <v>1</v>
      </c>
      <c r="AQ848">
        <v>1</v>
      </c>
      <c r="AR848" t="s">
        <v>94</v>
      </c>
      <c r="AS848" t="s">
        <v>95</v>
      </c>
      <c r="AT848" t="s">
        <v>95</v>
      </c>
      <c r="AU848" t="s">
        <v>95</v>
      </c>
      <c r="AV848" t="s">
        <v>95</v>
      </c>
      <c r="AW848" t="s">
        <v>95</v>
      </c>
      <c r="AX848" t="s">
        <v>95</v>
      </c>
      <c r="AY848" t="s">
        <v>94</v>
      </c>
      <c r="AZ848" t="s">
        <v>95</v>
      </c>
      <c r="BA848" t="s">
        <v>94</v>
      </c>
      <c r="BB848" t="s">
        <v>95</v>
      </c>
      <c r="BC848" t="s">
        <v>94</v>
      </c>
      <c r="BD848" t="s">
        <v>95</v>
      </c>
      <c r="BE848">
        <v>2</v>
      </c>
      <c r="BI848">
        <v>0</v>
      </c>
      <c r="BL848">
        <v>1</v>
      </c>
      <c r="BM848">
        <v>1</v>
      </c>
      <c r="BN848">
        <v>0</v>
      </c>
      <c r="BO848">
        <v>0</v>
      </c>
      <c r="BP848">
        <v>0</v>
      </c>
      <c r="BQ848">
        <v>1</v>
      </c>
      <c r="BS848">
        <v>1</v>
      </c>
      <c r="BT848">
        <v>1</v>
      </c>
      <c r="BU848">
        <v>0</v>
      </c>
      <c r="BV848">
        <v>0</v>
      </c>
      <c r="BW848">
        <v>0</v>
      </c>
      <c r="BX848">
        <v>1</v>
      </c>
      <c r="BY848">
        <v>961</v>
      </c>
      <c r="CG848" s="4">
        <v>1</v>
      </c>
      <c r="CH848" s="4">
        <v>1</v>
      </c>
      <c r="CI848" s="5">
        <v>0</v>
      </c>
      <c r="CJ848" s="5">
        <v>0</v>
      </c>
      <c r="CK848" s="5">
        <v>0</v>
      </c>
      <c r="CL848" s="5">
        <v>1</v>
      </c>
    </row>
    <row r="849" spans="1:90" hidden="1" x14ac:dyDescent="0.2">
      <c r="A849" t="s">
        <v>1497</v>
      </c>
      <c r="B849" t="s">
        <v>1408</v>
      </c>
      <c r="C849" t="s">
        <v>1488</v>
      </c>
      <c r="D849">
        <v>3.5</v>
      </c>
      <c r="E849" t="s">
        <v>317</v>
      </c>
      <c r="F849" t="s">
        <v>318</v>
      </c>
      <c r="G849" t="s">
        <v>319</v>
      </c>
      <c r="H849" t="s">
        <v>1411</v>
      </c>
      <c r="I849">
        <v>0.17177000000000001</v>
      </c>
      <c r="J849">
        <v>6.5345E-2</v>
      </c>
      <c r="K849">
        <v>0.39591999999999999</v>
      </c>
      <c r="L849">
        <v>2009.4</v>
      </c>
      <c r="M849">
        <v>25.582999999999998</v>
      </c>
      <c r="N849">
        <v>16.745999999999999</v>
      </c>
      <c r="O849">
        <v>9.4070999999999998</v>
      </c>
      <c r="P849">
        <v>2013.7</v>
      </c>
      <c r="Q849">
        <v>-786.76</v>
      </c>
      <c r="R849">
        <v>0.96677000000000002</v>
      </c>
      <c r="S849">
        <v>0.96433999999999997</v>
      </c>
      <c r="T849">
        <v>0.99221999999999999</v>
      </c>
      <c r="U849">
        <v>0.73319000000000001</v>
      </c>
      <c r="V849">
        <v>0.91051000000000004</v>
      </c>
      <c r="W849">
        <v>0.90625</v>
      </c>
      <c r="X849">
        <v>1.6283000000000001</v>
      </c>
      <c r="Y849">
        <v>1.3792</v>
      </c>
      <c r="Z849">
        <v>0.89237999999999995</v>
      </c>
      <c r="AA849">
        <v>0.88726000000000005</v>
      </c>
      <c r="AB849">
        <v>1.7856000000000001</v>
      </c>
      <c r="AC849">
        <v>1.4514</v>
      </c>
      <c r="AD849">
        <v>45</v>
      </c>
      <c r="AE849">
        <v>38</v>
      </c>
      <c r="AF849">
        <v>0.89573999999999998</v>
      </c>
      <c r="AG849">
        <v>5.9715999999999998E-2</v>
      </c>
      <c r="AH849">
        <v>0.83601999999999999</v>
      </c>
      <c r="AI849">
        <v>38</v>
      </c>
      <c r="AJ849">
        <v>3</v>
      </c>
      <c r="AK849">
        <v>37</v>
      </c>
      <c r="AL849">
        <v>0</v>
      </c>
      <c r="AM849">
        <v>0</v>
      </c>
      <c r="AN849">
        <v>0</v>
      </c>
      <c r="AO849">
        <v>0.95592999999999995</v>
      </c>
      <c r="AP849">
        <v>0</v>
      </c>
      <c r="AQ849">
        <v>1</v>
      </c>
      <c r="AR849" t="s">
        <v>95</v>
      </c>
      <c r="AS849" t="s">
        <v>95</v>
      </c>
      <c r="AT849" t="s">
        <v>95</v>
      </c>
      <c r="AU849" t="s">
        <v>95</v>
      </c>
      <c r="AV849" t="s">
        <v>95</v>
      </c>
      <c r="AW849" t="s">
        <v>95</v>
      </c>
      <c r="AX849" t="s">
        <v>95</v>
      </c>
      <c r="AY849" t="s">
        <v>95</v>
      </c>
      <c r="AZ849" t="s">
        <v>95</v>
      </c>
      <c r="BA849" t="s">
        <v>95</v>
      </c>
      <c r="BB849" t="s">
        <v>95</v>
      </c>
      <c r="BC849" t="s">
        <v>95</v>
      </c>
      <c r="BD849" t="s">
        <v>95</v>
      </c>
      <c r="BI849">
        <v>0</v>
      </c>
      <c r="BJ849" t="s">
        <v>137</v>
      </c>
      <c r="BK849" t="s">
        <v>133</v>
      </c>
      <c r="BL849">
        <v>1</v>
      </c>
      <c r="BM849">
        <v>1</v>
      </c>
      <c r="BN849">
        <v>0</v>
      </c>
      <c r="BO849">
        <v>0</v>
      </c>
      <c r="BP849">
        <v>0</v>
      </c>
      <c r="BQ849">
        <v>1</v>
      </c>
      <c r="BS849">
        <v>1</v>
      </c>
      <c r="BT849">
        <v>1</v>
      </c>
      <c r="BU849">
        <v>0</v>
      </c>
      <c r="BV849">
        <v>0</v>
      </c>
      <c r="BW849">
        <v>0</v>
      </c>
      <c r="BX849">
        <v>1</v>
      </c>
      <c r="BY849">
        <v>962</v>
      </c>
      <c r="CG849" s="4">
        <v>1</v>
      </c>
      <c r="CH849" s="4">
        <v>1</v>
      </c>
      <c r="CI849" s="5">
        <v>0</v>
      </c>
      <c r="CJ849" s="5">
        <v>0</v>
      </c>
      <c r="CK849" s="5">
        <v>0</v>
      </c>
      <c r="CL849" s="5">
        <v>1</v>
      </c>
    </row>
    <row r="850" spans="1:90" hidden="1" x14ac:dyDescent="0.2">
      <c r="A850" t="s">
        <v>1498</v>
      </c>
      <c r="B850" t="s">
        <v>1408</v>
      </c>
      <c r="C850" t="s">
        <v>1488</v>
      </c>
      <c r="D850">
        <v>3.5</v>
      </c>
      <c r="E850" t="s">
        <v>317</v>
      </c>
      <c r="F850" t="s">
        <v>321</v>
      </c>
      <c r="G850" t="s">
        <v>322</v>
      </c>
      <c r="H850" t="s">
        <v>1411</v>
      </c>
      <c r="I850">
        <v>26.643999999999998</v>
      </c>
      <c r="J850">
        <v>1.9704000000000002E-3</v>
      </c>
      <c r="K850">
        <v>1.0671999999999999E-2</v>
      </c>
      <c r="L850">
        <v>2006.3</v>
      </c>
      <c r="M850">
        <v>0.16492999999999999</v>
      </c>
      <c r="N850">
        <v>0.66666999999999998</v>
      </c>
      <c r="O850">
        <v>1555</v>
      </c>
      <c r="P850" s="1">
        <v>157470</v>
      </c>
      <c r="Q850">
        <v>-21.032</v>
      </c>
      <c r="R850">
        <v>0.125</v>
      </c>
      <c r="S850">
        <v>6.0976000000000002E-2</v>
      </c>
      <c r="T850">
        <v>0.68313000000000001</v>
      </c>
      <c r="U850">
        <v>0.36297000000000001</v>
      </c>
      <c r="V850">
        <v>-0.20832999999999999</v>
      </c>
      <c r="W850">
        <v>-0.26587</v>
      </c>
      <c r="X850">
        <v>0.80276999999999998</v>
      </c>
      <c r="Y850">
        <v>0.33333000000000002</v>
      </c>
      <c r="Z850">
        <v>3.6018000000000001E-2</v>
      </c>
      <c r="AA850">
        <v>-9.8861000000000001E-3</v>
      </c>
      <c r="AB850">
        <v>0.71701999999999999</v>
      </c>
      <c r="AC850">
        <v>0.47619</v>
      </c>
      <c r="AD850">
        <v>45</v>
      </c>
      <c r="AE850">
        <v>11</v>
      </c>
      <c r="AF850">
        <v>6</v>
      </c>
      <c r="AG850">
        <v>1.5</v>
      </c>
      <c r="AH850">
        <v>4.5</v>
      </c>
      <c r="AI850">
        <v>35</v>
      </c>
      <c r="AJ850">
        <v>13</v>
      </c>
      <c r="AK850">
        <v>34</v>
      </c>
      <c r="AL850">
        <v>1</v>
      </c>
      <c r="AM850">
        <v>0</v>
      </c>
      <c r="AN850">
        <v>1</v>
      </c>
      <c r="AO850">
        <v>0.44828000000000001</v>
      </c>
      <c r="AP850">
        <v>0</v>
      </c>
      <c r="AQ850">
        <v>1</v>
      </c>
      <c r="AR850" t="s">
        <v>96</v>
      </c>
      <c r="AS850" t="s">
        <v>95</v>
      </c>
      <c r="AT850" t="s">
        <v>95</v>
      </c>
      <c r="AU850" t="s">
        <v>94</v>
      </c>
      <c r="AV850" t="s">
        <v>94</v>
      </c>
      <c r="AW850" t="s">
        <v>94</v>
      </c>
      <c r="AX850" t="s">
        <v>94</v>
      </c>
      <c r="AY850" t="s">
        <v>95</v>
      </c>
      <c r="AZ850" t="s">
        <v>94</v>
      </c>
      <c r="BA850" t="s">
        <v>96</v>
      </c>
      <c r="BB850" t="s">
        <v>94</v>
      </c>
      <c r="BC850" t="s">
        <v>96</v>
      </c>
      <c r="BD850" t="s">
        <v>94</v>
      </c>
      <c r="BI850">
        <v>0</v>
      </c>
      <c r="BJ850" t="s">
        <v>132</v>
      </c>
      <c r="BK850" t="s">
        <v>133</v>
      </c>
      <c r="BL850">
        <v>0</v>
      </c>
      <c r="BM850">
        <v>1</v>
      </c>
      <c r="BN850">
        <v>0</v>
      </c>
      <c r="BO850">
        <v>0</v>
      </c>
      <c r="BP850">
        <v>0</v>
      </c>
      <c r="BQ850">
        <v>0</v>
      </c>
      <c r="BS850">
        <v>0</v>
      </c>
      <c r="BT850">
        <v>1</v>
      </c>
      <c r="BU850">
        <v>0</v>
      </c>
      <c r="BV850">
        <v>0</v>
      </c>
      <c r="BW850">
        <v>0</v>
      </c>
      <c r="BX850">
        <v>0</v>
      </c>
      <c r="BY850">
        <v>963</v>
      </c>
      <c r="CG850" s="4">
        <v>0</v>
      </c>
      <c r="CH850" s="4">
        <v>1</v>
      </c>
      <c r="CI850" s="5">
        <v>0</v>
      </c>
      <c r="CJ850" s="5">
        <v>0</v>
      </c>
      <c r="CK850" s="5">
        <v>0</v>
      </c>
      <c r="CL850" s="5">
        <v>0</v>
      </c>
    </row>
    <row r="851" spans="1:90" hidden="1" x14ac:dyDescent="0.2">
      <c r="A851" t="s">
        <v>1499</v>
      </c>
      <c r="B851" t="s">
        <v>1408</v>
      </c>
      <c r="C851" t="s">
        <v>1488</v>
      </c>
      <c r="D851">
        <v>3.5</v>
      </c>
      <c r="E851" t="s">
        <v>317</v>
      </c>
      <c r="F851" t="s">
        <v>325</v>
      </c>
      <c r="G851" t="s">
        <v>326</v>
      </c>
      <c r="H851" t="s">
        <v>1411</v>
      </c>
      <c r="I851">
        <v>47.773000000000003</v>
      </c>
      <c r="J851">
        <v>1.6884999999999999E-3</v>
      </c>
      <c r="K851">
        <v>7.3781000000000003E-3</v>
      </c>
      <c r="L851">
        <v>2008.2</v>
      </c>
      <c r="M851">
        <v>9.1986999999999999E-2</v>
      </c>
      <c r="N851">
        <v>0.3125</v>
      </c>
      <c r="O851">
        <v>1554.9</v>
      </c>
      <c r="P851" s="1">
        <v>157470</v>
      </c>
      <c r="Q851">
        <v>-14.66</v>
      </c>
      <c r="R851">
        <v>0.11924</v>
      </c>
      <c r="S851">
        <v>5.4797999999999999E-2</v>
      </c>
      <c r="T851">
        <v>0.40654000000000001</v>
      </c>
      <c r="U851">
        <v>0.18056</v>
      </c>
      <c r="V851">
        <v>-6.5789E-2</v>
      </c>
      <c r="W851">
        <v>-0.11654</v>
      </c>
      <c r="X851">
        <v>0.44721</v>
      </c>
      <c r="Y851">
        <v>0.11111</v>
      </c>
      <c r="Z851">
        <v>4.8929E-2</v>
      </c>
      <c r="AA851">
        <v>3.6394999999999999E-3</v>
      </c>
      <c r="AB851">
        <v>0.42246</v>
      </c>
      <c r="AC851">
        <v>0.20399</v>
      </c>
      <c r="AD851">
        <v>45</v>
      </c>
      <c r="AE851">
        <v>3</v>
      </c>
      <c r="AF851">
        <v>6.4</v>
      </c>
      <c r="AG851">
        <v>3.2</v>
      </c>
      <c r="AH851">
        <v>3.2</v>
      </c>
      <c r="AI851">
        <v>14</v>
      </c>
      <c r="AJ851">
        <v>13</v>
      </c>
      <c r="AK851">
        <v>0</v>
      </c>
      <c r="AL851">
        <v>0</v>
      </c>
      <c r="AM851">
        <v>0</v>
      </c>
      <c r="AN851">
        <v>1</v>
      </c>
      <c r="AO851">
        <v>0</v>
      </c>
      <c r="AP851">
        <v>0</v>
      </c>
      <c r="AQ851">
        <v>1</v>
      </c>
      <c r="AR851" t="s">
        <v>96</v>
      </c>
      <c r="AS851" t="s">
        <v>94</v>
      </c>
      <c r="AT851" t="s">
        <v>94</v>
      </c>
      <c r="AU851" t="s">
        <v>94</v>
      </c>
      <c r="AV851" t="s">
        <v>94</v>
      </c>
      <c r="AW851" t="s">
        <v>94</v>
      </c>
      <c r="AX851" t="s">
        <v>94</v>
      </c>
      <c r="AY851" t="s">
        <v>95</v>
      </c>
      <c r="AZ851" t="s">
        <v>94</v>
      </c>
      <c r="BA851" t="s">
        <v>96</v>
      </c>
      <c r="BB851" t="s">
        <v>94</v>
      </c>
      <c r="BC851" t="s">
        <v>96</v>
      </c>
      <c r="BD851" t="s">
        <v>94</v>
      </c>
      <c r="BI851">
        <v>0</v>
      </c>
      <c r="BJ851" t="s">
        <v>132</v>
      </c>
      <c r="BK851" t="s">
        <v>133</v>
      </c>
      <c r="BL851">
        <v>0</v>
      </c>
      <c r="BM851">
        <v>1</v>
      </c>
      <c r="BN851">
        <v>0</v>
      </c>
      <c r="BO851">
        <v>0</v>
      </c>
      <c r="BP851">
        <v>0</v>
      </c>
      <c r="BQ851">
        <v>0</v>
      </c>
      <c r="BS851">
        <v>0</v>
      </c>
      <c r="BT851">
        <v>0</v>
      </c>
      <c r="BU851">
        <v>0</v>
      </c>
      <c r="BV851">
        <v>0</v>
      </c>
      <c r="BW851">
        <v>0</v>
      </c>
      <c r="BX851">
        <v>0</v>
      </c>
      <c r="BY851">
        <v>964</v>
      </c>
      <c r="CA851" t="s">
        <v>123</v>
      </c>
      <c r="CG851" s="4">
        <v>0</v>
      </c>
      <c r="CH851" s="4">
        <v>1</v>
      </c>
      <c r="CI851" s="5">
        <v>0</v>
      </c>
      <c r="CJ851" s="5">
        <v>0</v>
      </c>
      <c r="CK851" s="5">
        <v>0</v>
      </c>
      <c r="CL851" s="5">
        <v>0</v>
      </c>
    </row>
    <row r="852" spans="1:90" hidden="1" x14ac:dyDescent="0.2">
      <c r="A852" t="s">
        <v>1500</v>
      </c>
      <c r="B852" t="s">
        <v>1408</v>
      </c>
      <c r="C852" t="s">
        <v>1488</v>
      </c>
      <c r="D852">
        <v>3.5</v>
      </c>
      <c r="E852" t="s">
        <v>317</v>
      </c>
      <c r="F852" t="s">
        <v>328</v>
      </c>
      <c r="G852" t="s">
        <v>329</v>
      </c>
      <c r="H852" t="s">
        <v>1411</v>
      </c>
      <c r="I852">
        <v>91.83</v>
      </c>
      <c r="J852">
        <v>1.0606000000000001E-3</v>
      </c>
      <c r="K852">
        <v>6.3652999999999995E-4</v>
      </c>
      <c r="L852">
        <v>2021.1</v>
      </c>
      <c r="M852">
        <v>4.7854000000000001E-2</v>
      </c>
      <c r="N852">
        <v>0.08</v>
      </c>
      <c r="O852">
        <v>1555.1</v>
      </c>
      <c r="P852" s="1">
        <v>157460</v>
      </c>
      <c r="Q852">
        <v>-1.2688999999999999</v>
      </c>
      <c r="R852">
        <v>0.31748999999999999</v>
      </c>
      <c r="S852">
        <v>0.26755000000000001</v>
      </c>
      <c r="T852">
        <v>2.9218999999999998E-2</v>
      </c>
      <c r="U852">
        <v>7.2106000000000002E-3</v>
      </c>
      <c r="V852">
        <v>-2.3594E-2</v>
      </c>
      <c r="W852">
        <v>-7.2335999999999998E-2</v>
      </c>
      <c r="X852">
        <v>3.5783000000000002E-2</v>
      </c>
      <c r="Y852">
        <v>5.4327000000000004E-3</v>
      </c>
      <c r="Z852">
        <v>5.4630999999999999E-2</v>
      </c>
      <c r="AA852">
        <v>9.6133999999999994E-3</v>
      </c>
      <c r="AB852">
        <v>3.4389000000000003E-2</v>
      </c>
      <c r="AC852">
        <v>1.2618000000000001E-2</v>
      </c>
      <c r="AD852">
        <v>45</v>
      </c>
      <c r="AE852">
        <v>2</v>
      </c>
      <c r="AF852">
        <v>3</v>
      </c>
      <c r="AG852">
        <v>5.5875000000000001E-2</v>
      </c>
      <c r="AH852">
        <v>2.9441000000000002</v>
      </c>
      <c r="AI852">
        <v>14</v>
      </c>
      <c r="AJ852">
        <v>0</v>
      </c>
      <c r="AK852">
        <v>13</v>
      </c>
      <c r="AL852">
        <v>0</v>
      </c>
      <c r="AM852">
        <v>0</v>
      </c>
      <c r="AN852">
        <v>1</v>
      </c>
      <c r="AO852">
        <v>0</v>
      </c>
      <c r="AP852">
        <v>1</v>
      </c>
      <c r="AQ852">
        <v>1</v>
      </c>
      <c r="AR852" t="s">
        <v>94</v>
      </c>
      <c r="AS852" t="s">
        <v>94</v>
      </c>
      <c r="AT852" t="s">
        <v>94</v>
      </c>
      <c r="AU852" t="s">
        <v>94</v>
      </c>
      <c r="AV852" t="s">
        <v>94</v>
      </c>
      <c r="AW852" t="s">
        <v>94</v>
      </c>
      <c r="AX852" t="s">
        <v>94</v>
      </c>
      <c r="AY852" t="s">
        <v>95</v>
      </c>
      <c r="AZ852" t="s">
        <v>94</v>
      </c>
      <c r="BA852" t="s">
        <v>94</v>
      </c>
      <c r="BB852" t="s">
        <v>94</v>
      </c>
      <c r="BC852" t="s">
        <v>96</v>
      </c>
      <c r="BD852" t="s">
        <v>94</v>
      </c>
      <c r="BI852">
        <v>0</v>
      </c>
      <c r="BJ852" t="s">
        <v>132</v>
      </c>
      <c r="BK852" t="s">
        <v>133</v>
      </c>
      <c r="BL852">
        <v>0</v>
      </c>
      <c r="BM852">
        <v>1</v>
      </c>
      <c r="BN852">
        <v>0</v>
      </c>
      <c r="BO852">
        <v>0</v>
      </c>
      <c r="BP852">
        <v>0</v>
      </c>
      <c r="BQ852">
        <v>0</v>
      </c>
      <c r="BS852">
        <v>0</v>
      </c>
      <c r="BT852">
        <v>0</v>
      </c>
      <c r="BU852">
        <v>0</v>
      </c>
      <c r="BV852">
        <v>0</v>
      </c>
      <c r="BW852">
        <v>0</v>
      </c>
      <c r="BX852">
        <v>0</v>
      </c>
      <c r="BY852">
        <v>965</v>
      </c>
      <c r="CA852" t="s">
        <v>123</v>
      </c>
      <c r="CG852" s="4">
        <v>0</v>
      </c>
      <c r="CH852" s="4">
        <v>1</v>
      </c>
      <c r="CI852" s="5">
        <v>0</v>
      </c>
      <c r="CJ852" s="5">
        <v>0</v>
      </c>
      <c r="CK852" s="5">
        <v>0</v>
      </c>
      <c r="CL852" s="5">
        <v>0</v>
      </c>
    </row>
    <row r="853" spans="1:90" hidden="1" x14ac:dyDescent="0.2">
      <c r="A853" t="s">
        <v>1501</v>
      </c>
      <c r="B853" t="s">
        <v>1408</v>
      </c>
      <c r="C853" t="s">
        <v>1488</v>
      </c>
      <c r="D853">
        <v>3.5</v>
      </c>
      <c r="E853" t="s">
        <v>317</v>
      </c>
      <c r="F853" t="s">
        <v>331</v>
      </c>
      <c r="G853" t="s">
        <v>329</v>
      </c>
      <c r="H853" t="s">
        <v>1411</v>
      </c>
      <c r="I853">
        <v>25.434999999999999</v>
      </c>
      <c r="J853">
        <v>1.7596000000000001E-2</v>
      </c>
      <c r="K853">
        <v>0.17716999999999999</v>
      </c>
      <c r="L853">
        <v>2011.1</v>
      </c>
      <c r="M853">
        <v>0.17277000000000001</v>
      </c>
      <c r="N853">
        <v>8.0227000000000004</v>
      </c>
      <c r="O853">
        <v>1551.9</v>
      </c>
      <c r="P853" s="1">
        <v>157780</v>
      </c>
      <c r="Q853">
        <v>-352.33</v>
      </c>
      <c r="R853">
        <v>0.18265999999999999</v>
      </c>
      <c r="S853">
        <v>0.12285</v>
      </c>
      <c r="T853">
        <v>7.6380999999999997</v>
      </c>
      <c r="U853">
        <v>2.4323999999999999</v>
      </c>
      <c r="V853">
        <v>-7.8136999999999998E-2</v>
      </c>
      <c r="W853">
        <v>-0.12948000000000001</v>
      </c>
      <c r="X853">
        <v>8.7723999999999993</v>
      </c>
      <c r="Y853">
        <v>2.3616000000000001</v>
      </c>
      <c r="Z853">
        <v>7.417E-2</v>
      </c>
      <c r="AA853">
        <v>3.0082999999999999E-2</v>
      </c>
      <c r="AB853">
        <v>8.1292000000000009</v>
      </c>
      <c r="AC853">
        <v>3.4177</v>
      </c>
      <c r="AD853">
        <v>45</v>
      </c>
      <c r="AE853">
        <v>11</v>
      </c>
      <c r="AF853">
        <v>6.8436000000000003</v>
      </c>
      <c r="AG853">
        <v>5.5716999999999995E-4</v>
      </c>
      <c r="AH853">
        <v>6.8430999999999997</v>
      </c>
      <c r="AI853">
        <v>15</v>
      </c>
      <c r="AJ853">
        <v>10</v>
      </c>
      <c r="AK853">
        <v>13</v>
      </c>
      <c r="AL853">
        <v>1</v>
      </c>
      <c r="AM853">
        <v>0</v>
      </c>
      <c r="AN853">
        <v>1</v>
      </c>
      <c r="AO853">
        <v>7.2787000000000004E-2</v>
      </c>
      <c r="AP853">
        <v>0</v>
      </c>
      <c r="AQ853">
        <v>1</v>
      </c>
      <c r="AR853" t="s">
        <v>96</v>
      </c>
      <c r="AS853" t="s">
        <v>95</v>
      </c>
      <c r="AT853" t="s">
        <v>95</v>
      </c>
      <c r="AU853" t="s">
        <v>94</v>
      </c>
      <c r="AV853" t="s">
        <v>94</v>
      </c>
      <c r="AW853" t="s">
        <v>94</v>
      </c>
      <c r="AX853" t="s">
        <v>94</v>
      </c>
      <c r="AY853" t="s">
        <v>95</v>
      </c>
      <c r="AZ853" t="s">
        <v>94</v>
      </c>
      <c r="BA853" t="s">
        <v>96</v>
      </c>
      <c r="BB853" t="s">
        <v>94</v>
      </c>
      <c r="BC853" t="s">
        <v>96</v>
      </c>
      <c r="BD853" t="s">
        <v>94</v>
      </c>
      <c r="BI853">
        <v>0</v>
      </c>
      <c r="BJ853" t="s">
        <v>132</v>
      </c>
      <c r="BK853" t="s">
        <v>133</v>
      </c>
      <c r="BL853">
        <v>0</v>
      </c>
      <c r="BM853">
        <v>1</v>
      </c>
      <c r="BN853">
        <v>0</v>
      </c>
      <c r="BO853">
        <v>0</v>
      </c>
      <c r="BP853">
        <v>0</v>
      </c>
      <c r="BQ853">
        <v>0</v>
      </c>
      <c r="BS853">
        <v>0</v>
      </c>
      <c r="BT853">
        <v>0</v>
      </c>
      <c r="BU853">
        <v>0</v>
      </c>
      <c r="BV853">
        <v>0</v>
      </c>
      <c r="BW853">
        <v>0</v>
      </c>
      <c r="BX853">
        <v>0</v>
      </c>
      <c r="BY853">
        <v>966</v>
      </c>
      <c r="CA853" t="s">
        <v>123</v>
      </c>
      <c r="CG853" s="4">
        <v>0</v>
      </c>
      <c r="CH853" s="4">
        <v>1</v>
      </c>
      <c r="CI853" s="5">
        <v>0</v>
      </c>
      <c r="CJ853" s="5">
        <v>0</v>
      </c>
      <c r="CK853" s="5">
        <v>0</v>
      </c>
      <c r="CL853" s="5">
        <v>0</v>
      </c>
    </row>
    <row r="854" spans="1:90" hidden="1" x14ac:dyDescent="0.2">
      <c r="A854" t="s">
        <v>1502</v>
      </c>
      <c r="B854" t="s">
        <v>1408</v>
      </c>
      <c r="C854" t="s">
        <v>1488</v>
      </c>
      <c r="D854">
        <v>3.5</v>
      </c>
      <c r="E854" t="s">
        <v>317</v>
      </c>
      <c r="F854" t="s">
        <v>333</v>
      </c>
      <c r="G854" t="s">
        <v>326</v>
      </c>
      <c r="H854" t="s">
        <v>1411</v>
      </c>
      <c r="I854">
        <v>20.315999999999999</v>
      </c>
      <c r="J854">
        <v>4.6110999999999999E-3</v>
      </c>
      <c r="K854">
        <v>3.8471999999999999E-2</v>
      </c>
      <c r="L854">
        <v>2007.9</v>
      </c>
      <c r="M854">
        <v>0.21629999999999999</v>
      </c>
      <c r="N854">
        <v>1.3125</v>
      </c>
      <c r="O854">
        <v>1554.4</v>
      </c>
      <c r="P854" s="1">
        <v>157530</v>
      </c>
      <c r="Q854">
        <v>-76.486999999999995</v>
      </c>
      <c r="R854">
        <v>0.47477000000000003</v>
      </c>
      <c r="S854">
        <v>0.43634000000000001</v>
      </c>
      <c r="T854">
        <v>0.62248999999999999</v>
      </c>
      <c r="U854">
        <v>0.34721999999999997</v>
      </c>
      <c r="V854">
        <v>-0.38553999999999999</v>
      </c>
      <c r="W854">
        <v>-0.45151999999999998</v>
      </c>
      <c r="X854">
        <v>1.0111000000000001</v>
      </c>
      <c r="Y854">
        <v>0.53332999999999997</v>
      </c>
      <c r="Z854">
        <v>0.33837</v>
      </c>
      <c r="AA854">
        <v>0.30686000000000002</v>
      </c>
      <c r="AB854">
        <v>0.69867000000000001</v>
      </c>
      <c r="AC854">
        <v>0.52424999999999999</v>
      </c>
      <c r="AD854">
        <v>45</v>
      </c>
      <c r="AE854">
        <v>15</v>
      </c>
      <c r="AF854">
        <v>2.2856999999999998</v>
      </c>
      <c r="AG854">
        <v>0.76190000000000002</v>
      </c>
      <c r="AH854">
        <v>1.5238</v>
      </c>
      <c r="AI854">
        <v>34</v>
      </c>
      <c r="AJ854">
        <v>5</v>
      </c>
      <c r="AK854">
        <v>33</v>
      </c>
      <c r="AL854">
        <v>1</v>
      </c>
      <c r="AM854">
        <v>0</v>
      </c>
      <c r="AN854">
        <v>1</v>
      </c>
      <c r="AO854">
        <v>0.54347999999999996</v>
      </c>
      <c r="AP854">
        <v>0</v>
      </c>
      <c r="AQ854">
        <v>1</v>
      </c>
      <c r="AR854" t="s">
        <v>94</v>
      </c>
      <c r="AS854" t="s">
        <v>95</v>
      </c>
      <c r="AT854" t="s">
        <v>95</v>
      </c>
      <c r="AU854" t="s">
        <v>94</v>
      </c>
      <c r="AV854" t="s">
        <v>94</v>
      </c>
      <c r="AW854" t="s">
        <v>94</v>
      </c>
      <c r="AX854" t="s">
        <v>94</v>
      </c>
      <c r="AY854" t="s">
        <v>95</v>
      </c>
      <c r="AZ854" t="s">
        <v>95</v>
      </c>
      <c r="BA854" t="s">
        <v>94</v>
      </c>
      <c r="BB854" t="s">
        <v>94</v>
      </c>
      <c r="BC854" t="s">
        <v>94</v>
      </c>
      <c r="BD854" t="s">
        <v>94</v>
      </c>
      <c r="BI854">
        <v>0</v>
      </c>
      <c r="BJ854" t="s">
        <v>132</v>
      </c>
      <c r="BK854" t="s">
        <v>133</v>
      </c>
      <c r="BL854">
        <v>1</v>
      </c>
      <c r="BM854">
        <v>1</v>
      </c>
      <c r="BN854">
        <v>0</v>
      </c>
      <c r="BO854">
        <v>0</v>
      </c>
      <c r="BP854">
        <v>0</v>
      </c>
      <c r="BQ854">
        <v>0</v>
      </c>
      <c r="BS854">
        <v>0</v>
      </c>
      <c r="BT854">
        <v>1</v>
      </c>
      <c r="BU854">
        <v>0</v>
      </c>
      <c r="BV854">
        <v>0</v>
      </c>
      <c r="BW854">
        <v>0</v>
      </c>
      <c r="BX854">
        <v>0</v>
      </c>
      <c r="BY854">
        <v>967</v>
      </c>
      <c r="BZ854" t="s">
        <v>123</v>
      </c>
      <c r="CG854" s="4">
        <v>1</v>
      </c>
      <c r="CH854" s="4">
        <v>1</v>
      </c>
      <c r="CI854" s="5">
        <v>0</v>
      </c>
      <c r="CJ854" s="5">
        <v>0</v>
      </c>
      <c r="CK854" s="5">
        <v>0</v>
      </c>
      <c r="CL854" s="5">
        <v>0</v>
      </c>
    </row>
    <row r="855" spans="1:90" hidden="1" x14ac:dyDescent="0.2">
      <c r="A855" t="s">
        <v>1503</v>
      </c>
      <c r="B855" t="s">
        <v>1408</v>
      </c>
      <c r="C855" t="s">
        <v>1488</v>
      </c>
      <c r="D855">
        <v>3.5</v>
      </c>
      <c r="E855" t="s">
        <v>317</v>
      </c>
      <c r="F855" t="s">
        <v>335</v>
      </c>
      <c r="G855" t="s">
        <v>336</v>
      </c>
      <c r="H855" t="s">
        <v>1411</v>
      </c>
      <c r="I855">
        <v>0.1384</v>
      </c>
      <c r="J855">
        <v>9.2409000000000005E-2</v>
      </c>
      <c r="K855">
        <v>5.4950999999999999</v>
      </c>
      <c r="L855">
        <v>2020.5</v>
      </c>
      <c r="M855">
        <v>31.751999999999999</v>
      </c>
      <c r="N855">
        <v>425.44</v>
      </c>
      <c r="O855">
        <v>3.4973999999999998E-2</v>
      </c>
      <c r="P855">
        <v>1926.5</v>
      </c>
      <c r="Q855">
        <v>-10933</v>
      </c>
      <c r="R855">
        <v>0.99900999999999995</v>
      </c>
      <c r="S855">
        <v>0.99892999999999998</v>
      </c>
      <c r="T855">
        <v>2.4773999999999998</v>
      </c>
      <c r="U855">
        <v>2.0581</v>
      </c>
      <c r="V855">
        <v>0.98938000000000004</v>
      </c>
      <c r="W855">
        <v>0.98887000000000003</v>
      </c>
      <c r="X855">
        <v>8.0953999999999997</v>
      </c>
      <c r="Y855">
        <v>7.1916000000000002</v>
      </c>
      <c r="Z855">
        <v>0.82555999999999996</v>
      </c>
      <c r="AA855">
        <v>0.81725000000000003</v>
      </c>
      <c r="AB855">
        <v>32.805</v>
      </c>
      <c r="AC855">
        <v>28.145</v>
      </c>
      <c r="AD855">
        <v>45</v>
      </c>
      <c r="AE855">
        <v>38</v>
      </c>
      <c r="AF855">
        <v>0.62053000000000003</v>
      </c>
      <c r="AG855">
        <v>2.3505000000000002E-3</v>
      </c>
      <c r="AH855">
        <v>0.61817999999999995</v>
      </c>
      <c r="AI855">
        <v>38</v>
      </c>
      <c r="AJ855">
        <v>0</v>
      </c>
      <c r="AK855">
        <v>37</v>
      </c>
      <c r="AL855">
        <v>0</v>
      </c>
      <c r="AM855">
        <v>0</v>
      </c>
      <c r="AN855">
        <v>0</v>
      </c>
      <c r="AO855">
        <v>0.92542999999999997</v>
      </c>
      <c r="AP855">
        <v>0</v>
      </c>
      <c r="AQ855">
        <v>0</v>
      </c>
      <c r="AR855" t="s">
        <v>95</v>
      </c>
      <c r="AS855" t="s">
        <v>95</v>
      </c>
      <c r="AT855" t="s">
        <v>95</v>
      </c>
      <c r="AU855" t="s">
        <v>95</v>
      </c>
      <c r="AV855" t="s">
        <v>95</v>
      </c>
      <c r="AW855" t="s">
        <v>95</v>
      </c>
      <c r="AX855" t="s">
        <v>95</v>
      </c>
      <c r="AY855" t="s">
        <v>95</v>
      </c>
      <c r="AZ855" t="s">
        <v>95</v>
      </c>
      <c r="BA855" t="s">
        <v>95</v>
      </c>
      <c r="BB855" t="s">
        <v>95</v>
      </c>
      <c r="BC855" t="s">
        <v>95</v>
      </c>
      <c r="BD855" t="s">
        <v>95</v>
      </c>
      <c r="BH855" t="s">
        <v>389</v>
      </c>
      <c r="BI855">
        <v>1</v>
      </c>
      <c r="BJ855" t="s">
        <v>97</v>
      </c>
      <c r="BK855" t="s">
        <v>337</v>
      </c>
      <c r="BL855">
        <v>0</v>
      </c>
      <c r="BM855">
        <v>0</v>
      </c>
      <c r="BN855">
        <v>0</v>
      </c>
      <c r="BO855">
        <v>0</v>
      </c>
      <c r="BP855">
        <v>0</v>
      </c>
      <c r="BQ855">
        <v>0</v>
      </c>
      <c r="BS855">
        <v>1</v>
      </c>
      <c r="BT855">
        <v>1</v>
      </c>
      <c r="BU855">
        <v>0</v>
      </c>
      <c r="BV855">
        <v>0</v>
      </c>
      <c r="BW855">
        <v>0</v>
      </c>
      <c r="BX855">
        <v>0</v>
      </c>
      <c r="BY855">
        <v>968</v>
      </c>
      <c r="BZ855" t="s">
        <v>123</v>
      </c>
      <c r="CA855" t="s">
        <v>123</v>
      </c>
      <c r="CG855" s="4">
        <v>1</v>
      </c>
      <c r="CH855" s="4">
        <v>1</v>
      </c>
      <c r="CI855" s="5">
        <v>0</v>
      </c>
      <c r="CJ855" s="5">
        <v>0</v>
      </c>
      <c r="CK855" s="5">
        <v>0</v>
      </c>
      <c r="CL855" s="5">
        <v>0</v>
      </c>
    </row>
    <row r="856" spans="1:90" hidden="1" x14ac:dyDescent="0.2">
      <c r="A856" t="s">
        <v>1504</v>
      </c>
      <c r="B856" t="s">
        <v>1408</v>
      </c>
      <c r="C856" t="s">
        <v>1488</v>
      </c>
      <c r="D856">
        <v>3.5</v>
      </c>
      <c r="E856" t="s">
        <v>317</v>
      </c>
      <c r="F856" t="s">
        <v>339</v>
      </c>
      <c r="G856" t="s">
        <v>340</v>
      </c>
      <c r="H856" t="s">
        <v>1411</v>
      </c>
      <c r="I856">
        <v>0.16436999999999999</v>
      </c>
      <c r="J856">
        <v>7.5304999999999997E-2</v>
      </c>
      <c r="K856">
        <v>0.38707999999999998</v>
      </c>
      <c r="L856">
        <v>2010</v>
      </c>
      <c r="M856">
        <v>26.734999999999999</v>
      </c>
      <c r="N856">
        <v>17.48</v>
      </c>
      <c r="O856">
        <v>7.4981999999999998</v>
      </c>
      <c r="P856">
        <v>2009.9</v>
      </c>
      <c r="Q856">
        <v>-769.15</v>
      </c>
      <c r="R856">
        <v>0.95898000000000005</v>
      </c>
      <c r="S856">
        <v>0.95574000000000003</v>
      </c>
      <c r="T856">
        <v>1.0199</v>
      </c>
      <c r="U856">
        <v>0.76876</v>
      </c>
      <c r="V856">
        <v>0.92312000000000005</v>
      </c>
      <c r="W856">
        <v>0.91917000000000004</v>
      </c>
      <c r="X856">
        <v>1.3963000000000001</v>
      </c>
      <c r="Y856">
        <v>1.1614</v>
      </c>
      <c r="Z856">
        <v>0.86806000000000005</v>
      </c>
      <c r="AA856">
        <v>0.86129999999999995</v>
      </c>
      <c r="AB856">
        <v>1.8290999999999999</v>
      </c>
      <c r="AC856">
        <v>1.5201</v>
      </c>
      <c r="AD856">
        <v>42</v>
      </c>
      <c r="AE856">
        <v>35</v>
      </c>
      <c r="AF856">
        <v>0.85809999999999997</v>
      </c>
      <c r="AG856">
        <v>5.7207000000000001E-2</v>
      </c>
      <c r="AH856">
        <v>0.80089999999999995</v>
      </c>
      <c r="AI856">
        <v>35</v>
      </c>
      <c r="AJ856">
        <v>0</v>
      </c>
      <c r="AK856">
        <v>34</v>
      </c>
      <c r="AL856">
        <v>0</v>
      </c>
      <c r="AM856">
        <v>0</v>
      </c>
      <c r="AN856">
        <v>0</v>
      </c>
      <c r="AO856">
        <v>0.94245999999999996</v>
      </c>
      <c r="AP856">
        <v>0</v>
      </c>
      <c r="AQ856">
        <v>1</v>
      </c>
      <c r="AR856" t="s">
        <v>95</v>
      </c>
      <c r="AS856" t="s">
        <v>95</v>
      </c>
      <c r="AT856" t="s">
        <v>95</v>
      </c>
      <c r="AU856" t="s">
        <v>95</v>
      </c>
      <c r="AV856" t="s">
        <v>95</v>
      </c>
      <c r="AW856" t="s">
        <v>95</v>
      </c>
      <c r="AX856" t="s">
        <v>95</v>
      </c>
      <c r="AY856" t="s">
        <v>95</v>
      </c>
      <c r="AZ856" t="s">
        <v>95</v>
      </c>
      <c r="BA856" t="s">
        <v>95</v>
      </c>
      <c r="BB856" t="s">
        <v>95</v>
      </c>
      <c r="BC856" t="s">
        <v>95</v>
      </c>
      <c r="BD856" t="s">
        <v>95</v>
      </c>
      <c r="BH856" t="s">
        <v>341</v>
      </c>
      <c r="BI856">
        <v>1</v>
      </c>
      <c r="BJ856" t="s">
        <v>97</v>
      </c>
      <c r="BK856" t="s">
        <v>138</v>
      </c>
      <c r="BL856">
        <v>0</v>
      </c>
      <c r="BM856">
        <v>0</v>
      </c>
      <c r="BN856">
        <v>0</v>
      </c>
      <c r="BO856">
        <v>0</v>
      </c>
      <c r="BP856">
        <v>0</v>
      </c>
      <c r="BQ856">
        <v>0</v>
      </c>
      <c r="BS856">
        <v>1</v>
      </c>
      <c r="BT856">
        <v>1</v>
      </c>
      <c r="BU856">
        <v>0</v>
      </c>
      <c r="BV856">
        <v>0</v>
      </c>
      <c r="BW856">
        <v>0</v>
      </c>
      <c r="BX856">
        <v>0</v>
      </c>
      <c r="BY856">
        <v>969</v>
      </c>
      <c r="BZ856" t="s">
        <v>123</v>
      </c>
      <c r="CA856" t="s">
        <v>123</v>
      </c>
      <c r="CG856" s="4">
        <v>1</v>
      </c>
      <c r="CH856" s="4">
        <v>1</v>
      </c>
      <c r="CI856" s="5">
        <v>0</v>
      </c>
      <c r="CJ856" s="5">
        <v>0</v>
      </c>
      <c r="CK856" s="5">
        <v>0</v>
      </c>
      <c r="CL856" s="5">
        <v>0</v>
      </c>
    </row>
    <row r="857" spans="1:90" hidden="1" x14ac:dyDescent="0.2">
      <c r="A857" t="s">
        <v>1505</v>
      </c>
      <c r="B857" t="s">
        <v>1408</v>
      </c>
      <c r="C857" t="s">
        <v>1488</v>
      </c>
      <c r="D857">
        <v>3.5</v>
      </c>
      <c r="E857" t="s">
        <v>317</v>
      </c>
      <c r="F857" t="s">
        <v>343</v>
      </c>
      <c r="G857" t="s">
        <v>344</v>
      </c>
      <c r="H857" t="s">
        <v>1411</v>
      </c>
      <c r="I857">
        <v>0.17177000000000001</v>
      </c>
      <c r="J857">
        <v>6.5345E-2</v>
      </c>
      <c r="K857">
        <v>0.39591999999999999</v>
      </c>
      <c r="L857">
        <v>2009.4</v>
      </c>
      <c r="M857">
        <v>25.582999999999998</v>
      </c>
      <c r="N857">
        <v>16.745999999999999</v>
      </c>
      <c r="O857">
        <v>9.4070999999999998</v>
      </c>
      <c r="P857">
        <v>2013.7</v>
      </c>
      <c r="Q857">
        <v>-786.76</v>
      </c>
      <c r="R857">
        <v>0.96677000000000002</v>
      </c>
      <c r="S857">
        <v>0.96433999999999997</v>
      </c>
      <c r="T857">
        <v>0.99221999999999999</v>
      </c>
      <c r="U857">
        <v>0.73319000000000001</v>
      </c>
      <c r="V857">
        <v>0.91051000000000004</v>
      </c>
      <c r="W857">
        <v>0.90625</v>
      </c>
      <c r="X857">
        <v>1.6283000000000001</v>
      </c>
      <c r="Y857">
        <v>1.3792</v>
      </c>
      <c r="Z857">
        <v>0.89237999999999995</v>
      </c>
      <c r="AA857">
        <v>0.88726000000000005</v>
      </c>
      <c r="AB857">
        <v>1.7856000000000001</v>
      </c>
      <c r="AC857">
        <v>1.4514</v>
      </c>
      <c r="AD857">
        <v>45</v>
      </c>
      <c r="AE857">
        <v>38</v>
      </c>
      <c r="AF857">
        <v>0.89573999999999998</v>
      </c>
      <c r="AG857">
        <v>5.9715999999999998E-2</v>
      </c>
      <c r="AH857">
        <v>0.83601999999999999</v>
      </c>
      <c r="AI857">
        <v>38</v>
      </c>
      <c r="AJ857">
        <v>3</v>
      </c>
      <c r="AK857">
        <v>37</v>
      </c>
      <c r="AL857">
        <v>0</v>
      </c>
      <c r="AM857">
        <v>0</v>
      </c>
      <c r="AN857">
        <v>0</v>
      </c>
      <c r="AO857">
        <v>0.95592999999999995</v>
      </c>
      <c r="AP857">
        <v>0</v>
      </c>
      <c r="AQ857">
        <v>1</v>
      </c>
      <c r="AR857" t="s">
        <v>95</v>
      </c>
      <c r="AS857" t="s">
        <v>95</v>
      </c>
      <c r="AT857" t="s">
        <v>95</v>
      </c>
      <c r="AU857" t="s">
        <v>95</v>
      </c>
      <c r="AV857" t="s">
        <v>95</v>
      </c>
      <c r="AW857" t="s">
        <v>95</v>
      </c>
      <c r="AX857" t="s">
        <v>95</v>
      </c>
      <c r="AY857" t="s">
        <v>95</v>
      </c>
      <c r="AZ857" t="s">
        <v>95</v>
      </c>
      <c r="BA857" t="s">
        <v>95</v>
      </c>
      <c r="BB857" t="s">
        <v>95</v>
      </c>
      <c r="BC857" t="s">
        <v>95</v>
      </c>
      <c r="BD857" t="s">
        <v>95</v>
      </c>
      <c r="BH857" t="s">
        <v>345</v>
      </c>
      <c r="BI857">
        <v>1</v>
      </c>
      <c r="BJ857" t="s">
        <v>97</v>
      </c>
      <c r="BK857" t="s">
        <v>180</v>
      </c>
      <c r="BL857">
        <v>0</v>
      </c>
      <c r="BM857">
        <v>0</v>
      </c>
      <c r="BN857">
        <v>0</v>
      </c>
      <c r="BO857">
        <v>0</v>
      </c>
      <c r="BP857">
        <v>0</v>
      </c>
      <c r="BQ857">
        <v>0</v>
      </c>
      <c r="BS857">
        <v>1</v>
      </c>
      <c r="BT857">
        <v>1</v>
      </c>
      <c r="BU857">
        <v>0</v>
      </c>
      <c r="BV857">
        <v>0</v>
      </c>
      <c r="BW857">
        <v>0</v>
      </c>
      <c r="BX857">
        <v>0</v>
      </c>
      <c r="BY857">
        <v>970</v>
      </c>
      <c r="BZ857" t="s">
        <v>123</v>
      </c>
      <c r="CA857" t="s">
        <v>123</v>
      </c>
      <c r="CG857" s="4">
        <v>1</v>
      </c>
      <c r="CH857" s="4">
        <v>1</v>
      </c>
      <c r="CI857" s="5">
        <v>0</v>
      </c>
      <c r="CJ857" s="5">
        <v>0</v>
      </c>
      <c r="CK857" s="5">
        <v>0</v>
      </c>
      <c r="CL857" s="5">
        <v>0</v>
      </c>
    </row>
    <row r="858" spans="1:90" hidden="1" x14ac:dyDescent="0.2">
      <c r="A858" t="s">
        <v>1506</v>
      </c>
      <c r="B858" t="s">
        <v>1408</v>
      </c>
      <c r="C858" t="s">
        <v>1488</v>
      </c>
      <c r="D858">
        <v>3.5</v>
      </c>
      <c r="E858" t="s">
        <v>317</v>
      </c>
      <c r="F858" t="s">
        <v>347</v>
      </c>
      <c r="G858" t="s">
        <v>348</v>
      </c>
      <c r="H858" t="s">
        <v>1411</v>
      </c>
      <c r="I858">
        <v>11.305</v>
      </c>
      <c r="J858">
        <v>4.5313999999999997E-3</v>
      </c>
      <c r="K858">
        <v>3.6946E-2</v>
      </c>
      <c r="L858">
        <v>2007</v>
      </c>
      <c r="M858">
        <v>0.38872000000000001</v>
      </c>
      <c r="N858">
        <v>4</v>
      </c>
      <c r="O858">
        <v>1554.3</v>
      </c>
      <c r="P858" s="1">
        <v>157510</v>
      </c>
      <c r="Q858">
        <v>-73.36</v>
      </c>
      <c r="R858">
        <v>0.85153999999999996</v>
      </c>
      <c r="S858">
        <v>0.83372000000000002</v>
      </c>
      <c r="T858">
        <v>0.32163000000000003</v>
      </c>
      <c r="U858">
        <v>0.10345</v>
      </c>
      <c r="V858">
        <v>-0.13822999999999999</v>
      </c>
      <c r="W858">
        <v>-0.22578000000000001</v>
      </c>
      <c r="X858">
        <v>0.89056000000000002</v>
      </c>
      <c r="Y858">
        <v>0.31034</v>
      </c>
      <c r="Z858">
        <v>0.13713</v>
      </c>
      <c r="AA858">
        <v>7.0752999999999996E-2</v>
      </c>
      <c r="AB858">
        <v>0.77539999999999998</v>
      </c>
      <c r="AC858">
        <v>0.51010999999999995</v>
      </c>
      <c r="AD858">
        <v>29</v>
      </c>
      <c r="AE858">
        <v>5</v>
      </c>
      <c r="AF858">
        <v>1</v>
      </c>
      <c r="AG858">
        <v>0.25</v>
      </c>
      <c r="AH858">
        <v>0.75</v>
      </c>
      <c r="AI858">
        <v>22</v>
      </c>
      <c r="AJ858">
        <v>0</v>
      </c>
      <c r="AK858">
        <v>21</v>
      </c>
      <c r="AL858">
        <v>0</v>
      </c>
      <c r="AM858">
        <v>0</v>
      </c>
      <c r="AN858">
        <v>1</v>
      </c>
      <c r="AO858">
        <v>0.34782999999999997</v>
      </c>
      <c r="AP858">
        <v>0</v>
      </c>
      <c r="AQ858">
        <v>1</v>
      </c>
      <c r="AR858" t="s">
        <v>95</v>
      </c>
      <c r="AS858" t="s">
        <v>94</v>
      </c>
      <c r="AT858" t="s">
        <v>95</v>
      </c>
      <c r="AU858" t="s">
        <v>94</v>
      </c>
      <c r="AV858" t="s">
        <v>94</v>
      </c>
      <c r="AW858" t="s">
        <v>94</v>
      </c>
      <c r="AX858" t="s">
        <v>94</v>
      </c>
      <c r="AY858" t="s">
        <v>95</v>
      </c>
      <c r="AZ858" t="s">
        <v>94</v>
      </c>
      <c r="BA858" t="s">
        <v>94</v>
      </c>
      <c r="BB858" t="s">
        <v>94</v>
      </c>
      <c r="BC858" t="s">
        <v>94</v>
      </c>
      <c r="BD858" t="s">
        <v>94</v>
      </c>
      <c r="BH858" t="s">
        <v>341</v>
      </c>
      <c r="BI858">
        <v>1</v>
      </c>
      <c r="BJ858" t="s">
        <v>97</v>
      </c>
      <c r="BK858" t="s">
        <v>138</v>
      </c>
      <c r="BL858">
        <v>0</v>
      </c>
      <c r="BM858">
        <v>0</v>
      </c>
      <c r="BN858">
        <v>0</v>
      </c>
      <c r="BO858">
        <v>0</v>
      </c>
      <c r="BP858">
        <v>0</v>
      </c>
      <c r="BQ858">
        <v>0</v>
      </c>
      <c r="BS858">
        <v>0</v>
      </c>
      <c r="BT858">
        <v>1</v>
      </c>
      <c r="BU858">
        <v>0</v>
      </c>
      <c r="BV858">
        <v>0</v>
      </c>
      <c r="BW858">
        <v>0</v>
      </c>
      <c r="BX858">
        <v>0</v>
      </c>
      <c r="BY858">
        <v>971</v>
      </c>
      <c r="CA858" t="s">
        <v>123</v>
      </c>
      <c r="CG858" s="4">
        <v>0</v>
      </c>
      <c r="CH858" s="4">
        <v>1</v>
      </c>
      <c r="CI858" s="5">
        <v>0</v>
      </c>
      <c r="CJ858" s="5">
        <v>0</v>
      </c>
      <c r="CK858" s="5">
        <v>0</v>
      </c>
      <c r="CL858" s="5">
        <v>0</v>
      </c>
    </row>
    <row r="859" spans="1:90" hidden="1" x14ac:dyDescent="0.2">
      <c r="A859" t="s">
        <v>1507</v>
      </c>
      <c r="B859" t="s">
        <v>1408</v>
      </c>
      <c r="C859" t="s">
        <v>1488</v>
      </c>
      <c r="D859">
        <v>3.5</v>
      </c>
      <c r="E859" t="s">
        <v>317</v>
      </c>
      <c r="F859" t="s">
        <v>350</v>
      </c>
      <c r="G859" t="s">
        <v>351</v>
      </c>
      <c r="H859" t="s">
        <v>1411</v>
      </c>
      <c r="I859">
        <v>0.57513999999999998</v>
      </c>
      <c r="J859">
        <v>1.2489E-2</v>
      </c>
      <c r="K859">
        <v>0.12161</v>
      </c>
      <c r="L859">
        <v>2011</v>
      </c>
      <c r="M859">
        <v>7.6406999999999998</v>
      </c>
      <c r="N859">
        <v>4.4253999999999998</v>
      </c>
      <c r="O859">
        <v>1552.7</v>
      </c>
      <c r="P859" s="1">
        <v>157690</v>
      </c>
      <c r="Q859">
        <v>-242.15</v>
      </c>
      <c r="R859">
        <v>0.97041999999999995</v>
      </c>
      <c r="S859">
        <v>0.96826000000000001</v>
      </c>
      <c r="T859">
        <v>0.32190999999999997</v>
      </c>
      <c r="U859">
        <v>0.19270999999999999</v>
      </c>
      <c r="V859">
        <v>-0.49070000000000003</v>
      </c>
      <c r="W859">
        <v>-0.56167999999999996</v>
      </c>
      <c r="X859">
        <v>2.2852000000000001</v>
      </c>
      <c r="Y859">
        <v>1.3110999999999999</v>
      </c>
      <c r="Z859">
        <v>0.71199999999999997</v>
      </c>
      <c r="AA859">
        <v>0.69828999999999997</v>
      </c>
      <c r="AB859">
        <v>1.0044</v>
      </c>
      <c r="AC859">
        <v>0.86814999999999998</v>
      </c>
      <c r="AD859">
        <v>45</v>
      </c>
      <c r="AE859">
        <v>16</v>
      </c>
      <c r="AF859">
        <v>1.1297999999999999</v>
      </c>
      <c r="AG859">
        <v>0.45194000000000001</v>
      </c>
      <c r="AH859">
        <v>0.67791000000000001</v>
      </c>
      <c r="AI859">
        <v>16</v>
      </c>
      <c r="AJ859">
        <v>2</v>
      </c>
      <c r="AK859">
        <v>15</v>
      </c>
      <c r="AL859">
        <v>1</v>
      </c>
      <c r="AM859">
        <v>0</v>
      </c>
      <c r="AN859">
        <v>0</v>
      </c>
      <c r="AO859">
        <v>0.92766000000000004</v>
      </c>
      <c r="AP859">
        <v>0</v>
      </c>
      <c r="AQ859">
        <v>1</v>
      </c>
      <c r="AR859" t="s">
        <v>95</v>
      </c>
      <c r="AS859" t="s">
        <v>95</v>
      </c>
      <c r="AT859" t="s">
        <v>95</v>
      </c>
      <c r="AU859" t="s">
        <v>95</v>
      </c>
      <c r="AV859" t="s">
        <v>95</v>
      </c>
      <c r="AW859" t="s">
        <v>95</v>
      </c>
      <c r="AX859" t="s">
        <v>95</v>
      </c>
      <c r="AY859" t="s">
        <v>95</v>
      </c>
      <c r="AZ859" t="s">
        <v>95</v>
      </c>
      <c r="BA859" t="s">
        <v>95</v>
      </c>
      <c r="BB859" t="s">
        <v>95</v>
      </c>
      <c r="BC859" t="s">
        <v>95</v>
      </c>
      <c r="BD859" t="s">
        <v>95</v>
      </c>
      <c r="BI859">
        <v>0</v>
      </c>
      <c r="BJ859" t="s">
        <v>137</v>
      </c>
      <c r="BK859" t="s">
        <v>180</v>
      </c>
      <c r="BL859">
        <v>1</v>
      </c>
      <c r="BM859">
        <v>1</v>
      </c>
      <c r="BN859">
        <v>0</v>
      </c>
      <c r="BO859">
        <v>0</v>
      </c>
      <c r="BP859">
        <v>0</v>
      </c>
      <c r="BQ859">
        <v>0</v>
      </c>
      <c r="BS859">
        <v>1</v>
      </c>
      <c r="BT859">
        <v>1</v>
      </c>
      <c r="BU859">
        <v>0</v>
      </c>
      <c r="BV859">
        <v>0</v>
      </c>
      <c r="BW859">
        <v>0</v>
      </c>
      <c r="BX859">
        <v>0</v>
      </c>
      <c r="BY859">
        <v>972</v>
      </c>
      <c r="CG859" s="4">
        <v>1</v>
      </c>
      <c r="CH859" s="4">
        <v>1</v>
      </c>
      <c r="CI859" s="5">
        <v>0</v>
      </c>
      <c r="CJ859" s="5">
        <v>0</v>
      </c>
      <c r="CK859" s="5">
        <v>0</v>
      </c>
      <c r="CL859" s="5">
        <v>0</v>
      </c>
    </row>
    <row r="860" spans="1:90" hidden="1" x14ac:dyDescent="0.2">
      <c r="A860" t="s">
        <v>1508</v>
      </c>
      <c r="B860" t="s">
        <v>1408</v>
      </c>
      <c r="C860" t="s">
        <v>1488</v>
      </c>
      <c r="D860">
        <v>3.5</v>
      </c>
      <c r="E860" t="s">
        <v>317</v>
      </c>
      <c r="F860" t="s">
        <v>353</v>
      </c>
      <c r="G860" t="s">
        <v>354</v>
      </c>
      <c r="H860" t="s">
        <v>1411</v>
      </c>
      <c r="I860">
        <v>21.122</v>
      </c>
      <c r="J860">
        <v>2.2393000000000001E-3</v>
      </c>
      <c r="K860">
        <v>1.2903E-2</v>
      </c>
      <c r="L860">
        <v>2009.1</v>
      </c>
      <c r="M860">
        <v>0.20805000000000001</v>
      </c>
      <c r="N860">
        <v>15.707000000000001</v>
      </c>
      <c r="O860">
        <v>1554.7</v>
      </c>
      <c r="P860" s="1">
        <v>157470</v>
      </c>
      <c r="Q860">
        <v>-25.669</v>
      </c>
      <c r="R860">
        <v>1</v>
      </c>
      <c r="S860">
        <v>1</v>
      </c>
      <c r="T860" s="1">
        <v>1.9505999999999999E-8</v>
      </c>
      <c r="U860" s="1">
        <v>3.6122E-9</v>
      </c>
      <c r="V860">
        <v>-3.4483E-2</v>
      </c>
      <c r="W860">
        <v>-0.11111</v>
      </c>
      <c r="X860">
        <v>0.36514999999999997</v>
      </c>
      <c r="Y860">
        <v>6.6667000000000004E-2</v>
      </c>
      <c r="Z860">
        <v>9.6773999999999999E-2</v>
      </c>
      <c r="AA860">
        <v>2.9869E-2</v>
      </c>
      <c r="AB860">
        <v>0.3412</v>
      </c>
      <c r="AC860">
        <v>0.15798999999999999</v>
      </c>
      <c r="AD860">
        <v>30</v>
      </c>
      <c r="AE860">
        <v>1</v>
      </c>
      <c r="AF860">
        <v>0.12734000000000001</v>
      </c>
      <c r="AG860">
        <v>0.12734000000000001</v>
      </c>
      <c r="AH860">
        <v>0</v>
      </c>
      <c r="AI860">
        <v>1</v>
      </c>
      <c r="AJ860">
        <v>0</v>
      </c>
      <c r="AK860">
        <v>0</v>
      </c>
      <c r="AL860">
        <v>0</v>
      </c>
      <c r="AM860">
        <v>0</v>
      </c>
      <c r="AP860">
        <v>0</v>
      </c>
      <c r="AQ860">
        <v>1</v>
      </c>
      <c r="AR860" t="s">
        <v>95</v>
      </c>
      <c r="AS860" t="s">
        <v>96</v>
      </c>
      <c r="AT860" t="s">
        <v>94</v>
      </c>
      <c r="AU860" t="s">
        <v>94</v>
      </c>
      <c r="AV860" t="s">
        <v>94</v>
      </c>
      <c r="AW860" t="s">
        <v>94</v>
      </c>
      <c r="AX860" t="s">
        <v>94</v>
      </c>
      <c r="AY860" t="s">
        <v>94</v>
      </c>
      <c r="AZ860" t="s">
        <v>94</v>
      </c>
      <c r="BA860" t="s">
        <v>96</v>
      </c>
      <c r="BB860" t="s">
        <v>96</v>
      </c>
      <c r="BC860" t="s">
        <v>96</v>
      </c>
      <c r="BD860" t="s">
        <v>96</v>
      </c>
      <c r="BH860" t="s">
        <v>341</v>
      </c>
      <c r="BI860">
        <v>1</v>
      </c>
      <c r="BJ860" t="s">
        <v>97</v>
      </c>
      <c r="BK860" t="s">
        <v>138</v>
      </c>
      <c r="BL860">
        <v>0</v>
      </c>
      <c r="BM860">
        <v>0</v>
      </c>
      <c r="BN860">
        <v>0</v>
      </c>
      <c r="BO860">
        <v>0</v>
      </c>
      <c r="BP860">
        <v>0</v>
      </c>
      <c r="BQ860">
        <v>0</v>
      </c>
      <c r="BS860">
        <v>0</v>
      </c>
      <c r="BT860">
        <v>0</v>
      </c>
      <c r="BU860">
        <v>0</v>
      </c>
      <c r="BV860">
        <v>0</v>
      </c>
      <c r="BW860">
        <v>0</v>
      </c>
      <c r="BX860">
        <v>0</v>
      </c>
      <c r="BY860">
        <v>973</v>
      </c>
      <c r="CG860" s="4">
        <v>0</v>
      </c>
      <c r="CH860" s="4">
        <v>0</v>
      </c>
      <c r="CI860" s="5">
        <v>0</v>
      </c>
      <c r="CJ860" s="5">
        <v>0</v>
      </c>
      <c r="CK860" s="5">
        <v>0</v>
      </c>
      <c r="CL860" s="5">
        <v>0</v>
      </c>
    </row>
    <row r="861" spans="1:90" hidden="1" x14ac:dyDescent="0.2">
      <c r="A861" t="s">
        <v>1509</v>
      </c>
      <c r="B861" t="s">
        <v>1408</v>
      </c>
      <c r="C861" t="s">
        <v>1488</v>
      </c>
      <c r="D861">
        <v>3.5</v>
      </c>
      <c r="E861" t="s">
        <v>317</v>
      </c>
      <c r="F861" t="s">
        <v>356</v>
      </c>
      <c r="G861" t="s">
        <v>357</v>
      </c>
      <c r="H861" t="s">
        <v>1411</v>
      </c>
      <c r="I861">
        <v>15.544</v>
      </c>
      <c r="J861">
        <v>0.42114000000000001</v>
      </c>
      <c r="K861">
        <v>2.1286999999999999E-3</v>
      </c>
      <c r="L861">
        <v>2021.3</v>
      </c>
      <c r="M861">
        <v>0.28271000000000002</v>
      </c>
      <c r="N861">
        <v>0.24446999999999999</v>
      </c>
      <c r="O861">
        <v>3.6189</v>
      </c>
      <c r="P861">
        <v>2030</v>
      </c>
      <c r="Q861">
        <v>-4.2441000000000004</v>
      </c>
      <c r="R861">
        <v>0.99855000000000005</v>
      </c>
      <c r="S861">
        <v>0.99844999999999995</v>
      </c>
      <c r="T861">
        <v>2.3083000000000001E-3</v>
      </c>
      <c r="U861">
        <v>1.1921E-3</v>
      </c>
      <c r="V861">
        <v>0.82352999999999998</v>
      </c>
      <c r="W861">
        <v>0.81513000000000002</v>
      </c>
      <c r="X861">
        <v>2.5486000000000002E-2</v>
      </c>
      <c r="Y861">
        <v>9.5983000000000006E-3</v>
      </c>
      <c r="Z861">
        <v>0.20765</v>
      </c>
      <c r="AA861">
        <v>0.16991999999999999</v>
      </c>
      <c r="AB861">
        <v>5.4004000000000003E-2</v>
      </c>
      <c r="AC861">
        <v>3.3876000000000003E-2</v>
      </c>
      <c r="AD861">
        <v>45</v>
      </c>
      <c r="AE861">
        <v>16</v>
      </c>
      <c r="AF861">
        <v>1</v>
      </c>
      <c r="AG861">
        <v>1.8284000000000002E-2</v>
      </c>
      <c r="AH861">
        <v>0.98170999999999997</v>
      </c>
      <c r="AI861">
        <v>16</v>
      </c>
      <c r="AJ861">
        <v>2</v>
      </c>
      <c r="AK861">
        <v>15</v>
      </c>
      <c r="AL861">
        <v>1</v>
      </c>
      <c r="AM861">
        <v>0</v>
      </c>
      <c r="AN861">
        <v>1</v>
      </c>
      <c r="AO861">
        <v>0.67312000000000005</v>
      </c>
      <c r="AP861">
        <v>1</v>
      </c>
      <c r="AQ861">
        <v>1</v>
      </c>
      <c r="AR861" t="s">
        <v>95</v>
      </c>
      <c r="AS861" t="s">
        <v>95</v>
      </c>
      <c r="AT861" t="s">
        <v>95</v>
      </c>
      <c r="AU861" t="s">
        <v>94</v>
      </c>
      <c r="AV861" t="s">
        <v>95</v>
      </c>
      <c r="AW861" t="s">
        <v>94</v>
      </c>
      <c r="AX861" t="s">
        <v>94</v>
      </c>
      <c r="AY861" t="s">
        <v>95</v>
      </c>
      <c r="AZ861" t="s">
        <v>94</v>
      </c>
      <c r="BA861" t="s">
        <v>94</v>
      </c>
      <c r="BB861" t="s">
        <v>94</v>
      </c>
      <c r="BC861" t="s">
        <v>94</v>
      </c>
      <c r="BD861" t="s">
        <v>94</v>
      </c>
      <c r="BI861">
        <v>0</v>
      </c>
      <c r="BJ861" t="s">
        <v>137</v>
      </c>
      <c r="BK861" t="s">
        <v>180</v>
      </c>
      <c r="BL861">
        <v>1</v>
      </c>
      <c r="BM861">
        <v>1</v>
      </c>
      <c r="BN861">
        <v>0</v>
      </c>
      <c r="BO861">
        <v>0</v>
      </c>
      <c r="BP861">
        <v>0</v>
      </c>
      <c r="BQ861">
        <v>0</v>
      </c>
      <c r="BS861">
        <v>0</v>
      </c>
      <c r="BT861">
        <v>1</v>
      </c>
      <c r="BU861">
        <v>0</v>
      </c>
      <c r="BV861">
        <v>0</v>
      </c>
      <c r="BW861">
        <v>0</v>
      </c>
      <c r="BX861">
        <v>0</v>
      </c>
      <c r="BY861">
        <v>974</v>
      </c>
      <c r="BZ861" t="s">
        <v>123</v>
      </c>
      <c r="CG861" s="4">
        <v>1</v>
      </c>
      <c r="CH861" s="4">
        <v>1</v>
      </c>
      <c r="CI861" s="5">
        <v>0</v>
      </c>
      <c r="CJ861" s="5">
        <v>0</v>
      </c>
      <c r="CK861" s="5">
        <v>0</v>
      </c>
      <c r="CL861" s="5">
        <v>0</v>
      </c>
    </row>
    <row r="862" spans="1:90" hidden="1" x14ac:dyDescent="0.2">
      <c r="A862" t="s">
        <v>1510</v>
      </c>
      <c r="B862" t="s">
        <v>1408</v>
      </c>
      <c r="C862" t="s">
        <v>1488</v>
      </c>
      <c r="D862">
        <v>3.5</v>
      </c>
      <c r="E862" t="s">
        <v>317</v>
      </c>
      <c r="F862" t="s">
        <v>359</v>
      </c>
      <c r="G862" t="s">
        <v>360</v>
      </c>
      <c r="H862" t="s">
        <v>1411</v>
      </c>
      <c r="I862">
        <v>12.667</v>
      </c>
      <c r="J862">
        <v>1.0732999999999999E-3</v>
      </c>
      <c r="K862">
        <v>7.6650000000000004E-4</v>
      </c>
      <c r="L862">
        <v>2022</v>
      </c>
      <c r="M862">
        <v>0.34693000000000002</v>
      </c>
      <c r="N862">
        <v>0.39299000000000001</v>
      </c>
      <c r="O862">
        <v>1555</v>
      </c>
      <c r="P862" s="1">
        <v>157460</v>
      </c>
      <c r="Q862">
        <v>-1.5281</v>
      </c>
      <c r="R862">
        <v>0.99963999999999997</v>
      </c>
      <c r="S862">
        <v>0.99961999999999995</v>
      </c>
      <c r="T862">
        <v>6.8167E-4</v>
      </c>
      <c r="U862">
        <v>1.0399999999999999E-4</v>
      </c>
      <c r="V862">
        <v>-2.4718E-2</v>
      </c>
      <c r="W862">
        <v>-7.5953999999999994E-2</v>
      </c>
      <c r="X862">
        <v>3.6606E-2</v>
      </c>
      <c r="Y862">
        <v>5.6852999999999999E-3</v>
      </c>
      <c r="Z862">
        <v>6.9190000000000002E-2</v>
      </c>
      <c r="AA862">
        <v>2.265E-2</v>
      </c>
      <c r="AB862">
        <v>3.4888000000000002E-2</v>
      </c>
      <c r="AC862">
        <v>1.3684999999999999E-2</v>
      </c>
      <c r="AD862">
        <v>43</v>
      </c>
      <c r="AE862">
        <v>2</v>
      </c>
      <c r="AF862">
        <v>0.61070000000000002</v>
      </c>
      <c r="AG862">
        <v>1.1374E-2</v>
      </c>
      <c r="AH862">
        <v>0.59933000000000003</v>
      </c>
      <c r="AI862">
        <v>14</v>
      </c>
      <c r="AJ862">
        <v>0</v>
      </c>
      <c r="AK862">
        <v>13</v>
      </c>
      <c r="AL862">
        <v>0</v>
      </c>
      <c r="AM862">
        <v>0</v>
      </c>
      <c r="AN862">
        <v>1</v>
      </c>
      <c r="AO862">
        <v>0</v>
      </c>
      <c r="AP862">
        <v>1</v>
      </c>
      <c r="AQ862">
        <v>1</v>
      </c>
      <c r="AR862" t="s">
        <v>95</v>
      </c>
      <c r="AS862" t="s">
        <v>94</v>
      </c>
      <c r="AT862" t="s">
        <v>94</v>
      </c>
      <c r="AU862" t="s">
        <v>94</v>
      </c>
      <c r="AV862" t="s">
        <v>94</v>
      </c>
      <c r="AW862" t="s">
        <v>94</v>
      </c>
      <c r="AX862" t="s">
        <v>94</v>
      </c>
      <c r="AY862" t="s">
        <v>95</v>
      </c>
      <c r="AZ862" t="s">
        <v>94</v>
      </c>
      <c r="BA862" t="s">
        <v>94</v>
      </c>
      <c r="BB862" t="s">
        <v>94</v>
      </c>
      <c r="BC862" t="s">
        <v>96</v>
      </c>
      <c r="BD862" t="s">
        <v>94</v>
      </c>
      <c r="BH862" t="s">
        <v>341</v>
      </c>
      <c r="BI862">
        <v>1</v>
      </c>
      <c r="BJ862" t="s">
        <v>97</v>
      </c>
      <c r="BK862" t="s">
        <v>138</v>
      </c>
      <c r="BL862">
        <v>0</v>
      </c>
      <c r="BM862">
        <v>0</v>
      </c>
      <c r="BN862">
        <v>0</v>
      </c>
      <c r="BO862">
        <v>0</v>
      </c>
      <c r="BP862">
        <v>0</v>
      </c>
      <c r="BQ862">
        <v>0</v>
      </c>
      <c r="BS862">
        <v>0</v>
      </c>
      <c r="BT862">
        <v>0</v>
      </c>
      <c r="BU862">
        <v>0</v>
      </c>
      <c r="BV862">
        <v>0</v>
      </c>
      <c r="BW862">
        <v>0</v>
      </c>
      <c r="BX862">
        <v>0</v>
      </c>
      <c r="BY862">
        <v>975</v>
      </c>
      <c r="CG862" s="4">
        <v>0</v>
      </c>
      <c r="CH862" s="4">
        <v>0</v>
      </c>
      <c r="CI862" s="5">
        <v>0</v>
      </c>
      <c r="CJ862" s="5">
        <v>0</v>
      </c>
      <c r="CK862" s="5">
        <v>0</v>
      </c>
      <c r="CL862" s="5">
        <v>0</v>
      </c>
    </row>
    <row r="863" spans="1:90" hidden="1" x14ac:dyDescent="0.2">
      <c r="A863" t="s">
        <v>1511</v>
      </c>
      <c r="B863" t="s">
        <v>1408</v>
      </c>
      <c r="C863" t="s">
        <v>1488</v>
      </c>
      <c r="D863">
        <v>3.5</v>
      </c>
      <c r="E863" t="s">
        <v>317</v>
      </c>
      <c r="F863" t="s">
        <v>362</v>
      </c>
      <c r="G863" t="s">
        <v>357</v>
      </c>
      <c r="H863" t="s">
        <v>1411</v>
      </c>
      <c r="I863">
        <v>0.54793000000000003</v>
      </c>
      <c r="J863">
        <v>0.11645</v>
      </c>
      <c r="K863">
        <v>2.4279999999999999</v>
      </c>
      <c r="L863">
        <v>2013.3</v>
      </c>
      <c r="M863">
        <v>8.0200999999999993</v>
      </c>
      <c r="N863">
        <v>100.67</v>
      </c>
      <c r="O863">
        <v>0.61441000000000001</v>
      </c>
      <c r="P863">
        <v>1977.7</v>
      </c>
      <c r="Q863">
        <v>-4836.5</v>
      </c>
      <c r="R863">
        <v>0.97306999999999999</v>
      </c>
      <c r="S863">
        <v>0.97109999999999996</v>
      </c>
      <c r="T863">
        <v>6.4588999999999999</v>
      </c>
      <c r="U863">
        <v>3.3487</v>
      </c>
      <c r="V863">
        <v>0.87814999999999999</v>
      </c>
      <c r="W863">
        <v>0.87234999999999996</v>
      </c>
      <c r="X863">
        <v>13.738</v>
      </c>
      <c r="Y863">
        <v>10.715</v>
      </c>
      <c r="Z863">
        <v>0.64192000000000005</v>
      </c>
      <c r="AA863">
        <v>0.62487000000000004</v>
      </c>
      <c r="AB863">
        <v>23.550999999999998</v>
      </c>
      <c r="AC863">
        <v>20.420000000000002</v>
      </c>
      <c r="AD863">
        <v>45</v>
      </c>
      <c r="AE863">
        <v>17</v>
      </c>
      <c r="AF863">
        <v>1.0557000000000001</v>
      </c>
      <c r="AG863">
        <v>9.9337999999999996E-3</v>
      </c>
      <c r="AH863">
        <v>1.0458000000000001</v>
      </c>
      <c r="AI863">
        <v>17</v>
      </c>
      <c r="AJ863">
        <v>2</v>
      </c>
      <c r="AK863">
        <v>16</v>
      </c>
      <c r="AL863">
        <v>1</v>
      </c>
      <c r="AM863">
        <v>0</v>
      </c>
      <c r="AN863">
        <v>1</v>
      </c>
      <c r="AO863">
        <v>0.92359999999999998</v>
      </c>
      <c r="AP863">
        <v>0</v>
      </c>
      <c r="AQ863">
        <v>0</v>
      </c>
      <c r="AR863" t="s">
        <v>95</v>
      </c>
      <c r="AS863" t="s">
        <v>95</v>
      </c>
      <c r="AT863" t="s">
        <v>95</v>
      </c>
      <c r="AU863" t="s">
        <v>95</v>
      </c>
      <c r="AV863" t="s">
        <v>95</v>
      </c>
      <c r="AW863" t="s">
        <v>95</v>
      </c>
      <c r="AX863" t="s">
        <v>95</v>
      </c>
      <c r="AY863" t="s">
        <v>95</v>
      </c>
      <c r="AZ863" t="s">
        <v>95</v>
      </c>
      <c r="BA863" t="s">
        <v>95</v>
      </c>
      <c r="BB863" t="s">
        <v>95</v>
      </c>
      <c r="BC863" t="s">
        <v>95</v>
      </c>
      <c r="BD863" t="s">
        <v>95</v>
      </c>
      <c r="BI863">
        <v>0</v>
      </c>
      <c r="BJ863" t="s">
        <v>137</v>
      </c>
      <c r="BK863" t="s">
        <v>180</v>
      </c>
      <c r="BL863">
        <v>1</v>
      </c>
      <c r="BM863">
        <v>1</v>
      </c>
      <c r="BN863">
        <v>0</v>
      </c>
      <c r="BO863">
        <v>0</v>
      </c>
      <c r="BP863">
        <v>0</v>
      </c>
      <c r="BQ863">
        <v>0</v>
      </c>
      <c r="BS863">
        <v>1</v>
      </c>
      <c r="BT863">
        <v>1</v>
      </c>
      <c r="BU863">
        <v>0</v>
      </c>
      <c r="BV863">
        <v>0</v>
      </c>
      <c r="BW863">
        <v>0</v>
      </c>
      <c r="BX863">
        <v>0</v>
      </c>
      <c r="BY863">
        <v>976</v>
      </c>
      <c r="CG863" s="4">
        <v>1</v>
      </c>
      <c r="CH863" s="4">
        <v>1</v>
      </c>
      <c r="CI863" s="5">
        <v>0</v>
      </c>
      <c r="CJ863" s="5">
        <v>0</v>
      </c>
      <c r="CK863" s="5">
        <v>0</v>
      </c>
      <c r="CL863" s="5">
        <v>0</v>
      </c>
    </row>
    <row r="864" spans="1:90" hidden="1" x14ac:dyDescent="0.2">
      <c r="A864" t="s">
        <v>1512</v>
      </c>
      <c r="B864" t="s">
        <v>1408</v>
      </c>
      <c r="C864" t="s">
        <v>1488</v>
      </c>
      <c r="D864">
        <v>3.5</v>
      </c>
      <c r="E864" t="s">
        <v>317</v>
      </c>
      <c r="F864" t="s">
        <v>364</v>
      </c>
      <c r="G864" t="s">
        <v>360</v>
      </c>
      <c r="H864" t="s">
        <v>1411</v>
      </c>
      <c r="I864">
        <v>7.3551000000000002</v>
      </c>
      <c r="J864">
        <v>3.0022E-2</v>
      </c>
      <c r="K864">
        <v>0.30252000000000001</v>
      </c>
      <c r="L864">
        <v>2011.6</v>
      </c>
      <c r="M864">
        <v>0.59746999999999995</v>
      </c>
      <c r="N864">
        <v>56.921999999999997</v>
      </c>
      <c r="O864">
        <v>1549.1</v>
      </c>
      <c r="P864" s="1">
        <v>158030</v>
      </c>
      <c r="Q864">
        <v>-602.1</v>
      </c>
      <c r="R864">
        <v>0.99965999999999999</v>
      </c>
      <c r="S864">
        <v>0.99961999999999995</v>
      </c>
      <c r="T864">
        <v>0.17408000000000001</v>
      </c>
      <c r="U864">
        <v>3.0460000000000001E-2</v>
      </c>
      <c r="V864">
        <v>-3.3597000000000002E-2</v>
      </c>
      <c r="W864">
        <v>-0.10249999999999999</v>
      </c>
      <c r="X864">
        <v>9.5608000000000004</v>
      </c>
      <c r="Y864">
        <v>1.7237</v>
      </c>
      <c r="Z864">
        <v>9.3825000000000006E-2</v>
      </c>
      <c r="AA864">
        <v>3.3412999999999998E-2</v>
      </c>
      <c r="AB864">
        <v>8.9520999999999997</v>
      </c>
      <c r="AC864">
        <v>3.9990999999999999</v>
      </c>
      <c r="AD864">
        <v>33</v>
      </c>
      <c r="AE864">
        <v>4</v>
      </c>
      <c r="AF864">
        <v>0.96457000000000004</v>
      </c>
      <c r="AG864" s="1">
        <v>7.8529000000000007E-5</v>
      </c>
      <c r="AH864">
        <v>0.96448999999999996</v>
      </c>
      <c r="AI864">
        <v>5</v>
      </c>
      <c r="AJ864">
        <v>0</v>
      </c>
      <c r="AK864">
        <v>3</v>
      </c>
      <c r="AL864">
        <v>0</v>
      </c>
      <c r="AM864">
        <v>1</v>
      </c>
      <c r="AN864">
        <v>1</v>
      </c>
      <c r="AO864">
        <v>1.7722999999999999E-2</v>
      </c>
      <c r="AP864">
        <v>0</v>
      </c>
      <c r="AQ864">
        <v>1</v>
      </c>
      <c r="AR864" t="s">
        <v>95</v>
      </c>
      <c r="AS864" t="s">
        <v>96</v>
      </c>
      <c r="AT864" t="s">
        <v>95</v>
      </c>
      <c r="AU864" t="s">
        <v>94</v>
      </c>
      <c r="AV864" t="s">
        <v>95</v>
      </c>
      <c r="AW864" t="s">
        <v>94</v>
      </c>
      <c r="AX864" t="s">
        <v>94</v>
      </c>
      <c r="AY864" t="s">
        <v>95</v>
      </c>
      <c r="AZ864" t="s">
        <v>94</v>
      </c>
      <c r="BA864" t="s">
        <v>96</v>
      </c>
      <c r="BB864" t="s">
        <v>96</v>
      </c>
      <c r="BC864" t="s">
        <v>96</v>
      </c>
      <c r="BD864" t="s">
        <v>96</v>
      </c>
      <c r="BH864" t="s">
        <v>341</v>
      </c>
      <c r="BI864">
        <v>1</v>
      </c>
      <c r="BJ864" t="s">
        <v>97</v>
      </c>
      <c r="BK864" t="s">
        <v>138</v>
      </c>
      <c r="BL864">
        <v>0</v>
      </c>
      <c r="BM864">
        <v>0</v>
      </c>
      <c r="BN864">
        <v>0</v>
      </c>
      <c r="BO864">
        <v>0</v>
      </c>
      <c r="BP864">
        <v>0</v>
      </c>
      <c r="BQ864">
        <v>0</v>
      </c>
      <c r="BS864">
        <v>0</v>
      </c>
      <c r="BT864">
        <v>0</v>
      </c>
      <c r="BU864">
        <v>0</v>
      </c>
      <c r="BV864">
        <v>0</v>
      </c>
      <c r="BW864">
        <v>0</v>
      </c>
      <c r="BX864">
        <v>0</v>
      </c>
      <c r="BY864">
        <v>977</v>
      </c>
      <c r="CG864" s="4">
        <v>0</v>
      </c>
      <c r="CH864" s="4">
        <v>0</v>
      </c>
      <c r="CI864" s="5">
        <v>0</v>
      </c>
      <c r="CJ864" s="5">
        <v>0</v>
      </c>
      <c r="CK864" s="5">
        <v>0</v>
      </c>
      <c r="CL864" s="5">
        <v>0</v>
      </c>
    </row>
    <row r="865" spans="1:90" hidden="1" x14ac:dyDescent="0.2">
      <c r="A865" t="s">
        <v>1513</v>
      </c>
      <c r="B865" t="s">
        <v>1408</v>
      </c>
      <c r="C865" t="s">
        <v>1488</v>
      </c>
      <c r="D865">
        <v>3.5</v>
      </c>
      <c r="E865" t="s">
        <v>317</v>
      </c>
      <c r="F865" t="s">
        <v>366</v>
      </c>
      <c r="G865" t="s">
        <v>351</v>
      </c>
      <c r="H865" t="s">
        <v>1411</v>
      </c>
      <c r="I865">
        <v>0.20222999999999999</v>
      </c>
      <c r="J865">
        <v>0.10511</v>
      </c>
      <c r="K865">
        <v>0.5</v>
      </c>
      <c r="L865">
        <v>2016.8</v>
      </c>
      <c r="M865">
        <v>21.73</v>
      </c>
      <c r="N865">
        <v>29.7</v>
      </c>
      <c r="O865">
        <v>10.27</v>
      </c>
      <c r="P865">
        <v>2014.7</v>
      </c>
      <c r="Q865">
        <v>-995.22</v>
      </c>
      <c r="R865">
        <v>0.99046000000000001</v>
      </c>
      <c r="S865">
        <v>0.98975999999999997</v>
      </c>
      <c r="T865">
        <v>0.73268999999999995</v>
      </c>
      <c r="U865">
        <v>0.55727000000000004</v>
      </c>
      <c r="V865">
        <v>0.97021999999999997</v>
      </c>
      <c r="W865">
        <v>0.96880999999999995</v>
      </c>
      <c r="X865">
        <v>1.2943</v>
      </c>
      <c r="Y865">
        <v>0.97875999999999996</v>
      </c>
      <c r="Z865">
        <v>0.74946999999999997</v>
      </c>
      <c r="AA865">
        <v>0.73753999999999997</v>
      </c>
      <c r="AB865">
        <v>3.7543000000000002</v>
      </c>
      <c r="AC865">
        <v>3.1480999999999999</v>
      </c>
      <c r="AD865">
        <v>45</v>
      </c>
      <c r="AE865">
        <v>35</v>
      </c>
      <c r="AF865">
        <v>0.80808999999999997</v>
      </c>
      <c r="AG865">
        <v>3.3669999999999999E-2</v>
      </c>
      <c r="AH865">
        <v>0.77442</v>
      </c>
      <c r="AI865">
        <v>35</v>
      </c>
      <c r="AJ865">
        <v>1</v>
      </c>
      <c r="AK865">
        <v>34</v>
      </c>
      <c r="AL865">
        <v>0</v>
      </c>
      <c r="AM865">
        <v>0</v>
      </c>
      <c r="AN865">
        <v>0</v>
      </c>
      <c r="AO865">
        <v>0.92291000000000001</v>
      </c>
      <c r="AP865">
        <v>0</v>
      </c>
      <c r="AQ865">
        <v>1</v>
      </c>
      <c r="AR865" t="s">
        <v>95</v>
      </c>
      <c r="AS865" t="s">
        <v>95</v>
      </c>
      <c r="AT865" t="s">
        <v>95</v>
      </c>
      <c r="AU865" t="s">
        <v>95</v>
      </c>
      <c r="AV865" t="s">
        <v>95</v>
      </c>
      <c r="AW865" t="s">
        <v>95</v>
      </c>
      <c r="AX865" t="s">
        <v>95</v>
      </c>
      <c r="AY865" t="s">
        <v>95</v>
      </c>
      <c r="AZ865" t="s">
        <v>95</v>
      </c>
      <c r="BA865" t="s">
        <v>95</v>
      </c>
      <c r="BB865" t="s">
        <v>95</v>
      </c>
      <c r="BC865" t="s">
        <v>95</v>
      </c>
      <c r="BD865" t="s">
        <v>95</v>
      </c>
      <c r="BI865">
        <v>0</v>
      </c>
      <c r="BJ865" t="s">
        <v>137</v>
      </c>
      <c r="BK865" t="s">
        <v>180</v>
      </c>
      <c r="BL865">
        <v>1</v>
      </c>
      <c r="BM865">
        <v>1</v>
      </c>
      <c r="BN865">
        <v>0</v>
      </c>
      <c r="BO865">
        <v>0</v>
      </c>
      <c r="BP865">
        <v>0</v>
      </c>
      <c r="BQ865">
        <v>0</v>
      </c>
      <c r="BS865">
        <v>1</v>
      </c>
      <c r="BT865">
        <v>1</v>
      </c>
      <c r="BU865">
        <v>0</v>
      </c>
      <c r="BV865">
        <v>0</v>
      </c>
      <c r="BW865">
        <v>0</v>
      </c>
      <c r="BX865">
        <v>0</v>
      </c>
      <c r="BY865">
        <v>978</v>
      </c>
      <c r="CG865" s="4">
        <v>1</v>
      </c>
      <c r="CH865" s="4">
        <v>1</v>
      </c>
      <c r="CI865" s="5">
        <v>0</v>
      </c>
      <c r="CJ865" s="5">
        <v>0</v>
      </c>
      <c r="CK865" s="5">
        <v>0</v>
      </c>
      <c r="CL865" s="5">
        <v>0</v>
      </c>
    </row>
    <row r="866" spans="1:90" hidden="1" x14ac:dyDescent="0.2">
      <c r="A866" t="s">
        <v>1514</v>
      </c>
      <c r="B866" t="s">
        <v>1408</v>
      </c>
      <c r="C866" t="s">
        <v>1488</v>
      </c>
      <c r="D866">
        <v>3.5</v>
      </c>
      <c r="E866" t="s">
        <v>317</v>
      </c>
      <c r="F866" t="s">
        <v>368</v>
      </c>
      <c r="G866" t="s">
        <v>354</v>
      </c>
      <c r="H866" t="s">
        <v>1411</v>
      </c>
      <c r="I866">
        <v>21.242000000000001</v>
      </c>
      <c r="J866">
        <v>4.9497999999999999E-3</v>
      </c>
      <c r="K866">
        <v>4.1700000000000001E-2</v>
      </c>
      <c r="L866">
        <v>2008</v>
      </c>
      <c r="M866">
        <v>0.20688000000000001</v>
      </c>
      <c r="N866">
        <v>1.4</v>
      </c>
      <c r="O866">
        <v>1554.2</v>
      </c>
      <c r="P866" s="1">
        <v>157530</v>
      </c>
      <c r="Q866">
        <v>-82.923000000000002</v>
      </c>
      <c r="R866">
        <v>0.55913000000000002</v>
      </c>
      <c r="S866">
        <v>0.52134000000000003</v>
      </c>
      <c r="T866">
        <v>0.51639999999999997</v>
      </c>
      <c r="U866">
        <v>0.25641000000000003</v>
      </c>
      <c r="V866">
        <v>-0.31413000000000002</v>
      </c>
      <c r="W866">
        <v>-0.38713999999999998</v>
      </c>
      <c r="X866">
        <v>0.89156000000000002</v>
      </c>
      <c r="Y866">
        <v>0.43590000000000001</v>
      </c>
      <c r="Z866">
        <v>0.36414999999999997</v>
      </c>
      <c r="AA866">
        <v>0.32883000000000001</v>
      </c>
      <c r="AB866">
        <v>0.62016000000000004</v>
      </c>
      <c r="AC866">
        <v>0.4748</v>
      </c>
      <c r="AD866">
        <v>39</v>
      </c>
      <c r="AE866">
        <v>11</v>
      </c>
      <c r="AF866">
        <v>2.1429</v>
      </c>
      <c r="AG866">
        <v>0.71428999999999998</v>
      </c>
      <c r="AH866">
        <v>1.4286000000000001</v>
      </c>
      <c r="AI866">
        <v>29</v>
      </c>
      <c r="AJ866">
        <v>0</v>
      </c>
      <c r="AK866">
        <v>28</v>
      </c>
      <c r="AL866">
        <v>0</v>
      </c>
      <c r="AM866">
        <v>0</v>
      </c>
      <c r="AN866">
        <v>1</v>
      </c>
      <c r="AO866">
        <v>0.45161000000000001</v>
      </c>
      <c r="AP866">
        <v>0</v>
      </c>
      <c r="AQ866">
        <v>1</v>
      </c>
      <c r="AR866" t="s">
        <v>94</v>
      </c>
      <c r="AS866" t="s">
        <v>95</v>
      </c>
      <c r="AT866" t="s">
        <v>95</v>
      </c>
      <c r="AU866" t="s">
        <v>94</v>
      </c>
      <c r="AV866" t="s">
        <v>94</v>
      </c>
      <c r="AW866" t="s">
        <v>94</v>
      </c>
      <c r="AX866" t="s">
        <v>94</v>
      </c>
      <c r="AY866" t="s">
        <v>95</v>
      </c>
      <c r="AZ866" t="s">
        <v>95</v>
      </c>
      <c r="BA866" t="s">
        <v>94</v>
      </c>
      <c r="BB866" t="s">
        <v>94</v>
      </c>
      <c r="BC866" t="s">
        <v>94</v>
      </c>
      <c r="BD866" t="s">
        <v>94</v>
      </c>
      <c r="BH866" t="s">
        <v>341</v>
      </c>
      <c r="BI866">
        <v>1</v>
      </c>
      <c r="BJ866" t="s">
        <v>97</v>
      </c>
      <c r="BK866" t="s">
        <v>138</v>
      </c>
      <c r="BL866">
        <v>0</v>
      </c>
      <c r="BM866">
        <v>0</v>
      </c>
      <c r="BN866">
        <v>0</v>
      </c>
      <c r="BO866">
        <v>0</v>
      </c>
      <c r="BP866">
        <v>0</v>
      </c>
      <c r="BQ866">
        <v>0</v>
      </c>
      <c r="BS866">
        <v>0</v>
      </c>
      <c r="BT866">
        <v>1</v>
      </c>
      <c r="BU866">
        <v>0</v>
      </c>
      <c r="BV866">
        <v>0</v>
      </c>
      <c r="BW866">
        <v>0</v>
      </c>
      <c r="BX866">
        <v>0</v>
      </c>
      <c r="BY866">
        <v>979</v>
      </c>
      <c r="CA866" t="s">
        <v>123</v>
      </c>
      <c r="CG866" s="4">
        <v>0</v>
      </c>
      <c r="CH866" s="4">
        <v>1</v>
      </c>
      <c r="CI866" s="5">
        <v>0</v>
      </c>
      <c r="CJ866" s="5">
        <v>0</v>
      </c>
      <c r="CK866" s="5">
        <v>0</v>
      </c>
      <c r="CL866" s="5">
        <v>0</v>
      </c>
    </row>
    <row r="867" spans="1:90" hidden="1" x14ac:dyDescent="0.2">
      <c r="A867" t="s">
        <v>1515</v>
      </c>
      <c r="B867" t="s">
        <v>1408</v>
      </c>
      <c r="C867" t="s">
        <v>1488</v>
      </c>
      <c r="D867">
        <v>4.0999999999999996</v>
      </c>
      <c r="E867" t="s">
        <v>129</v>
      </c>
      <c r="F867" t="s">
        <v>130</v>
      </c>
      <c r="G867" t="s">
        <v>131</v>
      </c>
      <c r="H867" t="s">
        <v>1411</v>
      </c>
      <c r="I867">
        <v>-0.11294999999999999</v>
      </c>
      <c r="J867">
        <v>1.2486000000000001E-3</v>
      </c>
      <c r="K867">
        <v>4.6712999999999998E-2</v>
      </c>
      <c r="L867">
        <v>2055</v>
      </c>
      <c r="M867">
        <v>-38.905000000000001</v>
      </c>
      <c r="N867">
        <v>34.261000000000003</v>
      </c>
      <c r="O867">
        <v>87.95</v>
      </c>
      <c r="P867">
        <v>2778.8</v>
      </c>
      <c r="Q867">
        <v>-60.231000000000002</v>
      </c>
      <c r="R867">
        <v>1.1540999999999999E-4</v>
      </c>
      <c r="S867">
        <v>-0.17632999999999999</v>
      </c>
      <c r="T867">
        <v>24.262</v>
      </c>
      <c r="U867">
        <v>18.43</v>
      </c>
      <c r="V867">
        <v>1.2292999999999999E-4</v>
      </c>
      <c r="W867">
        <v>-0.11097</v>
      </c>
      <c r="X867">
        <v>24.262</v>
      </c>
      <c r="Y867">
        <v>18.378</v>
      </c>
      <c r="Z867">
        <v>1.3590999999999999E-4</v>
      </c>
      <c r="AA867">
        <v>-0.11096</v>
      </c>
      <c r="AB867">
        <v>24.262</v>
      </c>
      <c r="AC867">
        <v>18.376000000000001</v>
      </c>
      <c r="AD867">
        <v>21</v>
      </c>
      <c r="AE867">
        <v>19</v>
      </c>
      <c r="AF867">
        <v>2.9186999999999999</v>
      </c>
      <c r="AG867">
        <v>0.14892</v>
      </c>
      <c r="AH867">
        <v>2.7698</v>
      </c>
      <c r="AI867">
        <v>19</v>
      </c>
      <c r="AJ867">
        <v>16</v>
      </c>
      <c r="AK867">
        <v>18</v>
      </c>
      <c r="AL867">
        <v>1</v>
      </c>
      <c r="AM867">
        <v>0</v>
      </c>
      <c r="AN867">
        <v>1</v>
      </c>
      <c r="AO867">
        <v>0.89171</v>
      </c>
      <c r="AP867">
        <v>0</v>
      </c>
      <c r="AQ867">
        <v>1</v>
      </c>
      <c r="AR867" t="s">
        <v>96</v>
      </c>
      <c r="AS867" t="s">
        <v>95</v>
      </c>
      <c r="AT867" t="s">
        <v>95</v>
      </c>
      <c r="AU867" t="s">
        <v>95</v>
      </c>
      <c r="AV867" t="s">
        <v>95</v>
      </c>
      <c r="AW867" t="s">
        <v>95</v>
      </c>
      <c r="AX867" t="s">
        <v>95</v>
      </c>
      <c r="AY867" t="s">
        <v>95</v>
      </c>
      <c r="AZ867" t="s">
        <v>94</v>
      </c>
      <c r="BA867" t="s">
        <v>96</v>
      </c>
      <c r="BB867" t="s">
        <v>94</v>
      </c>
      <c r="BC867" t="s">
        <v>96</v>
      </c>
      <c r="BD867" t="s">
        <v>94</v>
      </c>
      <c r="BH867" t="s">
        <v>323</v>
      </c>
      <c r="BI867">
        <v>0</v>
      </c>
      <c r="BJ867" t="s">
        <v>132</v>
      </c>
      <c r="BK867" t="s">
        <v>133</v>
      </c>
      <c r="BL867">
        <v>0</v>
      </c>
      <c r="BM867">
        <v>0</v>
      </c>
      <c r="BN867">
        <v>0</v>
      </c>
      <c r="BO867">
        <v>0</v>
      </c>
      <c r="BP867">
        <v>0</v>
      </c>
      <c r="BQ867">
        <v>0</v>
      </c>
      <c r="BS867">
        <v>0</v>
      </c>
      <c r="BT867">
        <v>1</v>
      </c>
      <c r="BU867">
        <v>0</v>
      </c>
      <c r="BV867">
        <v>0</v>
      </c>
      <c r="BW867">
        <v>0</v>
      </c>
      <c r="BX867">
        <v>0</v>
      </c>
      <c r="BY867">
        <v>980</v>
      </c>
      <c r="CA867" t="s">
        <v>123</v>
      </c>
      <c r="CG867" s="4">
        <v>0</v>
      </c>
      <c r="CH867" s="4">
        <v>1</v>
      </c>
      <c r="CI867" s="5">
        <v>0</v>
      </c>
      <c r="CJ867" s="5">
        <v>0</v>
      </c>
      <c r="CK867" s="5">
        <v>0</v>
      </c>
      <c r="CL867" s="5">
        <v>0</v>
      </c>
    </row>
    <row r="868" spans="1:90" hidden="1" x14ac:dyDescent="0.2">
      <c r="A868" t="s">
        <v>1516</v>
      </c>
      <c r="B868" t="s">
        <v>1408</v>
      </c>
      <c r="C868" t="s">
        <v>1488</v>
      </c>
      <c r="D868">
        <v>4.0999999999999996</v>
      </c>
      <c r="E868" t="s">
        <v>129</v>
      </c>
      <c r="F868" t="s">
        <v>135</v>
      </c>
      <c r="G868" t="s">
        <v>136</v>
      </c>
      <c r="H868" t="s">
        <v>1411</v>
      </c>
      <c r="I868">
        <v>2.8287</v>
      </c>
      <c r="J868">
        <v>0.96967999999999999</v>
      </c>
      <c r="K868">
        <v>24.885000000000002</v>
      </c>
      <c r="L868">
        <v>2007.1</v>
      </c>
      <c r="M868">
        <v>1.5535000000000001</v>
      </c>
      <c r="N868">
        <v>107.04</v>
      </c>
      <c r="O868" s="1">
        <v>2.5874999999999999E-5</v>
      </c>
      <c r="P868">
        <v>1992.3</v>
      </c>
      <c r="Q868">
        <v>-49889</v>
      </c>
      <c r="R868">
        <v>0.99999000000000005</v>
      </c>
      <c r="S868">
        <v>0.99995000000000001</v>
      </c>
      <c r="T868">
        <v>0.14144999999999999</v>
      </c>
      <c r="U868">
        <v>7.5681999999999999E-2</v>
      </c>
      <c r="V868">
        <v>0.96945000000000003</v>
      </c>
      <c r="W868">
        <v>0.93891000000000002</v>
      </c>
      <c r="X868">
        <v>6.8461999999999996</v>
      </c>
      <c r="Y868">
        <v>5.9012000000000002</v>
      </c>
      <c r="Z868">
        <v>0.80717000000000005</v>
      </c>
      <c r="AA868">
        <v>0.61433000000000004</v>
      </c>
      <c r="AB868">
        <v>17.201000000000001</v>
      </c>
      <c r="AC868">
        <v>15.367000000000001</v>
      </c>
      <c r="AD868">
        <v>5</v>
      </c>
      <c r="AE868">
        <v>3</v>
      </c>
      <c r="AF868">
        <v>0.93427000000000004</v>
      </c>
      <c r="AG868">
        <v>4.7667000000000001E-2</v>
      </c>
      <c r="AH868">
        <v>0.88660000000000005</v>
      </c>
      <c r="AI868">
        <v>3</v>
      </c>
      <c r="AJ868">
        <v>0</v>
      </c>
      <c r="AK868">
        <v>2</v>
      </c>
      <c r="AL868">
        <v>0</v>
      </c>
      <c r="AM868">
        <v>0</v>
      </c>
      <c r="AN868">
        <v>1</v>
      </c>
      <c r="AO868">
        <v>0.41365000000000002</v>
      </c>
      <c r="AP868">
        <v>0</v>
      </c>
      <c r="AQ868">
        <v>1</v>
      </c>
      <c r="AR868" t="s">
        <v>95</v>
      </c>
      <c r="AS868" t="s">
        <v>96</v>
      </c>
      <c r="AT868" t="s">
        <v>95</v>
      </c>
      <c r="AU868" t="s">
        <v>95</v>
      </c>
      <c r="AV868" t="s">
        <v>95</v>
      </c>
      <c r="AW868" t="s">
        <v>95</v>
      </c>
      <c r="AX868" t="s">
        <v>94</v>
      </c>
      <c r="AY868" t="s">
        <v>95</v>
      </c>
      <c r="AZ868" t="s">
        <v>95</v>
      </c>
      <c r="BA868" t="s">
        <v>96</v>
      </c>
      <c r="BB868" t="s">
        <v>96</v>
      </c>
      <c r="BC868" t="s">
        <v>96</v>
      </c>
      <c r="BD868" t="s">
        <v>96</v>
      </c>
      <c r="BH868" t="s">
        <v>189</v>
      </c>
      <c r="BI868">
        <v>0</v>
      </c>
      <c r="BJ868" t="s">
        <v>137</v>
      </c>
      <c r="BK868" t="s">
        <v>138</v>
      </c>
      <c r="BL868">
        <v>0</v>
      </c>
      <c r="BM868">
        <v>0</v>
      </c>
      <c r="BN868">
        <v>0</v>
      </c>
      <c r="BO868">
        <v>0</v>
      </c>
      <c r="BP868">
        <v>0</v>
      </c>
      <c r="BQ868">
        <v>1</v>
      </c>
      <c r="BS868">
        <v>0</v>
      </c>
      <c r="BT868">
        <v>1</v>
      </c>
      <c r="BU868">
        <v>0</v>
      </c>
      <c r="BV868">
        <v>0</v>
      </c>
      <c r="BW868">
        <v>0</v>
      </c>
      <c r="BX868">
        <v>1</v>
      </c>
      <c r="BY868">
        <v>981</v>
      </c>
      <c r="CA868" t="s">
        <v>123</v>
      </c>
      <c r="CG868" s="4">
        <v>0</v>
      </c>
      <c r="CH868" s="4">
        <v>1</v>
      </c>
      <c r="CI868" s="5">
        <v>0</v>
      </c>
      <c r="CJ868" s="5">
        <v>0</v>
      </c>
      <c r="CK868" s="5">
        <v>0</v>
      </c>
      <c r="CL868" s="5">
        <v>1</v>
      </c>
    </row>
    <row r="869" spans="1:90" hidden="1" x14ac:dyDescent="0.2">
      <c r="A869" t="s">
        <v>1517</v>
      </c>
      <c r="B869" t="s">
        <v>1518</v>
      </c>
      <c r="C869" t="s">
        <v>147</v>
      </c>
      <c r="D869">
        <v>1.1000000000000001</v>
      </c>
      <c r="E869" t="s">
        <v>90</v>
      </c>
      <c r="F869" t="s">
        <v>1519</v>
      </c>
      <c r="G869" t="s">
        <v>1520</v>
      </c>
      <c r="H869" t="s">
        <v>1521</v>
      </c>
      <c r="I869">
        <v>5.3179999999999998E-2</v>
      </c>
      <c r="J869">
        <v>5.3178999999999997E-2</v>
      </c>
      <c r="K869">
        <v>7.8638E-2</v>
      </c>
      <c r="L869">
        <v>2221.5</v>
      </c>
      <c r="M869">
        <v>82.632999999999996</v>
      </c>
      <c r="N869">
        <v>89168</v>
      </c>
      <c r="O869">
        <v>5.3468</v>
      </c>
      <c r="P869">
        <v>2038.7</v>
      </c>
      <c r="Q869">
        <v>-156.88</v>
      </c>
      <c r="R869">
        <v>0.93428999999999995</v>
      </c>
      <c r="S869">
        <v>0.92020999999999997</v>
      </c>
      <c r="T869">
        <v>0.11008999999999999</v>
      </c>
      <c r="U869">
        <v>7.9114000000000004E-2</v>
      </c>
      <c r="V869">
        <v>0.93428999999999995</v>
      </c>
      <c r="W869">
        <v>0.92552999999999996</v>
      </c>
      <c r="X869">
        <v>0.11008999999999999</v>
      </c>
      <c r="Y869">
        <v>7.9114000000000004E-2</v>
      </c>
      <c r="Z869">
        <v>0.90244000000000002</v>
      </c>
      <c r="AA869">
        <v>0.88943000000000005</v>
      </c>
      <c r="AB869">
        <v>0.13414000000000001</v>
      </c>
      <c r="AC869">
        <v>0.10636</v>
      </c>
      <c r="AD869">
        <v>18</v>
      </c>
      <c r="AE869">
        <v>18</v>
      </c>
      <c r="AF869" s="1">
        <v>2.8036999999999999E-5</v>
      </c>
      <c r="AG869" s="1">
        <v>1.0093E-5</v>
      </c>
      <c r="AH869" s="1">
        <v>1.7944E-5</v>
      </c>
      <c r="AI869">
        <v>18</v>
      </c>
      <c r="AJ869">
        <v>0</v>
      </c>
      <c r="AK869">
        <v>17</v>
      </c>
      <c r="AL869">
        <v>0</v>
      </c>
      <c r="AM869">
        <v>0</v>
      </c>
      <c r="AN869">
        <v>0</v>
      </c>
      <c r="AO869">
        <v>0.91718</v>
      </c>
      <c r="AP869">
        <v>0</v>
      </c>
      <c r="AQ869">
        <v>1</v>
      </c>
      <c r="AR869" t="s">
        <v>95</v>
      </c>
      <c r="AS869" t="s">
        <v>95</v>
      </c>
      <c r="AT869" t="s">
        <v>95</v>
      </c>
      <c r="AU869" t="s">
        <v>95</v>
      </c>
      <c r="AV869" t="s">
        <v>95</v>
      </c>
      <c r="AW869" t="s">
        <v>95</v>
      </c>
      <c r="AX869" t="s">
        <v>95</v>
      </c>
      <c r="AY869" t="s">
        <v>94</v>
      </c>
      <c r="AZ869" t="s">
        <v>95</v>
      </c>
      <c r="BA869" t="s">
        <v>94</v>
      </c>
      <c r="BB869" t="s">
        <v>95</v>
      </c>
      <c r="BC869" t="s">
        <v>94</v>
      </c>
      <c r="BD869" t="s">
        <v>95</v>
      </c>
      <c r="BE869">
        <v>1</v>
      </c>
      <c r="BI869">
        <v>0</v>
      </c>
      <c r="BL869">
        <v>1</v>
      </c>
      <c r="BM869">
        <v>1</v>
      </c>
      <c r="BN869">
        <v>0</v>
      </c>
      <c r="BO869">
        <v>0</v>
      </c>
      <c r="BP869">
        <v>0</v>
      </c>
      <c r="BQ869">
        <v>0</v>
      </c>
      <c r="BY869">
        <v>982</v>
      </c>
      <c r="CG869" s="4">
        <v>1</v>
      </c>
      <c r="CH869" s="4">
        <v>1</v>
      </c>
      <c r="CI869" s="5">
        <v>0</v>
      </c>
      <c r="CJ869" s="5">
        <v>0</v>
      </c>
      <c r="CK869" s="5">
        <v>0</v>
      </c>
      <c r="CL869" s="5">
        <v>0</v>
      </c>
    </row>
    <row r="870" spans="1:90" hidden="1" x14ac:dyDescent="0.2">
      <c r="A870" t="s">
        <v>1522</v>
      </c>
      <c r="B870" t="s">
        <v>1518</v>
      </c>
      <c r="C870" t="s">
        <v>147</v>
      </c>
      <c r="D870">
        <v>1.1000000000000001</v>
      </c>
      <c r="E870" t="s">
        <v>90</v>
      </c>
      <c r="F870" t="s">
        <v>1523</v>
      </c>
      <c r="G870" t="s">
        <v>1524</v>
      </c>
      <c r="H870" t="s">
        <v>1521</v>
      </c>
      <c r="I870">
        <v>0.14477999999999999</v>
      </c>
      <c r="J870">
        <v>0.14477999999999999</v>
      </c>
      <c r="K870">
        <v>97.965000000000003</v>
      </c>
      <c r="L870">
        <v>2106.6999999999998</v>
      </c>
      <c r="M870">
        <v>30.353000000000002</v>
      </c>
      <c r="N870" s="1">
        <v>244690000</v>
      </c>
      <c r="O870">
        <v>1.3234999999999999E-4</v>
      </c>
      <c r="P870">
        <v>1911.7</v>
      </c>
      <c r="Q870" s="1">
        <v>-196980</v>
      </c>
      <c r="R870">
        <v>0.99709999999999999</v>
      </c>
      <c r="S870">
        <v>0.99585999999999997</v>
      </c>
      <c r="T870">
        <v>17.135999999999999</v>
      </c>
      <c r="U870">
        <v>14.294</v>
      </c>
      <c r="V870">
        <v>0.99709999999999999</v>
      </c>
      <c r="W870">
        <v>0.99638000000000004</v>
      </c>
      <c r="X870">
        <v>17.135999999999999</v>
      </c>
      <c r="Y870">
        <v>14.294</v>
      </c>
      <c r="Z870">
        <v>0.94764000000000004</v>
      </c>
      <c r="AA870">
        <v>0.93454999999999999</v>
      </c>
      <c r="AB870">
        <v>72.819000000000003</v>
      </c>
      <c r="AC870">
        <v>64.156999999999996</v>
      </c>
      <c r="AD870">
        <v>11</v>
      </c>
      <c r="AE870">
        <v>11</v>
      </c>
      <c r="AF870" s="1">
        <v>5.4558999999999997E-6</v>
      </c>
      <c r="AG870" s="1">
        <v>1.2714E-6</v>
      </c>
      <c r="AH870" s="1">
        <v>4.1845000000000003E-6</v>
      </c>
      <c r="AI870">
        <v>11</v>
      </c>
      <c r="AJ870">
        <v>0</v>
      </c>
      <c r="AK870">
        <v>10</v>
      </c>
      <c r="AL870">
        <v>0</v>
      </c>
      <c r="AM870">
        <v>0</v>
      </c>
      <c r="AN870">
        <v>0</v>
      </c>
      <c r="AO870">
        <v>0.85072000000000003</v>
      </c>
      <c r="AP870">
        <v>0</v>
      </c>
      <c r="AQ870">
        <v>0</v>
      </c>
      <c r="AR870" t="s">
        <v>95</v>
      </c>
      <c r="AS870" t="s">
        <v>95</v>
      </c>
      <c r="AT870" t="s">
        <v>95</v>
      </c>
      <c r="AU870" t="s">
        <v>95</v>
      </c>
      <c r="AV870" t="s">
        <v>95</v>
      </c>
      <c r="AW870" t="s">
        <v>95</v>
      </c>
      <c r="AX870" t="s">
        <v>95</v>
      </c>
      <c r="AY870" t="s">
        <v>94</v>
      </c>
      <c r="AZ870" t="s">
        <v>95</v>
      </c>
      <c r="BA870" t="s">
        <v>94</v>
      </c>
      <c r="BB870" t="s">
        <v>95</v>
      </c>
      <c r="BC870" t="s">
        <v>94</v>
      </c>
      <c r="BD870" t="s">
        <v>95</v>
      </c>
      <c r="BE870">
        <v>1</v>
      </c>
      <c r="BI870">
        <v>0</v>
      </c>
      <c r="BL870">
        <v>1</v>
      </c>
      <c r="BM870">
        <v>1</v>
      </c>
      <c r="BN870">
        <v>0</v>
      </c>
      <c r="BO870">
        <v>2</v>
      </c>
      <c r="BP870">
        <v>0</v>
      </c>
      <c r="BQ870">
        <v>0</v>
      </c>
      <c r="BY870">
        <v>983</v>
      </c>
      <c r="CG870" s="4">
        <v>1</v>
      </c>
      <c r="CH870" s="4">
        <v>1</v>
      </c>
      <c r="CI870" s="5">
        <v>0</v>
      </c>
      <c r="CJ870" s="5">
        <v>0</v>
      </c>
      <c r="CK870" s="5">
        <v>0</v>
      </c>
      <c r="CL870" s="5">
        <v>0</v>
      </c>
    </row>
    <row r="871" spans="1:90" x14ac:dyDescent="0.2">
      <c r="A871" t="s">
        <v>1525</v>
      </c>
      <c r="B871" t="s">
        <v>1518</v>
      </c>
      <c r="C871" t="s">
        <v>147</v>
      </c>
      <c r="D871">
        <v>3.3</v>
      </c>
      <c r="E871" t="s">
        <v>148</v>
      </c>
      <c r="F871" t="s">
        <v>149</v>
      </c>
      <c r="G871" t="s">
        <v>150</v>
      </c>
      <c r="H871" t="s">
        <v>1521</v>
      </c>
      <c r="I871">
        <v>0.35565999999999998</v>
      </c>
      <c r="J871">
        <v>0.17967</v>
      </c>
      <c r="K871">
        <v>6.3224</v>
      </c>
      <c r="L871">
        <v>2020.4</v>
      </c>
      <c r="M871">
        <v>12.356</v>
      </c>
      <c r="N871">
        <v>778.51</v>
      </c>
      <c r="O871" s="1">
        <v>4.9029000000000001E-5</v>
      </c>
      <c r="P871">
        <v>1932.6</v>
      </c>
      <c r="Q871">
        <v>-12553</v>
      </c>
      <c r="R871">
        <v>0.98307</v>
      </c>
      <c r="S871">
        <v>0.98207</v>
      </c>
      <c r="T871">
        <v>19.238</v>
      </c>
      <c r="U871">
        <v>11.266999999999999</v>
      </c>
      <c r="V871">
        <v>0.96928999999999998</v>
      </c>
      <c r="W871">
        <v>0.96811000000000003</v>
      </c>
      <c r="X871">
        <v>25.907</v>
      </c>
      <c r="Y871">
        <v>13.039</v>
      </c>
      <c r="Z871">
        <v>0.46088000000000001</v>
      </c>
      <c r="AA871">
        <v>0.44014999999999999</v>
      </c>
      <c r="AB871">
        <v>108.55</v>
      </c>
      <c r="AC871">
        <v>81.417000000000002</v>
      </c>
      <c r="AD871">
        <v>55</v>
      </c>
      <c r="AE871">
        <v>31</v>
      </c>
      <c r="AF871">
        <v>0.75144</v>
      </c>
      <c r="AG871">
        <v>1.2845000000000001E-3</v>
      </c>
      <c r="AH871">
        <v>0.75014999999999998</v>
      </c>
      <c r="AI871">
        <v>32</v>
      </c>
      <c r="AJ871">
        <v>1</v>
      </c>
      <c r="AK871">
        <v>31</v>
      </c>
      <c r="AL871">
        <v>0</v>
      </c>
      <c r="AM871">
        <v>0</v>
      </c>
      <c r="AN871">
        <v>1</v>
      </c>
      <c r="AO871">
        <v>0.88134000000000001</v>
      </c>
      <c r="AP871">
        <v>0</v>
      </c>
      <c r="AQ871">
        <v>0</v>
      </c>
      <c r="AR871" t="s">
        <v>95</v>
      </c>
      <c r="AS871" t="s">
        <v>95</v>
      </c>
      <c r="AT871" t="s">
        <v>95</v>
      </c>
      <c r="AU871" t="s">
        <v>95</v>
      </c>
      <c r="AV871" t="s">
        <v>95</v>
      </c>
      <c r="AW871" t="s">
        <v>95</v>
      </c>
      <c r="AX871" t="s">
        <v>95</v>
      </c>
      <c r="AY871" t="s">
        <v>95</v>
      </c>
      <c r="AZ871" t="s">
        <v>95</v>
      </c>
      <c r="BA871" t="s">
        <v>95</v>
      </c>
      <c r="BB871" t="s">
        <v>95</v>
      </c>
      <c r="BC871" t="s">
        <v>95</v>
      </c>
      <c r="BD871" t="s">
        <v>95</v>
      </c>
      <c r="BH871" t="s">
        <v>151</v>
      </c>
      <c r="BI871">
        <v>0</v>
      </c>
      <c r="BL871">
        <v>1</v>
      </c>
      <c r="BM871">
        <v>1</v>
      </c>
      <c r="BN871">
        <v>0</v>
      </c>
      <c r="BO871">
        <v>0</v>
      </c>
      <c r="BP871">
        <v>1</v>
      </c>
      <c r="BQ871">
        <v>1</v>
      </c>
      <c r="BY871">
        <v>984</v>
      </c>
      <c r="CG871" s="4">
        <v>1</v>
      </c>
      <c r="CH871" s="4">
        <v>1</v>
      </c>
      <c r="CI871" s="5">
        <v>0</v>
      </c>
      <c r="CJ871" s="5">
        <v>0</v>
      </c>
      <c r="CK871" s="5">
        <v>1</v>
      </c>
      <c r="CL871" s="5">
        <v>1</v>
      </c>
    </row>
    <row r="872" spans="1:90" hidden="1" x14ac:dyDescent="0.2">
      <c r="A872" t="s">
        <v>1526</v>
      </c>
      <c r="B872" t="s">
        <v>1518</v>
      </c>
      <c r="C872" t="s">
        <v>147</v>
      </c>
      <c r="D872">
        <v>4.0999999999999996</v>
      </c>
      <c r="E872" t="s">
        <v>129</v>
      </c>
      <c r="F872" t="s">
        <v>130</v>
      </c>
      <c r="G872" t="s">
        <v>131</v>
      </c>
      <c r="H872" t="s">
        <v>1521</v>
      </c>
      <c r="I872">
        <v>0.84874000000000005</v>
      </c>
      <c r="J872">
        <v>0.14058000000000001</v>
      </c>
      <c r="K872">
        <v>5.4871999999999996</v>
      </c>
      <c r="L872">
        <v>2015.8</v>
      </c>
      <c r="M872">
        <v>5.1776</v>
      </c>
      <c r="N872">
        <v>85.097999999999999</v>
      </c>
      <c r="O872">
        <v>0.1139</v>
      </c>
      <c r="P872">
        <v>1975</v>
      </c>
      <c r="Q872">
        <v>-11015</v>
      </c>
      <c r="R872">
        <v>0.94030999999999998</v>
      </c>
      <c r="S872">
        <v>0.92978000000000005</v>
      </c>
      <c r="T872">
        <v>8.9366000000000003</v>
      </c>
      <c r="U872">
        <v>5.4053000000000004</v>
      </c>
      <c r="V872">
        <v>0.82703000000000004</v>
      </c>
      <c r="W872">
        <v>0.80781000000000003</v>
      </c>
      <c r="X872">
        <v>15.212999999999999</v>
      </c>
      <c r="Y872">
        <v>12.91</v>
      </c>
      <c r="Z872">
        <v>0.82511000000000001</v>
      </c>
      <c r="AA872">
        <v>0.80567999999999995</v>
      </c>
      <c r="AB872">
        <v>15.297000000000001</v>
      </c>
      <c r="AC872">
        <v>13.368</v>
      </c>
      <c r="AD872">
        <v>21</v>
      </c>
      <c r="AE872">
        <v>20</v>
      </c>
      <c r="AF872">
        <v>1.1751</v>
      </c>
      <c r="AG872">
        <v>4.1671E-3</v>
      </c>
      <c r="AH872">
        <v>1.1709000000000001</v>
      </c>
      <c r="AI872">
        <v>21</v>
      </c>
      <c r="AJ872">
        <v>1</v>
      </c>
      <c r="AK872">
        <v>17</v>
      </c>
      <c r="AL872">
        <v>0</v>
      </c>
      <c r="AM872">
        <v>1</v>
      </c>
      <c r="AN872">
        <v>1</v>
      </c>
      <c r="AO872">
        <v>0.88712999999999997</v>
      </c>
      <c r="AP872">
        <v>0</v>
      </c>
      <c r="AQ872">
        <v>1</v>
      </c>
      <c r="AR872" t="s">
        <v>95</v>
      </c>
      <c r="AS872" t="s">
        <v>95</v>
      </c>
      <c r="AT872" t="s">
        <v>95</v>
      </c>
      <c r="AU872" t="s">
        <v>95</v>
      </c>
      <c r="AV872" t="s">
        <v>95</v>
      </c>
      <c r="AW872" t="s">
        <v>95</v>
      </c>
      <c r="AX872" t="s">
        <v>95</v>
      </c>
      <c r="AY872" t="s">
        <v>95</v>
      </c>
      <c r="AZ872" t="s">
        <v>95</v>
      </c>
      <c r="BA872" t="s">
        <v>95</v>
      </c>
      <c r="BB872" t="s">
        <v>95</v>
      </c>
      <c r="BC872" t="s">
        <v>95</v>
      </c>
      <c r="BD872" t="s">
        <v>95</v>
      </c>
      <c r="BI872">
        <v>0</v>
      </c>
      <c r="BJ872" t="s">
        <v>132</v>
      </c>
      <c r="BK872" t="s">
        <v>133</v>
      </c>
      <c r="BL872">
        <v>1</v>
      </c>
      <c r="BM872">
        <v>1</v>
      </c>
      <c r="BN872">
        <v>0</v>
      </c>
      <c r="BO872">
        <v>0</v>
      </c>
      <c r="BP872">
        <v>0</v>
      </c>
      <c r="BQ872">
        <v>0</v>
      </c>
      <c r="BY872">
        <v>985</v>
      </c>
      <c r="CG872" s="4">
        <v>1</v>
      </c>
      <c r="CH872" s="4">
        <v>1</v>
      </c>
      <c r="CI872" s="5">
        <v>0</v>
      </c>
      <c r="CJ872" s="5">
        <v>0</v>
      </c>
      <c r="CK872" s="5">
        <v>0</v>
      </c>
      <c r="CL872" s="5">
        <v>0</v>
      </c>
    </row>
    <row r="873" spans="1:90" hidden="1" x14ac:dyDescent="0.2">
      <c r="A873" t="s">
        <v>1527</v>
      </c>
      <c r="B873" t="s">
        <v>1518</v>
      </c>
      <c r="C873" t="s">
        <v>147</v>
      </c>
      <c r="D873">
        <v>4.0999999999999996</v>
      </c>
      <c r="E873" t="s">
        <v>129</v>
      </c>
      <c r="F873" t="s">
        <v>135</v>
      </c>
      <c r="G873" t="s">
        <v>136</v>
      </c>
      <c r="H873" t="s">
        <v>1521</v>
      </c>
      <c r="I873">
        <v>0.93445</v>
      </c>
      <c r="J873">
        <v>0.15473000000000001</v>
      </c>
      <c r="K873">
        <v>5.4348999999999998</v>
      </c>
      <c r="L873">
        <v>2015.7</v>
      </c>
      <c r="M873">
        <v>4.7027000000000001</v>
      </c>
      <c r="N873">
        <v>82.381</v>
      </c>
      <c r="O873">
        <v>0.11383</v>
      </c>
      <c r="P873">
        <v>1978.8</v>
      </c>
      <c r="Q873">
        <v>-10909</v>
      </c>
      <c r="R873">
        <v>0.93659999999999999</v>
      </c>
      <c r="S873">
        <v>0.92471999999999999</v>
      </c>
      <c r="T873">
        <v>8.8203999999999994</v>
      </c>
      <c r="U873">
        <v>5.3787000000000003</v>
      </c>
      <c r="V873">
        <v>0.82320000000000004</v>
      </c>
      <c r="W873">
        <v>0.8024</v>
      </c>
      <c r="X873">
        <v>14.728999999999999</v>
      </c>
      <c r="Y873">
        <v>12.561</v>
      </c>
      <c r="Z873">
        <v>0.80032000000000003</v>
      </c>
      <c r="AA873">
        <v>0.77683000000000002</v>
      </c>
      <c r="AB873">
        <v>15.654</v>
      </c>
      <c r="AC873">
        <v>13.901999999999999</v>
      </c>
      <c r="AD873">
        <v>20</v>
      </c>
      <c r="AE873">
        <v>19</v>
      </c>
      <c r="AF873">
        <v>1.2139</v>
      </c>
      <c r="AG873">
        <v>4.3045000000000002E-3</v>
      </c>
      <c r="AH873">
        <v>1.2096</v>
      </c>
      <c r="AI873">
        <v>20</v>
      </c>
      <c r="AJ873">
        <v>0</v>
      </c>
      <c r="AK873">
        <v>16</v>
      </c>
      <c r="AL873">
        <v>0</v>
      </c>
      <c r="AM873">
        <v>1</v>
      </c>
      <c r="AN873">
        <v>1</v>
      </c>
      <c r="AO873">
        <v>0.85507</v>
      </c>
      <c r="AP873">
        <v>0</v>
      </c>
      <c r="AQ873">
        <v>1</v>
      </c>
      <c r="AR873" t="s">
        <v>95</v>
      </c>
      <c r="AS873" t="s">
        <v>95</v>
      </c>
      <c r="AT873" t="s">
        <v>95</v>
      </c>
      <c r="AU873" t="s">
        <v>95</v>
      </c>
      <c r="AV873" t="s">
        <v>95</v>
      </c>
      <c r="AW873" t="s">
        <v>95</v>
      </c>
      <c r="AX873" t="s">
        <v>95</v>
      </c>
      <c r="AY873" t="s">
        <v>95</v>
      </c>
      <c r="AZ873" t="s">
        <v>95</v>
      </c>
      <c r="BA873" t="s">
        <v>95</v>
      </c>
      <c r="BB873" t="s">
        <v>95</v>
      </c>
      <c r="BC873" t="s">
        <v>95</v>
      </c>
      <c r="BD873" t="s">
        <v>95</v>
      </c>
      <c r="BI873">
        <v>0</v>
      </c>
      <c r="BJ873" t="s">
        <v>137</v>
      </c>
      <c r="BK873" t="s">
        <v>138</v>
      </c>
      <c r="BL873">
        <v>1</v>
      </c>
      <c r="BM873">
        <v>1</v>
      </c>
      <c r="BN873">
        <v>0</v>
      </c>
      <c r="BO873">
        <v>0</v>
      </c>
      <c r="BP873">
        <v>0</v>
      </c>
      <c r="BQ873">
        <v>1</v>
      </c>
      <c r="BY873">
        <v>986</v>
      </c>
      <c r="CG873" s="4">
        <v>1</v>
      </c>
      <c r="CH873" s="4">
        <v>1</v>
      </c>
      <c r="CI873" s="5">
        <v>0</v>
      </c>
      <c r="CJ873" s="5">
        <v>0</v>
      </c>
      <c r="CK873" s="5">
        <v>0</v>
      </c>
      <c r="CL873" s="5">
        <v>1</v>
      </c>
    </row>
    <row r="874" spans="1:90" hidden="1" x14ac:dyDescent="0.2">
      <c r="A874" t="s">
        <v>1528</v>
      </c>
      <c r="B874" t="s">
        <v>1518</v>
      </c>
      <c r="C874" t="s">
        <v>147</v>
      </c>
      <c r="D874">
        <v>4.2</v>
      </c>
      <c r="E874" t="s">
        <v>1363</v>
      </c>
      <c r="F874" t="s">
        <v>1529</v>
      </c>
      <c r="G874" t="s">
        <v>1530</v>
      </c>
      <c r="H874" t="s">
        <v>1521</v>
      </c>
      <c r="I874">
        <v>5.6973000000000003E-2</v>
      </c>
      <c r="J874">
        <v>3.7253999999999998E-3</v>
      </c>
      <c r="K874">
        <v>2.9582000000000001E-2</v>
      </c>
      <c r="L874">
        <v>2217.3000000000002</v>
      </c>
      <c r="M874">
        <v>77.132000000000005</v>
      </c>
      <c r="N874">
        <v>57305</v>
      </c>
      <c r="O874">
        <v>1554.7</v>
      </c>
      <c r="P874" s="1">
        <v>157540</v>
      </c>
      <c r="Q874">
        <v>-59.017000000000003</v>
      </c>
      <c r="R874">
        <v>0.83928999999999998</v>
      </c>
      <c r="S874">
        <v>0.80484999999999995</v>
      </c>
      <c r="T874">
        <v>7.0610999999999993E-2</v>
      </c>
      <c r="U874">
        <v>6.1179999999999998E-2</v>
      </c>
      <c r="V874">
        <v>-10.686999999999999</v>
      </c>
      <c r="W874">
        <v>-12.244999999999999</v>
      </c>
      <c r="X874">
        <v>0.60214999999999996</v>
      </c>
      <c r="Y874">
        <v>0.57581000000000004</v>
      </c>
      <c r="Z874">
        <v>0.75924999999999998</v>
      </c>
      <c r="AA874">
        <v>0.72714999999999996</v>
      </c>
      <c r="AB874">
        <v>8.6424000000000001E-2</v>
      </c>
      <c r="AC874">
        <v>7.8725000000000003E-2</v>
      </c>
      <c r="AD874">
        <v>18</v>
      </c>
      <c r="AE874">
        <v>18</v>
      </c>
      <c r="AF874" s="1">
        <v>1.6141E-5</v>
      </c>
      <c r="AG874" s="1">
        <v>6.7897000000000004E-6</v>
      </c>
      <c r="AH874" s="1">
        <v>9.3516000000000004E-6</v>
      </c>
      <c r="AI874">
        <v>18</v>
      </c>
      <c r="AJ874">
        <v>0</v>
      </c>
      <c r="AK874">
        <v>17</v>
      </c>
      <c r="AL874">
        <v>0</v>
      </c>
      <c r="AM874">
        <v>0</v>
      </c>
      <c r="AN874">
        <v>0</v>
      </c>
      <c r="AO874">
        <v>0.91725000000000001</v>
      </c>
      <c r="AP874">
        <v>1</v>
      </c>
      <c r="AQ874">
        <v>1</v>
      </c>
      <c r="AR874" t="s">
        <v>95</v>
      </c>
      <c r="AS874" t="s">
        <v>95</v>
      </c>
      <c r="AT874" t="s">
        <v>95</v>
      </c>
      <c r="AU874" t="s">
        <v>95</v>
      </c>
      <c r="AV874" t="s">
        <v>95</v>
      </c>
      <c r="AW874" t="s">
        <v>95</v>
      </c>
      <c r="AX874" t="s">
        <v>95</v>
      </c>
      <c r="AY874" t="s">
        <v>94</v>
      </c>
      <c r="AZ874" t="s">
        <v>95</v>
      </c>
      <c r="BA874" t="s">
        <v>94</v>
      </c>
      <c r="BB874" t="s">
        <v>95</v>
      </c>
      <c r="BC874" t="s">
        <v>94</v>
      </c>
      <c r="BD874" t="s">
        <v>95</v>
      </c>
      <c r="BE874">
        <v>1</v>
      </c>
      <c r="BI874">
        <v>0</v>
      </c>
      <c r="BL874">
        <v>1</v>
      </c>
      <c r="BM874">
        <v>1</v>
      </c>
      <c r="BN874">
        <v>0</v>
      </c>
      <c r="BO874">
        <v>0</v>
      </c>
      <c r="BP874">
        <v>0</v>
      </c>
      <c r="BQ874">
        <v>0</v>
      </c>
      <c r="BY874">
        <v>987</v>
      </c>
      <c r="CG874" s="4">
        <v>1</v>
      </c>
      <c r="CH874" s="4">
        <v>1</v>
      </c>
      <c r="CI874" s="5">
        <v>0</v>
      </c>
      <c r="CJ874" s="5">
        <v>0</v>
      </c>
      <c r="CK874" s="5">
        <v>0</v>
      </c>
      <c r="CL874" s="5">
        <v>0</v>
      </c>
    </row>
    <row r="875" spans="1:90" hidden="1" x14ac:dyDescent="0.2">
      <c r="A875" t="s">
        <v>1531</v>
      </c>
      <c r="B875" t="s">
        <v>1518</v>
      </c>
      <c r="C875" t="s">
        <v>147</v>
      </c>
      <c r="D875">
        <v>4.2</v>
      </c>
      <c r="E875" t="s">
        <v>1363</v>
      </c>
      <c r="F875" t="s">
        <v>1532</v>
      </c>
      <c r="G875" t="s">
        <v>1530</v>
      </c>
      <c r="H875" t="s">
        <v>1521</v>
      </c>
      <c r="I875">
        <v>6.5415000000000001E-2</v>
      </c>
      <c r="J875">
        <v>6.5414E-2</v>
      </c>
      <c r="K875">
        <v>1.0684</v>
      </c>
      <c r="L875">
        <v>2193.1</v>
      </c>
      <c r="M875">
        <v>67.177999999999997</v>
      </c>
      <c r="N875" s="1">
        <v>2285300</v>
      </c>
      <c r="O875">
        <v>0.99680000000000002</v>
      </c>
      <c r="P875">
        <v>1969.2</v>
      </c>
      <c r="Q875">
        <v>-2131.6999999999998</v>
      </c>
      <c r="R875">
        <v>0.64641000000000004</v>
      </c>
      <c r="S875">
        <v>0.57064000000000004</v>
      </c>
      <c r="T875">
        <v>4.5872000000000002</v>
      </c>
      <c r="U875">
        <v>3.9973999999999998</v>
      </c>
      <c r="V875">
        <v>0.64641000000000004</v>
      </c>
      <c r="W875">
        <v>0.59926000000000001</v>
      </c>
      <c r="X875">
        <v>4.5872000000000002</v>
      </c>
      <c r="Y875">
        <v>3.9973999999999998</v>
      </c>
      <c r="Z875">
        <v>0.51632</v>
      </c>
      <c r="AA875">
        <v>0.45183000000000001</v>
      </c>
      <c r="AB875">
        <v>5.3650000000000002</v>
      </c>
      <c r="AC875">
        <v>4.7797999999999998</v>
      </c>
      <c r="AD875">
        <v>18</v>
      </c>
      <c r="AE875">
        <v>18</v>
      </c>
      <c r="AF875" s="1">
        <v>1.6033999999999999E-5</v>
      </c>
      <c r="AG875" s="1">
        <v>5.3812000000000002E-6</v>
      </c>
      <c r="AH875" s="1">
        <v>1.0652999999999999E-5</v>
      </c>
      <c r="AI875">
        <v>18</v>
      </c>
      <c r="AJ875">
        <v>0</v>
      </c>
      <c r="AK875">
        <v>9</v>
      </c>
      <c r="AL875">
        <v>0</v>
      </c>
      <c r="AM875">
        <v>1</v>
      </c>
      <c r="AN875">
        <v>0</v>
      </c>
      <c r="AO875">
        <v>0.89519000000000004</v>
      </c>
      <c r="AP875">
        <v>0</v>
      </c>
      <c r="AQ875">
        <v>1</v>
      </c>
      <c r="AR875" t="s">
        <v>94</v>
      </c>
      <c r="AS875" t="s">
        <v>95</v>
      </c>
      <c r="AT875" t="s">
        <v>95</v>
      </c>
      <c r="AU875" t="s">
        <v>95</v>
      </c>
      <c r="AV875" t="s">
        <v>95</v>
      </c>
      <c r="AW875" t="s">
        <v>95</v>
      </c>
      <c r="AX875" t="s">
        <v>95</v>
      </c>
      <c r="AY875" t="s">
        <v>94</v>
      </c>
      <c r="AZ875" t="s">
        <v>95</v>
      </c>
      <c r="BA875" t="s">
        <v>94</v>
      </c>
      <c r="BB875" t="s">
        <v>95</v>
      </c>
      <c r="BC875" t="s">
        <v>94</v>
      </c>
      <c r="BD875" t="s">
        <v>95</v>
      </c>
      <c r="BE875">
        <v>4</v>
      </c>
      <c r="BG875" t="s">
        <v>1533</v>
      </c>
      <c r="BI875">
        <v>0</v>
      </c>
      <c r="BL875">
        <v>1</v>
      </c>
      <c r="BM875">
        <v>1</v>
      </c>
      <c r="BN875">
        <v>0</v>
      </c>
      <c r="BO875">
        <v>0</v>
      </c>
      <c r="BP875">
        <v>0</v>
      </c>
      <c r="BQ875">
        <v>0</v>
      </c>
      <c r="BY875">
        <v>988</v>
      </c>
      <c r="CG875" s="4">
        <v>1</v>
      </c>
      <c r="CH875" s="4">
        <v>1</v>
      </c>
      <c r="CI875" s="5">
        <v>0</v>
      </c>
      <c r="CJ875" s="5">
        <v>0</v>
      </c>
      <c r="CK875" s="5">
        <v>0</v>
      </c>
      <c r="CL875" s="5">
        <v>0</v>
      </c>
    </row>
    <row r="876" spans="1:90" x14ac:dyDescent="0.2">
      <c r="A876" t="s">
        <v>1534</v>
      </c>
      <c r="B876" t="s">
        <v>1518</v>
      </c>
      <c r="C876" t="s">
        <v>147</v>
      </c>
      <c r="D876">
        <v>4.2</v>
      </c>
      <c r="E876" t="s">
        <v>1363</v>
      </c>
      <c r="F876" t="s">
        <v>1535</v>
      </c>
      <c r="G876" t="s">
        <v>1530</v>
      </c>
      <c r="H876" t="s">
        <v>1521</v>
      </c>
      <c r="I876">
        <v>0.60119999999999996</v>
      </c>
      <c r="J876">
        <v>0.24540999999999999</v>
      </c>
      <c r="K876">
        <v>5.8244999999999996</v>
      </c>
      <c r="L876">
        <v>2019.3</v>
      </c>
      <c r="M876">
        <v>7.3094000000000001</v>
      </c>
      <c r="N876">
        <v>109.42</v>
      </c>
      <c r="O876">
        <v>5.2204E-2</v>
      </c>
      <c r="P876">
        <v>1991.7</v>
      </c>
      <c r="Q876">
        <v>-11707</v>
      </c>
      <c r="R876">
        <v>0.99865999999999999</v>
      </c>
      <c r="S876">
        <v>0.99836999999999998</v>
      </c>
      <c r="T876">
        <v>1.2518</v>
      </c>
      <c r="U876">
        <v>0.92610999999999999</v>
      </c>
      <c r="V876">
        <v>0.95587</v>
      </c>
      <c r="W876">
        <v>0.94999</v>
      </c>
      <c r="X876">
        <v>7.1787000000000001</v>
      </c>
      <c r="Y876">
        <v>5.7979000000000003</v>
      </c>
      <c r="Z876">
        <v>0.78188999999999997</v>
      </c>
      <c r="AA876">
        <v>0.75280999999999998</v>
      </c>
      <c r="AB876">
        <v>15.96</v>
      </c>
      <c r="AC876">
        <v>14.427</v>
      </c>
      <c r="AD876">
        <v>18</v>
      </c>
      <c r="AE876">
        <v>18</v>
      </c>
      <c r="AF876">
        <v>0.91388000000000003</v>
      </c>
      <c r="AG876">
        <v>4.0197999999999996E-3</v>
      </c>
      <c r="AH876">
        <v>0.90986</v>
      </c>
      <c r="AI876">
        <v>18</v>
      </c>
      <c r="AJ876">
        <v>0</v>
      </c>
      <c r="AK876">
        <v>15</v>
      </c>
      <c r="AL876">
        <v>0</v>
      </c>
      <c r="AM876">
        <v>1</v>
      </c>
      <c r="AN876">
        <v>1</v>
      </c>
      <c r="AO876">
        <v>0.83350000000000002</v>
      </c>
      <c r="AP876">
        <v>0</v>
      </c>
      <c r="AQ876">
        <v>1</v>
      </c>
      <c r="AR876" t="s">
        <v>95</v>
      </c>
      <c r="AS876" t="s">
        <v>95</v>
      </c>
      <c r="AT876" t="s">
        <v>95</v>
      </c>
      <c r="AU876" t="s">
        <v>95</v>
      </c>
      <c r="AV876" t="s">
        <v>95</v>
      </c>
      <c r="AW876" t="s">
        <v>95</v>
      </c>
      <c r="AX876" t="s">
        <v>95</v>
      </c>
      <c r="AY876" t="s">
        <v>95</v>
      </c>
      <c r="AZ876" t="s">
        <v>95</v>
      </c>
      <c r="BA876" t="s">
        <v>95</v>
      </c>
      <c r="BB876" t="s">
        <v>95</v>
      </c>
      <c r="BC876" t="s">
        <v>95</v>
      </c>
      <c r="BD876" t="s">
        <v>95</v>
      </c>
      <c r="BE876">
        <v>1</v>
      </c>
      <c r="BI876">
        <v>0</v>
      </c>
      <c r="BJ876" t="s">
        <v>137</v>
      </c>
      <c r="BL876">
        <v>1</v>
      </c>
      <c r="BM876">
        <v>1</v>
      </c>
      <c r="BN876">
        <v>0</v>
      </c>
      <c r="BO876">
        <v>0</v>
      </c>
      <c r="BP876">
        <v>1</v>
      </c>
      <c r="BQ876">
        <v>1</v>
      </c>
      <c r="BY876">
        <v>989</v>
      </c>
      <c r="CG876" s="4">
        <v>1</v>
      </c>
      <c r="CH876" s="4">
        <v>1</v>
      </c>
      <c r="CI876" s="5">
        <v>0</v>
      </c>
      <c r="CJ876" s="5">
        <v>0</v>
      </c>
      <c r="CK876" s="5">
        <v>1</v>
      </c>
      <c r="CL876" s="5">
        <v>1</v>
      </c>
    </row>
    <row r="877" spans="1:90" hidden="1" x14ac:dyDescent="0.2">
      <c r="A877" t="s">
        <v>1536</v>
      </c>
      <c r="B877" t="s">
        <v>1518</v>
      </c>
      <c r="C877" t="s">
        <v>147</v>
      </c>
      <c r="D877">
        <v>4.2</v>
      </c>
      <c r="E877" t="s">
        <v>1363</v>
      </c>
      <c r="F877" t="s">
        <v>1537</v>
      </c>
      <c r="G877" t="s">
        <v>1538</v>
      </c>
      <c r="H877" t="s">
        <v>1521</v>
      </c>
      <c r="I877">
        <v>5.6973000000000003E-2</v>
      </c>
      <c r="J877">
        <v>3.7253999999999998E-3</v>
      </c>
      <c r="K877">
        <v>2.9582000000000001E-2</v>
      </c>
      <c r="L877">
        <v>2217.3000000000002</v>
      </c>
      <c r="M877">
        <v>77.132000000000005</v>
      </c>
      <c r="N877">
        <v>57305</v>
      </c>
      <c r="O877">
        <v>1554.7</v>
      </c>
      <c r="P877" s="1">
        <v>157540</v>
      </c>
      <c r="Q877">
        <v>-59.017000000000003</v>
      </c>
      <c r="R877">
        <v>0.83928999999999998</v>
      </c>
      <c r="S877">
        <v>0.80484999999999995</v>
      </c>
      <c r="T877">
        <v>7.0610999999999993E-2</v>
      </c>
      <c r="U877">
        <v>6.1179999999999998E-2</v>
      </c>
      <c r="V877">
        <v>-10.686999999999999</v>
      </c>
      <c r="W877">
        <v>-12.244999999999999</v>
      </c>
      <c r="X877">
        <v>0.60214999999999996</v>
      </c>
      <c r="Y877">
        <v>0.57581000000000004</v>
      </c>
      <c r="Z877">
        <v>0.75924999999999998</v>
      </c>
      <c r="AA877">
        <v>0.72714999999999996</v>
      </c>
      <c r="AB877">
        <v>8.6424000000000001E-2</v>
      </c>
      <c r="AC877">
        <v>7.8725000000000003E-2</v>
      </c>
      <c r="AD877">
        <v>18</v>
      </c>
      <c r="AE877">
        <v>18</v>
      </c>
      <c r="AF877" s="1">
        <v>1.6141E-5</v>
      </c>
      <c r="AG877" s="1">
        <v>6.7897000000000004E-6</v>
      </c>
      <c r="AH877" s="1">
        <v>9.3516000000000004E-6</v>
      </c>
      <c r="AI877">
        <v>18</v>
      </c>
      <c r="AJ877">
        <v>0</v>
      </c>
      <c r="AK877">
        <v>17</v>
      </c>
      <c r="AL877">
        <v>0</v>
      </c>
      <c r="AM877">
        <v>0</v>
      </c>
      <c r="AN877">
        <v>0</v>
      </c>
      <c r="AO877">
        <v>0.91725000000000001</v>
      </c>
      <c r="AP877">
        <v>1</v>
      </c>
      <c r="AQ877">
        <v>1</v>
      </c>
      <c r="AR877" t="s">
        <v>95</v>
      </c>
      <c r="AS877" t="s">
        <v>95</v>
      </c>
      <c r="AT877" t="s">
        <v>95</v>
      </c>
      <c r="AU877" t="s">
        <v>95</v>
      </c>
      <c r="AV877" t="s">
        <v>95</v>
      </c>
      <c r="AW877" t="s">
        <v>95</v>
      </c>
      <c r="AX877" t="s">
        <v>95</v>
      </c>
      <c r="AY877" t="s">
        <v>94</v>
      </c>
      <c r="AZ877" t="s">
        <v>95</v>
      </c>
      <c r="BA877" t="s">
        <v>94</v>
      </c>
      <c r="BB877" t="s">
        <v>95</v>
      </c>
      <c r="BC877" t="s">
        <v>94</v>
      </c>
      <c r="BD877" t="s">
        <v>95</v>
      </c>
      <c r="BI877">
        <v>0</v>
      </c>
      <c r="BJ877" t="s">
        <v>132</v>
      </c>
      <c r="BK877" t="s">
        <v>138</v>
      </c>
      <c r="BL877">
        <v>1</v>
      </c>
      <c r="BM877">
        <v>1</v>
      </c>
      <c r="BN877">
        <v>0</v>
      </c>
      <c r="BO877">
        <v>0</v>
      </c>
      <c r="BP877">
        <v>0</v>
      </c>
      <c r="BQ877">
        <v>0</v>
      </c>
      <c r="BY877">
        <v>990</v>
      </c>
      <c r="CG877" s="4">
        <v>1</v>
      </c>
      <c r="CH877" s="4">
        <v>1</v>
      </c>
      <c r="CI877" s="5">
        <v>0</v>
      </c>
      <c r="CJ877" s="5">
        <v>0</v>
      </c>
      <c r="CK877" s="5">
        <v>0</v>
      </c>
      <c r="CL877" s="5">
        <v>0</v>
      </c>
    </row>
    <row r="878" spans="1:90" hidden="1" x14ac:dyDescent="0.2">
      <c r="A878" t="s">
        <v>1539</v>
      </c>
      <c r="B878" t="s">
        <v>1518</v>
      </c>
      <c r="C878" t="s">
        <v>147</v>
      </c>
      <c r="D878">
        <v>4.2</v>
      </c>
      <c r="E878" t="s">
        <v>1363</v>
      </c>
      <c r="F878" t="s">
        <v>1540</v>
      </c>
      <c r="G878" t="s">
        <v>1538</v>
      </c>
      <c r="H878" t="s">
        <v>1521</v>
      </c>
      <c r="I878">
        <v>6.5415000000000001E-2</v>
      </c>
      <c r="J878">
        <v>6.5414E-2</v>
      </c>
      <c r="K878">
        <v>1.0684</v>
      </c>
      <c r="L878">
        <v>2193.1</v>
      </c>
      <c r="M878">
        <v>67.177999999999997</v>
      </c>
      <c r="N878" s="1">
        <v>2285300</v>
      </c>
      <c r="O878">
        <v>0.99680000000000002</v>
      </c>
      <c r="P878">
        <v>1969.2</v>
      </c>
      <c r="Q878">
        <v>-2131.6999999999998</v>
      </c>
      <c r="R878">
        <v>0.64641000000000004</v>
      </c>
      <c r="S878">
        <v>0.57064000000000004</v>
      </c>
      <c r="T878">
        <v>4.5872000000000002</v>
      </c>
      <c r="U878">
        <v>3.9973999999999998</v>
      </c>
      <c r="V878">
        <v>0.64641000000000004</v>
      </c>
      <c r="W878">
        <v>0.59926000000000001</v>
      </c>
      <c r="X878">
        <v>4.5872000000000002</v>
      </c>
      <c r="Y878">
        <v>3.9973999999999998</v>
      </c>
      <c r="Z878">
        <v>0.51632</v>
      </c>
      <c r="AA878">
        <v>0.45183000000000001</v>
      </c>
      <c r="AB878">
        <v>5.3650000000000002</v>
      </c>
      <c r="AC878">
        <v>4.7797999999999998</v>
      </c>
      <c r="AD878">
        <v>18</v>
      </c>
      <c r="AE878">
        <v>18</v>
      </c>
      <c r="AF878" s="1">
        <v>1.6033999999999999E-5</v>
      </c>
      <c r="AG878" s="1">
        <v>5.3812000000000002E-6</v>
      </c>
      <c r="AH878" s="1">
        <v>1.0652999999999999E-5</v>
      </c>
      <c r="AI878">
        <v>18</v>
      </c>
      <c r="AJ878">
        <v>0</v>
      </c>
      <c r="AK878">
        <v>9</v>
      </c>
      <c r="AL878">
        <v>0</v>
      </c>
      <c r="AM878">
        <v>1</v>
      </c>
      <c r="AN878">
        <v>0</v>
      </c>
      <c r="AO878">
        <v>0.89519000000000004</v>
      </c>
      <c r="AP878">
        <v>0</v>
      </c>
      <c r="AQ878">
        <v>1</v>
      </c>
      <c r="AR878" t="s">
        <v>94</v>
      </c>
      <c r="AS878" t="s">
        <v>95</v>
      </c>
      <c r="AT878" t="s">
        <v>95</v>
      </c>
      <c r="AU878" t="s">
        <v>95</v>
      </c>
      <c r="AV878" t="s">
        <v>95</v>
      </c>
      <c r="AW878" t="s">
        <v>95</v>
      </c>
      <c r="AX878" t="s">
        <v>95</v>
      </c>
      <c r="AY878" t="s">
        <v>94</v>
      </c>
      <c r="AZ878" t="s">
        <v>95</v>
      </c>
      <c r="BA878" t="s">
        <v>94</v>
      </c>
      <c r="BB878" t="s">
        <v>95</v>
      </c>
      <c r="BC878" t="s">
        <v>94</v>
      </c>
      <c r="BD878" t="s">
        <v>95</v>
      </c>
      <c r="BI878">
        <v>0</v>
      </c>
      <c r="BJ878" t="s">
        <v>132</v>
      </c>
      <c r="BK878" t="s">
        <v>138</v>
      </c>
      <c r="BL878">
        <v>1</v>
      </c>
      <c r="BM878">
        <v>1</v>
      </c>
      <c r="BN878">
        <v>0</v>
      </c>
      <c r="BO878">
        <v>0</v>
      </c>
      <c r="BP878">
        <v>0</v>
      </c>
      <c r="BQ878">
        <v>0</v>
      </c>
      <c r="BY878">
        <v>991</v>
      </c>
      <c r="CG878" s="4">
        <v>1</v>
      </c>
      <c r="CH878" s="4">
        <v>1</v>
      </c>
      <c r="CI878" s="5">
        <v>0</v>
      </c>
      <c r="CJ878" s="5">
        <v>0</v>
      </c>
      <c r="CK878" s="5">
        <v>0</v>
      </c>
      <c r="CL878" s="5">
        <v>0</v>
      </c>
    </row>
    <row r="879" spans="1:90" hidden="1" x14ac:dyDescent="0.2">
      <c r="A879" t="s">
        <v>1541</v>
      </c>
      <c r="B879" t="s">
        <v>1518</v>
      </c>
      <c r="C879" t="s">
        <v>147</v>
      </c>
      <c r="D879">
        <v>4.2</v>
      </c>
      <c r="E879" t="s">
        <v>1363</v>
      </c>
      <c r="F879" t="s">
        <v>1542</v>
      </c>
      <c r="G879" t="s">
        <v>1538</v>
      </c>
      <c r="H879" t="s">
        <v>1521</v>
      </c>
      <c r="I879">
        <v>0.60119999999999996</v>
      </c>
      <c r="J879">
        <v>0.24540999999999999</v>
      </c>
      <c r="K879">
        <v>5.8244999999999996</v>
      </c>
      <c r="L879">
        <v>2019.3</v>
      </c>
      <c r="M879">
        <v>7.3094000000000001</v>
      </c>
      <c r="N879">
        <v>109.42</v>
      </c>
      <c r="O879">
        <v>5.2204E-2</v>
      </c>
      <c r="P879">
        <v>1991.7</v>
      </c>
      <c r="Q879">
        <v>-11707</v>
      </c>
      <c r="R879">
        <v>0.99865999999999999</v>
      </c>
      <c r="S879">
        <v>0.99836999999999998</v>
      </c>
      <c r="T879">
        <v>1.2518</v>
      </c>
      <c r="U879">
        <v>0.92610999999999999</v>
      </c>
      <c r="V879">
        <v>0.95587</v>
      </c>
      <c r="W879">
        <v>0.94999</v>
      </c>
      <c r="X879">
        <v>7.1787000000000001</v>
      </c>
      <c r="Y879">
        <v>5.7979000000000003</v>
      </c>
      <c r="Z879">
        <v>0.78188999999999997</v>
      </c>
      <c r="AA879">
        <v>0.75280999999999998</v>
      </c>
      <c r="AB879">
        <v>15.96</v>
      </c>
      <c r="AC879">
        <v>14.427</v>
      </c>
      <c r="AD879">
        <v>18</v>
      </c>
      <c r="AE879">
        <v>18</v>
      </c>
      <c r="AF879">
        <v>0.91388000000000003</v>
      </c>
      <c r="AG879">
        <v>4.0197999999999996E-3</v>
      </c>
      <c r="AH879">
        <v>0.90986</v>
      </c>
      <c r="AI879">
        <v>18</v>
      </c>
      <c r="AJ879">
        <v>0</v>
      </c>
      <c r="AK879">
        <v>15</v>
      </c>
      <c r="AL879">
        <v>0</v>
      </c>
      <c r="AM879">
        <v>1</v>
      </c>
      <c r="AN879">
        <v>1</v>
      </c>
      <c r="AO879">
        <v>0.83350000000000002</v>
      </c>
      <c r="AP879">
        <v>0</v>
      </c>
      <c r="AQ879">
        <v>1</v>
      </c>
      <c r="AR879" t="s">
        <v>95</v>
      </c>
      <c r="AS879" t="s">
        <v>95</v>
      </c>
      <c r="AT879" t="s">
        <v>95</v>
      </c>
      <c r="AU879" t="s">
        <v>95</v>
      </c>
      <c r="AV879" t="s">
        <v>95</v>
      </c>
      <c r="AW879" t="s">
        <v>95</v>
      </c>
      <c r="AX879" t="s">
        <v>95</v>
      </c>
      <c r="AY879" t="s">
        <v>95</v>
      </c>
      <c r="AZ879" t="s">
        <v>95</v>
      </c>
      <c r="BA879" t="s">
        <v>95</v>
      </c>
      <c r="BB879" t="s">
        <v>95</v>
      </c>
      <c r="BC879" t="s">
        <v>95</v>
      </c>
      <c r="BD879" t="s">
        <v>95</v>
      </c>
      <c r="BI879">
        <v>0</v>
      </c>
      <c r="BJ879" t="s">
        <v>132</v>
      </c>
      <c r="BK879" t="s">
        <v>138</v>
      </c>
      <c r="BL879">
        <v>1</v>
      </c>
      <c r="BM879">
        <v>1</v>
      </c>
      <c r="BN879">
        <v>0</v>
      </c>
      <c r="BO879">
        <v>0</v>
      </c>
      <c r="BP879">
        <v>0</v>
      </c>
      <c r="BQ879">
        <v>0</v>
      </c>
      <c r="BY879">
        <v>992</v>
      </c>
      <c r="CG879" s="4">
        <v>1</v>
      </c>
      <c r="CH879" s="4">
        <v>1</v>
      </c>
      <c r="CI879" s="5">
        <v>0</v>
      </c>
      <c r="CJ879" s="5">
        <v>0</v>
      </c>
      <c r="CK879" s="5">
        <v>0</v>
      </c>
      <c r="CL879" s="5">
        <v>0</v>
      </c>
    </row>
    <row r="880" spans="1:90" hidden="1" x14ac:dyDescent="0.2">
      <c r="A880" t="s">
        <v>1543</v>
      </c>
      <c r="B880" t="s">
        <v>1518</v>
      </c>
      <c r="C880" t="s">
        <v>216</v>
      </c>
      <c r="D880">
        <v>1.1000000000000001</v>
      </c>
      <c r="E880" t="s">
        <v>90</v>
      </c>
      <c r="F880" t="s">
        <v>1544</v>
      </c>
      <c r="G880" t="s">
        <v>1545</v>
      </c>
      <c r="H880" t="s">
        <v>1521</v>
      </c>
      <c r="I880">
        <v>-0.1361</v>
      </c>
      <c r="J880">
        <v>-1.2093E-3</v>
      </c>
      <c r="K880">
        <v>-2.3453999999999999E-2</v>
      </c>
      <c r="L880">
        <v>1934.3</v>
      </c>
      <c r="M880">
        <v>-32.287999999999997</v>
      </c>
      <c r="N880">
        <v>11837</v>
      </c>
      <c r="O880">
        <v>-1544.5</v>
      </c>
      <c r="P880" s="1">
        <v>-152660</v>
      </c>
      <c r="Q880">
        <v>47.491999999999997</v>
      </c>
      <c r="R880">
        <v>0.97250999999999999</v>
      </c>
      <c r="S880">
        <v>0.95189000000000001</v>
      </c>
      <c r="T880">
        <v>1.8214999999999999E-2</v>
      </c>
      <c r="U880">
        <v>1.4168E-2</v>
      </c>
      <c r="V880">
        <v>-2.9129999999999998</v>
      </c>
      <c r="W880">
        <v>-4.4782000000000002</v>
      </c>
      <c r="X880">
        <v>0.21731</v>
      </c>
      <c r="Y880">
        <v>0.1875</v>
      </c>
      <c r="Z880">
        <v>0.88241999999999998</v>
      </c>
      <c r="AA880">
        <v>0.83538999999999997</v>
      </c>
      <c r="AB880">
        <v>3.7669000000000001E-2</v>
      </c>
      <c r="AC880">
        <v>3.4568000000000002E-2</v>
      </c>
      <c r="AD880">
        <v>8</v>
      </c>
      <c r="AE880">
        <v>8</v>
      </c>
      <c r="AF880" s="1">
        <v>3.2947999999999997E-5</v>
      </c>
      <c r="AG880" s="1">
        <v>6.7584999999999998E-6</v>
      </c>
      <c r="AH880" s="1">
        <v>2.6188999999999999E-5</v>
      </c>
      <c r="AI880">
        <v>14</v>
      </c>
      <c r="AJ880">
        <v>7</v>
      </c>
      <c r="AK880">
        <v>1</v>
      </c>
      <c r="AL880">
        <v>0</v>
      </c>
      <c r="AM880">
        <v>0</v>
      </c>
      <c r="AN880">
        <v>0</v>
      </c>
      <c r="AO880">
        <v>0.75568999999999997</v>
      </c>
      <c r="AP880">
        <v>1</v>
      </c>
      <c r="AQ880">
        <v>1</v>
      </c>
      <c r="AR880" t="s">
        <v>95</v>
      </c>
      <c r="AS880" t="s">
        <v>95</v>
      </c>
      <c r="AT880" t="s">
        <v>95</v>
      </c>
      <c r="AU880" t="s">
        <v>95</v>
      </c>
      <c r="AV880" t="s">
        <v>95</v>
      </c>
      <c r="AW880" t="s">
        <v>95</v>
      </c>
      <c r="AX880" t="s">
        <v>95</v>
      </c>
      <c r="AY880" t="s">
        <v>94</v>
      </c>
      <c r="AZ880" t="s">
        <v>95</v>
      </c>
      <c r="BA880" t="s">
        <v>94</v>
      </c>
      <c r="BB880" t="s">
        <v>95</v>
      </c>
      <c r="BC880" t="s">
        <v>94</v>
      </c>
      <c r="BD880" t="s">
        <v>95</v>
      </c>
      <c r="BE880">
        <v>1</v>
      </c>
      <c r="BI880">
        <v>0</v>
      </c>
      <c r="BL880">
        <v>1</v>
      </c>
      <c r="BM880">
        <v>1</v>
      </c>
      <c r="BN880">
        <v>0</v>
      </c>
      <c r="BO880">
        <v>0</v>
      </c>
      <c r="BP880">
        <v>0</v>
      </c>
      <c r="BQ880">
        <v>0</v>
      </c>
      <c r="BY880">
        <v>993</v>
      </c>
      <c r="CG880" s="4">
        <v>1</v>
      </c>
      <c r="CH880" s="4">
        <v>1</v>
      </c>
      <c r="CI880" s="5">
        <v>0</v>
      </c>
      <c r="CJ880" s="5">
        <v>0</v>
      </c>
      <c r="CK880" s="5">
        <v>0</v>
      </c>
      <c r="CL880" s="5">
        <v>0</v>
      </c>
    </row>
    <row r="881" spans="1:90" hidden="1" x14ac:dyDescent="0.2">
      <c r="A881" t="s">
        <v>1546</v>
      </c>
      <c r="B881" t="s">
        <v>1518</v>
      </c>
      <c r="C881" t="s">
        <v>216</v>
      </c>
      <c r="D881">
        <v>1.1000000000000001</v>
      </c>
      <c r="E881" t="s">
        <v>90</v>
      </c>
      <c r="F881" t="s">
        <v>1547</v>
      </c>
      <c r="G881" t="s">
        <v>107</v>
      </c>
      <c r="H881" t="s">
        <v>1521</v>
      </c>
      <c r="I881">
        <v>0.24737999999999999</v>
      </c>
      <c r="J881">
        <v>3.1158000000000002E-3</v>
      </c>
      <c r="K881">
        <v>2.3453999999999999E-2</v>
      </c>
      <c r="L881">
        <v>2007.8</v>
      </c>
      <c r="M881">
        <v>17.763999999999999</v>
      </c>
      <c r="N881">
        <v>0.94149000000000005</v>
      </c>
      <c r="O881">
        <v>1555</v>
      </c>
      <c r="P881" s="1">
        <v>157510</v>
      </c>
      <c r="Q881">
        <v>-46.491999999999997</v>
      </c>
      <c r="R881">
        <v>0.98153000000000001</v>
      </c>
      <c r="S881">
        <v>0.96767999999999998</v>
      </c>
      <c r="T881">
        <v>1.4930000000000001E-2</v>
      </c>
      <c r="U881">
        <v>1.2729000000000001E-2</v>
      </c>
      <c r="V881">
        <v>-54.7</v>
      </c>
      <c r="W881">
        <v>-76.978999999999999</v>
      </c>
      <c r="X881">
        <v>0.81989000000000001</v>
      </c>
      <c r="Y881">
        <v>0.8125</v>
      </c>
      <c r="Z881">
        <v>0.88241999999999998</v>
      </c>
      <c r="AA881">
        <v>0.83538999999999997</v>
      </c>
      <c r="AB881">
        <v>3.7669000000000001E-2</v>
      </c>
      <c r="AC881">
        <v>3.4568000000000002E-2</v>
      </c>
      <c r="AD881">
        <v>8</v>
      </c>
      <c r="AE881">
        <v>8</v>
      </c>
      <c r="AF881">
        <v>0.97716999999999998</v>
      </c>
      <c r="AG881">
        <v>0.64790999999999999</v>
      </c>
      <c r="AH881">
        <v>0.32926</v>
      </c>
      <c r="AI881">
        <v>14</v>
      </c>
      <c r="AJ881">
        <v>1</v>
      </c>
      <c r="AK881">
        <v>7</v>
      </c>
      <c r="AL881">
        <v>0</v>
      </c>
      <c r="AM881">
        <v>0</v>
      </c>
      <c r="AN881">
        <v>0</v>
      </c>
      <c r="AO881">
        <v>0.88800000000000001</v>
      </c>
      <c r="AP881">
        <v>1</v>
      </c>
      <c r="AQ881">
        <v>1</v>
      </c>
      <c r="AR881" t="s">
        <v>95</v>
      </c>
      <c r="AS881" t="s">
        <v>95</v>
      </c>
      <c r="AT881" t="s">
        <v>95</v>
      </c>
      <c r="AU881" t="s">
        <v>95</v>
      </c>
      <c r="AV881" t="s">
        <v>95</v>
      </c>
      <c r="AW881" t="s">
        <v>95</v>
      </c>
      <c r="AX881" t="s">
        <v>95</v>
      </c>
      <c r="AY881" t="s">
        <v>95</v>
      </c>
      <c r="AZ881" t="s">
        <v>95</v>
      </c>
      <c r="BA881" t="s">
        <v>95</v>
      </c>
      <c r="BB881" t="s">
        <v>95</v>
      </c>
      <c r="BC881" t="s">
        <v>95</v>
      </c>
      <c r="BD881" t="s">
        <v>95</v>
      </c>
      <c r="BI881">
        <v>0</v>
      </c>
      <c r="BJ881" t="s">
        <v>108</v>
      </c>
      <c r="BK881" t="s">
        <v>109</v>
      </c>
      <c r="BL881">
        <v>1</v>
      </c>
      <c r="BM881">
        <v>1</v>
      </c>
      <c r="BN881">
        <v>1</v>
      </c>
      <c r="BO881">
        <v>1</v>
      </c>
      <c r="BP881">
        <v>0</v>
      </c>
      <c r="BQ881">
        <v>0</v>
      </c>
      <c r="BY881">
        <v>994</v>
      </c>
      <c r="CG881" s="4">
        <v>1</v>
      </c>
      <c r="CH881" s="4">
        <v>1</v>
      </c>
      <c r="CI881" s="5">
        <v>1</v>
      </c>
      <c r="CJ881" s="5">
        <v>1</v>
      </c>
      <c r="CK881" s="5">
        <v>0</v>
      </c>
      <c r="CL881" s="5">
        <v>0</v>
      </c>
    </row>
    <row r="882" spans="1:90" x14ac:dyDescent="0.2">
      <c r="A882" t="s">
        <v>1548</v>
      </c>
      <c r="B882" t="s">
        <v>1518</v>
      </c>
      <c r="C882" t="s">
        <v>216</v>
      </c>
      <c r="D882">
        <v>4.5</v>
      </c>
      <c r="E882" t="s">
        <v>685</v>
      </c>
      <c r="F882" t="s">
        <v>1549</v>
      </c>
      <c r="G882" t="s">
        <v>1550</v>
      </c>
      <c r="H882" t="s">
        <v>1521</v>
      </c>
      <c r="I882">
        <v>-0.13897000000000001</v>
      </c>
      <c r="J882">
        <v>-0.13897000000000001</v>
      </c>
      <c r="K882">
        <v>-160.76</v>
      </c>
      <c r="L882">
        <v>1932.7</v>
      </c>
      <c r="M882">
        <v>-31.622</v>
      </c>
      <c r="N882" s="1">
        <v>207580000</v>
      </c>
      <c r="O882">
        <v>2194.4</v>
      </c>
      <c r="P882">
        <v>2015.1</v>
      </c>
      <c r="Q882" s="1">
        <v>325920</v>
      </c>
      <c r="R882">
        <v>0.93911</v>
      </c>
      <c r="S882">
        <v>0.89344000000000001</v>
      </c>
      <c r="T882">
        <v>97.554000000000002</v>
      </c>
      <c r="U882">
        <v>81.209999999999994</v>
      </c>
      <c r="V882">
        <v>0.93911</v>
      </c>
      <c r="W882">
        <v>0.91474999999999995</v>
      </c>
      <c r="X882">
        <v>97.554000000000002</v>
      </c>
      <c r="Y882">
        <v>81.209000000000003</v>
      </c>
      <c r="Z882">
        <v>0.86814000000000002</v>
      </c>
      <c r="AA882">
        <v>0.81538999999999995</v>
      </c>
      <c r="AB882">
        <v>143.56</v>
      </c>
      <c r="AC882">
        <v>116.1</v>
      </c>
      <c r="AD882">
        <v>8</v>
      </c>
      <c r="AE882">
        <v>8</v>
      </c>
      <c r="AF882" s="1">
        <v>9.7118999999999993E-6</v>
      </c>
      <c r="AG882" s="1">
        <v>4.1237E-6</v>
      </c>
      <c r="AH882" s="1">
        <v>5.5882000000000001E-6</v>
      </c>
      <c r="AI882">
        <v>8</v>
      </c>
      <c r="AJ882">
        <v>7</v>
      </c>
      <c r="AK882">
        <v>1</v>
      </c>
      <c r="AL882">
        <v>0</v>
      </c>
      <c r="AM882">
        <v>1</v>
      </c>
      <c r="AN882">
        <v>0</v>
      </c>
      <c r="AO882">
        <v>0.81401000000000001</v>
      </c>
      <c r="AP882">
        <v>0</v>
      </c>
      <c r="AQ882">
        <v>0</v>
      </c>
      <c r="AR882" t="s">
        <v>95</v>
      </c>
      <c r="AS882" t="s">
        <v>95</v>
      </c>
      <c r="AT882" t="s">
        <v>95</v>
      </c>
      <c r="AU882" t="s">
        <v>95</v>
      </c>
      <c r="AV882" t="s">
        <v>95</v>
      </c>
      <c r="AW882" t="s">
        <v>95</v>
      </c>
      <c r="AX882" t="s">
        <v>95</v>
      </c>
      <c r="AY882" t="s">
        <v>94</v>
      </c>
      <c r="AZ882" t="s">
        <v>95</v>
      </c>
      <c r="BA882" t="s">
        <v>94</v>
      </c>
      <c r="BB882" t="s">
        <v>95</v>
      </c>
      <c r="BC882" t="s">
        <v>94</v>
      </c>
      <c r="BD882" t="s">
        <v>95</v>
      </c>
      <c r="BE882">
        <v>1</v>
      </c>
      <c r="BI882">
        <v>0</v>
      </c>
      <c r="BL882">
        <v>1</v>
      </c>
      <c r="BM882">
        <v>1</v>
      </c>
      <c r="BN882">
        <v>0</v>
      </c>
      <c r="BO882">
        <v>0</v>
      </c>
      <c r="BP882">
        <v>1</v>
      </c>
      <c r="BQ882">
        <v>1</v>
      </c>
      <c r="BY882">
        <v>995</v>
      </c>
      <c r="CG882" s="4">
        <v>1</v>
      </c>
      <c r="CH882" s="4">
        <v>1</v>
      </c>
      <c r="CI882" s="5">
        <v>0</v>
      </c>
      <c r="CJ882" s="5">
        <v>0</v>
      </c>
      <c r="CK882" s="5">
        <v>1</v>
      </c>
      <c r="CL882" s="5">
        <v>1</v>
      </c>
    </row>
    <row r="883" spans="1:90" hidden="1" x14ac:dyDescent="0.2">
      <c r="A883" t="s">
        <v>1551</v>
      </c>
      <c r="B883" t="s">
        <v>1518</v>
      </c>
      <c r="C883" t="s">
        <v>216</v>
      </c>
      <c r="D883">
        <v>4.5</v>
      </c>
      <c r="E883" t="s">
        <v>685</v>
      </c>
      <c r="F883" t="s">
        <v>1552</v>
      </c>
      <c r="G883" t="s">
        <v>1553</v>
      </c>
      <c r="H883" t="s">
        <v>1521</v>
      </c>
      <c r="I883">
        <v>-8.9892E-2</v>
      </c>
      <c r="J883">
        <v>-8.9889999999999998E-2</v>
      </c>
      <c r="K883">
        <v>-506.64</v>
      </c>
      <c r="L883">
        <v>1894.8</v>
      </c>
      <c r="M883">
        <v>-48.886000000000003</v>
      </c>
      <c r="N883" s="1">
        <v>415380000</v>
      </c>
      <c r="O883">
        <v>9657.1</v>
      </c>
      <c r="P883">
        <v>2013.5</v>
      </c>
      <c r="Q883" s="1">
        <v>1028900</v>
      </c>
      <c r="R883">
        <v>0.98933000000000004</v>
      </c>
      <c r="S883">
        <v>0.98131999999999997</v>
      </c>
      <c r="T883">
        <v>121.56</v>
      </c>
      <c r="U883">
        <v>110.9</v>
      </c>
      <c r="V883">
        <v>0.98933000000000004</v>
      </c>
      <c r="W883">
        <v>0.98506000000000005</v>
      </c>
      <c r="X883">
        <v>121.56</v>
      </c>
      <c r="Y883">
        <v>110.9</v>
      </c>
      <c r="Z883">
        <v>0.97319999999999995</v>
      </c>
      <c r="AA883">
        <v>0.96248</v>
      </c>
      <c r="AB883">
        <v>192.65</v>
      </c>
      <c r="AC883">
        <v>181.09</v>
      </c>
      <c r="AD883">
        <v>8</v>
      </c>
      <c r="AE883">
        <v>8</v>
      </c>
      <c r="AF883" s="1">
        <v>1.8583000000000001E-5</v>
      </c>
      <c r="AG883" s="1">
        <v>1.0195E-5</v>
      </c>
      <c r="AH883" s="1">
        <v>8.3874000000000004E-6</v>
      </c>
      <c r="AI883">
        <v>8</v>
      </c>
      <c r="AJ883">
        <v>7</v>
      </c>
      <c r="AK883">
        <v>0</v>
      </c>
      <c r="AL883">
        <v>0</v>
      </c>
      <c r="AM883">
        <v>0</v>
      </c>
      <c r="AN883">
        <v>0</v>
      </c>
      <c r="AO883">
        <v>0.85468999999999995</v>
      </c>
      <c r="AP883">
        <v>0</v>
      </c>
      <c r="AQ883">
        <v>0</v>
      </c>
      <c r="AR883" t="s">
        <v>95</v>
      </c>
      <c r="AS883" t="s">
        <v>95</v>
      </c>
      <c r="AT883" t="s">
        <v>95</v>
      </c>
      <c r="AU883" t="s">
        <v>95</v>
      </c>
      <c r="AV883" t="s">
        <v>95</v>
      </c>
      <c r="AW883" t="s">
        <v>95</v>
      </c>
      <c r="AX883" t="s">
        <v>95</v>
      </c>
      <c r="AY883" t="s">
        <v>94</v>
      </c>
      <c r="AZ883" t="s">
        <v>95</v>
      </c>
      <c r="BA883" t="s">
        <v>94</v>
      </c>
      <c r="BB883" t="s">
        <v>95</v>
      </c>
      <c r="BC883" t="s">
        <v>96</v>
      </c>
      <c r="BD883" t="s">
        <v>95</v>
      </c>
      <c r="BE883">
        <v>1</v>
      </c>
      <c r="BH883" t="s">
        <v>1279</v>
      </c>
      <c r="BI883">
        <v>0</v>
      </c>
      <c r="BL883">
        <v>0</v>
      </c>
      <c r="BM883">
        <v>1</v>
      </c>
      <c r="BN883">
        <v>0</v>
      </c>
      <c r="BO883">
        <v>0</v>
      </c>
      <c r="BP883">
        <v>0</v>
      </c>
      <c r="BQ883">
        <v>0</v>
      </c>
      <c r="BY883">
        <v>996</v>
      </c>
      <c r="CG883" s="4">
        <v>0</v>
      </c>
      <c r="CH883" s="4">
        <v>1</v>
      </c>
      <c r="CI883" s="5">
        <v>0</v>
      </c>
      <c r="CJ883" s="5">
        <v>0</v>
      </c>
      <c r="CK883" s="5">
        <v>0</v>
      </c>
      <c r="CL883" s="5">
        <v>0</v>
      </c>
    </row>
    <row r="884" spans="1:90" hidden="1" x14ac:dyDescent="0.2">
      <c r="A884" t="s">
        <v>1554</v>
      </c>
      <c r="B884" t="s">
        <v>1518</v>
      </c>
      <c r="C884" t="s">
        <v>222</v>
      </c>
      <c r="D884">
        <v>1.1000000000000001</v>
      </c>
      <c r="E884" t="s">
        <v>90</v>
      </c>
      <c r="F884" t="s">
        <v>1555</v>
      </c>
      <c r="G884" t="s">
        <v>1556</v>
      </c>
      <c r="H884" t="s">
        <v>1521</v>
      </c>
      <c r="I884">
        <v>-0.48593999999999998</v>
      </c>
      <c r="J884">
        <v>-0.15568000000000001</v>
      </c>
      <c r="K884">
        <v>-2.7E-2</v>
      </c>
      <c r="L884">
        <v>2020.9</v>
      </c>
      <c r="M884">
        <v>-9.0432000000000006</v>
      </c>
      <c r="N884">
        <v>0.27772000000000002</v>
      </c>
      <c r="O884">
        <v>0.18098</v>
      </c>
      <c r="P884">
        <v>2019.1</v>
      </c>
      <c r="Q884">
        <v>54.704000000000001</v>
      </c>
      <c r="R884">
        <v>0.67932000000000003</v>
      </c>
      <c r="S884">
        <v>0.19828999999999999</v>
      </c>
      <c r="T884">
        <v>3.7385000000000002E-2</v>
      </c>
      <c r="U884">
        <v>3.1259000000000002E-2</v>
      </c>
      <c r="V884">
        <v>0.61894000000000005</v>
      </c>
      <c r="W884">
        <v>0.36488999999999999</v>
      </c>
      <c r="X884">
        <v>4.0752999999999998E-2</v>
      </c>
      <c r="Y884">
        <v>3.0505000000000001E-2</v>
      </c>
      <c r="Z884">
        <v>0.65047999999999995</v>
      </c>
      <c r="AA884">
        <v>0.41746</v>
      </c>
      <c r="AB884">
        <v>3.9030000000000002E-2</v>
      </c>
      <c r="AC884">
        <v>3.2000000000000001E-2</v>
      </c>
      <c r="AD884">
        <v>6</v>
      </c>
      <c r="AE884">
        <v>6</v>
      </c>
      <c r="AF884">
        <v>0.97219</v>
      </c>
      <c r="AG884">
        <v>0.36007</v>
      </c>
      <c r="AH884">
        <v>0.61212</v>
      </c>
      <c r="AI884">
        <v>7</v>
      </c>
      <c r="AJ884">
        <v>4</v>
      </c>
      <c r="AK884">
        <v>1</v>
      </c>
      <c r="AL884">
        <v>1</v>
      </c>
      <c r="AM884">
        <v>1</v>
      </c>
      <c r="AN884">
        <v>1</v>
      </c>
      <c r="AO884">
        <v>0.76217999999999997</v>
      </c>
      <c r="AP884">
        <v>1</v>
      </c>
      <c r="AQ884">
        <v>1</v>
      </c>
      <c r="AR884" t="s">
        <v>94</v>
      </c>
      <c r="AS884" t="s">
        <v>95</v>
      </c>
      <c r="AT884" t="s">
        <v>95</v>
      </c>
      <c r="AU884" t="s">
        <v>95</v>
      </c>
      <c r="AV884" t="s">
        <v>95</v>
      </c>
      <c r="AW884" t="s">
        <v>95</v>
      </c>
      <c r="AX884" t="s">
        <v>95</v>
      </c>
      <c r="AY884" t="s">
        <v>95</v>
      </c>
      <c r="AZ884" t="s">
        <v>95</v>
      </c>
      <c r="BA884" t="s">
        <v>94</v>
      </c>
      <c r="BB884" t="s">
        <v>95</v>
      </c>
      <c r="BC884" t="s">
        <v>94</v>
      </c>
      <c r="BD884" t="s">
        <v>95</v>
      </c>
      <c r="BI884">
        <v>0</v>
      </c>
      <c r="BL884">
        <v>1</v>
      </c>
      <c r="BM884">
        <v>1</v>
      </c>
      <c r="BN884">
        <v>0</v>
      </c>
      <c r="BO884">
        <v>0</v>
      </c>
      <c r="BP884">
        <v>0</v>
      </c>
      <c r="BQ884">
        <v>0</v>
      </c>
      <c r="BY884">
        <v>997</v>
      </c>
      <c r="CG884" s="4">
        <v>1</v>
      </c>
      <c r="CH884" s="4">
        <v>1</v>
      </c>
      <c r="CI884" s="5">
        <v>0</v>
      </c>
      <c r="CJ884" s="5">
        <v>0</v>
      </c>
      <c r="CK884" s="5">
        <v>0</v>
      </c>
      <c r="CL884" s="5">
        <v>0</v>
      </c>
    </row>
    <row r="885" spans="1:90" hidden="1" x14ac:dyDescent="0.2">
      <c r="A885" t="s">
        <v>1557</v>
      </c>
      <c r="B885" t="s">
        <v>1518</v>
      </c>
      <c r="C885" t="s">
        <v>222</v>
      </c>
      <c r="D885">
        <v>1.1000000000000001</v>
      </c>
      <c r="E885" t="s">
        <v>90</v>
      </c>
      <c r="F885" t="s">
        <v>1558</v>
      </c>
      <c r="G885" t="s">
        <v>1559</v>
      </c>
      <c r="H885" t="s">
        <v>1521</v>
      </c>
      <c r="I885">
        <v>-0.12967999999999999</v>
      </c>
      <c r="J885">
        <v>-5.6555000000000001E-2</v>
      </c>
      <c r="K885">
        <v>-1.7994E-2</v>
      </c>
      <c r="L885">
        <v>2010.8</v>
      </c>
      <c r="M885">
        <v>-33.887</v>
      </c>
      <c r="N885">
        <v>0.60499000000000003</v>
      </c>
      <c r="O885">
        <v>2.3239000000000001</v>
      </c>
      <c r="P885">
        <v>1973.7</v>
      </c>
      <c r="Q885">
        <v>36.484000000000002</v>
      </c>
      <c r="R885">
        <v>0.99267000000000005</v>
      </c>
      <c r="S885">
        <v>0.99145000000000005</v>
      </c>
      <c r="T885">
        <v>9.7935000000000001E-3</v>
      </c>
      <c r="U885">
        <v>8.2164999999999998E-3</v>
      </c>
      <c r="V885">
        <v>0.96514</v>
      </c>
      <c r="W885">
        <v>0.96148</v>
      </c>
      <c r="X885">
        <v>2.1360000000000001E-2</v>
      </c>
      <c r="Y885">
        <v>1.6615999999999999E-2</v>
      </c>
      <c r="Z885">
        <v>0.99556</v>
      </c>
      <c r="AA885">
        <v>0.99509000000000003</v>
      </c>
      <c r="AB885">
        <v>7.6239000000000003E-3</v>
      </c>
      <c r="AC885">
        <v>6.6159000000000001E-3</v>
      </c>
      <c r="AD885">
        <v>22</v>
      </c>
      <c r="AE885">
        <v>22</v>
      </c>
      <c r="AF885">
        <v>0.83472999999999997</v>
      </c>
      <c r="AG885">
        <v>0.18017</v>
      </c>
      <c r="AH885">
        <v>0.65456000000000003</v>
      </c>
      <c r="AI885">
        <v>22</v>
      </c>
      <c r="AJ885">
        <v>21</v>
      </c>
      <c r="AK885">
        <v>0</v>
      </c>
      <c r="AL885">
        <v>0</v>
      </c>
      <c r="AM885">
        <v>0</v>
      </c>
      <c r="AN885">
        <v>0</v>
      </c>
      <c r="AO885">
        <v>0.94181999999999999</v>
      </c>
      <c r="AP885">
        <v>1</v>
      </c>
      <c r="AQ885">
        <v>1</v>
      </c>
      <c r="AR885" t="s">
        <v>95</v>
      </c>
      <c r="AS885" t="s">
        <v>95</v>
      </c>
      <c r="AT885" t="s">
        <v>95</v>
      </c>
      <c r="AU885" t="s">
        <v>95</v>
      </c>
      <c r="AV885" t="s">
        <v>95</v>
      </c>
      <c r="AW885" t="s">
        <v>95</v>
      </c>
      <c r="AX885" t="s">
        <v>95</v>
      </c>
      <c r="AY885" t="s">
        <v>95</v>
      </c>
      <c r="AZ885" t="s">
        <v>95</v>
      </c>
      <c r="BA885" t="s">
        <v>95</v>
      </c>
      <c r="BB885" t="s">
        <v>95</v>
      </c>
      <c r="BC885" t="s">
        <v>95</v>
      </c>
      <c r="BD885" t="s">
        <v>95</v>
      </c>
      <c r="BI885">
        <v>0</v>
      </c>
      <c r="BL885">
        <v>1</v>
      </c>
      <c r="BM885">
        <v>1</v>
      </c>
      <c r="BN885">
        <v>0</v>
      </c>
      <c r="BO885">
        <v>0</v>
      </c>
      <c r="BP885">
        <v>0</v>
      </c>
      <c r="BQ885">
        <v>0</v>
      </c>
      <c r="BY885">
        <v>998</v>
      </c>
      <c r="CG885" s="4">
        <v>1</v>
      </c>
      <c r="CH885" s="4">
        <v>1</v>
      </c>
      <c r="CI885" s="5">
        <v>0</v>
      </c>
      <c r="CJ885" s="5">
        <v>0</v>
      </c>
      <c r="CK885" s="5">
        <v>0</v>
      </c>
      <c r="CL885" s="5">
        <v>0</v>
      </c>
    </row>
    <row r="886" spans="1:90" hidden="1" x14ac:dyDescent="0.2">
      <c r="A886" t="s">
        <v>1560</v>
      </c>
      <c r="B886" t="s">
        <v>1518</v>
      </c>
      <c r="C886" t="s">
        <v>222</v>
      </c>
      <c r="D886">
        <v>1.1000000000000001</v>
      </c>
      <c r="E886" t="s">
        <v>90</v>
      </c>
      <c r="F886" t="s">
        <v>1561</v>
      </c>
      <c r="G886" t="s">
        <v>1562</v>
      </c>
      <c r="H886" t="s">
        <v>1521</v>
      </c>
      <c r="I886">
        <v>-0.31988</v>
      </c>
      <c r="J886">
        <v>-2.4734000000000002E-3</v>
      </c>
      <c r="K886">
        <v>-3.6731E-2</v>
      </c>
      <c r="L886">
        <v>2017.7</v>
      </c>
      <c r="M886">
        <v>-13.738</v>
      </c>
      <c r="N886">
        <v>0.60897999999999997</v>
      </c>
      <c r="O886">
        <v>-1544</v>
      </c>
      <c r="P886" s="1">
        <v>-152710</v>
      </c>
      <c r="Q886">
        <v>74.41</v>
      </c>
      <c r="R886">
        <v>0.99245000000000005</v>
      </c>
      <c r="S886">
        <v>0.99038999999999999</v>
      </c>
      <c r="T886">
        <v>1.4024999999999999E-2</v>
      </c>
      <c r="U886">
        <v>1.1462E-2</v>
      </c>
      <c r="V886">
        <v>-5.0122</v>
      </c>
      <c r="W886">
        <v>-6.0141999999999998</v>
      </c>
      <c r="X886">
        <v>0.39573000000000003</v>
      </c>
      <c r="Y886">
        <v>0.36131999999999997</v>
      </c>
      <c r="Z886">
        <v>0.96684000000000003</v>
      </c>
      <c r="AA886">
        <v>0.96131</v>
      </c>
      <c r="AB886">
        <v>2.9391E-2</v>
      </c>
      <c r="AC886">
        <v>2.5887E-2</v>
      </c>
      <c r="AD886">
        <v>15</v>
      </c>
      <c r="AE886">
        <v>15</v>
      </c>
      <c r="AF886">
        <v>0.93894999999999995</v>
      </c>
      <c r="AG886">
        <v>0.20571</v>
      </c>
      <c r="AH886">
        <v>0.73324</v>
      </c>
      <c r="AI886">
        <v>15</v>
      </c>
      <c r="AJ886">
        <v>14</v>
      </c>
      <c r="AK886">
        <v>0</v>
      </c>
      <c r="AL886">
        <v>0</v>
      </c>
      <c r="AM886">
        <v>0</v>
      </c>
      <c r="AN886">
        <v>0</v>
      </c>
      <c r="AO886">
        <v>0.92301</v>
      </c>
      <c r="AP886">
        <v>1</v>
      </c>
      <c r="AQ886">
        <v>1</v>
      </c>
      <c r="AR886" t="s">
        <v>95</v>
      </c>
      <c r="AS886" t="s">
        <v>95</v>
      </c>
      <c r="AT886" t="s">
        <v>95</v>
      </c>
      <c r="AU886" t="s">
        <v>95</v>
      </c>
      <c r="AV886" t="s">
        <v>95</v>
      </c>
      <c r="AW886" t="s">
        <v>95</v>
      </c>
      <c r="AX886" t="s">
        <v>95</v>
      </c>
      <c r="AY886" t="s">
        <v>95</v>
      </c>
      <c r="AZ886" t="s">
        <v>95</v>
      </c>
      <c r="BA886" t="s">
        <v>95</v>
      </c>
      <c r="BB886" t="s">
        <v>95</v>
      </c>
      <c r="BC886" t="s">
        <v>95</v>
      </c>
      <c r="BD886" t="s">
        <v>95</v>
      </c>
      <c r="BI886">
        <v>0</v>
      </c>
      <c r="BL886">
        <v>1</v>
      </c>
      <c r="BM886">
        <v>1</v>
      </c>
      <c r="BN886">
        <v>0</v>
      </c>
      <c r="BO886">
        <v>0</v>
      </c>
      <c r="BP886">
        <v>0</v>
      </c>
      <c r="BQ886">
        <v>0</v>
      </c>
      <c r="BY886">
        <v>999</v>
      </c>
      <c r="CG886" s="4">
        <v>1</v>
      </c>
      <c r="CH886" s="4">
        <v>1</v>
      </c>
      <c r="CI886" s="5">
        <v>0</v>
      </c>
      <c r="CJ886" s="5">
        <v>0</v>
      </c>
      <c r="CK886" s="5">
        <v>0</v>
      </c>
      <c r="CL886" s="5">
        <v>0</v>
      </c>
    </row>
    <row r="887" spans="1:90" hidden="1" x14ac:dyDescent="0.2">
      <c r="A887" t="s">
        <v>1563</v>
      </c>
      <c r="B887" t="s">
        <v>1518</v>
      </c>
      <c r="C887" t="s">
        <v>222</v>
      </c>
      <c r="D887">
        <v>1.1000000000000001</v>
      </c>
      <c r="E887" t="s">
        <v>90</v>
      </c>
      <c r="F887" t="s">
        <v>1547</v>
      </c>
      <c r="G887" t="s">
        <v>107</v>
      </c>
      <c r="H887" t="s">
        <v>1521</v>
      </c>
      <c r="I887">
        <v>0.16672999999999999</v>
      </c>
      <c r="J887">
        <v>4.3797999999999997E-3</v>
      </c>
      <c r="K887">
        <v>3.6731E-2</v>
      </c>
      <c r="L887">
        <v>2012.3</v>
      </c>
      <c r="M887">
        <v>26.356999999999999</v>
      </c>
      <c r="N887">
        <v>1</v>
      </c>
      <c r="O887">
        <v>1554.5</v>
      </c>
      <c r="P887" s="1">
        <v>157560</v>
      </c>
      <c r="Q887">
        <v>-73.41</v>
      </c>
      <c r="R887">
        <v>0.95035999999999998</v>
      </c>
      <c r="S887">
        <v>0.93681999999999999</v>
      </c>
      <c r="T887">
        <v>3.5958999999999998E-2</v>
      </c>
      <c r="U887">
        <v>3.1981000000000002E-2</v>
      </c>
      <c r="V887">
        <v>-15.66</v>
      </c>
      <c r="W887">
        <v>-18.437000000000001</v>
      </c>
      <c r="X887">
        <v>0.65874999999999995</v>
      </c>
      <c r="Y887">
        <v>0.63868000000000003</v>
      </c>
      <c r="Z887">
        <v>0.96684000000000003</v>
      </c>
      <c r="AA887">
        <v>0.96131</v>
      </c>
      <c r="AB887">
        <v>2.9391E-2</v>
      </c>
      <c r="AC887">
        <v>2.5887E-2</v>
      </c>
      <c r="AD887">
        <v>15</v>
      </c>
      <c r="AE887">
        <v>15</v>
      </c>
      <c r="AF887">
        <v>0.87473000000000001</v>
      </c>
      <c r="AG887">
        <v>0.42820000000000003</v>
      </c>
      <c r="AH887">
        <v>0.44652999999999998</v>
      </c>
      <c r="AI887">
        <v>15</v>
      </c>
      <c r="AJ887">
        <v>0</v>
      </c>
      <c r="AK887">
        <v>14</v>
      </c>
      <c r="AL887">
        <v>0</v>
      </c>
      <c r="AM887">
        <v>0</v>
      </c>
      <c r="AN887">
        <v>0</v>
      </c>
      <c r="AO887">
        <v>0.92567999999999995</v>
      </c>
      <c r="AP887">
        <v>1</v>
      </c>
      <c r="AQ887">
        <v>1</v>
      </c>
      <c r="AR887" t="s">
        <v>95</v>
      </c>
      <c r="AS887" t="s">
        <v>95</v>
      </c>
      <c r="AT887" t="s">
        <v>95</v>
      </c>
      <c r="AU887" t="s">
        <v>95</v>
      </c>
      <c r="AV887" t="s">
        <v>95</v>
      </c>
      <c r="AW887" t="s">
        <v>95</v>
      </c>
      <c r="AX887" t="s">
        <v>95</v>
      </c>
      <c r="AY887" t="s">
        <v>95</v>
      </c>
      <c r="AZ887" t="s">
        <v>95</v>
      </c>
      <c r="BA887" t="s">
        <v>95</v>
      </c>
      <c r="BB887" t="s">
        <v>95</v>
      </c>
      <c r="BC887" t="s">
        <v>95</v>
      </c>
      <c r="BD887" t="s">
        <v>95</v>
      </c>
      <c r="BI887">
        <v>0</v>
      </c>
      <c r="BJ887" t="s">
        <v>108</v>
      </c>
      <c r="BK887" t="s">
        <v>109</v>
      </c>
      <c r="BL887">
        <v>1</v>
      </c>
      <c r="BM887">
        <v>1</v>
      </c>
      <c r="BN887">
        <v>0</v>
      </c>
      <c r="BO887">
        <v>1</v>
      </c>
      <c r="BP887">
        <v>0</v>
      </c>
      <c r="BQ887">
        <v>0</v>
      </c>
      <c r="BY887">
        <v>1000</v>
      </c>
      <c r="CG887" s="4">
        <v>1</v>
      </c>
      <c r="CH887" s="4">
        <v>1</v>
      </c>
      <c r="CI887" s="5">
        <v>0</v>
      </c>
      <c r="CJ887" s="5">
        <v>1</v>
      </c>
      <c r="CK887" s="5">
        <v>0</v>
      </c>
      <c r="CL887" s="5">
        <v>0</v>
      </c>
    </row>
    <row r="888" spans="1:90" hidden="1" x14ac:dyDescent="0.2">
      <c r="A888" t="s">
        <v>1564</v>
      </c>
      <c r="B888" t="s">
        <v>1518</v>
      </c>
      <c r="C888" t="s">
        <v>222</v>
      </c>
      <c r="D888">
        <v>2.5</v>
      </c>
      <c r="E888" t="s">
        <v>1565</v>
      </c>
      <c r="F888" t="s">
        <v>1566</v>
      </c>
      <c r="G888" t="s">
        <v>1567</v>
      </c>
      <c r="H888" t="s">
        <v>1521</v>
      </c>
      <c r="I888">
        <v>-0.80552999999999997</v>
      </c>
      <c r="J888">
        <v>-9.3825000000000002E-3</v>
      </c>
      <c r="K888">
        <v>-4.7463999999999996E-3</v>
      </c>
      <c r="L888">
        <v>2025.7</v>
      </c>
      <c r="M888">
        <v>-5.4554</v>
      </c>
      <c r="N888">
        <v>0.50475999999999999</v>
      </c>
      <c r="O888">
        <v>1.4473E-2</v>
      </c>
      <c r="P888">
        <v>2395.4</v>
      </c>
      <c r="Q888">
        <v>10.077999999999999</v>
      </c>
      <c r="R888">
        <v>0.61443999999999999</v>
      </c>
      <c r="S888">
        <v>0.22889000000000001</v>
      </c>
      <c r="T888">
        <v>1.3453E-2</v>
      </c>
      <c r="U888">
        <v>1.1348E-2</v>
      </c>
      <c r="V888">
        <v>0.26329000000000002</v>
      </c>
      <c r="W888">
        <v>-0.10507</v>
      </c>
      <c r="X888">
        <v>1.8596000000000001E-2</v>
      </c>
      <c r="Y888">
        <v>1.7138E-2</v>
      </c>
      <c r="Z888">
        <v>0.27034000000000002</v>
      </c>
      <c r="AA888">
        <v>-9.4493999999999995E-2</v>
      </c>
      <c r="AB888">
        <v>1.8506999999999999E-2</v>
      </c>
      <c r="AC888">
        <v>1.7080999999999999E-2</v>
      </c>
      <c r="AD888">
        <v>7</v>
      </c>
      <c r="AE888">
        <v>7</v>
      </c>
      <c r="AF888">
        <v>1.0302</v>
      </c>
      <c r="AG888">
        <v>0.91132000000000002</v>
      </c>
      <c r="AH888">
        <v>0.11887</v>
      </c>
      <c r="AI888">
        <v>8</v>
      </c>
      <c r="AJ888">
        <v>4</v>
      </c>
      <c r="AK888">
        <v>1</v>
      </c>
      <c r="AL888">
        <v>1</v>
      </c>
      <c r="AM888">
        <v>1</v>
      </c>
      <c r="AN888">
        <v>0</v>
      </c>
      <c r="AO888">
        <v>0.86563000000000001</v>
      </c>
      <c r="AP888">
        <v>1</v>
      </c>
      <c r="AQ888">
        <v>1</v>
      </c>
      <c r="AR888" t="s">
        <v>94</v>
      </c>
      <c r="AS888" t="s">
        <v>95</v>
      </c>
      <c r="AT888" t="s">
        <v>95</v>
      </c>
      <c r="AU888" t="s">
        <v>95</v>
      </c>
      <c r="AV888" t="s">
        <v>95</v>
      </c>
      <c r="AW888" t="s">
        <v>95</v>
      </c>
      <c r="AX888" t="s">
        <v>95</v>
      </c>
      <c r="AY888" t="s">
        <v>94</v>
      </c>
      <c r="AZ888" t="s">
        <v>94</v>
      </c>
      <c r="BA888" t="s">
        <v>94</v>
      </c>
      <c r="BB888" t="s">
        <v>94</v>
      </c>
      <c r="BC888" t="s">
        <v>94</v>
      </c>
      <c r="BD888" t="s">
        <v>94</v>
      </c>
      <c r="BI888">
        <v>0</v>
      </c>
      <c r="BL888">
        <v>0</v>
      </c>
      <c r="BM888">
        <v>1</v>
      </c>
      <c r="BN888">
        <v>0</v>
      </c>
      <c r="BO888">
        <v>0</v>
      </c>
      <c r="BP888">
        <v>0</v>
      </c>
      <c r="BQ888">
        <v>0</v>
      </c>
      <c r="BY888">
        <v>1001</v>
      </c>
      <c r="CG888" s="4">
        <v>0</v>
      </c>
      <c r="CH888" s="4">
        <v>1</v>
      </c>
      <c r="CI888" s="5">
        <v>0</v>
      </c>
      <c r="CJ888" s="5">
        <v>0</v>
      </c>
      <c r="CK888" s="5">
        <v>0</v>
      </c>
      <c r="CL888" s="5">
        <v>0</v>
      </c>
    </row>
    <row r="889" spans="1:90" hidden="1" x14ac:dyDescent="0.2">
      <c r="A889" t="s">
        <v>1568</v>
      </c>
      <c r="B889" t="s">
        <v>1518</v>
      </c>
      <c r="C889" t="s">
        <v>222</v>
      </c>
      <c r="D889">
        <v>2.5</v>
      </c>
      <c r="E889" t="s">
        <v>1565</v>
      </c>
      <c r="F889" t="s">
        <v>1566</v>
      </c>
      <c r="G889" t="s">
        <v>1569</v>
      </c>
      <c r="H889" t="s">
        <v>1521</v>
      </c>
      <c r="I889">
        <v>6.7579E-2</v>
      </c>
      <c r="J889">
        <v>2.8449E-3</v>
      </c>
      <c r="K889">
        <v>2.0072E-2</v>
      </c>
      <c r="L889">
        <v>2152.6999999999998</v>
      </c>
      <c r="M889">
        <v>65.027000000000001</v>
      </c>
      <c r="N889">
        <v>2418.1999999999998</v>
      </c>
      <c r="O889">
        <v>1554.9</v>
      </c>
      <c r="P889" s="1">
        <v>157540</v>
      </c>
      <c r="Q889">
        <v>-40.234999999999999</v>
      </c>
      <c r="R889">
        <v>0.94472</v>
      </c>
      <c r="S889">
        <v>0.88943000000000005</v>
      </c>
      <c r="T889">
        <v>1.1577E-2</v>
      </c>
      <c r="U889">
        <v>9.3825000000000002E-3</v>
      </c>
      <c r="V889">
        <v>-38.548999999999999</v>
      </c>
      <c r="W889">
        <v>-58.323</v>
      </c>
      <c r="X889">
        <v>0.30964999999999998</v>
      </c>
      <c r="Y889">
        <v>0.30570999999999998</v>
      </c>
      <c r="Z889">
        <v>0.93603999999999998</v>
      </c>
      <c r="AA889">
        <v>0.90405999999999997</v>
      </c>
      <c r="AB889">
        <v>1.2453000000000001E-2</v>
      </c>
      <c r="AC889">
        <v>1.0207000000000001E-2</v>
      </c>
      <c r="AD889">
        <v>7</v>
      </c>
      <c r="AE889">
        <v>7</v>
      </c>
      <c r="AF889">
        <v>1.5714E-4</v>
      </c>
      <c r="AG889" s="1">
        <v>9.5112999999999996E-5</v>
      </c>
      <c r="AH889" s="1">
        <v>6.2030000000000001E-5</v>
      </c>
      <c r="AI889">
        <v>8</v>
      </c>
      <c r="AJ889">
        <v>0</v>
      </c>
      <c r="AK889">
        <v>5</v>
      </c>
      <c r="AL889">
        <v>0</v>
      </c>
      <c r="AM889">
        <v>1</v>
      </c>
      <c r="AN889">
        <v>0</v>
      </c>
      <c r="AO889">
        <v>0.84087999999999996</v>
      </c>
      <c r="AP889">
        <v>1</v>
      </c>
      <c r="AQ889">
        <v>1</v>
      </c>
      <c r="AR889" t="s">
        <v>95</v>
      </c>
      <c r="AS889" t="s">
        <v>95</v>
      </c>
      <c r="AT889" t="s">
        <v>95</v>
      </c>
      <c r="AU889" t="s">
        <v>95</v>
      </c>
      <c r="AV889" t="s">
        <v>95</v>
      </c>
      <c r="AW889" t="s">
        <v>95</v>
      </c>
      <c r="AX889" t="s">
        <v>95</v>
      </c>
      <c r="AY889" t="s">
        <v>94</v>
      </c>
      <c r="AZ889" t="s">
        <v>95</v>
      </c>
      <c r="BA889" t="s">
        <v>94</v>
      </c>
      <c r="BB889" t="s">
        <v>95</v>
      </c>
      <c r="BC889" t="s">
        <v>94</v>
      </c>
      <c r="BD889" t="s">
        <v>95</v>
      </c>
      <c r="BI889">
        <v>0</v>
      </c>
      <c r="BJ889" t="s">
        <v>137</v>
      </c>
      <c r="BL889">
        <v>1</v>
      </c>
      <c r="BM889">
        <v>1</v>
      </c>
      <c r="BN889">
        <v>0</v>
      </c>
      <c r="BO889">
        <v>0</v>
      </c>
      <c r="BP889">
        <v>0</v>
      </c>
      <c r="BQ889">
        <v>1</v>
      </c>
      <c r="BY889">
        <v>1002</v>
      </c>
      <c r="CG889" s="4">
        <v>1</v>
      </c>
      <c r="CH889" s="4">
        <v>1</v>
      </c>
      <c r="CI889" s="5">
        <v>0</v>
      </c>
      <c r="CJ889" s="5">
        <v>0</v>
      </c>
      <c r="CK889" s="5">
        <v>0</v>
      </c>
      <c r="CL889" s="5">
        <v>1</v>
      </c>
    </row>
    <row r="890" spans="1:90" hidden="1" x14ac:dyDescent="0.2">
      <c r="A890" t="s">
        <v>1570</v>
      </c>
      <c r="B890" t="s">
        <v>1518</v>
      </c>
      <c r="C890" t="s">
        <v>222</v>
      </c>
      <c r="D890">
        <v>2.9</v>
      </c>
      <c r="E890" t="s">
        <v>1571</v>
      </c>
      <c r="F890" t="s">
        <v>1572</v>
      </c>
      <c r="G890" t="s">
        <v>1573</v>
      </c>
      <c r="H890" t="s">
        <v>1521</v>
      </c>
      <c r="I890">
        <v>0.31696000000000002</v>
      </c>
      <c r="J890">
        <v>1.2500000000000001E-2</v>
      </c>
      <c r="K890" s="1">
        <v>1881500</v>
      </c>
      <c r="L890">
        <v>1997.9</v>
      </c>
      <c r="M890">
        <v>13.864000000000001</v>
      </c>
      <c r="N890" s="1">
        <v>154550000</v>
      </c>
      <c r="O890">
        <v>5.4340999999999999</v>
      </c>
      <c r="P890">
        <v>643.48</v>
      </c>
      <c r="Q890" s="1">
        <v>-3639000000</v>
      </c>
      <c r="R890">
        <v>0.94950000000000001</v>
      </c>
      <c r="S890">
        <v>0.94152999999999998</v>
      </c>
      <c r="T890" s="1">
        <v>3337200</v>
      </c>
      <c r="U890" s="1">
        <v>2832300</v>
      </c>
      <c r="V890">
        <v>0.67878000000000005</v>
      </c>
      <c r="W890">
        <v>0.64664999999999995</v>
      </c>
      <c r="X890" s="1">
        <v>8417100</v>
      </c>
      <c r="Y890" s="1">
        <v>6573200</v>
      </c>
      <c r="Z890">
        <v>0.70621999999999996</v>
      </c>
      <c r="AA890">
        <v>0.67684</v>
      </c>
      <c r="AB890" s="1">
        <v>8049500</v>
      </c>
      <c r="AC890" s="1">
        <v>6320600</v>
      </c>
      <c r="AD890">
        <v>23</v>
      </c>
      <c r="AE890">
        <v>23</v>
      </c>
      <c r="AF890">
        <v>1.0276000000000001</v>
      </c>
      <c r="AG890">
        <v>0.65078999999999998</v>
      </c>
      <c r="AH890">
        <v>0.37676999999999999</v>
      </c>
      <c r="AI890">
        <v>23</v>
      </c>
      <c r="AJ890">
        <v>0</v>
      </c>
      <c r="AK890">
        <v>22</v>
      </c>
      <c r="AL890">
        <v>0</v>
      </c>
      <c r="AM890">
        <v>0</v>
      </c>
      <c r="AN890">
        <v>0</v>
      </c>
      <c r="AO890">
        <v>0.96311999999999998</v>
      </c>
      <c r="AP890">
        <v>0</v>
      </c>
      <c r="AQ890">
        <v>0</v>
      </c>
      <c r="AR890" t="s">
        <v>95</v>
      </c>
      <c r="AS890" t="s">
        <v>95</v>
      </c>
      <c r="AT890" t="s">
        <v>95</v>
      </c>
      <c r="AU890" t="s">
        <v>95</v>
      </c>
      <c r="AV890" t="s">
        <v>95</v>
      </c>
      <c r="AW890" t="s">
        <v>95</v>
      </c>
      <c r="AX890" t="s">
        <v>95</v>
      </c>
      <c r="AY890" t="s">
        <v>95</v>
      </c>
      <c r="AZ890" t="s">
        <v>95</v>
      </c>
      <c r="BA890" t="s">
        <v>95</v>
      </c>
      <c r="BB890" t="s">
        <v>95</v>
      </c>
      <c r="BC890" t="s">
        <v>95</v>
      </c>
      <c r="BD890" t="s">
        <v>95</v>
      </c>
      <c r="BI890">
        <v>0</v>
      </c>
      <c r="BL890">
        <v>1</v>
      </c>
      <c r="BM890">
        <v>1</v>
      </c>
      <c r="BN890">
        <v>0</v>
      </c>
      <c r="BO890">
        <v>0</v>
      </c>
      <c r="BP890">
        <v>0</v>
      </c>
      <c r="BQ890">
        <v>1</v>
      </c>
      <c r="BY890">
        <v>1003</v>
      </c>
      <c r="CG890" s="4">
        <v>1</v>
      </c>
      <c r="CH890" s="4">
        <v>1</v>
      </c>
      <c r="CI890" s="5">
        <v>0</v>
      </c>
      <c r="CJ890" s="5">
        <v>0</v>
      </c>
      <c r="CK890" s="5">
        <v>0</v>
      </c>
      <c r="CL890" s="5">
        <v>1</v>
      </c>
    </row>
    <row r="891" spans="1:90" hidden="1" x14ac:dyDescent="0.2">
      <c r="A891" t="s">
        <v>1574</v>
      </c>
      <c r="B891" t="s">
        <v>1518</v>
      </c>
      <c r="C891" t="s">
        <v>222</v>
      </c>
      <c r="D891">
        <v>4.0999999999999996</v>
      </c>
      <c r="E891" t="s">
        <v>129</v>
      </c>
      <c r="F891" t="s">
        <v>130</v>
      </c>
      <c r="G891" t="s">
        <v>131</v>
      </c>
      <c r="H891" t="s">
        <v>1521</v>
      </c>
      <c r="I891">
        <v>0.12609999999999999</v>
      </c>
      <c r="J891">
        <v>0.12095</v>
      </c>
      <c r="K891">
        <v>4.2922000000000002</v>
      </c>
      <c r="L891">
        <v>2043.1</v>
      </c>
      <c r="M891">
        <v>34.847999999999999</v>
      </c>
      <c r="N891">
        <v>1162.4000000000001</v>
      </c>
      <c r="O891">
        <v>0.15734999999999999</v>
      </c>
      <c r="P891">
        <v>1970.9</v>
      </c>
      <c r="Q891">
        <v>-8607.7000000000007</v>
      </c>
      <c r="R891">
        <v>0.92449000000000003</v>
      </c>
      <c r="S891">
        <v>0.91115999999999997</v>
      </c>
      <c r="T891">
        <v>7.5772000000000004</v>
      </c>
      <c r="U891">
        <v>5.6746999999999996</v>
      </c>
      <c r="V891">
        <v>0.92440999999999995</v>
      </c>
      <c r="W891">
        <v>0.91601999999999995</v>
      </c>
      <c r="X891">
        <v>7.5810000000000004</v>
      </c>
      <c r="Y891">
        <v>5.7301000000000002</v>
      </c>
      <c r="Z891">
        <v>0.88844000000000001</v>
      </c>
      <c r="AA891">
        <v>0.87605</v>
      </c>
      <c r="AB891">
        <v>9.2097999999999995</v>
      </c>
      <c r="AC891">
        <v>7.0682999999999998</v>
      </c>
      <c r="AD891">
        <v>21</v>
      </c>
      <c r="AE891">
        <v>20</v>
      </c>
      <c r="AF891">
        <v>8.6029999999999995E-2</v>
      </c>
      <c r="AG891">
        <v>2.2038000000000001E-3</v>
      </c>
      <c r="AH891">
        <v>8.3825999999999998E-2</v>
      </c>
      <c r="AI891">
        <v>20</v>
      </c>
      <c r="AJ891">
        <v>0</v>
      </c>
      <c r="AK891">
        <v>19</v>
      </c>
      <c r="AL891">
        <v>0</v>
      </c>
      <c r="AM891">
        <v>0</v>
      </c>
      <c r="AN891">
        <v>1</v>
      </c>
      <c r="AO891">
        <v>0.86438999999999999</v>
      </c>
      <c r="AP891">
        <v>0</v>
      </c>
      <c r="AQ891">
        <v>1</v>
      </c>
      <c r="AR891" t="s">
        <v>95</v>
      </c>
      <c r="AS891" t="s">
        <v>95</v>
      </c>
      <c r="AT891" t="s">
        <v>95</v>
      </c>
      <c r="AU891" t="s">
        <v>95</v>
      </c>
      <c r="AV891" t="s">
        <v>95</v>
      </c>
      <c r="AW891" t="s">
        <v>95</v>
      </c>
      <c r="AX891" t="s">
        <v>95</v>
      </c>
      <c r="AY891" t="s">
        <v>94</v>
      </c>
      <c r="AZ891" t="s">
        <v>95</v>
      </c>
      <c r="BA891" t="s">
        <v>94</v>
      </c>
      <c r="BB891" t="s">
        <v>95</v>
      </c>
      <c r="BC891" t="s">
        <v>94</v>
      </c>
      <c r="BD891" t="s">
        <v>95</v>
      </c>
      <c r="BI891">
        <v>0</v>
      </c>
      <c r="BJ891" t="s">
        <v>132</v>
      </c>
      <c r="BK891" t="s">
        <v>133</v>
      </c>
      <c r="BL891">
        <v>1</v>
      </c>
      <c r="BM891">
        <v>1</v>
      </c>
      <c r="BN891">
        <v>0</v>
      </c>
      <c r="BO891">
        <v>0</v>
      </c>
      <c r="BP891">
        <v>0</v>
      </c>
      <c r="BQ891">
        <v>0</v>
      </c>
      <c r="BY891">
        <v>1004</v>
      </c>
      <c r="CG891" s="4">
        <v>1</v>
      </c>
      <c r="CH891" s="4">
        <v>1</v>
      </c>
      <c r="CI891" s="5">
        <v>0</v>
      </c>
      <c r="CJ891" s="5">
        <v>0</v>
      </c>
      <c r="CK891" s="5">
        <v>0</v>
      </c>
      <c r="CL891" s="5">
        <v>0</v>
      </c>
    </row>
    <row r="892" spans="1:90" hidden="1" x14ac:dyDescent="0.2">
      <c r="A892" t="s">
        <v>1575</v>
      </c>
      <c r="B892" t="s">
        <v>1518</v>
      </c>
      <c r="C892" t="s">
        <v>222</v>
      </c>
      <c r="D892">
        <v>4.0999999999999996</v>
      </c>
      <c r="E892" t="s">
        <v>129</v>
      </c>
      <c r="F892" t="s">
        <v>135</v>
      </c>
      <c r="G892" t="s">
        <v>136</v>
      </c>
      <c r="H892" t="s">
        <v>1521</v>
      </c>
      <c r="I892">
        <v>0.12609999999999999</v>
      </c>
      <c r="J892">
        <v>0.12095</v>
      </c>
      <c r="K892">
        <v>4.2922000000000002</v>
      </c>
      <c r="L892">
        <v>2043.1</v>
      </c>
      <c r="M892">
        <v>34.847999999999999</v>
      </c>
      <c r="N892">
        <v>1162.4000000000001</v>
      </c>
      <c r="O892">
        <v>0.15734999999999999</v>
      </c>
      <c r="P892">
        <v>1970.9</v>
      </c>
      <c r="Q892">
        <v>-8607.7000000000007</v>
      </c>
      <c r="R892">
        <v>0.92449000000000003</v>
      </c>
      <c r="S892">
        <v>0.91115999999999997</v>
      </c>
      <c r="T892">
        <v>7.5772000000000004</v>
      </c>
      <c r="U892">
        <v>5.6746999999999996</v>
      </c>
      <c r="V892">
        <v>0.92440999999999995</v>
      </c>
      <c r="W892">
        <v>0.91601999999999995</v>
      </c>
      <c r="X892">
        <v>7.5810000000000004</v>
      </c>
      <c r="Y892">
        <v>5.7301000000000002</v>
      </c>
      <c r="Z892">
        <v>0.88844000000000001</v>
      </c>
      <c r="AA892">
        <v>0.87605</v>
      </c>
      <c r="AB892">
        <v>9.2097999999999995</v>
      </c>
      <c r="AC892">
        <v>7.0682999999999998</v>
      </c>
      <c r="AD892">
        <v>21</v>
      </c>
      <c r="AE892">
        <v>20</v>
      </c>
      <c r="AF892">
        <v>8.6029999999999995E-2</v>
      </c>
      <c r="AG892">
        <v>2.2038000000000001E-3</v>
      </c>
      <c r="AH892">
        <v>8.3825999999999998E-2</v>
      </c>
      <c r="AI892">
        <v>20</v>
      </c>
      <c r="AJ892">
        <v>0</v>
      </c>
      <c r="AK892">
        <v>19</v>
      </c>
      <c r="AL892">
        <v>0</v>
      </c>
      <c r="AM892">
        <v>0</v>
      </c>
      <c r="AN892">
        <v>1</v>
      </c>
      <c r="AO892">
        <v>0.86438999999999999</v>
      </c>
      <c r="AP892">
        <v>0</v>
      </c>
      <c r="AQ892">
        <v>1</v>
      </c>
      <c r="AR892" t="s">
        <v>95</v>
      </c>
      <c r="AS892" t="s">
        <v>95</v>
      </c>
      <c r="AT892" t="s">
        <v>95</v>
      </c>
      <c r="AU892" t="s">
        <v>95</v>
      </c>
      <c r="AV892" t="s">
        <v>95</v>
      </c>
      <c r="AW892" t="s">
        <v>95</v>
      </c>
      <c r="AX892" t="s">
        <v>95</v>
      </c>
      <c r="AY892" t="s">
        <v>94</v>
      </c>
      <c r="AZ892" t="s">
        <v>95</v>
      </c>
      <c r="BA892" t="s">
        <v>94</v>
      </c>
      <c r="BB892" t="s">
        <v>95</v>
      </c>
      <c r="BC892" t="s">
        <v>94</v>
      </c>
      <c r="BD892" t="s">
        <v>95</v>
      </c>
      <c r="BI892">
        <v>0</v>
      </c>
      <c r="BJ892" t="s">
        <v>137</v>
      </c>
      <c r="BK892" t="s">
        <v>138</v>
      </c>
      <c r="BL892">
        <v>1</v>
      </c>
      <c r="BM892">
        <v>1</v>
      </c>
      <c r="BN892">
        <v>0</v>
      </c>
      <c r="BO892">
        <v>0</v>
      </c>
      <c r="BP892">
        <v>0</v>
      </c>
      <c r="BQ892">
        <v>1</v>
      </c>
      <c r="BY892">
        <v>1005</v>
      </c>
      <c r="CG892" s="4">
        <v>1</v>
      </c>
      <c r="CH892" s="4">
        <v>1</v>
      </c>
      <c r="CI892" s="5">
        <v>0</v>
      </c>
      <c r="CJ892" s="5">
        <v>0</v>
      </c>
      <c r="CK892" s="5">
        <v>0</v>
      </c>
      <c r="CL892" s="5">
        <v>1</v>
      </c>
    </row>
    <row r="893" spans="1:90" hidden="1" x14ac:dyDescent="0.2">
      <c r="A893" t="s">
        <v>1576</v>
      </c>
      <c r="B893" t="s">
        <v>1518</v>
      </c>
      <c r="C893" t="s">
        <v>222</v>
      </c>
      <c r="D893">
        <v>4.5</v>
      </c>
      <c r="E893" t="s">
        <v>685</v>
      </c>
      <c r="F893" t="s">
        <v>1577</v>
      </c>
      <c r="G893" t="s">
        <v>1578</v>
      </c>
      <c r="H893" t="s">
        <v>1521</v>
      </c>
      <c r="I893">
        <v>0.38906000000000002</v>
      </c>
      <c r="J893">
        <v>4.5005999999999997E-2</v>
      </c>
      <c r="K893" s="1">
        <v>109080</v>
      </c>
      <c r="L893">
        <v>2011.6</v>
      </c>
      <c r="M893">
        <v>11.295</v>
      </c>
      <c r="N893" s="1">
        <v>2680500</v>
      </c>
      <c r="O893">
        <v>5.1052E-2</v>
      </c>
      <c r="P893">
        <v>1626.2</v>
      </c>
      <c r="Q893" s="1">
        <v>-217770000</v>
      </c>
      <c r="R893">
        <v>0.78363000000000005</v>
      </c>
      <c r="S893">
        <v>0.69091000000000002</v>
      </c>
      <c r="T893" s="1">
        <v>200300</v>
      </c>
      <c r="U893" s="1">
        <v>156230</v>
      </c>
      <c r="V893">
        <v>0.59382000000000001</v>
      </c>
      <c r="W893">
        <v>0.49228</v>
      </c>
      <c r="X893" s="1">
        <v>274440</v>
      </c>
      <c r="Y893" s="1">
        <v>221430</v>
      </c>
      <c r="Z893">
        <v>0.64165000000000005</v>
      </c>
      <c r="AA893">
        <v>0.55206</v>
      </c>
      <c r="AB893" s="1">
        <v>257780</v>
      </c>
      <c r="AC893" s="1">
        <v>198730</v>
      </c>
      <c r="AD893">
        <v>11</v>
      </c>
      <c r="AE893">
        <v>11</v>
      </c>
      <c r="AF893">
        <v>1.1141000000000001</v>
      </c>
      <c r="AG893">
        <v>0.59340999999999999</v>
      </c>
      <c r="AH893">
        <v>0.52064999999999995</v>
      </c>
      <c r="AI893">
        <v>11</v>
      </c>
      <c r="AJ893">
        <v>3</v>
      </c>
      <c r="AK893">
        <v>10</v>
      </c>
      <c r="AL893">
        <v>1</v>
      </c>
      <c r="AM893">
        <v>0</v>
      </c>
      <c r="AN893">
        <v>0</v>
      </c>
      <c r="AO893">
        <v>0.92603000000000002</v>
      </c>
      <c r="AP893">
        <v>0</v>
      </c>
      <c r="AQ893">
        <v>0</v>
      </c>
      <c r="AR893" t="s">
        <v>95</v>
      </c>
      <c r="AS893" t="s">
        <v>95</v>
      </c>
      <c r="AT893" t="s">
        <v>95</v>
      </c>
      <c r="AU893" t="s">
        <v>95</v>
      </c>
      <c r="AV893" t="s">
        <v>95</v>
      </c>
      <c r="AW893" t="s">
        <v>95</v>
      </c>
      <c r="AX893" t="s">
        <v>95</v>
      </c>
      <c r="AY893" t="s">
        <v>95</v>
      </c>
      <c r="AZ893" t="s">
        <v>95</v>
      </c>
      <c r="BA893" t="s">
        <v>95</v>
      </c>
      <c r="BB893" t="s">
        <v>95</v>
      </c>
      <c r="BC893" t="s">
        <v>95</v>
      </c>
      <c r="BD893" t="s">
        <v>95</v>
      </c>
      <c r="BI893">
        <v>0</v>
      </c>
      <c r="BL893">
        <v>1</v>
      </c>
      <c r="BM893">
        <v>1</v>
      </c>
      <c r="BN893">
        <v>0</v>
      </c>
      <c r="BO893">
        <v>0</v>
      </c>
      <c r="BP893">
        <v>0</v>
      </c>
      <c r="BQ893">
        <v>1</v>
      </c>
      <c r="BY893">
        <v>1006</v>
      </c>
      <c r="CG893" s="4">
        <v>1</v>
      </c>
      <c r="CH893" s="4">
        <v>1</v>
      </c>
      <c r="CI893" s="5">
        <v>0</v>
      </c>
      <c r="CJ893" s="5">
        <v>0</v>
      </c>
      <c r="CK893" s="5">
        <v>0</v>
      </c>
      <c r="CL893" s="5">
        <v>1</v>
      </c>
    </row>
    <row r="894" spans="1:90" hidden="1" x14ac:dyDescent="0.2">
      <c r="A894" t="s">
        <v>1579</v>
      </c>
      <c r="B894" t="s">
        <v>1518</v>
      </c>
      <c r="C894" t="s">
        <v>230</v>
      </c>
      <c r="D894">
        <v>1.1000000000000001</v>
      </c>
      <c r="E894" t="s">
        <v>90</v>
      </c>
      <c r="F894" t="s">
        <v>1580</v>
      </c>
      <c r="G894" t="s">
        <v>1581</v>
      </c>
      <c r="H894" t="s">
        <v>1521</v>
      </c>
      <c r="I894">
        <v>-0.13854</v>
      </c>
      <c r="J894">
        <v>-1.2107999999999999E-3</v>
      </c>
      <c r="K894">
        <v>-2.3473000000000001E-2</v>
      </c>
      <c r="L894">
        <v>2011.5</v>
      </c>
      <c r="M894">
        <v>-31.719000000000001</v>
      </c>
      <c r="N894">
        <v>0.91405999999999998</v>
      </c>
      <c r="O894">
        <v>-1544.5</v>
      </c>
      <c r="P894" s="1">
        <v>-152680</v>
      </c>
      <c r="Q894">
        <v>47.634999999999998</v>
      </c>
      <c r="R894">
        <v>0.93706</v>
      </c>
      <c r="S894">
        <v>0.88985000000000003</v>
      </c>
      <c r="T894">
        <v>1.3997000000000001E-2</v>
      </c>
      <c r="U894">
        <v>1.0635E-2</v>
      </c>
      <c r="V894">
        <v>-17.213999999999999</v>
      </c>
      <c r="W894">
        <v>-24.5</v>
      </c>
      <c r="X894">
        <v>0.23812</v>
      </c>
      <c r="Y894">
        <v>0.23149</v>
      </c>
      <c r="Z894">
        <v>0.92925000000000002</v>
      </c>
      <c r="AA894">
        <v>0.90095000000000003</v>
      </c>
      <c r="AB894">
        <v>1.4840000000000001E-2</v>
      </c>
      <c r="AC894">
        <v>1.1051E-2</v>
      </c>
      <c r="AD894">
        <v>8</v>
      </c>
      <c r="AE894">
        <v>8</v>
      </c>
      <c r="AF894">
        <v>0.33977000000000002</v>
      </c>
      <c r="AG894">
        <v>0.17524000000000001</v>
      </c>
      <c r="AH894">
        <v>0.16453000000000001</v>
      </c>
      <c r="AI894">
        <v>8</v>
      </c>
      <c r="AJ894">
        <v>7</v>
      </c>
      <c r="AK894">
        <v>0</v>
      </c>
      <c r="AL894">
        <v>0</v>
      </c>
      <c r="AM894">
        <v>0</v>
      </c>
      <c r="AN894">
        <v>0</v>
      </c>
      <c r="AO894">
        <v>0.85653999999999997</v>
      </c>
      <c r="AP894">
        <v>1</v>
      </c>
      <c r="AQ894">
        <v>1</v>
      </c>
      <c r="AR894" t="s">
        <v>95</v>
      </c>
      <c r="AS894" t="s">
        <v>95</v>
      </c>
      <c r="AT894" t="s">
        <v>95</v>
      </c>
      <c r="AU894" t="s">
        <v>95</v>
      </c>
      <c r="AV894" t="s">
        <v>95</v>
      </c>
      <c r="AW894" t="s">
        <v>95</v>
      </c>
      <c r="AX894" t="s">
        <v>95</v>
      </c>
      <c r="AY894" t="s">
        <v>94</v>
      </c>
      <c r="AZ894" t="s">
        <v>95</v>
      </c>
      <c r="BA894" t="s">
        <v>94</v>
      </c>
      <c r="BB894" t="s">
        <v>95</v>
      </c>
      <c r="BC894" t="s">
        <v>94</v>
      </c>
      <c r="BD894" t="s">
        <v>95</v>
      </c>
      <c r="BI894">
        <v>0</v>
      </c>
      <c r="BL894">
        <v>1</v>
      </c>
      <c r="BM894">
        <v>1</v>
      </c>
      <c r="BN894">
        <v>0</v>
      </c>
      <c r="BO894">
        <v>0</v>
      </c>
      <c r="BP894">
        <v>0</v>
      </c>
      <c r="BQ894">
        <v>0</v>
      </c>
      <c r="BY894">
        <v>1007</v>
      </c>
      <c r="CG894" s="4">
        <v>1</v>
      </c>
      <c r="CH894" s="4">
        <v>1</v>
      </c>
      <c r="CI894" s="5">
        <v>0</v>
      </c>
      <c r="CJ894" s="5">
        <v>0</v>
      </c>
      <c r="CK894" s="5">
        <v>0</v>
      </c>
      <c r="CL894" s="5">
        <v>0</v>
      </c>
    </row>
    <row r="895" spans="1:90" hidden="1" x14ac:dyDescent="0.2">
      <c r="A895" t="s">
        <v>1582</v>
      </c>
      <c r="B895" t="s">
        <v>1518</v>
      </c>
      <c r="C895" t="s">
        <v>230</v>
      </c>
      <c r="D895">
        <v>1.1000000000000001</v>
      </c>
      <c r="E895" t="s">
        <v>90</v>
      </c>
      <c r="F895" t="s">
        <v>1547</v>
      </c>
      <c r="G895" t="s">
        <v>107</v>
      </c>
      <c r="H895" t="s">
        <v>1521</v>
      </c>
      <c r="I895">
        <v>0.14824999999999999</v>
      </c>
      <c r="J895">
        <v>3.1175E-3</v>
      </c>
      <c r="K895">
        <v>2.3473000000000001E-2</v>
      </c>
      <c r="L895">
        <v>2010.3</v>
      </c>
      <c r="M895">
        <v>29.643000000000001</v>
      </c>
      <c r="N895">
        <v>0.97309999999999997</v>
      </c>
      <c r="O895">
        <v>1555</v>
      </c>
      <c r="P895" s="1">
        <v>157530</v>
      </c>
      <c r="Q895">
        <v>-46.634999999999998</v>
      </c>
      <c r="R895">
        <v>0.93723999999999996</v>
      </c>
      <c r="S895">
        <v>0.89017000000000002</v>
      </c>
      <c r="T895">
        <v>1.3977E-2</v>
      </c>
      <c r="U895">
        <v>1.0518E-2</v>
      </c>
      <c r="V895">
        <v>-189.73</v>
      </c>
      <c r="W895">
        <v>-266.02</v>
      </c>
      <c r="X895">
        <v>0.77054</v>
      </c>
      <c r="Y895">
        <v>0.76851000000000003</v>
      </c>
      <c r="Z895">
        <v>0.92925000000000002</v>
      </c>
      <c r="AA895">
        <v>0.90095000000000003</v>
      </c>
      <c r="AB895">
        <v>1.4840000000000001E-2</v>
      </c>
      <c r="AC895">
        <v>1.1051E-2</v>
      </c>
      <c r="AD895">
        <v>8</v>
      </c>
      <c r="AE895">
        <v>8</v>
      </c>
      <c r="AF895">
        <v>0.86304000000000003</v>
      </c>
      <c r="AG895">
        <v>0.70848999999999995</v>
      </c>
      <c r="AH895">
        <v>0.15454999999999999</v>
      </c>
      <c r="AI895">
        <v>8</v>
      </c>
      <c r="AJ895">
        <v>0</v>
      </c>
      <c r="AK895">
        <v>7</v>
      </c>
      <c r="AL895">
        <v>0</v>
      </c>
      <c r="AM895">
        <v>0</v>
      </c>
      <c r="AN895">
        <v>0</v>
      </c>
      <c r="AO895">
        <v>0.87487000000000004</v>
      </c>
      <c r="AP895">
        <v>1</v>
      </c>
      <c r="AQ895">
        <v>1</v>
      </c>
      <c r="AR895" t="s">
        <v>95</v>
      </c>
      <c r="AS895" t="s">
        <v>95</v>
      </c>
      <c r="AT895" t="s">
        <v>95</v>
      </c>
      <c r="AU895" t="s">
        <v>95</v>
      </c>
      <c r="AV895" t="s">
        <v>95</v>
      </c>
      <c r="AW895" t="s">
        <v>95</v>
      </c>
      <c r="AX895" t="s">
        <v>95</v>
      </c>
      <c r="AY895" t="s">
        <v>94</v>
      </c>
      <c r="AZ895" t="s">
        <v>95</v>
      </c>
      <c r="BA895" t="s">
        <v>94</v>
      </c>
      <c r="BB895" t="s">
        <v>95</v>
      </c>
      <c r="BC895" t="s">
        <v>94</v>
      </c>
      <c r="BD895" t="s">
        <v>95</v>
      </c>
      <c r="BI895">
        <v>0</v>
      </c>
      <c r="BJ895" t="s">
        <v>108</v>
      </c>
      <c r="BK895" t="s">
        <v>109</v>
      </c>
      <c r="BL895">
        <v>1</v>
      </c>
      <c r="BM895">
        <v>1</v>
      </c>
      <c r="BN895">
        <v>0</v>
      </c>
      <c r="BO895">
        <v>1</v>
      </c>
      <c r="BP895">
        <v>0</v>
      </c>
      <c r="BQ895">
        <v>0</v>
      </c>
      <c r="BY895">
        <v>1008</v>
      </c>
      <c r="CG895" s="4">
        <v>1</v>
      </c>
      <c r="CH895" s="4">
        <v>1</v>
      </c>
      <c r="CI895" s="5">
        <v>0</v>
      </c>
      <c r="CJ895" s="5">
        <v>1</v>
      </c>
      <c r="CK895" s="5">
        <v>0</v>
      </c>
      <c r="CL895" s="5">
        <v>0</v>
      </c>
    </row>
    <row r="896" spans="1:90" hidden="1" x14ac:dyDescent="0.2">
      <c r="A896" t="s">
        <v>1583</v>
      </c>
      <c r="B896" t="s">
        <v>1518</v>
      </c>
      <c r="C896" t="s">
        <v>230</v>
      </c>
      <c r="D896">
        <v>3.2</v>
      </c>
      <c r="E896" t="s">
        <v>120</v>
      </c>
      <c r="F896" t="s">
        <v>1584</v>
      </c>
      <c r="G896" t="s">
        <v>1585</v>
      </c>
      <c r="H896" t="s">
        <v>1521</v>
      </c>
      <c r="I896">
        <v>-0.53513999999999995</v>
      </c>
      <c r="J896">
        <v>-2.3202000000000001E-3</v>
      </c>
      <c r="K896">
        <v>-3.5332000000000002E-2</v>
      </c>
      <c r="L896">
        <v>2021.1</v>
      </c>
      <c r="M896">
        <v>-8.2117000000000004</v>
      </c>
      <c r="N896">
        <v>0.37392999999999998</v>
      </c>
      <c r="O896">
        <v>-1544.1</v>
      </c>
      <c r="P896" s="1">
        <v>-152710</v>
      </c>
      <c r="Q896">
        <v>71.600999999999999</v>
      </c>
      <c r="R896">
        <v>0.86909999999999998</v>
      </c>
      <c r="S896">
        <v>0.77092000000000005</v>
      </c>
      <c r="T896">
        <v>3.2397000000000002E-2</v>
      </c>
      <c r="U896">
        <v>2.8476999999999999E-2</v>
      </c>
      <c r="V896">
        <v>-7.6365999999999996</v>
      </c>
      <c r="W896">
        <v>-11.090999999999999</v>
      </c>
      <c r="X896">
        <v>0.26315</v>
      </c>
      <c r="Y896">
        <v>0.24745</v>
      </c>
      <c r="Z896">
        <v>0.81740999999999997</v>
      </c>
      <c r="AA896">
        <v>0.74438000000000004</v>
      </c>
      <c r="AB896">
        <v>3.8261999999999997E-2</v>
      </c>
      <c r="AC896">
        <v>3.2669999999999998E-2</v>
      </c>
      <c r="AD896">
        <v>8</v>
      </c>
      <c r="AE896">
        <v>8</v>
      </c>
      <c r="AF896">
        <v>0.91891999999999996</v>
      </c>
      <c r="AG896">
        <v>0.35657</v>
      </c>
      <c r="AH896">
        <v>0.56235000000000002</v>
      </c>
      <c r="AI896">
        <v>8</v>
      </c>
      <c r="AJ896">
        <v>5</v>
      </c>
      <c r="AK896">
        <v>1</v>
      </c>
      <c r="AL896">
        <v>1</v>
      </c>
      <c r="AM896">
        <v>1</v>
      </c>
      <c r="AN896">
        <v>0</v>
      </c>
      <c r="AO896">
        <v>0.87033000000000005</v>
      </c>
      <c r="AP896">
        <v>1</v>
      </c>
      <c r="AQ896">
        <v>1</v>
      </c>
      <c r="AR896" t="s">
        <v>95</v>
      </c>
      <c r="AS896" t="s">
        <v>95</v>
      </c>
      <c r="AT896" t="s">
        <v>95</v>
      </c>
      <c r="AU896" t="s">
        <v>95</v>
      </c>
      <c r="AV896" t="s">
        <v>95</v>
      </c>
      <c r="AW896" t="s">
        <v>95</v>
      </c>
      <c r="AX896" t="s">
        <v>95</v>
      </c>
      <c r="AY896" t="s">
        <v>95</v>
      </c>
      <c r="AZ896" t="s">
        <v>95</v>
      </c>
      <c r="BA896" t="s">
        <v>95</v>
      </c>
      <c r="BB896" t="s">
        <v>95</v>
      </c>
      <c r="BC896" t="s">
        <v>95</v>
      </c>
      <c r="BD896" t="s">
        <v>95</v>
      </c>
      <c r="BI896">
        <v>0</v>
      </c>
      <c r="BJ896" t="s">
        <v>1586</v>
      </c>
      <c r="BL896">
        <v>1</v>
      </c>
      <c r="BM896">
        <v>1</v>
      </c>
      <c r="BN896">
        <v>0</v>
      </c>
      <c r="BO896">
        <v>0</v>
      </c>
      <c r="BP896">
        <v>0</v>
      </c>
      <c r="BQ896">
        <v>1</v>
      </c>
      <c r="BY896">
        <v>1009</v>
      </c>
      <c r="CG896" s="4">
        <v>1</v>
      </c>
      <c r="CH896" s="4">
        <v>1</v>
      </c>
      <c r="CI896" s="5">
        <v>0</v>
      </c>
      <c r="CJ896" s="5">
        <v>0</v>
      </c>
      <c r="CK896" s="5">
        <v>0</v>
      </c>
      <c r="CL896" s="5">
        <v>1</v>
      </c>
    </row>
    <row r="897" spans="1:90" hidden="1" x14ac:dyDescent="0.2">
      <c r="A897" t="s">
        <v>1587</v>
      </c>
      <c r="B897" t="s">
        <v>1518</v>
      </c>
      <c r="C897" t="s">
        <v>230</v>
      </c>
      <c r="D897">
        <v>3.2</v>
      </c>
      <c r="E897" t="s">
        <v>120</v>
      </c>
      <c r="F897" t="s">
        <v>1584</v>
      </c>
      <c r="G897" t="s">
        <v>1588</v>
      </c>
      <c r="H897" t="s">
        <v>1521</v>
      </c>
      <c r="I897">
        <v>-0.1386</v>
      </c>
      <c r="J897">
        <v>-1.4744000000000001E-3</v>
      </c>
      <c r="K897">
        <v>-2.6339000000000001E-2</v>
      </c>
      <c r="L897">
        <v>1943.2</v>
      </c>
      <c r="M897">
        <v>-31.706</v>
      </c>
      <c r="N897">
        <v>7348.9</v>
      </c>
      <c r="O897">
        <v>-1544.4</v>
      </c>
      <c r="P897" s="1">
        <v>-152680</v>
      </c>
      <c r="Q897">
        <v>53.387999999999998</v>
      </c>
      <c r="R897">
        <v>0.95516999999999996</v>
      </c>
      <c r="S897">
        <v>0.92154000000000003</v>
      </c>
      <c r="T897">
        <v>1.329E-2</v>
      </c>
      <c r="U897">
        <v>1.0921E-2</v>
      </c>
      <c r="V897">
        <v>-9.8201000000000001</v>
      </c>
      <c r="W897">
        <v>-14.148</v>
      </c>
      <c r="X897">
        <v>0.20646</v>
      </c>
      <c r="Y897">
        <v>0.19667999999999999</v>
      </c>
      <c r="Z897">
        <v>0.92452999999999996</v>
      </c>
      <c r="AA897">
        <v>0.89434000000000002</v>
      </c>
      <c r="AB897">
        <v>1.7243000000000001E-2</v>
      </c>
      <c r="AC897">
        <v>1.3716000000000001E-2</v>
      </c>
      <c r="AD897">
        <v>8</v>
      </c>
      <c r="AE897">
        <v>8</v>
      </c>
      <c r="AF897" s="1">
        <v>4.0874000000000002E-5</v>
      </c>
      <c r="AG897" s="1">
        <v>1.6181E-5</v>
      </c>
      <c r="AH897" s="1">
        <v>2.4692999999999999E-5</v>
      </c>
      <c r="AI897">
        <v>8</v>
      </c>
      <c r="AJ897">
        <v>7</v>
      </c>
      <c r="AK897">
        <v>0</v>
      </c>
      <c r="AL897">
        <v>0</v>
      </c>
      <c r="AM897">
        <v>0</v>
      </c>
      <c r="AN897">
        <v>0</v>
      </c>
      <c r="AO897">
        <v>0.83289000000000002</v>
      </c>
      <c r="AP897">
        <v>1</v>
      </c>
      <c r="AQ897">
        <v>1</v>
      </c>
      <c r="AR897" t="s">
        <v>95</v>
      </c>
      <c r="AS897" t="s">
        <v>95</v>
      </c>
      <c r="AT897" t="s">
        <v>95</v>
      </c>
      <c r="AU897" t="s">
        <v>95</v>
      </c>
      <c r="AV897" t="s">
        <v>95</v>
      </c>
      <c r="AW897" t="s">
        <v>95</v>
      </c>
      <c r="AX897" t="s">
        <v>95</v>
      </c>
      <c r="AY897" t="s">
        <v>94</v>
      </c>
      <c r="AZ897" t="s">
        <v>95</v>
      </c>
      <c r="BA897" t="s">
        <v>94</v>
      </c>
      <c r="BB897" t="s">
        <v>95</v>
      </c>
      <c r="BC897" t="s">
        <v>94</v>
      </c>
      <c r="BD897" t="s">
        <v>95</v>
      </c>
      <c r="BI897">
        <v>0</v>
      </c>
      <c r="BL897">
        <v>1</v>
      </c>
      <c r="BM897">
        <v>1</v>
      </c>
      <c r="BN897">
        <v>0</v>
      </c>
      <c r="BO897">
        <v>0</v>
      </c>
      <c r="BP897">
        <v>0</v>
      </c>
      <c r="BQ897">
        <v>0</v>
      </c>
      <c r="BY897">
        <v>1010</v>
      </c>
      <c r="CG897" s="4">
        <v>1</v>
      </c>
      <c r="CH897" s="4">
        <v>1</v>
      </c>
      <c r="CI897" s="5">
        <v>0</v>
      </c>
      <c r="CJ897" s="5">
        <v>0</v>
      </c>
      <c r="CK897" s="5">
        <v>0</v>
      </c>
      <c r="CL897" s="5">
        <v>0</v>
      </c>
    </row>
    <row r="898" spans="1:90" hidden="1" x14ac:dyDescent="0.2">
      <c r="A898" t="s">
        <v>1589</v>
      </c>
      <c r="B898" t="s">
        <v>1518</v>
      </c>
      <c r="C898" t="s">
        <v>230</v>
      </c>
      <c r="D898">
        <v>3.2</v>
      </c>
      <c r="E898" t="s">
        <v>120</v>
      </c>
      <c r="F898" t="s">
        <v>1584</v>
      </c>
      <c r="G898" t="s">
        <v>1590</v>
      </c>
      <c r="H898" t="s">
        <v>1521</v>
      </c>
      <c r="I898">
        <v>-0.19102</v>
      </c>
      <c r="J898">
        <v>-8.0374999999999999E-4</v>
      </c>
      <c r="K898">
        <v>-1.9051999999999999E-2</v>
      </c>
      <c r="L898">
        <v>2022.5</v>
      </c>
      <c r="M898">
        <v>-23.006</v>
      </c>
      <c r="N898">
        <v>0.44513999999999998</v>
      </c>
      <c r="O898">
        <v>-1544.6</v>
      </c>
      <c r="P898" s="1">
        <v>-152660</v>
      </c>
      <c r="Q898">
        <v>38.758000000000003</v>
      </c>
      <c r="R898">
        <v>0.86743999999999999</v>
      </c>
      <c r="S898">
        <v>0.76802999999999999</v>
      </c>
      <c r="T898">
        <v>1.7121000000000001E-2</v>
      </c>
      <c r="U898">
        <v>1.3618999999999999E-2</v>
      </c>
      <c r="V898">
        <v>-36.115000000000002</v>
      </c>
      <c r="W898">
        <v>-50.960999999999999</v>
      </c>
      <c r="X898">
        <v>0.28648000000000001</v>
      </c>
      <c r="Y898">
        <v>0.28259000000000001</v>
      </c>
      <c r="Z898">
        <v>0.86182000000000003</v>
      </c>
      <c r="AA898">
        <v>0.80654999999999999</v>
      </c>
      <c r="AB898">
        <v>1.7479999999999999E-2</v>
      </c>
      <c r="AC898">
        <v>1.4009000000000001E-2</v>
      </c>
      <c r="AD898">
        <v>8</v>
      </c>
      <c r="AE898">
        <v>8</v>
      </c>
      <c r="AF898">
        <v>0.76617999999999997</v>
      </c>
      <c r="AG898">
        <v>0.49925999999999998</v>
      </c>
      <c r="AH898">
        <v>0.26693</v>
      </c>
      <c r="AI898">
        <v>8</v>
      </c>
      <c r="AJ898">
        <v>6</v>
      </c>
      <c r="AK898">
        <v>0</v>
      </c>
      <c r="AL898">
        <v>1</v>
      </c>
      <c r="AM898">
        <v>0</v>
      </c>
      <c r="AN898">
        <v>0</v>
      </c>
      <c r="AO898">
        <v>0.87299000000000004</v>
      </c>
      <c r="AP898">
        <v>1</v>
      </c>
      <c r="AQ898">
        <v>1</v>
      </c>
      <c r="AR898" t="s">
        <v>95</v>
      </c>
      <c r="AS898" t="s">
        <v>95</v>
      </c>
      <c r="AT898" t="s">
        <v>95</v>
      </c>
      <c r="AU898" t="s">
        <v>95</v>
      </c>
      <c r="AV898" t="s">
        <v>95</v>
      </c>
      <c r="AW898" t="s">
        <v>95</v>
      </c>
      <c r="AX898" t="s">
        <v>95</v>
      </c>
      <c r="AY898" t="s">
        <v>95</v>
      </c>
      <c r="AZ898" t="s">
        <v>95</v>
      </c>
      <c r="BA898" t="s">
        <v>95</v>
      </c>
      <c r="BB898" t="s">
        <v>95</v>
      </c>
      <c r="BC898" t="s">
        <v>95</v>
      </c>
      <c r="BD898" t="s">
        <v>95</v>
      </c>
      <c r="BI898">
        <v>0</v>
      </c>
      <c r="BL898">
        <v>1</v>
      </c>
      <c r="BM898">
        <v>1</v>
      </c>
      <c r="BN898">
        <v>0</v>
      </c>
      <c r="BO898">
        <v>0</v>
      </c>
      <c r="BP898">
        <v>0</v>
      </c>
      <c r="BQ898">
        <v>0</v>
      </c>
      <c r="BY898">
        <v>1011</v>
      </c>
      <c r="CG898" s="4">
        <v>1</v>
      </c>
      <c r="CH898" s="4">
        <v>1</v>
      </c>
      <c r="CI898" s="5">
        <v>0</v>
      </c>
      <c r="CJ898" s="5">
        <v>0</v>
      </c>
      <c r="CK898" s="5">
        <v>0</v>
      </c>
      <c r="CL898" s="5">
        <v>0</v>
      </c>
    </row>
    <row r="899" spans="1:90" hidden="1" x14ac:dyDescent="0.2">
      <c r="A899" t="s">
        <v>1591</v>
      </c>
      <c r="B899" t="s">
        <v>1518</v>
      </c>
      <c r="C899" t="s">
        <v>230</v>
      </c>
      <c r="D899">
        <v>3.2</v>
      </c>
      <c r="E899" t="s">
        <v>120</v>
      </c>
      <c r="F899" t="s">
        <v>1592</v>
      </c>
      <c r="G899" t="s">
        <v>1593</v>
      </c>
      <c r="H899" t="s">
        <v>1521</v>
      </c>
      <c r="I899">
        <v>-0.15379000000000001</v>
      </c>
      <c r="J899">
        <v>-2.1055999999999999E-4</v>
      </c>
      <c r="K899">
        <v>-1.2895999999999999E-2</v>
      </c>
      <c r="L899">
        <v>1949.3</v>
      </c>
      <c r="M899">
        <v>-28.574999999999999</v>
      </c>
      <c r="N899">
        <v>4127.5</v>
      </c>
      <c r="O899">
        <v>-1544.9</v>
      </c>
      <c r="P899" s="1">
        <v>-152630</v>
      </c>
      <c r="Q899">
        <v>26.134</v>
      </c>
      <c r="R899">
        <v>0.80613999999999997</v>
      </c>
      <c r="S899">
        <v>0.66073999999999999</v>
      </c>
      <c r="T899">
        <v>1.5036000000000001E-2</v>
      </c>
      <c r="U899">
        <v>1.1405999999999999E-2</v>
      </c>
      <c r="V899">
        <v>-7.0339999999999998</v>
      </c>
      <c r="W899">
        <v>-10.247999999999999</v>
      </c>
      <c r="X899">
        <v>9.6797999999999995E-2</v>
      </c>
      <c r="Y899">
        <v>9.0573000000000001E-2</v>
      </c>
      <c r="Z899">
        <v>0.74861999999999995</v>
      </c>
      <c r="AA899">
        <v>0.64807000000000003</v>
      </c>
      <c r="AB899">
        <v>1.7121999999999998E-2</v>
      </c>
      <c r="AC899">
        <v>1.3703999999999999E-2</v>
      </c>
      <c r="AD899">
        <v>8</v>
      </c>
      <c r="AE899">
        <v>8</v>
      </c>
      <c r="AF899" s="1">
        <v>3.6341999999999999E-5</v>
      </c>
      <c r="AG899" s="1">
        <v>1.1144999999999999E-5</v>
      </c>
      <c r="AH899" s="1">
        <v>2.5196999999999999E-5</v>
      </c>
      <c r="AI899">
        <v>8</v>
      </c>
      <c r="AJ899">
        <v>7</v>
      </c>
      <c r="AK899">
        <v>3</v>
      </c>
      <c r="AL899">
        <v>0</v>
      </c>
      <c r="AM899">
        <v>1</v>
      </c>
      <c r="AN899">
        <v>1</v>
      </c>
      <c r="AO899">
        <v>0.78503000000000001</v>
      </c>
      <c r="AP899">
        <v>1</v>
      </c>
      <c r="AQ899">
        <v>1</v>
      </c>
      <c r="AR899" t="s">
        <v>95</v>
      </c>
      <c r="AS899" t="s">
        <v>95</v>
      </c>
      <c r="AT899" t="s">
        <v>95</v>
      </c>
      <c r="AU899" t="s">
        <v>95</v>
      </c>
      <c r="AV899" t="s">
        <v>95</v>
      </c>
      <c r="AW899" t="s">
        <v>95</v>
      </c>
      <c r="AX899" t="s">
        <v>95</v>
      </c>
      <c r="AY899" t="s">
        <v>94</v>
      </c>
      <c r="AZ899" t="s">
        <v>95</v>
      </c>
      <c r="BA899" t="s">
        <v>94</v>
      </c>
      <c r="BB899" t="s">
        <v>95</v>
      </c>
      <c r="BC899" t="s">
        <v>94</v>
      </c>
      <c r="BD899" t="s">
        <v>95</v>
      </c>
      <c r="BI899">
        <v>0</v>
      </c>
      <c r="BL899">
        <v>1</v>
      </c>
      <c r="BM899">
        <v>1</v>
      </c>
      <c r="BN899">
        <v>0</v>
      </c>
      <c r="BO899">
        <v>0</v>
      </c>
      <c r="BP899">
        <v>0</v>
      </c>
      <c r="BQ899">
        <v>0</v>
      </c>
      <c r="BY899">
        <v>1012</v>
      </c>
      <c r="CG899" s="4">
        <v>1</v>
      </c>
      <c r="CH899" s="4">
        <v>1</v>
      </c>
      <c r="CI899" s="5">
        <v>0</v>
      </c>
      <c r="CJ899" s="5">
        <v>0</v>
      </c>
      <c r="CK899" s="5">
        <v>0</v>
      </c>
      <c r="CL899" s="5">
        <v>0</v>
      </c>
    </row>
    <row r="900" spans="1:90" hidden="1" x14ac:dyDescent="0.2">
      <c r="A900" t="s">
        <v>1594</v>
      </c>
      <c r="B900" t="s">
        <v>1518</v>
      </c>
      <c r="C900" t="s">
        <v>230</v>
      </c>
      <c r="D900">
        <v>3.2</v>
      </c>
      <c r="E900" t="s">
        <v>120</v>
      </c>
      <c r="F900" t="s">
        <v>1592</v>
      </c>
      <c r="G900" t="s">
        <v>1595</v>
      </c>
      <c r="H900" t="s">
        <v>1521</v>
      </c>
      <c r="I900">
        <v>-9.8355999999999999E-2</v>
      </c>
      <c r="J900">
        <v>-9.8351999999999995E-2</v>
      </c>
      <c r="K900">
        <v>-9.9515999999999997E-3</v>
      </c>
      <c r="L900">
        <v>1916.8</v>
      </c>
      <c r="M900">
        <v>-44.679000000000002</v>
      </c>
      <c r="N900">
        <v>2519.1999999999998</v>
      </c>
      <c r="O900">
        <v>1.0956999999999999</v>
      </c>
      <c r="P900">
        <v>1995.5</v>
      </c>
      <c r="Q900">
        <v>20.204000000000001</v>
      </c>
      <c r="R900">
        <v>0.76807000000000003</v>
      </c>
      <c r="S900">
        <v>0.59411999999999998</v>
      </c>
      <c r="T900">
        <v>1.2864E-2</v>
      </c>
      <c r="U900">
        <v>1.0657E-2</v>
      </c>
      <c r="V900">
        <v>0.76807000000000003</v>
      </c>
      <c r="W900">
        <v>0.67530000000000001</v>
      </c>
      <c r="X900">
        <v>1.2864E-2</v>
      </c>
      <c r="Y900">
        <v>1.0657E-2</v>
      </c>
      <c r="Z900">
        <v>0.72865000000000002</v>
      </c>
      <c r="AA900">
        <v>0.62011000000000005</v>
      </c>
      <c r="AB900">
        <v>1.3915E-2</v>
      </c>
      <c r="AC900">
        <v>1.2057999999999999E-2</v>
      </c>
      <c r="AD900">
        <v>8</v>
      </c>
      <c r="AE900">
        <v>8</v>
      </c>
      <c r="AF900" s="1">
        <v>5.7955999999999999E-5</v>
      </c>
      <c r="AG900" s="1">
        <v>3.0042000000000001E-5</v>
      </c>
      <c r="AH900" s="1">
        <v>2.7914000000000001E-5</v>
      </c>
      <c r="AI900">
        <v>8</v>
      </c>
      <c r="AJ900">
        <v>7</v>
      </c>
      <c r="AK900">
        <v>1</v>
      </c>
      <c r="AL900">
        <v>0</v>
      </c>
      <c r="AM900">
        <v>1</v>
      </c>
      <c r="AN900">
        <v>0</v>
      </c>
      <c r="AO900">
        <v>0.82726999999999995</v>
      </c>
      <c r="AP900">
        <v>1</v>
      </c>
      <c r="AQ900">
        <v>1</v>
      </c>
      <c r="AR900" t="s">
        <v>95</v>
      </c>
      <c r="AS900" t="s">
        <v>95</v>
      </c>
      <c r="AT900" t="s">
        <v>95</v>
      </c>
      <c r="AU900" t="s">
        <v>95</v>
      </c>
      <c r="AV900" t="s">
        <v>95</v>
      </c>
      <c r="AW900" t="s">
        <v>95</v>
      </c>
      <c r="AX900" t="s">
        <v>95</v>
      </c>
      <c r="AY900" t="s">
        <v>94</v>
      </c>
      <c r="AZ900" t="s">
        <v>95</v>
      </c>
      <c r="BA900" t="s">
        <v>94</v>
      </c>
      <c r="BB900" t="s">
        <v>95</v>
      </c>
      <c r="BC900" t="s">
        <v>94</v>
      </c>
      <c r="BD900" t="s">
        <v>95</v>
      </c>
      <c r="BI900">
        <v>0</v>
      </c>
      <c r="BL900">
        <v>1</v>
      </c>
      <c r="BM900">
        <v>1</v>
      </c>
      <c r="BN900">
        <v>0</v>
      </c>
      <c r="BO900">
        <v>0</v>
      </c>
      <c r="BP900">
        <v>0</v>
      </c>
      <c r="BQ900">
        <v>0</v>
      </c>
      <c r="BY900">
        <v>1013</v>
      </c>
      <c r="CG900" s="4">
        <v>1</v>
      </c>
      <c r="CH900" s="4">
        <v>1</v>
      </c>
      <c r="CI900" s="5">
        <v>0</v>
      </c>
      <c r="CJ900" s="5">
        <v>0</v>
      </c>
      <c r="CK900" s="5">
        <v>0</v>
      </c>
      <c r="CL900" s="5">
        <v>0</v>
      </c>
    </row>
    <row r="901" spans="1:90" hidden="1" x14ac:dyDescent="0.2">
      <c r="A901" t="s">
        <v>1596</v>
      </c>
      <c r="B901" t="s">
        <v>1518</v>
      </c>
      <c r="C901" t="s">
        <v>230</v>
      </c>
      <c r="D901">
        <v>3.2</v>
      </c>
      <c r="E901" t="s">
        <v>120</v>
      </c>
      <c r="F901" t="s">
        <v>1592</v>
      </c>
      <c r="G901" t="s">
        <v>1597</v>
      </c>
      <c r="H901" t="s">
        <v>1521</v>
      </c>
      <c r="I901">
        <v>-0.11108999999999999</v>
      </c>
      <c r="J901">
        <v>-0.11007</v>
      </c>
      <c r="K901">
        <v>-9.9507999999999992E-3</v>
      </c>
      <c r="L901">
        <v>1976.6</v>
      </c>
      <c r="M901">
        <v>-39.558</v>
      </c>
      <c r="N901">
        <v>10.565</v>
      </c>
      <c r="O901">
        <v>1.411</v>
      </c>
      <c r="P901">
        <v>1994.4</v>
      </c>
      <c r="Q901">
        <v>20.187999999999999</v>
      </c>
      <c r="R901">
        <v>0.82128000000000001</v>
      </c>
      <c r="S901">
        <v>0.68723000000000001</v>
      </c>
      <c r="T901">
        <v>1.0754E-2</v>
      </c>
      <c r="U901">
        <v>8.9178999999999994E-3</v>
      </c>
      <c r="V901">
        <v>0.82128000000000001</v>
      </c>
      <c r="W901">
        <v>0.74978999999999996</v>
      </c>
      <c r="X901">
        <v>1.0754E-2</v>
      </c>
      <c r="Y901">
        <v>8.9183000000000005E-3</v>
      </c>
      <c r="Z901">
        <v>0.80335000000000001</v>
      </c>
      <c r="AA901">
        <v>0.72468999999999995</v>
      </c>
      <c r="AB901">
        <v>1.1280999999999999E-2</v>
      </c>
      <c r="AC901">
        <v>9.6973000000000007E-3</v>
      </c>
      <c r="AD901">
        <v>8</v>
      </c>
      <c r="AE901">
        <v>8</v>
      </c>
      <c r="AF901">
        <v>1.2399E-2</v>
      </c>
      <c r="AG901">
        <v>6.1523999999999997E-3</v>
      </c>
      <c r="AH901">
        <v>6.2469999999999999E-3</v>
      </c>
      <c r="AI901">
        <v>8</v>
      </c>
      <c r="AJ901">
        <v>7</v>
      </c>
      <c r="AK901">
        <v>3</v>
      </c>
      <c r="AL901">
        <v>0</v>
      </c>
      <c r="AM901">
        <v>1</v>
      </c>
      <c r="AN901">
        <v>0</v>
      </c>
      <c r="AO901">
        <v>0.83431999999999995</v>
      </c>
      <c r="AP901">
        <v>1</v>
      </c>
      <c r="AQ901">
        <v>1</v>
      </c>
      <c r="AR901" t="s">
        <v>95</v>
      </c>
      <c r="AS901" t="s">
        <v>95</v>
      </c>
      <c r="AT901" t="s">
        <v>95</v>
      </c>
      <c r="AU901" t="s">
        <v>95</v>
      </c>
      <c r="AV901" t="s">
        <v>95</v>
      </c>
      <c r="AW901" t="s">
        <v>95</v>
      </c>
      <c r="AX901" t="s">
        <v>95</v>
      </c>
      <c r="AY901" t="s">
        <v>94</v>
      </c>
      <c r="AZ901" t="s">
        <v>95</v>
      </c>
      <c r="BA901" t="s">
        <v>94</v>
      </c>
      <c r="BB901" t="s">
        <v>95</v>
      </c>
      <c r="BC901" t="s">
        <v>94</v>
      </c>
      <c r="BD901" t="s">
        <v>95</v>
      </c>
      <c r="BI901">
        <v>0</v>
      </c>
      <c r="BL901">
        <v>1</v>
      </c>
      <c r="BM901">
        <v>1</v>
      </c>
      <c r="BN901">
        <v>0</v>
      </c>
      <c r="BO901">
        <v>0</v>
      </c>
      <c r="BP901">
        <v>0</v>
      </c>
      <c r="BQ901">
        <v>0</v>
      </c>
      <c r="BY901">
        <v>1014</v>
      </c>
      <c r="CG901" s="4">
        <v>1</v>
      </c>
      <c r="CH901" s="4">
        <v>1</v>
      </c>
      <c r="CI901" s="5">
        <v>0</v>
      </c>
      <c r="CJ901" s="5">
        <v>0</v>
      </c>
      <c r="CK901" s="5">
        <v>0</v>
      </c>
      <c r="CL901" s="5">
        <v>0</v>
      </c>
    </row>
    <row r="902" spans="1:90" hidden="1" x14ac:dyDescent="0.2">
      <c r="A902" t="s">
        <v>1598</v>
      </c>
      <c r="B902" t="s">
        <v>1518</v>
      </c>
      <c r="C902" t="s">
        <v>230</v>
      </c>
      <c r="D902">
        <v>3.2</v>
      </c>
      <c r="E902" t="s">
        <v>120</v>
      </c>
      <c r="F902" t="s">
        <v>1592</v>
      </c>
      <c r="G902" t="s">
        <v>1599</v>
      </c>
      <c r="H902" t="s">
        <v>1521</v>
      </c>
      <c r="I902">
        <v>-0.14726</v>
      </c>
      <c r="J902">
        <v>-2.0993999999999999E-2</v>
      </c>
      <c r="K902">
        <v>-1.1879000000000001E-2</v>
      </c>
      <c r="L902">
        <v>1944.6</v>
      </c>
      <c r="M902">
        <v>-29.841999999999999</v>
      </c>
      <c r="N902">
        <v>5222.3</v>
      </c>
      <c r="O902">
        <v>-1152.0999999999999</v>
      </c>
      <c r="P902" s="1">
        <v>-589380</v>
      </c>
      <c r="Q902">
        <v>24.08</v>
      </c>
      <c r="R902">
        <v>0.79193000000000002</v>
      </c>
      <c r="S902">
        <v>0.63588</v>
      </c>
      <c r="T902">
        <v>1.4663000000000001E-2</v>
      </c>
      <c r="U902">
        <v>1.1956E-2</v>
      </c>
      <c r="V902">
        <v>-7.7183000000000002</v>
      </c>
      <c r="W902">
        <v>-11.206</v>
      </c>
      <c r="X902">
        <v>9.4917000000000001E-2</v>
      </c>
      <c r="Y902">
        <v>8.9307999999999998E-2</v>
      </c>
      <c r="Z902">
        <v>0.71697</v>
      </c>
      <c r="AA902">
        <v>0.60375999999999996</v>
      </c>
      <c r="AB902">
        <v>1.7101999999999999E-2</v>
      </c>
      <c r="AC902">
        <v>1.4085E-2</v>
      </c>
      <c r="AD902">
        <v>8</v>
      </c>
      <c r="AE902">
        <v>8</v>
      </c>
      <c r="AF902" s="1">
        <v>2.6808000000000002E-5</v>
      </c>
      <c r="AG902" s="1">
        <v>9.3827999999999993E-6</v>
      </c>
      <c r="AH902" s="1">
        <v>1.7425E-5</v>
      </c>
      <c r="AI902">
        <v>8</v>
      </c>
      <c r="AJ902">
        <v>7</v>
      </c>
      <c r="AK902">
        <v>3</v>
      </c>
      <c r="AL902">
        <v>0</v>
      </c>
      <c r="AM902">
        <v>1</v>
      </c>
      <c r="AN902">
        <v>0</v>
      </c>
      <c r="AO902">
        <v>0.81025000000000003</v>
      </c>
      <c r="AP902">
        <v>1</v>
      </c>
      <c r="AQ902">
        <v>1</v>
      </c>
      <c r="AR902" t="s">
        <v>95</v>
      </c>
      <c r="AS902" t="s">
        <v>95</v>
      </c>
      <c r="AT902" t="s">
        <v>95</v>
      </c>
      <c r="AU902" t="s">
        <v>95</v>
      </c>
      <c r="AV902" t="s">
        <v>95</v>
      </c>
      <c r="AW902" t="s">
        <v>95</v>
      </c>
      <c r="AX902" t="s">
        <v>95</v>
      </c>
      <c r="AY902" t="s">
        <v>94</v>
      </c>
      <c r="AZ902" t="s">
        <v>95</v>
      </c>
      <c r="BA902" t="s">
        <v>94</v>
      </c>
      <c r="BB902" t="s">
        <v>95</v>
      </c>
      <c r="BC902" t="s">
        <v>94</v>
      </c>
      <c r="BD902" t="s">
        <v>95</v>
      </c>
      <c r="BI902">
        <v>0</v>
      </c>
      <c r="BL902">
        <v>1</v>
      </c>
      <c r="BM902">
        <v>1</v>
      </c>
      <c r="BN902">
        <v>0</v>
      </c>
      <c r="BO902">
        <v>0</v>
      </c>
      <c r="BP902">
        <v>0</v>
      </c>
      <c r="BQ902">
        <v>0</v>
      </c>
      <c r="BY902">
        <v>1015</v>
      </c>
      <c r="CG902" s="4">
        <v>1</v>
      </c>
      <c r="CH902" s="4">
        <v>1</v>
      </c>
      <c r="CI902" s="5">
        <v>0</v>
      </c>
      <c r="CJ902" s="5">
        <v>0</v>
      </c>
      <c r="CK902" s="5">
        <v>0</v>
      </c>
      <c r="CL902" s="5">
        <v>0</v>
      </c>
    </row>
    <row r="903" spans="1:90" hidden="1" x14ac:dyDescent="0.2">
      <c r="A903" t="s">
        <v>1600</v>
      </c>
      <c r="B903" t="s">
        <v>1518</v>
      </c>
      <c r="C903" t="s">
        <v>230</v>
      </c>
      <c r="D903">
        <v>3.2</v>
      </c>
      <c r="E903" t="s">
        <v>120</v>
      </c>
      <c r="F903" t="s">
        <v>1592</v>
      </c>
      <c r="G903" t="s">
        <v>1601</v>
      </c>
      <c r="H903" t="s">
        <v>1521</v>
      </c>
      <c r="I903">
        <v>-0.18076999999999999</v>
      </c>
      <c r="J903">
        <v>-3.8481000000000002E-4</v>
      </c>
      <c r="K903">
        <v>-1.4767000000000001E-2</v>
      </c>
      <c r="L903">
        <v>1955.5</v>
      </c>
      <c r="M903">
        <v>-24.31</v>
      </c>
      <c r="N903">
        <v>8677.7999999999993</v>
      </c>
      <c r="O903">
        <v>-1544.9</v>
      </c>
      <c r="P903" s="1">
        <v>-152640</v>
      </c>
      <c r="Q903">
        <v>29.911999999999999</v>
      </c>
      <c r="R903">
        <v>0.93022000000000005</v>
      </c>
      <c r="S903">
        <v>0.87788999999999995</v>
      </c>
      <c r="T903">
        <v>9.7038999999999997E-3</v>
      </c>
      <c r="U903">
        <v>8.0966000000000007E-3</v>
      </c>
      <c r="V903">
        <v>-5.9763999999999999</v>
      </c>
      <c r="W903">
        <v>-8.7668999999999997</v>
      </c>
      <c r="X903">
        <v>9.7030000000000005E-2</v>
      </c>
      <c r="Y903">
        <v>8.9806999999999998E-2</v>
      </c>
      <c r="Z903">
        <v>0.84833000000000003</v>
      </c>
      <c r="AA903">
        <v>0.78766000000000003</v>
      </c>
      <c r="AB903">
        <v>1.4307E-2</v>
      </c>
      <c r="AC903">
        <v>1.2161999999999999E-2</v>
      </c>
      <c r="AD903">
        <v>8</v>
      </c>
      <c r="AE903">
        <v>8</v>
      </c>
      <c r="AF903" s="1">
        <v>1.7631000000000001E-5</v>
      </c>
      <c r="AG903" s="1">
        <v>6.4022999999999997E-6</v>
      </c>
      <c r="AH903" s="1">
        <v>1.1229E-5</v>
      </c>
      <c r="AI903">
        <v>8</v>
      </c>
      <c r="AJ903">
        <v>7</v>
      </c>
      <c r="AK903">
        <v>1</v>
      </c>
      <c r="AL903">
        <v>0</v>
      </c>
      <c r="AM903">
        <v>1</v>
      </c>
      <c r="AN903">
        <v>0</v>
      </c>
      <c r="AO903">
        <v>0.80408000000000002</v>
      </c>
      <c r="AP903">
        <v>1</v>
      </c>
      <c r="AQ903">
        <v>1</v>
      </c>
      <c r="AR903" t="s">
        <v>95</v>
      </c>
      <c r="AS903" t="s">
        <v>95</v>
      </c>
      <c r="AT903" t="s">
        <v>95</v>
      </c>
      <c r="AU903" t="s">
        <v>95</v>
      </c>
      <c r="AV903" t="s">
        <v>95</v>
      </c>
      <c r="AW903" t="s">
        <v>95</v>
      </c>
      <c r="AX903" t="s">
        <v>95</v>
      </c>
      <c r="AY903" t="s">
        <v>94</v>
      </c>
      <c r="AZ903" t="s">
        <v>95</v>
      </c>
      <c r="BA903" t="s">
        <v>94</v>
      </c>
      <c r="BB903" t="s">
        <v>95</v>
      </c>
      <c r="BC903" t="s">
        <v>94</v>
      </c>
      <c r="BD903" t="s">
        <v>95</v>
      </c>
      <c r="BI903">
        <v>0</v>
      </c>
      <c r="BL903">
        <v>1</v>
      </c>
      <c r="BM903">
        <v>1</v>
      </c>
      <c r="BN903">
        <v>0</v>
      </c>
      <c r="BO903">
        <v>0</v>
      </c>
      <c r="BP903">
        <v>0</v>
      </c>
      <c r="BQ903">
        <v>0</v>
      </c>
      <c r="BY903">
        <v>1016</v>
      </c>
      <c r="CG903" s="4">
        <v>1</v>
      </c>
      <c r="CH903" s="4">
        <v>1</v>
      </c>
      <c r="CI903" s="5">
        <v>0</v>
      </c>
      <c r="CJ903" s="5">
        <v>0</v>
      </c>
      <c r="CK903" s="5">
        <v>0</v>
      </c>
      <c r="CL903" s="5">
        <v>0</v>
      </c>
    </row>
    <row r="904" spans="1:90" hidden="1" x14ac:dyDescent="0.2">
      <c r="A904" t="s">
        <v>1602</v>
      </c>
      <c r="B904" t="s">
        <v>1518</v>
      </c>
      <c r="C904" t="s">
        <v>230</v>
      </c>
      <c r="D904">
        <v>3.2</v>
      </c>
      <c r="E904" t="s">
        <v>120</v>
      </c>
      <c r="F904" t="s">
        <v>1592</v>
      </c>
      <c r="G904" t="s">
        <v>1603</v>
      </c>
      <c r="H904" t="s">
        <v>1521</v>
      </c>
      <c r="I904">
        <v>-8.0576999999999996E-2</v>
      </c>
      <c r="J904">
        <v>-8.0574999999999994E-2</v>
      </c>
      <c r="K904">
        <v>-7.0349000000000002E-3</v>
      </c>
      <c r="L904">
        <v>1883.7</v>
      </c>
      <c r="M904">
        <v>-54.536999999999999</v>
      </c>
      <c r="N904">
        <v>5335</v>
      </c>
      <c r="O904">
        <v>7.6069000000000004</v>
      </c>
      <c r="P904">
        <v>1965</v>
      </c>
      <c r="Q904">
        <v>14.303000000000001</v>
      </c>
      <c r="R904">
        <v>0.74829000000000001</v>
      </c>
      <c r="S904">
        <v>0.5595</v>
      </c>
      <c r="T904">
        <v>9.7818000000000002E-3</v>
      </c>
      <c r="U904">
        <v>8.0449000000000007E-3</v>
      </c>
      <c r="V904">
        <v>0.74829000000000001</v>
      </c>
      <c r="W904">
        <v>0.64759999999999995</v>
      </c>
      <c r="X904">
        <v>9.7818000000000002E-3</v>
      </c>
      <c r="Y904">
        <v>8.0449000000000007E-3</v>
      </c>
      <c r="Z904">
        <v>0.6835</v>
      </c>
      <c r="AA904">
        <v>0.55689999999999995</v>
      </c>
      <c r="AB904">
        <v>1.0969E-2</v>
      </c>
      <c r="AC904">
        <v>9.1867000000000008E-3</v>
      </c>
      <c r="AD904">
        <v>8</v>
      </c>
      <c r="AE904">
        <v>8</v>
      </c>
      <c r="AF904" s="1">
        <v>2.6054000000000002E-5</v>
      </c>
      <c r="AG904" s="1">
        <v>1.3847E-5</v>
      </c>
      <c r="AH904" s="1">
        <v>1.2208000000000001E-5</v>
      </c>
      <c r="AI904">
        <v>8</v>
      </c>
      <c r="AJ904">
        <v>7</v>
      </c>
      <c r="AK904">
        <v>1</v>
      </c>
      <c r="AL904">
        <v>0</v>
      </c>
      <c r="AM904">
        <v>1</v>
      </c>
      <c r="AN904">
        <v>0</v>
      </c>
      <c r="AO904">
        <v>0.81157000000000001</v>
      </c>
      <c r="AP904">
        <v>1</v>
      </c>
      <c r="AQ904">
        <v>1</v>
      </c>
      <c r="AR904" t="s">
        <v>95</v>
      </c>
      <c r="AS904" t="s">
        <v>95</v>
      </c>
      <c r="AT904" t="s">
        <v>95</v>
      </c>
      <c r="AU904" t="s">
        <v>95</v>
      </c>
      <c r="AV904" t="s">
        <v>95</v>
      </c>
      <c r="AW904" t="s">
        <v>95</v>
      </c>
      <c r="AX904" t="s">
        <v>95</v>
      </c>
      <c r="AY904" t="s">
        <v>94</v>
      </c>
      <c r="AZ904" t="s">
        <v>95</v>
      </c>
      <c r="BA904" t="s">
        <v>94</v>
      </c>
      <c r="BB904" t="s">
        <v>95</v>
      </c>
      <c r="BC904" t="s">
        <v>94</v>
      </c>
      <c r="BD904" t="s">
        <v>95</v>
      </c>
      <c r="BI904">
        <v>0</v>
      </c>
      <c r="BL904">
        <v>1</v>
      </c>
      <c r="BM904">
        <v>1</v>
      </c>
      <c r="BN904">
        <v>0</v>
      </c>
      <c r="BO904">
        <v>0</v>
      </c>
      <c r="BP904">
        <v>0</v>
      </c>
      <c r="BQ904">
        <v>0</v>
      </c>
      <c r="BY904">
        <v>1017</v>
      </c>
      <c r="CG904" s="4">
        <v>1</v>
      </c>
      <c r="CH904" s="4">
        <v>1</v>
      </c>
      <c r="CI904" s="5">
        <v>0</v>
      </c>
      <c r="CJ904" s="5">
        <v>0</v>
      </c>
      <c r="CK904" s="5">
        <v>0</v>
      </c>
      <c r="CL904" s="5">
        <v>0</v>
      </c>
    </row>
    <row r="905" spans="1:90" hidden="1" x14ac:dyDescent="0.2">
      <c r="A905" t="s">
        <v>1604</v>
      </c>
      <c r="B905" t="s">
        <v>1518</v>
      </c>
      <c r="C905" t="s">
        <v>230</v>
      </c>
      <c r="D905">
        <v>4.0999999999999996</v>
      </c>
      <c r="E905" t="s">
        <v>129</v>
      </c>
      <c r="F905" t="s">
        <v>130</v>
      </c>
      <c r="G905" t="s">
        <v>131</v>
      </c>
      <c r="H905" t="s">
        <v>1521</v>
      </c>
      <c r="I905">
        <v>0.50961000000000001</v>
      </c>
      <c r="J905">
        <v>0.21190999999999999</v>
      </c>
      <c r="K905">
        <v>4.1451000000000002</v>
      </c>
      <c r="L905">
        <v>2019.8</v>
      </c>
      <c r="M905">
        <v>8.6231000000000009</v>
      </c>
      <c r="N905">
        <v>105.02</v>
      </c>
      <c r="O905">
        <v>7.8870999999999997E-2</v>
      </c>
      <c r="P905">
        <v>1990</v>
      </c>
      <c r="Q905">
        <v>-8322.2000000000007</v>
      </c>
      <c r="R905">
        <v>0.83028000000000002</v>
      </c>
      <c r="S905">
        <v>0.80032999999999999</v>
      </c>
      <c r="T905">
        <v>13.676</v>
      </c>
      <c r="U905">
        <v>8.4326000000000008</v>
      </c>
      <c r="V905">
        <v>0.80147000000000002</v>
      </c>
      <c r="W905">
        <v>0.77941000000000005</v>
      </c>
      <c r="X905">
        <v>14.791</v>
      </c>
      <c r="Y905">
        <v>9.8640000000000008</v>
      </c>
      <c r="Z905">
        <v>0.57167999999999997</v>
      </c>
      <c r="AA905">
        <v>0.52408999999999994</v>
      </c>
      <c r="AB905">
        <v>21.725999999999999</v>
      </c>
      <c r="AC905">
        <v>18.66</v>
      </c>
      <c r="AD905">
        <v>21</v>
      </c>
      <c r="AE905">
        <v>19</v>
      </c>
      <c r="AF905">
        <v>0.95223999999999998</v>
      </c>
      <c r="AG905">
        <v>1.6513E-2</v>
      </c>
      <c r="AH905">
        <v>0.93572999999999995</v>
      </c>
      <c r="AI905">
        <v>21</v>
      </c>
      <c r="AJ905">
        <v>1</v>
      </c>
      <c r="AK905">
        <v>13</v>
      </c>
      <c r="AL905">
        <v>0</v>
      </c>
      <c r="AM905">
        <v>1</v>
      </c>
      <c r="AN905">
        <v>1</v>
      </c>
      <c r="AO905">
        <v>0.73024999999999995</v>
      </c>
      <c r="AP905">
        <v>0</v>
      </c>
      <c r="AQ905">
        <v>1</v>
      </c>
      <c r="AR905" t="s">
        <v>95</v>
      </c>
      <c r="AS905" t="s">
        <v>95</v>
      </c>
      <c r="AT905" t="s">
        <v>95</v>
      </c>
      <c r="AU905" t="s">
        <v>94</v>
      </c>
      <c r="AV905" t="s">
        <v>95</v>
      </c>
      <c r="AW905" t="s">
        <v>94</v>
      </c>
      <c r="AX905" t="s">
        <v>95</v>
      </c>
      <c r="AY905" t="s">
        <v>95</v>
      </c>
      <c r="AZ905" t="s">
        <v>95</v>
      </c>
      <c r="BA905" t="s">
        <v>94</v>
      </c>
      <c r="BB905" t="s">
        <v>94</v>
      </c>
      <c r="BC905" t="s">
        <v>94</v>
      </c>
      <c r="BD905" t="s">
        <v>94</v>
      </c>
      <c r="BI905">
        <v>0</v>
      </c>
      <c r="BJ905" t="s">
        <v>132</v>
      </c>
      <c r="BK905" t="s">
        <v>133</v>
      </c>
      <c r="BL905">
        <v>1</v>
      </c>
      <c r="BM905">
        <v>1</v>
      </c>
      <c r="BN905">
        <v>0</v>
      </c>
      <c r="BO905">
        <v>0</v>
      </c>
      <c r="BP905">
        <v>0</v>
      </c>
      <c r="BQ905">
        <v>0</v>
      </c>
      <c r="BY905">
        <v>1018</v>
      </c>
      <c r="CG905" s="4">
        <v>1</v>
      </c>
      <c r="CH905" s="4">
        <v>1</v>
      </c>
      <c r="CI905" s="5">
        <v>0</v>
      </c>
      <c r="CJ905" s="5">
        <v>0</v>
      </c>
      <c r="CK905" s="5">
        <v>0</v>
      </c>
      <c r="CL905" s="5">
        <v>0</v>
      </c>
    </row>
    <row r="906" spans="1:90" hidden="1" x14ac:dyDescent="0.2">
      <c r="A906" t="s">
        <v>1605</v>
      </c>
      <c r="B906" t="s">
        <v>1518</v>
      </c>
      <c r="C906" t="s">
        <v>230</v>
      </c>
      <c r="D906">
        <v>4.0999999999999996</v>
      </c>
      <c r="E906" t="s">
        <v>129</v>
      </c>
      <c r="F906" t="s">
        <v>135</v>
      </c>
      <c r="G906" t="s">
        <v>136</v>
      </c>
      <c r="H906" t="s">
        <v>1521</v>
      </c>
      <c r="I906">
        <v>0.435</v>
      </c>
      <c r="J906">
        <v>0.25158999999999998</v>
      </c>
      <c r="K906">
        <v>3.7755000000000001</v>
      </c>
      <c r="L906">
        <v>2020.8</v>
      </c>
      <c r="M906">
        <v>10.102</v>
      </c>
      <c r="N906">
        <v>127</v>
      </c>
      <c r="O906">
        <v>9.5440999999999998E-2</v>
      </c>
      <c r="P906">
        <v>1995.4</v>
      </c>
      <c r="Q906">
        <v>-7579.1</v>
      </c>
      <c r="R906">
        <v>0.79179999999999995</v>
      </c>
      <c r="S906">
        <v>0.75275999999999998</v>
      </c>
      <c r="T906">
        <v>13.962</v>
      </c>
      <c r="U906">
        <v>8.4784000000000006</v>
      </c>
      <c r="V906">
        <v>0.78447</v>
      </c>
      <c r="W906">
        <v>0.75912000000000002</v>
      </c>
      <c r="X906">
        <v>14.205</v>
      </c>
      <c r="Y906">
        <v>8.4148999999999994</v>
      </c>
      <c r="Z906">
        <v>0.50622</v>
      </c>
      <c r="AA906">
        <v>0.44812999999999997</v>
      </c>
      <c r="AB906">
        <v>21.501000000000001</v>
      </c>
      <c r="AC906">
        <v>17.794</v>
      </c>
      <c r="AD906">
        <v>20</v>
      </c>
      <c r="AE906">
        <v>18</v>
      </c>
      <c r="AF906">
        <v>0.78741000000000005</v>
      </c>
      <c r="AG906">
        <v>1.3655E-2</v>
      </c>
      <c r="AH906">
        <v>0.77376</v>
      </c>
      <c r="AI906">
        <v>20</v>
      </c>
      <c r="AJ906">
        <v>0</v>
      </c>
      <c r="AK906">
        <v>12</v>
      </c>
      <c r="AL906">
        <v>0</v>
      </c>
      <c r="AM906">
        <v>1</v>
      </c>
      <c r="AN906">
        <v>1</v>
      </c>
      <c r="AO906">
        <v>0.62534000000000001</v>
      </c>
      <c r="AP906">
        <v>0</v>
      </c>
      <c r="AQ906">
        <v>1</v>
      </c>
      <c r="AR906" t="s">
        <v>95</v>
      </c>
      <c r="AS906" t="s">
        <v>95</v>
      </c>
      <c r="AT906" t="s">
        <v>95</v>
      </c>
      <c r="AU906" t="s">
        <v>94</v>
      </c>
      <c r="AV906" t="s">
        <v>95</v>
      </c>
      <c r="AW906" t="s">
        <v>94</v>
      </c>
      <c r="AX906" t="s">
        <v>94</v>
      </c>
      <c r="AY906" t="s">
        <v>95</v>
      </c>
      <c r="AZ906" t="s">
        <v>95</v>
      </c>
      <c r="BA906" t="s">
        <v>94</v>
      </c>
      <c r="BB906" t="s">
        <v>94</v>
      </c>
      <c r="BC906" t="s">
        <v>94</v>
      </c>
      <c r="BD906" t="s">
        <v>94</v>
      </c>
      <c r="BI906">
        <v>0</v>
      </c>
      <c r="BJ906" t="s">
        <v>137</v>
      </c>
      <c r="BK906" t="s">
        <v>138</v>
      </c>
      <c r="BL906">
        <v>1</v>
      </c>
      <c r="BM906">
        <v>1</v>
      </c>
      <c r="BN906">
        <v>0</v>
      </c>
      <c r="BO906">
        <v>0</v>
      </c>
      <c r="BP906">
        <v>0</v>
      </c>
      <c r="BQ906">
        <v>1</v>
      </c>
      <c r="BY906">
        <v>1019</v>
      </c>
      <c r="CG906" s="4">
        <v>1</v>
      </c>
      <c r="CH906" s="4">
        <v>1</v>
      </c>
      <c r="CI906" s="5">
        <v>0</v>
      </c>
      <c r="CJ906" s="5">
        <v>0</v>
      </c>
      <c r="CK906" s="5">
        <v>0</v>
      </c>
      <c r="CL906" s="5">
        <v>1</v>
      </c>
    </row>
    <row r="907" spans="1:90" hidden="1" x14ac:dyDescent="0.2">
      <c r="A907" t="s">
        <v>1606</v>
      </c>
      <c r="B907" t="s">
        <v>1607</v>
      </c>
      <c r="C907" t="s">
        <v>1608</v>
      </c>
      <c r="D907">
        <v>1.1000000000000001</v>
      </c>
      <c r="E907" t="s">
        <v>90</v>
      </c>
      <c r="F907" t="s">
        <v>1609</v>
      </c>
      <c r="G907" t="s">
        <v>1610</v>
      </c>
      <c r="H907" t="s">
        <v>1611</v>
      </c>
      <c r="I907">
        <v>0.12714</v>
      </c>
      <c r="J907">
        <v>9.3474000000000002E-2</v>
      </c>
      <c r="K907">
        <v>102.88</v>
      </c>
      <c r="L907">
        <v>2023</v>
      </c>
      <c r="M907">
        <v>34.564</v>
      </c>
      <c r="N907">
        <v>5348.6</v>
      </c>
      <c r="O907">
        <v>3.4578999999999999E-3</v>
      </c>
      <c r="P907">
        <v>1877.1</v>
      </c>
      <c r="Q907" s="1">
        <v>-205770</v>
      </c>
      <c r="R907">
        <v>0.98853000000000002</v>
      </c>
      <c r="S907">
        <v>0.98670999999999998</v>
      </c>
      <c r="T907">
        <v>74.617999999999995</v>
      </c>
      <c r="U907">
        <v>65.209000000000003</v>
      </c>
      <c r="V907">
        <v>0.98343000000000003</v>
      </c>
      <c r="W907">
        <v>0.98177000000000003</v>
      </c>
      <c r="X907">
        <v>89.674000000000007</v>
      </c>
      <c r="Y907">
        <v>79.069000000000003</v>
      </c>
      <c r="Z907">
        <v>0.95972000000000002</v>
      </c>
      <c r="AA907">
        <v>0.95569000000000004</v>
      </c>
      <c r="AB907">
        <v>139.81</v>
      </c>
      <c r="AC907">
        <v>109.97</v>
      </c>
      <c r="AD907">
        <v>23</v>
      </c>
      <c r="AE907">
        <v>23</v>
      </c>
      <c r="AF907">
        <v>0.46666000000000002</v>
      </c>
      <c r="AG907">
        <v>4.2067E-2</v>
      </c>
      <c r="AH907">
        <v>0.42459000000000002</v>
      </c>
      <c r="AI907">
        <v>23</v>
      </c>
      <c r="AJ907">
        <v>0</v>
      </c>
      <c r="AK907">
        <v>22</v>
      </c>
      <c r="AL907">
        <v>0</v>
      </c>
      <c r="AM907">
        <v>0</v>
      </c>
      <c r="AN907">
        <v>0</v>
      </c>
      <c r="AO907">
        <v>0.91676999999999997</v>
      </c>
      <c r="AP907">
        <v>0</v>
      </c>
      <c r="AQ907">
        <v>0</v>
      </c>
      <c r="AR907" t="s">
        <v>95</v>
      </c>
      <c r="AS907" t="s">
        <v>95</v>
      </c>
      <c r="AT907" t="s">
        <v>95</v>
      </c>
      <c r="AU907" t="s">
        <v>95</v>
      </c>
      <c r="AV907" t="s">
        <v>95</v>
      </c>
      <c r="AW907" t="s">
        <v>95</v>
      </c>
      <c r="AX907" t="s">
        <v>95</v>
      </c>
      <c r="AY907" t="s">
        <v>95</v>
      </c>
      <c r="AZ907" t="s">
        <v>95</v>
      </c>
      <c r="BA907" t="s">
        <v>95</v>
      </c>
      <c r="BB907" t="s">
        <v>95</v>
      </c>
      <c r="BC907" t="s">
        <v>95</v>
      </c>
      <c r="BD907" t="s">
        <v>95</v>
      </c>
      <c r="BE907">
        <v>1</v>
      </c>
      <c r="BI907">
        <v>0</v>
      </c>
      <c r="BL907">
        <v>1</v>
      </c>
      <c r="BM907">
        <v>1</v>
      </c>
      <c r="BN907">
        <v>0</v>
      </c>
      <c r="BO907">
        <v>2</v>
      </c>
      <c r="BP907">
        <v>0</v>
      </c>
      <c r="BQ907">
        <v>0</v>
      </c>
      <c r="BY907">
        <v>1021</v>
      </c>
      <c r="CG907" s="4">
        <v>1</v>
      </c>
      <c r="CH907" s="4">
        <v>1</v>
      </c>
      <c r="CI907" s="5">
        <v>0</v>
      </c>
      <c r="CJ907" s="5">
        <v>0</v>
      </c>
      <c r="CK907" s="5">
        <v>0</v>
      </c>
      <c r="CL907" s="5">
        <v>0</v>
      </c>
    </row>
    <row r="908" spans="1:90" hidden="1" x14ac:dyDescent="0.2">
      <c r="A908" t="s">
        <v>1612</v>
      </c>
      <c r="B908" t="s">
        <v>1607</v>
      </c>
      <c r="C908" t="s">
        <v>1608</v>
      </c>
      <c r="D908">
        <v>1.1000000000000001</v>
      </c>
      <c r="E908" t="s">
        <v>90</v>
      </c>
      <c r="F908" t="s">
        <v>1613</v>
      </c>
      <c r="G908" t="s">
        <v>92</v>
      </c>
      <c r="H908" t="s">
        <v>1611</v>
      </c>
      <c r="I908">
        <v>5.7688999999999997E-2</v>
      </c>
      <c r="J908">
        <v>5.7688000000000003E-2</v>
      </c>
      <c r="K908">
        <v>3.9940000000000002E-3</v>
      </c>
      <c r="L908">
        <v>2206.9</v>
      </c>
      <c r="M908">
        <v>76.174999999999997</v>
      </c>
      <c r="N908">
        <v>5000.2</v>
      </c>
      <c r="O908" s="1">
        <v>8.8415999999999997E-29</v>
      </c>
      <c r="P908">
        <v>939.49</v>
      </c>
      <c r="Q908">
        <v>-7.9665999999999997</v>
      </c>
      <c r="R908">
        <v>0.98329</v>
      </c>
      <c r="S908">
        <v>0.98014999999999997</v>
      </c>
      <c r="T908">
        <v>3.0454000000000002E-3</v>
      </c>
      <c r="U908">
        <v>2.1624000000000001E-3</v>
      </c>
      <c r="V908">
        <v>0.98329</v>
      </c>
      <c r="W908">
        <v>0.98131999999999997</v>
      </c>
      <c r="X908">
        <v>3.0454000000000002E-3</v>
      </c>
      <c r="Y908">
        <v>2.1622999999999998E-3</v>
      </c>
      <c r="Z908">
        <v>0.95582999999999996</v>
      </c>
      <c r="AA908">
        <v>0.95064000000000004</v>
      </c>
      <c r="AB908">
        <v>4.9506000000000003E-3</v>
      </c>
      <c r="AC908">
        <v>4.4213000000000004E-3</v>
      </c>
      <c r="AD908">
        <v>20</v>
      </c>
      <c r="AE908">
        <v>20</v>
      </c>
      <c r="AF908" s="1">
        <v>2.2999000000000001E-5</v>
      </c>
      <c r="AG908" s="1">
        <v>7.5997000000000003E-6</v>
      </c>
      <c r="AH908" s="1">
        <v>1.5398999999999999E-5</v>
      </c>
      <c r="AI908">
        <v>20</v>
      </c>
      <c r="AJ908">
        <v>0</v>
      </c>
      <c r="AK908">
        <v>19</v>
      </c>
      <c r="AL908">
        <v>0</v>
      </c>
      <c r="AM908">
        <v>0</v>
      </c>
      <c r="AN908">
        <v>0</v>
      </c>
      <c r="AO908">
        <v>0.93186999999999998</v>
      </c>
      <c r="AP908">
        <v>1</v>
      </c>
      <c r="AQ908">
        <v>1</v>
      </c>
      <c r="AR908" t="s">
        <v>95</v>
      </c>
      <c r="AS908" t="s">
        <v>95</v>
      </c>
      <c r="AT908" t="s">
        <v>95</v>
      </c>
      <c r="AU908" t="s">
        <v>95</v>
      </c>
      <c r="AV908" t="s">
        <v>95</v>
      </c>
      <c r="AW908" t="s">
        <v>95</v>
      </c>
      <c r="AX908" t="s">
        <v>95</v>
      </c>
      <c r="AY908" t="s">
        <v>94</v>
      </c>
      <c r="AZ908" t="s">
        <v>95</v>
      </c>
      <c r="BA908" t="s">
        <v>94</v>
      </c>
      <c r="BB908" t="s">
        <v>95</v>
      </c>
      <c r="BC908" t="s">
        <v>94</v>
      </c>
      <c r="BD908" t="s">
        <v>95</v>
      </c>
      <c r="BE908">
        <v>1</v>
      </c>
      <c r="BI908">
        <v>0</v>
      </c>
      <c r="BJ908" t="s">
        <v>133</v>
      </c>
      <c r="BK908" t="s">
        <v>501</v>
      </c>
      <c r="BL908">
        <v>1</v>
      </c>
      <c r="BM908">
        <v>1</v>
      </c>
      <c r="BN908">
        <v>0</v>
      </c>
      <c r="BO908">
        <v>0</v>
      </c>
      <c r="BP908">
        <v>0</v>
      </c>
      <c r="BQ908">
        <v>0</v>
      </c>
      <c r="BY908">
        <v>1022</v>
      </c>
      <c r="CG908" s="4">
        <v>1</v>
      </c>
      <c r="CH908" s="4">
        <v>1</v>
      </c>
      <c r="CI908" s="5">
        <v>0</v>
      </c>
      <c r="CJ908" s="5">
        <v>0</v>
      </c>
      <c r="CK908" s="5">
        <v>0</v>
      </c>
      <c r="CL908" s="5">
        <v>0</v>
      </c>
    </row>
    <row r="909" spans="1:90" hidden="1" x14ac:dyDescent="0.2">
      <c r="A909" t="s">
        <v>1614</v>
      </c>
      <c r="B909" t="s">
        <v>1607</v>
      </c>
      <c r="C909" t="s">
        <v>1608</v>
      </c>
      <c r="D909">
        <v>1.1000000000000001</v>
      </c>
      <c r="E909" t="s">
        <v>90</v>
      </c>
      <c r="F909" t="s">
        <v>1615</v>
      </c>
      <c r="G909" t="s">
        <v>107</v>
      </c>
      <c r="H909" t="s">
        <v>1611</v>
      </c>
      <c r="I909">
        <v>6.3067999999999999E-2</v>
      </c>
      <c r="J909">
        <v>5.7688000000000003E-2</v>
      </c>
      <c r="K909">
        <v>3.9940000000000002E-3</v>
      </c>
      <c r="L909">
        <v>2051.4</v>
      </c>
      <c r="M909">
        <v>69.677999999999997</v>
      </c>
      <c r="N909">
        <v>0.85514000000000001</v>
      </c>
      <c r="O909" s="1">
        <v>8.8415999999999997E-29</v>
      </c>
      <c r="P909">
        <v>939.49</v>
      </c>
      <c r="Q909">
        <v>-7.9665999999999997</v>
      </c>
      <c r="R909">
        <v>0.98231000000000002</v>
      </c>
      <c r="S909">
        <v>0.97899999999999998</v>
      </c>
      <c r="T909">
        <v>3.1329000000000001E-3</v>
      </c>
      <c r="U909">
        <v>2.2831000000000001E-3</v>
      </c>
      <c r="V909">
        <v>0.98329</v>
      </c>
      <c r="W909">
        <v>0.98131999999999997</v>
      </c>
      <c r="X909">
        <v>3.0454000000000002E-3</v>
      </c>
      <c r="Y909">
        <v>2.1622999999999998E-3</v>
      </c>
      <c r="Z909">
        <v>0.95582999999999996</v>
      </c>
      <c r="AA909">
        <v>0.95064000000000004</v>
      </c>
      <c r="AB909">
        <v>4.9506000000000003E-3</v>
      </c>
      <c r="AC909">
        <v>4.4213000000000004E-3</v>
      </c>
      <c r="AD909">
        <v>20</v>
      </c>
      <c r="AE909">
        <v>20</v>
      </c>
      <c r="AF909">
        <v>0.13447999999999999</v>
      </c>
      <c r="AG909">
        <v>4.4436999999999997E-2</v>
      </c>
      <c r="AH909">
        <v>9.0042999999999998E-2</v>
      </c>
      <c r="AI909">
        <v>20</v>
      </c>
      <c r="AJ909">
        <v>0</v>
      </c>
      <c r="AK909">
        <v>19</v>
      </c>
      <c r="AL909">
        <v>0</v>
      </c>
      <c r="AM909">
        <v>0</v>
      </c>
      <c r="AN909">
        <v>0</v>
      </c>
      <c r="AO909">
        <v>0.93186999999999998</v>
      </c>
      <c r="AP909">
        <v>1</v>
      </c>
      <c r="AQ909">
        <v>1</v>
      </c>
      <c r="AR909" t="s">
        <v>95</v>
      </c>
      <c r="AS909" t="s">
        <v>95</v>
      </c>
      <c r="AT909" t="s">
        <v>95</v>
      </c>
      <c r="AU909" t="s">
        <v>95</v>
      </c>
      <c r="AV909" t="s">
        <v>95</v>
      </c>
      <c r="AW909" t="s">
        <v>95</v>
      </c>
      <c r="AX909" t="s">
        <v>95</v>
      </c>
      <c r="AY909" t="s">
        <v>94</v>
      </c>
      <c r="AZ909" t="s">
        <v>95</v>
      </c>
      <c r="BA909" t="s">
        <v>94</v>
      </c>
      <c r="BB909" t="s">
        <v>95</v>
      </c>
      <c r="BC909" t="s">
        <v>94</v>
      </c>
      <c r="BD909" t="s">
        <v>95</v>
      </c>
      <c r="BI909">
        <v>0</v>
      </c>
      <c r="BJ909" t="s">
        <v>108</v>
      </c>
      <c r="BK909" t="s">
        <v>109</v>
      </c>
      <c r="BL909">
        <v>1</v>
      </c>
      <c r="BM909">
        <v>1</v>
      </c>
      <c r="BN909">
        <v>0</v>
      </c>
      <c r="BO909">
        <v>1</v>
      </c>
      <c r="BP909">
        <v>0</v>
      </c>
      <c r="BQ909">
        <v>0</v>
      </c>
      <c r="BY909">
        <v>1023</v>
      </c>
      <c r="CG909" s="4">
        <v>1</v>
      </c>
      <c r="CH909" s="4">
        <v>1</v>
      </c>
      <c r="CI909" s="5">
        <v>0</v>
      </c>
      <c r="CJ909" s="5">
        <v>1</v>
      </c>
      <c r="CK909" s="5">
        <v>0</v>
      </c>
      <c r="CL909" s="5">
        <v>0</v>
      </c>
    </row>
    <row r="910" spans="1:90" hidden="1" x14ac:dyDescent="0.2">
      <c r="A910" t="s">
        <v>1616</v>
      </c>
      <c r="B910" t="s">
        <v>1607</v>
      </c>
      <c r="C910" t="s">
        <v>1608</v>
      </c>
      <c r="D910">
        <v>2.2000000000000002</v>
      </c>
      <c r="E910" t="s">
        <v>1006</v>
      </c>
      <c r="F910" t="s">
        <v>1617</v>
      </c>
      <c r="G910" t="s">
        <v>1618</v>
      </c>
      <c r="H910" t="s">
        <v>1611</v>
      </c>
      <c r="I910">
        <v>1.8599000000000001E-2</v>
      </c>
      <c r="J910">
        <v>1.8598E-2</v>
      </c>
      <c r="K910">
        <v>0.61495</v>
      </c>
      <c r="L910">
        <v>2552.1999999999998</v>
      </c>
      <c r="M910">
        <v>236.28</v>
      </c>
      <c r="N910" s="1">
        <v>827270</v>
      </c>
      <c r="O910">
        <v>5.1167999999999996</v>
      </c>
      <c r="P910">
        <v>1907.4</v>
      </c>
      <c r="Q910">
        <v>-1201.0999999999999</v>
      </c>
      <c r="R910">
        <v>0.71103000000000005</v>
      </c>
      <c r="S910">
        <v>0.67769000000000001</v>
      </c>
      <c r="T910">
        <v>3.4710000000000001</v>
      </c>
      <c r="U910">
        <v>2.8001</v>
      </c>
      <c r="V910">
        <v>0.71103000000000005</v>
      </c>
      <c r="W910">
        <v>0.68962999999999997</v>
      </c>
      <c r="X910">
        <v>3.4710000000000001</v>
      </c>
      <c r="Y910">
        <v>2.8001</v>
      </c>
      <c r="Z910">
        <v>0.67952000000000001</v>
      </c>
      <c r="AA910">
        <v>0.65578999999999998</v>
      </c>
      <c r="AB910">
        <v>3.6553</v>
      </c>
      <c r="AC910">
        <v>2.9007000000000001</v>
      </c>
      <c r="AD910">
        <v>30</v>
      </c>
      <c r="AE910">
        <v>30</v>
      </c>
      <c r="AF910" s="1">
        <v>6.2361999999999997E-5</v>
      </c>
      <c r="AG910" s="1">
        <v>3.3006000000000002E-5</v>
      </c>
      <c r="AH910" s="1">
        <v>2.9356000000000002E-5</v>
      </c>
      <c r="AI910">
        <v>30</v>
      </c>
      <c r="AJ910">
        <v>1</v>
      </c>
      <c r="AK910">
        <v>29</v>
      </c>
      <c r="AL910">
        <v>0</v>
      </c>
      <c r="AM910">
        <v>0</v>
      </c>
      <c r="AN910">
        <v>0</v>
      </c>
      <c r="AO910">
        <v>0.95211000000000001</v>
      </c>
      <c r="AP910">
        <v>0</v>
      </c>
      <c r="AQ910">
        <v>1</v>
      </c>
      <c r="AR910" t="s">
        <v>95</v>
      </c>
      <c r="AS910" t="s">
        <v>95</v>
      </c>
      <c r="AT910" t="s">
        <v>95</v>
      </c>
      <c r="AU910" t="s">
        <v>95</v>
      </c>
      <c r="AV910" t="s">
        <v>95</v>
      </c>
      <c r="AW910" t="s">
        <v>95</v>
      </c>
      <c r="AX910" t="s">
        <v>95</v>
      </c>
      <c r="AY910" t="s">
        <v>94</v>
      </c>
      <c r="AZ910" t="s">
        <v>95</v>
      </c>
      <c r="BA910" t="s">
        <v>94</v>
      </c>
      <c r="BB910" t="s">
        <v>95</v>
      </c>
      <c r="BC910" t="s">
        <v>94</v>
      </c>
      <c r="BD910" t="s">
        <v>95</v>
      </c>
      <c r="BE910">
        <v>2</v>
      </c>
      <c r="BI910">
        <v>0</v>
      </c>
      <c r="BL910">
        <v>1</v>
      </c>
      <c r="BM910">
        <v>1</v>
      </c>
      <c r="BN910">
        <v>0</v>
      </c>
      <c r="BO910">
        <v>0</v>
      </c>
      <c r="BP910">
        <v>0</v>
      </c>
      <c r="BQ910">
        <v>0</v>
      </c>
      <c r="BY910">
        <v>1024</v>
      </c>
      <c r="CG910" s="4">
        <v>1</v>
      </c>
      <c r="CH910" s="4">
        <v>1</v>
      </c>
      <c r="CI910" s="5">
        <v>0</v>
      </c>
      <c r="CJ910" s="5">
        <v>0</v>
      </c>
      <c r="CK910" s="5">
        <v>0</v>
      </c>
      <c r="CL910" s="5">
        <v>0</v>
      </c>
    </row>
    <row r="911" spans="1:90" hidden="1" x14ac:dyDescent="0.2">
      <c r="A911" t="s">
        <v>1619</v>
      </c>
      <c r="B911" t="s">
        <v>1607</v>
      </c>
      <c r="C911" t="s">
        <v>1608</v>
      </c>
      <c r="D911">
        <v>2.2000000000000002</v>
      </c>
      <c r="E911" t="s">
        <v>1006</v>
      </c>
      <c r="F911" t="s">
        <v>1620</v>
      </c>
      <c r="G911" t="s">
        <v>1621</v>
      </c>
      <c r="H911" t="s">
        <v>1611</v>
      </c>
      <c r="I911">
        <v>2.9166000000000001E-2</v>
      </c>
      <c r="J911">
        <v>2.9165E-2</v>
      </c>
      <c r="K911">
        <v>0.30308000000000002</v>
      </c>
      <c r="L911">
        <v>2369.9</v>
      </c>
      <c r="M911">
        <v>150.66999999999999</v>
      </c>
      <c r="N911" s="1">
        <v>373770</v>
      </c>
      <c r="O911">
        <v>8.0061999999999998</v>
      </c>
      <c r="P911">
        <v>2001.2</v>
      </c>
      <c r="Q911">
        <v>-598.59</v>
      </c>
      <c r="R911">
        <v>0.85113000000000005</v>
      </c>
      <c r="S911">
        <v>0.83082999999999996</v>
      </c>
      <c r="T911">
        <v>0.96597</v>
      </c>
      <c r="U911">
        <v>0.73058000000000001</v>
      </c>
      <c r="V911">
        <v>0.85113000000000005</v>
      </c>
      <c r="W911">
        <v>0.83818000000000004</v>
      </c>
      <c r="X911">
        <v>0.96596000000000004</v>
      </c>
      <c r="Y911">
        <v>0.73058000000000001</v>
      </c>
      <c r="Z911">
        <v>0.82438999999999996</v>
      </c>
      <c r="AA911">
        <v>0.80911999999999995</v>
      </c>
      <c r="AB911">
        <v>1.0490999999999999</v>
      </c>
      <c r="AC911">
        <v>0.75997999999999999</v>
      </c>
      <c r="AD911">
        <v>26</v>
      </c>
      <c r="AE911">
        <v>26</v>
      </c>
      <c r="AF911" s="1">
        <v>4.7141000000000001E-5</v>
      </c>
      <c r="AG911" s="1">
        <v>1.9210000000000001E-5</v>
      </c>
      <c r="AH911" s="1">
        <v>2.7931000000000001E-5</v>
      </c>
      <c r="AI911">
        <v>26</v>
      </c>
      <c r="AJ911">
        <v>0</v>
      </c>
      <c r="AK911">
        <v>24</v>
      </c>
      <c r="AL911">
        <v>0</v>
      </c>
      <c r="AM911">
        <v>0</v>
      </c>
      <c r="AN911">
        <v>0</v>
      </c>
      <c r="AO911">
        <v>0.93637999999999999</v>
      </c>
      <c r="AP911">
        <v>0</v>
      </c>
      <c r="AQ911">
        <v>1</v>
      </c>
      <c r="AR911" t="s">
        <v>95</v>
      </c>
      <c r="AS911" t="s">
        <v>95</v>
      </c>
      <c r="AT911" t="s">
        <v>95</v>
      </c>
      <c r="AU911" t="s">
        <v>95</v>
      </c>
      <c r="AV911" t="s">
        <v>95</v>
      </c>
      <c r="AW911" t="s">
        <v>95</v>
      </c>
      <c r="AX911" t="s">
        <v>95</v>
      </c>
      <c r="AY911" t="s">
        <v>94</v>
      </c>
      <c r="AZ911" t="s">
        <v>95</v>
      </c>
      <c r="BA911" t="s">
        <v>94</v>
      </c>
      <c r="BB911" t="s">
        <v>95</v>
      </c>
      <c r="BC911" t="s">
        <v>94</v>
      </c>
      <c r="BD911" t="s">
        <v>95</v>
      </c>
      <c r="BE911">
        <v>2</v>
      </c>
      <c r="BH911" t="s">
        <v>1622</v>
      </c>
      <c r="BI911">
        <v>0</v>
      </c>
      <c r="BL911">
        <v>1</v>
      </c>
      <c r="BM911">
        <v>1</v>
      </c>
      <c r="BN911">
        <v>0</v>
      </c>
      <c r="BO911">
        <v>0</v>
      </c>
      <c r="BP911">
        <v>0</v>
      </c>
      <c r="BQ911">
        <v>0</v>
      </c>
      <c r="BY911">
        <v>1025</v>
      </c>
      <c r="CG911" s="4">
        <v>1</v>
      </c>
      <c r="CH911" s="4">
        <v>1</v>
      </c>
      <c r="CI911" s="5">
        <v>0</v>
      </c>
      <c r="CJ911" s="5">
        <v>0</v>
      </c>
      <c r="CK911" s="5">
        <v>0</v>
      </c>
      <c r="CL911" s="5">
        <v>0</v>
      </c>
    </row>
    <row r="912" spans="1:90" hidden="1" x14ac:dyDescent="0.2">
      <c r="A912" t="s">
        <v>1623</v>
      </c>
      <c r="B912" t="s">
        <v>1607</v>
      </c>
      <c r="C912" t="s">
        <v>1608</v>
      </c>
      <c r="D912">
        <v>2.2000000000000002</v>
      </c>
      <c r="E912" t="s">
        <v>1006</v>
      </c>
      <c r="F912" t="s">
        <v>1624</v>
      </c>
      <c r="G912" t="s">
        <v>1618</v>
      </c>
      <c r="H912" t="s">
        <v>1611</v>
      </c>
      <c r="I912">
        <v>1.6060999999999999E-2</v>
      </c>
      <c r="J912">
        <v>1.6060000000000001E-2</v>
      </c>
      <c r="K912">
        <v>0.51388</v>
      </c>
      <c r="L912">
        <v>2613.3000000000002</v>
      </c>
      <c r="M912">
        <v>273.61</v>
      </c>
      <c r="N912" s="1">
        <v>540590</v>
      </c>
      <c r="O912">
        <v>5.7527999999999997</v>
      </c>
      <c r="P912">
        <v>1900.4</v>
      </c>
      <c r="Q912">
        <v>-999.13</v>
      </c>
      <c r="R912">
        <v>0.60623000000000005</v>
      </c>
      <c r="S912">
        <v>0.56079000000000001</v>
      </c>
      <c r="T912">
        <v>3.6663000000000001</v>
      </c>
      <c r="U912">
        <v>2.9236</v>
      </c>
      <c r="V912">
        <v>0.60623000000000005</v>
      </c>
      <c r="W912">
        <v>0.57706000000000002</v>
      </c>
      <c r="X912">
        <v>3.6663000000000001</v>
      </c>
      <c r="Y912">
        <v>2.9236</v>
      </c>
      <c r="Z912">
        <v>0.57955000000000001</v>
      </c>
      <c r="AA912">
        <v>0.5484</v>
      </c>
      <c r="AB912">
        <v>3.7885</v>
      </c>
      <c r="AC912">
        <v>2.9782999999999999</v>
      </c>
      <c r="AD912">
        <v>30</v>
      </c>
      <c r="AE912">
        <v>30</v>
      </c>
      <c r="AF912" s="1">
        <v>9.1657999999999996E-5</v>
      </c>
      <c r="AG912" s="1">
        <v>5.0509E-5</v>
      </c>
      <c r="AH912" s="1">
        <v>4.1148E-5</v>
      </c>
      <c r="AI912">
        <v>30</v>
      </c>
      <c r="AJ912">
        <v>1</v>
      </c>
      <c r="AK912">
        <v>29</v>
      </c>
      <c r="AL912">
        <v>0</v>
      </c>
      <c r="AM912">
        <v>0</v>
      </c>
      <c r="AN912">
        <v>0</v>
      </c>
      <c r="AO912">
        <v>0.95128999999999997</v>
      </c>
      <c r="AP912">
        <v>0</v>
      </c>
      <c r="AQ912">
        <v>1</v>
      </c>
      <c r="AR912" t="s">
        <v>94</v>
      </c>
      <c r="AS912" t="s">
        <v>95</v>
      </c>
      <c r="AT912" t="s">
        <v>95</v>
      </c>
      <c r="AU912" t="s">
        <v>95</v>
      </c>
      <c r="AV912" t="s">
        <v>95</v>
      </c>
      <c r="AW912" t="s">
        <v>95</v>
      </c>
      <c r="AX912" t="s">
        <v>95</v>
      </c>
      <c r="AY912" t="s">
        <v>94</v>
      </c>
      <c r="AZ912" t="s">
        <v>95</v>
      </c>
      <c r="BA912" t="s">
        <v>94</v>
      </c>
      <c r="BB912" t="s">
        <v>95</v>
      </c>
      <c r="BC912" t="s">
        <v>94</v>
      </c>
      <c r="BD912" t="s">
        <v>95</v>
      </c>
      <c r="BE912">
        <v>2</v>
      </c>
      <c r="BH912" t="s">
        <v>1622</v>
      </c>
      <c r="BI912">
        <v>0</v>
      </c>
      <c r="BL912">
        <v>1</v>
      </c>
      <c r="BM912">
        <v>1</v>
      </c>
      <c r="BN912">
        <v>0</v>
      </c>
      <c r="BO912">
        <v>0</v>
      </c>
      <c r="BP912">
        <v>0</v>
      </c>
      <c r="BQ912">
        <v>0</v>
      </c>
      <c r="BY912">
        <v>1026</v>
      </c>
      <c r="CG912" s="4">
        <v>1</v>
      </c>
      <c r="CH912" s="4">
        <v>1</v>
      </c>
      <c r="CI912" s="5">
        <v>0</v>
      </c>
      <c r="CJ912" s="5">
        <v>0</v>
      </c>
      <c r="CK912" s="5">
        <v>0</v>
      </c>
      <c r="CL912" s="5">
        <v>0</v>
      </c>
    </row>
    <row r="913" spans="1:91" hidden="1" x14ac:dyDescent="0.2">
      <c r="A913" t="s">
        <v>1625</v>
      </c>
      <c r="B913" t="s">
        <v>1607</v>
      </c>
      <c r="C913" t="s">
        <v>1608</v>
      </c>
      <c r="D913">
        <v>2.2000000000000002</v>
      </c>
      <c r="E913" t="s">
        <v>1006</v>
      </c>
      <c r="F913" t="s">
        <v>1626</v>
      </c>
      <c r="G913" t="s">
        <v>1621</v>
      </c>
      <c r="H913" t="s">
        <v>1611</v>
      </c>
      <c r="I913">
        <v>2.6065999999999999E-2</v>
      </c>
      <c r="J913">
        <v>2.6065000000000001E-2</v>
      </c>
      <c r="K913">
        <v>0.38252000000000003</v>
      </c>
      <c r="L913">
        <v>2400.8000000000002</v>
      </c>
      <c r="M913">
        <v>168.59</v>
      </c>
      <c r="N913" s="1">
        <v>356050</v>
      </c>
      <c r="O913">
        <v>5.6204999999999998</v>
      </c>
      <c r="P913">
        <v>1976.6</v>
      </c>
      <c r="Q913">
        <v>-755.37</v>
      </c>
      <c r="R913">
        <v>0.70079000000000002</v>
      </c>
      <c r="S913">
        <v>0.63173999999999997</v>
      </c>
      <c r="T913">
        <v>1.254</v>
      </c>
      <c r="U913">
        <v>1.0468999999999999</v>
      </c>
      <c r="V913">
        <v>0.70079000000000002</v>
      </c>
      <c r="W913">
        <v>0.65803999999999996</v>
      </c>
      <c r="X913">
        <v>1.254</v>
      </c>
      <c r="Y913">
        <v>1.0468999999999999</v>
      </c>
      <c r="Z913">
        <v>0.66818</v>
      </c>
      <c r="AA913">
        <v>0.62078</v>
      </c>
      <c r="AB913">
        <v>1.3206</v>
      </c>
      <c r="AC913">
        <v>1.0530999999999999</v>
      </c>
      <c r="AD913">
        <v>17</v>
      </c>
      <c r="AE913">
        <v>17</v>
      </c>
      <c r="AF913" s="1">
        <v>6.0075999999999999E-5</v>
      </c>
      <c r="AG913" s="1">
        <v>3.3479000000000003E-5</v>
      </c>
      <c r="AH913" s="1">
        <v>2.6597999999999998E-5</v>
      </c>
      <c r="AI913">
        <v>17</v>
      </c>
      <c r="AJ913">
        <v>0</v>
      </c>
      <c r="AK913">
        <v>16</v>
      </c>
      <c r="AL913">
        <v>0</v>
      </c>
      <c r="AM913">
        <v>0</v>
      </c>
      <c r="AN913">
        <v>0</v>
      </c>
      <c r="AO913">
        <v>0.92474000000000001</v>
      </c>
      <c r="AP913">
        <v>0</v>
      </c>
      <c r="AQ913">
        <v>1</v>
      </c>
      <c r="AR913" t="s">
        <v>95</v>
      </c>
      <c r="AS913" t="s">
        <v>95</v>
      </c>
      <c r="AT913" t="s">
        <v>95</v>
      </c>
      <c r="AU913" t="s">
        <v>95</v>
      </c>
      <c r="AV913" t="s">
        <v>95</v>
      </c>
      <c r="AW913" t="s">
        <v>95</v>
      </c>
      <c r="AX913" t="s">
        <v>95</v>
      </c>
      <c r="AY913" t="s">
        <v>94</v>
      </c>
      <c r="AZ913" t="s">
        <v>95</v>
      </c>
      <c r="BA913" t="s">
        <v>94</v>
      </c>
      <c r="BB913" t="s">
        <v>95</v>
      </c>
      <c r="BC913" t="s">
        <v>94</v>
      </c>
      <c r="BD913" t="s">
        <v>95</v>
      </c>
      <c r="BE913">
        <v>2</v>
      </c>
      <c r="BH913" t="s">
        <v>1622</v>
      </c>
      <c r="BI913">
        <v>0</v>
      </c>
      <c r="BL913">
        <v>1</v>
      </c>
      <c r="BM913">
        <v>1</v>
      </c>
      <c r="BN913">
        <v>0</v>
      </c>
      <c r="BO913">
        <v>0</v>
      </c>
      <c r="BP913">
        <v>0</v>
      </c>
      <c r="BQ913">
        <v>0</v>
      </c>
      <c r="BY913">
        <v>1027</v>
      </c>
      <c r="CG913" s="4">
        <v>1</v>
      </c>
      <c r="CH913" s="4">
        <v>1</v>
      </c>
      <c r="CI913" s="5">
        <v>0</v>
      </c>
      <c r="CJ913" s="5">
        <v>0</v>
      </c>
      <c r="CK913" s="5">
        <v>0</v>
      </c>
      <c r="CL913" s="5">
        <v>0</v>
      </c>
    </row>
    <row r="914" spans="1:91" hidden="1" x14ac:dyDescent="0.2">
      <c r="A914" t="s">
        <v>1627</v>
      </c>
      <c r="B914" t="s">
        <v>1607</v>
      </c>
      <c r="C914" t="s">
        <v>1608</v>
      </c>
      <c r="D914">
        <v>2.2000000000000002</v>
      </c>
      <c r="E914" t="s">
        <v>1006</v>
      </c>
      <c r="F914" t="s">
        <v>1628</v>
      </c>
      <c r="G914" t="s">
        <v>1621</v>
      </c>
      <c r="H914" t="s">
        <v>1611</v>
      </c>
      <c r="I914">
        <v>3.9025999999999998E-2</v>
      </c>
      <c r="J914">
        <v>3.9025999999999998E-2</v>
      </c>
      <c r="K914">
        <v>0.82723999999999998</v>
      </c>
      <c r="L914">
        <v>2298.3000000000002</v>
      </c>
      <c r="M914">
        <v>112.6</v>
      </c>
      <c r="N914" s="1">
        <v>1408000</v>
      </c>
      <c r="O914">
        <v>2.9552999999999998</v>
      </c>
      <c r="P914">
        <v>1963.3</v>
      </c>
      <c r="Q914">
        <v>-1644.2</v>
      </c>
      <c r="R914">
        <v>0.79242999999999997</v>
      </c>
      <c r="S914">
        <v>0.74053999999999998</v>
      </c>
      <c r="T914">
        <v>2.0335999999999999</v>
      </c>
      <c r="U914">
        <v>1.7063999999999999</v>
      </c>
      <c r="V914">
        <v>0.79242999999999997</v>
      </c>
      <c r="W914">
        <v>0.76049999999999995</v>
      </c>
      <c r="X914">
        <v>2.0335999999999999</v>
      </c>
      <c r="Y914">
        <v>1.7063999999999999</v>
      </c>
      <c r="Z914">
        <v>0.72985</v>
      </c>
      <c r="AA914">
        <v>0.68828999999999996</v>
      </c>
      <c r="AB914">
        <v>2.3199999999999998</v>
      </c>
      <c r="AC914">
        <v>1.9297</v>
      </c>
      <c r="AD914">
        <v>16</v>
      </c>
      <c r="AE914">
        <v>16</v>
      </c>
      <c r="AF914" s="1">
        <v>2.3700999999999999E-5</v>
      </c>
      <c r="AG914" s="1">
        <v>1.3985000000000001E-5</v>
      </c>
      <c r="AH914" s="1">
        <v>9.7162000000000002E-6</v>
      </c>
      <c r="AI914">
        <v>16</v>
      </c>
      <c r="AJ914">
        <v>0</v>
      </c>
      <c r="AK914">
        <v>15</v>
      </c>
      <c r="AL914">
        <v>0</v>
      </c>
      <c r="AM914">
        <v>0</v>
      </c>
      <c r="AN914">
        <v>0</v>
      </c>
      <c r="AO914">
        <v>0.91298000000000001</v>
      </c>
      <c r="AP914">
        <v>0</v>
      </c>
      <c r="AQ914">
        <v>1</v>
      </c>
      <c r="AR914" t="s">
        <v>95</v>
      </c>
      <c r="AS914" t="s">
        <v>95</v>
      </c>
      <c r="AT914" t="s">
        <v>95</v>
      </c>
      <c r="AU914" t="s">
        <v>95</v>
      </c>
      <c r="AV914" t="s">
        <v>95</v>
      </c>
      <c r="AW914" t="s">
        <v>95</v>
      </c>
      <c r="AX914" t="s">
        <v>95</v>
      </c>
      <c r="AY914" t="s">
        <v>94</v>
      </c>
      <c r="AZ914" t="s">
        <v>95</v>
      </c>
      <c r="BA914" t="s">
        <v>94</v>
      </c>
      <c r="BB914" t="s">
        <v>95</v>
      </c>
      <c r="BC914" t="s">
        <v>94</v>
      </c>
      <c r="BD914" t="s">
        <v>95</v>
      </c>
      <c r="BE914">
        <v>2</v>
      </c>
      <c r="BH914" t="s">
        <v>1622</v>
      </c>
      <c r="BI914">
        <v>0</v>
      </c>
      <c r="BL914">
        <v>1</v>
      </c>
      <c r="BM914">
        <v>1</v>
      </c>
      <c r="BN914">
        <v>0</v>
      </c>
      <c r="BO914">
        <v>0</v>
      </c>
      <c r="BP914">
        <v>0</v>
      </c>
      <c r="BQ914">
        <v>0</v>
      </c>
      <c r="BY914">
        <v>1028</v>
      </c>
      <c r="CG914" s="4">
        <v>1</v>
      </c>
      <c r="CH914" s="4">
        <v>1</v>
      </c>
      <c r="CI914" s="5">
        <v>0</v>
      </c>
      <c r="CJ914" s="5">
        <v>0</v>
      </c>
      <c r="CK914" s="5">
        <v>0</v>
      </c>
      <c r="CL914" s="5">
        <v>0</v>
      </c>
    </row>
    <row r="915" spans="1:91" hidden="1" x14ac:dyDescent="0.2">
      <c r="A915" t="s">
        <v>1629</v>
      </c>
      <c r="B915" t="s">
        <v>1607</v>
      </c>
      <c r="C915" t="s">
        <v>1608</v>
      </c>
      <c r="D915">
        <v>2.2000000000000002</v>
      </c>
      <c r="E915" t="s">
        <v>1006</v>
      </c>
      <c r="F915" t="s">
        <v>1630</v>
      </c>
      <c r="G915" t="s">
        <v>1618</v>
      </c>
      <c r="H915" t="s">
        <v>1611</v>
      </c>
      <c r="I915">
        <v>2.0900999999999999E-2</v>
      </c>
      <c r="J915">
        <v>2.0899999999999998E-2</v>
      </c>
      <c r="K915">
        <v>0.82143999999999995</v>
      </c>
      <c r="L915">
        <v>2471.9</v>
      </c>
      <c r="M915">
        <v>210.25</v>
      </c>
      <c r="N915" s="1">
        <v>619680</v>
      </c>
      <c r="O915">
        <v>4.1409000000000002</v>
      </c>
      <c r="P915">
        <v>1901.7</v>
      </c>
      <c r="Q915">
        <v>-1610.7</v>
      </c>
      <c r="R915">
        <v>0.84928999999999999</v>
      </c>
      <c r="S915">
        <v>0.83191000000000004</v>
      </c>
      <c r="T915">
        <v>3.0207999999999999</v>
      </c>
      <c r="U915">
        <v>2.4916</v>
      </c>
      <c r="V915">
        <v>0.84930000000000005</v>
      </c>
      <c r="W915">
        <v>0.83813000000000004</v>
      </c>
      <c r="X915">
        <v>3.0207999999999999</v>
      </c>
      <c r="Y915">
        <v>2.4916</v>
      </c>
      <c r="Z915">
        <v>0.83484000000000003</v>
      </c>
      <c r="AA915">
        <v>0.82260999999999995</v>
      </c>
      <c r="AB915">
        <v>3.1623000000000001</v>
      </c>
      <c r="AC915">
        <v>2.5815000000000001</v>
      </c>
      <c r="AD915">
        <v>30</v>
      </c>
      <c r="AE915">
        <v>30</v>
      </c>
      <c r="AF915" s="1">
        <v>9.2991000000000005E-5</v>
      </c>
      <c r="AG915" s="1">
        <v>4.4063000000000001E-5</v>
      </c>
      <c r="AH915" s="1">
        <v>4.8928000000000003E-5</v>
      </c>
      <c r="AI915">
        <v>30</v>
      </c>
      <c r="AJ915">
        <v>2</v>
      </c>
      <c r="AK915">
        <v>29</v>
      </c>
      <c r="AL915">
        <v>0</v>
      </c>
      <c r="AM915">
        <v>0</v>
      </c>
      <c r="AN915">
        <v>0</v>
      </c>
      <c r="AO915">
        <v>0.95845000000000002</v>
      </c>
      <c r="AP915">
        <v>0</v>
      </c>
      <c r="AQ915">
        <v>1</v>
      </c>
      <c r="AR915" t="s">
        <v>95</v>
      </c>
      <c r="AS915" t="s">
        <v>95</v>
      </c>
      <c r="AT915" t="s">
        <v>95</v>
      </c>
      <c r="AU915" t="s">
        <v>95</v>
      </c>
      <c r="AV915" t="s">
        <v>95</v>
      </c>
      <c r="AW915" t="s">
        <v>95</v>
      </c>
      <c r="AX915" t="s">
        <v>95</v>
      </c>
      <c r="AY915" t="s">
        <v>94</v>
      </c>
      <c r="AZ915" t="s">
        <v>95</v>
      </c>
      <c r="BA915" t="s">
        <v>94</v>
      </c>
      <c r="BB915" t="s">
        <v>95</v>
      </c>
      <c r="BC915" t="s">
        <v>94</v>
      </c>
      <c r="BD915" t="s">
        <v>95</v>
      </c>
      <c r="BE915">
        <v>2</v>
      </c>
      <c r="BH915" t="s">
        <v>1622</v>
      </c>
      <c r="BI915">
        <v>0</v>
      </c>
      <c r="BL915">
        <v>1</v>
      </c>
      <c r="BM915">
        <v>1</v>
      </c>
      <c r="BN915">
        <v>0</v>
      </c>
      <c r="BO915">
        <v>0</v>
      </c>
      <c r="BP915">
        <v>0</v>
      </c>
      <c r="BQ915">
        <v>0</v>
      </c>
      <c r="BY915">
        <v>1029</v>
      </c>
      <c r="CG915" s="4">
        <v>1</v>
      </c>
      <c r="CH915" s="4">
        <v>1</v>
      </c>
      <c r="CI915" s="5">
        <v>0</v>
      </c>
      <c r="CJ915" s="5">
        <v>0</v>
      </c>
      <c r="CK915" s="5">
        <v>0</v>
      </c>
      <c r="CL915" s="5">
        <v>0</v>
      </c>
    </row>
    <row r="916" spans="1:91" hidden="1" x14ac:dyDescent="0.2">
      <c r="A916" t="s">
        <v>1631</v>
      </c>
      <c r="B916" t="s">
        <v>1607</v>
      </c>
      <c r="C916" t="s">
        <v>1608</v>
      </c>
      <c r="D916">
        <v>2.2000000000000002</v>
      </c>
      <c r="E916" t="s">
        <v>1006</v>
      </c>
      <c r="F916" t="s">
        <v>1632</v>
      </c>
      <c r="G916" t="s">
        <v>1633</v>
      </c>
      <c r="H916" t="s">
        <v>1611</v>
      </c>
      <c r="I916">
        <v>0.12870000000000001</v>
      </c>
      <c r="J916">
        <v>8.7698999999999999E-2</v>
      </c>
      <c r="K916">
        <v>11.327999999999999</v>
      </c>
      <c r="L916">
        <v>2020.5</v>
      </c>
      <c r="M916">
        <v>34.145000000000003</v>
      </c>
      <c r="N916">
        <v>503.74</v>
      </c>
      <c r="O916">
        <v>6.3092999999999996E-2</v>
      </c>
      <c r="P916">
        <v>1925.8</v>
      </c>
      <c r="Q916">
        <v>-22651</v>
      </c>
      <c r="R916">
        <v>0.98645000000000005</v>
      </c>
      <c r="S916">
        <v>0.98431000000000002</v>
      </c>
      <c r="T916">
        <v>8.8864000000000001</v>
      </c>
      <c r="U916">
        <v>7.7508999999999997</v>
      </c>
      <c r="V916">
        <v>0.97868999999999995</v>
      </c>
      <c r="W916">
        <v>0.97655999999999998</v>
      </c>
      <c r="X916">
        <v>11.145</v>
      </c>
      <c r="Y916">
        <v>9.8434000000000008</v>
      </c>
      <c r="Z916">
        <v>0.96857000000000004</v>
      </c>
      <c r="AA916">
        <v>0.96543000000000001</v>
      </c>
      <c r="AB916">
        <v>13.535</v>
      </c>
      <c r="AC916">
        <v>10.624000000000001</v>
      </c>
      <c r="AD916">
        <v>23</v>
      </c>
      <c r="AE916">
        <v>23</v>
      </c>
      <c r="AF916">
        <v>0.54420999999999997</v>
      </c>
      <c r="AG916">
        <v>5.5683999999999997E-2</v>
      </c>
      <c r="AH916">
        <v>0.48853000000000002</v>
      </c>
      <c r="AI916">
        <v>23</v>
      </c>
      <c r="AJ916">
        <v>0</v>
      </c>
      <c r="AK916">
        <v>21</v>
      </c>
      <c r="AL916">
        <v>0</v>
      </c>
      <c r="AM916">
        <v>0</v>
      </c>
      <c r="AN916">
        <v>0</v>
      </c>
      <c r="AO916">
        <v>0.92257</v>
      </c>
      <c r="AP916">
        <v>0</v>
      </c>
      <c r="AQ916">
        <v>0</v>
      </c>
      <c r="AR916" t="s">
        <v>95</v>
      </c>
      <c r="AS916" t="s">
        <v>95</v>
      </c>
      <c r="AT916" t="s">
        <v>95</v>
      </c>
      <c r="AU916" t="s">
        <v>95</v>
      </c>
      <c r="AV916" t="s">
        <v>95</v>
      </c>
      <c r="AW916" t="s">
        <v>95</v>
      </c>
      <c r="AX916" t="s">
        <v>95</v>
      </c>
      <c r="AY916" t="s">
        <v>95</v>
      </c>
      <c r="AZ916" t="s">
        <v>95</v>
      </c>
      <c r="BA916" t="s">
        <v>95</v>
      </c>
      <c r="BB916" t="s">
        <v>95</v>
      </c>
      <c r="BC916" t="s">
        <v>95</v>
      </c>
      <c r="BD916" t="s">
        <v>95</v>
      </c>
      <c r="BE916">
        <v>1</v>
      </c>
      <c r="BI916">
        <v>0</v>
      </c>
      <c r="BL916">
        <v>1</v>
      </c>
      <c r="BM916">
        <v>1</v>
      </c>
      <c r="BN916">
        <v>0</v>
      </c>
      <c r="BO916">
        <v>0</v>
      </c>
      <c r="BP916">
        <v>0</v>
      </c>
      <c r="BQ916">
        <v>0</v>
      </c>
      <c r="BY916">
        <v>1020</v>
      </c>
      <c r="CG916" s="4">
        <v>1</v>
      </c>
      <c r="CH916" s="4">
        <v>1</v>
      </c>
      <c r="CI916" s="5">
        <v>0</v>
      </c>
      <c r="CJ916" s="5">
        <v>0</v>
      </c>
      <c r="CK916" s="5">
        <v>0</v>
      </c>
      <c r="CL916" s="5">
        <v>1</v>
      </c>
      <c r="CM916" s="12" t="s">
        <v>3457</v>
      </c>
    </row>
    <row r="917" spans="1:91" hidden="1" x14ac:dyDescent="0.2">
      <c r="A917" t="s">
        <v>1634</v>
      </c>
      <c r="B917" t="s">
        <v>1607</v>
      </c>
      <c r="C917" t="s">
        <v>1608</v>
      </c>
      <c r="D917">
        <v>2.5</v>
      </c>
      <c r="E917" t="s">
        <v>632</v>
      </c>
      <c r="F917" t="s">
        <v>1635</v>
      </c>
      <c r="G917" t="s">
        <v>905</v>
      </c>
      <c r="H917" t="s">
        <v>1611</v>
      </c>
      <c r="I917">
        <v>-0.19641</v>
      </c>
      <c r="J917">
        <v>-8.6005000000000005E-3</v>
      </c>
      <c r="K917">
        <v>-0.89327999999999996</v>
      </c>
      <c r="L917">
        <v>2023.7</v>
      </c>
      <c r="M917">
        <v>-22.373999999999999</v>
      </c>
      <c r="N917">
        <v>97.07</v>
      </c>
      <c r="O917">
        <v>159.54</v>
      </c>
      <c r="P917">
        <v>1937.6</v>
      </c>
      <c r="Q917">
        <v>1881.3</v>
      </c>
      <c r="R917">
        <v>5.7408000000000001E-2</v>
      </c>
      <c r="S917">
        <v>-9.1422000000000003E-2</v>
      </c>
      <c r="T917">
        <v>43.686999999999998</v>
      </c>
      <c r="U917">
        <v>39.226999999999997</v>
      </c>
      <c r="V917">
        <v>1.4222E-2</v>
      </c>
      <c r="W917">
        <v>-8.4354999999999999E-2</v>
      </c>
      <c r="X917">
        <v>44.677</v>
      </c>
      <c r="Y917">
        <v>40.305</v>
      </c>
      <c r="Z917">
        <v>1.7340000000000001E-2</v>
      </c>
      <c r="AA917">
        <v>-8.0925999999999998E-2</v>
      </c>
      <c r="AB917">
        <v>44.606000000000002</v>
      </c>
      <c r="AC917">
        <v>40.183999999999997</v>
      </c>
      <c r="AD917">
        <v>23</v>
      </c>
      <c r="AE917">
        <v>23</v>
      </c>
      <c r="AF917">
        <v>1.4217</v>
      </c>
      <c r="AG917">
        <v>0.14423</v>
      </c>
      <c r="AH917">
        <v>1.2774000000000001</v>
      </c>
      <c r="AI917">
        <v>23</v>
      </c>
      <c r="AJ917">
        <v>17</v>
      </c>
      <c r="AK917">
        <v>9</v>
      </c>
      <c r="AL917">
        <v>1</v>
      </c>
      <c r="AM917">
        <v>1</v>
      </c>
      <c r="AN917">
        <v>1</v>
      </c>
      <c r="AO917">
        <v>0.92784999999999995</v>
      </c>
      <c r="AP917">
        <v>0</v>
      </c>
      <c r="AQ917">
        <v>0</v>
      </c>
      <c r="AR917" t="s">
        <v>96</v>
      </c>
      <c r="AS917" t="s">
        <v>95</v>
      </c>
      <c r="AT917" t="s">
        <v>95</v>
      </c>
      <c r="AU917" t="s">
        <v>95</v>
      </c>
      <c r="AV917" t="s">
        <v>94</v>
      </c>
      <c r="AW917" t="s">
        <v>94</v>
      </c>
      <c r="AX917" t="s">
        <v>95</v>
      </c>
      <c r="AY917" t="s">
        <v>95</v>
      </c>
      <c r="AZ917" t="s">
        <v>94</v>
      </c>
      <c r="BA917" t="s">
        <v>96</v>
      </c>
      <c r="BB917" t="s">
        <v>94</v>
      </c>
      <c r="BC917" t="s">
        <v>96</v>
      </c>
      <c r="BD917" t="s">
        <v>94</v>
      </c>
      <c r="BE917">
        <v>3</v>
      </c>
      <c r="BG917" t="s">
        <v>1636</v>
      </c>
      <c r="BH917" t="s">
        <v>187</v>
      </c>
      <c r="BI917">
        <v>0</v>
      </c>
      <c r="BL917">
        <v>0</v>
      </c>
      <c r="BM917">
        <v>1</v>
      </c>
      <c r="BN917">
        <v>0</v>
      </c>
      <c r="BO917">
        <v>0</v>
      </c>
      <c r="BP917">
        <v>0</v>
      </c>
      <c r="BQ917">
        <v>0</v>
      </c>
      <c r="BY917">
        <v>1030</v>
      </c>
      <c r="CG917" s="4">
        <v>0</v>
      </c>
      <c r="CH917" s="4">
        <v>1</v>
      </c>
      <c r="CI917" s="5">
        <v>0</v>
      </c>
      <c r="CJ917" s="5">
        <v>0</v>
      </c>
      <c r="CK917" s="5">
        <v>0</v>
      </c>
      <c r="CL917" s="5">
        <v>0</v>
      </c>
    </row>
    <row r="918" spans="1:91" hidden="1" x14ac:dyDescent="0.2">
      <c r="A918" t="s">
        <v>1637</v>
      </c>
      <c r="B918" t="s">
        <v>1607</v>
      </c>
      <c r="C918" t="s">
        <v>1608</v>
      </c>
      <c r="D918">
        <v>2.5</v>
      </c>
      <c r="E918" t="s">
        <v>632</v>
      </c>
      <c r="F918" t="s">
        <v>1638</v>
      </c>
      <c r="G918" t="s">
        <v>905</v>
      </c>
      <c r="H918" t="s">
        <v>1611</v>
      </c>
      <c r="I918">
        <v>0.13594999999999999</v>
      </c>
      <c r="J918">
        <v>5.0097999999999997E-2</v>
      </c>
      <c r="K918">
        <v>69.540999999999997</v>
      </c>
      <c r="L918">
        <v>2008.4</v>
      </c>
      <c r="M918">
        <v>32.323</v>
      </c>
      <c r="N918">
        <v>2331</v>
      </c>
      <c r="O918">
        <v>1.9153E-2</v>
      </c>
      <c r="P918">
        <v>1789.4</v>
      </c>
      <c r="Q918" s="1">
        <v>-138510</v>
      </c>
      <c r="R918">
        <v>0.74082000000000003</v>
      </c>
      <c r="S918">
        <v>0.69989999999999997</v>
      </c>
      <c r="T918">
        <v>273.26</v>
      </c>
      <c r="U918">
        <v>189.05</v>
      </c>
      <c r="V918">
        <v>0.71153</v>
      </c>
      <c r="W918">
        <v>0.68267999999999995</v>
      </c>
      <c r="X918">
        <v>288.29000000000002</v>
      </c>
      <c r="Y918">
        <v>190.59</v>
      </c>
      <c r="Z918">
        <v>0.73853999999999997</v>
      </c>
      <c r="AA918">
        <v>0.71238999999999997</v>
      </c>
      <c r="AB918">
        <v>274.45999999999998</v>
      </c>
      <c r="AC918">
        <v>181.54</v>
      </c>
      <c r="AD918">
        <v>23</v>
      </c>
      <c r="AE918">
        <v>23</v>
      </c>
      <c r="AF918">
        <v>1.0266</v>
      </c>
      <c r="AG918">
        <v>0.24582000000000001</v>
      </c>
      <c r="AH918">
        <v>0.78078999999999998</v>
      </c>
      <c r="AI918">
        <v>23</v>
      </c>
      <c r="AJ918">
        <v>9</v>
      </c>
      <c r="AK918">
        <v>22</v>
      </c>
      <c r="AL918">
        <v>1</v>
      </c>
      <c r="AM918">
        <v>0</v>
      </c>
      <c r="AN918">
        <v>1</v>
      </c>
      <c r="AO918">
        <v>0.91124000000000005</v>
      </c>
      <c r="AP918">
        <v>0</v>
      </c>
      <c r="AQ918">
        <v>0</v>
      </c>
      <c r="AR918" t="s">
        <v>95</v>
      </c>
      <c r="AS918" t="s">
        <v>95</v>
      </c>
      <c r="AT918" t="s">
        <v>95</v>
      </c>
      <c r="AU918" t="s">
        <v>95</v>
      </c>
      <c r="AV918" t="s">
        <v>95</v>
      </c>
      <c r="AW918" t="s">
        <v>95</v>
      </c>
      <c r="AX918" t="s">
        <v>95</v>
      </c>
      <c r="AY918" t="s">
        <v>95</v>
      </c>
      <c r="AZ918" t="s">
        <v>95</v>
      </c>
      <c r="BA918" t="s">
        <v>95</v>
      </c>
      <c r="BB918" t="s">
        <v>95</v>
      </c>
      <c r="BC918" t="s">
        <v>95</v>
      </c>
      <c r="BD918" t="s">
        <v>95</v>
      </c>
      <c r="BE918">
        <v>2</v>
      </c>
      <c r="BI918">
        <v>0</v>
      </c>
      <c r="BL918">
        <v>1</v>
      </c>
      <c r="BM918">
        <v>1</v>
      </c>
      <c r="BN918">
        <v>0</v>
      </c>
      <c r="BO918">
        <v>0</v>
      </c>
      <c r="BP918">
        <v>0</v>
      </c>
      <c r="BQ918">
        <v>0</v>
      </c>
      <c r="BY918">
        <v>1031</v>
      </c>
      <c r="CG918" s="4">
        <v>1</v>
      </c>
      <c r="CH918" s="4">
        <v>1</v>
      </c>
      <c r="CI918" s="5">
        <v>0</v>
      </c>
      <c r="CJ918" s="5">
        <v>0</v>
      </c>
      <c r="CK918" s="5">
        <v>0</v>
      </c>
      <c r="CL918" s="5">
        <v>0</v>
      </c>
    </row>
    <row r="919" spans="1:91" hidden="1" x14ac:dyDescent="0.2">
      <c r="A919" t="s">
        <v>1639</v>
      </c>
      <c r="B919" t="s">
        <v>1607</v>
      </c>
      <c r="C919" t="s">
        <v>1608</v>
      </c>
      <c r="D919">
        <v>2.5</v>
      </c>
      <c r="E919" t="s">
        <v>632</v>
      </c>
      <c r="F919" t="s">
        <v>1640</v>
      </c>
      <c r="G919" t="s">
        <v>905</v>
      </c>
      <c r="H919" t="s">
        <v>1611</v>
      </c>
      <c r="I919">
        <v>1.4318000000000001E-2</v>
      </c>
      <c r="J919">
        <v>1.4314E-2</v>
      </c>
      <c r="K919">
        <v>307.49</v>
      </c>
      <c r="L919">
        <v>2597.5</v>
      </c>
      <c r="M919">
        <v>306.93</v>
      </c>
      <c r="N919" s="1">
        <v>95523000</v>
      </c>
      <c r="O919">
        <v>24.614999999999998</v>
      </c>
      <c r="P919">
        <v>1537.8</v>
      </c>
      <c r="Q919" s="1">
        <v>-596740</v>
      </c>
      <c r="R919">
        <v>0.87163000000000002</v>
      </c>
      <c r="S919">
        <v>0.85136000000000001</v>
      </c>
      <c r="T919">
        <v>785.38</v>
      </c>
      <c r="U919">
        <v>599.13</v>
      </c>
      <c r="V919">
        <v>0.87163000000000002</v>
      </c>
      <c r="W919">
        <v>0.85879000000000005</v>
      </c>
      <c r="X919">
        <v>785.38</v>
      </c>
      <c r="Y919">
        <v>599.13</v>
      </c>
      <c r="Z919">
        <v>0.86585000000000001</v>
      </c>
      <c r="AA919">
        <v>0.85243999999999998</v>
      </c>
      <c r="AB919">
        <v>802.84</v>
      </c>
      <c r="AC919">
        <v>604.67999999999995</v>
      </c>
      <c r="AD919">
        <v>23</v>
      </c>
      <c r="AE919">
        <v>23</v>
      </c>
      <c r="AF919">
        <v>2.7481000000000001E-4</v>
      </c>
      <c r="AG919">
        <v>1.9147000000000001E-4</v>
      </c>
      <c r="AH919" s="1">
        <v>8.3341E-5</v>
      </c>
      <c r="AI919">
        <v>23</v>
      </c>
      <c r="AJ919">
        <v>0</v>
      </c>
      <c r="AK919">
        <v>21</v>
      </c>
      <c r="AL919">
        <v>0</v>
      </c>
      <c r="AM919">
        <v>0</v>
      </c>
      <c r="AN919">
        <v>0</v>
      </c>
      <c r="AO919">
        <v>0.95052999999999999</v>
      </c>
      <c r="AP919">
        <v>0</v>
      </c>
      <c r="AQ919">
        <v>0</v>
      </c>
      <c r="AR919" t="s">
        <v>95</v>
      </c>
      <c r="AS919" t="s">
        <v>95</v>
      </c>
      <c r="AT919" t="s">
        <v>95</v>
      </c>
      <c r="AU919" t="s">
        <v>95</v>
      </c>
      <c r="AV919" t="s">
        <v>95</v>
      </c>
      <c r="AW919" t="s">
        <v>95</v>
      </c>
      <c r="AX919" t="s">
        <v>95</v>
      </c>
      <c r="AY919" t="s">
        <v>94</v>
      </c>
      <c r="AZ919" t="s">
        <v>95</v>
      </c>
      <c r="BA919" t="s">
        <v>94</v>
      </c>
      <c r="BB919" t="s">
        <v>95</v>
      </c>
      <c r="BC919" t="s">
        <v>94</v>
      </c>
      <c r="BD919" t="s">
        <v>95</v>
      </c>
      <c r="BE919">
        <v>1</v>
      </c>
      <c r="BI919">
        <v>0</v>
      </c>
      <c r="BL919">
        <v>1</v>
      </c>
      <c r="BM919">
        <v>1</v>
      </c>
      <c r="BN919">
        <v>0</v>
      </c>
      <c r="BO919">
        <v>0</v>
      </c>
      <c r="BP919">
        <v>0</v>
      </c>
      <c r="BQ919">
        <v>1</v>
      </c>
      <c r="BY919">
        <v>1032</v>
      </c>
      <c r="CG919" s="4">
        <v>1</v>
      </c>
      <c r="CH919" s="4">
        <v>1</v>
      </c>
      <c r="CI919" s="5">
        <v>0</v>
      </c>
      <c r="CJ919" s="5">
        <v>0</v>
      </c>
      <c r="CK919" s="5">
        <v>0</v>
      </c>
      <c r="CL919" s="5">
        <v>1</v>
      </c>
    </row>
    <row r="920" spans="1:91" hidden="1" x14ac:dyDescent="0.2">
      <c r="A920" t="s">
        <v>1641</v>
      </c>
      <c r="B920" t="s">
        <v>1607</v>
      </c>
      <c r="C920" t="s">
        <v>1608</v>
      </c>
      <c r="D920">
        <v>3.5</v>
      </c>
      <c r="E920" t="s">
        <v>317</v>
      </c>
      <c r="F920" t="s">
        <v>318</v>
      </c>
      <c r="G920" t="s">
        <v>319</v>
      </c>
      <c r="H920" t="s">
        <v>1611</v>
      </c>
      <c r="I920">
        <v>9.6694000000000002E-2</v>
      </c>
      <c r="J920">
        <v>8.2697999999999994E-2</v>
      </c>
      <c r="K920">
        <v>0.20527000000000001</v>
      </c>
      <c r="L920">
        <v>2033.3</v>
      </c>
      <c r="M920">
        <v>45.447000000000003</v>
      </c>
      <c r="N920">
        <v>35.1</v>
      </c>
      <c r="O920">
        <v>5.0239000000000003</v>
      </c>
      <c r="P920">
        <v>2015.1</v>
      </c>
      <c r="Q920">
        <v>-408.15</v>
      </c>
      <c r="R920">
        <v>0.91964000000000001</v>
      </c>
      <c r="S920">
        <v>0.91376000000000002</v>
      </c>
      <c r="T920">
        <v>0.84433999999999998</v>
      </c>
      <c r="U920">
        <v>0.65674999999999994</v>
      </c>
      <c r="V920">
        <v>0.91793000000000002</v>
      </c>
      <c r="W920">
        <v>0.91402000000000005</v>
      </c>
      <c r="X920">
        <v>0.85326000000000002</v>
      </c>
      <c r="Y920">
        <v>0.66137000000000001</v>
      </c>
      <c r="Z920">
        <v>0.80113000000000001</v>
      </c>
      <c r="AA920">
        <v>0.79166000000000003</v>
      </c>
      <c r="AB920">
        <v>1.3282</v>
      </c>
      <c r="AC920">
        <v>1.0765</v>
      </c>
      <c r="AD920">
        <v>45</v>
      </c>
      <c r="AE920">
        <v>32</v>
      </c>
      <c r="AF920">
        <v>0.25641000000000003</v>
      </c>
      <c r="AG920">
        <v>2.8490000000000001E-2</v>
      </c>
      <c r="AH920">
        <v>0.22792000000000001</v>
      </c>
      <c r="AI920">
        <v>32</v>
      </c>
      <c r="AJ920">
        <v>6</v>
      </c>
      <c r="AK920">
        <v>31</v>
      </c>
      <c r="AL920">
        <v>1</v>
      </c>
      <c r="AM920">
        <v>0</v>
      </c>
      <c r="AN920">
        <v>0</v>
      </c>
      <c r="AO920">
        <v>0.93218000000000001</v>
      </c>
      <c r="AP920">
        <v>0</v>
      </c>
      <c r="AQ920">
        <v>1</v>
      </c>
      <c r="AR920" t="s">
        <v>95</v>
      </c>
      <c r="AS920" t="s">
        <v>95</v>
      </c>
      <c r="AT920" t="s">
        <v>95</v>
      </c>
      <c r="AU920" t="s">
        <v>95</v>
      </c>
      <c r="AV920" t="s">
        <v>95</v>
      </c>
      <c r="AW920" t="s">
        <v>95</v>
      </c>
      <c r="AX920" t="s">
        <v>95</v>
      </c>
      <c r="AY920" t="s">
        <v>95</v>
      </c>
      <c r="AZ920" t="s">
        <v>95</v>
      </c>
      <c r="BA920" t="s">
        <v>95</v>
      </c>
      <c r="BB920" t="s">
        <v>95</v>
      </c>
      <c r="BC920" t="s">
        <v>95</v>
      </c>
      <c r="BD920" t="s">
        <v>95</v>
      </c>
      <c r="BI920">
        <v>0</v>
      </c>
      <c r="BJ920" t="s">
        <v>137</v>
      </c>
      <c r="BK920" t="s">
        <v>133</v>
      </c>
      <c r="BL920">
        <v>1</v>
      </c>
      <c r="BM920">
        <v>1</v>
      </c>
      <c r="BN920">
        <v>0</v>
      </c>
      <c r="BO920">
        <v>0</v>
      </c>
      <c r="BP920">
        <v>0</v>
      </c>
      <c r="BQ920">
        <v>1</v>
      </c>
      <c r="BY920">
        <v>1033</v>
      </c>
      <c r="CG920" s="4">
        <v>1</v>
      </c>
      <c r="CH920" s="4">
        <v>1</v>
      </c>
      <c r="CI920" s="5">
        <v>0</v>
      </c>
      <c r="CJ920" s="5">
        <v>0</v>
      </c>
      <c r="CK920" s="5">
        <v>0</v>
      </c>
      <c r="CL920" s="5">
        <v>1</v>
      </c>
    </row>
    <row r="921" spans="1:91" hidden="1" x14ac:dyDescent="0.2">
      <c r="A921" t="s">
        <v>1642</v>
      </c>
      <c r="B921" t="s">
        <v>1607</v>
      </c>
      <c r="C921" t="s">
        <v>1608</v>
      </c>
      <c r="D921">
        <v>3.5</v>
      </c>
      <c r="E921" t="s">
        <v>317</v>
      </c>
      <c r="F921" t="s">
        <v>321</v>
      </c>
      <c r="G921" t="s">
        <v>322</v>
      </c>
      <c r="H921" t="s">
        <v>1611</v>
      </c>
      <c r="I921">
        <v>0.13539000000000001</v>
      </c>
      <c r="J921">
        <v>1.9940000000000001E-3</v>
      </c>
      <c r="K921">
        <v>1.0671999999999999E-2</v>
      </c>
      <c r="L921">
        <v>2007.9</v>
      </c>
      <c r="M921">
        <v>32.457000000000001</v>
      </c>
      <c r="N921">
        <v>0.50541999999999998</v>
      </c>
      <c r="O921">
        <v>1554.9</v>
      </c>
      <c r="P921" s="1">
        <v>157470</v>
      </c>
      <c r="Q921">
        <v>-21.164999999999999</v>
      </c>
      <c r="R921">
        <v>4.7745000000000003E-2</v>
      </c>
      <c r="S921">
        <v>-2.1933000000000001E-2</v>
      </c>
      <c r="T921">
        <v>0.63741000000000003</v>
      </c>
      <c r="U921">
        <v>0.32563999999999999</v>
      </c>
      <c r="V921">
        <v>-9.375E-2</v>
      </c>
      <c r="W921">
        <v>-0.14582999999999999</v>
      </c>
      <c r="X921">
        <v>0.68313000000000001</v>
      </c>
      <c r="Y921">
        <v>0.2</v>
      </c>
      <c r="Z921">
        <v>4.5022E-2</v>
      </c>
      <c r="AA921">
        <v>-4.529E-4</v>
      </c>
      <c r="AB921">
        <v>0.63832</v>
      </c>
      <c r="AC921">
        <v>0.33434999999999998</v>
      </c>
      <c r="AD921">
        <v>45</v>
      </c>
      <c r="AE921">
        <v>6</v>
      </c>
      <c r="AF921">
        <v>7.9142000000000001</v>
      </c>
      <c r="AG921">
        <v>1.9784999999999999</v>
      </c>
      <c r="AH921">
        <v>5.9356</v>
      </c>
      <c r="AI921">
        <v>26</v>
      </c>
      <c r="AJ921">
        <v>0</v>
      </c>
      <c r="AK921">
        <v>25</v>
      </c>
      <c r="AL921">
        <v>0</v>
      </c>
      <c r="AM921">
        <v>0</v>
      </c>
      <c r="AN921">
        <v>1</v>
      </c>
      <c r="AO921">
        <v>0.19048000000000001</v>
      </c>
      <c r="AP921">
        <v>0</v>
      </c>
      <c r="AQ921">
        <v>1</v>
      </c>
      <c r="AR921" t="s">
        <v>96</v>
      </c>
      <c r="AS921" t="s">
        <v>95</v>
      </c>
      <c r="AT921" t="s">
        <v>95</v>
      </c>
      <c r="AU921" t="s">
        <v>94</v>
      </c>
      <c r="AV921" t="s">
        <v>94</v>
      </c>
      <c r="AW921" t="s">
        <v>94</v>
      </c>
      <c r="AX921" t="s">
        <v>94</v>
      </c>
      <c r="AY921" t="s">
        <v>95</v>
      </c>
      <c r="AZ921" t="s">
        <v>94</v>
      </c>
      <c r="BA921" t="s">
        <v>96</v>
      </c>
      <c r="BB921" t="s">
        <v>94</v>
      </c>
      <c r="BC921" t="s">
        <v>96</v>
      </c>
      <c r="BD921" t="s">
        <v>94</v>
      </c>
      <c r="BI921">
        <v>0</v>
      </c>
      <c r="BJ921" t="s">
        <v>132</v>
      </c>
      <c r="BK921" t="s">
        <v>133</v>
      </c>
      <c r="BL921">
        <v>0</v>
      </c>
      <c r="BM921">
        <v>1</v>
      </c>
      <c r="BN921">
        <v>0</v>
      </c>
      <c r="BO921">
        <v>0</v>
      </c>
      <c r="BP921">
        <v>0</v>
      </c>
      <c r="BQ921">
        <v>0</v>
      </c>
      <c r="BY921">
        <v>1034</v>
      </c>
      <c r="CG921" s="4">
        <v>0</v>
      </c>
      <c r="CH921" s="4">
        <v>1</v>
      </c>
      <c r="CI921" s="5">
        <v>0</v>
      </c>
      <c r="CJ921" s="5">
        <v>0</v>
      </c>
      <c r="CK921" s="5">
        <v>0</v>
      </c>
      <c r="CL921" s="5">
        <v>0</v>
      </c>
    </row>
    <row r="922" spans="1:91" hidden="1" x14ac:dyDescent="0.2">
      <c r="A922" t="s">
        <v>1643</v>
      </c>
      <c r="B922" t="s">
        <v>1607</v>
      </c>
      <c r="C922" t="s">
        <v>1608</v>
      </c>
      <c r="D922">
        <v>3.5</v>
      </c>
      <c r="E922" t="s">
        <v>317</v>
      </c>
      <c r="F922" t="s">
        <v>325</v>
      </c>
      <c r="G922" t="s">
        <v>326</v>
      </c>
      <c r="H922" t="s">
        <v>1611</v>
      </c>
      <c r="I922">
        <v>17.427</v>
      </c>
      <c r="J922">
        <v>2.4279000000000002E-3</v>
      </c>
      <c r="K922">
        <v>1.502E-2</v>
      </c>
      <c r="L922">
        <v>2020.9</v>
      </c>
      <c r="M922">
        <v>0.25216</v>
      </c>
      <c r="N922">
        <v>1.3332999999999999</v>
      </c>
      <c r="O922">
        <v>1554.8</v>
      </c>
      <c r="P922" s="1">
        <v>157490</v>
      </c>
      <c r="Q922">
        <v>-29.936</v>
      </c>
      <c r="R922">
        <v>0.49404999999999999</v>
      </c>
      <c r="S922">
        <v>0.45702999999999999</v>
      </c>
      <c r="T922">
        <v>0.35486000000000001</v>
      </c>
      <c r="U922">
        <v>9.6300999999999998E-2</v>
      </c>
      <c r="V922">
        <v>-7.1429000000000006E-2</v>
      </c>
      <c r="W922">
        <v>-0.12245</v>
      </c>
      <c r="X922">
        <v>0.51639999999999997</v>
      </c>
      <c r="Y922">
        <v>0.13333</v>
      </c>
      <c r="Z922">
        <v>0.15287999999999999</v>
      </c>
      <c r="AA922">
        <v>0.11254</v>
      </c>
      <c r="AB922">
        <v>0.45917000000000002</v>
      </c>
      <c r="AC922">
        <v>0.25546000000000002</v>
      </c>
      <c r="AD922">
        <v>45</v>
      </c>
      <c r="AE922">
        <v>4</v>
      </c>
      <c r="AF922">
        <v>2.25</v>
      </c>
      <c r="AG922">
        <v>0.75</v>
      </c>
      <c r="AH922">
        <v>1.5</v>
      </c>
      <c r="AI922">
        <v>8</v>
      </c>
      <c r="AJ922">
        <v>1</v>
      </c>
      <c r="AK922">
        <v>7</v>
      </c>
      <c r="AL922">
        <v>1</v>
      </c>
      <c r="AM922">
        <v>0</v>
      </c>
      <c r="AN922">
        <v>1</v>
      </c>
      <c r="AO922">
        <v>0.5</v>
      </c>
      <c r="AP922">
        <v>0</v>
      </c>
      <c r="AQ922">
        <v>1</v>
      </c>
      <c r="AR922" t="s">
        <v>94</v>
      </c>
      <c r="AS922" t="s">
        <v>96</v>
      </c>
      <c r="AT922" t="s">
        <v>94</v>
      </c>
      <c r="AU922" t="s">
        <v>94</v>
      </c>
      <c r="AV922" t="s">
        <v>94</v>
      </c>
      <c r="AW922" t="s">
        <v>94</v>
      </c>
      <c r="AX922" t="s">
        <v>94</v>
      </c>
      <c r="AY922" t="s">
        <v>95</v>
      </c>
      <c r="AZ922" t="s">
        <v>94</v>
      </c>
      <c r="BA922" t="s">
        <v>96</v>
      </c>
      <c r="BB922" t="s">
        <v>96</v>
      </c>
      <c r="BC922" t="s">
        <v>96</v>
      </c>
      <c r="BD922" t="s">
        <v>96</v>
      </c>
      <c r="BI922">
        <v>0</v>
      </c>
      <c r="BJ922" t="s">
        <v>132</v>
      </c>
      <c r="BK922" t="s">
        <v>133</v>
      </c>
      <c r="BL922">
        <v>0</v>
      </c>
      <c r="BM922">
        <v>1</v>
      </c>
      <c r="BN922">
        <v>0</v>
      </c>
      <c r="BO922">
        <v>0</v>
      </c>
      <c r="BP922">
        <v>0</v>
      </c>
      <c r="BQ922">
        <v>0</v>
      </c>
      <c r="BY922">
        <v>1035</v>
      </c>
      <c r="CG922" s="4">
        <v>0</v>
      </c>
      <c r="CH922" s="4">
        <v>1</v>
      </c>
      <c r="CI922" s="5">
        <v>0</v>
      </c>
      <c r="CJ922" s="5">
        <v>0</v>
      </c>
      <c r="CK922" s="5">
        <v>0</v>
      </c>
      <c r="CL922" s="5">
        <v>0</v>
      </c>
    </row>
    <row r="923" spans="1:91" hidden="1" x14ac:dyDescent="0.2">
      <c r="A923" t="s">
        <v>1644</v>
      </c>
      <c r="B923" t="s">
        <v>1607</v>
      </c>
      <c r="C923" t="s">
        <v>1608</v>
      </c>
      <c r="D923">
        <v>3.5</v>
      </c>
      <c r="E923" t="s">
        <v>317</v>
      </c>
      <c r="F923" t="s">
        <v>328</v>
      </c>
      <c r="G923" t="s">
        <v>329</v>
      </c>
      <c r="H923" t="s">
        <v>1611</v>
      </c>
      <c r="I923">
        <v>36.21</v>
      </c>
      <c r="J923">
        <v>1.0311999999999999E-3</v>
      </c>
      <c r="K923">
        <v>3.3209E-4</v>
      </c>
      <c r="L923">
        <v>2015.2</v>
      </c>
      <c r="M923">
        <v>0.12136</v>
      </c>
      <c r="N923">
        <v>2.0004000000000001E-2</v>
      </c>
      <c r="O923">
        <v>1555.1</v>
      </c>
      <c r="P923" s="1">
        <v>157460</v>
      </c>
      <c r="Q923">
        <v>-0.66083999999999998</v>
      </c>
      <c r="R923">
        <v>9.0909000000000004E-2</v>
      </c>
      <c r="S923">
        <v>2.4389999999999998E-2</v>
      </c>
      <c r="T923">
        <v>2.5304E-2</v>
      </c>
      <c r="U923">
        <v>7.1127999999999999E-3</v>
      </c>
      <c r="V923">
        <v>-2.2727000000000001E-2</v>
      </c>
      <c r="W923">
        <v>-7.1429000000000006E-2</v>
      </c>
      <c r="X923">
        <v>2.6838999999999998E-2</v>
      </c>
      <c r="Y923">
        <v>4.0008999999999999E-3</v>
      </c>
      <c r="Z923">
        <v>2.6409999999999999E-2</v>
      </c>
      <c r="AA923">
        <v>-1.9951E-2</v>
      </c>
      <c r="AB923">
        <v>2.6186000000000001E-2</v>
      </c>
      <c r="AC923">
        <v>8.4221000000000001E-3</v>
      </c>
      <c r="AD923">
        <v>45</v>
      </c>
      <c r="AE923">
        <v>1</v>
      </c>
      <c r="AF923">
        <v>9</v>
      </c>
      <c r="AG923">
        <v>9</v>
      </c>
      <c r="AH923">
        <v>0</v>
      </c>
      <c r="AI923">
        <v>1</v>
      </c>
      <c r="AJ923">
        <v>0</v>
      </c>
      <c r="AK923">
        <v>0</v>
      </c>
      <c r="AL923">
        <v>0</v>
      </c>
      <c r="AM923">
        <v>0</v>
      </c>
      <c r="AP923">
        <v>1</v>
      </c>
      <c r="AQ923">
        <v>1</v>
      </c>
      <c r="AR923" t="s">
        <v>96</v>
      </c>
      <c r="AS923" t="s">
        <v>96</v>
      </c>
      <c r="AT923" t="s">
        <v>94</v>
      </c>
      <c r="AU923" t="s">
        <v>94</v>
      </c>
      <c r="AV923" t="s">
        <v>94</v>
      </c>
      <c r="AW923" t="s">
        <v>94</v>
      </c>
      <c r="AX923" t="s">
        <v>94</v>
      </c>
      <c r="AY923" t="s">
        <v>94</v>
      </c>
      <c r="AZ923" t="s">
        <v>94</v>
      </c>
      <c r="BA923" t="s">
        <v>96</v>
      </c>
      <c r="BB923" t="s">
        <v>96</v>
      </c>
      <c r="BC923" t="s">
        <v>96</v>
      </c>
      <c r="BD923" t="s">
        <v>96</v>
      </c>
      <c r="BI923">
        <v>0</v>
      </c>
      <c r="BJ923" t="s">
        <v>132</v>
      </c>
      <c r="BK923" t="s">
        <v>133</v>
      </c>
      <c r="BL923">
        <v>0</v>
      </c>
      <c r="BM923">
        <v>1</v>
      </c>
      <c r="BN923">
        <v>0</v>
      </c>
      <c r="BO923">
        <v>0</v>
      </c>
      <c r="BP923">
        <v>0</v>
      </c>
      <c r="BQ923">
        <v>0</v>
      </c>
      <c r="BY923">
        <v>1036</v>
      </c>
      <c r="CG923" s="4">
        <v>0</v>
      </c>
      <c r="CH923" s="4">
        <v>1</v>
      </c>
      <c r="CI923" s="5">
        <v>0</v>
      </c>
      <c r="CJ923" s="5">
        <v>0</v>
      </c>
      <c r="CK923" s="5">
        <v>0</v>
      </c>
      <c r="CL923" s="5">
        <v>0</v>
      </c>
    </row>
    <row r="924" spans="1:91" hidden="1" x14ac:dyDescent="0.2">
      <c r="A924" t="s">
        <v>1645</v>
      </c>
      <c r="B924" t="s">
        <v>1607</v>
      </c>
      <c r="C924" t="s">
        <v>1608</v>
      </c>
      <c r="D924">
        <v>3.5</v>
      </c>
      <c r="E924" t="s">
        <v>317</v>
      </c>
      <c r="F924" t="s">
        <v>331</v>
      </c>
      <c r="G924" t="s">
        <v>329</v>
      </c>
      <c r="H924" t="s">
        <v>1611</v>
      </c>
      <c r="I924">
        <v>36.942999999999998</v>
      </c>
      <c r="J924">
        <v>-4.6413000000000003E-2</v>
      </c>
      <c r="K924">
        <v>9.1314E-4</v>
      </c>
      <c r="L924">
        <v>2015.2</v>
      </c>
      <c r="M924">
        <v>0.11895</v>
      </c>
      <c r="N924">
        <v>5.2671999999999997E-2</v>
      </c>
      <c r="O924">
        <v>-0.47519</v>
      </c>
      <c r="P924">
        <v>-79.489000000000004</v>
      </c>
      <c r="Q924">
        <v>-1.8176000000000001</v>
      </c>
      <c r="R924">
        <v>0.17543</v>
      </c>
      <c r="S924">
        <v>0.11509999999999999</v>
      </c>
      <c r="T924">
        <v>4.5677000000000002E-2</v>
      </c>
      <c r="U924">
        <v>1.6386999999999999E-2</v>
      </c>
      <c r="V924">
        <v>-4.3859000000000002E-2</v>
      </c>
      <c r="W924">
        <v>-9.3565999999999996E-2</v>
      </c>
      <c r="X924">
        <v>5.1393000000000001E-2</v>
      </c>
      <c r="Y924">
        <v>1.0534E-2</v>
      </c>
      <c r="Z924">
        <v>5.5581999999999999E-2</v>
      </c>
      <c r="AA924">
        <v>1.061E-2</v>
      </c>
      <c r="AB924">
        <v>4.8883999999999997E-2</v>
      </c>
      <c r="AC924">
        <v>2.1395000000000001E-2</v>
      </c>
      <c r="AD924">
        <v>45</v>
      </c>
      <c r="AE924">
        <v>2</v>
      </c>
      <c r="AF924">
        <v>5.5819000000000001</v>
      </c>
      <c r="AG924">
        <v>3.4180999999999999</v>
      </c>
      <c r="AH924">
        <v>2.1638000000000002</v>
      </c>
      <c r="AI924">
        <v>2</v>
      </c>
      <c r="AJ924">
        <v>0</v>
      </c>
      <c r="AK924">
        <v>1</v>
      </c>
      <c r="AL924">
        <v>0</v>
      </c>
      <c r="AM924">
        <v>0</v>
      </c>
      <c r="AN924">
        <v>0</v>
      </c>
      <c r="AO924">
        <v>0.44535999999999998</v>
      </c>
      <c r="AP924">
        <v>1</v>
      </c>
      <c r="AQ924">
        <v>1</v>
      </c>
      <c r="AR924" t="s">
        <v>96</v>
      </c>
      <c r="AS924" t="s">
        <v>96</v>
      </c>
      <c r="AT924" t="s">
        <v>94</v>
      </c>
      <c r="AU924" t="s">
        <v>95</v>
      </c>
      <c r="AV924" t="s">
        <v>95</v>
      </c>
      <c r="AW924" t="s">
        <v>95</v>
      </c>
      <c r="AX924" t="s">
        <v>94</v>
      </c>
      <c r="AY924" t="s">
        <v>95</v>
      </c>
      <c r="AZ924" t="s">
        <v>94</v>
      </c>
      <c r="BA924" t="s">
        <v>96</v>
      </c>
      <c r="BB924" t="s">
        <v>96</v>
      </c>
      <c r="BC924" t="s">
        <v>96</v>
      </c>
      <c r="BD924" t="s">
        <v>96</v>
      </c>
      <c r="BI924">
        <v>0</v>
      </c>
      <c r="BJ924" t="s">
        <v>132</v>
      </c>
      <c r="BK924" t="s">
        <v>133</v>
      </c>
      <c r="BL924">
        <v>0</v>
      </c>
      <c r="BM924">
        <v>1</v>
      </c>
      <c r="BN924">
        <v>0</v>
      </c>
      <c r="BO924">
        <v>0</v>
      </c>
      <c r="BP924">
        <v>0</v>
      </c>
      <c r="BQ924">
        <v>0</v>
      </c>
      <c r="BY924">
        <v>1037</v>
      </c>
      <c r="CG924" s="4">
        <v>0</v>
      </c>
      <c r="CH924" s="4">
        <v>1</v>
      </c>
      <c r="CI924" s="5">
        <v>0</v>
      </c>
      <c r="CJ924" s="5">
        <v>0</v>
      </c>
      <c r="CK924" s="5">
        <v>0</v>
      </c>
      <c r="CL924" s="5">
        <v>0</v>
      </c>
    </row>
    <row r="925" spans="1:91" hidden="1" x14ac:dyDescent="0.2">
      <c r="A925" t="s">
        <v>1646</v>
      </c>
      <c r="B925" t="s">
        <v>1607</v>
      </c>
      <c r="C925" t="s">
        <v>1608</v>
      </c>
      <c r="D925">
        <v>3.5</v>
      </c>
      <c r="E925" t="s">
        <v>317</v>
      </c>
      <c r="F925" t="s">
        <v>333</v>
      </c>
      <c r="G925" t="s">
        <v>326</v>
      </c>
      <c r="H925" t="s">
        <v>1611</v>
      </c>
      <c r="I925">
        <v>0.29135</v>
      </c>
      <c r="J925">
        <v>3.4226E-3</v>
      </c>
      <c r="K925">
        <v>2.5692E-2</v>
      </c>
      <c r="L925">
        <v>2014.8</v>
      </c>
      <c r="M925">
        <v>15.083</v>
      </c>
      <c r="N925">
        <v>1.3393999999999999</v>
      </c>
      <c r="O925">
        <v>1554.6</v>
      </c>
      <c r="P925" s="1">
        <v>157500</v>
      </c>
      <c r="Q925">
        <v>-51.100999999999999</v>
      </c>
      <c r="R925">
        <v>0.34400999999999998</v>
      </c>
      <c r="S925">
        <v>0.29601</v>
      </c>
      <c r="T925">
        <v>0.53996</v>
      </c>
      <c r="U925">
        <v>0.30485000000000001</v>
      </c>
      <c r="V925">
        <v>-0.25</v>
      </c>
      <c r="W925">
        <v>-0.30952000000000002</v>
      </c>
      <c r="X925">
        <v>0.74536000000000002</v>
      </c>
      <c r="Y925">
        <v>0.33333000000000002</v>
      </c>
      <c r="Z925">
        <v>0.25048999999999999</v>
      </c>
      <c r="AA925">
        <v>0.21479999999999999</v>
      </c>
      <c r="AB925">
        <v>0.57716000000000001</v>
      </c>
      <c r="AC925">
        <v>0.41604000000000002</v>
      </c>
      <c r="AD925">
        <v>45</v>
      </c>
      <c r="AE925">
        <v>11</v>
      </c>
      <c r="AF925">
        <v>2.2397999999999998</v>
      </c>
      <c r="AG925">
        <v>0.74660000000000004</v>
      </c>
      <c r="AH925">
        <v>1.4932000000000001</v>
      </c>
      <c r="AI925">
        <v>35</v>
      </c>
      <c r="AJ925">
        <v>1</v>
      </c>
      <c r="AK925">
        <v>34</v>
      </c>
      <c r="AL925">
        <v>0</v>
      </c>
      <c r="AM925">
        <v>0</v>
      </c>
      <c r="AN925">
        <v>1</v>
      </c>
      <c r="AO925">
        <v>0.6</v>
      </c>
      <c r="AP925">
        <v>0</v>
      </c>
      <c r="AQ925">
        <v>1</v>
      </c>
      <c r="AR925" t="s">
        <v>94</v>
      </c>
      <c r="AS925" t="s">
        <v>95</v>
      </c>
      <c r="AT925" t="s">
        <v>95</v>
      </c>
      <c r="AU925" t="s">
        <v>94</v>
      </c>
      <c r="AV925" t="s">
        <v>94</v>
      </c>
      <c r="AW925" t="s">
        <v>94</v>
      </c>
      <c r="AX925" t="s">
        <v>94</v>
      </c>
      <c r="AY925" t="s">
        <v>95</v>
      </c>
      <c r="AZ925" t="s">
        <v>94</v>
      </c>
      <c r="BA925" t="s">
        <v>94</v>
      </c>
      <c r="BB925" t="s">
        <v>94</v>
      </c>
      <c r="BC925" t="s">
        <v>94</v>
      </c>
      <c r="BD925" t="s">
        <v>94</v>
      </c>
      <c r="BI925">
        <v>0</v>
      </c>
      <c r="BJ925" t="s">
        <v>132</v>
      </c>
      <c r="BK925" t="s">
        <v>133</v>
      </c>
      <c r="BL925">
        <v>0</v>
      </c>
      <c r="BM925">
        <v>1</v>
      </c>
      <c r="BN925">
        <v>0</v>
      </c>
      <c r="BO925">
        <v>0</v>
      </c>
      <c r="BP925">
        <v>0</v>
      </c>
      <c r="BQ925">
        <v>0</v>
      </c>
      <c r="BY925">
        <v>1038</v>
      </c>
      <c r="CG925" s="4">
        <v>0</v>
      </c>
      <c r="CH925" s="4">
        <v>1</v>
      </c>
      <c r="CI925" s="5">
        <v>0</v>
      </c>
      <c r="CJ925" s="5">
        <v>0</v>
      </c>
      <c r="CK925" s="5">
        <v>0</v>
      </c>
      <c r="CL925" s="5">
        <v>0</v>
      </c>
    </row>
    <row r="926" spans="1:91" hidden="1" x14ac:dyDescent="0.2">
      <c r="A926" t="s">
        <v>1647</v>
      </c>
      <c r="B926" t="s">
        <v>1607</v>
      </c>
      <c r="C926" t="s">
        <v>1608</v>
      </c>
      <c r="D926">
        <v>3.5</v>
      </c>
      <c r="E926" t="s">
        <v>317</v>
      </c>
      <c r="F926" t="s">
        <v>335</v>
      </c>
      <c r="G926" t="s">
        <v>336</v>
      </c>
      <c r="H926" t="s">
        <v>1611</v>
      </c>
      <c r="I926">
        <v>0.11685</v>
      </c>
      <c r="J926">
        <v>9.7069000000000003E-2</v>
      </c>
      <c r="K926">
        <v>2.4683999999999999</v>
      </c>
      <c r="L926">
        <v>2029.3</v>
      </c>
      <c r="M926">
        <v>37.609000000000002</v>
      </c>
      <c r="N926">
        <v>355.76</v>
      </c>
      <c r="O926">
        <v>0.56728999999999996</v>
      </c>
      <c r="P926">
        <v>1968</v>
      </c>
      <c r="Q926">
        <v>-4911.8999999999996</v>
      </c>
      <c r="R926">
        <v>0.99356999999999995</v>
      </c>
      <c r="S926">
        <v>0.99309999999999998</v>
      </c>
      <c r="T926">
        <v>2.8449</v>
      </c>
      <c r="U926">
        <v>2.4815</v>
      </c>
      <c r="V926">
        <v>0.99138999999999999</v>
      </c>
      <c r="W926">
        <v>0.99097999999999997</v>
      </c>
      <c r="X926">
        <v>3.2938999999999998</v>
      </c>
      <c r="Y926">
        <v>2.8885999999999998</v>
      </c>
      <c r="Z926">
        <v>0.81596000000000002</v>
      </c>
      <c r="AA926">
        <v>0.80718999999999996</v>
      </c>
      <c r="AB926">
        <v>15.225</v>
      </c>
      <c r="AC926">
        <v>12.909000000000001</v>
      </c>
      <c r="AD926">
        <v>45</v>
      </c>
      <c r="AE926">
        <v>32</v>
      </c>
      <c r="AF926">
        <v>0.35416999999999998</v>
      </c>
      <c r="AG926">
        <v>2.8108999999999999E-3</v>
      </c>
      <c r="AH926">
        <v>0.35136000000000001</v>
      </c>
      <c r="AI926">
        <v>32</v>
      </c>
      <c r="AJ926">
        <v>0</v>
      </c>
      <c r="AK926">
        <v>31</v>
      </c>
      <c r="AL926">
        <v>0</v>
      </c>
      <c r="AM926">
        <v>0</v>
      </c>
      <c r="AN926">
        <v>0</v>
      </c>
      <c r="AO926">
        <v>0.91391</v>
      </c>
      <c r="AP926">
        <v>0</v>
      </c>
      <c r="AQ926">
        <v>0</v>
      </c>
      <c r="AR926" t="s">
        <v>95</v>
      </c>
      <c r="AS926" t="s">
        <v>95</v>
      </c>
      <c r="AT926" t="s">
        <v>95</v>
      </c>
      <c r="AU926" t="s">
        <v>95</v>
      </c>
      <c r="AV926" t="s">
        <v>95</v>
      </c>
      <c r="AW926" t="s">
        <v>95</v>
      </c>
      <c r="AX926" t="s">
        <v>95</v>
      </c>
      <c r="AY926" t="s">
        <v>95</v>
      </c>
      <c r="AZ926" t="s">
        <v>95</v>
      </c>
      <c r="BA926" t="s">
        <v>95</v>
      </c>
      <c r="BB926" t="s">
        <v>95</v>
      </c>
      <c r="BC926" t="s">
        <v>95</v>
      </c>
      <c r="BD926" t="s">
        <v>95</v>
      </c>
      <c r="BH926" t="s">
        <v>389</v>
      </c>
      <c r="BI926">
        <v>1</v>
      </c>
      <c r="BJ926" t="s">
        <v>97</v>
      </c>
      <c r="BK926" t="s">
        <v>337</v>
      </c>
      <c r="BL926">
        <v>0</v>
      </c>
      <c r="BM926">
        <v>0</v>
      </c>
      <c r="BN926">
        <v>0</v>
      </c>
      <c r="BO926">
        <v>0</v>
      </c>
      <c r="BP926">
        <v>0</v>
      </c>
      <c r="BQ926">
        <v>0</v>
      </c>
      <c r="BY926">
        <v>1039</v>
      </c>
      <c r="CG926" s="4">
        <v>0</v>
      </c>
      <c r="CH926" s="4">
        <v>0</v>
      </c>
      <c r="CI926" s="5">
        <v>0</v>
      </c>
      <c r="CJ926" s="5">
        <v>0</v>
      </c>
      <c r="CK926" s="5">
        <v>0</v>
      </c>
      <c r="CL926" s="5">
        <v>0</v>
      </c>
    </row>
    <row r="927" spans="1:91" hidden="1" x14ac:dyDescent="0.2">
      <c r="A927" t="s">
        <v>1648</v>
      </c>
      <c r="B927" t="s">
        <v>1607</v>
      </c>
      <c r="C927" t="s">
        <v>1608</v>
      </c>
      <c r="D927">
        <v>3.5</v>
      </c>
      <c r="E927" t="s">
        <v>317</v>
      </c>
      <c r="F927" t="s">
        <v>339</v>
      </c>
      <c r="G927" t="s">
        <v>340</v>
      </c>
      <c r="H927" t="s">
        <v>1611</v>
      </c>
      <c r="I927">
        <v>8.2499000000000003E-2</v>
      </c>
      <c r="J927">
        <v>8.2498000000000002E-2</v>
      </c>
      <c r="K927">
        <v>0.14595</v>
      </c>
      <c r="L927">
        <v>2140.4</v>
      </c>
      <c r="M927">
        <v>53.267000000000003</v>
      </c>
      <c r="N927" s="1">
        <v>147760</v>
      </c>
      <c r="O927">
        <v>1.8693</v>
      </c>
      <c r="P927">
        <v>2003.7</v>
      </c>
      <c r="Q927">
        <v>-289.91000000000003</v>
      </c>
      <c r="R927">
        <v>0.83101000000000003</v>
      </c>
      <c r="S927">
        <v>0.81652000000000002</v>
      </c>
      <c r="T927">
        <v>0.75936999999999999</v>
      </c>
      <c r="U927">
        <v>0.57959000000000005</v>
      </c>
      <c r="V927">
        <v>0.83101000000000003</v>
      </c>
      <c r="W927">
        <v>0.82162000000000002</v>
      </c>
      <c r="X927">
        <v>0.75936000000000003</v>
      </c>
      <c r="Y927">
        <v>0.57959000000000005</v>
      </c>
      <c r="Z927">
        <v>0.79074999999999995</v>
      </c>
      <c r="AA927">
        <v>0.77912999999999999</v>
      </c>
      <c r="AB927">
        <v>0.84497999999999995</v>
      </c>
      <c r="AC927">
        <v>0.49519999999999997</v>
      </c>
      <c r="AD927">
        <v>39</v>
      </c>
      <c r="AE927">
        <v>26</v>
      </c>
      <c r="AF927" s="1">
        <v>6.0909000000000002E-5</v>
      </c>
      <c r="AG927" s="1">
        <v>6.7676999999999996E-6</v>
      </c>
      <c r="AH927" s="1">
        <v>5.4141000000000002E-5</v>
      </c>
      <c r="AI927">
        <v>26</v>
      </c>
      <c r="AJ927">
        <v>0</v>
      </c>
      <c r="AK927">
        <v>25</v>
      </c>
      <c r="AL927">
        <v>0</v>
      </c>
      <c r="AM927">
        <v>0</v>
      </c>
      <c r="AN927">
        <v>0</v>
      </c>
      <c r="AO927">
        <v>0.80827000000000004</v>
      </c>
      <c r="AP927">
        <v>0</v>
      </c>
      <c r="AQ927">
        <v>1</v>
      </c>
      <c r="AR927" t="s">
        <v>95</v>
      </c>
      <c r="AS927" t="s">
        <v>95</v>
      </c>
      <c r="AT927" t="s">
        <v>95</v>
      </c>
      <c r="AU927" t="s">
        <v>95</v>
      </c>
      <c r="AV927" t="s">
        <v>95</v>
      </c>
      <c r="AW927" t="s">
        <v>95</v>
      </c>
      <c r="AX927" t="s">
        <v>95</v>
      </c>
      <c r="AY927" t="s">
        <v>94</v>
      </c>
      <c r="AZ927" t="s">
        <v>95</v>
      </c>
      <c r="BA927" t="s">
        <v>94</v>
      </c>
      <c r="BB927" t="s">
        <v>95</v>
      </c>
      <c r="BC927" t="s">
        <v>94</v>
      </c>
      <c r="BD927" t="s">
        <v>95</v>
      </c>
      <c r="BH927" t="s">
        <v>341</v>
      </c>
      <c r="BI927">
        <v>1</v>
      </c>
      <c r="BJ927" t="s">
        <v>97</v>
      </c>
      <c r="BK927" t="s">
        <v>138</v>
      </c>
      <c r="BL927">
        <v>0</v>
      </c>
      <c r="BM927">
        <v>0</v>
      </c>
      <c r="BN927">
        <v>0</v>
      </c>
      <c r="BO927">
        <v>0</v>
      </c>
      <c r="BP927">
        <v>0</v>
      </c>
      <c r="BQ927">
        <v>0</v>
      </c>
      <c r="BY927">
        <v>1040</v>
      </c>
      <c r="CG927" s="4">
        <v>0</v>
      </c>
      <c r="CH927" s="4">
        <v>0</v>
      </c>
      <c r="CI927" s="5">
        <v>0</v>
      </c>
      <c r="CJ927" s="5">
        <v>0</v>
      </c>
      <c r="CK927" s="5">
        <v>0</v>
      </c>
      <c r="CL927" s="5">
        <v>0</v>
      </c>
    </row>
    <row r="928" spans="1:91" hidden="1" x14ac:dyDescent="0.2">
      <c r="A928" t="s">
        <v>1649</v>
      </c>
      <c r="B928" t="s">
        <v>1607</v>
      </c>
      <c r="C928" t="s">
        <v>1608</v>
      </c>
      <c r="D928">
        <v>3.5</v>
      </c>
      <c r="E928" t="s">
        <v>317</v>
      </c>
      <c r="F928" t="s">
        <v>343</v>
      </c>
      <c r="G928" t="s">
        <v>344</v>
      </c>
      <c r="H928" t="s">
        <v>1611</v>
      </c>
      <c r="I928">
        <v>9.6694000000000002E-2</v>
      </c>
      <c r="J928">
        <v>8.2697999999999994E-2</v>
      </c>
      <c r="K928">
        <v>0.20527000000000001</v>
      </c>
      <c r="L928">
        <v>2033.3</v>
      </c>
      <c r="M928">
        <v>45.447000000000003</v>
      </c>
      <c r="N928">
        <v>35.1</v>
      </c>
      <c r="O928">
        <v>5.0239000000000003</v>
      </c>
      <c r="P928">
        <v>2015.1</v>
      </c>
      <c r="Q928">
        <v>-408.15</v>
      </c>
      <c r="R928">
        <v>0.91964000000000001</v>
      </c>
      <c r="S928">
        <v>0.91376000000000002</v>
      </c>
      <c r="T928">
        <v>0.84433999999999998</v>
      </c>
      <c r="U928">
        <v>0.65674999999999994</v>
      </c>
      <c r="V928">
        <v>0.91793000000000002</v>
      </c>
      <c r="W928">
        <v>0.91402000000000005</v>
      </c>
      <c r="X928">
        <v>0.85326000000000002</v>
      </c>
      <c r="Y928">
        <v>0.66137000000000001</v>
      </c>
      <c r="Z928">
        <v>0.80113000000000001</v>
      </c>
      <c r="AA928">
        <v>0.79166000000000003</v>
      </c>
      <c r="AB928">
        <v>1.3282</v>
      </c>
      <c r="AC928">
        <v>1.0765</v>
      </c>
      <c r="AD928">
        <v>45</v>
      </c>
      <c r="AE928">
        <v>32</v>
      </c>
      <c r="AF928">
        <v>0.25641000000000003</v>
      </c>
      <c r="AG928">
        <v>2.8490000000000001E-2</v>
      </c>
      <c r="AH928">
        <v>0.22792000000000001</v>
      </c>
      <c r="AI928">
        <v>32</v>
      </c>
      <c r="AJ928">
        <v>6</v>
      </c>
      <c r="AK928">
        <v>31</v>
      </c>
      <c r="AL928">
        <v>1</v>
      </c>
      <c r="AM928">
        <v>0</v>
      </c>
      <c r="AN928">
        <v>0</v>
      </c>
      <c r="AO928">
        <v>0.93218000000000001</v>
      </c>
      <c r="AP928">
        <v>0</v>
      </c>
      <c r="AQ928">
        <v>1</v>
      </c>
      <c r="AR928" t="s">
        <v>95</v>
      </c>
      <c r="AS928" t="s">
        <v>95</v>
      </c>
      <c r="AT928" t="s">
        <v>95</v>
      </c>
      <c r="AU928" t="s">
        <v>95</v>
      </c>
      <c r="AV928" t="s">
        <v>95</v>
      </c>
      <c r="AW928" t="s">
        <v>95</v>
      </c>
      <c r="AX928" t="s">
        <v>95</v>
      </c>
      <c r="AY928" t="s">
        <v>95</v>
      </c>
      <c r="AZ928" t="s">
        <v>95</v>
      </c>
      <c r="BA928" t="s">
        <v>95</v>
      </c>
      <c r="BB928" t="s">
        <v>95</v>
      </c>
      <c r="BC928" t="s">
        <v>95</v>
      </c>
      <c r="BD928" t="s">
        <v>95</v>
      </c>
      <c r="BH928" t="s">
        <v>345</v>
      </c>
      <c r="BI928">
        <v>1</v>
      </c>
      <c r="BJ928" t="s">
        <v>97</v>
      </c>
      <c r="BK928" t="s">
        <v>180</v>
      </c>
      <c r="BL928">
        <v>0</v>
      </c>
      <c r="BM928">
        <v>0</v>
      </c>
      <c r="BN928">
        <v>0</v>
      </c>
      <c r="BO928">
        <v>0</v>
      </c>
      <c r="BP928">
        <v>0</v>
      </c>
      <c r="BQ928">
        <v>0</v>
      </c>
      <c r="BY928">
        <v>1041</v>
      </c>
      <c r="CG928" s="4">
        <v>0</v>
      </c>
      <c r="CH928" s="4">
        <v>0</v>
      </c>
      <c r="CI928" s="5">
        <v>0</v>
      </c>
      <c r="CJ928" s="5">
        <v>0</v>
      </c>
      <c r="CK928" s="5">
        <v>0</v>
      </c>
      <c r="CL928" s="5">
        <v>0</v>
      </c>
    </row>
    <row r="929" spans="1:90" hidden="1" x14ac:dyDescent="0.2">
      <c r="A929" t="s">
        <v>1650</v>
      </c>
      <c r="B929" t="s">
        <v>1607</v>
      </c>
      <c r="C929" t="s">
        <v>1608</v>
      </c>
      <c r="D929">
        <v>3.5</v>
      </c>
      <c r="E929" t="s">
        <v>317</v>
      </c>
      <c r="F929" t="s">
        <v>347</v>
      </c>
      <c r="G929" t="s">
        <v>348</v>
      </c>
      <c r="H929" t="s">
        <v>1611</v>
      </c>
      <c r="I929">
        <v>1.3376999999999999</v>
      </c>
      <c r="J929">
        <v>3.0779000000000002E-3</v>
      </c>
      <c r="K929">
        <v>2.1861999999999999E-2</v>
      </c>
      <c r="L929">
        <v>2024.9</v>
      </c>
      <c r="M929">
        <v>3.2852000000000001</v>
      </c>
      <c r="N929">
        <v>38895</v>
      </c>
      <c r="O929">
        <v>1554.6</v>
      </c>
      <c r="P929" s="1">
        <v>157490</v>
      </c>
      <c r="Q929">
        <v>-43.472000000000001</v>
      </c>
      <c r="R929">
        <v>0.79183000000000003</v>
      </c>
      <c r="S929">
        <v>0.77398999999999996</v>
      </c>
      <c r="T929">
        <v>0.31780999999999998</v>
      </c>
      <c r="U929">
        <v>0.10997</v>
      </c>
      <c r="V929">
        <v>-0.10976</v>
      </c>
      <c r="W929">
        <v>-0.17141000000000001</v>
      </c>
      <c r="X929">
        <v>0.73380000000000001</v>
      </c>
      <c r="Y929">
        <v>0.23077</v>
      </c>
      <c r="Z929">
        <v>0.12478</v>
      </c>
      <c r="AA929">
        <v>7.6151999999999997E-2</v>
      </c>
      <c r="AB929">
        <v>0.65166000000000002</v>
      </c>
      <c r="AC929">
        <v>0.37819999999999998</v>
      </c>
      <c r="AD929">
        <v>39</v>
      </c>
      <c r="AE929">
        <v>6</v>
      </c>
      <c r="AF929">
        <v>1.0284E-4</v>
      </c>
      <c r="AG929" s="1">
        <v>2.5711000000000002E-5</v>
      </c>
      <c r="AH929" s="1">
        <v>7.7132000000000006E-5</v>
      </c>
      <c r="AI929">
        <v>26</v>
      </c>
      <c r="AJ929">
        <v>0</v>
      </c>
      <c r="AK929">
        <v>25</v>
      </c>
      <c r="AL929">
        <v>0</v>
      </c>
      <c r="AM929">
        <v>0</v>
      </c>
      <c r="AN929">
        <v>1</v>
      </c>
      <c r="AO929">
        <v>0.19048000000000001</v>
      </c>
      <c r="AP929">
        <v>0</v>
      </c>
      <c r="AQ929">
        <v>1</v>
      </c>
      <c r="AR929" t="s">
        <v>95</v>
      </c>
      <c r="AS929" t="s">
        <v>95</v>
      </c>
      <c r="AT929" t="s">
        <v>95</v>
      </c>
      <c r="AU929" t="s">
        <v>94</v>
      </c>
      <c r="AV929" t="s">
        <v>94</v>
      </c>
      <c r="AW929" t="s">
        <v>94</v>
      </c>
      <c r="AX929" t="s">
        <v>94</v>
      </c>
      <c r="AY929" t="s">
        <v>94</v>
      </c>
      <c r="AZ929" t="s">
        <v>94</v>
      </c>
      <c r="BA929" t="s">
        <v>94</v>
      </c>
      <c r="BB929" t="s">
        <v>94</v>
      </c>
      <c r="BC929" t="s">
        <v>94</v>
      </c>
      <c r="BD929" t="s">
        <v>94</v>
      </c>
      <c r="BH929" t="s">
        <v>341</v>
      </c>
      <c r="BI929">
        <v>1</v>
      </c>
      <c r="BJ929" t="s">
        <v>97</v>
      </c>
      <c r="BK929" t="s">
        <v>138</v>
      </c>
      <c r="BL929">
        <v>0</v>
      </c>
      <c r="BM929">
        <v>0</v>
      </c>
      <c r="BN929">
        <v>0</v>
      </c>
      <c r="BO929">
        <v>0</v>
      </c>
      <c r="BP929">
        <v>0</v>
      </c>
      <c r="BQ929">
        <v>0</v>
      </c>
      <c r="BY929">
        <v>1042</v>
      </c>
      <c r="CG929" s="4">
        <v>0</v>
      </c>
      <c r="CH929" s="4">
        <v>0</v>
      </c>
      <c r="CI929" s="5">
        <v>0</v>
      </c>
      <c r="CJ929" s="5">
        <v>0</v>
      </c>
      <c r="CK929" s="5">
        <v>0</v>
      </c>
      <c r="CL929" s="5">
        <v>0</v>
      </c>
    </row>
    <row r="930" spans="1:90" hidden="1" x14ac:dyDescent="0.2">
      <c r="A930" t="s">
        <v>1651</v>
      </c>
      <c r="B930" t="s">
        <v>1607</v>
      </c>
      <c r="C930" t="s">
        <v>1608</v>
      </c>
      <c r="D930">
        <v>3.5</v>
      </c>
      <c r="E930" t="s">
        <v>317</v>
      </c>
      <c r="F930" t="s">
        <v>350</v>
      </c>
      <c r="G930" t="s">
        <v>351</v>
      </c>
      <c r="H930" t="s">
        <v>1611</v>
      </c>
      <c r="I930">
        <v>0.98809000000000002</v>
      </c>
      <c r="J930">
        <v>0.31900000000000001</v>
      </c>
      <c r="K930">
        <v>6.2714000000000006E-2</v>
      </c>
      <c r="L930">
        <v>2021.4</v>
      </c>
      <c r="M930">
        <v>4.4474</v>
      </c>
      <c r="N930">
        <v>6.8895999999999997</v>
      </c>
      <c r="O930">
        <v>6.5747999999999998</v>
      </c>
      <c r="P930">
        <v>2023.9</v>
      </c>
      <c r="Q930">
        <v>-125.02</v>
      </c>
      <c r="R930">
        <v>0.95898000000000005</v>
      </c>
      <c r="S930">
        <v>0.95598000000000005</v>
      </c>
      <c r="T930">
        <v>0.29146</v>
      </c>
      <c r="U930">
        <v>0.12193</v>
      </c>
      <c r="V930">
        <v>0.93928</v>
      </c>
      <c r="W930">
        <v>0.93638999999999994</v>
      </c>
      <c r="X930">
        <v>0.35460999999999998</v>
      </c>
      <c r="Y930">
        <v>0.16378000000000001</v>
      </c>
      <c r="Z930">
        <v>0.32029999999999997</v>
      </c>
      <c r="AA930">
        <v>0.28793000000000002</v>
      </c>
      <c r="AB930">
        <v>1.1865000000000001</v>
      </c>
      <c r="AC930">
        <v>0.79405999999999999</v>
      </c>
      <c r="AD930">
        <v>45</v>
      </c>
      <c r="AE930">
        <v>9</v>
      </c>
      <c r="AF930">
        <v>0.87087999999999999</v>
      </c>
      <c r="AG930">
        <v>0.14515</v>
      </c>
      <c r="AH930">
        <v>0.72572999999999999</v>
      </c>
      <c r="AI930">
        <v>9</v>
      </c>
      <c r="AJ930">
        <v>1</v>
      </c>
      <c r="AK930">
        <v>8</v>
      </c>
      <c r="AL930">
        <v>1</v>
      </c>
      <c r="AM930">
        <v>0</v>
      </c>
      <c r="AN930">
        <v>1</v>
      </c>
      <c r="AO930">
        <v>0.77358000000000005</v>
      </c>
      <c r="AP930">
        <v>0</v>
      </c>
      <c r="AQ930">
        <v>1</v>
      </c>
      <c r="AR930" t="s">
        <v>95</v>
      </c>
      <c r="AS930" t="s">
        <v>95</v>
      </c>
      <c r="AT930" t="s">
        <v>95</v>
      </c>
      <c r="AU930" t="s">
        <v>95</v>
      </c>
      <c r="AV930" t="s">
        <v>95</v>
      </c>
      <c r="AW930" t="s">
        <v>95</v>
      </c>
      <c r="AX930" t="s">
        <v>95</v>
      </c>
      <c r="AY930" t="s">
        <v>95</v>
      </c>
      <c r="AZ930" t="s">
        <v>95</v>
      </c>
      <c r="BA930" t="s">
        <v>95</v>
      </c>
      <c r="BB930" t="s">
        <v>95</v>
      </c>
      <c r="BC930" t="s">
        <v>95</v>
      </c>
      <c r="BD930" t="s">
        <v>95</v>
      </c>
      <c r="BI930">
        <v>0</v>
      </c>
      <c r="BJ930" t="s">
        <v>137</v>
      </c>
      <c r="BK930" t="s">
        <v>180</v>
      </c>
      <c r="BL930">
        <v>1</v>
      </c>
      <c r="BM930">
        <v>1</v>
      </c>
      <c r="BN930">
        <v>0</v>
      </c>
      <c r="BO930">
        <v>0</v>
      </c>
      <c r="BP930">
        <v>0</v>
      </c>
      <c r="BQ930">
        <v>0</v>
      </c>
      <c r="BY930">
        <v>1043</v>
      </c>
      <c r="CG930" s="4">
        <v>1</v>
      </c>
      <c r="CH930" s="4">
        <v>1</v>
      </c>
      <c r="CI930" s="5">
        <v>0</v>
      </c>
      <c r="CJ930" s="5">
        <v>0</v>
      </c>
      <c r="CK930" s="5">
        <v>0</v>
      </c>
      <c r="CL930" s="5">
        <v>0</v>
      </c>
    </row>
    <row r="931" spans="1:90" hidden="1" x14ac:dyDescent="0.2">
      <c r="A931" t="s">
        <v>1652</v>
      </c>
      <c r="B931" t="s">
        <v>1607</v>
      </c>
      <c r="C931" t="s">
        <v>1608</v>
      </c>
      <c r="D931">
        <v>3.5</v>
      </c>
      <c r="E931" t="s">
        <v>317</v>
      </c>
      <c r="F931" t="s">
        <v>353</v>
      </c>
      <c r="G931" t="s">
        <v>354</v>
      </c>
      <c r="H931" t="s">
        <v>1611</v>
      </c>
      <c r="I931">
        <v>9.6065000000000005</v>
      </c>
      <c r="J931">
        <v>1.2616000000000001</v>
      </c>
      <c r="K931">
        <v>1.4799E-2</v>
      </c>
      <c r="L931">
        <v>2021.1</v>
      </c>
      <c r="M931">
        <v>0.45745000000000002</v>
      </c>
      <c r="N931">
        <v>3.0004</v>
      </c>
      <c r="O931" s="1">
        <v>1.4574E-8</v>
      </c>
      <c r="P931">
        <v>2006.8</v>
      </c>
      <c r="Q931">
        <v>-29.497</v>
      </c>
      <c r="R931">
        <v>0.90402000000000005</v>
      </c>
      <c r="S931">
        <v>0.89663000000000004</v>
      </c>
      <c r="T931">
        <v>0.1525</v>
      </c>
      <c r="U931">
        <v>2.3258000000000001E-2</v>
      </c>
      <c r="V931">
        <v>0.89615</v>
      </c>
      <c r="W931">
        <v>0.89095000000000002</v>
      </c>
      <c r="X931">
        <v>0.15862999999999999</v>
      </c>
      <c r="Y931">
        <v>3.4879E-2</v>
      </c>
      <c r="Z931">
        <v>0.13919999999999999</v>
      </c>
      <c r="AA931">
        <v>9.6165E-2</v>
      </c>
      <c r="AB931">
        <v>0.45668999999999998</v>
      </c>
      <c r="AC931">
        <v>0.24179999999999999</v>
      </c>
      <c r="AD931">
        <v>43</v>
      </c>
      <c r="AE931">
        <v>3</v>
      </c>
      <c r="AF931">
        <v>0.99987000000000004</v>
      </c>
      <c r="AG931">
        <v>0.33328999999999998</v>
      </c>
      <c r="AH931">
        <v>0.66657999999999995</v>
      </c>
      <c r="AI931">
        <v>7</v>
      </c>
      <c r="AJ931">
        <v>0</v>
      </c>
      <c r="AK931">
        <v>6</v>
      </c>
      <c r="AL931">
        <v>0</v>
      </c>
      <c r="AM931">
        <v>0</v>
      </c>
      <c r="AN931">
        <v>1</v>
      </c>
      <c r="AO931">
        <v>0.27272999999999997</v>
      </c>
      <c r="AP931">
        <v>0</v>
      </c>
      <c r="AQ931">
        <v>1</v>
      </c>
      <c r="AR931" t="s">
        <v>95</v>
      </c>
      <c r="AS931" t="s">
        <v>96</v>
      </c>
      <c r="AT931" t="s">
        <v>94</v>
      </c>
      <c r="AU931" t="s">
        <v>94</v>
      </c>
      <c r="AV931" t="s">
        <v>94</v>
      </c>
      <c r="AW931" t="s">
        <v>94</v>
      </c>
      <c r="AX931" t="s">
        <v>94</v>
      </c>
      <c r="AY931" t="s">
        <v>95</v>
      </c>
      <c r="AZ931" t="s">
        <v>94</v>
      </c>
      <c r="BA931" t="s">
        <v>96</v>
      </c>
      <c r="BB931" t="s">
        <v>96</v>
      </c>
      <c r="BC931" t="s">
        <v>96</v>
      </c>
      <c r="BD931" t="s">
        <v>96</v>
      </c>
      <c r="BH931" t="s">
        <v>341</v>
      </c>
      <c r="BI931">
        <v>1</v>
      </c>
      <c r="BJ931" t="s">
        <v>97</v>
      </c>
      <c r="BK931" t="s">
        <v>138</v>
      </c>
      <c r="BL931">
        <v>0</v>
      </c>
      <c r="BM931">
        <v>0</v>
      </c>
      <c r="BN931">
        <v>0</v>
      </c>
      <c r="BO931">
        <v>0</v>
      </c>
      <c r="BP931">
        <v>0</v>
      </c>
      <c r="BQ931">
        <v>0</v>
      </c>
      <c r="BY931">
        <v>1044</v>
      </c>
      <c r="CG931" s="4">
        <v>0</v>
      </c>
      <c r="CH931" s="4">
        <v>0</v>
      </c>
      <c r="CI931" s="5">
        <v>0</v>
      </c>
      <c r="CJ931" s="5">
        <v>0</v>
      </c>
      <c r="CK931" s="5">
        <v>0</v>
      </c>
      <c r="CL931" s="5">
        <v>0</v>
      </c>
    </row>
    <row r="932" spans="1:90" hidden="1" x14ac:dyDescent="0.2">
      <c r="A932" t="s">
        <v>1653</v>
      </c>
      <c r="B932" t="s">
        <v>1607</v>
      </c>
      <c r="C932" t="s">
        <v>1608</v>
      </c>
      <c r="D932">
        <v>3.5</v>
      </c>
      <c r="E932" t="s">
        <v>317</v>
      </c>
      <c r="F932" t="s">
        <v>356</v>
      </c>
      <c r="G932" t="s">
        <v>357</v>
      </c>
      <c r="H932" t="s">
        <v>1611</v>
      </c>
      <c r="I932">
        <v>57.767000000000003</v>
      </c>
      <c r="J932">
        <v>1.3646000000000001E-3</v>
      </c>
      <c r="K932">
        <v>3.8427999999999999E-3</v>
      </c>
      <c r="L932">
        <v>2015.5</v>
      </c>
      <c r="M932">
        <v>7.6072000000000001E-2</v>
      </c>
      <c r="N932">
        <v>0.18004000000000001</v>
      </c>
      <c r="O932">
        <v>1555</v>
      </c>
      <c r="P932" s="1">
        <v>157460</v>
      </c>
      <c r="Q932">
        <v>-7.6571999999999996</v>
      </c>
      <c r="R932">
        <v>1</v>
      </c>
      <c r="S932">
        <v>1</v>
      </c>
      <c r="T932" s="1">
        <v>1.0534E-14</v>
      </c>
      <c r="U932" s="1">
        <v>3.2081999999999999E-15</v>
      </c>
      <c r="V932">
        <v>-0.25</v>
      </c>
      <c r="W932">
        <v>-0.30952000000000002</v>
      </c>
      <c r="X932">
        <v>8.0516000000000004E-2</v>
      </c>
      <c r="Y932">
        <v>3.6007999999999998E-2</v>
      </c>
      <c r="Z932">
        <v>0.48024</v>
      </c>
      <c r="AA932">
        <v>0.45549000000000001</v>
      </c>
      <c r="AB932">
        <v>5.1920000000000001E-2</v>
      </c>
      <c r="AC932">
        <v>4.4664000000000002E-2</v>
      </c>
      <c r="AD932">
        <v>45</v>
      </c>
      <c r="AE932">
        <v>9</v>
      </c>
      <c r="AF932">
        <v>1</v>
      </c>
      <c r="AG932">
        <v>1</v>
      </c>
      <c r="AH932">
        <v>0</v>
      </c>
      <c r="AI932">
        <v>9</v>
      </c>
      <c r="AJ932">
        <v>8</v>
      </c>
      <c r="AK932">
        <v>8</v>
      </c>
      <c r="AL932">
        <v>0</v>
      </c>
      <c r="AM932">
        <v>0</v>
      </c>
      <c r="AN932">
        <v>0</v>
      </c>
      <c r="AO932">
        <v>0.88888999999999996</v>
      </c>
      <c r="AP932">
        <v>1</v>
      </c>
      <c r="AQ932">
        <v>1</v>
      </c>
      <c r="AR932" t="s">
        <v>95</v>
      </c>
      <c r="AS932" t="s">
        <v>95</v>
      </c>
      <c r="AT932" t="s">
        <v>95</v>
      </c>
      <c r="AU932" t="s">
        <v>95</v>
      </c>
      <c r="AV932" t="s">
        <v>95</v>
      </c>
      <c r="AW932" t="s">
        <v>95</v>
      </c>
      <c r="AX932" t="s">
        <v>95</v>
      </c>
      <c r="AY932" t="s">
        <v>94</v>
      </c>
      <c r="AZ932" t="s">
        <v>95</v>
      </c>
      <c r="BA932" t="s">
        <v>94</v>
      </c>
      <c r="BB932" t="s">
        <v>95</v>
      </c>
      <c r="BC932" t="s">
        <v>94</v>
      </c>
      <c r="BD932" t="s">
        <v>95</v>
      </c>
      <c r="BH932" t="s">
        <v>189</v>
      </c>
      <c r="BI932">
        <v>0</v>
      </c>
      <c r="BJ932" t="s">
        <v>137</v>
      </c>
      <c r="BK932" t="s">
        <v>180</v>
      </c>
      <c r="BL932">
        <v>0</v>
      </c>
      <c r="BM932">
        <v>1</v>
      </c>
      <c r="BN932">
        <v>0</v>
      </c>
      <c r="BO932">
        <v>0</v>
      </c>
      <c r="BP932">
        <v>0</v>
      </c>
      <c r="BQ932">
        <v>0</v>
      </c>
      <c r="BY932">
        <v>1045</v>
      </c>
      <c r="CG932" s="4">
        <v>0</v>
      </c>
      <c r="CH932" s="4">
        <v>1</v>
      </c>
      <c r="CI932" s="5">
        <v>0</v>
      </c>
      <c r="CJ932" s="5">
        <v>0</v>
      </c>
      <c r="CK932" s="5">
        <v>0</v>
      </c>
      <c r="CL932" s="5">
        <v>0</v>
      </c>
    </row>
    <row r="933" spans="1:90" hidden="1" x14ac:dyDescent="0.2">
      <c r="A933" t="s">
        <v>1654</v>
      </c>
      <c r="B933" t="s">
        <v>1607</v>
      </c>
      <c r="C933" t="s">
        <v>1608</v>
      </c>
      <c r="D933">
        <v>3.5</v>
      </c>
      <c r="E933" t="s">
        <v>317</v>
      </c>
      <c r="F933" t="s">
        <v>359</v>
      </c>
      <c r="G933" t="s">
        <v>360</v>
      </c>
      <c r="H933" t="s">
        <v>1611</v>
      </c>
      <c r="I933">
        <v>18.048999999999999</v>
      </c>
      <c r="J933">
        <v>1.0736000000000001E-3</v>
      </c>
      <c r="K933">
        <v>7.6831000000000002E-4</v>
      </c>
      <c r="L933">
        <v>2016</v>
      </c>
      <c r="M933">
        <v>0.24348</v>
      </c>
      <c r="N933">
        <v>0.31641999999999998</v>
      </c>
      <c r="O933">
        <v>1555</v>
      </c>
      <c r="P933" s="1">
        <v>157450</v>
      </c>
      <c r="Q933">
        <v>-1.5302</v>
      </c>
      <c r="R933">
        <v>1</v>
      </c>
      <c r="S933">
        <v>1</v>
      </c>
      <c r="T933" s="1">
        <v>9.9670999999999996E-10</v>
      </c>
      <c r="U933" s="1">
        <v>1.6843999999999999E-10</v>
      </c>
      <c r="V933">
        <v>-2.7778000000000001E-2</v>
      </c>
      <c r="W933">
        <v>-8.8234999999999994E-2</v>
      </c>
      <c r="X933">
        <v>2.9597999999999999E-2</v>
      </c>
      <c r="Y933">
        <v>4.8659000000000003E-3</v>
      </c>
      <c r="Z933">
        <v>7.8947000000000003E-2</v>
      </c>
      <c r="AA933">
        <v>2.4767999999999998E-2</v>
      </c>
      <c r="AB933">
        <v>2.802E-2</v>
      </c>
      <c r="AC933">
        <v>1.1795E-2</v>
      </c>
      <c r="AD933">
        <v>37</v>
      </c>
      <c r="AE933">
        <v>1</v>
      </c>
      <c r="AF933">
        <v>0.56899</v>
      </c>
      <c r="AG933">
        <v>0.56899</v>
      </c>
      <c r="AH933">
        <v>0</v>
      </c>
      <c r="AI933">
        <v>1</v>
      </c>
      <c r="AJ933">
        <v>0</v>
      </c>
      <c r="AK933">
        <v>0</v>
      </c>
      <c r="AL933">
        <v>0</v>
      </c>
      <c r="AM933">
        <v>0</v>
      </c>
      <c r="AP933">
        <v>1</v>
      </c>
      <c r="AQ933">
        <v>1</v>
      </c>
      <c r="AR933" t="s">
        <v>95</v>
      </c>
      <c r="AS933" t="s">
        <v>96</v>
      </c>
      <c r="AT933" t="s">
        <v>94</v>
      </c>
      <c r="AU933" t="s">
        <v>94</v>
      </c>
      <c r="AV933" t="s">
        <v>94</v>
      </c>
      <c r="AW933" t="s">
        <v>94</v>
      </c>
      <c r="AX933" t="s">
        <v>94</v>
      </c>
      <c r="AY933" t="s">
        <v>94</v>
      </c>
      <c r="AZ933" t="s">
        <v>94</v>
      </c>
      <c r="BA933" t="s">
        <v>96</v>
      </c>
      <c r="BB933" t="s">
        <v>96</v>
      </c>
      <c r="BC933" t="s">
        <v>96</v>
      </c>
      <c r="BD933" t="s">
        <v>96</v>
      </c>
      <c r="BH933" t="s">
        <v>341</v>
      </c>
      <c r="BI933">
        <v>1</v>
      </c>
      <c r="BJ933" t="s">
        <v>97</v>
      </c>
      <c r="BK933" t="s">
        <v>138</v>
      </c>
      <c r="BL933">
        <v>0</v>
      </c>
      <c r="BM933">
        <v>0</v>
      </c>
      <c r="BN933">
        <v>0</v>
      </c>
      <c r="BO933">
        <v>0</v>
      </c>
      <c r="BP933">
        <v>0</v>
      </c>
      <c r="BQ933">
        <v>0</v>
      </c>
      <c r="BY933">
        <v>1046</v>
      </c>
      <c r="CG933" s="4">
        <v>0</v>
      </c>
      <c r="CH933" s="4">
        <v>0</v>
      </c>
      <c r="CI933" s="5">
        <v>0</v>
      </c>
      <c r="CJ933" s="5">
        <v>0</v>
      </c>
      <c r="CK933" s="5">
        <v>0</v>
      </c>
      <c r="CL933" s="5">
        <v>0</v>
      </c>
    </row>
    <row r="934" spans="1:90" hidden="1" x14ac:dyDescent="0.2">
      <c r="A934" t="s">
        <v>1655</v>
      </c>
      <c r="B934" t="s">
        <v>1607</v>
      </c>
      <c r="C934" t="s">
        <v>1608</v>
      </c>
      <c r="D934">
        <v>3.5</v>
      </c>
      <c r="E934" t="s">
        <v>317</v>
      </c>
      <c r="F934" t="s">
        <v>362</v>
      </c>
      <c r="G934" t="s">
        <v>357</v>
      </c>
      <c r="H934" t="s">
        <v>1611</v>
      </c>
      <c r="J934">
        <v>1.9090999999999999E-3</v>
      </c>
      <c r="K934">
        <v>9.5758000000000006E-3</v>
      </c>
      <c r="O934">
        <v>1554.9</v>
      </c>
      <c r="P934" s="1">
        <v>157480</v>
      </c>
      <c r="Q934">
        <v>-19.082000000000001</v>
      </c>
      <c r="V934">
        <v>-0.23702000000000001</v>
      </c>
      <c r="W934">
        <v>-0.29592000000000002</v>
      </c>
      <c r="X934">
        <v>0.20166999999999999</v>
      </c>
      <c r="Y934">
        <v>8.8275999999999993E-2</v>
      </c>
      <c r="Z934">
        <v>0.47039999999999998</v>
      </c>
      <c r="AA934">
        <v>0.44518000000000002</v>
      </c>
      <c r="AB934">
        <v>0.13195999999999999</v>
      </c>
      <c r="AC934">
        <v>0.11169999999999999</v>
      </c>
      <c r="AD934">
        <v>45</v>
      </c>
      <c r="AE934">
        <v>9</v>
      </c>
      <c r="AI934">
        <v>9</v>
      </c>
      <c r="AJ934">
        <v>7</v>
      </c>
      <c r="AK934">
        <v>8</v>
      </c>
      <c r="AL934">
        <v>1</v>
      </c>
      <c r="AM934">
        <v>0</v>
      </c>
      <c r="AN934">
        <v>1</v>
      </c>
      <c r="AO934">
        <v>0.90613999999999995</v>
      </c>
      <c r="AP934">
        <v>1</v>
      </c>
      <c r="AQ934">
        <v>1</v>
      </c>
      <c r="AR934" t="s">
        <v>96</v>
      </c>
      <c r="AS934" t="s">
        <v>95</v>
      </c>
      <c r="AT934" t="s">
        <v>95</v>
      </c>
      <c r="AU934" t="s">
        <v>95</v>
      </c>
      <c r="AV934" t="s">
        <v>95</v>
      </c>
      <c r="AW934" t="s">
        <v>95</v>
      </c>
      <c r="AX934" t="s">
        <v>95</v>
      </c>
      <c r="AY934" t="s">
        <v>94</v>
      </c>
      <c r="AZ934" t="s">
        <v>95</v>
      </c>
      <c r="BA934" t="s">
        <v>96</v>
      </c>
      <c r="BB934" t="s">
        <v>95</v>
      </c>
      <c r="BC934" t="s">
        <v>95</v>
      </c>
      <c r="BD934" t="s">
        <v>95</v>
      </c>
      <c r="BH934" t="s">
        <v>189</v>
      </c>
      <c r="BI934">
        <v>0</v>
      </c>
      <c r="BJ934" t="s">
        <v>137</v>
      </c>
      <c r="BK934" t="s">
        <v>180</v>
      </c>
      <c r="BL934">
        <v>0</v>
      </c>
      <c r="BM934">
        <v>1</v>
      </c>
      <c r="BN934">
        <v>0</v>
      </c>
      <c r="BO934">
        <v>0</v>
      </c>
      <c r="BP934">
        <v>0</v>
      </c>
      <c r="BQ934">
        <v>0</v>
      </c>
      <c r="BY934">
        <v>1047</v>
      </c>
      <c r="CG934" s="4">
        <v>0</v>
      </c>
      <c r="CH934" s="4">
        <v>1</v>
      </c>
      <c r="CI934" s="5">
        <v>0</v>
      </c>
      <c r="CJ934" s="5">
        <v>0</v>
      </c>
      <c r="CK934" s="5">
        <v>0</v>
      </c>
      <c r="CL934" s="5">
        <v>0</v>
      </c>
    </row>
    <row r="935" spans="1:90" hidden="1" x14ac:dyDescent="0.2">
      <c r="A935" t="s">
        <v>1656</v>
      </c>
      <c r="B935" t="s">
        <v>1607</v>
      </c>
      <c r="C935" t="s">
        <v>1608</v>
      </c>
      <c r="D935">
        <v>3.5</v>
      </c>
      <c r="E935" t="s">
        <v>317</v>
      </c>
      <c r="F935" t="s">
        <v>364</v>
      </c>
      <c r="G935" t="s">
        <v>360</v>
      </c>
      <c r="H935" t="s">
        <v>1611</v>
      </c>
      <c r="K935">
        <v>1.8798E-3</v>
      </c>
      <c r="Q935">
        <v>-3.7444000000000002</v>
      </c>
      <c r="Z935">
        <v>0.14297000000000001</v>
      </c>
      <c r="AA935">
        <v>9.3997999999999998E-2</v>
      </c>
      <c r="AB935">
        <v>5.0470000000000001E-2</v>
      </c>
      <c r="AC935">
        <v>2.7630999999999999E-2</v>
      </c>
      <c r="AD935">
        <v>38</v>
      </c>
      <c r="AE935">
        <v>2</v>
      </c>
      <c r="AI935">
        <v>2</v>
      </c>
      <c r="AJ935">
        <v>0</v>
      </c>
      <c r="AK935">
        <v>1</v>
      </c>
      <c r="AL935">
        <v>0</v>
      </c>
      <c r="AM935">
        <v>0</v>
      </c>
      <c r="AN935">
        <v>0</v>
      </c>
      <c r="AO935">
        <v>0.44535999999999998</v>
      </c>
      <c r="AP935">
        <v>1</v>
      </c>
      <c r="AQ935">
        <v>1</v>
      </c>
      <c r="AR935" t="s">
        <v>96</v>
      </c>
      <c r="AS935" t="s">
        <v>96</v>
      </c>
      <c r="AT935" t="s">
        <v>94</v>
      </c>
      <c r="AU935" t="s">
        <v>95</v>
      </c>
      <c r="AV935" t="s">
        <v>95</v>
      </c>
      <c r="AW935" t="s">
        <v>95</v>
      </c>
      <c r="AX935" t="s">
        <v>94</v>
      </c>
      <c r="AY935" t="s">
        <v>94</v>
      </c>
      <c r="AZ935" t="s">
        <v>94</v>
      </c>
      <c r="BA935" t="s">
        <v>96</v>
      </c>
      <c r="BB935" t="s">
        <v>96</v>
      </c>
      <c r="BC935" t="s">
        <v>96</v>
      </c>
      <c r="BD935" t="s">
        <v>96</v>
      </c>
      <c r="BH935" t="s">
        <v>341</v>
      </c>
      <c r="BI935">
        <v>1</v>
      </c>
      <c r="BJ935" t="s">
        <v>97</v>
      </c>
      <c r="BK935" t="s">
        <v>138</v>
      </c>
      <c r="BL935">
        <v>0</v>
      </c>
      <c r="BM935">
        <v>0</v>
      </c>
      <c r="BN935">
        <v>0</v>
      </c>
      <c r="BO935">
        <v>0</v>
      </c>
      <c r="BP935">
        <v>0</v>
      </c>
      <c r="BQ935">
        <v>0</v>
      </c>
      <c r="BY935">
        <v>1048</v>
      </c>
      <c r="CG935" s="4">
        <v>0</v>
      </c>
      <c r="CH935" s="4">
        <v>0</v>
      </c>
      <c r="CI935" s="5">
        <v>0</v>
      </c>
      <c r="CJ935" s="5">
        <v>0</v>
      </c>
      <c r="CK935" s="5">
        <v>0</v>
      </c>
      <c r="CL935" s="5">
        <v>0</v>
      </c>
    </row>
    <row r="936" spans="1:90" hidden="1" x14ac:dyDescent="0.2">
      <c r="A936" t="s">
        <v>1657</v>
      </c>
      <c r="B936" t="s">
        <v>1607</v>
      </c>
      <c r="C936" t="s">
        <v>1608</v>
      </c>
      <c r="D936">
        <v>3.5</v>
      </c>
      <c r="E936" t="s">
        <v>317</v>
      </c>
      <c r="F936" t="s">
        <v>366</v>
      </c>
      <c r="G936" t="s">
        <v>351</v>
      </c>
      <c r="H936" t="s">
        <v>1611</v>
      </c>
      <c r="I936">
        <v>0.11197</v>
      </c>
      <c r="J936">
        <v>0.11197</v>
      </c>
      <c r="K936">
        <v>0.26468999999999998</v>
      </c>
      <c r="L936">
        <v>2126.1</v>
      </c>
      <c r="M936">
        <v>39.247999999999998</v>
      </c>
      <c r="N936" s="1">
        <v>1438600</v>
      </c>
      <c r="O936">
        <v>6.9741</v>
      </c>
      <c r="P936">
        <v>2016.8</v>
      </c>
      <c r="Q936">
        <v>-526.58000000000004</v>
      </c>
      <c r="R936">
        <v>0.98182999999999998</v>
      </c>
      <c r="S936">
        <v>0.98050000000000004</v>
      </c>
      <c r="T936">
        <v>0.54669999999999996</v>
      </c>
      <c r="U936">
        <v>0.43561</v>
      </c>
      <c r="V936">
        <v>0.98182999999999998</v>
      </c>
      <c r="W936">
        <v>0.98096000000000005</v>
      </c>
      <c r="X936">
        <v>0.54669000000000001</v>
      </c>
      <c r="Y936">
        <v>0.43561</v>
      </c>
      <c r="Z936">
        <v>0.71860000000000002</v>
      </c>
      <c r="AA936">
        <v>0.70520000000000005</v>
      </c>
      <c r="AB936">
        <v>2.1511999999999998</v>
      </c>
      <c r="AC936">
        <v>1.6858</v>
      </c>
      <c r="AD936">
        <v>45</v>
      </c>
      <c r="AE936">
        <v>36</v>
      </c>
      <c r="AF936" s="1">
        <v>1.0427E-5</v>
      </c>
      <c r="AG936" s="1">
        <v>6.9513E-7</v>
      </c>
      <c r="AH936" s="1">
        <v>9.7318000000000006E-6</v>
      </c>
      <c r="AI936">
        <v>36</v>
      </c>
      <c r="AJ936">
        <v>1</v>
      </c>
      <c r="AK936">
        <v>35</v>
      </c>
      <c r="AL936">
        <v>0</v>
      </c>
      <c r="AM936">
        <v>0</v>
      </c>
      <c r="AN936">
        <v>0</v>
      </c>
      <c r="AO936">
        <v>0.89919000000000004</v>
      </c>
      <c r="AP936">
        <v>0</v>
      </c>
      <c r="AQ936">
        <v>1</v>
      </c>
      <c r="AR936" t="s">
        <v>95</v>
      </c>
      <c r="AS936" t="s">
        <v>95</v>
      </c>
      <c r="AT936" t="s">
        <v>95</v>
      </c>
      <c r="AU936" t="s">
        <v>95</v>
      </c>
      <c r="AV936" t="s">
        <v>95</v>
      </c>
      <c r="AW936" t="s">
        <v>95</v>
      </c>
      <c r="AX936" t="s">
        <v>95</v>
      </c>
      <c r="AY936" t="s">
        <v>94</v>
      </c>
      <c r="AZ936" t="s">
        <v>95</v>
      </c>
      <c r="BA936" t="s">
        <v>94</v>
      </c>
      <c r="BB936" t="s">
        <v>95</v>
      </c>
      <c r="BC936" t="s">
        <v>94</v>
      </c>
      <c r="BD936" t="s">
        <v>95</v>
      </c>
      <c r="BI936">
        <v>0</v>
      </c>
      <c r="BJ936" t="s">
        <v>137</v>
      </c>
      <c r="BK936" t="s">
        <v>180</v>
      </c>
      <c r="BL936">
        <v>1</v>
      </c>
      <c r="BM936">
        <v>1</v>
      </c>
      <c r="BN936">
        <v>0</v>
      </c>
      <c r="BO936">
        <v>0</v>
      </c>
      <c r="BP936">
        <v>0</v>
      </c>
      <c r="BQ936">
        <v>0</v>
      </c>
      <c r="BY936">
        <v>1049</v>
      </c>
      <c r="CG936" s="4">
        <v>1</v>
      </c>
      <c r="CH936" s="4">
        <v>1</v>
      </c>
      <c r="CI936" s="5">
        <v>0</v>
      </c>
      <c r="CJ936" s="5">
        <v>0</v>
      </c>
      <c r="CK936" s="5">
        <v>0</v>
      </c>
      <c r="CL936" s="5">
        <v>0</v>
      </c>
    </row>
    <row r="937" spans="1:90" hidden="1" x14ac:dyDescent="0.2">
      <c r="A937" t="s">
        <v>1658</v>
      </c>
      <c r="B937" t="s">
        <v>1607</v>
      </c>
      <c r="C937" t="s">
        <v>1608</v>
      </c>
      <c r="D937">
        <v>3.5</v>
      </c>
      <c r="E937" t="s">
        <v>317</v>
      </c>
      <c r="F937" t="s">
        <v>368</v>
      </c>
      <c r="G937" t="s">
        <v>354</v>
      </c>
      <c r="H937" t="s">
        <v>1611</v>
      </c>
      <c r="I937">
        <v>0.26219999999999999</v>
      </c>
      <c r="J937">
        <v>0.26205000000000001</v>
      </c>
      <c r="K937">
        <v>2.8389999999999999E-2</v>
      </c>
      <c r="L937">
        <v>2064</v>
      </c>
      <c r="M937">
        <v>16.760000000000002</v>
      </c>
      <c r="N937" s="1">
        <v>149580</v>
      </c>
      <c r="O937">
        <v>9.9772E-2</v>
      </c>
      <c r="P937">
        <v>2009.7</v>
      </c>
      <c r="Q937">
        <v>-56.482999999999997</v>
      </c>
      <c r="R937">
        <v>0.53949000000000003</v>
      </c>
      <c r="S937">
        <v>0.50407000000000002</v>
      </c>
      <c r="T937">
        <v>0.45629999999999998</v>
      </c>
      <c r="U937">
        <v>0.24038000000000001</v>
      </c>
      <c r="V937">
        <v>0.53949000000000003</v>
      </c>
      <c r="W937">
        <v>0.51646000000000003</v>
      </c>
      <c r="X937">
        <v>0.45629999999999998</v>
      </c>
      <c r="Y937">
        <v>0.24041000000000001</v>
      </c>
      <c r="Z937">
        <v>0.27453</v>
      </c>
      <c r="AA937">
        <v>0.23826</v>
      </c>
      <c r="AB937">
        <v>0.57272000000000001</v>
      </c>
      <c r="AC937">
        <v>0.41889999999999999</v>
      </c>
      <c r="AD937">
        <v>43</v>
      </c>
      <c r="AE937">
        <v>10</v>
      </c>
      <c r="AF937" s="1">
        <v>2.0057000000000001E-5</v>
      </c>
      <c r="AG937" s="1">
        <v>6.6856E-6</v>
      </c>
      <c r="AH937" s="1">
        <v>1.3371E-5</v>
      </c>
      <c r="AI937">
        <v>34</v>
      </c>
      <c r="AJ937">
        <v>0</v>
      </c>
      <c r="AK937">
        <v>33</v>
      </c>
      <c r="AL937">
        <v>0</v>
      </c>
      <c r="AM937">
        <v>0</v>
      </c>
      <c r="AN937">
        <v>1</v>
      </c>
      <c r="AO937">
        <v>0.5</v>
      </c>
      <c r="AP937">
        <v>0</v>
      </c>
      <c r="AQ937">
        <v>1</v>
      </c>
      <c r="AR937" t="s">
        <v>94</v>
      </c>
      <c r="AS937" t="s">
        <v>95</v>
      </c>
      <c r="AT937" t="s">
        <v>95</v>
      </c>
      <c r="AU937" t="s">
        <v>94</v>
      </c>
      <c r="AV937" t="s">
        <v>94</v>
      </c>
      <c r="AW937" t="s">
        <v>94</v>
      </c>
      <c r="AX937" t="s">
        <v>94</v>
      </c>
      <c r="AY937" t="s">
        <v>94</v>
      </c>
      <c r="AZ937" t="s">
        <v>94</v>
      </c>
      <c r="BA937" t="s">
        <v>94</v>
      </c>
      <c r="BB937" t="s">
        <v>94</v>
      </c>
      <c r="BC937" t="s">
        <v>94</v>
      </c>
      <c r="BD937" t="s">
        <v>94</v>
      </c>
      <c r="BH937" t="s">
        <v>341</v>
      </c>
      <c r="BI937">
        <v>1</v>
      </c>
      <c r="BJ937" t="s">
        <v>97</v>
      </c>
      <c r="BK937" t="s">
        <v>138</v>
      </c>
      <c r="BL937">
        <v>0</v>
      </c>
      <c r="BM937">
        <v>0</v>
      </c>
      <c r="BN937">
        <v>0</v>
      </c>
      <c r="BO937">
        <v>0</v>
      </c>
      <c r="BP937">
        <v>0</v>
      </c>
      <c r="BQ937">
        <v>0</v>
      </c>
      <c r="BY937">
        <v>1050</v>
      </c>
      <c r="CG937" s="4">
        <v>0</v>
      </c>
      <c r="CH937" s="4">
        <v>0</v>
      </c>
      <c r="CI937" s="5">
        <v>0</v>
      </c>
      <c r="CJ937" s="5">
        <v>0</v>
      </c>
      <c r="CK937" s="5">
        <v>0</v>
      </c>
      <c r="CL937" s="5">
        <v>0</v>
      </c>
    </row>
    <row r="938" spans="1:90" hidden="1" x14ac:dyDescent="0.2">
      <c r="A938" t="s">
        <v>1659</v>
      </c>
      <c r="B938" t="s">
        <v>1607</v>
      </c>
      <c r="C938" t="s">
        <v>1608</v>
      </c>
      <c r="D938">
        <v>4.0999999999999996</v>
      </c>
      <c r="E938" t="s">
        <v>129</v>
      </c>
      <c r="F938" t="s">
        <v>130</v>
      </c>
      <c r="G938" t="s">
        <v>131</v>
      </c>
      <c r="H938" t="s">
        <v>1611</v>
      </c>
      <c r="I938">
        <v>2.0768</v>
      </c>
      <c r="J938">
        <v>6.1342000000000001E-2</v>
      </c>
      <c r="K938">
        <v>2.702</v>
      </c>
      <c r="L938">
        <v>2011.5</v>
      </c>
      <c r="M938">
        <v>2.1160000000000001</v>
      </c>
      <c r="N938">
        <v>49.475000000000001</v>
      </c>
      <c r="O938">
        <v>1.0089999999999999</v>
      </c>
      <c r="P938">
        <v>1959</v>
      </c>
      <c r="Q938">
        <v>-5411.4</v>
      </c>
      <c r="R938">
        <v>0.66923999999999995</v>
      </c>
      <c r="S938">
        <v>0.61087999999999998</v>
      </c>
      <c r="T938">
        <v>16.100000000000001</v>
      </c>
      <c r="U938">
        <v>9.5053000000000001</v>
      </c>
      <c r="V938">
        <v>0.24318999999999999</v>
      </c>
      <c r="W938">
        <v>0.15909999999999999</v>
      </c>
      <c r="X938">
        <v>24.353999999999999</v>
      </c>
      <c r="Y938">
        <v>20.169</v>
      </c>
      <c r="Z938">
        <v>0.34157999999999999</v>
      </c>
      <c r="AA938">
        <v>0.26843</v>
      </c>
      <c r="AB938">
        <v>22.716000000000001</v>
      </c>
      <c r="AC938">
        <v>17.416</v>
      </c>
      <c r="AD938">
        <v>21</v>
      </c>
      <c r="AE938">
        <v>14</v>
      </c>
      <c r="AF938">
        <v>2.0211999999999999</v>
      </c>
      <c r="AG938">
        <v>0.22996</v>
      </c>
      <c r="AH938">
        <v>1.7912999999999999</v>
      </c>
      <c r="AI938">
        <v>14</v>
      </c>
      <c r="AJ938">
        <v>9</v>
      </c>
      <c r="AK938">
        <v>3</v>
      </c>
      <c r="AL938">
        <v>1</v>
      </c>
      <c r="AM938">
        <v>1</v>
      </c>
      <c r="AN938">
        <v>1</v>
      </c>
      <c r="AO938">
        <v>0.86177999999999999</v>
      </c>
      <c r="AP938">
        <v>0</v>
      </c>
      <c r="AQ938">
        <v>1</v>
      </c>
      <c r="AR938" t="s">
        <v>94</v>
      </c>
      <c r="AS938" t="s">
        <v>95</v>
      </c>
      <c r="AT938" t="s">
        <v>95</v>
      </c>
      <c r="AU938" t="s">
        <v>94</v>
      </c>
      <c r="AV938" t="s">
        <v>95</v>
      </c>
      <c r="AW938" t="s">
        <v>94</v>
      </c>
      <c r="AX938" t="s">
        <v>95</v>
      </c>
      <c r="AY938" t="s">
        <v>95</v>
      </c>
      <c r="AZ938" t="s">
        <v>95</v>
      </c>
      <c r="BA938" t="s">
        <v>94</v>
      </c>
      <c r="BB938" t="s">
        <v>94</v>
      </c>
      <c r="BC938" t="s">
        <v>96</v>
      </c>
      <c r="BD938" t="s">
        <v>94</v>
      </c>
      <c r="BI938">
        <v>0</v>
      </c>
      <c r="BJ938" t="s">
        <v>132</v>
      </c>
      <c r="BK938" t="s">
        <v>133</v>
      </c>
      <c r="BL938">
        <v>1</v>
      </c>
      <c r="BM938">
        <v>1</v>
      </c>
      <c r="BN938">
        <v>0</v>
      </c>
      <c r="BO938">
        <v>0</v>
      </c>
      <c r="BQ938">
        <v>0</v>
      </c>
      <c r="BY938">
        <v>1051</v>
      </c>
      <c r="CG938" s="4">
        <v>1</v>
      </c>
      <c r="CH938" s="4">
        <v>1</v>
      </c>
      <c r="CI938" s="5">
        <v>0</v>
      </c>
      <c r="CJ938" s="5">
        <v>0</v>
      </c>
      <c r="CK938" s="5">
        <v>0</v>
      </c>
      <c r="CL938" s="5">
        <v>0</v>
      </c>
    </row>
    <row r="939" spans="1:90" hidden="1" x14ac:dyDescent="0.2">
      <c r="A939" t="s">
        <v>1660</v>
      </c>
      <c r="B939" t="s">
        <v>1607</v>
      </c>
      <c r="C939" t="s">
        <v>1608</v>
      </c>
      <c r="D939">
        <v>4.0999999999999996</v>
      </c>
      <c r="E939" t="s">
        <v>129</v>
      </c>
      <c r="F939" t="s">
        <v>135</v>
      </c>
      <c r="G939" t="s">
        <v>136</v>
      </c>
      <c r="H939" t="s">
        <v>1611</v>
      </c>
      <c r="I939">
        <v>0.59157000000000004</v>
      </c>
      <c r="J939">
        <v>0.46066000000000001</v>
      </c>
      <c r="K939">
        <v>7.5149999999999997</v>
      </c>
      <c r="L939">
        <v>2015.5</v>
      </c>
      <c r="M939">
        <v>7.4283999999999999</v>
      </c>
      <c r="N939">
        <v>222.12</v>
      </c>
      <c r="O939">
        <v>2.2225000000000002E-2</v>
      </c>
      <c r="P939">
        <v>1996.8</v>
      </c>
      <c r="Q939">
        <v>-15080</v>
      </c>
      <c r="R939">
        <v>0.96323999999999999</v>
      </c>
      <c r="S939">
        <v>0.94945000000000002</v>
      </c>
      <c r="T939">
        <v>5.9283999999999999</v>
      </c>
      <c r="U939">
        <v>4.3638000000000003</v>
      </c>
      <c r="V939">
        <v>0.96026999999999996</v>
      </c>
      <c r="W939">
        <v>0.95143999999999995</v>
      </c>
      <c r="X939">
        <v>6.1632999999999996</v>
      </c>
      <c r="Y939">
        <v>4.6898</v>
      </c>
      <c r="Z939">
        <v>0.70394000000000001</v>
      </c>
      <c r="AA939">
        <v>0.63815</v>
      </c>
      <c r="AB939">
        <v>16.824000000000002</v>
      </c>
      <c r="AC939">
        <v>13.337999999999999</v>
      </c>
      <c r="AD939">
        <v>12</v>
      </c>
      <c r="AE939">
        <v>5</v>
      </c>
      <c r="AF939">
        <v>0.45021</v>
      </c>
      <c r="AG939">
        <v>6.8294999999999995E-2</v>
      </c>
      <c r="AH939">
        <v>0.38191000000000003</v>
      </c>
      <c r="AI939">
        <v>5</v>
      </c>
      <c r="AJ939">
        <v>0</v>
      </c>
      <c r="AK939">
        <v>4</v>
      </c>
      <c r="AL939">
        <v>0</v>
      </c>
      <c r="AM939">
        <v>0</v>
      </c>
      <c r="AN939">
        <v>1</v>
      </c>
      <c r="AO939">
        <v>0.61070999999999998</v>
      </c>
      <c r="AP939">
        <v>0</v>
      </c>
      <c r="AQ939">
        <v>1</v>
      </c>
      <c r="AR939" t="s">
        <v>95</v>
      </c>
      <c r="AS939" t="s">
        <v>96</v>
      </c>
      <c r="AT939" t="s">
        <v>95</v>
      </c>
      <c r="AU939" t="s">
        <v>95</v>
      </c>
      <c r="AV939" t="s">
        <v>95</v>
      </c>
      <c r="AW939" t="s">
        <v>95</v>
      </c>
      <c r="AX939" t="s">
        <v>94</v>
      </c>
      <c r="AY939" t="s">
        <v>95</v>
      </c>
      <c r="AZ939" t="s">
        <v>95</v>
      </c>
      <c r="BA939" t="s">
        <v>96</v>
      </c>
      <c r="BB939" t="s">
        <v>96</v>
      </c>
      <c r="BC939" t="s">
        <v>95</v>
      </c>
      <c r="BD939" t="s">
        <v>95</v>
      </c>
      <c r="BI939">
        <v>0</v>
      </c>
      <c r="BJ939" t="s">
        <v>137</v>
      </c>
      <c r="BK939" t="s">
        <v>138</v>
      </c>
      <c r="BL939">
        <v>1</v>
      </c>
      <c r="BM939">
        <v>1</v>
      </c>
      <c r="BN939">
        <v>0</v>
      </c>
      <c r="BO939">
        <v>0</v>
      </c>
      <c r="BQ939">
        <v>0</v>
      </c>
      <c r="BY939">
        <v>1052</v>
      </c>
      <c r="CG939" s="4">
        <v>1</v>
      </c>
      <c r="CH939" s="4">
        <v>1</v>
      </c>
      <c r="CI939" s="5">
        <v>0</v>
      </c>
      <c r="CJ939" s="5">
        <v>0</v>
      </c>
      <c r="CK939" s="5">
        <v>0</v>
      </c>
      <c r="CL939" s="5">
        <v>0</v>
      </c>
    </row>
    <row r="940" spans="1:90" hidden="1" x14ac:dyDescent="0.2">
      <c r="A940" t="s">
        <v>1661</v>
      </c>
      <c r="B940" t="s">
        <v>1607</v>
      </c>
      <c r="C940" t="s">
        <v>1608</v>
      </c>
      <c r="D940">
        <v>4.5</v>
      </c>
      <c r="E940" t="s">
        <v>1236</v>
      </c>
      <c r="F940" t="s">
        <v>1662</v>
      </c>
      <c r="G940" t="s">
        <v>1663</v>
      </c>
      <c r="H940" t="s">
        <v>1611</v>
      </c>
      <c r="I940">
        <v>1.8602E-2</v>
      </c>
      <c r="J940">
        <v>1.8600999999999999E-2</v>
      </c>
      <c r="K940">
        <v>10340</v>
      </c>
      <c r="L940">
        <v>2525.6999999999998</v>
      </c>
      <c r="M940">
        <v>236.23</v>
      </c>
      <c r="N940" s="1">
        <v>8026800000</v>
      </c>
      <c r="O940">
        <v>26.666</v>
      </c>
      <c r="P940">
        <v>1476.2</v>
      </c>
      <c r="Q940" s="1">
        <v>-20232000</v>
      </c>
      <c r="R940">
        <v>0.91715000000000002</v>
      </c>
      <c r="S940">
        <v>0.90407000000000004</v>
      </c>
      <c r="T940">
        <v>20725</v>
      </c>
      <c r="U940">
        <v>16204</v>
      </c>
      <c r="V940">
        <v>0.91715000000000002</v>
      </c>
      <c r="W940">
        <v>0.90886</v>
      </c>
      <c r="X940">
        <v>20725</v>
      </c>
      <c r="Y940">
        <v>16204</v>
      </c>
      <c r="Z940">
        <v>0.90744999999999998</v>
      </c>
      <c r="AA940">
        <v>0.89819000000000004</v>
      </c>
      <c r="AB940">
        <v>21905</v>
      </c>
      <c r="AC940">
        <v>16740</v>
      </c>
      <c r="AD940">
        <v>23</v>
      </c>
      <c r="AE940">
        <v>23</v>
      </c>
      <c r="AF940" s="1">
        <v>8.7935000000000004E-5</v>
      </c>
      <c r="AG940" s="1">
        <v>5.3467000000000002E-5</v>
      </c>
      <c r="AH940" s="1">
        <v>3.4468000000000003E-5</v>
      </c>
      <c r="AI940">
        <v>23</v>
      </c>
      <c r="AJ940">
        <v>0</v>
      </c>
      <c r="AK940">
        <v>22</v>
      </c>
      <c r="AL940">
        <v>0</v>
      </c>
      <c r="AM940">
        <v>0</v>
      </c>
      <c r="AN940">
        <v>0</v>
      </c>
      <c r="AO940">
        <v>0.95328000000000002</v>
      </c>
      <c r="AP940">
        <v>0</v>
      </c>
      <c r="AQ940">
        <v>0</v>
      </c>
      <c r="AR940" t="s">
        <v>95</v>
      </c>
      <c r="AS940" t="s">
        <v>95</v>
      </c>
      <c r="AT940" t="s">
        <v>95</v>
      </c>
      <c r="AU940" t="s">
        <v>95</v>
      </c>
      <c r="AV940" t="s">
        <v>95</v>
      </c>
      <c r="AW940" t="s">
        <v>95</v>
      </c>
      <c r="AX940" t="s">
        <v>95</v>
      </c>
      <c r="AY940" t="s">
        <v>94</v>
      </c>
      <c r="AZ940" t="s">
        <v>95</v>
      </c>
      <c r="BA940" t="s">
        <v>94</v>
      </c>
      <c r="BB940" t="s">
        <v>95</v>
      </c>
      <c r="BC940" t="s">
        <v>94</v>
      </c>
      <c r="BD940" t="s">
        <v>95</v>
      </c>
      <c r="BE940">
        <v>1</v>
      </c>
      <c r="BI940">
        <v>0</v>
      </c>
      <c r="BL940">
        <v>1</v>
      </c>
      <c r="BM940">
        <v>1</v>
      </c>
      <c r="BN940">
        <v>0</v>
      </c>
      <c r="BO940">
        <v>0</v>
      </c>
      <c r="BP940">
        <v>0</v>
      </c>
      <c r="BQ940">
        <v>1</v>
      </c>
      <c r="BY940">
        <v>1053</v>
      </c>
      <c r="CG940" s="4">
        <v>1</v>
      </c>
      <c r="CH940" s="4">
        <v>1</v>
      </c>
      <c r="CI940" s="5">
        <v>0</v>
      </c>
      <c r="CJ940" s="5">
        <v>0</v>
      </c>
      <c r="CK940" s="5">
        <v>0</v>
      </c>
      <c r="CL940" s="5">
        <v>1</v>
      </c>
    </row>
    <row r="941" spans="1:90" hidden="1" x14ac:dyDescent="0.2">
      <c r="A941" t="s">
        <v>1664</v>
      </c>
      <c r="B941" t="s">
        <v>1607</v>
      </c>
      <c r="C941" t="s">
        <v>1608</v>
      </c>
      <c r="D941">
        <v>4.5</v>
      </c>
      <c r="E941" t="s">
        <v>1236</v>
      </c>
      <c r="F941" t="s">
        <v>1665</v>
      </c>
      <c r="G941" t="s">
        <v>92</v>
      </c>
      <c r="H941" t="s">
        <v>1611</v>
      </c>
      <c r="I941">
        <v>2.5965999999999999E-2</v>
      </c>
      <c r="J941">
        <v>1.4793E-3</v>
      </c>
      <c r="K941">
        <v>5.2981E-3</v>
      </c>
      <c r="L941">
        <v>2389.9</v>
      </c>
      <c r="M941">
        <v>169.24</v>
      </c>
      <c r="N941">
        <v>3804</v>
      </c>
      <c r="O941">
        <v>1555.2</v>
      </c>
      <c r="P941" s="1">
        <v>157480</v>
      </c>
      <c r="Q941">
        <v>-10.448</v>
      </c>
      <c r="R941">
        <v>0.95604</v>
      </c>
      <c r="S941">
        <v>0.94910000000000005</v>
      </c>
      <c r="T941">
        <v>7.5710999999999999E-3</v>
      </c>
      <c r="U941">
        <v>5.7796000000000002E-3</v>
      </c>
      <c r="V941">
        <v>-32.576999999999998</v>
      </c>
      <c r="W941">
        <v>-35.935000000000002</v>
      </c>
      <c r="X941">
        <v>0.20924999999999999</v>
      </c>
      <c r="Y941">
        <v>0.20610999999999999</v>
      </c>
      <c r="Z941">
        <v>0.94715000000000005</v>
      </c>
      <c r="AA941">
        <v>0.94186000000000003</v>
      </c>
      <c r="AB941">
        <v>8.3020000000000004E-3</v>
      </c>
      <c r="AC941">
        <v>6.7295000000000002E-3</v>
      </c>
      <c r="AD941">
        <v>23</v>
      </c>
      <c r="AE941">
        <v>23</v>
      </c>
      <c r="AF941" s="1">
        <v>7.2343999999999997E-5</v>
      </c>
      <c r="AG941" s="1">
        <v>3.6198000000000001E-5</v>
      </c>
      <c r="AH941" s="1">
        <v>3.6146000000000003E-5</v>
      </c>
      <c r="AI941">
        <v>23</v>
      </c>
      <c r="AJ941">
        <v>0</v>
      </c>
      <c r="AK941">
        <v>22</v>
      </c>
      <c r="AL941">
        <v>0</v>
      </c>
      <c r="AM941">
        <v>0</v>
      </c>
      <c r="AN941">
        <v>0</v>
      </c>
      <c r="AO941">
        <v>0.95209999999999995</v>
      </c>
      <c r="AP941">
        <v>1</v>
      </c>
      <c r="AQ941">
        <v>1</v>
      </c>
      <c r="AR941" t="s">
        <v>95</v>
      </c>
      <c r="AS941" t="s">
        <v>95</v>
      </c>
      <c r="AT941" t="s">
        <v>95</v>
      </c>
      <c r="AU941" t="s">
        <v>95</v>
      </c>
      <c r="AV941" t="s">
        <v>95</v>
      </c>
      <c r="AW941" t="s">
        <v>95</v>
      </c>
      <c r="AX941" t="s">
        <v>95</v>
      </c>
      <c r="AY941" t="s">
        <v>94</v>
      </c>
      <c r="AZ941" t="s">
        <v>95</v>
      </c>
      <c r="BA941" t="s">
        <v>94</v>
      </c>
      <c r="BB941" t="s">
        <v>95</v>
      </c>
      <c r="BC941" t="s">
        <v>94</v>
      </c>
      <c r="BD941" t="s">
        <v>95</v>
      </c>
      <c r="BE941">
        <v>1</v>
      </c>
      <c r="BI941">
        <v>0</v>
      </c>
      <c r="BL941">
        <v>1</v>
      </c>
      <c r="BM941">
        <v>1</v>
      </c>
      <c r="BN941">
        <v>0</v>
      </c>
      <c r="BO941">
        <v>0</v>
      </c>
      <c r="BP941">
        <v>0</v>
      </c>
      <c r="BQ941">
        <v>0</v>
      </c>
      <c r="BY941">
        <v>1054</v>
      </c>
      <c r="CG941" s="4">
        <v>1</v>
      </c>
      <c r="CH941" s="4">
        <v>1</v>
      </c>
      <c r="CI941" s="5">
        <v>0</v>
      </c>
      <c r="CJ941" s="5">
        <v>0</v>
      </c>
      <c r="CK941" s="5">
        <v>0</v>
      </c>
      <c r="CL941" s="5">
        <v>0</v>
      </c>
    </row>
    <row r="942" spans="1:90" hidden="1" x14ac:dyDescent="0.2">
      <c r="A942" t="s">
        <v>1666</v>
      </c>
      <c r="B942" t="s">
        <v>1607</v>
      </c>
      <c r="C942" t="s">
        <v>1667</v>
      </c>
      <c r="D942">
        <v>1.1000000000000001</v>
      </c>
      <c r="E942" t="s">
        <v>90</v>
      </c>
      <c r="F942" t="s">
        <v>1609</v>
      </c>
      <c r="G942" t="s">
        <v>1610</v>
      </c>
      <c r="H942" t="s">
        <v>1611</v>
      </c>
      <c r="I942">
        <v>0.10347000000000001</v>
      </c>
      <c r="J942">
        <v>0.10347000000000001</v>
      </c>
      <c r="K942">
        <v>222.79</v>
      </c>
      <c r="L942">
        <v>2132.6999999999998</v>
      </c>
      <c r="M942">
        <v>42.470999999999997</v>
      </c>
      <c r="N942" s="1">
        <v>515220000</v>
      </c>
      <c r="O942">
        <v>9.0264000000000002E-4</v>
      </c>
      <c r="P942">
        <v>1871.1</v>
      </c>
      <c r="Q942" s="1">
        <v>-445890</v>
      </c>
      <c r="R942">
        <v>0.96967000000000003</v>
      </c>
      <c r="S942">
        <v>0.96431</v>
      </c>
      <c r="T942">
        <v>248.6</v>
      </c>
      <c r="U942">
        <v>204.83</v>
      </c>
      <c r="V942">
        <v>0.96967000000000003</v>
      </c>
      <c r="W942">
        <v>0.96630000000000005</v>
      </c>
      <c r="X942">
        <v>248.6</v>
      </c>
      <c r="Y942">
        <v>204.83</v>
      </c>
      <c r="Z942">
        <v>0.89326000000000005</v>
      </c>
      <c r="AA942">
        <v>0.88139999999999996</v>
      </c>
      <c r="AB942">
        <v>466.33</v>
      </c>
      <c r="AC942">
        <v>363.89</v>
      </c>
      <c r="AD942">
        <v>21</v>
      </c>
      <c r="AE942">
        <v>21</v>
      </c>
      <c r="AF942" s="1">
        <v>1.1257000000000001E-5</v>
      </c>
      <c r="AG942" s="1">
        <v>1.3641E-6</v>
      </c>
      <c r="AH942" s="1">
        <v>9.8928999999999998E-6</v>
      </c>
      <c r="AI942">
        <v>21</v>
      </c>
      <c r="AJ942">
        <v>0</v>
      </c>
      <c r="AK942">
        <v>16</v>
      </c>
      <c r="AL942">
        <v>0</v>
      </c>
      <c r="AM942">
        <v>1</v>
      </c>
      <c r="AN942">
        <v>0</v>
      </c>
      <c r="AO942">
        <v>0.88273000000000001</v>
      </c>
      <c r="AP942">
        <v>0</v>
      </c>
      <c r="AQ942">
        <v>0</v>
      </c>
      <c r="AR942" t="s">
        <v>95</v>
      </c>
      <c r="AS942" t="s">
        <v>95</v>
      </c>
      <c r="AT942" t="s">
        <v>95</v>
      </c>
      <c r="AU942" t="s">
        <v>95</v>
      </c>
      <c r="AV942" t="s">
        <v>95</v>
      </c>
      <c r="AW942" t="s">
        <v>95</v>
      </c>
      <c r="AX942" t="s">
        <v>95</v>
      </c>
      <c r="AY942" t="s">
        <v>94</v>
      </c>
      <c r="AZ942" t="s">
        <v>95</v>
      </c>
      <c r="BA942" t="s">
        <v>94</v>
      </c>
      <c r="BB942" t="s">
        <v>95</v>
      </c>
      <c r="BC942" t="s">
        <v>94</v>
      </c>
      <c r="BD942" t="s">
        <v>95</v>
      </c>
      <c r="BE942">
        <v>1</v>
      </c>
      <c r="BI942">
        <v>0</v>
      </c>
      <c r="BL942">
        <v>1</v>
      </c>
      <c r="BM942">
        <v>1</v>
      </c>
      <c r="BN942">
        <v>0</v>
      </c>
      <c r="BO942">
        <v>2</v>
      </c>
      <c r="BP942">
        <v>0</v>
      </c>
      <c r="BQ942">
        <v>0</v>
      </c>
      <c r="BY942">
        <v>1056</v>
      </c>
      <c r="CG942" s="4">
        <v>1</v>
      </c>
      <c r="CH942" s="4">
        <v>1</v>
      </c>
      <c r="CI942" s="5">
        <v>0</v>
      </c>
      <c r="CJ942" s="5">
        <v>0</v>
      </c>
      <c r="CK942" s="5">
        <v>0</v>
      </c>
      <c r="CL942" s="5">
        <v>0</v>
      </c>
    </row>
    <row r="943" spans="1:90" hidden="1" x14ac:dyDescent="0.2">
      <c r="A943" t="s">
        <v>1668</v>
      </c>
      <c r="B943" t="s">
        <v>1607</v>
      </c>
      <c r="C943" t="s">
        <v>1667</v>
      </c>
      <c r="D943">
        <v>1.1000000000000001</v>
      </c>
      <c r="E943" t="s">
        <v>90</v>
      </c>
      <c r="F943" t="s">
        <v>1613</v>
      </c>
      <c r="G943" t="s">
        <v>92</v>
      </c>
      <c r="H943" t="s">
        <v>1611</v>
      </c>
      <c r="I943">
        <v>2.3678000000000001E-2</v>
      </c>
      <c r="J943">
        <v>1.0582E-3</v>
      </c>
      <c r="K943">
        <v>6.4835000000000001E-4</v>
      </c>
      <c r="L943">
        <v>2401.4</v>
      </c>
      <c r="M943">
        <v>185.59</v>
      </c>
      <c r="N943">
        <v>259.58</v>
      </c>
      <c r="O943">
        <v>1555.3</v>
      </c>
      <c r="P943" s="1">
        <v>157480</v>
      </c>
      <c r="Q943">
        <v>-1.2786999999999999</v>
      </c>
      <c r="R943">
        <v>0.70542000000000005</v>
      </c>
      <c r="S943">
        <v>0.61704000000000003</v>
      </c>
      <c r="T943">
        <v>1.7098E-3</v>
      </c>
      <c r="U943">
        <v>1.3894999999999999E-3</v>
      </c>
      <c r="V943">
        <v>-79.408000000000001</v>
      </c>
      <c r="W943">
        <v>-94.028000000000006</v>
      </c>
      <c r="X943">
        <v>2.8247999999999999E-2</v>
      </c>
      <c r="Y943">
        <v>2.8070999999999999E-2</v>
      </c>
      <c r="Z943">
        <v>0.68835000000000002</v>
      </c>
      <c r="AA943">
        <v>0.63168999999999997</v>
      </c>
      <c r="AB943">
        <v>1.7585999999999999E-3</v>
      </c>
      <c r="AC943">
        <v>1.4411000000000001E-3</v>
      </c>
      <c r="AD943">
        <v>14</v>
      </c>
      <c r="AE943">
        <v>14</v>
      </c>
      <c r="AF943">
        <v>1.2713000000000001E-4</v>
      </c>
      <c r="AG943" s="1">
        <v>9.6311000000000007E-5</v>
      </c>
      <c r="AH943" s="1">
        <v>3.082E-5</v>
      </c>
      <c r="AI943">
        <v>14</v>
      </c>
      <c r="AJ943">
        <v>2</v>
      </c>
      <c r="AK943">
        <v>13</v>
      </c>
      <c r="AL943">
        <v>1</v>
      </c>
      <c r="AM943">
        <v>0</v>
      </c>
      <c r="AN943">
        <v>0</v>
      </c>
      <c r="AO943">
        <v>0.92105000000000004</v>
      </c>
      <c r="AP943">
        <v>1</v>
      </c>
      <c r="AQ943">
        <v>1</v>
      </c>
      <c r="AR943" t="s">
        <v>95</v>
      </c>
      <c r="AS943" t="s">
        <v>95</v>
      </c>
      <c r="AT943" t="s">
        <v>95</v>
      </c>
      <c r="AU943" t="s">
        <v>95</v>
      </c>
      <c r="AV943" t="s">
        <v>95</v>
      </c>
      <c r="AW943" t="s">
        <v>95</v>
      </c>
      <c r="AX943" t="s">
        <v>95</v>
      </c>
      <c r="AY943" t="s">
        <v>94</v>
      </c>
      <c r="AZ943" t="s">
        <v>95</v>
      </c>
      <c r="BA943" t="s">
        <v>94</v>
      </c>
      <c r="BB943" t="s">
        <v>95</v>
      </c>
      <c r="BC943" t="s">
        <v>94</v>
      </c>
      <c r="BD943" t="s">
        <v>95</v>
      </c>
      <c r="BE943">
        <v>2</v>
      </c>
      <c r="BI943">
        <v>0</v>
      </c>
      <c r="BL943">
        <v>1</v>
      </c>
      <c r="BM943">
        <v>1</v>
      </c>
      <c r="BN943">
        <v>0</v>
      </c>
      <c r="BO943">
        <v>0</v>
      </c>
      <c r="BP943">
        <v>0</v>
      </c>
      <c r="BQ943">
        <v>0</v>
      </c>
      <c r="BY943">
        <v>1057</v>
      </c>
      <c r="CG943" s="4">
        <v>1</v>
      </c>
      <c r="CH943" s="4">
        <v>1</v>
      </c>
      <c r="CI943" s="5">
        <v>0</v>
      </c>
      <c r="CJ943" s="5">
        <v>0</v>
      </c>
      <c r="CK943" s="5">
        <v>0</v>
      </c>
      <c r="CL943" s="5">
        <v>0</v>
      </c>
    </row>
    <row r="944" spans="1:90" hidden="1" x14ac:dyDescent="0.2">
      <c r="A944" t="s">
        <v>1669</v>
      </c>
      <c r="B944" t="s">
        <v>1607</v>
      </c>
      <c r="C944" t="s">
        <v>1667</v>
      </c>
      <c r="D944">
        <v>1.1000000000000001</v>
      </c>
      <c r="E944" t="s">
        <v>90</v>
      </c>
      <c r="F944" t="s">
        <v>1615</v>
      </c>
      <c r="G944" t="s">
        <v>107</v>
      </c>
      <c r="H944" t="s">
        <v>1611</v>
      </c>
      <c r="I944">
        <v>2.4840999999999998E-2</v>
      </c>
      <c r="J944">
        <v>1.0582E-3</v>
      </c>
      <c r="K944">
        <v>6.4835000000000001E-4</v>
      </c>
      <c r="L944">
        <v>2136.3000000000002</v>
      </c>
      <c r="M944">
        <v>176.9</v>
      </c>
      <c r="N944">
        <v>0.58914</v>
      </c>
      <c r="O944">
        <v>1555.3</v>
      </c>
      <c r="P944" s="1">
        <v>157480</v>
      </c>
      <c r="Q944">
        <v>-1.2786999999999999</v>
      </c>
      <c r="R944">
        <v>0.70457999999999998</v>
      </c>
      <c r="S944">
        <v>0.61595999999999995</v>
      </c>
      <c r="T944">
        <v>1.7122000000000001E-3</v>
      </c>
      <c r="U944">
        <v>1.3933000000000001E-3</v>
      </c>
      <c r="V944">
        <v>-79.408000000000001</v>
      </c>
      <c r="W944">
        <v>-94.028000000000006</v>
      </c>
      <c r="X944">
        <v>2.8247999999999999E-2</v>
      </c>
      <c r="Y944">
        <v>2.8070999999999999E-2</v>
      </c>
      <c r="Z944">
        <v>0.68835000000000002</v>
      </c>
      <c r="AA944">
        <v>0.63168999999999997</v>
      </c>
      <c r="AB944">
        <v>1.7585999999999999E-3</v>
      </c>
      <c r="AC944">
        <v>1.4411000000000001E-3</v>
      </c>
      <c r="AD944">
        <v>14</v>
      </c>
      <c r="AE944">
        <v>14</v>
      </c>
      <c r="AF944">
        <v>5.6014000000000001E-2</v>
      </c>
      <c r="AG944">
        <v>4.2435E-2</v>
      </c>
      <c r="AH944">
        <v>1.3579000000000001E-2</v>
      </c>
      <c r="AI944">
        <v>14</v>
      </c>
      <c r="AJ944">
        <v>2</v>
      </c>
      <c r="AK944">
        <v>13</v>
      </c>
      <c r="AL944">
        <v>1</v>
      </c>
      <c r="AM944">
        <v>0</v>
      </c>
      <c r="AN944">
        <v>0</v>
      </c>
      <c r="AO944">
        <v>0.92105000000000004</v>
      </c>
      <c r="AP944">
        <v>1</v>
      </c>
      <c r="AQ944">
        <v>1</v>
      </c>
      <c r="AR944" t="s">
        <v>95</v>
      </c>
      <c r="AS944" t="s">
        <v>95</v>
      </c>
      <c r="AT944" t="s">
        <v>95</v>
      </c>
      <c r="AU944" t="s">
        <v>95</v>
      </c>
      <c r="AV944" t="s">
        <v>95</v>
      </c>
      <c r="AW944" t="s">
        <v>95</v>
      </c>
      <c r="AX944" t="s">
        <v>95</v>
      </c>
      <c r="AY944" t="s">
        <v>94</v>
      </c>
      <c r="AZ944" t="s">
        <v>95</v>
      </c>
      <c r="BA944" t="s">
        <v>94</v>
      </c>
      <c r="BB944" t="s">
        <v>95</v>
      </c>
      <c r="BC944" t="s">
        <v>94</v>
      </c>
      <c r="BD944" t="s">
        <v>95</v>
      </c>
      <c r="BI944">
        <v>0</v>
      </c>
      <c r="BJ944" t="s">
        <v>108</v>
      </c>
      <c r="BK944" t="s">
        <v>109</v>
      </c>
      <c r="BL944">
        <v>1</v>
      </c>
      <c r="BM944">
        <v>1</v>
      </c>
      <c r="BN944">
        <v>0</v>
      </c>
      <c r="BO944">
        <v>1</v>
      </c>
      <c r="BP944">
        <v>0</v>
      </c>
      <c r="BQ944">
        <v>0</v>
      </c>
      <c r="BY944">
        <v>1058</v>
      </c>
      <c r="CG944" s="4">
        <v>1</v>
      </c>
      <c r="CH944" s="4">
        <v>1</v>
      </c>
      <c r="CI944" s="5">
        <v>0</v>
      </c>
      <c r="CJ944" s="5">
        <v>1</v>
      </c>
      <c r="CK944" s="5">
        <v>0</v>
      </c>
      <c r="CL944" s="5">
        <v>0</v>
      </c>
    </row>
    <row r="945" spans="1:91" hidden="1" x14ac:dyDescent="0.2">
      <c r="A945" t="s">
        <v>1670</v>
      </c>
      <c r="B945" t="s">
        <v>1607</v>
      </c>
      <c r="C945" t="s">
        <v>1667</v>
      </c>
      <c r="D945">
        <v>2.2000000000000002</v>
      </c>
      <c r="E945" t="s">
        <v>1006</v>
      </c>
      <c r="F945" t="s">
        <v>1632</v>
      </c>
      <c r="G945" t="s">
        <v>1633</v>
      </c>
      <c r="H945" t="s">
        <v>1611</v>
      </c>
      <c r="I945">
        <v>8.7828000000000003E-2</v>
      </c>
      <c r="J945">
        <v>8.7827000000000002E-2</v>
      </c>
      <c r="K945">
        <v>6.7076000000000002</v>
      </c>
      <c r="L945">
        <v>2149.5</v>
      </c>
      <c r="M945">
        <v>50.034999999999997</v>
      </c>
      <c r="N945" s="1">
        <v>10132000</v>
      </c>
      <c r="O945">
        <v>7.0498000000000005E-2</v>
      </c>
      <c r="P945">
        <v>1935.6</v>
      </c>
      <c r="Q945">
        <v>-13435</v>
      </c>
      <c r="R945">
        <v>0.93889999999999996</v>
      </c>
      <c r="S945">
        <v>0.92222999999999999</v>
      </c>
      <c r="T945">
        <v>7.5750000000000002</v>
      </c>
      <c r="U945">
        <v>6.4423000000000004</v>
      </c>
      <c r="V945">
        <v>0.93889999999999996</v>
      </c>
      <c r="W945">
        <v>0.92871000000000004</v>
      </c>
      <c r="X945">
        <v>7.5750000000000002</v>
      </c>
      <c r="Y945">
        <v>6.4423000000000004</v>
      </c>
      <c r="Z945">
        <v>0.89434999999999998</v>
      </c>
      <c r="AA945">
        <v>0.87673999999999996</v>
      </c>
      <c r="AB945">
        <v>9.9608000000000008</v>
      </c>
      <c r="AC945">
        <v>7.8838999999999997</v>
      </c>
      <c r="AD945">
        <v>15</v>
      </c>
      <c r="AE945">
        <v>15</v>
      </c>
      <c r="AF945" s="1">
        <v>1.4467000000000001E-5</v>
      </c>
      <c r="AG945" s="1">
        <v>3.7543000000000002E-6</v>
      </c>
      <c r="AH945" s="1">
        <v>1.0712E-5</v>
      </c>
      <c r="AI945">
        <v>15</v>
      </c>
      <c r="AJ945">
        <v>0</v>
      </c>
      <c r="AK945">
        <v>14</v>
      </c>
      <c r="AL945">
        <v>0</v>
      </c>
      <c r="AM945">
        <v>0</v>
      </c>
      <c r="AN945">
        <v>0</v>
      </c>
      <c r="AO945">
        <v>0.88954999999999995</v>
      </c>
      <c r="AP945">
        <v>0</v>
      </c>
      <c r="AQ945">
        <v>0</v>
      </c>
      <c r="AR945" t="s">
        <v>95</v>
      </c>
      <c r="AS945" t="s">
        <v>95</v>
      </c>
      <c r="AT945" t="s">
        <v>95</v>
      </c>
      <c r="AU945" t="s">
        <v>95</v>
      </c>
      <c r="AV945" t="s">
        <v>95</v>
      </c>
      <c r="AW945" t="s">
        <v>95</v>
      </c>
      <c r="AX945" t="s">
        <v>95</v>
      </c>
      <c r="AY945" t="s">
        <v>94</v>
      </c>
      <c r="AZ945" t="s">
        <v>95</v>
      </c>
      <c r="BA945" t="s">
        <v>94</v>
      </c>
      <c r="BB945" t="s">
        <v>95</v>
      </c>
      <c r="BC945" t="s">
        <v>94</v>
      </c>
      <c r="BD945" t="s">
        <v>95</v>
      </c>
      <c r="BE945">
        <v>1</v>
      </c>
      <c r="BI945">
        <v>0</v>
      </c>
      <c r="BL945">
        <v>1</v>
      </c>
      <c r="BM945">
        <v>1</v>
      </c>
      <c r="BN945">
        <v>0</v>
      </c>
      <c r="BO945">
        <v>0</v>
      </c>
      <c r="BP945">
        <v>0</v>
      </c>
      <c r="BQ945">
        <v>0</v>
      </c>
      <c r="BY945">
        <v>1055</v>
      </c>
      <c r="CG945" s="4">
        <v>1</v>
      </c>
      <c r="CH945" s="4">
        <v>1</v>
      </c>
      <c r="CI945" s="5">
        <v>0</v>
      </c>
      <c r="CJ945" s="5">
        <v>0</v>
      </c>
      <c r="CK945" s="5">
        <v>0</v>
      </c>
      <c r="CL945" s="5">
        <v>1</v>
      </c>
      <c r="CM945" s="12" t="s">
        <v>3457</v>
      </c>
    </row>
    <row r="946" spans="1:91" hidden="1" x14ac:dyDescent="0.2">
      <c r="A946" t="s">
        <v>1671</v>
      </c>
      <c r="B946" t="s">
        <v>1607</v>
      </c>
      <c r="C946" t="s">
        <v>1667</v>
      </c>
      <c r="D946">
        <v>2.5</v>
      </c>
      <c r="E946" t="s">
        <v>632</v>
      </c>
      <c r="F946" t="s">
        <v>1638</v>
      </c>
      <c r="G946" t="s">
        <v>905</v>
      </c>
      <c r="H946" t="s">
        <v>1611</v>
      </c>
      <c r="I946">
        <v>0.18004000000000001</v>
      </c>
      <c r="J946">
        <v>5.5529000000000002E-2</v>
      </c>
      <c r="K946">
        <v>72.986000000000004</v>
      </c>
      <c r="L946">
        <v>2007.9</v>
      </c>
      <c r="M946">
        <v>24.408000000000001</v>
      </c>
      <c r="N946">
        <v>2017.3</v>
      </c>
      <c r="O946">
        <v>2.8205999999999999E-3</v>
      </c>
      <c r="P946">
        <v>1778.4</v>
      </c>
      <c r="Q946" s="1">
        <v>-145560</v>
      </c>
      <c r="R946">
        <v>0.95804</v>
      </c>
      <c r="S946">
        <v>0.95140999999999998</v>
      </c>
      <c r="T946">
        <v>101.96</v>
      </c>
      <c r="U946">
        <v>78.05</v>
      </c>
      <c r="V946">
        <v>0.88158000000000003</v>
      </c>
      <c r="W946">
        <v>0.86973</v>
      </c>
      <c r="X946">
        <v>171.29</v>
      </c>
      <c r="Y946">
        <v>143.02000000000001</v>
      </c>
      <c r="Z946">
        <v>0.94606000000000001</v>
      </c>
      <c r="AA946">
        <v>0.94066000000000005</v>
      </c>
      <c r="AB946">
        <v>115.61</v>
      </c>
      <c r="AC946">
        <v>94.573999999999998</v>
      </c>
      <c r="AD946">
        <v>23</v>
      </c>
      <c r="AE946">
        <v>23</v>
      </c>
      <c r="AF946">
        <v>0.92447999999999997</v>
      </c>
      <c r="AG946">
        <v>0.16011</v>
      </c>
      <c r="AH946">
        <v>0.76436999999999999</v>
      </c>
      <c r="AI946">
        <v>23</v>
      </c>
      <c r="AJ946">
        <v>5</v>
      </c>
      <c r="AK946">
        <v>22</v>
      </c>
      <c r="AL946">
        <v>1</v>
      </c>
      <c r="AM946">
        <v>0</v>
      </c>
      <c r="AN946">
        <v>0</v>
      </c>
      <c r="AO946">
        <v>0.95015000000000005</v>
      </c>
      <c r="AP946">
        <v>0</v>
      </c>
      <c r="AQ946">
        <v>0</v>
      </c>
      <c r="AR946" t="s">
        <v>95</v>
      </c>
      <c r="AS946" t="s">
        <v>95</v>
      </c>
      <c r="AT946" t="s">
        <v>95</v>
      </c>
      <c r="AU946" t="s">
        <v>95</v>
      </c>
      <c r="AV946" t="s">
        <v>95</v>
      </c>
      <c r="AW946" t="s">
        <v>95</v>
      </c>
      <c r="AX946" t="s">
        <v>95</v>
      </c>
      <c r="AY946" t="s">
        <v>95</v>
      </c>
      <c r="AZ946" t="s">
        <v>95</v>
      </c>
      <c r="BA946" t="s">
        <v>95</v>
      </c>
      <c r="BB946" t="s">
        <v>95</v>
      </c>
      <c r="BC946" t="s">
        <v>95</v>
      </c>
      <c r="BD946" t="s">
        <v>95</v>
      </c>
      <c r="BE946">
        <v>1</v>
      </c>
      <c r="BI946">
        <v>0</v>
      </c>
      <c r="BL946">
        <v>1</v>
      </c>
      <c r="BM946">
        <v>1</v>
      </c>
      <c r="BN946">
        <v>0</v>
      </c>
      <c r="BO946">
        <v>0</v>
      </c>
      <c r="BP946">
        <v>0</v>
      </c>
      <c r="BQ946">
        <v>0</v>
      </c>
      <c r="BY946">
        <v>1059</v>
      </c>
      <c r="CG946" s="4">
        <v>1</v>
      </c>
      <c r="CH946" s="4">
        <v>1</v>
      </c>
      <c r="CI946" s="5">
        <v>0</v>
      </c>
      <c r="CJ946" s="5">
        <v>0</v>
      </c>
      <c r="CK946" s="5">
        <v>0</v>
      </c>
      <c r="CL946" s="5">
        <v>0</v>
      </c>
    </row>
    <row r="947" spans="1:91" hidden="1" x14ac:dyDescent="0.2">
      <c r="A947" t="s">
        <v>1672</v>
      </c>
      <c r="B947" t="s">
        <v>1607</v>
      </c>
      <c r="C947" t="s">
        <v>1667</v>
      </c>
      <c r="D947">
        <v>2.5</v>
      </c>
      <c r="E947" t="s">
        <v>632</v>
      </c>
      <c r="F947" t="s">
        <v>1640</v>
      </c>
      <c r="G947" t="s">
        <v>905</v>
      </c>
      <c r="H947" t="s">
        <v>1611</v>
      </c>
      <c r="I947">
        <v>3.7343000000000001E-2</v>
      </c>
      <c r="J947">
        <v>3.7343000000000001E-2</v>
      </c>
      <c r="K947">
        <v>144.68</v>
      </c>
      <c r="L947">
        <v>2314.9</v>
      </c>
      <c r="M947">
        <v>117.68</v>
      </c>
      <c r="N947" s="1">
        <v>347880000</v>
      </c>
      <c r="O947">
        <v>0.50729999999999997</v>
      </c>
      <c r="P947">
        <v>1770.1</v>
      </c>
      <c r="Q947" s="1">
        <v>-286730</v>
      </c>
      <c r="R947">
        <v>0.81733999999999996</v>
      </c>
      <c r="S947">
        <v>0.78849999999999998</v>
      </c>
      <c r="T947">
        <v>473.41</v>
      </c>
      <c r="U947">
        <v>402.09</v>
      </c>
      <c r="V947">
        <v>0.81733999999999996</v>
      </c>
      <c r="W947">
        <v>0.79908000000000001</v>
      </c>
      <c r="X947">
        <v>473.4</v>
      </c>
      <c r="Y947">
        <v>402.09</v>
      </c>
      <c r="Z947">
        <v>0.75070999999999999</v>
      </c>
      <c r="AA947">
        <v>0.72577999999999998</v>
      </c>
      <c r="AB947">
        <v>553.04999999999995</v>
      </c>
      <c r="AC947">
        <v>458.94</v>
      </c>
      <c r="AD947">
        <v>23</v>
      </c>
      <c r="AE947">
        <v>23</v>
      </c>
      <c r="AF947" s="1">
        <v>1.9879999999999999E-5</v>
      </c>
      <c r="AG947" s="1">
        <v>8.5689000000000002E-6</v>
      </c>
      <c r="AH947" s="1">
        <v>1.1311000000000001E-5</v>
      </c>
      <c r="AI947">
        <v>23</v>
      </c>
      <c r="AJ947">
        <v>1</v>
      </c>
      <c r="AK947">
        <v>22</v>
      </c>
      <c r="AL947">
        <v>0</v>
      </c>
      <c r="AM947">
        <v>0</v>
      </c>
      <c r="AN947">
        <v>0</v>
      </c>
      <c r="AO947">
        <v>0.93828</v>
      </c>
      <c r="AP947">
        <v>0</v>
      </c>
      <c r="AQ947">
        <v>0</v>
      </c>
      <c r="AR947" t="s">
        <v>95</v>
      </c>
      <c r="AS947" t="s">
        <v>95</v>
      </c>
      <c r="AT947" t="s">
        <v>95</v>
      </c>
      <c r="AU947" t="s">
        <v>95</v>
      </c>
      <c r="AV947" t="s">
        <v>95</v>
      </c>
      <c r="AW947" t="s">
        <v>95</v>
      </c>
      <c r="AX947" t="s">
        <v>95</v>
      </c>
      <c r="AY947" t="s">
        <v>94</v>
      </c>
      <c r="AZ947" t="s">
        <v>95</v>
      </c>
      <c r="BA947" t="s">
        <v>94</v>
      </c>
      <c r="BB947" t="s">
        <v>95</v>
      </c>
      <c r="BC947" t="s">
        <v>94</v>
      </c>
      <c r="BD947" t="s">
        <v>95</v>
      </c>
      <c r="BE947">
        <v>2</v>
      </c>
      <c r="BI947">
        <v>0</v>
      </c>
      <c r="BL947">
        <v>1</v>
      </c>
      <c r="BM947">
        <v>1</v>
      </c>
      <c r="BN947">
        <v>0</v>
      </c>
      <c r="BO947">
        <v>0</v>
      </c>
      <c r="BP947">
        <v>0</v>
      </c>
      <c r="BQ947">
        <v>1</v>
      </c>
      <c r="BY947">
        <v>1060</v>
      </c>
      <c r="CG947" s="4">
        <v>1</v>
      </c>
      <c r="CH947" s="4">
        <v>1</v>
      </c>
      <c r="CI947" s="5">
        <v>0</v>
      </c>
      <c r="CJ947" s="5">
        <v>0</v>
      </c>
      <c r="CK947" s="5">
        <v>0</v>
      </c>
      <c r="CL947" s="5">
        <v>1</v>
      </c>
    </row>
    <row r="948" spans="1:91" hidden="1" x14ac:dyDescent="0.2">
      <c r="A948" t="s">
        <v>1673</v>
      </c>
      <c r="B948" t="s">
        <v>1607</v>
      </c>
      <c r="C948" t="s">
        <v>1667</v>
      </c>
      <c r="D948">
        <v>3.5</v>
      </c>
      <c r="E948" t="s">
        <v>317</v>
      </c>
      <c r="F948" t="s">
        <v>318</v>
      </c>
      <c r="G948" t="s">
        <v>319</v>
      </c>
      <c r="H948" t="s">
        <v>1611</v>
      </c>
      <c r="I948">
        <v>0.14846000000000001</v>
      </c>
      <c r="J948">
        <v>6.7152000000000003E-2</v>
      </c>
      <c r="K948">
        <v>1.6145</v>
      </c>
      <c r="L948">
        <v>2010.9</v>
      </c>
      <c r="M948">
        <v>29.6</v>
      </c>
      <c r="N948">
        <v>73.349999999999994</v>
      </c>
      <c r="O948">
        <v>1.7061999999999999</v>
      </c>
      <c r="P948">
        <v>1967.6</v>
      </c>
      <c r="Q948">
        <v>-3208.8</v>
      </c>
      <c r="R948">
        <v>0.99563999999999997</v>
      </c>
      <c r="S948">
        <v>0.99531999999999998</v>
      </c>
      <c r="T948">
        <v>1.4379999999999999</v>
      </c>
      <c r="U948">
        <v>1.127</v>
      </c>
      <c r="V948">
        <v>0.95020000000000004</v>
      </c>
      <c r="W948">
        <v>0.94782</v>
      </c>
      <c r="X948">
        <v>4.8601000000000001</v>
      </c>
      <c r="Y948">
        <v>4.0999999999999996</v>
      </c>
      <c r="Z948">
        <v>0.92696999999999996</v>
      </c>
      <c r="AA948">
        <v>0.92349999999999999</v>
      </c>
      <c r="AB948">
        <v>5.8852000000000002</v>
      </c>
      <c r="AC948">
        <v>5.3753000000000002</v>
      </c>
      <c r="AD948">
        <v>45</v>
      </c>
      <c r="AE948">
        <v>44</v>
      </c>
      <c r="AF948">
        <v>0.84526000000000001</v>
      </c>
      <c r="AG948">
        <v>1.3632999999999999E-2</v>
      </c>
      <c r="AH948">
        <v>0.83162999999999998</v>
      </c>
      <c r="AI948">
        <v>44</v>
      </c>
      <c r="AJ948">
        <v>1</v>
      </c>
      <c r="AK948">
        <v>43</v>
      </c>
      <c r="AL948">
        <v>0</v>
      </c>
      <c r="AM948">
        <v>0</v>
      </c>
      <c r="AN948">
        <v>0</v>
      </c>
      <c r="AO948">
        <v>0.95628999999999997</v>
      </c>
      <c r="AP948">
        <v>0</v>
      </c>
      <c r="AQ948">
        <v>1</v>
      </c>
      <c r="AR948" t="s">
        <v>95</v>
      </c>
      <c r="AS948" t="s">
        <v>95</v>
      </c>
      <c r="AT948" t="s">
        <v>95</v>
      </c>
      <c r="AU948" t="s">
        <v>95</v>
      </c>
      <c r="AV948" t="s">
        <v>95</v>
      </c>
      <c r="AW948" t="s">
        <v>95</v>
      </c>
      <c r="AX948" t="s">
        <v>95</v>
      </c>
      <c r="AY948" t="s">
        <v>95</v>
      </c>
      <c r="AZ948" t="s">
        <v>95</v>
      </c>
      <c r="BA948" t="s">
        <v>95</v>
      </c>
      <c r="BB948" t="s">
        <v>95</v>
      </c>
      <c r="BC948" t="s">
        <v>95</v>
      </c>
      <c r="BD948" t="s">
        <v>95</v>
      </c>
      <c r="BI948">
        <v>0</v>
      </c>
      <c r="BJ948" t="s">
        <v>137</v>
      </c>
      <c r="BK948" t="s">
        <v>133</v>
      </c>
      <c r="BL948">
        <v>1</v>
      </c>
      <c r="BM948">
        <v>1</v>
      </c>
      <c r="BN948">
        <v>0</v>
      </c>
      <c r="BO948">
        <v>0</v>
      </c>
      <c r="BP948">
        <v>0</v>
      </c>
      <c r="BQ948">
        <v>1</v>
      </c>
      <c r="BY948">
        <v>1061</v>
      </c>
      <c r="CG948" s="4">
        <v>1</v>
      </c>
      <c r="CH948" s="4">
        <v>1</v>
      </c>
      <c r="CI948" s="5">
        <v>0</v>
      </c>
      <c r="CJ948" s="5">
        <v>0</v>
      </c>
      <c r="CK948" s="5">
        <v>0</v>
      </c>
      <c r="CL948" s="5">
        <v>1</v>
      </c>
    </row>
    <row r="949" spans="1:91" hidden="1" x14ac:dyDescent="0.2">
      <c r="A949" t="s">
        <v>1674</v>
      </c>
      <c r="B949" t="s">
        <v>1607</v>
      </c>
      <c r="C949" t="s">
        <v>1667</v>
      </c>
      <c r="D949">
        <v>3.5</v>
      </c>
      <c r="E949" t="s">
        <v>317</v>
      </c>
      <c r="F949" t="s">
        <v>321</v>
      </c>
      <c r="G949" t="s">
        <v>322</v>
      </c>
      <c r="H949" t="s">
        <v>1611</v>
      </c>
      <c r="I949">
        <v>0.28602</v>
      </c>
      <c r="J949">
        <v>5.5059999999999996E-3</v>
      </c>
      <c r="K949">
        <v>4.9274999999999999E-2</v>
      </c>
      <c r="L949">
        <v>1994.5</v>
      </c>
      <c r="M949">
        <v>15.364000000000001</v>
      </c>
      <c r="N949">
        <v>2.0617000000000001</v>
      </c>
      <c r="O949">
        <v>1554.5</v>
      </c>
      <c r="P949" s="1">
        <v>157510</v>
      </c>
      <c r="Q949">
        <v>-97.271000000000001</v>
      </c>
      <c r="R949">
        <v>0.31608000000000003</v>
      </c>
      <c r="S949">
        <v>0.26602999999999999</v>
      </c>
      <c r="T949">
        <v>1.1471</v>
      </c>
      <c r="U949">
        <v>0.72885</v>
      </c>
      <c r="V949">
        <v>-0.98665000000000003</v>
      </c>
      <c r="W949">
        <v>-1.0812999999999999</v>
      </c>
      <c r="X949">
        <v>1.9551000000000001</v>
      </c>
      <c r="Y949">
        <v>1.3777999999999999</v>
      </c>
      <c r="Z949">
        <v>0.21285999999999999</v>
      </c>
      <c r="AA949">
        <v>0.17538000000000001</v>
      </c>
      <c r="AB949">
        <v>1.2305999999999999</v>
      </c>
      <c r="AC949">
        <v>0.83281000000000005</v>
      </c>
      <c r="AD949">
        <v>45</v>
      </c>
      <c r="AE949">
        <v>32</v>
      </c>
      <c r="AF949">
        <v>3.3953000000000002</v>
      </c>
      <c r="AG949">
        <v>0.48504000000000003</v>
      </c>
      <c r="AH949">
        <v>2.9102999999999999</v>
      </c>
      <c r="AI949">
        <v>43</v>
      </c>
      <c r="AJ949">
        <v>10</v>
      </c>
      <c r="AK949">
        <v>42</v>
      </c>
      <c r="AL949">
        <v>1</v>
      </c>
      <c r="AM949">
        <v>0</v>
      </c>
      <c r="AN949">
        <v>1</v>
      </c>
      <c r="AO949">
        <v>0.69186000000000003</v>
      </c>
      <c r="AP949">
        <v>0</v>
      </c>
      <c r="AQ949">
        <v>1</v>
      </c>
      <c r="AR949" t="s">
        <v>94</v>
      </c>
      <c r="AS949" t="s">
        <v>95</v>
      </c>
      <c r="AT949" t="s">
        <v>95</v>
      </c>
      <c r="AU949" t="s">
        <v>94</v>
      </c>
      <c r="AV949" t="s">
        <v>94</v>
      </c>
      <c r="AW949" t="s">
        <v>94</v>
      </c>
      <c r="AX949" t="s">
        <v>94</v>
      </c>
      <c r="AY949" t="s">
        <v>95</v>
      </c>
      <c r="AZ949" t="s">
        <v>94</v>
      </c>
      <c r="BA949" t="s">
        <v>94</v>
      </c>
      <c r="BB949" t="s">
        <v>94</v>
      </c>
      <c r="BC949" t="s">
        <v>96</v>
      </c>
      <c r="BD949" t="s">
        <v>94</v>
      </c>
      <c r="BI949">
        <v>0</v>
      </c>
      <c r="BJ949" t="s">
        <v>132</v>
      </c>
      <c r="BK949" t="s">
        <v>133</v>
      </c>
      <c r="BL949">
        <v>0</v>
      </c>
      <c r="BM949">
        <v>1</v>
      </c>
      <c r="BN949">
        <v>0</v>
      </c>
      <c r="BO949">
        <v>0</v>
      </c>
      <c r="BP949">
        <v>0</v>
      </c>
      <c r="BQ949">
        <v>0</v>
      </c>
      <c r="BY949">
        <v>1062</v>
      </c>
      <c r="CG949" s="4">
        <v>0</v>
      </c>
      <c r="CH949" s="4">
        <v>1</v>
      </c>
      <c r="CI949" s="5">
        <v>0</v>
      </c>
      <c r="CJ949" s="5">
        <v>0</v>
      </c>
      <c r="CK949" s="5">
        <v>0</v>
      </c>
      <c r="CL949" s="5">
        <v>0</v>
      </c>
    </row>
    <row r="950" spans="1:91" hidden="1" x14ac:dyDescent="0.2">
      <c r="A950" t="s">
        <v>1675</v>
      </c>
      <c r="B950" t="s">
        <v>1607</v>
      </c>
      <c r="C950" t="s">
        <v>1667</v>
      </c>
      <c r="D950">
        <v>3.5</v>
      </c>
      <c r="E950" t="s">
        <v>317</v>
      </c>
      <c r="F950" t="s">
        <v>325</v>
      </c>
      <c r="G950" t="s">
        <v>326</v>
      </c>
      <c r="H950" t="s">
        <v>1611</v>
      </c>
      <c r="I950">
        <v>0.31955</v>
      </c>
      <c r="J950">
        <v>7.4152000000000003E-3</v>
      </c>
      <c r="K950">
        <v>6.7984000000000003E-2</v>
      </c>
      <c r="L950">
        <v>2013.4</v>
      </c>
      <c r="M950">
        <v>13.752000000000001</v>
      </c>
      <c r="N950">
        <v>3.0101</v>
      </c>
      <c r="O950">
        <v>1553.8</v>
      </c>
      <c r="P950" s="1">
        <v>157590</v>
      </c>
      <c r="Q950">
        <v>-135.33000000000001</v>
      </c>
      <c r="R950">
        <v>0.59804999999999997</v>
      </c>
      <c r="S950">
        <v>0.56864000000000003</v>
      </c>
      <c r="T950">
        <v>0.83350999999999997</v>
      </c>
      <c r="U950">
        <v>0.47005999999999998</v>
      </c>
      <c r="V950">
        <v>-0.35</v>
      </c>
      <c r="W950">
        <v>-0.41428999999999999</v>
      </c>
      <c r="X950">
        <v>1.5275000000000001</v>
      </c>
      <c r="Y950">
        <v>0.77778000000000003</v>
      </c>
      <c r="Z950">
        <v>0.45102999999999999</v>
      </c>
      <c r="AA950">
        <v>0.42487999999999998</v>
      </c>
      <c r="AB950">
        <v>0.97409000000000001</v>
      </c>
      <c r="AC950">
        <v>0.72921000000000002</v>
      </c>
      <c r="AD950">
        <v>45</v>
      </c>
      <c r="AE950">
        <v>17</v>
      </c>
      <c r="AF950">
        <v>1.9933000000000001</v>
      </c>
      <c r="AG950">
        <v>0.33222000000000002</v>
      </c>
      <c r="AH950">
        <v>1.6611</v>
      </c>
      <c r="AI950">
        <v>29</v>
      </c>
      <c r="AJ950">
        <v>4</v>
      </c>
      <c r="AK950">
        <v>28</v>
      </c>
      <c r="AL950">
        <v>1</v>
      </c>
      <c r="AM950">
        <v>0</v>
      </c>
      <c r="AN950">
        <v>1</v>
      </c>
      <c r="AO950">
        <v>0.73333000000000004</v>
      </c>
      <c r="AP950">
        <v>0</v>
      </c>
      <c r="AQ950">
        <v>1</v>
      </c>
      <c r="AR950" t="s">
        <v>94</v>
      </c>
      <c r="AS950" t="s">
        <v>95</v>
      </c>
      <c r="AT950" t="s">
        <v>95</v>
      </c>
      <c r="AU950" t="s">
        <v>94</v>
      </c>
      <c r="AV950" t="s">
        <v>94</v>
      </c>
      <c r="AW950" t="s">
        <v>94</v>
      </c>
      <c r="AX950" t="s">
        <v>95</v>
      </c>
      <c r="AY950" t="s">
        <v>95</v>
      </c>
      <c r="AZ950" t="s">
        <v>95</v>
      </c>
      <c r="BA950" t="s">
        <v>94</v>
      </c>
      <c r="BB950" t="s">
        <v>94</v>
      </c>
      <c r="BC950" t="s">
        <v>94</v>
      </c>
      <c r="BD950" t="s">
        <v>94</v>
      </c>
      <c r="BI950">
        <v>0</v>
      </c>
      <c r="BJ950" t="s">
        <v>132</v>
      </c>
      <c r="BK950" t="s">
        <v>133</v>
      </c>
      <c r="BL950">
        <v>1</v>
      </c>
      <c r="BM950">
        <v>1</v>
      </c>
      <c r="BN950">
        <v>0</v>
      </c>
      <c r="BO950">
        <v>0</v>
      </c>
      <c r="BP950">
        <v>0</v>
      </c>
      <c r="BQ950">
        <v>0</v>
      </c>
      <c r="BY950">
        <v>1063</v>
      </c>
      <c r="CG950" s="4">
        <v>1</v>
      </c>
      <c r="CH950" s="4">
        <v>1</v>
      </c>
      <c r="CI950" s="5">
        <v>0</v>
      </c>
      <c r="CJ950" s="5">
        <v>0</v>
      </c>
      <c r="CK950" s="5">
        <v>0</v>
      </c>
      <c r="CL950" s="5">
        <v>0</v>
      </c>
    </row>
    <row r="951" spans="1:91" hidden="1" x14ac:dyDescent="0.2">
      <c r="A951" t="s">
        <v>1676</v>
      </c>
      <c r="B951" t="s">
        <v>1607</v>
      </c>
      <c r="C951" t="s">
        <v>1667</v>
      </c>
      <c r="D951">
        <v>3.5</v>
      </c>
      <c r="E951" t="s">
        <v>317</v>
      </c>
      <c r="F951" t="s">
        <v>328</v>
      </c>
      <c r="G951" t="s">
        <v>329</v>
      </c>
      <c r="H951" t="s">
        <v>1611</v>
      </c>
      <c r="I951">
        <v>34.923999999999999</v>
      </c>
      <c r="J951">
        <v>0.10639999999999999</v>
      </c>
      <c r="K951">
        <v>2.1366999999999998</v>
      </c>
      <c r="L951">
        <v>2019.1</v>
      </c>
      <c r="M951">
        <v>0.12583</v>
      </c>
      <c r="N951">
        <v>170.14</v>
      </c>
      <c r="O951">
        <v>1.1535</v>
      </c>
      <c r="P951">
        <v>1981</v>
      </c>
      <c r="Q951">
        <v>-4257.1000000000004</v>
      </c>
      <c r="R951">
        <v>0.18254999999999999</v>
      </c>
      <c r="S951">
        <v>0.12274</v>
      </c>
      <c r="T951">
        <v>111.8</v>
      </c>
      <c r="U951">
        <v>31.388999999999999</v>
      </c>
      <c r="V951">
        <v>6.7291000000000004E-2</v>
      </c>
      <c r="W951">
        <v>2.2877000000000002E-2</v>
      </c>
      <c r="X951">
        <v>119.42</v>
      </c>
      <c r="Y951">
        <v>38.469000000000001</v>
      </c>
      <c r="Z951">
        <v>5.0365E-2</v>
      </c>
      <c r="AA951">
        <v>5.1441000000000004E-3</v>
      </c>
      <c r="AB951">
        <v>120.5</v>
      </c>
      <c r="AC951">
        <v>42.58</v>
      </c>
      <c r="AD951">
        <v>45</v>
      </c>
      <c r="AE951">
        <v>14</v>
      </c>
      <c r="AF951">
        <v>4.9348000000000001</v>
      </c>
      <c r="AG951">
        <v>7.7450000000000001E-4</v>
      </c>
      <c r="AH951">
        <v>4.9340000000000002</v>
      </c>
      <c r="AI951">
        <v>28</v>
      </c>
      <c r="AJ951">
        <v>3</v>
      </c>
      <c r="AK951">
        <v>16</v>
      </c>
      <c r="AL951">
        <v>1</v>
      </c>
      <c r="AM951">
        <v>1</v>
      </c>
      <c r="AN951">
        <v>1</v>
      </c>
      <c r="AO951">
        <v>6.0508999999999997E-3</v>
      </c>
      <c r="AP951">
        <v>0</v>
      </c>
      <c r="AQ951">
        <v>0</v>
      </c>
      <c r="AR951" t="s">
        <v>96</v>
      </c>
      <c r="AS951" t="s">
        <v>95</v>
      </c>
      <c r="AT951" t="s">
        <v>95</v>
      </c>
      <c r="AU951" t="s">
        <v>94</v>
      </c>
      <c r="AV951" t="s">
        <v>94</v>
      </c>
      <c r="AW951" t="s">
        <v>94</v>
      </c>
      <c r="AX951" t="s">
        <v>94</v>
      </c>
      <c r="AY951" t="s">
        <v>95</v>
      </c>
      <c r="AZ951" t="s">
        <v>94</v>
      </c>
      <c r="BA951" t="s">
        <v>96</v>
      </c>
      <c r="BB951" t="s">
        <v>94</v>
      </c>
      <c r="BC951" t="s">
        <v>96</v>
      </c>
      <c r="BD951" t="s">
        <v>94</v>
      </c>
      <c r="BI951">
        <v>0</v>
      </c>
      <c r="BJ951" t="s">
        <v>132</v>
      </c>
      <c r="BK951" t="s">
        <v>133</v>
      </c>
      <c r="BL951">
        <v>0</v>
      </c>
      <c r="BM951">
        <v>1</v>
      </c>
      <c r="BN951">
        <v>0</v>
      </c>
      <c r="BO951">
        <v>0</v>
      </c>
      <c r="BP951">
        <v>0</v>
      </c>
      <c r="BQ951">
        <v>0</v>
      </c>
      <c r="BY951">
        <v>1064</v>
      </c>
      <c r="CG951" s="4">
        <v>0</v>
      </c>
      <c r="CH951" s="4">
        <v>1</v>
      </c>
      <c r="CI951" s="5">
        <v>0</v>
      </c>
      <c r="CJ951" s="5">
        <v>0</v>
      </c>
      <c r="CK951" s="5">
        <v>0</v>
      </c>
      <c r="CL951" s="5">
        <v>0</v>
      </c>
    </row>
    <row r="952" spans="1:91" hidden="1" x14ac:dyDescent="0.2">
      <c r="A952" t="s">
        <v>1677</v>
      </c>
      <c r="B952" t="s">
        <v>1607</v>
      </c>
      <c r="C952" t="s">
        <v>1667</v>
      </c>
      <c r="D952">
        <v>3.5</v>
      </c>
      <c r="E952" t="s">
        <v>317</v>
      </c>
      <c r="F952" t="s">
        <v>331</v>
      </c>
      <c r="G952" t="s">
        <v>329</v>
      </c>
      <c r="H952" t="s">
        <v>1611</v>
      </c>
      <c r="I952">
        <v>0.51988000000000001</v>
      </c>
      <c r="J952">
        <v>7.0846000000000006E-2</v>
      </c>
      <c r="K952">
        <v>4.8533999999999997</v>
      </c>
      <c r="L952">
        <v>2010.3</v>
      </c>
      <c r="M952">
        <v>8.4527999999999999</v>
      </c>
      <c r="N952">
        <v>179.99</v>
      </c>
      <c r="O952">
        <v>0.42806</v>
      </c>
      <c r="P952">
        <v>1936.9</v>
      </c>
      <c r="Q952">
        <v>-9660.1</v>
      </c>
      <c r="R952">
        <v>0.21787999999999999</v>
      </c>
      <c r="S952">
        <v>0.16064999999999999</v>
      </c>
      <c r="T952">
        <v>142.51</v>
      </c>
      <c r="U952">
        <v>61.908000000000001</v>
      </c>
      <c r="V952">
        <v>0.14915999999999999</v>
      </c>
      <c r="W952">
        <v>0.10865</v>
      </c>
      <c r="X952">
        <v>148.63999999999999</v>
      </c>
      <c r="Y952">
        <v>76.942999999999998</v>
      </c>
      <c r="Z952">
        <v>0.15298999999999999</v>
      </c>
      <c r="AA952">
        <v>0.11266</v>
      </c>
      <c r="AB952">
        <v>148.31</v>
      </c>
      <c r="AC952">
        <v>80.415000000000006</v>
      </c>
      <c r="AD952">
        <v>45</v>
      </c>
      <c r="AE952">
        <v>20</v>
      </c>
      <c r="AF952">
        <v>5.3540000000000001</v>
      </c>
      <c r="AG952">
        <v>1.3889E-3</v>
      </c>
      <c r="AH952">
        <v>5.3525999999999998</v>
      </c>
      <c r="AI952">
        <v>28</v>
      </c>
      <c r="AJ952">
        <v>3</v>
      </c>
      <c r="AK952">
        <v>27</v>
      </c>
      <c r="AL952">
        <v>1</v>
      </c>
      <c r="AM952">
        <v>0</v>
      </c>
      <c r="AN952">
        <v>1</v>
      </c>
      <c r="AO952">
        <v>0.28271000000000002</v>
      </c>
      <c r="AP952">
        <v>0</v>
      </c>
      <c r="AQ952">
        <v>0</v>
      </c>
      <c r="AR952" t="s">
        <v>96</v>
      </c>
      <c r="AS952" t="s">
        <v>95</v>
      </c>
      <c r="AT952" t="s">
        <v>95</v>
      </c>
      <c r="AU952" t="s">
        <v>94</v>
      </c>
      <c r="AV952" t="s">
        <v>94</v>
      </c>
      <c r="AW952" t="s">
        <v>94</v>
      </c>
      <c r="AX952" t="s">
        <v>94</v>
      </c>
      <c r="AY952" t="s">
        <v>95</v>
      </c>
      <c r="AZ952" t="s">
        <v>94</v>
      </c>
      <c r="BA952" t="s">
        <v>96</v>
      </c>
      <c r="BB952" t="s">
        <v>94</v>
      </c>
      <c r="BC952" t="s">
        <v>96</v>
      </c>
      <c r="BD952" t="s">
        <v>94</v>
      </c>
      <c r="BI952">
        <v>0</v>
      </c>
      <c r="BJ952" t="s">
        <v>132</v>
      </c>
      <c r="BK952" t="s">
        <v>133</v>
      </c>
      <c r="BL952">
        <v>1</v>
      </c>
      <c r="BM952">
        <v>1</v>
      </c>
      <c r="BN952">
        <v>0</v>
      </c>
      <c r="BO952">
        <v>0</v>
      </c>
      <c r="BP952">
        <v>0</v>
      </c>
      <c r="BQ952">
        <v>0</v>
      </c>
      <c r="BY952">
        <v>1065</v>
      </c>
      <c r="CG952" s="4">
        <v>1</v>
      </c>
      <c r="CH952" s="4">
        <v>1</v>
      </c>
      <c r="CI952" s="5">
        <v>0</v>
      </c>
      <c r="CJ952" s="5">
        <v>0</v>
      </c>
      <c r="CK952" s="5">
        <v>0</v>
      </c>
      <c r="CL952" s="5">
        <v>0</v>
      </c>
    </row>
    <row r="953" spans="1:91" hidden="1" x14ac:dyDescent="0.2">
      <c r="A953" t="s">
        <v>1678</v>
      </c>
      <c r="B953" t="s">
        <v>1607</v>
      </c>
      <c r="C953" t="s">
        <v>1667</v>
      </c>
      <c r="D953">
        <v>3.5</v>
      </c>
      <c r="E953" t="s">
        <v>317</v>
      </c>
      <c r="F953" t="s">
        <v>333</v>
      </c>
      <c r="G953" t="s">
        <v>326</v>
      </c>
      <c r="H953" t="s">
        <v>1611</v>
      </c>
      <c r="I953">
        <v>0.28527999999999998</v>
      </c>
      <c r="J953">
        <v>2.7571999999999999E-2</v>
      </c>
      <c r="K953">
        <v>0.28155000000000002</v>
      </c>
      <c r="L953">
        <v>2013.7</v>
      </c>
      <c r="M953">
        <v>15.404</v>
      </c>
      <c r="N953">
        <v>12.776999999999999</v>
      </c>
      <c r="O953">
        <v>1549.7</v>
      </c>
      <c r="P953" s="1">
        <v>158000</v>
      </c>
      <c r="Q953">
        <v>-560.47</v>
      </c>
      <c r="R953">
        <v>0.75370000000000004</v>
      </c>
      <c r="S953">
        <v>0.73567000000000005</v>
      </c>
      <c r="T953">
        <v>2.3826999999999998</v>
      </c>
      <c r="U953">
        <v>1.2090000000000001</v>
      </c>
      <c r="V953">
        <v>-0.44427</v>
      </c>
      <c r="W953">
        <v>-0.51305000000000001</v>
      </c>
      <c r="X953">
        <v>5.7697000000000003</v>
      </c>
      <c r="Y953">
        <v>3.2</v>
      </c>
      <c r="Z953">
        <v>0.58009999999999995</v>
      </c>
      <c r="AA953">
        <v>0.56011</v>
      </c>
      <c r="AB953">
        <v>3.1110000000000002</v>
      </c>
      <c r="AC953">
        <v>2.3228</v>
      </c>
      <c r="AD953">
        <v>45</v>
      </c>
      <c r="AE953">
        <v>22</v>
      </c>
      <c r="AF953">
        <v>1.4871000000000001</v>
      </c>
      <c r="AG953">
        <v>7.8266000000000002E-2</v>
      </c>
      <c r="AH953">
        <v>1.4088000000000001</v>
      </c>
      <c r="AI953">
        <v>29</v>
      </c>
      <c r="AJ953">
        <v>4</v>
      </c>
      <c r="AK953">
        <v>28</v>
      </c>
      <c r="AL953">
        <v>1</v>
      </c>
      <c r="AM953">
        <v>0</v>
      </c>
      <c r="AN953">
        <v>1</v>
      </c>
      <c r="AO953">
        <v>0.90386999999999995</v>
      </c>
      <c r="AP953">
        <v>0</v>
      </c>
      <c r="AQ953">
        <v>1</v>
      </c>
      <c r="AR953" t="s">
        <v>95</v>
      </c>
      <c r="AS953" t="s">
        <v>95</v>
      </c>
      <c r="AT953" t="s">
        <v>95</v>
      </c>
      <c r="AU953" t="s">
        <v>95</v>
      </c>
      <c r="AV953" t="s">
        <v>94</v>
      </c>
      <c r="AW953" t="s">
        <v>94</v>
      </c>
      <c r="AX953" t="s">
        <v>95</v>
      </c>
      <c r="AY953" t="s">
        <v>95</v>
      </c>
      <c r="AZ953" t="s">
        <v>95</v>
      </c>
      <c r="BA953" t="s">
        <v>94</v>
      </c>
      <c r="BB953" t="s">
        <v>94</v>
      </c>
      <c r="BC953" t="s">
        <v>94</v>
      </c>
      <c r="BD953" t="s">
        <v>94</v>
      </c>
      <c r="BI953">
        <v>0</v>
      </c>
      <c r="BJ953" t="s">
        <v>132</v>
      </c>
      <c r="BK953" t="s">
        <v>133</v>
      </c>
      <c r="BL953">
        <v>1</v>
      </c>
      <c r="BM953">
        <v>1</v>
      </c>
      <c r="BN953">
        <v>0</v>
      </c>
      <c r="BO953">
        <v>0</v>
      </c>
      <c r="BP953">
        <v>0</v>
      </c>
      <c r="BQ953">
        <v>0</v>
      </c>
      <c r="BY953">
        <v>1066</v>
      </c>
      <c r="CG953" s="4">
        <v>1</v>
      </c>
      <c r="CH953" s="4">
        <v>1</v>
      </c>
      <c r="CI953" s="5">
        <v>0</v>
      </c>
      <c r="CJ953" s="5">
        <v>0</v>
      </c>
      <c r="CK953" s="5">
        <v>0</v>
      </c>
      <c r="CL953" s="5">
        <v>0</v>
      </c>
    </row>
    <row r="954" spans="1:91" hidden="1" x14ac:dyDescent="0.2">
      <c r="A954" t="s">
        <v>1679</v>
      </c>
      <c r="B954" t="s">
        <v>1607</v>
      </c>
      <c r="C954" t="s">
        <v>1667</v>
      </c>
      <c r="D954">
        <v>3.5</v>
      </c>
      <c r="E954" t="s">
        <v>317</v>
      </c>
      <c r="F954" t="s">
        <v>335</v>
      </c>
      <c r="G954" t="s">
        <v>336</v>
      </c>
      <c r="H954" t="s">
        <v>1611</v>
      </c>
      <c r="I954">
        <v>0.14183000000000001</v>
      </c>
      <c r="J954">
        <v>9.4192999999999999E-2</v>
      </c>
      <c r="K954">
        <v>21.786000000000001</v>
      </c>
      <c r="L954">
        <v>2020.3</v>
      </c>
      <c r="M954">
        <v>30.984999999999999</v>
      </c>
      <c r="N954">
        <v>1658.9</v>
      </c>
      <c r="O954">
        <v>1.7316000000000002E-2</v>
      </c>
      <c r="P954">
        <v>1906.2</v>
      </c>
      <c r="Q954">
        <v>-43351</v>
      </c>
      <c r="R954">
        <v>0.99938000000000005</v>
      </c>
      <c r="S954">
        <v>0.99934000000000001</v>
      </c>
      <c r="T954">
        <v>7.7601000000000004</v>
      </c>
      <c r="U954">
        <v>6.8727</v>
      </c>
      <c r="V954">
        <v>0.98926000000000003</v>
      </c>
      <c r="W954">
        <v>0.98875000000000002</v>
      </c>
      <c r="X954">
        <v>32.375999999999998</v>
      </c>
      <c r="Y954">
        <v>28.937000000000001</v>
      </c>
      <c r="Z954">
        <v>0.82006000000000001</v>
      </c>
      <c r="AA954">
        <v>0.8115</v>
      </c>
      <c r="AB954">
        <v>132.54</v>
      </c>
      <c r="AC954">
        <v>114.98</v>
      </c>
      <c r="AD954">
        <v>45</v>
      </c>
      <c r="AE954">
        <v>44</v>
      </c>
      <c r="AF954">
        <v>0.63415999999999995</v>
      </c>
      <c r="AG954">
        <v>6.0280999999999996E-4</v>
      </c>
      <c r="AH954">
        <v>0.63354999999999995</v>
      </c>
      <c r="AI954">
        <v>44</v>
      </c>
      <c r="AJ954">
        <v>0</v>
      </c>
      <c r="AK954">
        <v>43</v>
      </c>
      <c r="AL954">
        <v>0</v>
      </c>
      <c r="AM954">
        <v>0</v>
      </c>
      <c r="AN954">
        <v>0</v>
      </c>
      <c r="AO954">
        <v>0.92379</v>
      </c>
      <c r="AP954">
        <v>0</v>
      </c>
      <c r="AQ954">
        <v>0</v>
      </c>
      <c r="AR954" t="s">
        <v>95</v>
      </c>
      <c r="AS954" t="s">
        <v>95</v>
      </c>
      <c r="AT954" t="s">
        <v>95</v>
      </c>
      <c r="AU954" t="s">
        <v>95</v>
      </c>
      <c r="AV954" t="s">
        <v>95</v>
      </c>
      <c r="AW954" t="s">
        <v>95</v>
      </c>
      <c r="AX954" t="s">
        <v>95</v>
      </c>
      <c r="AY954" t="s">
        <v>95</v>
      </c>
      <c r="AZ954" t="s">
        <v>95</v>
      </c>
      <c r="BA954" t="s">
        <v>95</v>
      </c>
      <c r="BB954" t="s">
        <v>95</v>
      </c>
      <c r="BC954" t="s">
        <v>95</v>
      </c>
      <c r="BD954" t="s">
        <v>95</v>
      </c>
      <c r="BH954" t="s">
        <v>389</v>
      </c>
      <c r="BI954">
        <v>1</v>
      </c>
      <c r="BJ954" t="s">
        <v>97</v>
      </c>
      <c r="BK954" t="s">
        <v>337</v>
      </c>
      <c r="BL954">
        <v>0</v>
      </c>
      <c r="BM954">
        <v>0</v>
      </c>
      <c r="BN954">
        <v>0</v>
      </c>
      <c r="BO954">
        <v>0</v>
      </c>
      <c r="BP954">
        <v>0</v>
      </c>
      <c r="BQ954">
        <v>0</v>
      </c>
      <c r="BY954">
        <v>1067</v>
      </c>
      <c r="CG954" s="4">
        <v>0</v>
      </c>
      <c r="CH954" s="4">
        <v>0</v>
      </c>
      <c r="CI954" s="5">
        <v>0</v>
      </c>
      <c r="CJ954" s="5">
        <v>0</v>
      </c>
      <c r="CK954" s="5">
        <v>0</v>
      </c>
      <c r="CL954" s="5">
        <v>0</v>
      </c>
    </row>
    <row r="955" spans="1:91" hidden="1" x14ac:dyDescent="0.2">
      <c r="A955" t="s">
        <v>1680</v>
      </c>
      <c r="B955" t="s">
        <v>1607</v>
      </c>
      <c r="C955" t="s">
        <v>1667</v>
      </c>
      <c r="D955">
        <v>3.5</v>
      </c>
      <c r="E955" t="s">
        <v>317</v>
      </c>
      <c r="F955" t="s">
        <v>339</v>
      </c>
      <c r="G955" t="s">
        <v>340</v>
      </c>
      <c r="H955" t="s">
        <v>1611</v>
      </c>
      <c r="I955">
        <v>0.14581</v>
      </c>
      <c r="J955">
        <v>7.0404999999999995E-2</v>
      </c>
      <c r="K955">
        <v>1.6047</v>
      </c>
      <c r="L955">
        <v>2011.2</v>
      </c>
      <c r="M955">
        <v>30.138000000000002</v>
      </c>
      <c r="N955">
        <v>75.08</v>
      </c>
      <c r="O955">
        <v>1.7457</v>
      </c>
      <c r="P955">
        <v>1969.8</v>
      </c>
      <c r="Q955">
        <v>-3189.2</v>
      </c>
      <c r="R955">
        <v>0.99563999999999997</v>
      </c>
      <c r="S955">
        <v>0.99531000000000003</v>
      </c>
      <c r="T955">
        <v>1.4016999999999999</v>
      </c>
      <c r="U955">
        <v>1.1051</v>
      </c>
      <c r="V955">
        <v>0.95769000000000004</v>
      </c>
      <c r="W955">
        <v>0.95562000000000002</v>
      </c>
      <c r="X955">
        <v>4.3654999999999999</v>
      </c>
      <c r="Y955">
        <v>3.6888000000000001</v>
      </c>
      <c r="Z955">
        <v>0.92188000000000003</v>
      </c>
      <c r="AA955">
        <v>0.91807000000000005</v>
      </c>
      <c r="AB955">
        <v>5.9314999999999998</v>
      </c>
      <c r="AC955">
        <v>5.4313000000000002</v>
      </c>
      <c r="AD955">
        <v>44</v>
      </c>
      <c r="AE955">
        <v>43</v>
      </c>
      <c r="AF955">
        <v>0.82577999999999996</v>
      </c>
      <c r="AG955">
        <v>1.3318999999999999E-2</v>
      </c>
      <c r="AH955">
        <v>0.81245999999999996</v>
      </c>
      <c r="AI955">
        <v>43</v>
      </c>
      <c r="AJ955">
        <v>0</v>
      </c>
      <c r="AK955">
        <v>42</v>
      </c>
      <c r="AL955">
        <v>0</v>
      </c>
      <c r="AM955">
        <v>0</v>
      </c>
      <c r="AN955">
        <v>0</v>
      </c>
      <c r="AO955">
        <v>0.95228999999999997</v>
      </c>
      <c r="AP955">
        <v>0</v>
      </c>
      <c r="AQ955">
        <v>1</v>
      </c>
      <c r="AR955" t="s">
        <v>95</v>
      </c>
      <c r="AS955" t="s">
        <v>95</v>
      </c>
      <c r="AT955" t="s">
        <v>95</v>
      </c>
      <c r="AU955" t="s">
        <v>95</v>
      </c>
      <c r="AV955" t="s">
        <v>95</v>
      </c>
      <c r="AW955" t="s">
        <v>95</v>
      </c>
      <c r="AX955" t="s">
        <v>95</v>
      </c>
      <c r="AY955" t="s">
        <v>95</v>
      </c>
      <c r="AZ955" t="s">
        <v>95</v>
      </c>
      <c r="BA955" t="s">
        <v>95</v>
      </c>
      <c r="BB955" t="s">
        <v>95</v>
      </c>
      <c r="BC955" t="s">
        <v>95</v>
      </c>
      <c r="BD955" t="s">
        <v>95</v>
      </c>
      <c r="BH955" t="s">
        <v>341</v>
      </c>
      <c r="BI955">
        <v>1</v>
      </c>
      <c r="BJ955" t="s">
        <v>97</v>
      </c>
      <c r="BK955" t="s">
        <v>138</v>
      </c>
      <c r="BL955">
        <v>0</v>
      </c>
      <c r="BM955">
        <v>0</v>
      </c>
      <c r="BN955">
        <v>0</v>
      </c>
      <c r="BO955">
        <v>0</v>
      </c>
      <c r="BP955">
        <v>0</v>
      </c>
      <c r="BQ955">
        <v>0</v>
      </c>
      <c r="BY955">
        <v>1068</v>
      </c>
      <c r="CG955" s="4">
        <v>0</v>
      </c>
      <c r="CH955" s="4">
        <v>0</v>
      </c>
      <c r="CI955" s="5">
        <v>0</v>
      </c>
      <c r="CJ955" s="5">
        <v>0</v>
      </c>
      <c r="CK955" s="5">
        <v>0</v>
      </c>
      <c r="CL955" s="5">
        <v>0</v>
      </c>
    </row>
    <row r="956" spans="1:91" hidden="1" x14ac:dyDescent="0.2">
      <c r="A956" t="s">
        <v>1681</v>
      </c>
      <c r="B956" t="s">
        <v>1607</v>
      </c>
      <c r="C956" t="s">
        <v>1667</v>
      </c>
      <c r="D956">
        <v>3.5</v>
      </c>
      <c r="E956" t="s">
        <v>317</v>
      </c>
      <c r="F956" t="s">
        <v>343</v>
      </c>
      <c r="G956" t="s">
        <v>344</v>
      </c>
      <c r="H956" t="s">
        <v>1611</v>
      </c>
      <c r="I956">
        <v>0.14846000000000001</v>
      </c>
      <c r="J956">
        <v>6.7152000000000003E-2</v>
      </c>
      <c r="K956">
        <v>1.6145</v>
      </c>
      <c r="L956">
        <v>2010.9</v>
      </c>
      <c r="M956">
        <v>29.6</v>
      </c>
      <c r="N956">
        <v>73.349999999999994</v>
      </c>
      <c r="O956">
        <v>1.7061999999999999</v>
      </c>
      <c r="P956">
        <v>1967.6</v>
      </c>
      <c r="Q956">
        <v>-3208.8</v>
      </c>
      <c r="R956">
        <v>0.99563999999999997</v>
      </c>
      <c r="S956">
        <v>0.99531999999999998</v>
      </c>
      <c r="T956">
        <v>1.4379999999999999</v>
      </c>
      <c r="U956">
        <v>1.127</v>
      </c>
      <c r="V956">
        <v>0.95020000000000004</v>
      </c>
      <c r="W956">
        <v>0.94782</v>
      </c>
      <c r="X956">
        <v>4.8601000000000001</v>
      </c>
      <c r="Y956">
        <v>4.0999999999999996</v>
      </c>
      <c r="Z956">
        <v>0.92696999999999996</v>
      </c>
      <c r="AA956">
        <v>0.92349999999999999</v>
      </c>
      <c r="AB956">
        <v>5.8852000000000002</v>
      </c>
      <c r="AC956">
        <v>5.3753000000000002</v>
      </c>
      <c r="AD956">
        <v>45</v>
      </c>
      <c r="AE956">
        <v>44</v>
      </c>
      <c r="AF956">
        <v>0.84526000000000001</v>
      </c>
      <c r="AG956">
        <v>1.3632999999999999E-2</v>
      </c>
      <c r="AH956">
        <v>0.83162999999999998</v>
      </c>
      <c r="AI956">
        <v>44</v>
      </c>
      <c r="AJ956">
        <v>1</v>
      </c>
      <c r="AK956">
        <v>43</v>
      </c>
      <c r="AL956">
        <v>0</v>
      </c>
      <c r="AM956">
        <v>0</v>
      </c>
      <c r="AN956">
        <v>0</v>
      </c>
      <c r="AO956">
        <v>0.95628999999999997</v>
      </c>
      <c r="AP956">
        <v>0</v>
      </c>
      <c r="AQ956">
        <v>1</v>
      </c>
      <c r="AR956" t="s">
        <v>95</v>
      </c>
      <c r="AS956" t="s">
        <v>95</v>
      </c>
      <c r="AT956" t="s">
        <v>95</v>
      </c>
      <c r="AU956" t="s">
        <v>95</v>
      </c>
      <c r="AV956" t="s">
        <v>95</v>
      </c>
      <c r="AW956" t="s">
        <v>95</v>
      </c>
      <c r="AX956" t="s">
        <v>95</v>
      </c>
      <c r="AY956" t="s">
        <v>95</v>
      </c>
      <c r="AZ956" t="s">
        <v>95</v>
      </c>
      <c r="BA956" t="s">
        <v>95</v>
      </c>
      <c r="BB956" t="s">
        <v>95</v>
      </c>
      <c r="BC956" t="s">
        <v>95</v>
      </c>
      <c r="BD956" t="s">
        <v>95</v>
      </c>
      <c r="BH956" t="s">
        <v>345</v>
      </c>
      <c r="BI956">
        <v>1</v>
      </c>
      <c r="BJ956" t="s">
        <v>97</v>
      </c>
      <c r="BK956" t="s">
        <v>180</v>
      </c>
      <c r="BL956">
        <v>0</v>
      </c>
      <c r="BM956">
        <v>0</v>
      </c>
      <c r="BN956">
        <v>0</v>
      </c>
      <c r="BO956">
        <v>0</v>
      </c>
      <c r="BP956">
        <v>0</v>
      </c>
      <c r="BQ956">
        <v>0</v>
      </c>
      <c r="BY956">
        <v>1069</v>
      </c>
      <c r="CG956" s="4">
        <v>0</v>
      </c>
      <c r="CH956" s="4">
        <v>0</v>
      </c>
      <c r="CI956" s="5">
        <v>0</v>
      </c>
      <c r="CJ956" s="5">
        <v>0</v>
      </c>
      <c r="CK956" s="5">
        <v>0</v>
      </c>
      <c r="CL956" s="5">
        <v>0</v>
      </c>
    </row>
    <row r="957" spans="1:91" hidden="1" x14ac:dyDescent="0.2">
      <c r="A957" t="s">
        <v>1682</v>
      </c>
      <c r="B957" t="s">
        <v>1607</v>
      </c>
      <c r="C957" t="s">
        <v>1667</v>
      </c>
      <c r="D957">
        <v>3.5</v>
      </c>
      <c r="E957" t="s">
        <v>317</v>
      </c>
      <c r="F957" t="s">
        <v>347</v>
      </c>
      <c r="G957" t="s">
        <v>348</v>
      </c>
      <c r="H957" t="s">
        <v>1611</v>
      </c>
      <c r="I957">
        <v>8.6711999999999997E-2</v>
      </c>
      <c r="J957">
        <v>8.6710999999999996E-2</v>
      </c>
      <c r="K957">
        <v>9.7631999999999997E-2</v>
      </c>
      <c r="L957">
        <v>2130.6</v>
      </c>
      <c r="M957">
        <v>50.679000000000002</v>
      </c>
      <c r="N957" s="1">
        <v>101260</v>
      </c>
      <c r="O957">
        <v>6.2443</v>
      </c>
      <c r="P957">
        <v>2018.9</v>
      </c>
      <c r="Q957">
        <v>-193.66</v>
      </c>
      <c r="R957">
        <v>0.51204000000000005</v>
      </c>
      <c r="S957">
        <v>0.46325</v>
      </c>
      <c r="T957">
        <v>0.97779000000000005</v>
      </c>
      <c r="U957">
        <v>0.75448999999999999</v>
      </c>
      <c r="V957">
        <v>0.51204000000000005</v>
      </c>
      <c r="W957">
        <v>0.48055999999999999</v>
      </c>
      <c r="X957">
        <v>0.97779000000000005</v>
      </c>
      <c r="Y957">
        <v>0.75448999999999999</v>
      </c>
      <c r="Z957">
        <v>0.46823999999999999</v>
      </c>
      <c r="AA957">
        <v>0.43393999999999999</v>
      </c>
      <c r="AB957">
        <v>1.0206999999999999</v>
      </c>
      <c r="AC957">
        <v>0.70177999999999996</v>
      </c>
      <c r="AD957">
        <v>34</v>
      </c>
      <c r="AE957">
        <v>23</v>
      </c>
      <c r="AF957" s="1">
        <v>6.9127000000000004E-5</v>
      </c>
      <c r="AG957" s="1">
        <v>9.8754000000000004E-6</v>
      </c>
      <c r="AH957" s="1">
        <v>5.9252000000000001E-5</v>
      </c>
      <c r="AI957">
        <v>33</v>
      </c>
      <c r="AJ957">
        <v>0</v>
      </c>
      <c r="AK957">
        <v>32</v>
      </c>
      <c r="AL957">
        <v>0</v>
      </c>
      <c r="AM957">
        <v>0</v>
      </c>
      <c r="AN957">
        <v>1</v>
      </c>
      <c r="AO957">
        <v>0.55371999999999999</v>
      </c>
      <c r="AP957">
        <v>0</v>
      </c>
      <c r="AQ957">
        <v>1</v>
      </c>
      <c r="AR957" t="s">
        <v>94</v>
      </c>
      <c r="AS957" t="s">
        <v>95</v>
      </c>
      <c r="AT957" t="s">
        <v>95</v>
      </c>
      <c r="AU957" t="s">
        <v>94</v>
      </c>
      <c r="AV957" t="s">
        <v>94</v>
      </c>
      <c r="AW957" t="s">
        <v>94</v>
      </c>
      <c r="AX957" t="s">
        <v>94</v>
      </c>
      <c r="AY957" t="s">
        <v>94</v>
      </c>
      <c r="AZ957" t="s">
        <v>95</v>
      </c>
      <c r="BA957" t="s">
        <v>94</v>
      </c>
      <c r="BB957" t="s">
        <v>94</v>
      </c>
      <c r="BC957" t="s">
        <v>94</v>
      </c>
      <c r="BD957" t="s">
        <v>94</v>
      </c>
      <c r="BH957" t="s">
        <v>341</v>
      </c>
      <c r="BI957">
        <v>1</v>
      </c>
      <c r="BJ957" t="s">
        <v>97</v>
      </c>
      <c r="BK957" t="s">
        <v>138</v>
      </c>
      <c r="BL957">
        <v>0</v>
      </c>
      <c r="BM957">
        <v>0</v>
      </c>
      <c r="BN957">
        <v>0</v>
      </c>
      <c r="BO957">
        <v>0</v>
      </c>
      <c r="BP957">
        <v>0</v>
      </c>
      <c r="BQ957">
        <v>0</v>
      </c>
      <c r="BY957">
        <v>1070</v>
      </c>
      <c r="CG957" s="4">
        <v>0</v>
      </c>
      <c r="CH957" s="4">
        <v>0</v>
      </c>
      <c r="CI957" s="5">
        <v>0</v>
      </c>
      <c r="CJ957" s="5">
        <v>0</v>
      </c>
      <c r="CK957" s="5">
        <v>0</v>
      </c>
      <c r="CL957" s="5">
        <v>0</v>
      </c>
    </row>
    <row r="958" spans="1:91" hidden="1" x14ac:dyDescent="0.2">
      <c r="A958" t="s">
        <v>1683</v>
      </c>
      <c r="B958" t="s">
        <v>1607</v>
      </c>
      <c r="C958" t="s">
        <v>1667</v>
      </c>
      <c r="D958">
        <v>3.5</v>
      </c>
      <c r="E958" t="s">
        <v>317</v>
      </c>
      <c r="F958" t="s">
        <v>350</v>
      </c>
      <c r="G958" t="s">
        <v>351</v>
      </c>
      <c r="H958" t="s">
        <v>1611</v>
      </c>
      <c r="I958">
        <v>0.21507000000000001</v>
      </c>
      <c r="J958">
        <v>0.14152000000000001</v>
      </c>
      <c r="K958">
        <v>0.62292000000000003</v>
      </c>
      <c r="L958">
        <v>2021.8</v>
      </c>
      <c r="M958">
        <v>20.431999999999999</v>
      </c>
      <c r="N958">
        <v>60.069000000000003</v>
      </c>
      <c r="O958">
        <v>8.6079000000000008</v>
      </c>
      <c r="P958">
        <v>2013.2</v>
      </c>
      <c r="Q958">
        <v>-1240.7</v>
      </c>
      <c r="R958">
        <v>0.99253999999999998</v>
      </c>
      <c r="S958">
        <v>0.99199000000000004</v>
      </c>
      <c r="T958">
        <v>0.87485000000000002</v>
      </c>
      <c r="U958">
        <v>0.58648999999999996</v>
      </c>
      <c r="V958">
        <v>0.98404999999999998</v>
      </c>
      <c r="W958">
        <v>0.98329</v>
      </c>
      <c r="X958">
        <v>1.2790999999999999</v>
      </c>
      <c r="Y958">
        <v>0.79786000000000001</v>
      </c>
      <c r="Z958">
        <v>0.63790000000000002</v>
      </c>
      <c r="AA958">
        <v>0.62065999999999999</v>
      </c>
      <c r="AB958">
        <v>6.0952000000000002</v>
      </c>
      <c r="AC958">
        <v>4.9985999999999997</v>
      </c>
      <c r="AD958">
        <v>45</v>
      </c>
      <c r="AE958">
        <v>29</v>
      </c>
      <c r="AF958">
        <v>0.58267000000000002</v>
      </c>
      <c r="AG958">
        <v>1.6648E-2</v>
      </c>
      <c r="AH958">
        <v>0.56601999999999997</v>
      </c>
      <c r="AI958">
        <v>29</v>
      </c>
      <c r="AJ958">
        <v>0</v>
      </c>
      <c r="AK958">
        <v>28</v>
      </c>
      <c r="AL958">
        <v>0</v>
      </c>
      <c r="AM958">
        <v>0</v>
      </c>
      <c r="AN958">
        <v>0</v>
      </c>
      <c r="AO958">
        <v>0.89727000000000001</v>
      </c>
      <c r="AP958">
        <v>0</v>
      </c>
      <c r="AQ958">
        <v>1</v>
      </c>
      <c r="AR958" t="s">
        <v>95</v>
      </c>
      <c r="AS958" t="s">
        <v>95</v>
      </c>
      <c r="AT958" t="s">
        <v>95</v>
      </c>
      <c r="AU958" t="s">
        <v>95</v>
      </c>
      <c r="AV958" t="s">
        <v>95</v>
      </c>
      <c r="AW958" t="s">
        <v>95</v>
      </c>
      <c r="AX958" t="s">
        <v>95</v>
      </c>
      <c r="AY958" t="s">
        <v>95</v>
      </c>
      <c r="AZ958" t="s">
        <v>95</v>
      </c>
      <c r="BA958" t="s">
        <v>95</v>
      </c>
      <c r="BB958" t="s">
        <v>95</v>
      </c>
      <c r="BC958" t="s">
        <v>95</v>
      </c>
      <c r="BD958" t="s">
        <v>95</v>
      </c>
      <c r="BI958">
        <v>0</v>
      </c>
      <c r="BJ958" t="s">
        <v>137</v>
      </c>
      <c r="BK958" t="s">
        <v>180</v>
      </c>
      <c r="BL958">
        <v>1</v>
      </c>
      <c r="BM958">
        <v>1</v>
      </c>
      <c r="BN958">
        <v>0</v>
      </c>
      <c r="BO958">
        <v>0</v>
      </c>
      <c r="BP958">
        <v>0</v>
      </c>
      <c r="BQ958">
        <v>0</v>
      </c>
      <c r="BY958">
        <v>1071</v>
      </c>
      <c r="CG958" s="4">
        <v>1</v>
      </c>
      <c r="CH958" s="4">
        <v>1</v>
      </c>
      <c r="CI958" s="5">
        <v>0</v>
      </c>
      <c r="CJ958" s="5">
        <v>0</v>
      </c>
      <c r="CK958" s="5">
        <v>0</v>
      </c>
      <c r="CL958" s="5">
        <v>0</v>
      </c>
    </row>
    <row r="959" spans="1:91" hidden="1" x14ac:dyDescent="0.2">
      <c r="A959" t="s">
        <v>1684</v>
      </c>
      <c r="B959" t="s">
        <v>1607</v>
      </c>
      <c r="C959" t="s">
        <v>1667</v>
      </c>
      <c r="D959">
        <v>3.5</v>
      </c>
      <c r="E959" t="s">
        <v>317</v>
      </c>
      <c r="F959" t="s">
        <v>353</v>
      </c>
      <c r="G959" t="s">
        <v>354</v>
      </c>
      <c r="H959" t="s">
        <v>1611</v>
      </c>
      <c r="I959">
        <v>0.23785999999999999</v>
      </c>
      <c r="J959">
        <v>7.4183000000000001E-3</v>
      </c>
      <c r="K959">
        <v>6.7596000000000003E-2</v>
      </c>
      <c r="L959">
        <v>2067.6</v>
      </c>
      <c r="M959">
        <v>18.475000000000001</v>
      </c>
      <c r="N959" s="1">
        <v>406050</v>
      </c>
      <c r="O959">
        <v>1553.7</v>
      </c>
      <c r="P959" s="1">
        <v>157580</v>
      </c>
      <c r="Q959">
        <v>-134.56</v>
      </c>
      <c r="R959">
        <v>0.78146000000000004</v>
      </c>
      <c r="S959">
        <v>0.76373999999999997</v>
      </c>
      <c r="T959">
        <v>0.5726</v>
      </c>
      <c r="U959">
        <v>0.32283000000000001</v>
      </c>
      <c r="V959">
        <v>-0.26804</v>
      </c>
      <c r="W959">
        <v>-0.33478000000000002</v>
      </c>
      <c r="X959">
        <v>1.3793</v>
      </c>
      <c r="Y959">
        <v>0.63414999999999999</v>
      </c>
      <c r="Z959">
        <v>0.42637000000000003</v>
      </c>
      <c r="AA959">
        <v>0.39617999999999998</v>
      </c>
      <c r="AB959">
        <v>0.92769000000000001</v>
      </c>
      <c r="AC959">
        <v>0.6694</v>
      </c>
      <c r="AD959">
        <v>41</v>
      </c>
      <c r="AE959">
        <v>13</v>
      </c>
      <c r="AF959" s="1">
        <v>1.4776E-5</v>
      </c>
      <c r="AG959" s="1">
        <v>2.4627000000000002E-6</v>
      </c>
      <c r="AH959" s="1">
        <v>1.2313999999999999E-5</v>
      </c>
      <c r="AI959">
        <v>25</v>
      </c>
      <c r="AJ959">
        <v>0</v>
      </c>
      <c r="AK959">
        <v>24</v>
      </c>
      <c r="AL959">
        <v>0</v>
      </c>
      <c r="AM959">
        <v>0</v>
      </c>
      <c r="AN959">
        <v>1</v>
      </c>
      <c r="AO959">
        <v>0.53846000000000005</v>
      </c>
      <c r="AP959">
        <v>0</v>
      </c>
      <c r="AQ959">
        <v>1</v>
      </c>
      <c r="AR959" t="s">
        <v>95</v>
      </c>
      <c r="AS959" t="s">
        <v>95</v>
      </c>
      <c r="AT959" t="s">
        <v>95</v>
      </c>
      <c r="AU959" t="s">
        <v>94</v>
      </c>
      <c r="AV959" t="s">
        <v>94</v>
      </c>
      <c r="AW959" t="s">
        <v>94</v>
      </c>
      <c r="AX959" t="s">
        <v>94</v>
      </c>
      <c r="AY959" t="s">
        <v>94</v>
      </c>
      <c r="AZ959" t="s">
        <v>95</v>
      </c>
      <c r="BA959" t="s">
        <v>94</v>
      </c>
      <c r="BB959" t="s">
        <v>94</v>
      </c>
      <c r="BC959" t="s">
        <v>94</v>
      </c>
      <c r="BD959" t="s">
        <v>94</v>
      </c>
      <c r="BH959" t="s">
        <v>341</v>
      </c>
      <c r="BI959">
        <v>1</v>
      </c>
      <c r="BJ959" t="s">
        <v>97</v>
      </c>
      <c r="BK959" t="s">
        <v>138</v>
      </c>
      <c r="BL959">
        <v>0</v>
      </c>
      <c r="BM959">
        <v>0</v>
      </c>
      <c r="BN959">
        <v>0</v>
      </c>
      <c r="BO959">
        <v>0</v>
      </c>
      <c r="BP959">
        <v>0</v>
      </c>
      <c r="BQ959">
        <v>0</v>
      </c>
      <c r="BY959">
        <v>1072</v>
      </c>
      <c r="CG959" s="4">
        <v>0</v>
      </c>
      <c r="CH959" s="4">
        <v>0</v>
      </c>
      <c r="CI959" s="5">
        <v>0</v>
      </c>
      <c r="CJ959" s="5">
        <v>0</v>
      </c>
      <c r="CK959" s="5">
        <v>0</v>
      </c>
      <c r="CL959" s="5">
        <v>0</v>
      </c>
    </row>
    <row r="960" spans="1:91" hidden="1" x14ac:dyDescent="0.2">
      <c r="A960" t="s">
        <v>1685</v>
      </c>
      <c r="B960" t="s">
        <v>1607</v>
      </c>
      <c r="C960" t="s">
        <v>1667</v>
      </c>
      <c r="D960">
        <v>3.5</v>
      </c>
      <c r="E960" t="s">
        <v>317</v>
      </c>
      <c r="F960" t="s">
        <v>356</v>
      </c>
      <c r="G960" t="s">
        <v>357</v>
      </c>
      <c r="H960" t="s">
        <v>1611</v>
      </c>
      <c r="I960">
        <v>7.1921999999999997</v>
      </c>
      <c r="J960">
        <v>0.23236999999999999</v>
      </c>
      <c r="K960">
        <v>13.076000000000001</v>
      </c>
      <c r="L960">
        <v>2019.3</v>
      </c>
      <c r="M960">
        <v>0.61099999999999999</v>
      </c>
      <c r="N960">
        <v>923.9</v>
      </c>
      <c r="O960" s="1">
        <v>7.6101000000000002E-6</v>
      </c>
      <c r="P960">
        <v>1942.9</v>
      </c>
      <c r="Q960">
        <v>-26064</v>
      </c>
      <c r="R960">
        <v>0.99324999999999997</v>
      </c>
      <c r="S960">
        <v>0.99275999999999998</v>
      </c>
      <c r="T960">
        <v>23.556000000000001</v>
      </c>
      <c r="U960">
        <v>10.167999999999999</v>
      </c>
      <c r="V960">
        <v>0.83672000000000002</v>
      </c>
      <c r="W960">
        <v>0.82894000000000001</v>
      </c>
      <c r="X960">
        <v>115.88</v>
      </c>
      <c r="Y960">
        <v>54.83</v>
      </c>
      <c r="Z960">
        <v>0.35066999999999998</v>
      </c>
      <c r="AA960">
        <v>0.31974999999999998</v>
      </c>
      <c r="AB960">
        <v>231.08</v>
      </c>
      <c r="AC960">
        <v>176.73</v>
      </c>
      <c r="AD960">
        <v>45</v>
      </c>
      <c r="AE960">
        <v>29</v>
      </c>
      <c r="AF960">
        <v>1.0045999999999999</v>
      </c>
      <c r="AG960">
        <v>2.7059000000000002E-4</v>
      </c>
      <c r="AH960">
        <v>1.0043</v>
      </c>
      <c r="AI960">
        <v>29</v>
      </c>
      <c r="AJ960">
        <v>1</v>
      </c>
      <c r="AK960">
        <v>28</v>
      </c>
      <c r="AL960">
        <v>0</v>
      </c>
      <c r="AM960">
        <v>0</v>
      </c>
      <c r="AN960">
        <v>1</v>
      </c>
      <c r="AO960">
        <v>0.81696999999999997</v>
      </c>
      <c r="AP960">
        <v>0</v>
      </c>
      <c r="AQ960">
        <v>0</v>
      </c>
      <c r="AR960" t="s">
        <v>95</v>
      </c>
      <c r="AS960" t="s">
        <v>95</v>
      </c>
      <c r="AT960" t="s">
        <v>95</v>
      </c>
      <c r="AU960" t="s">
        <v>94</v>
      </c>
      <c r="AV960" t="s">
        <v>95</v>
      </c>
      <c r="AW960" t="s">
        <v>94</v>
      </c>
      <c r="AX960" t="s">
        <v>95</v>
      </c>
      <c r="AY960" t="s">
        <v>95</v>
      </c>
      <c r="AZ960" t="s">
        <v>95</v>
      </c>
      <c r="BA960" t="s">
        <v>94</v>
      </c>
      <c r="BB960" t="s">
        <v>94</v>
      </c>
      <c r="BC960" t="s">
        <v>94</v>
      </c>
      <c r="BD960" t="s">
        <v>94</v>
      </c>
      <c r="BH960" t="s">
        <v>189</v>
      </c>
      <c r="BI960">
        <v>0</v>
      </c>
      <c r="BJ960" t="s">
        <v>137</v>
      </c>
      <c r="BK960" t="s">
        <v>180</v>
      </c>
      <c r="BL960">
        <v>0</v>
      </c>
      <c r="BM960">
        <v>1</v>
      </c>
      <c r="BN960">
        <v>0</v>
      </c>
      <c r="BO960">
        <v>0</v>
      </c>
      <c r="BP960">
        <v>0</v>
      </c>
      <c r="BQ960">
        <v>0</v>
      </c>
      <c r="BY960">
        <v>1073</v>
      </c>
      <c r="CG960" s="4">
        <v>0</v>
      </c>
      <c r="CH960" s="4">
        <v>1</v>
      </c>
      <c r="CI960" s="5">
        <v>0</v>
      </c>
      <c r="CJ960" s="5">
        <v>0</v>
      </c>
      <c r="CK960" s="5">
        <v>0</v>
      </c>
      <c r="CL960" s="5">
        <v>0</v>
      </c>
    </row>
    <row r="961" spans="1:91" hidden="1" x14ac:dyDescent="0.2">
      <c r="A961" t="s">
        <v>1686</v>
      </c>
      <c r="B961" t="s">
        <v>1607</v>
      </c>
      <c r="C961" t="s">
        <v>1667</v>
      </c>
      <c r="D961">
        <v>3.5</v>
      </c>
      <c r="E961" t="s">
        <v>317</v>
      </c>
      <c r="F961" t="s">
        <v>359</v>
      </c>
      <c r="G961" t="s">
        <v>360</v>
      </c>
      <c r="H961" t="s">
        <v>1611</v>
      </c>
      <c r="I961">
        <v>5.4794999999999998</v>
      </c>
      <c r="J961">
        <v>5.3796999999999997</v>
      </c>
      <c r="K961">
        <v>3.1051000000000002</v>
      </c>
      <c r="L961">
        <v>2020.4</v>
      </c>
      <c r="M961">
        <v>0.80198999999999998</v>
      </c>
      <c r="N961">
        <v>8985</v>
      </c>
      <c r="O961" s="1">
        <v>4.0667E-11</v>
      </c>
      <c r="P961">
        <v>2014.3</v>
      </c>
      <c r="Q961">
        <v>-6187.9</v>
      </c>
      <c r="R961">
        <v>0.99678999999999995</v>
      </c>
      <c r="S961">
        <v>0.99653000000000003</v>
      </c>
      <c r="T961">
        <v>7.3353999999999999</v>
      </c>
      <c r="U961">
        <v>1.7959000000000001</v>
      </c>
      <c r="V961">
        <v>0.99678999999999995</v>
      </c>
      <c r="W961">
        <v>0.99661999999999995</v>
      </c>
      <c r="X961">
        <v>7.3353999999999999</v>
      </c>
      <c r="Y961">
        <v>1.796</v>
      </c>
      <c r="Z961">
        <v>8.0605999999999997E-2</v>
      </c>
      <c r="AA961">
        <v>3.2217000000000003E-2</v>
      </c>
      <c r="AB961">
        <v>124.08</v>
      </c>
      <c r="AC961">
        <v>50.219000000000001</v>
      </c>
      <c r="AD961">
        <v>41</v>
      </c>
      <c r="AE961">
        <v>11</v>
      </c>
      <c r="AF961">
        <v>9.3441999999999997E-2</v>
      </c>
      <c r="AG961" s="1">
        <v>1.4664999999999999E-5</v>
      </c>
      <c r="AH961">
        <v>9.3426999999999996E-2</v>
      </c>
      <c r="AI961">
        <v>25</v>
      </c>
      <c r="AJ961">
        <v>0</v>
      </c>
      <c r="AK961">
        <v>13</v>
      </c>
      <c r="AL961">
        <v>0</v>
      </c>
      <c r="AM961">
        <v>1</v>
      </c>
      <c r="AN961">
        <v>1</v>
      </c>
      <c r="AO961">
        <v>4.6852999999999999E-3</v>
      </c>
      <c r="AP961">
        <v>0</v>
      </c>
      <c r="AQ961">
        <v>0</v>
      </c>
      <c r="AR961" t="s">
        <v>95</v>
      </c>
      <c r="AS961" t="s">
        <v>95</v>
      </c>
      <c r="AT961" t="s">
        <v>95</v>
      </c>
      <c r="AU961" t="s">
        <v>94</v>
      </c>
      <c r="AV961" t="s">
        <v>94</v>
      </c>
      <c r="AW961" t="s">
        <v>94</v>
      </c>
      <c r="AX961" t="s">
        <v>94</v>
      </c>
      <c r="AY961" t="s">
        <v>94</v>
      </c>
      <c r="AZ961" t="s">
        <v>94</v>
      </c>
      <c r="BA961" t="s">
        <v>94</v>
      </c>
      <c r="BB961" t="s">
        <v>94</v>
      </c>
      <c r="BC961" t="s">
        <v>96</v>
      </c>
      <c r="BD961" t="s">
        <v>94</v>
      </c>
      <c r="BH961" t="s">
        <v>341</v>
      </c>
      <c r="BI961">
        <v>1</v>
      </c>
      <c r="BJ961" t="s">
        <v>97</v>
      </c>
      <c r="BK961" t="s">
        <v>138</v>
      </c>
      <c r="BL961">
        <v>0</v>
      </c>
      <c r="BM961">
        <v>0</v>
      </c>
      <c r="BN961">
        <v>0</v>
      </c>
      <c r="BO961">
        <v>0</v>
      </c>
      <c r="BP961">
        <v>0</v>
      </c>
      <c r="BQ961">
        <v>0</v>
      </c>
      <c r="BY961">
        <v>1074</v>
      </c>
      <c r="CG961" s="4">
        <v>0</v>
      </c>
      <c r="CH961" s="4">
        <v>0</v>
      </c>
      <c r="CI961" s="5">
        <v>0</v>
      </c>
      <c r="CJ961" s="5">
        <v>0</v>
      </c>
      <c r="CK961" s="5">
        <v>0</v>
      </c>
      <c r="CL961" s="5">
        <v>0</v>
      </c>
    </row>
    <row r="962" spans="1:91" hidden="1" x14ac:dyDescent="0.2">
      <c r="A962" t="s">
        <v>1687</v>
      </c>
      <c r="B962" t="s">
        <v>1607</v>
      </c>
      <c r="C962" t="s">
        <v>1667</v>
      </c>
      <c r="D962">
        <v>3.5</v>
      </c>
      <c r="E962" t="s">
        <v>317</v>
      </c>
      <c r="F962" t="s">
        <v>362</v>
      </c>
      <c r="G962" t="s">
        <v>357</v>
      </c>
      <c r="H962" t="s">
        <v>1611</v>
      </c>
      <c r="I962">
        <v>0.33495999999999998</v>
      </c>
      <c r="J962">
        <v>0.14255000000000001</v>
      </c>
      <c r="K962">
        <v>49.110999999999997</v>
      </c>
      <c r="L962">
        <v>2017.5</v>
      </c>
      <c r="M962">
        <v>13.119</v>
      </c>
      <c r="N962">
        <v>2979.6</v>
      </c>
      <c r="O962">
        <v>2.2693E-4</v>
      </c>
      <c r="P962">
        <v>1908.7</v>
      </c>
      <c r="Q962">
        <v>-97844</v>
      </c>
      <c r="R962">
        <v>0.98280999999999996</v>
      </c>
      <c r="S962">
        <v>0.98155999999999999</v>
      </c>
      <c r="T962">
        <v>107.98</v>
      </c>
      <c r="U962">
        <v>57.113</v>
      </c>
      <c r="V962">
        <v>0.94460999999999995</v>
      </c>
      <c r="W962">
        <v>0.94196999999999997</v>
      </c>
      <c r="X962">
        <v>193.86</v>
      </c>
      <c r="Y962">
        <v>130.41999999999999</v>
      </c>
      <c r="Z962">
        <v>0.59963999999999995</v>
      </c>
      <c r="AA962">
        <v>0.58057999999999998</v>
      </c>
      <c r="AB962">
        <v>521.16</v>
      </c>
      <c r="AC962">
        <v>433.39</v>
      </c>
      <c r="AD962">
        <v>45</v>
      </c>
      <c r="AE962">
        <v>29</v>
      </c>
      <c r="AF962">
        <v>0.85080999999999996</v>
      </c>
      <c r="AG962" s="1">
        <v>8.3904000000000002E-5</v>
      </c>
      <c r="AH962">
        <v>0.85072999999999999</v>
      </c>
      <c r="AI962">
        <v>29</v>
      </c>
      <c r="AJ962">
        <v>1</v>
      </c>
      <c r="AK962">
        <v>28</v>
      </c>
      <c r="AL962">
        <v>0</v>
      </c>
      <c r="AM962">
        <v>0</v>
      </c>
      <c r="AN962">
        <v>1</v>
      </c>
      <c r="AO962">
        <v>0.90510999999999997</v>
      </c>
      <c r="AP962">
        <v>0</v>
      </c>
      <c r="AQ962">
        <v>0</v>
      </c>
      <c r="AR962" t="s">
        <v>95</v>
      </c>
      <c r="AS962" t="s">
        <v>95</v>
      </c>
      <c r="AT962" t="s">
        <v>95</v>
      </c>
      <c r="AU962" t="s">
        <v>95</v>
      </c>
      <c r="AV962" t="s">
        <v>95</v>
      </c>
      <c r="AW962" t="s">
        <v>95</v>
      </c>
      <c r="AX962" t="s">
        <v>95</v>
      </c>
      <c r="AY962" t="s">
        <v>95</v>
      </c>
      <c r="AZ962" t="s">
        <v>95</v>
      </c>
      <c r="BA962" t="s">
        <v>95</v>
      </c>
      <c r="BB962" t="s">
        <v>95</v>
      </c>
      <c r="BC962" t="s">
        <v>95</v>
      </c>
      <c r="BD962" t="s">
        <v>95</v>
      </c>
      <c r="BI962">
        <v>0</v>
      </c>
      <c r="BJ962" t="s">
        <v>137</v>
      </c>
      <c r="BK962" t="s">
        <v>180</v>
      </c>
      <c r="BL962">
        <v>1</v>
      </c>
      <c r="BM962">
        <v>1</v>
      </c>
      <c r="BN962">
        <v>0</v>
      </c>
      <c r="BO962">
        <v>0</v>
      </c>
      <c r="BP962">
        <v>0</v>
      </c>
      <c r="BQ962">
        <v>0</v>
      </c>
      <c r="BY962">
        <v>1075</v>
      </c>
      <c r="CG962" s="4">
        <v>1</v>
      </c>
      <c r="CH962" s="4">
        <v>1</v>
      </c>
      <c r="CI962" s="5">
        <v>0</v>
      </c>
      <c r="CJ962" s="5">
        <v>0</v>
      </c>
      <c r="CK962" s="5">
        <v>0</v>
      </c>
      <c r="CL962" s="5">
        <v>0</v>
      </c>
    </row>
    <row r="963" spans="1:91" hidden="1" x14ac:dyDescent="0.2">
      <c r="A963" t="s">
        <v>1688</v>
      </c>
      <c r="B963" t="s">
        <v>1607</v>
      </c>
      <c r="C963" t="s">
        <v>1667</v>
      </c>
      <c r="D963">
        <v>3.5</v>
      </c>
      <c r="E963" t="s">
        <v>317</v>
      </c>
      <c r="F963" t="s">
        <v>364</v>
      </c>
      <c r="G963" t="s">
        <v>360</v>
      </c>
      <c r="H963" t="s">
        <v>1611</v>
      </c>
      <c r="I963">
        <v>2.7528000000000001</v>
      </c>
      <c r="J963">
        <v>2.7464</v>
      </c>
      <c r="K963">
        <v>6.8007</v>
      </c>
      <c r="L963">
        <v>2021.9</v>
      </c>
      <c r="M963">
        <v>1.5963000000000001</v>
      </c>
      <c r="N963" s="1">
        <v>180470</v>
      </c>
      <c r="O963" s="1">
        <v>1.2570000000000001E-19</v>
      </c>
      <c r="P963">
        <v>2001.7</v>
      </c>
      <c r="Q963">
        <v>-13543</v>
      </c>
      <c r="R963">
        <v>0.68169000000000002</v>
      </c>
      <c r="S963">
        <v>0.65588999999999997</v>
      </c>
      <c r="T963">
        <v>94.954999999999998</v>
      </c>
      <c r="U963">
        <v>33.555999999999997</v>
      </c>
      <c r="V963">
        <v>0.68169000000000002</v>
      </c>
      <c r="W963">
        <v>0.66493999999999998</v>
      </c>
      <c r="X963">
        <v>94.954999999999998</v>
      </c>
      <c r="Y963">
        <v>33.557000000000002</v>
      </c>
      <c r="Z963">
        <v>0.22858000000000001</v>
      </c>
      <c r="AA963">
        <v>0.18798000000000001</v>
      </c>
      <c r="AB963">
        <v>147.82</v>
      </c>
      <c r="AC963">
        <v>87.614999999999995</v>
      </c>
      <c r="AD963">
        <v>41</v>
      </c>
      <c r="AE963">
        <v>17</v>
      </c>
      <c r="AF963">
        <v>5.3397999999999996E-3</v>
      </c>
      <c r="AG963" s="1">
        <v>1.3852000000000001E-6</v>
      </c>
      <c r="AH963">
        <v>5.3384000000000001E-3</v>
      </c>
      <c r="AI963">
        <v>25</v>
      </c>
      <c r="AJ963">
        <v>0</v>
      </c>
      <c r="AK963">
        <v>24</v>
      </c>
      <c r="AL963">
        <v>0</v>
      </c>
      <c r="AM963">
        <v>0</v>
      </c>
      <c r="AN963">
        <v>1</v>
      </c>
      <c r="AO963">
        <v>0.21526000000000001</v>
      </c>
      <c r="AP963">
        <v>0</v>
      </c>
      <c r="AQ963">
        <v>0</v>
      </c>
      <c r="AR963" t="s">
        <v>94</v>
      </c>
      <c r="AS963" t="s">
        <v>95</v>
      </c>
      <c r="AT963" t="s">
        <v>95</v>
      </c>
      <c r="AU963" t="s">
        <v>94</v>
      </c>
      <c r="AV963" t="s">
        <v>94</v>
      </c>
      <c r="AW963" t="s">
        <v>94</v>
      </c>
      <c r="AX963" t="s">
        <v>94</v>
      </c>
      <c r="AY963" t="s">
        <v>94</v>
      </c>
      <c r="AZ963" t="s">
        <v>94</v>
      </c>
      <c r="BA963" t="s">
        <v>94</v>
      </c>
      <c r="BB963" t="s">
        <v>94</v>
      </c>
      <c r="BC963" t="s">
        <v>96</v>
      </c>
      <c r="BD963" t="s">
        <v>94</v>
      </c>
      <c r="BH963" t="s">
        <v>341</v>
      </c>
      <c r="BI963">
        <v>1</v>
      </c>
      <c r="BJ963" t="s">
        <v>97</v>
      </c>
      <c r="BK963" t="s">
        <v>138</v>
      </c>
      <c r="BL963">
        <v>0</v>
      </c>
      <c r="BM963">
        <v>0</v>
      </c>
      <c r="BN963">
        <v>0</v>
      </c>
      <c r="BO963">
        <v>0</v>
      </c>
      <c r="BP963">
        <v>0</v>
      </c>
      <c r="BQ963">
        <v>0</v>
      </c>
      <c r="BY963">
        <v>1076</v>
      </c>
      <c r="CG963" s="4">
        <v>0</v>
      </c>
      <c r="CH963" s="4">
        <v>0</v>
      </c>
      <c r="CI963" s="5">
        <v>0</v>
      </c>
      <c r="CJ963" s="5">
        <v>0</v>
      </c>
      <c r="CK963" s="5">
        <v>0</v>
      </c>
      <c r="CL963" s="5">
        <v>0</v>
      </c>
    </row>
    <row r="964" spans="1:91" hidden="1" x14ac:dyDescent="0.2">
      <c r="A964" t="s">
        <v>1689</v>
      </c>
      <c r="B964" t="s">
        <v>1607</v>
      </c>
      <c r="C964" t="s">
        <v>1667</v>
      </c>
      <c r="D964">
        <v>3.5</v>
      </c>
      <c r="E964" t="s">
        <v>317</v>
      </c>
      <c r="F964" t="s">
        <v>366</v>
      </c>
      <c r="G964" t="s">
        <v>351</v>
      </c>
      <c r="H964" t="s">
        <v>1611</v>
      </c>
      <c r="I964">
        <v>0.20218</v>
      </c>
      <c r="J964">
        <v>0.14051</v>
      </c>
      <c r="K964">
        <v>2.5501</v>
      </c>
      <c r="L964">
        <v>2022.7</v>
      </c>
      <c r="M964">
        <v>21.734999999999999</v>
      </c>
      <c r="N964">
        <v>266.3</v>
      </c>
      <c r="O964">
        <v>0.30532999999999999</v>
      </c>
      <c r="P964">
        <v>1979.4</v>
      </c>
      <c r="Q964">
        <v>-5079.1000000000004</v>
      </c>
      <c r="R964">
        <v>0.99633000000000005</v>
      </c>
      <c r="S964">
        <v>0.99605999999999995</v>
      </c>
      <c r="T964">
        <v>2.4933000000000001</v>
      </c>
      <c r="U964">
        <v>1.716</v>
      </c>
      <c r="V964">
        <v>0.98958000000000002</v>
      </c>
      <c r="W964">
        <v>0.98907999999999996</v>
      </c>
      <c r="X964">
        <v>4.2007000000000003</v>
      </c>
      <c r="Y964">
        <v>2.7988</v>
      </c>
      <c r="Z964">
        <v>0.64770000000000005</v>
      </c>
      <c r="AA964">
        <v>0.63092999999999999</v>
      </c>
      <c r="AB964">
        <v>24.425000000000001</v>
      </c>
      <c r="AC964">
        <v>20.117000000000001</v>
      </c>
      <c r="AD964">
        <v>45</v>
      </c>
      <c r="AE964">
        <v>29</v>
      </c>
      <c r="AF964">
        <v>0.54074</v>
      </c>
      <c r="AG964">
        <v>3.7550999999999999E-3</v>
      </c>
      <c r="AH964">
        <v>0.53698000000000001</v>
      </c>
      <c r="AI964">
        <v>29</v>
      </c>
      <c r="AJ964">
        <v>0</v>
      </c>
      <c r="AK964">
        <v>28</v>
      </c>
      <c r="AL964">
        <v>0</v>
      </c>
      <c r="AM964">
        <v>0</v>
      </c>
      <c r="AN964">
        <v>0</v>
      </c>
      <c r="AO964">
        <v>0.89598999999999995</v>
      </c>
      <c r="AP964">
        <v>0</v>
      </c>
      <c r="AQ964">
        <v>0</v>
      </c>
      <c r="AR964" t="s">
        <v>95</v>
      </c>
      <c r="AS964" t="s">
        <v>95</v>
      </c>
      <c r="AT964" t="s">
        <v>95</v>
      </c>
      <c r="AU964" t="s">
        <v>95</v>
      </c>
      <c r="AV964" t="s">
        <v>95</v>
      </c>
      <c r="AW964" t="s">
        <v>95</v>
      </c>
      <c r="AX964" t="s">
        <v>95</v>
      </c>
      <c r="AY964" t="s">
        <v>95</v>
      </c>
      <c r="AZ964" t="s">
        <v>95</v>
      </c>
      <c r="BA964" t="s">
        <v>95</v>
      </c>
      <c r="BB964" t="s">
        <v>95</v>
      </c>
      <c r="BC964" t="s">
        <v>95</v>
      </c>
      <c r="BD964" t="s">
        <v>95</v>
      </c>
      <c r="BI964">
        <v>0</v>
      </c>
      <c r="BJ964" t="s">
        <v>137</v>
      </c>
      <c r="BK964" t="s">
        <v>180</v>
      </c>
      <c r="BL964">
        <v>1</v>
      </c>
      <c r="BM964">
        <v>1</v>
      </c>
      <c r="BN964">
        <v>0</v>
      </c>
      <c r="BO964">
        <v>0</v>
      </c>
      <c r="BP964">
        <v>0</v>
      </c>
      <c r="BQ964">
        <v>0</v>
      </c>
      <c r="BY964">
        <v>1077</v>
      </c>
      <c r="CG964" s="4">
        <v>1</v>
      </c>
      <c r="CH964" s="4">
        <v>1</v>
      </c>
      <c r="CI964" s="5">
        <v>0</v>
      </c>
      <c r="CJ964" s="5">
        <v>0</v>
      </c>
      <c r="CK964" s="5">
        <v>0</v>
      </c>
      <c r="CL964" s="5">
        <v>0</v>
      </c>
    </row>
    <row r="965" spans="1:91" hidden="1" x14ac:dyDescent="0.2">
      <c r="A965" t="s">
        <v>1690</v>
      </c>
      <c r="B965" t="s">
        <v>1607</v>
      </c>
      <c r="C965" t="s">
        <v>1667</v>
      </c>
      <c r="D965">
        <v>3.5</v>
      </c>
      <c r="E965" t="s">
        <v>317</v>
      </c>
      <c r="F965" t="s">
        <v>368</v>
      </c>
      <c r="G965" t="s">
        <v>354</v>
      </c>
      <c r="H965" t="s">
        <v>1611</v>
      </c>
      <c r="I965">
        <v>0.16980999999999999</v>
      </c>
      <c r="J965">
        <v>2.5061E-2</v>
      </c>
      <c r="K965">
        <v>0.25366</v>
      </c>
      <c r="L965">
        <v>2086.1</v>
      </c>
      <c r="M965">
        <v>25.878</v>
      </c>
      <c r="N965" s="1">
        <v>1155600</v>
      </c>
      <c r="O965">
        <v>1550.2</v>
      </c>
      <c r="P965" s="1">
        <v>157940</v>
      </c>
      <c r="Q965">
        <v>-504.88</v>
      </c>
      <c r="R965">
        <v>0.87834999999999996</v>
      </c>
      <c r="S965">
        <v>0.86848999999999998</v>
      </c>
      <c r="T965">
        <v>1.3952</v>
      </c>
      <c r="U965">
        <v>0.86939999999999995</v>
      </c>
      <c r="V965">
        <v>-0.37175000000000002</v>
      </c>
      <c r="W965">
        <v>-0.44394</v>
      </c>
      <c r="X965">
        <v>4.6852</v>
      </c>
      <c r="Y965">
        <v>2.4390000000000001</v>
      </c>
      <c r="Z965">
        <v>0.56291000000000002</v>
      </c>
      <c r="AA965">
        <v>0.53991</v>
      </c>
      <c r="AB965">
        <v>2.6446999999999998</v>
      </c>
      <c r="AC965">
        <v>1.871</v>
      </c>
      <c r="AD965">
        <v>41</v>
      </c>
      <c r="AE965">
        <v>18</v>
      </c>
      <c r="AF965" s="1">
        <v>1.6441999999999999E-5</v>
      </c>
      <c r="AG965" s="1">
        <v>8.6537999999999998E-7</v>
      </c>
      <c r="AH965" s="1">
        <v>1.5577E-5</v>
      </c>
      <c r="AI965">
        <v>25</v>
      </c>
      <c r="AJ965">
        <v>0</v>
      </c>
      <c r="AK965">
        <v>24</v>
      </c>
      <c r="AL965">
        <v>0</v>
      </c>
      <c r="AM965">
        <v>0</v>
      </c>
      <c r="AN965">
        <v>1</v>
      </c>
      <c r="AO965">
        <v>0.71111000000000002</v>
      </c>
      <c r="AP965">
        <v>0</v>
      </c>
      <c r="AQ965">
        <v>1</v>
      </c>
      <c r="AR965" t="s">
        <v>95</v>
      </c>
      <c r="AS965" t="s">
        <v>95</v>
      </c>
      <c r="AT965" t="s">
        <v>95</v>
      </c>
      <c r="AU965" t="s">
        <v>95</v>
      </c>
      <c r="AV965" t="s">
        <v>95</v>
      </c>
      <c r="AW965" t="s">
        <v>95</v>
      </c>
      <c r="AX965" t="s">
        <v>95</v>
      </c>
      <c r="AY965" t="s">
        <v>94</v>
      </c>
      <c r="AZ965" t="s">
        <v>95</v>
      </c>
      <c r="BA965" t="s">
        <v>94</v>
      </c>
      <c r="BB965" t="s">
        <v>95</v>
      </c>
      <c r="BC965" t="s">
        <v>94</v>
      </c>
      <c r="BD965" t="s">
        <v>95</v>
      </c>
      <c r="BH965" t="s">
        <v>341</v>
      </c>
      <c r="BI965">
        <v>1</v>
      </c>
      <c r="BJ965" t="s">
        <v>97</v>
      </c>
      <c r="BK965" t="s">
        <v>138</v>
      </c>
      <c r="BL965">
        <v>0</v>
      </c>
      <c r="BM965">
        <v>0</v>
      </c>
      <c r="BN965">
        <v>0</v>
      </c>
      <c r="BO965">
        <v>0</v>
      </c>
      <c r="BP965">
        <v>0</v>
      </c>
      <c r="BQ965">
        <v>0</v>
      </c>
      <c r="BY965">
        <v>1078</v>
      </c>
      <c r="CG965" s="4">
        <v>0</v>
      </c>
      <c r="CH965" s="4">
        <v>0</v>
      </c>
      <c r="CI965" s="5">
        <v>0</v>
      </c>
      <c r="CJ965" s="5">
        <v>0</v>
      </c>
      <c r="CK965" s="5">
        <v>0</v>
      </c>
      <c r="CL965" s="5">
        <v>0</v>
      </c>
    </row>
    <row r="966" spans="1:91" hidden="1" x14ac:dyDescent="0.2">
      <c r="A966" t="s">
        <v>1691</v>
      </c>
      <c r="B966" t="s">
        <v>1607</v>
      </c>
      <c r="C966" t="s">
        <v>1667</v>
      </c>
      <c r="D966">
        <v>4.0999999999999996</v>
      </c>
      <c r="E966" t="s">
        <v>129</v>
      </c>
      <c r="F966" t="s">
        <v>130</v>
      </c>
      <c r="G966" t="s">
        <v>131</v>
      </c>
      <c r="H966" t="s">
        <v>1611</v>
      </c>
      <c r="I966">
        <v>-0.33183000000000001</v>
      </c>
      <c r="J966">
        <v>-7.2263999999999995E-2</v>
      </c>
      <c r="K966">
        <v>-4.9020999999999999</v>
      </c>
      <c r="L966">
        <v>2017</v>
      </c>
      <c r="M966">
        <v>-13.243</v>
      </c>
      <c r="N966">
        <v>92.554000000000002</v>
      </c>
      <c r="O966">
        <v>107.93</v>
      </c>
      <c r="P966">
        <v>2004.4</v>
      </c>
      <c r="Q966">
        <v>9931</v>
      </c>
      <c r="R966">
        <v>0.92052999999999996</v>
      </c>
      <c r="S966">
        <v>0.90651000000000004</v>
      </c>
      <c r="T966">
        <v>8.8955000000000002</v>
      </c>
      <c r="U966">
        <v>7.2173999999999996</v>
      </c>
      <c r="V966">
        <v>0.77080000000000004</v>
      </c>
      <c r="W966">
        <v>0.74533000000000005</v>
      </c>
      <c r="X966">
        <v>15.106999999999999</v>
      </c>
      <c r="Y966">
        <v>13.191000000000001</v>
      </c>
      <c r="Z966">
        <v>0.88485000000000003</v>
      </c>
      <c r="AA966">
        <v>0.87204999999999999</v>
      </c>
      <c r="AB966">
        <v>10.708</v>
      </c>
      <c r="AC966">
        <v>10.037000000000001</v>
      </c>
      <c r="AD966">
        <v>21</v>
      </c>
      <c r="AE966">
        <v>19</v>
      </c>
      <c r="AF966">
        <v>1.0805</v>
      </c>
      <c r="AG966">
        <v>7.3447999999999999E-2</v>
      </c>
      <c r="AH966">
        <v>1.0069999999999999</v>
      </c>
      <c r="AI966">
        <v>19</v>
      </c>
      <c r="AJ966">
        <v>15</v>
      </c>
      <c r="AK966">
        <v>0</v>
      </c>
      <c r="AL966">
        <v>1</v>
      </c>
      <c r="AM966">
        <v>0</v>
      </c>
      <c r="AN966">
        <v>1</v>
      </c>
      <c r="AO966">
        <v>0.94030000000000002</v>
      </c>
      <c r="AP966">
        <v>0</v>
      </c>
      <c r="AQ966">
        <v>1</v>
      </c>
      <c r="AR966" t="s">
        <v>95</v>
      </c>
      <c r="AS966" t="s">
        <v>95</v>
      </c>
      <c r="AT966" t="s">
        <v>95</v>
      </c>
      <c r="AU966" t="s">
        <v>95</v>
      </c>
      <c r="AV966" t="s">
        <v>95</v>
      </c>
      <c r="AW966" t="s">
        <v>95</v>
      </c>
      <c r="AX966" t="s">
        <v>95</v>
      </c>
      <c r="AY966" t="s">
        <v>95</v>
      </c>
      <c r="AZ966" t="s">
        <v>95</v>
      </c>
      <c r="BA966" t="s">
        <v>95</v>
      </c>
      <c r="BB966" t="s">
        <v>95</v>
      </c>
      <c r="BC966" t="s">
        <v>95</v>
      </c>
      <c r="BD966" t="s">
        <v>95</v>
      </c>
      <c r="BH966" t="s">
        <v>263</v>
      </c>
      <c r="BI966">
        <v>0</v>
      </c>
      <c r="BJ966" t="s">
        <v>137</v>
      </c>
      <c r="BK966" t="s">
        <v>133</v>
      </c>
      <c r="BL966">
        <v>1</v>
      </c>
      <c r="BM966">
        <v>1</v>
      </c>
      <c r="BN966">
        <v>0</v>
      </c>
      <c r="BO966">
        <v>0</v>
      </c>
      <c r="BP966">
        <v>0</v>
      </c>
      <c r="BQ966">
        <v>0</v>
      </c>
      <c r="BY966">
        <v>1079</v>
      </c>
      <c r="CG966" s="4">
        <v>1</v>
      </c>
      <c r="CH966" s="4">
        <v>1</v>
      </c>
      <c r="CI966" s="5">
        <v>0</v>
      </c>
      <c r="CJ966" s="5">
        <v>0</v>
      </c>
      <c r="CK966" s="5">
        <v>0</v>
      </c>
      <c r="CL966" s="5">
        <v>0</v>
      </c>
    </row>
    <row r="967" spans="1:91" hidden="1" x14ac:dyDescent="0.2">
      <c r="A967" t="s">
        <v>1692</v>
      </c>
      <c r="B967" t="s">
        <v>1607</v>
      </c>
      <c r="C967" t="s">
        <v>1667</v>
      </c>
      <c r="D967">
        <v>4.0999999999999996</v>
      </c>
      <c r="E967" t="s">
        <v>129</v>
      </c>
      <c r="F967" t="s">
        <v>135</v>
      </c>
      <c r="G967" t="s">
        <v>136</v>
      </c>
      <c r="H967" t="s">
        <v>1611</v>
      </c>
      <c r="I967">
        <v>2.8510000000000001E-2</v>
      </c>
      <c r="J967">
        <v>2.8497999999999999E-2</v>
      </c>
      <c r="K967">
        <v>2.5581</v>
      </c>
      <c r="L967">
        <v>2276.3000000000002</v>
      </c>
      <c r="M967">
        <v>154.13999999999999</v>
      </c>
      <c r="N967" s="1">
        <v>207940</v>
      </c>
      <c r="O967">
        <v>1.6867000000000001</v>
      </c>
      <c r="P967">
        <v>1865.1</v>
      </c>
      <c r="Q967">
        <v>-5038.2</v>
      </c>
      <c r="R967">
        <v>0.38022</v>
      </c>
      <c r="S967" t="e">
        <f>-inf</f>
        <v>#NAME?</v>
      </c>
      <c r="T967">
        <v>3.6999</v>
      </c>
      <c r="U967">
        <v>2.9862000000000002</v>
      </c>
      <c r="V967">
        <v>0.38023000000000001</v>
      </c>
      <c r="W967">
        <v>-0.85931999999999997</v>
      </c>
      <c r="X967">
        <v>3.6999</v>
      </c>
      <c r="Y967">
        <v>2.9862000000000002</v>
      </c>
      <c r="Z967">
        <v>0.37035000000000001</v>
      </c>
      <c r="AA967">
        <v>-0.88893999999999995</v>
      </c>
      <c r="AB967">
        <v>3.7292000000000001</v>
      </c>
      <c r="AC967">
        <v>2.9964</v>
      </c>
      <c r="AD967">
        <v>4</v>
      </c>
      <c r="AE967">
        <v>4</v>
      </c>
      <c r="AF967">
        <v>4.8089999999999998E-4</v>
      </c>
      <c r="AG967">
        <v>4.2067999999999999E-4</v>
      </c>
      <c r="AH967" s="1">
        <v>6.0220000000000003E-5</v>
      </c>
      <c r="AI967">
        <v>4</v>
      </c>
      <c r="AJ967">
        <v>0</v>
      </c>
      <c r="AK967">
        <v>1</v>
      </c>
      <c r="AL967">
        <v>0</v>
      </c>
      <c r="AM967">
        <v>1</v>
      </c>
      <c r="AN967">
        <v>0</v>
      </c>
      <c r="AO967">
        <v>0.73101000000000005</v>
      </c>
      <c r="AP967">
        <v>0</v>
      </c>
      <c r="AQ967">
        <v>1</v>
      </c>
      <c r="AR967" t="s">
        <v>94</v>
      </c>
      <c r="AS967" t="s">
        <v>96</v>
      </c>
      <c r="AT967" t="s">
        <v>95</v>
      </c>
      <c r="AU967" t="s">
        <v>95</v>
      </c>
      <c r="AV967" t="s">
        <v>95</v>
      </c>
      <c r="AW967" t="s">
        <v>95</v>
      </c>
      <c r="AX967" t="s">
        <v>95</v>
      </c>
      <c r="AY967" t="s">
        <v>94</v>
      </c>
      <c r="AZ967" t="s">
        <v>95</v>
      </c>
      <c r="BA967" t="s">
        <v>96</v>
      </c>
      <c r="BB967" t="s">
        <v>96</v>
      </c>
      <c r="BC967" t="s">
        <v>96</v>
      </c>
      <c r="BD967" t="s">
        <v>96</v>
      </c>
      <c r="BH967" t="s">
        <v>189</v>
      </c>
      <c r="BI967">
        <v>0</v>
      </c>
      <c r="BJ967" t="s">
        <v>132</v>
      </c>
      <c r="BK967" t="s">
        <v>138</v>
      </c>
      <c r="BL967">
        <v>0</v>
      </c>
      <c r="BM967">
        <v>1</v>
      </c>
      <c r="BN967">
        <v>0</v>
      </c>
      <c r="BO967">
        <v>0</v>
      </c>
      <c r="BP967">
        <v>0</v>
      </c>
      <c r="BQ967">
        <v>1</v>
      </c>
      <c r="BY967">
        <v>1080</v>
      </c>
      <c r="CG967" s="4">
        <v>0</v>
      </c>
      <c r="CH967" s="4">
        <v>1</v>
      </c>
      <c r="CI967" s="5">
        <v>0</v>
      </c>
      <c r="CJ967" s="5">
        <v>0</v>
      </c>
      <c r="CK967" s="5">
        <v>0</v>
      </c>
      <c r="CL967" s="5">
        <v>1</v>
      </c>
    </row>
    <row r="968" spans="1:91" hidden="1" x14ac:dyDescent="0.2">
      <c r="A968" t="s">
        <v>1693</v>
      </c>
      <c r="B968" t="s">
        <v>1607</v>
      </c>
      <c r="C968" t="s">
        <v>1667</v>
      </c>
      <c r="D968">
        <v>4.5</v>
      </c>
      <c r="E968" t="s">
        <v>1236</v>
      </c>
      <c r="F968" t="s">
        <v>1662</v>
      </c>
      <c r="G968" t="s">
        <v>1663</v>
      </c>
      <c r="H968" t="s">
        <v>1611</v>
      </c>
      <c r="I968">
        <v>7.3556999999999997E-2</v>
      </c>
      <c r="J968">
        <v>6.0574000000000003E-2</v>
      </c>
      <c r="K968">
        <v>50381</v>
      </c>
      <c r="L968">
        <v>2034.7</v>
      </c>
      <c r="M968">
        <v>59.741999999999997</v>
      </c>
      <c r="N968" s="1">
        <v>5342200</v>
      </c>
      <c r="O968">
        <v>4.5319999999999996E-3</v>
      </c>
      <c r="P968">
        <v>1697.8</v>
      </c>
      <c r="Q968" s="1">
        <v>-100470000</v>
      </c>
      <c r="R968">
        <v>0.96565999999999996</v>
      </c>
      <c r="S968">
        <v>0.96023999999999998</v>
      </c>
      <c r="T968">
        <v>63775</v>
      </c>
      <c r="U968">
        <v>49116</v>
      </c>
      <c r="V968">
        <v>0.96452000000000004</v>
      </c>
      <c r="W968">
        <v>0.96096999999999999</v>
      </c>
      <c r="X968">
        <v>64823</v>
      </c>
      <c r="Y968">
        <v>46962</v>
      </c>
      <c r="Z968">
        <v>0.94303000000000003</v>
      </c>
      <c r="AA968">
        <v>0.93733</v>
      </c>
      <c r="AB968">
        <v>82143</v>
      </c>
      <c r="AC968">
        <v>70675</v>
      </c>
      <c r="AD968">
        <v>23</v>
      </c>
      <c r="AE968">
        <v>23</v>
      </c>
      <c r="AF968">
        <v>0.29333999999999999</v>
      </c>
      <c r="AG968">
        <v>6.3682000000000002E-2</v>
      </c>
      <c r="AH968">
        <v>0.22966</v>
      </c>
      <c r="AI968">
        <v>23</v>
      </c>
      <c r="AJ968">
        <v>0</v>
      </c>
      <c r="AK968">
        <v>22</v>
      </c>
      <c r="AL968">
        <v>0</v>
      </c>
      <c r="AM968">
        <v>0</v>
      </c>
      <c r="AN968">
        <v>0</v>
      </c>
      <c r="AO968">
        <v>0.92630999999999997</v>
      </c>
      <c r="AP968">
        <v>0</v>
      </c>
      <c r="AQ968">
        <v>0</v>
      </c>
      <c r="AR968" t="s">
        <v>95</v>
      </c>
      <c r="AS968" t="s">
        <v>95</v>
      </c>
      <c r="AT968" t="s">
        <v>95</v>
      </c>
      <c r="AU968" t="s">
        <v>95</v>
      </c>
      <c r="AV968" t="s">
        <v>95</v>
      </c>
      <c r="AW968" t="s">
        <v>95</v>
      </c>
      <c r="AX968" t="s">
        <v>95</v>
      </c>
      <c r="AY968" t="s">
        <v>95</v>
      </c>
      <c r="AZ968" t="s">
        <v>95</v>
      </c>
      <c r="BA968" t="s">
        <v>95</v>
      </c>
      <c r="BB968" t="s">
        <v>95</v>
      </c>
      <c r="BC968" t="s">
        <v>95</v>
      </c>
      <c r="BD968" t="s">
        <v>95</v>
      </c>
      <c r="BE968">
        <v>1</v>
      </c>
      <c r="BI968">
        <v>0</v>
      </c>
      <c r="BL968">
        <v>1</v>
      </c>
      <c r="BM968">
        <v>1</v>
      </c>
      <c r="BN968">
        <v>0</v>
      </c>
      <c r="BO968">
        <v>0</v>
      </c>
      <c r="BP968">
        <v>0</v>
      </c>
      <c r="BQ968">
        <v>1</v>
      </c>
      <c r="BY968">
        <v>1081</v>
      </c>
      <c r="CG968" s="4">
        <v>1</v>
      </c>
      <c r="CH968" s="4">
        <v>1</v>
      </c>
      <c r="CI968" s="5">
        <v>0</v>
      </c>
      <c r="CJ968" s="5">
        <v>0</v>
      </c>
      <c r="CK968" s="5">
        <v>0</v>
      </c>
      <c r="CL968" s="5">
        <v>1</v>
      </c>
    </row>
    <row r="969" spans="1:91" hidden="1" x14ac:dyDescent="0.2">
      <c r="A969" t="s">
        <v>1694</v>
      </c>
      <c r="B969" t="s">
        <v>1607</v>
      </c>
      <c r="C969" t="s">
        <v>1667</v>
      </c>
      <c r="D969">
        <v>4.5</v>
      </c>
      <c r="E969" t="s">
        <v>1236</v>
      </c>
      <c r="F969" t="s">
        <v>1665</v>
      </c>
      <c r="G969" t="s">
        <v>92</v>
      </c>
      <c r="H969" t="s">
        <v>1611</v>
      </c>
      <c r="I969">
        <v>8.0496999999999999E-2</v>
      </c>
      <c r="J969">
        <v>1.0876E-3</v>
      </c>
      <c r="K969">
        <v>9.4328000000000001E-4</v>
      </c>
      <c r="L969">
        <v>2041.2</v>
      </c>
      <c r="M969">
        <v>54.591000000000001</v>
      </c>
      <c r="N969">
        <v>0.15185999999999999</v>
      </c>
      <c r="O969">
        <v>1555.2</v>
      </c>
      <c r="P969" s="1">
        <v>157470</v>
      </c>
      <c r="Q969">
        <v>-1.8833</v>
      </c>
      <c r="R969">
        <v>0.96489000000000003</v>
      </c>
      <c r="S969">
        <v>0.95935000000000004</v>
      </c>
      <c r="T969">
        <v>1.2218000000000001E-3</v>
      </c>
      <c r="U969">
        <v>9.5060000000000001E-4</v>
      </c>
      <c r="V969">
        <v>-4.4031000000000002</v>
      </c>
      <c r="W969">
        <v>-4.9433999999999996</v>
      </c>
      <c r="X969">
        <v>1.5157E-2</v>
      </c>
      <c r="Y969">
        <v>1.3683000000000001E-2</v>
      </c>
      <c r="Z969">
        <v>0.92076999999999998</v>
      </c>
      <c r="AA969">
        <v>0.91285000000000005</v>
      </c>
      <c r="AB969">
        <v>1.8354000000000001E-3</v>
      </c>
      <c r="AC969">
        <v>1.6456999999999999E-3</v>
      </c>
      <c r="AD969">
        <v>23</v>
      </c>
      <c r="AE969">
        <v>23</v>
      </c>
      <c r="AF969">
        <v>0.18109</v>
      </c>
      <c r="AG969">
        <v>3.2925000000000003E-2</v>
      </c>
      <c r="AH969">
        <v>0.14815999999999999</v>
      </c>
      <c r="AI969">
        <v>23</v>
      </c>
      <c r="AJ969">
        <v>0</v>
      </c>
      <c r="AK969">
        <v>22</v>
      </c>
      <c r="AL969">
        <v>0</v>
      </c>
      <c r="AM969">
        <v>0</v>
      </c>
      <c r="AN969">
        <v>0</v>
      </c>
      <c r="AO969">
        <v>0.91818999999999995</v>
      </c>
      <c r="AP969">
        <v>1</v>
      </c>
      <c r="AQ969">
        <v>1</v>
      </c>
      <c r="AR969" t="s">
        <v>95</v>
      </c>
      <c r="AS969" t="s">
        <v>95</v>
      </c>
      <c r="AT969" t="s">
        <v>95</v>
      </c>
      <c r="AU969" t="s">
        <v>95</v>
      </c>
      <c r="AV969" t="s">
        <v>95</v>
      </c>
      <c r="AW969" t="s">
        <v>95</v>
      </c>
      <c r="AX969" t="s">
        <v>95</v>
      </c>
      <c r="AY969" t="s">
        <v>94</v>
      </c>
      <c r="AZ969" t="s">
        <v>95</v>
      </c>
      <c r="BA969" t="s">
        <v>94</v>
      </c>
      <c r="BB969" t="s">
        <v>95</v>
      </c>
      <c r="BC969" t="s">
        <v>94</v>
      </c>
      <c r="BD969" t="s">
        <v>95</v>
      </c>
      <c r="BE969">
        <v>1</v>
      </c>
      <c r="BI969">
        <v>0</v>
      </c>
      <c r="BL969">
        <v>1</v>
      </c>
      <c r="BM969">
        <v>1</v>
      </c>
      <c r="BN969">
        <v>0</v>
      </c>
      <c r="BO969">
        <v>0</v>
      </c>
      <c r="BP969">
        <v>0</v>
      </c>
      <c r="BQ969">
        <v>0</v>
      </c>
      <c r="BY969">
        <v>1082</v>
      </c>
      <c r="CG969" s="4">
        <v>1</v>
      </c>
      <c r="CH969" s="4">
        <v>1</v>
      </c>
      <c r="CI969" s="5">
        <v>0</v>
      </c>
      <c r="CJ969" s="5">
        <v>0</v>
      </c>
      <c r="CK969" s="5">
        <v>0</v>
      </c>
      <c r="CL969" s="5">
        <v>0</v>
      </c>
    </row>
    <row r="970" spans="1:91" hidden="1" x14ac:dyDescent="0.2">
      <c r="A970" t="s">
        <v>1695</v>
      </c>
      <c r="B970" t="s">
        <v>1607</v>
      </c>
      <c r="C970" t="s">
        <v>144</v>
      </c>
      <c r="D970">
        <v>1.1000000000000001</v>
      </c>
      <c r="E970" t="s">
        <v>90</v>
      </c>
      <c r="F970" t="s">
        <v>1609</v>
      </c>
      <c r="G970" t="s">
        <v>1610</v>
      </c>
      <c r="H970" t="s">
        <v>1611</v>
      </c>
      <c r="I970">
        <v>0.13134999999999999</v>
      </c>
      <c r="J970">
        <v>9.9362000000000006E-2</v>
      </c>
      <c r="K970">
        <v>95.527000000000001</v>
      </c>
      <c r="L970">
        <v>2024.1</v>
      </c>
      <c r="M970">
        <v>33.456000000000003</v>
      </c>
      <c r="N970">
        <v>5535.9</v>
      </c>
      <c r="O970">
        <v>2.4516E-3</v>
      </c>
      <c r="P970">
        <v>1882.9</v>
      </c>
      <c r="Q970" s="1">
        <v>-191090</v>
      </c>
      <c r="R970">
        <v>0.97287999999999997</v>
      </c>
      <c r="S970">
        <v>0.96858999999999995</v>
      </c>
      <c r="T970">
        <v>109.39</v>
      </c>
      <c r="U970">
        <v>87.67</v>
      </c>
      <c r="V970">
        <v>0.96823999999999999</v>
      </c>
      <c r="W970">
        <v>0.96506999999999998</v>
      </c>
      <c r="X970">
        <v>118.37</v>
      </c>
      <c r="Y970">
        <v>96.498000000000005</v>
      </c>
      <c r="Z970">
        <v>0.91003000000000001</v>
      </c>
      <c r="AA970">
        <v>0.90103</v>
      </c>
      <c r="AB970">
        <v>199.24</v>
      </c>
      <c r="AC970">
        <v>159.41999999999999</v>
      </c>
      <c r="AD970">
        <v>23</v>
      </c>
      <c r="AE970">
        <v>23</v>
      </c>
      <c r="AF970">
        <v>0.40464</v>
      </c>
      <c r="AG970">
        <v>4.8772999999999997E-2</v>
      </c>
      <c r="AH970">
        <v>0.35586000000000001</v>
      </c>
      <c r="AI970">
        <v>23</v>
      </c>
      <c r="AJ970">
        <v>2</v>
      </c>
      <c r="AK970">
        <v>21</v>
      </c>
      <c r="AL970">
        <v>0</v>
      </c>
      <c r="AM970">
        <v>0</v>
      </c>
      <c r="AN970">
        <v>0</v>
      </c>
      <c r="AO970">
        <v>0.92296999999999996</v>
      </c>
      <c r="AP970">
        <v>0</v>
      </c>
      <c r="AQ970">
        <v>0</v>
      </c>
      <c r="AR970" t="s">
        <v>95</v>
      </c>
      <c r="AS970" t="s">
        <v>95</v>
      </c>
      <c r="AT970" t="s">
        <v>95</v>
      </c>
      <c r="AU970" t="s">
        <v>95</v>
      </c>
      <c r="AV970" t="s">
        <v>95</v>
      </c>
      <c r="AW970" t="s">
        <v>95</v>
      </c>
      <c r="AX970" t="s">
        <v>95</v>
      </c>
      <c r="AY970" t="s">
        <v>95</v>
      </c>
      <c r="AZ970" t="s">
        <v>95</v>
      </c>
      <c r="BA970" t="s">
        <v>95</v>
      </c>
      <c r="BB970" t="s">
        <v>95</v>
      </c>
      <c r="BC970" t="s">
        <v>95</v>
      </c>
      <c r="BD970" t="s">
        <v>95</v>
      </c>
      <c r="BE970">
        <v>1</v>
      </c>
      <c r="BI970">
        <v>0</v>
      </c>
      <c r="BL970">
        <v>1</v>
      </c>
      <c r="BM970">
        <v>1</v>
      </c>
      <c r="BN970">
        <v>2</v>
      </c>
      <c r="BO970">
        <v>2</v>
      </c>
      <c r="BP970">
        <v>0</v>
      </c>
      <c r="BQ970">
        <v>0</v>
      </c>
      <c r="BY970">
        <v>1084</v>
      </c>
      <c r="CG970" s="4">
        <v>1</v>
      </c>
      <c r="CH970" s="4">
        <v>1</v>
      </c>
      <c r="CI970" s="5">
        <v>0</v>
      </c>
      <c r="CJ970" s="5">
        <v>0</v>
      </c>
      <c r="CK970" s="5">
        <v>0</v>
      </c>
      <c r="CL970" s="5">
        <v>0</v>
      </c>
    </row>
    <row r="971" spans="1:91" hidden="1" x14ac:dyDescent="0.2">
      <c r="A971" t="s">
        <v>1696</v>
      </c>
      <c r="B971" t="s">
        <v>1607</v>
      </c>
      <c r="C971" t="s">
        <v>144</v>
      </c>
      <c r="D971">
        <v>1.1000000000000001</v>
      </c>
      <c r="E971" t="s">
        <v>90</v>
      </c>
      <c r="F971" t="s">
        <v>1613</v>
      </c>
      <c r="G971" t="s">
        <v>92</v>
      </c>
      <c r="H971" t="s">
        <v>1611</v>
      </c>
      <c r="I971">
        <v>0.13791999999999999</v>
      </c>
      <c r="J971">
        <v>1.5237E-3</v>
      </c>
      <c r="K971">
        <v>5.6579000000000004E-3</v>
      </c>
      <c r="L971">
        <v>2014.6</v>
      </c>
      <c r="M971">
        <v>31.861000000000001</v>
      </c>
      <c r="N971">
        <v>0.17904999999999999</v>
      </c>
      <c r="O971">
        <v>1555.1</v>
      </c>
      <c r="P971" s="1">
        <v>157490</v>
      </c>
      <c r="Q971">
        <v>-11.308999999999999</v>
      </c>
      <c r="R971">
        <v>0.95884999999999998</v>
      </c>
      <c r="S971">
        <v>0.95062000000000002</v>
      </c>
      <c r="T971">
        <v>6.4219999999999998E-3</v>
      </c>
      <c r="U971">
        <v>5.7774000000000002E-3</v>
      </c>
      <c r="V971">
        <v>-6.5209000000000001</v>
      </c>
      <c r="W971">
        <v>-7.4610000000000003</v>
      </c>
      <c r="X971">
        <v>8.6819999999999994E-2</v>
      </c>
      <c r="Y971">
        <v>8.0841999999999997E-2</v>
      </c>
      <c r="Z971">
        <v>0.95821000000000001</v>
      </c>
      <c r="AA971">
        <v>0.95298000000000005</v>
      </c>
      <c r="AB971">
        <v>6.4719E-3</v>
      </c>
      <c r="AC971">
        <v>5.5014E-3</v>
      </c>
      <c r="AD971">
        <v>19</v>
      </c>
      <c r="AE971">
        <v>19</v>
      </c>
      <c r="AF971">
        <v>0.72606999999999999</v>
      </c>
      <c r="AG971">
        <v>0.16755</v>
      </c>
      <c r="AH971">
        <v>0.55852000000000002</v>
      </c>
      <c r="AI971">
        <v>19</v>
      </c>
      <c r="AJ971">
        <v>2</v>
      </c>
      <c r="AK971">
        <v>18</v>
      </c>
      <c r="AL971">
        <v>1</v>
      </c>
      <c r="AM971">
        <v>0</v>
      </c>
      <c r="AN971">
        <v>0</v>
      </c>
      <c r="AO971">
        <v>0.94228000000000001</v>
      </c>
      <c r="AP971">
        <v>1</v>
      </c>
      <c r="AQ971">
        <v>1</v>
      </c>
      <c r="AR971" t="s">
        <v>95</v>
      </c>
      <c r="AS971" t="s">
        <v>95</v>
      </c>
      <c r="AT971" t="s">
        <v>95</v>
      </c>
      <c r="AU971" t="s">
        <v>95</v>
      </c>
      <c r="AV971" t="s">
        <v>95</v>
      </c>
      <c r="AW971" t="s">
        <v>95</v>
      </c>
      <c r="AX971" t="s">
        <v>95</v>
      </c>
      <c r="AY971" t="s">
        <v>95</v>
      </c>
      <c r="AZ971" t="s">
        <v>95</v>
      </c>
      <c r="BA971" t="s">
        <v>95</v>
      </c>
      <c r="BB971" t="s">
        <v>95</v>
      </c>
      <c r="BC971" t="s">
        <v>95</v>
      </c>
      <c r="BD971" t="s">
        <v>95</v>
      </c>
      <c r="BE971">
        <v>1</v>
      </c>
      <c r="BI971">
        <v>0</v>
      </c>
      <c r="BL971">
        <v>1</v>
      </c>
      <c r="BM971">
        <v>1</v>
      </c>
      <c r="BN971">
        <v>0</v>
      </c>
      <c r="BO971">
        <v>0</v>
      </c>
      <c r="BP971">
        <v>0</v>
      </c>
      <c r="BQ971">
        <v>0</v>
      </c>
      <c r="BY971">
        <v>1085</v>
      </c>
      <c r="CG971" s="4">
        <v>1</v>
      </c>
      <c r="CH971" s="4">
        <v>1</v>
      </c>
      <c r="CI971" s="5">
        <v>0</v>
      </c>
      <c r="CJ971" s="5">
        <v>0</v>
      </c>
      <c r="CK971" s="5">
        <v>0</v>
      </c>
      <c r="CL971" s="5">
        <v>0</v>
      </c>
    </row>
    <row r="972" spans="1:91" hidden="1" x14ac:dyDescent="0.2">
      <c r="A972" t="s">
        <v>1697</v>
      </c>
      <c r="B972" t="s">
        <v>1607</v>
      </c>
      <c r="C972" t="s">
        <v>144</v>
      </c>
      <c r="D972">
        <v>1.1000000000000001</v>
      </c>
      <c r="E972" t="s">
        <v>90</v>
      </c>
      <c r="F972" t="s">
        <v>1615</v>
      </c>
      <c r="G972" t="s">
        <v>107</v>
      </c>
      <c r="H972" t="s">
        <v>1611</v>
      </c>
      <c r="I972">
        <v>0.13791999999999999</v>
      </c>
      <c r="J972">
        <v>1.5237E-3</v>
      </c>
      <c r="K972">
        <v>5.6579000000000004E-3</v>
      </c>
      <c r="L972">
        <v>2014.6</v>
      </c>
      <c r="M972">
        <v>31.861000000000001</v>
      </c>
      <c r="N972">
        <v>0.17904999999999999</v>
      </c>
      <c r="O972">
        <v>1555.1</v>
      </c>
      <c r="P972" s="1">
        <v>157490</v>
      </c>
      <c r="Q972">
        <v>-11.308999999999999</v>
      </c>
      <c r="R972">
        <v>0.95884999999999998</v>
      </c>
      <c r="S972">
        <v>0.95062000000000002</v>
      </c>
      <c r="T972">
        <v>6.4219999999999998E-3</v>
      </c>
      <c r="U972">
        <v>5.7774000000000002E-3</v>
      </c>
      <c r="V972">
        <v>-6.5209000000000001</v>
      </c>
      <c r="W972">
        <v>-7.4610000000000003</v>
      </c>
      <c r="X972">
        <v>8.6819999999999994E-2</v>
      </c>
      <c r="Y972">
        <v>8.0841999999999997E-2</v>
      </c>
      <c r="Z972">
        <v>0.95821000000000001</v>
      </c>
      <c r="AA972">
        <v>0.95298000000000005</v>
      </c>
      <c r="AB972">
        <v>6.4719E-3</v>
      </c>
      <c r="AC972">
        <v>5.5014E-3</v>
      </c>
      <c r="AD972">
        <v>19</v>
      </c>
      <c r="AE972">
        <v>19</v>
      </c>
      <c r="AF972">
        <v>0.72606999999999999</v>
      </c>
      <c r="AG972">
        <v>0.16755</v>
      </c>
      <c r="AH972">
        <v>0.55852000000000002</v>
      </c>
      <c r="AI972">
        <v>19</v>
      </c>
      <c r="AJ972">
        <v>2</v>
      </c>
      <c r="AK972">
        <v>18</v>
      </c>
      <c r="AL972">
        <v>1</v>
      </c>
      <c r="AM972">
        <v>0</v>
      </c>
      <c r="AN972">
        <v>0</v>
      </c>
      <c r="AO972">
        <v>0.94228000000000001</v>
      </c>
      <c r="AP972">
        <v>1</v>
      </c>
      <c r="AQ972">
        <v>1</v>
      </c>
      <c r="AR972" t="s">
        <v>95</v>
      </c>
      <c r="AS972" t="s">
        <v>95</v>
      </c>
      <c r="AT972" t="s">
        <v>95</v>
      </c>
      <c r="AU972" t="s">
        <v>95</v>
      </c>
      <c r="AV972" t="s">
        <v>95</v>
      </c>
      <c r="AW972" t="s">
        <v>95</v>
      </c>
      <c r="AX972" t="s">
        <v>95</v>
      </c>
      <c r="AY972" t="s">
        <v>95</v>
      </c>
      <c r="AZ972" t="s">
        <v>95</v>
      </c>
      <c r="BA972" t="s">
        <v>95</v>
      </c>
      <c r="BB972" t="s">
        <v>95</v>
      </c>
      <c r="BC972" t="s">
        <v>95</v>
      </c>
      <c r="BD972" t="s">
        <v>95</v>
      </c>
      <c r="BI972">
        <v>0</v>
      </c>
      <c r="BJ972" t="s">
        <v>108</v>
      </c>
      <c r="BK972" t="s">
        <v>109</v>
      </c>
      <c r="BL972">
        <v>1</v>
      </c>
      <c r="BM972">
        <v>1</v>
      </c>
      <c r="BN972">
        <v>1</v>
      </c>
      <c r="BO972">
        <v>1</v>
      </c>
      <c r="BP972">
        <v>0</v>
      </c>
      <c r="BQ972">
        <v>0</v>
      </c>
      <c r="BY972">
        <v>1086</v>
      </c>
      <c r="CG972" s="4">
        <v>1</v>
      </c>
      <c r="CH972" s="4">
        <v>1</v>
      </c>
      <c r="CI972" s="5">
        <v>1</v>
      </c>
      <c r="CJ972" s="5">
        <v>1</v>
      </c>
      <c r="CK972" s="5">
        <v>0</v>
      </c>
      <c r="CL972" s="5">
        <v>0</v>
      </c>
    </row>
    <row r="973" spans="1:91" x14ac:dyDescent="0.2">
      <c r="A973" t="s">
        <v>1698</v>
      </c>
      <c r="B973" t="s">
        <v>1607</v>
      </c>
      <c r="C973" t="s">
        <v>144</v>
      </c>
      <c r="D973">
        <v>2.2000000000000002</v>
      </c>
      <c r="E973" t="s">
        <v>1006</v>
      </c>
      <c r="F973" t="s">
        <v>1632</v>
      </c>
      <c r="G973" t="s">
        <v>1633</v>
      </c>
      <c r="H973" t="s">
        <v>1611</v>
      </c>
      <c r="I973">
        <v>0.12476</v>
      </c>
      <c r="J973">
        <v>9.4851000000000005E-2</v>
      </c>
      <c r="K973">
        <v>16.074000000000002</v>
      </c>
      <c r="L973">
        <v>2024.6</v>
      </c>
      <c r="M973">
        <v>35.223999999999997</v>
      </c>
      <c r="N973">
        <v>963.45</v>
      </c>
      <c r="O973">
        <v>2.8679E-2</v>
      </c>
      <c r="P973">
        <v>1920.9</v>
      </c>
      <c r="Q973">
        <v>-32147</v>
      </c>
      <c r="R973">
        <v>0.96738000000000002</v>
      </c>
      <c r="S973">
        <v>0.96223000000000003</v>
      </c>
      <c r="T973">
        <v>20.178000000000001</v>
      </c>
      <c r="U973">
        <v>16.297000000000001</v>
      </c>
      <c r="V973">
        <v>0.96304999999999996</v>
      </c>
      <c r="W973">
        <v>0.95935000000000004</v>
      </c>
      <c r="X973">
        <v>21.477</v>
      </c>
      <c r="Y973">
        <v>17.864000000000001</v>
      </c>
      <c r="Z973">
        <v>0.91071999999999997</v>
      </c>
      <c r="AA973">
        <v>0.90180000000000005</v>
      </c>
      <c r="AB973">
        <v>33.384</v>
      </c>
      <c r="AC973">
        <v>26.28</v>
      </c>
      <c r="AD973">
        <v>23</v>
      </c>
      <c r="AE973">
        <v>23</v>
      </c>
      <c r="AF973">
        <v>0.39812999999999998</v>
      </c>
      <c r="AG973">
        <v>5.2198000000000001E-2</v>
      </c>
      <c r="AH973">
        <v>0.34593000000000002</v>
      </c>
      <c r="AI973">
        <v>23</v>
      </c>
      <c r="AJ973">
        <v>2</v>
      </c>
      <c r="AK973">
        <v>20</v>
      </c>
      <c r="AL973">
        <v>0</v>
      </c>
      <c r="AM973">
        <v>0</v>
      </c>
      <c r="AN973">
        <v>0</v>
      </c>
      <c r="AO973">
        <v>0.92630999999999997</v>
      </c>
      <c r="AP973">
        <v>0</v>
      </c>
      <c r="AQ973">
        <v>0</v>
      </c>
      <c r="AR973" t="s">
        <v>95</v>
      </c>
      <c r="AS973" t="s">
        <v>95</v>
      </c>
      <c r="AT973" t="s">
        <v>95</v>
      </c>
      <c r="AU973" t="s">
        <v>95</v>
      </c>
      <c r="AV973" t="s">
        <v>95</v>
      </c>
      <c r="AW973" t="s">
        <v>95</v>
      </c>
      <c r="AX973" t="s">
        <v>95</v>
      </c>
      <c r="AY973" t="s">
        <v>95</v>
      </c>
      <c r="AZ973" t="s">
        <v>95</v>
      </c>
      <c r="BA973" t="s">
        <v>95</v>
      </c>
      <c r="BB973" t="s">
        <v>95</v>
      </c>
      <c r="BC973" t="s">
        <v>95</v>
      </c>
      <c r="BD973" t="s">
        <v>95</v>
      </c>
      <c r="BE973">
        <v>1</v>
      </c>
      <c r="BI973">
        <v>0</v>
      </c>
      <c r="BL973">
        <v>1</v>
      </c>
      <c r="BM973">
        <v>1</v>
      </c>
      <c r="BN973">
        <v>0</v>
      </c>
      <c r="BO973">
        <v>0</v>
      </c>
      <c r="BP973">
        <v>0</v>
      </c>
      <c r="BQ973">
        <v>0</v>
      </c>
      <c r="BY973">
        <v>1083</v>
      </c>
      <c r="CG973" s="4">
        <v>1</v>
      </c>
      <c r="CH973" s="4">
        <v>1</v>
      </c>
      <c r="CI973" s="5">
        <v>0</v>
      </c>
      <c r="CJ973" s="5">
        <v>0</v>
      </c>
      <c r="CK973" s="5">
        <v>1</v>
      </c>
      <c r="CL973" s="5">
        <v>1</v>
      </c>
      <c r="CM973" s="12" t="s">
        <v>3457</v>
      </c>
    </row>
    <row r="974" spans="1:91" hidden="1" x14ac:dyDescent="0.2">
      <c r="A974" t="s">
        <v>1699</v>
      </c>
      <c r="B974" t="s">
        <v>1607</v>
      </c>
      <c r="C974" t="s">
        <v>144</v>
      </c>
      <c r="D974">
        <v>2.5</v>
      </c>
      <c r="E974" t="s">
        <v>632</v>
      </c>
      <c r="F974" t="s">
        <v>1635</v>
      </c>
      <c r="G974" t="s">
        <v>905</v>
      </c>
      <c r="H974" t="s">
        <v>1611</v>
      </c>
      <c r="I974">
        <v>1.0771999999999999</v>
      </c>
      <c r="J974">
        <v>9.9173000000000004E-3</v>
      </c>
      <c r="K974">
        <v>1.6107</v>
      </c>
      <c r="L974">
        <v>2003.8</v>
      </c>
      <c r="M974">
        <v>4.0793999999999997</v>
      </c>
      <c r="N974">
        <v>144.4</v>
      </c>
      <c r="O974">
        <v>5.9180000000000001</v>
      </c>
      <c r="P974">
        <v>1707.6</v>
      </c>
      <c r="Q974">
        <v>-3118.9</v>
      </c>
      <c r="R974">
        <v>0.36154999999999998</v>
      </c>
      <c r="S974">
        <v>0.26074000000000003</v>
      </c>
      <c r="T974">
        <v>55.149000000000001</v>
      </c>
      <c r="U974">
        <v>48.959000000000003</v>
      </c>
      <c r="V974">
        <v>1.7717E-2</v>
      </c>
      <c r="W974">
        <v>-8.0510999999999999E-2</v>
      </c>
      <c r="X974">
        <v>68.406000000000006</v>
      </c>
      <c r="Y974">
        <v>60.459000000000003</v>
      </c>
      <c r="Z974">
        <v>2.3962000000000001E-2</v>
      </c>
      <c r="AA974">
        <v>-7.3641999999999999E-2</v>
      </c>
      <c r="AB974">
        <v>68.188000000000002</v>
      </c>
      <c r="AC974">
        <v>60.72</v>
      </c>
      <c r="AD974">
        <v>23</v>
      </c>
      <c r="AE974">
        <v>23</v>
      </c>
      <c r="AF974">
        <v>1.5996999999999999</v>
      </c>
      <c r="AG974">
        <v>0.18697</v>
      </c>
      <c r="AH974">
        <v>1.4127000000000001</v>
      </c>
      <c r="AI974">
        <v>23</v>
      </c>
      <c r="AJ974">
        <v>11</v>
      </c>
      <c r="AK974">
        <v>22</v>
      </c>
      <c r="AL974">
        <v>1</v>
      </c>
      <c r="AM974">
        <v>0</v>
      </c>
      <c r="AN974">
        <v>1</v>
      </c>
      <c r="AO974">
        <v>0.93737000000000004</v>
      </c>
      <c r="AP974">
        <v>0</v>
      </c>
      <c r="AQ974">
        <v>0</v>
      </c>
      <c r="AR974" t="s">
        <v>94</v>
      </c>
      <c r="AS974" t="s">
        <v>95</v>
      </c>
      <c r="AT974" t="s">
        <v>95</v>
      </c>
      <c r="AU974" t="s">
        <v>95</v>
      </c>
      <c r="AV974" t="s">
        <v>95</v>
      </c>
      <c r="AW974" t="s">
        <v>95</v>
      </c>
      <c r="AX974" t="s">
        <v>95</v>
      </c>
      <c r="AY974" t="s">
        <v>95</v>
      </c>
      <c r="AZ974" t="s">
        <v>94</v>
      </c>
      <c r="BA974" t="s">
        <v>94</v>
      </c>
      <c r="BB974" t="s">
        <v>94</v>
      </c>
      <c r="BC974" t="s">
        <v>94</v>
      </c>
      <c r="BD974" t="s">
        <v>94</v>
      </c>
      <c r="BE974">
        <v>4</v>
      </c>
      <c r="BG974" t="s">
        <v>1700</v>
      </c>
      <c r="BH974" t="s">
        <v>187</v>
      </c>
      <c r="BI974">
        <v>0</v>
      </c>
      <c r="BL974">
        <v>0</v>
      </c>
      <c r="BM974">
        <v>1</v>
      </c>
      <c r="BN974">
        <v>0</v>
      </c>
      <c r="BO974">
        <v>0</v>
      </c>
      <c r="BP974">
        <v>0</v>
      </c>
      <c r="BQ974">
        <v>0</v>
      </c>
      <c r="BY974">
        <v>1087</v>
      </c>
      <c r="CG974" s="4">
        <v>0</v>
      </c>
      <c r="CH974" s="4">
        <v>1</v>
      </c>
      <c r="CI974" s="5">
        <v>0</v>
      </c>
      <c r="CJ974" s="5">
        <v>0</v>
      </c>
      <c r="CK974" s="5">
        <v>0</v>
      </c>
      <c r="CL974" s="5">
        <v>0</v>
      </c>
    </row>
    <row r="975" spans="1:91" hidden="1" x14ac:dyDescent="0.2">
      <c r="A975" t="s">
        <v>1701</v>
      </c>
      <c r="B975" t="s">
        <v>1607</v>
      </c>
      <c r="C975" t="s">
        <v>144</v>
      </c>
      <c r="D975">
        <v>2.5</v>
      </c>
      <c r="E975" t="s">
        <v>632</v>
      </c>
      <c r="F975" t="s">
        <v>1638</v>
      </c>
      <c r="G975" t="s">
        <v>905</v>
      </c>
      <c r="H975" t="s">
        <v>1611</v>
      </c>
      <c r="K975">
        <v>0</v>
      </c>
      <c r="Q975">
        <v>1162</v>
      </c>
      <c r="AB975">
        <v>0</v>
      </c>
      <c r="AC975">
        <v>0</v>
      </c>
      <c r="AD975">
        <v>2</v>
      </c>
      <c r="AE975">
        <v>2</v>
      </c>
      <c r="AI975">
        <v>2</v>
      </c>
      <c r="AJ975">
        <v>1</v>
      </c>
      <c r="AK975">
        <v>1</v>
      </c>
      <c r="AL975">
        <v>0</v>
      </c>
      <c r="AM975">
        <v>0</v>
      </c>
      <c r="AN975">
        <v>0</v>
      </c>
      <c r="AO975">
        <v>0.5</v>
      </c>
      <c r="AP975">
        <v>0</v>
      </c>
      <c r="AQ975">
        <v>0</v>
      </c>
      <c r="AR975" t="s">
        <v>96</v>
      </c>
      <c r="AS975" t="s">
        <v>96</v>
      </c>
      <c r="AT975" t="s">
        <v>95</v>
      </c>
      <c r="AU975" t="s">
        <v>95</v>
      </c>
      <c r="AV975" t="s">
        <v>95</v>
      </c>
      <c r="AW975" t="s">
        <v>95</v>
      </c>
      <c r="AX975" t="s">
        <v>94</v>
      </c>
      <c r="AY975" t="s">
        <v>94</v>
      </c>
      <c r="AZ975" t="s">
        <v>94</v>
      </c>
      <c r="BA975" t="s">
        <v>96</v>
      </c>
      <c r="BB975" t="s">
        <v>96</v>
      </c>
      <c r="BC975" t="s">
        <v>96</v>
      </c>
      <c r="BD975" t="s">
        <v>96</v>
      </c>
      <c r="BE975">
        <v>3</v>
      </c>
      <c r="BH975" t="s">
        <v>189</v>
      </c>
      <c r="BI975">
        <v>0</v>
      </c>
      <c r="BL975">
        <v>0</v>
      </c>
      <c r="BM975">
        <v>0</v>
      </c>
      <c r="BN975">
        <v>0</v>
      </c>
      <c r="BO975">
        <v>0</v>
      </c>
      <c r="BP975">
        <v>0</v>
      </c>
      <c r="BQ975">
        <v>0</v>
      </c>
      <c r="BY975">
        <v>1088</v>
      </c>
      <c r="CG975" s="4">
        <v>0</v>
      </c>
      <c r="CH975" s="4">
        <v>0</v>
      </c>
      <c r="CI975" s="5">
        <v>0</v>
      </c>
      <c r="CJ975" s="5">
        <v>0</v>
      </c>
      <c r="CK975" s="5">
        <v>0</v>
      </c>
      <c r="CL975" s="5">
        <v>0</v>
      </c>
    </row>
    <row r="976" spans="1:91" x14ac:dyDescent="0.2">
      <c r="A976" t="s">
        <v>1702</v>
      </c>
      <c r="B976" t="s">
        <v>1607</v>
      </c>
      <c r="C976" t="s">
        <v>144</v>
      </c>
      <c r="D976">
        <v>2.5</v>
      </c>
      <c r="E976" t="s">
        <v>632</v>
      </c>
      <c r="F976" t="s">
        <v>1640</v>
      </c>
      <c r="G976" t="s">
        <v>905</v>
      </c>
      <c r="H976" t="s">
        <v>1611</v>
      </c>
      <c r="I976">
        <v>1.2109E-2</v>
      </c>
      <c r="J976">
        <v>1.2107E-2</v>
      </c>
      <c r="K976">
        <v>34.545999999999999</v>
      </c>
      <c r="L976">
        <v>2762.3</v>
      </c>
      <c r="M976">
        <v>362.92</v>
      </c>
      <c r="N976" s="1">
        <v>29087000</v>
      </c>
      <c r="O976">
        <v>18.762</v>
      </c>
      <c r="P976">
        <v>1585.1</v>
      </c>
      <c r="Q976">
        <v>-66203</v>
      </c>
      <c r="R976">
        <v>0.18783</v>
      </c>
      <c r="S976">
        <v>5.9587000000000001E-2</v>
      </c>
      <c r="T976">
        <v>510</v>
      </c>
      <c r="U976">
        <v>464.22</v>
      </c>
      <c r="V976">
        <v>0.18783</v>
      </c>
      <c r="W976">
        <v>0.10661</v>
      </c>
      <c r="X976">
        <v>510</v>
      </c>
      <c r="Y976">
        <v>464.22</v>
      </c>
      <c r="Z976">
        <v>0.16397</v>
      </c>
      <c r="AA976">
        <v>8.0367999999999995E-2</v>
      </c>
      <c r="AB976">
        <v>517.44000000000005</v>
      </c>
      <c r="AC976">
        <v>474.22</v>
      </c>
      <c r="AD976">
        <v>23</v>
      </c>
      <c r="AE976">
        <v>23</v>
      </c>
      <c r="AF976">
        <v>1.4391E-4</v>
      </c>
      <c r="AG976" s="1">
        <v>8.8183999999999995E-5</v>
      </c>
      <c r="AH976" s="1">
        <v>5.5729000000000001E-5</v>
      </c>
      <c r="AI976">
        <v>23</v>
      </c>
      <c r="AJ976">
        <v>2</v>
      </c>
      <c r="AK976">
        <v>8</v>
      </c>
      <c r="AL976">
        <v>0</v>
      </c>
      <c r="AM976">
        <v>1</v>
      </c>
      <c r="AN976">
        <v>0</v>
      </c>
      <c r="AO976">
        <v>0.94008000000000003</v>
      </c>
      <c r="AP976">
        <v>0</v>
      </c>
      <c r="AQ976">
        <v>0</v>
      </c>
      <c r="AR976" t="s">
        <v>96</v>
      </c>
      <c r="AS976" t="s">
        <v>95</v>
      </c>
      <c r="AT976" t="s">
        <v>95</v>
      </c>
      <c r="AU976" t="s">
        <v>95</v>
      </c>
      <c r="AV976" t="s">
        <v>95</v>
      </c>
      <c r="AW976" t="s">
        <v>95</v>
      </c>
      <c r="AX976" t="s">
        <v>95</v>
      </c>
      <c r="AY976" t="s">
        <v>94</v>
      </c>
      <c r="AZ976" t="s">
        <v>94</v>
      </c>
      <c r="BA976" t="s">
        <v>96</v>
      </c>
      <c r="BB976" t="s">
        <v>94</v>
      </c>
      <c r="BC976" t="s">
        <v>96</v>
      </c>
      <c r="BD976" t="s">
        <v>94</v>
      </c>
      <c r="BE976">
        <v>4</v>
      </c>
      <c r="BG976" t="s">
        <v>1703</v>
      </c>
      <c r="BI976">
        <v>0</v>
      </c>
      <c r="BL976">
        <v>1</v>
      </c>
      <c r="BM976">
        <v>1</v>
      </c>
      <c r="BN976">
        <v>0</v>
      </c>
      <c r="BO976">
        <v>0</v>
      </c>
      <c r="BP976">
        <v>1</v>
      </c>
      <c r="BQ976">
        <v>1</v>
      </c>
      <c r="BY976">
        <v>1089</v>
      </c>
      <c r="CG976" s="4">
        <v>1</v>
      </c>
      <c r="CH976" s="4">
        <v>1</v>
      </c>
      <c r="CI976" s="5">
        <v>0</v>
      </c>
      <c r="CJ976" s="5">
        <v>0</v>
      </c>
      <c r="CK976" s="5">
        <v>1</v>
      </c>
      <c r="CL976" s="5">
        <v>1</v>
      </c>
    </row>
    <row r="977" spans="1:90" x14ac:dyDescent="0.2">
      <c r="A977" t="s">
        <v>1704</v>
      </c>
      <c r="B977" t="s">
        <v>1607</v>
      </c>
      <c r="C977" t="s">
        <v>144</v>
      </c>
      <c r="D977">
        <v>3.5</v>
      </c>
      <c r="E977" t="s">
        <v>317</v>
      </c>
      <c r="F977" t="s">
        <v>318</v>
      </c>
      <c r="G977" t="s">
        <v>319</v>
      </c>
      <c r="H977" t="s">
        <v>1611</v>
      </c>
      <c r="I977">
        <v>8.9738999999999999E-2</v>
      </c>
      <c r="J977">
        <v>5.5918000000000002E-2</v>
      </c>
      <c r="K977">
        <v>0.29236000000000001</v>
      </c>
      <c r="L977">
        <v>2016.1</v>
      </c>
      <c r="M977">
        <v>48.969000000000001</v>
      </c>
      <c r="N977">
        <v>18.831</v>
      </c>
      <c r="O977">
        <v>10.836</v>
      </c>
      <c r="P977">
        <v>2019.6</v>
      </c>
      <c r="Q977">
        <v>-580.21</v>
      </c>
      <c r="R977">
        <v>0.96077999999999997</v>
      </c>
      <c r="S977">
        <v>0.95791999999999999</v>
      </c>
      <c r="T977">
        <v>0.77073000000000003</v>
      </c>
      <c r="U977">
        <v>0.65397000000000005</v>
      </c>
      <c r="V977">
        <v>0.94481000000000004</v>
      </c>
      <c r="W977">
        <v>0.94218999999999997</v>
      </c>
      <c r="X977">
        <v>0.9143</v>
      </c>
      <c r="Y977">
        <v>0.72392000000000001</v>
      </c>
      <c r="Z977">
        <v>0.95172999999999996</v>
      </c>
      <c r="AA977">
        <v>0.94943</v>
      </c>
      <c r="AB977">
        <v>0.85507</v>
      </c>
      <c r="AC977">
        <v>0.68784000000000001</v>
      </c>
      <c r="AD977">
        <v>45</v>
      </c>
      <c r="AE977">
        <v>37</v>
      </c>
      <c r="AF977">
        <v>0.63724999999999998</v>
      </c>
      <c r="AG977">
        <v>5.3103999999999998E-2</v>
      </c>
      <c r="AH977">
        <v>0.58414999999999995</v>
      </c>
      <c r="AI977">
        <v>37</v>
      </c>
      <c r="AJ977">
        <v>5</v>
      </c>
      <c r="AK977">
        <v>36</v>
      </c>
      <c r="AL977">
        <v>1</v>
      </c>
      <c r="AM977">
        <v>0</v>
      </c>
      <c r="AN977">
        <v>0</v>
      </c>
      <c r="AO977">
        <v>0.95723000000000003</v>
      </c>
      <c r="AP977">
        <v>0</v>
      </c>
      <c r="AQ977">
        <v>1</v>
      </c>
      <c r="AR977" t="s">
        <v>95</v>
      </c>
      <c r="AS977" t="s">
        <v>95</v>
      </c>
      <c r="AT977" t="s">
        <v>95</v>
      </c>
      <c r="AU977" t="s">
        <v>95</v>
      </c>
      <c r="AV977" t="s">
        <v>95</v>
      </c>
      <c r="AW977" t="s">
        <v>95</v>
      </c>
      <c r="AX977" t="s">
        <v>95</v>
      </c>
      <c r="AY977" t="s">
        <v>95</v>
      </c>
      <c r="AZ977" t="s">
        <v>95</v>
      </c>
      <c r="BA977" t="s">
        <v>95</v>
      </c>
      <c r="BB977" t="s">
        <v>95</v>
      </c>
      <c r="BC977" t="s">
        <v>95</v>
      </c>
      <c r="BD977" t="s">
        <v>95</v>
      </c>
      <c r="BI977">
        <v>0</v>
      </c>
      <c r="BJ977" t="s">
        <v>137</v>
      </c>
      <c r="BK977" t="s">
        <v>133</v>
      </c>
      <c r="BL977">
        <v>1</v>
      </c>
      <c r="BM977">
        <v>1</v>
      </c>
      <c r="BN977">
        <v>0</v>
      </c>
      <c r="BO977">
        <v>0</v>
      </c>
      <c r="BP977">
        <v>1</v>
      </c>
      <c r="BQ977">
        <v>1</v>
      </c>
      <c r="BY977">
        <v>1090</v>
      </c>
      <c r="CG977" s="4">
        <v>1</v>
      </c>
      <c r="CH977" s="4">
        <v>1</v>
      </c>
      <c r="CI977" s="5">
        <v>0</v>
      </c>
      <c r="CJ977" s="5">
        <v>0</v>
      </c>
      <c r="CK977" s="5">
        <v>1</v>
      </c>
      <c r="CL977" s="5">
        <v>1</v>
      </c>
    </row>
    <row r="978" spans="1:90" hidden="1" x14ac:dyDescent="0.2">
      <c r="A978" t="s">
        <v>1705</v>
      </c>
      <c r="B978" t="s">
        <v>1607</v>
      </c>
      <c r="C978" t="s">
        <v>144</v>
      </c>
      <c r="D978">
        <v>3.5</v>
      </c>
      <c r="E978" t="s">
        <v>317</v>
      </c>
      <c r="F978" t="s">
        <v>321</v>
      </c>
      <c r="G978" t="s">
        <v>322</v>
      </c>
      <c r="H978" t="s">
        <v>1611</v>
      </c>
      <c r="I978">
        <v>24.452000000000002</v>
      </c>
      <c r="J978">
        <v>1.5582E-3</v>
      </c>
      <c r="K978">
        <v>6.1923999999999998E-3</v>
      </c>
      <c r="L978">
        <v>1987.3</v>
      </c>
      <c r="M978">
        <v>0.17971999999999999</v>
      </c>
      <c r="N978">
        <v>0.32432</v>
      </c>
      <c r="O978">
        <v>1555</v>
      </c>
      <c r="P978" s="1">
        <v>157460</v>
      </c>
      <c r="Q978">
        <v>-12.13</v>
      </c>
      <c r="R978">
        <v>6.4063999999999996E-2</v>
      </c>
      <c r="S978">
        <v>-4.4190999999999996E-3</v>
      </c>
      <c r="T978">
        <v>0.47394999999999998</v>
      </c>
      <c r="U978">
        <v>0.37478</v>
      </c>
      <c r="V978">
        <v>-0.29630000000000001</v>
      </c>
      <c r="W978">
        <v>-0.35802</v>
      </c>
      <c r="X978">
        <v>0.55776999999999999</v>
      </c>
      <c r="Y978">
        <v>0.26667000000000002</v>
      </c>
      <c r="Z978">
        <v>2.6948E-2</v>
      </c>
      <c r="AA978">
        <v>-1.9387999999999999E-2</v>
      </c>
      <c r="AB978">
        <v>0.48325000000000001</v>
      </c>
      <c r="AC978">
        <v>0.39443</v>
      </c>
      <c r="AD978">
        <v>45</v>
      </c>
      <c r="AE978">
        <v>11</v>
      </c>
      <c r="AF978">
        <v>6.1666999999999996</v>
      </c>
      <c r="AG978">
        <v>3.0832999999999999</v>
      </c>
      <c r="AH978">
        <v>3.0832999999999999</v>
      </c>
      <c r="AI978">
        <v>32</v>
      </c>
      <c r="AJ978">
        <v>1</v>
      </c>
      <c r="AK978">
        <v>31</v>
      </c>
      <c r="AL978">
        <v>0</v>
      </c>
      <c r="AM978">
        <v>0</v>
      </c>
      <c r="AN978">
        <v>1</v>
      </c>
      <c r="AO978">
        <v>0.42857000000000001</v>
      </c>
      <c r="AP978">
        <v>0</v>
      </c>
      <c r="AQ978">
        <v>1</v>
      </c>
      <c r="AR978" t="s">
        <v>96</v>
      </c>
      <c r="AS978" t="s">
        <v>95</v>
      </c>
      <c r="AT978" t="s">
        <v>95</v>
      </c>
      <c r="AU978" t="s">
        <v>94</v>
      </c>
      <c r="AV978" t="s">
        <v>94</v>
      </c>
      <c r="AW978" t="s">
        <v>94</v>
      </c>
      <c r="AX978" t="s">
        <v>94</v>
      </c>
      <c r="AY978" t="s">
        <v>95</v>
      </c>
      <c r="AZ978" t="s">
        <v>94</v>
      </c>
      <c r="BA978" t="s">
        <v>96</v>
      </c>
      <c r="BB978" t="s">
        <v>94</v>
      </c>
      <c r="BC978" t="s">
        <v>96</v>
      </c>
      <c r="BD978" t="s">
        <v>94</v>
      </c>
      <c r="BI978">
        <v>0</v>
      </c>
      <c r="BJ978" t="s">
        <v>132</v>
      </c>
      <c r="BK978" t="s">
        <v>133</v>
      </c>
      <c r="BL978">
        <v>0</v>
      </c>
      <c r="BM978">
        <v>1</v>
      </c>
      <c r="BN978">
        <v>0</v>
      </c>
      <c r="BO978">
        <v>0</v>
      </c>
      <c r="BP978">
        <v>0</v>
      </c>
      <c r="BQ978">
        <v>0</v>
      </c>
      <c r="BY978">
        <v>1091</v>
      </c>
      <c r="CG978" s="4">
        <v>0</v>
      </c>
      <c r="CH978" s="4">
        <v>1</v>
      </c>
      <c r="CI978" s="5">
        <v>0</v>
      </c>
      <c r="CJ978" s="5">
        <v>0</v>
      </c>
      <c r="CK978" s="5">
        <v>0</v>
      </c>
      <c r="CL978" s="5">
        <v>0</v>
      </c>
    </row>
    <row r="979" spans="1:90" hidden="1" x14ac:dyDescent="0.2">
      <c r="A979" t="s">
        <v>1706</v>
      </c>
      <c r="B979" t="s">
        <v>1607</v>
      </c>
      <c r="C979" t="s">
        <v>144</v>
      </c>
      <c r="D979">
        <v>3.5</v>
      </c>
      <c r="E979" t="s">
        <v>317</v>
      </c>
      <c r="F979" t="s">
        <v>325</v>
      </c>
      <c r="G979" t="s">
        <v>326</v>
      </c>
      <c r="H979" t="s">
        <v>1611</v>
      </c>
      <c r="I979">
        <v>34.506</v>
      </c>
      <c r="J979">
        <v>0.17685000000000001</v>
      </c>
      <c r="K979">
        <v>2.4638E-2</v>
      </c>
      <c r="L979">
        <v>2018.3</v>
      </c>
      <c r="M979">
        <v>0.12734999999999999</v>
      </c>
      <c r="N979">
        <v>1.5</v>
      </c>
      <c r="O979">
        <v>9.6223000000000003E-3</v>
      </c>
      <c r="P979">
        <v>1994.3</v>
      </c>
      <c r="Q979">
        <v>-49.101999999999997</v>
      </c>
      <c r="R979">
        <v>0.63436999999999999</v>
      </c>
      <c r="S979">
        <v>0.60762000000000005</v>
      </c>
      <c r="T979">
        <v>0.38006000000000001</v>
      </c>
      <c r="U979">
        <v>0.13333999999999999</v>
      </c>
      <c r="V979">
        <v>0.50210999999999995</v>
      </c>
      <c r="W979">
        <v>0.47839999999999999</v>
      </c>
      <c r="X979">
        <v>0.44351000000000002</v>
      </c>
      <c r="Y979">
        <v>0.23130000000000001</v>
      </c>
      <c r="Z979">
        <v>0.25916</v>
      </c>
      <c r="AA979">
        <v>0.22388</v>
      </c>
      <c r="AB979">
        <v>0.54100000000000004</v>
      </c>
      <c r="AC979">
        <v>0.36301</v>
      </c>
      <c r="AD979">
        <v>45</v>
      </c>
      <c r="AE979">
        <v>6</v>
      </c>
      <c r="AF979">
        <v>2</v>
      </c>
      <c r="AG979">
        <v>0.66666999999999998</v>
      </c>
      <c r="AH979">
        <v>1.3332999999999999</v>
      </c>
      <c r="AI979">
        <v>11</v>
      </c>
      <c r="AJ979">
        <v>2</v>
      </c>
      <c r="AK979">
        <v>10</v>
      </c>
      <c r="AL979">
        <v>1</v>
      </c>
      <c r="AM979">
        <v>0</v>
      </c>
      <c r="AN979">
        <v>1</v>
      </c>
      <c r="AO979">
        <v>0.5</v>
      </c>
      <c r="AP979">
        <v>0</v>
      </c>
      <c r="AQ979">
        <v>1</v>
      </c>
      <c r="AR979" t="s">
        <v>94</v>
      </c>
      <c r="AS979" t="s">
        <v>95</v>
      </c>
      <c r="AT979" t="s">
        <v>95</v>
      </c>
      <c r="AU979" t="s">
        <v>94</v>
      </c>
      <c r="AV979" t="s">
        <v>94</v>
      </c>
      <c r="AW979" t="s">
        <v>94</v>
      </c>
      <c r="AX979" t="s">
        <v>94</v>
      </c>
      <c r="AY979" t="s">
        <v>95</v>
      </c>
      <c r="AZ979" t="s">
        <v>94</v>
      </c>
      <c r="BA979" t="s">
        <v>94</v>
      </c>
      <c r="BB979" t="s">
        <v>94</v>
      </c>
      <c r="BC979" t="s">
        <v>94</v>
      </c>
      <c r="BD979" t="s">
        <v>94</v>
      </c>
      <c r="BI979">
        <v>0</v>
      </c>
      <c r="BJ979" t="s">
        <v>132</v>
      </c>
      <c r="BK979" t="s">
        <v>133</v>
      </c>
      <c r="BL979">
        <v>1</v>
      </c>
      <c r="BM979">
        <v>1</v>
      </c>
      <c r="BN979">
        <v>0</v>
      </c>
      <c r="BO979">
        <v>0</v>
      </c>
      <c r="BP979">
        <v>0</v>
      </c>
      <c r="BQ979">
        <v>0</v>
      </c>
      <c r="BY979">
        <v>1092</v>
      </c>
      <c r="CG979" s="4">
        <v>1</v>
      </c>
      <c r="CH979" s="4">
        <v>1</v>
      </c>
      <c r="CI979" s="5">
        <v>0</v>
      </c>
      <c r="CJ979" s="5">
        <v>0</v>
      </c>
      <c r="CK979" s="5">
        <v>0</v>
      </c>
      <c r="CL979" s="5">
        <v>0</v>
      </c>
    </row>
    <row r="980" spans="1:90" hidden="1" x14ac:dyDescent="0.2">
      <c r="A980" t="s">
        <v>1707</v>
      </c>
      <c r="B980" t="s">
        <v>1607</v>
      </c>
      <c r="C980" t="s">
        <v>144</v>
      </c>
      <c r="D980">
        <v>3.5</v>
      </c>
      <c r="E980" t="s">
        <v>317</v>
      </c>
      <c r="F980" t="s">
        <v>328</v>
      </c>
      <c r="G980" t="s">
        <v>329</v>
      </c>
      <c r="H980" t="s">
        <v>1611</v>
      </c>
      <c r="I980">
        <v>64.176000000000002</v>
      </c>
      <c r="J980">
        <v>2.0103999999999999E-3</v>
      </c>
      <c r="K980">
        <v>1.0723999999999999E-2</v>
      </c>
      <c r="L980">
        <v>2013.1</v>
      </c>
      <c r="M980">
        <v>6.8474999999999994E-2</v>
      </c>
      <c r="N980">
        <v>0.50485999999999998</v>
      </c>
      <c r="O980">
        <v>1554.9</v>
      </c>
      <c r="P980" s="1">
        <v>157480</v>
      </c>
      <c r="Q980">
        <v>-21.347000000000001</v>
      </c>
      <c r="R980">
        <v>0.15157000000000001</v>
      </c>
      <c r="S980">
        <v>8.9485999999999996E-2</v>
      </c>
      <c r="T980">
        <v>0.51332999999999995</v>
      </c>
      <c r="U980">
        <v>0.16037999999999999</v>
      </c>
      <c r="V980">
        <v>-4.9036000000000003E-2</v>
      </c>
      <c r="W980">
        <v>-9.8989999999999995E-2</v>
      </c>
      <c r="X980">
        <v>0.57079999999999997</v>
      </c>
      <c r="Y980">
        <v>0.12341000000000001</v>
      </c>
      <c r="Z980">
        <v>6.2460000000000002E-2</v>
      </c>
      <c r="AA980">
        <v>1.7815000000000001E-2</v>
      </c>
      <c r="AB980">
        <v>0.53961999999999999</v>
      </c>
      <c r="AC980">
        <v>0.21507999999999999</v>
      </c>
      <c r="AD980">
        <v>45</v>
      </c>
      <c r="AE980">
        <v>5</v>
      </c>
      <c r="AF980">
        <v>7.2413999999999996</v>
      </c>
      <c r="AG980">
        <v>0.19067000000000001</v>
      </c>
      <c r="AH980">
        <v>7.0507</v>
      </c>
      <c r="AI980">
        <v>10</v>
      </c>
      <c r="AJ980">
        <v>9</v>
      </c>
      <c r="AK980">
        <v>4</v>
      </c>
      <c r="AL980">
        <v>0</v>
      </c>
      <c r="AM980">
        <v>1</v>
      </c>
      <c r="AN980">
        <v>1</v>
      </c>
      <c r="AO980">
        <v>5.5066999999999998E-2</v>
      </c>
      <c r="AP980">
        <v>0</v>
      </c>
      <c r="AQ980">
        <v>1</v>
      </c>
      <c r="AR980" t="s">
        <v>96</v>
      </c>
      <c r="AS980" t="s">
        <v>96</v>
      </c>
      <c r="AT980" t="s">
        <v>95</v>
      </c>
      <c r="AU980" t="s">
        <v>94</v>
      </c>
      <c r="AV980" t="s">
        <v>94</v>
      </c>
      <c r="AW980" t="s">
        <v>94</v>
      </c>
      <c r="AX980" t="s">
        <v>94</v>
      </c>
      <c r="AY980" t="s">
        <v>95</v>
      </c>
      <c r="AZ980" t="s">
        <v>94</v>
      </c>
      <c r="BA980" t="s">
        <v>96</v>
      </c>
      <c r="BB980" t="s">
        <v>96</v>
      </c>
      <c r="BC980" t="s">
        <v>96</v>
      </c>
      <c r="BD980" t="s">
        <v>96</v>
      </c>
      <c r="BI980">
        <v>0</v>
      </c>
      <c r="BJ980" t="s">
        <v>132</v>
      </c>
      <c r="BK980" t="s">
        <v>133</v>
      </c>
      <c r="BL980">
        <v>0</v>
      </c>
      <c r="BM980">
        <v>1</v>
      </c>
      <c r="BN980">
        <v>0</v>
      </c>
      <c r="BO980">
        <v>0</v>
      </c>
      <c r="BP980">
        <v>0</v>
      </c>
      <c r="BQ980">
        <v>0</v>
      </c>
      <c r="BY980">
        <v>1093</v>
      </c>
      <c r="CG980" s="4">
        <v>0</v>
      </c>
      <c r="CH980" s="4">
        <v>1</v>
      </c>
      <c r="CI980" s="5">
        <v>0</v>
      </c>
      <c r="CJ980" s="5">
        <v>0</v>
      </c>
      <c r="CK980" s="5">
        <v>0</v>
      </c>
      <c r="CL980" s="5">
        <v>0</v>
      </c>
    </row>
    <row r="981" spans="1:90" hidden="1" x14ac:dyDescent="0.2">
      <c r="A981" t="s">
        <v>1708</v>
      </c>
      <c r="B981" t="s">
        <v>1607</v>
      </c>
      <c r="C981" t="s">
        <v>144</v>
      </c>
      <c r="D981">
        <v>3.5</v>
      </c>
      <c r="E981" t="s">
        <v>317</v>
      </c>
      <c r="F981" t="s">
        <v>331</v>
      </c>
      <c r="G981" t="s">
        <v>329</v>
      </c>
      <c r="H981" t="s">
        <v>1611</v>
      </c>
      <c r="I981">
        <v>53.31</v>
      </c>
      <c r="J981">
        <v>7.4618000000000002E-3</v>
      </c>
      <c r="K981">
        <v>6.8920999999999996E-2</v>
      </c>
      <c r="L981">
        <v>2013.1</v>
      </c>
      <c r="M981">
        <v>8.2432000000000005E-2</v>
      </c>
      <c r="N981">
        <v>3.5438999999999998</v>
      </c>
      <c r="O981">
        <v>1553.8</v>
      </c>
      <c r="P981" s="1">
        <v>157580</v>
      </c>
      <c r="Q981">
        <v>-137.1</v>
      </c>
      <c r="R981">
        <v>9.4395000000000007E-2</v>
      </c>
      <c r="S981">
        <v>2.8131E-2</v>
      </c>
      <c r="T981">
        <v>4.6894</v>
      </c>
      <c r="U981">
        <v>1.3455999999999999</v>
      </c>
      <c r="V981">
        <v>-3.2034E-2</v>
      </c>
      <c r="W981">
        <v>-8.1178E-2</v>
      </c>
      <c r="X981">
        <v>5.0061</v>
      </c>
      <c r="Y981">
        <v>0.88197000000000003</v>
      </c>
      <c r="Z981">
        <v>3.2994000000000002E-2</v>
      </c>
      <c r="AA981">
        <v>-1.3054E-2</v>
      </c>
      <c r="AB981">
        <v>4.8457999999999997</v>
      </c>
      <c r="AC981">
        <v>1.6339999999999999</v>
      </c>
      <c r="AD981">
        <v>45</v>
      </c>
      <c r="AE981">
        <v>8</v>
      </c>
      <c r="AF981">
        <v>9.4120000000000008</v>
      </c>
      <c r="AG981">
        <v>2.0982000000000001E-2</v>
      </c>
      <c r="AH981">
        <v>9.391</v>
      </c>
      <c r="AI981">
        <v>12</v>
      </c>
      <c r="AJ981">
        <v>8</v>
      </c>
      <c r="AK981">
        <v>7</v>
      </c>
      <c r="AL981">
        <v>1</v>
      </c>
      <c r="AM981">
        <v>1</v>
      </c>
      <c r="AN981">
        <v>1</v>
      </c>
      <c r="AO981">
        <v>0.11104</v>
      </c>
      <c r="AP981">
        <v>0</v>
      </c>
      <c r="AQ981">
        <v>1</v>
      </c>
      <c r="AR981" t="s">
        <v>96</v>
      </c>
      <c r="AS981" t="s">
        <v>95</v>
      </c>
      <c r="AT981" t="s">
        <v>95</v>
      </c>
      <c r="AU981" t="s">
        <v>94</v>
      </c>
      <c r="AV981" t="s">
        <v>94</v>
      </c>
      <c r="AW981" t="s">
        <v>94</v>
      </c>
      <c r="AX981" t="s">
        <v>94</v>
      </c>
      <c r="AY981" t="s">
        <v>95</v>
      </c>
      <c r="AZ981" t="s">
        <v>94</v>
      </c>
      <c r="BA981" t="s">
        <v>96</v>
      </c>
      <c r="BB981" t="s">
        <v>94</v>
      </c>
      <c r="BC981" t="s">
        <v>96</v>
      </c>
      <c r="BD981" t="s">
        <v>94</v>
      </c>
      <c r="BI981">
        <v>0</v>
      </c>
      <c r="BJ981" t="s">
        <v>132</v>
      </c>
      <c r="BK981" t="s">
        <v>133</v>
      </c>
      <c r="BL981">
        <v>0</v>
      </c>
      <c r="BM981">
        <v>1</v>
      </c>
      <c r="BN981">
        <v>0</v>
      </c>
      <c r="BO981">
        <v>0</v>
      </c>
      <c r="BP981">
        <v>0</v>
      </c>
      <c r="BQ981">
        <v>0</v>
      </c>
      <c r="BY981">
        <v>1094</v>
      </c>
      <c r="CG981" s="4">
        <v>0</v>
      </c>
      <c r="CH981" s="4">
        <v>1</v>
      </c>
      <c r="CI981" s="5">
        <v>0</v>
      </c>
      <c r="CJ981" s="5">
        <v>0</v>
      </c>
      <c r="CK981" s="5">
        <v>0</v>
      </c>
      <c r="CL981" s="5">
        <v>0</v>
      </c>
    </row>
    <row r="982" spans="1:90" hidden="1" x14ac:dyDescent="0.2">
      <c r="A982" t="s">
        <v>1709</v>
      </c>
      <c r="B982" t="s">
        <v>1607</v>
      </c>
      <c r="C982" t="s">
        <v>144</v>
      </c>
      <c r="D982">
        <v>3.5</v>
      </c>
      <c r="E982" t="s">
        <v>317</v>
      </c>
      <c r="F982" t="s">
        <v>333</v>
      </c>
      <c r="G982" t="s">
        <v>326</v>
      </c>
      <c r="H982" t="s">
        <v>1611</v>
      </c>
      <c r="I982">
        <v>0.87995000000000001</v>
      </c>
      <c r="J982">
        <v>5.3841999999999996E-3</v>
      </c>
      <c r="K982">
        <v>4.6377000000000002E-2</v>
      </c>
      <c r="L982">
        <v>2012.7</v>
      </c>
      <c r="M982">
        <v>4.9939999999999998</v>
      </c>
      <c r="N982">
        <v>1.8086</v>
      </c>
      <c r="O982">
        <v>1554.2</v>
      </c>
      <c r="P982" s="1">
        <v>157550</v>
      </c>
      <c r="Q982">
        <v>-92.356999999999999</v>
      </c>
      <c r="R982">
        <v>0.64888999999999997</v>
      </c>
      <c r="S982">
        <v>0.62319999999999998</v>
      </c>
      <c r="T982">
        <v>0.53907000000000005</v>
      </c>
      <c r="U982">
        <v>0.24401</v>
      </c>
      <c r="V982">
        <v>-0.28877999999999998</v>
      </c>
      <c r="W982">
        <v>-0.35015000000000002</v>
      </c>
      <c r="X982">
        <v>1.0327999999999999</v>
      </c>
      <c r="Y982">
        <v>0.48888999999999999</v>
      </c>
      <c r="Z982">
        <v>0.43830999999999998</v>
      </c>
      <c r="AA982">
        <v>0.41155999999999998</v>
      </c>
      <c r="AB982">
        <v>0.68181999999999998</v>
      </c>
      <c r="AC982">
        <v>0.49210999999999999</v>
      </c>
      <c r="AD982">
        <v>45</v>
      </c>
      <c r="AE982">
        <v>13</v>
      </c>
      <c r="AF982">
        <v>2.2115999999999998</v>
      </c>
      <c r="AG982">
        <v>0.55289999999999995</v>
      </c>
      <c r="AH982">
        <v>1.6587000000000001</v>
      </c>
      <c r="AI982">
        <v>17</v>
      </c>
      <c r="AJ982">
        <v>2</v>
      </c>
      <c r="AK982">
        <v>16</v>
      </c>
      <c r="AL982">
        <v>1</v>
      </c>
      <c r="AM982">
        <v>0</v>
      </c>
      <c r="AN982">
        <v>1</v>
      </c>
      <c r="AO982">
        <v>0.64583000000000002</v>
      </c>
      <c r="AP982">
        <v>0</v>
      </c>
      <c r="AQ982">
        <v>1</v>
      </c>
      <c r="AR982" t="s">
        <v>94</v>
      </c>
      <c r="AS982" t="s">
        <v>95</v>
      </c>
      <c r="AT982" t="s">
        <v>95</v>
      </c>
      <c r="AU982" t="s">
        <v>94</v>
      </c>
      <c r="AV982" t="s">
        <v>94</v>
      </c>
      <c r="AW982" t="s">
        <v>94</v>
      </c>
      <c r="AX982" t="s">
        <v>94</v>
      </c>
      <c r="AY982" t="s">
        <v>95</v>
      </c>
      <c r="AZ982" t="s">
        <v>95</v>
      </c>
      <c r="BA982" t="s">
        <v>94</v>
      </c>
      <c r="BB982" t="s">
        <v>94</v>
      </c>
      <c r="BC982" t="s">
        <v>94</v>
      </c>
      <c r="BD982" t="s">
        <v>94</v>
      </c>
      <c r="BI982">
        <v>0</v>
      </c>
      <c r="BJ982" t="s">
        <v>132</v>
      </c>
      <c r="BK982" t="s">
        <v>133</v>
      </c>
      <c r="BL982">
        <v>1</v>
      </c>
      <c r="BM982">
        <v>1</v>
      </c>
      <c r="BN982">
        <v>0</v>
      </c>
      <c r="BO982">
        <v>0</v>
      </c>
      <c r="BP982">
        <v>0</v>
      </c>
      <c r="BQ982">
        <v>0</v>
      </c>
      <c r="BY982">
        <v>1095</v>
      </c>
      <c r="CG982" s="4">
        <v>1</v>
      </c>
      <c r="CH982" s="4">
        <v>1</v>
      </c>
      <c r="CI982" s="5">
        <v>0</v>
      </c>
      <c r="CJ982" s="5">
        <v>0</v>
      </c>
      <c r="CK982" s="5">
        <v>0</v>
      </c>
      <c r="CL982" s="5">
        <v>0</v>
      </c>
    </row>
    <row r="983" spans="1:90" hidden="1" x14ac:dyDescent="0.2">
      <c r="A983" t="s">
        <v>1710</v>
      </c>
      <c r="B983" t="s">
        <v>1607</v>
      </c>
      <c r="C983" t="s">
        <v>144</v>
      </c>
      <c r="D983">
        <v>3.5</v>
      </c>
      <c r="E983" t="s">
        <v>317</v>
      </c>
      <c r="F983" t="s">
        <v>335</v>
      </c>
      <c r="G983" t="s">
        <v>336</v>
      </c>
      <c r="H983" t="s">
        <v>1611</v>
      </c>
      <c r="I983">
        <v>0.11518</v>
      </c>
      <c r="J983">
        <v>7.7695E-2</v>
      </c>
      <c r="K983">
        <v>4.9957000000000003</v>
      </c>
      <c r="L983">
        <v>2019.9</v>
      </c>
      <c r="M983">
        <v>38.154000000000003</v>
      </c>
      <c r="N983">
        <v>362.54</v>
      </c>
      <c r="O983">
        <v>4.2529999999999998E-2</v>
      </c>
      <c r="P983">
        <v>1912.6</v>
      </c>
      <c r="Q983">
        <v>-9933.6</v>
      </c>
      <c r="R983">
        <v>0.99536999999999998</v>
      </c>
      <c r="S983">
        <v>0.99504000000000004</v>
      </c>
      <c r="T983">
        <v>4.6534000000000004</v>
      </c>
      <c r="U983">
        <v>4.1412000000000004</v>
      </c>
      <c r="V983">
        <v>0.98494000000000004</v>
      </c>
      <c r="W983">
        <v>0.98421999999999998</v>
      </c>
      <c r="X983">
        <v>8.3978000000000002</v>
      </c>
      <c r="Y983">
        <v>7.5522</v>
      </c>
      <c r="Z983">
        <v>0.89907999999999999</v>
      </c>
      <c r="AA983">
        <v>0.89427000000000001</v>
      </c>
      <c r="AB983">
        <v>21.736999999999998</v>
      </c>
      <c r="AC983">
        <v>18.518999999999998</v>
      </c>
      <c r="AD983">
        <v>45</v>
      </c>
      <c r="AE983">
        <v>37</v>
      </c>
      <c r="AF983">
        <v>0.63165000000000004</v>
      </c>
      <c r="AG983">
        <v>2.7583E-3</v>
      </c>
      <c r="AH983">
        <v>0.62888999999999995</v>
      </c>
      <c r="AI983">
        <v>37</v>
      </c>
      <c r="AJ983">
        <v>0</v>
      </c>
      <c r="AK983">
        <v>36</v>
      </c>
      <c r="AL983">
        <v>0</v>
      </c>
      <c r="AM983">
        <v>0</v>
      </c>
      <c r="AN983">
        <v>1</v>
      </c>
      <c r="AO983">
        <v>0.93493000000000004</v>
      </c>
      <c r="AP983">
        <v>0</v>
      </c>
      <c r="AQ983">
        <v>0</v>
      </c>
      <c r="AR983" t="s">
        <v>95</v>
      </c>
      <c r="AS983" t="s">
        <v>95</v>
      </c>
      <c r="AT983" t="s">
        <v>95</v>
      </c>
      <c r="AU983" t="s">
        <v>95</v>
      </c>
      <c r="AV983" t="s">
        <v>95</v>
      </c>
      <c r="AW983" t="s">
        <v>95</v>
      </c>
      <c r="AX983" t="s">
        <v>95</v>
      </c>
      <c r="AY983" t="s">
        <v>95</v>
      </c>
      <c r="AZ983" t="s">
        <v>95</v>
      </c>
      <c r="BA983" t="s">
        <v>95</v>
      </c>
      <c r="BB983" t="s">
        <v>95</v>
      </c>
      <c r="BC983" t="s">
        <v>95</v>
      </c>
      <c r="BD983" t="s">
        <v>95</v>
      </c>
      <c r="BH983" t="s">
        <v>389</v>
      </c>
      <c r="BI983">
        <v>1</v>
      </c>
      <c r="BJ983" t="s">
        <v>97</v>
      </c>
      <c r="BK983" t="s">
        <v>337</v>
      </c>
      <c r="BL983">
        <v>0</v>
      </c>
      <c r="BM983">
        <v>0</v>
      </c>
      <c r="BN983">
        <v>0</v>
      </c>
      <c r="BO983">
        <v>0</v>
      </c>
      <c r="BP983">
        <v>0</v>
      </c>
      <c r="BQ983">
        <v>0</v>
      </c>
      <c r="BY983">
        <v>1096</v>
      </c>
      <c r="CG983" s="4">
        <v>0</v>
      </c>
      <c r="CH983" s="4">
        <v>0</v>
      </c>
      <c r="CI983" s="5">
        <v>0</v>
      </c>
      <c r="CJ983" s="5">
        <v>0</v>
      </c>
      <c r="CK983" s="5">
        <v>0</v>
      </c>
      <c r="CL983" s="5">
        <v>0</v>
      </c>
    </row>
    <row r="984" spans="1:90" hidden="1" x14ac:dyDescent="0.2">
      <c r="A984" t="s">
        <v>1711</v>
      </c>
      <c r="B984" t="s">
        <v>1607</v>
      </c>
      <c r="C984" t="s">
        <v>144</v>
      </c>
      <c r="D984">
        <v>3.5</v>
      </c>
      <c r="E984" t="s">
        <v>317</v>
      </c>
      <c r="F984" t="s">
        <v>339</v>
      </c>
      <c r="G984" t="s">
        <v>340</v>
      </c>
      <c r="H984" t="s">
        <v>1611</v>
      </c>
      <c r="I984">
        <v>8.8622000000000006E-2</v>
      </c>
      <c r="J984">
        <v>6.2468000000000003E-2</v>
      </c>
      <c r="K984">
        <v>0.27045000000000002</v>
      </c>
      <c r="L984">
        <v>2016.3</v>
      </c>
      <c r="M984">
        <v>49.585999999999999</v>
      </c>
      <c r="N984">
        <v>18.88</v>
      </c>
      <c r="O984">
        <v>6.0681000000000003</v>
      </c>
      <c r="P984">
        <v>2008.9</v>
      </c>
      <c r="Q984">
        <v>-536.54</v>
      </c>
      <c r="R984">
        <v>0.93938999999999995</v>
      </c>
      <c r="S984">
        <v>0.93433999999999995</v>
      </c>
      <c r="T984">
        <v>0.79103999999999997</v>
      </c>
      <c r="U984">
        <v>0.66932999999999998</v>
      </c>
      <c r="V984">
        <v>0.93281000000000003</v>
      </c>
      <c r="W984">
        <v>0.92918000000000001</v>
      </c>
      <c r="X984">
        <v>0.83287</v>
      </c>
      <c r="Y984">
        <v>0.67405000000000004</v>
      </c>
      <c r="Z984">
        <v>0.94401000000000002</v>
      </c>
      <c r="AA984">
        <v>0.94098999999999999</v>
      </c>
      <c r="AB984">
        <v>0.76027999999999996</v>
      </c>
      <c r="AC984">
        <v>0.56386000000000003</v>
      </c>
      <c r="AD984">
        <v>40</v>
      </c>
      <c r="AE984">
        <v>32</v>
      </c>
      <c r="AF984">
        <v>0.63558000000000003</v>
      </c>
      <c r="AG984">
        <v>5.2964999999999998E-2</v>
      </c>
      <c r="AH984">
        <v>0.58260999999999996</v>
      </c>
      <c r="AI984">
        <v>32</v>
      </c>
      <c r="AJ984">
        <v>0</v>
      </c>
      <c r="AK984">
        <v>31</v>
      </c>
      <c r="AL984">
        <v>0</v>
      </c>
      <c r="AM984">
        <v>0</v>
      </c>
      <c r="AN984">
        <v>0</v>
      </c>
      <c r="AO984">
        <v>0.92989999999999995</v>
      </c>
      <c r="AP984">
        <v>0</v>
      </c>
      <c r="AQ984">
        <v>1</v>
      </c>
      <c r="AR984" t="s">
        <v>95</v>
      </c>
      <c r="AS984" t="s">
        <v>95</v>
      </c>
      <c r="AT984" t="s">
        <v>95</v>
      </c>
      <c r="AU984" t="s">
        <v>95</v>
      </c>
      <c r="AV984" t="s">
        <v>95</v>
      </c>
      <c r="AW984" t="s">
        <v>95</v>
      </c>
      <c r="AX984" t="s">
        <v>95</v>
      </c>
      <c r="AY984" t="s">
        <v>95</v>
      </c>
      <c r="AZ984" t="s">
        <v>95</v>
      </c>
      <c r="BA984" t="s">
        <v>95</v>
      </c>
      <c r="BB984" t="s">
        <v>95</v>
      </c>
      <c r="BC984" t="s">
        <v>95</v>
      </c>
      <c r="BD984" t="s">
        <v>95</v>
      </c>
      <c r="BH984" t="s">
        <v>341</v>
      </c>
      <c r="BI984">
        <v>1</v>
      </c>
      <c r="BJ984" t="s">
        <v>97</v>
      </c>
      <c r="BK984" t="s">
        <v>138</v>
      </c>
      <c r="BL984">
        <v>0</v>
      </c>
      <c r="BM984">
        <v>0</v>
      </c>
      <c r="BN984">
        <v>0</v>
      </c>
      <c r="BO984">
        <v>0</v>
      </c>
      <c r="BP984">
        <v>0</v>
      </c>
      <c r="BQ984">
        <v>0</v>
      </c>
      <c r="BY984">
        <v>1097</v>
      </c>
      <c r="CG984" s="4">
        <v>0</v>
      </c>
      <c r="CH984" s="4">
        <v>0</v>
      </c>
      <c r="CI984" s="5">
        <v>0</v>
      </c>
      <c r="CJ984" s="5">
        <v>0</v>
      </c>
      <c r="CK984" s="5">
        <v>0</v>
      </c>
      <c r="CL984" s="5">
        <v>0</v>
      </c>
    </row>
    <row r="985" spans="1:90" hidden="1" x14ac:dyDescent="0.2">
      <c r="A985" t="s">
        <v>1712</v>
      </c>
      <c r="B985" t="s">
        <v>1607</v>
      </c>
      <c r="C985" t="s">
        <v>144</v>
      </c>
      <c r="D985">
        <v>3.5</v>
      </c>
      <c r="E985" t="s">
        <v>317</v>
      </c>
      <c r="F985" t="s">
        <v>343</v>
      </c>
      <c r="G985" t="s">
        <v>344</v>
      </c>
      <c r="H985" t="s">
        <v>1611</v>
      </c>
      <c r="I985">
        <v>8.9738999999999999E-2</v>
      </c>
      <c r="J985">
        <v>5.5918000000000002E-2</v>
      </c>
      <c r="K985">
        <v>0.29236000000000001</v>
      </c>
      <c r="L985">
        <v>2016.1</v>
      </c>
      <c r="M985">
        <v>48.969000000000001</v>
      </c>
      <c r="N985">
        <v>18.831</v>
      </c>
      <c r="O985">
        <v>10.836</v>
      </c>
      <c r="P985">
        <v>2019.6</v>
      </c>
      <c r="Q985">
        <v>-580.21</v>
      </c>
      <c r="R985">
        <v>0.96077999999999997</v>
      </c>
      <c r="S985">
        <v>0.95791999999999999</v>
      </c>
      <c r="T985">
        <v>0.77073000000000003</v>
      </c>
      <c r="U985">
        <v>0.65397000000000005</v>
      </c>
      <c r="V985">
        <v>0.94481000000000004</v>
      </c>
      <c r="W985">
        <v>0.94218999999999997</v>
      </c>
      <c r="X985">
        <v>0.9143</v>
      </c>
      <c r="Y985">
        <v>0.72392000000000001</v>
      </c>
      <c r="Z985">
        <v>0.95172999999999996</v>
      </c>
      <c r="AA985">
        <v>0.94943</v>
      </c>
      <c r="AB985">
        <v>0.85507</v>
      </c>
      <c r="AC985">
        <v>0.68784000000000001</v>
      </c>
      <c r="AD985">
        <v>45</v>
      </c>
      <c r="AE985">
        <v>37</v>
      </c>
      <c r="AF985">
        <v>0.63724999999999998</v>
      </c>
      <c r="AG985">
        <v>5.3103999999999998E-2</v>
      </c>
      <c r="AH985">
        <v>0.58414999999999995</v>
      </c>
      <c r="AI985">
        <v>37</v>
      </c>
      <c r="AJ985">
        <v>5</v>
      </c>
      <c r="AK985">
        <v>36</v>
      </c>
      <c r="AL985">
        <v>1</v>
      </c>
      <c r="AM985">
        <v>0</v>
      </c>
      <c r="AN985">
        <v>0</v>
      </c>
      <c r="AO985">
        <v>0.95723000000000003</v>
      </c>
      <c r="AP985">
        <v>0</v>
      </c>
      <c r="AQ985">
        <v>1</v>
      </c>
      <c r="AR985" t="s">
        <v>95</v>
      </c>
      <c r="AS985" t="s">
        <v>95</v>
      </c>
      <c r="AT985" t="s">
        <v>95</v>
      </c>
      <c r="AU985" t="s">
        <v>95</v>
      </c>
      <c r="AV985" t="s">
        <v>95</v>
      </c>
      <c r="AW985" t="s">
        <v>95</v>
      </c>
      <c r="AX985" t="s">
        <v>95</v>
      </c>
      <c r="AY985" t="s">
        <v>95</v>
      </c>
      <c r="AZ985" t="s">
        <v>95</v>
      </c>
      <c r="BA985" t="s">
        <v>95</v>
      </c>
      <c r="BB985" t="s">
        <v>95</v>
      </c>
      <c r="BC985" t="s">
        <v>95</v>
      </c>
      <c r="BD985" t="s">
        <v>95</v>
      </c>
      <c r="BH985" t="s">
        <v>345</v>
      </c>
      <c r="BI985">
        <v>1</v>
      </c>
      <c r="BJ985" t="s">
        <v>97</v>
      </c>
      <c r="BK985" t="s">
        <v>180</v>
      </c>
      <c r="BL985">
        <v>0</v>
      </c>
      <c r="BM985">
        <v>0</v>
      </c>
      <c r="BN985">
        <v>0</v>
      </c>
      <c r="BO985">
        <v>0</v>
      </c>
      <c r="BP985">
        <v>0</v>
      </c>
      <c r="BQ985">
        <v>0</v>
      </c>
      <c r="BY985">
        <v>1098</v>
      </c>
      <c r="CG985" s="4">
        <v>0</v>
      </c>
      <c r="CH985" s="4">
        <v>0</v>
      </c>
      <c r="CI985" s="5">
        <v>0</v>
      </c>
      <c r="CJ985" s="5">
        <v>0</v>
      </c>
      <c r="CK985" s="5">
        <v>0</v>
      </c>
      <c r="CL985" s="5">
        <v>0</v>
      </c>
    </row>
    <row r="986" spans="1:90" hidden="1" x14ac:dyDescent="0.2">
      <c r="A986" t="s">
        <v>1713</v>
      </c>
      <c r="B986" t="s">
        <v>1607</v>
      </c>
      <c r="C986" t="s">
        <v>144</v>
      </c>
      <c r="D986">
        <v>3.5</v>
      </c>
      <c r="E986" t="s">
        <v>317</v>
      </c>
      <c r="F986" t="s">
        <v>347</v>
      </c>
      <c r="G986" t="s">
        <v>348</v>
      </c>
      <c r="H986" t="s">
        <v>1611</v>
      </c>
      <c r="I986">
        <v>6.7919999999999994E-2</v>
      </c>
      <c r="J986">
        <v>2.1928E-3</v>
      </c>
      <c r="K986">
        <v>1.2753E-2</v>
      </c>
      <c r="L986">
        <v>2165</v>
      </c>
      <c r="M986">
        <v>64.7</v>
      </c>
      <c r="N986">
        <v>15755</v>
      </c>
      <c r="O986">
        <v>1554.8</v>
      </c>
      <c r="P986" s="1">
        <v>157470</v>
      </c>
      <c r="Q986">
        <v>-25.210999999999999</v>
      </c>
      <c r="R986">
        <v>0.10546</v>
      </c>
      <c r="S986">
        <v>2.8784000000000001E-2</v>
      </c>
      <c r="T986">
        <v>0.47645999999999999</v>
      </c>
      <c r="U986">
        <v>0.37071999999999999</v>
      </c>
      <c r="V986">
        <v>-0.31347000000000003</v>
      </c>
      <c r="W986">
        <v>-0.38644000000000001</v>
      </c>
      <c r="X986">
        <v>0.57735000000000003</v>
      </c>
      <c r="Y986">
        <v>0.28205000000000002</v>
      </c>
      <c r="Z986">
        <v>8.1176999999999999E-2</v>
      </c>
      <c r="AA986">
        <v>3.0131000000000002E-2</v>
      </c>
      <c r="AB986">
        <v>0.48288999999999999</v>
      </c>
      <c r="AC986">
        <v>0.39068000000000003</v>
      </c>
      <c r="AD986">
        <v>39</v>
      </c>
      <c r="AE986">
        <v>10</v>
      </c>
      <c r="AF986">
        <v>1.2694E-4</v>
      </c>
      <c r="AG986" s="1">
        <v>6.3472000000000005E-5</v>
      </c>
      <c r="AH986" s="1">
        <v>6.3472000000000005E-5</v>
      </c>
      <c r="AI986">
        <v>31</v>
      </c>
      <c r="AJ986">
        <v>0</v>
      </c>
      <c r="AK986">
        <v>30</v>
      </c>
      <c r="AL986">
        <v>0</v>
      </c>
      <c r="AM986">
        <v>0</v>
      </c>
      <c r="AN986">
        <v>1</v>
      </c>
      <c r="AO986">
        <v>0.30769000000000002</v>
      </c>
      <c r="AP986">
        <v>0</v>
      </c>
      <c r="AQ986">
        <v>1</v>
      </c>
      <c r="AR986" t="s">
        <v>96</v>
      </c>
      <c r="AS986" t="s">
        <v>95</v>
      </c>
      <c r="AT986" t="s">
        <v>95</v>
      </c>
      <c r="AU986" t="s">
        <v>94</v>
      </c>
      <c r="AV986" t="s">
        <v>94</v>
      </c>
      <c r="AW986" t="s">
        <v>94</v>
      </c>
      <c r="AX986" t="s">
        <v>94</v>
      </c>
      <c r="AY986" t="s">
        <v>94</v>
      </c>
      <c r="AZ986" t="s">
        <v>94</v>
      </c>
      <c r="BA986" t="s">
        <v>96</v>
      </c>
      <c r="BB986" t="s">
        <v>94</v>
      </c>
      <c r="BC986" t="s">
        <v>96</v>
      </c>
      <c r="BD986" t="s">
        <v>94</v>
      </c>
      <c r="BH986" t="s">
        <v>341</v>
      </c>
      <c r="BI986">
        <v>1</v>
      </c>
      <c r="BJ986" t="s">
        <v>97</v>
      </c>
      <c r="BK986" t="s">
        <v>138</v>
      </c>
      <c r="BL986">
        <v>0</v>
      </c>
      <c r="BM986">
        <v>0</v>
      </c>
      <c r="BN986">
        <v>0</v>
      </c>
      <c r="BO986">
        <v>0</v>
      </c>
      <c r="BP986">
        <v>0</v>
      </c>
      <c r="BQ986">
        <v>0</v>
      </c>
      <c r="BY986">
        <v>1099</v>
      </c>
      <c r="CG986" s="4">
        <v>0</v>
      </c>
      <c r="CH986" s="4">
        <v>0</v>
      </c>
      <c r="CI986" s="5">
        <v>0</v>
      </c>
      <c r="CJ986" s="5">
        <v>0</v>
      </c>
      <c r="CK986" s="5">
        <v>0</v>
      </c>
      <c r="CL986" s="5">
        <v>0</v>
      </c>
    </row>
    <row r="987" spans="1:90" hidden="1" x14ac:dyDescent="0.2">
      <c r="A987" t="s">
        <v>1714</v>
      </c>
      <c r="B987" t="s">
        <v>1607</v>
      </c>
      <c r="C987" t="s">
        <v>144</v>
      </c>
      <c r="D987">
        <v>3.5</v>
      </c>
      <c r="E987" t="s">
        <v>317</v>
      </c>
      <c r="F987" t="s">
        <v>350</v>
      </c>
      <c r="G987" t="s">
        <v>351</v>
      </c>
      <c r="H987" t="s">
        <v>1611</v>
      </c>
      <c r="I987">
        <v>0.54722000000000004</v>
      </c>
      <c r="J987">
        <v>0.28087000000000001</v>
      </c>
      <c r="K987">
        <v>0.11054</v>
      </c>
      <c r="L987">
        <v>2021.7</v>
      </c>
      <c r="M987">
        <v>8.0305</v>
      </c>
      <c r="N987">
        <v>13.19</v>
      </c>
      <c r="O987">
        <v>6.7663000000000002</v>
      </c>
      <c r="P987">
        <v>2022.2</v>
      </c>
      <c r="Q987">
        <v>-220.35</v>
      </c>
      <c r="R987">
        <v>0.98648000000000002</v>
      </c>
      <c r="S987">
        <v>0.98548999999999998</v>
      </c>
      <c r="T987">
        <v>0.27510000000000001</v>
      </c>
      <c r="U987">
        <v>0.12673000000000001</v>
      </c>
      <c r="V987">
        <v>0.97201000000000004</v>
      </c>
      <c r="W987">
        <v>0.97067999999999999</v>
      </c>
      <c r="X987">
        <v>0.39582000000000001</v>
      </c>
      <c r="Y987">
        <v>0.19531999999999999</v>
      </c>
      <c r="Z987">
        <v>0.36815999999999999</v>
      </c>
      <c r="AA987">
        <v>0.33806999999999998</v>
      </c>
      <c r="AB987">
        <v>1.8807</v>
      </c>
      <c r="AC987">
        <v>1.3308</v>
      </c>
      <c r="AD987">
        <v>45</v>
      </c>
      <c r="AE987">
        <v>11</v>
      </c>
      <c r="AF987">
        <v>0.75817000000000001</v>
      </c>
      <c r="AG987">
        <v>7.5816999999999996E-2</v>
      </c>
      <c r="AH987">
        <v>0.68235000000000001</v>
      </c>
      <c r="AI987">
        <v>11</v>
      </c>
      <c r="AJ987">
        <v>0</v>
      </c>
      <c r="AK987">
        <v>10</v>
      </c>
      <c r="AL987">
        <v>0</v>
      </c>
      <c r="AM987">
        <v>0</v>
      </c>
      <c r="AN987">
        <v>1</v>
      </c>
      <c r="AO987">
        <v>0.79522000000000004</v>
      </c>
      <c r="AP987">
        <v>0</v>
      </c>
      <c r="AQ987">
        <v>1</v>
      </c>
      <c r="AR987" t="s">
        <v>95</v>
      </c>
      <c r="AS987" t="s">
        <v>95</v>
      </c>
      <c r="AT987" t="s">
        <v>95</v>
      </c>
      <c r="AU987" t="s">
        <v>95</v>
      </c>
      <c r="AV987" t="s">
        <v>95</v>
      </c>
      <c r="AW987" t="s">
        <v>95</v>
      </c>
      <c r="AX987" t="s">
        <v>95</v>
      </c>
      <c r="AY987" t="s">
        <v>95</v>
      </c>
      <c r="AZ987" t="s">
        <v>95</v>
      </c>
      <c r="BA987" t="s">
        <v>95</v>
      </c>
      <c r="BB987" t="s">
        <v>95</v>
      </c>
      <c r="BC987" t="s">
        <v>95</v>
      </c>
      <c r="BD987" t="s">
        <v>95</v>
      </c>
      <c r="BI987">
        <v>0</v>
      </c>
      <c r="BJ987" t="s">
        <v>137</v>
      </c>
      <c r="BK987" t="s">
        <v>180</v>
      </c>
      <c r="BL987">
        <v>1</v>
      </c>
      <c r="BM987">
        <v>1</v>
      </c>
      <c r="BN987">
        <v>0</v>
      </c>
      <c r="BO987">
        <v>0</v>
      </c>
      <c r="BP987">
        <v>0</v>
      </c>
      <c r="BQ987">
        <v>0</v>
      </c>
      <c r="BY987">
        <v>1100</v>
      </c>
      <c r="CG987" s="4">
        <v>1</v>
      </c>
      <c r="CH987" s="4">
        <v>1</v>
      </c>
      <c r="CI987" s="5">
        <v>0</v>
      </c>
      <c r="CJ987" s="5">
        <v>0</v>
      </c>
      <c r="CK987" s="5">
        <v>0</v>
      </c>
      <c r="CL987" s="5">
        <v>0</v>
      </c>
    </row>
    <row r="988" spans="1:90" hidden="1" x14ac:dyDescent="0.2">
      <c r="A988" t="s">
        <v>1715</v>
      </c>
      <c r="B988" t="s">
        <v>1607</v>
      </c>
      <c r="C988" t="s">
        <v>144</v>
      </c>
      <c r="D988">
        <v>3.5</v>
      </c>
      <c r="E988" t="s">
        <v>317</v>
      </c>
      <c r="F988" t="s">
        <v>353</v>
      </c>
      <c r="G988" t="s">
        <v>354</v>
      </c>
      <c r="H988" t="s">
        <v>1611</v>
      </c>
      <c r="I988">
        <v>0.50649</v>
      </c>
      <c r="J988">
        <v>0.50639999999999996</v>
      </c>
      <c r="K988">
        <v>2.2953999999999999E-2</v>
      </c>
      <c r="L988">
        <v>2041.2</v>
      </c>
      <c r="M988">
        <v>8.6761999999999997</v>
      </c>
      <c r="N988">
        <v>50225</v>
      </c>
      <c r="O988">
        <v>2.2508E-2</v>
      </c>
      <c r="P988">
        <v>2012.4</v>
      </c>
      <c r="Q988">
        <v>-45.744</v>
      </c>
      <c r="R988">
        <v>0.74753999999999998</v>
      </c>
      <c r="S988">
        <v>0.72811999999999999</v>
      </c>
      <c r="T988">
        <v>0.31136000000000003</v>
      </c>
      <c r="U988">
        <v>0.10589999999999999</v>
      </c>
      <c r="V988">
        <v>0.74753999999999998</v>
      </c>
      <c r="W988">
        <v>0.73490999999999995</v>
      </c>
      <c r="X988">
        <v>0.31136000000000003</v>
      </c>
      <c r="Y988">
        <v>0.10591</v>
      </c>
      <c r="Z988">
        <v>0.21129999999999999</v>
      </c>
      <c r="AA988">
        <v>0.17186999999999999</v>
      </c>
      <c r="AB988">
        <v>0.55032000000000003</v>
      </c>
      <c r="AC988">
        <v>0.35630000000000001</v>
      </c>
      <c r="AD988">
        <v>43</v>
      </c>
      <c r="AE988">
        <v>4</v>
      </c>
      <c r="AF988" s="1">
        <v>5.9731000000000001E-5</v>
      </c>
      <c r="AG988" s="1">
        <v>1.9910000000000001E-5</v>
      </c>
      <c r="AH988" s="1">
        <v>3.9820999999999997E-5</v>
      </c>
      <c r="AI988">
        <v>9</v>
      </c>
      <c r="AJ988">
        <v>0</v>
      </c>
      <c r="AK988">
        <v>8</v>
      </c>
      <c r="AL988">
        <v>0</v>
      </c>
      <c r="AM988">
        <v>0</v>
      </c>
      <c r="AN988">
        <v>1</v>
      </c>
      <c r="AO988">
        <v>0.33333000000000002</v>
      </c>
      <c r="AP988">
        <v>0</v>
      </c>
      <c r="AQ988">
        <v>1</v>
      </c>
      <c r="AR988" t="s">
        <v>95</v>
      </c>
      <c r="AS988" t="s">
        <v>96</v>
      </c>
      <c r="AT988" t="s">
        <v>94</v>
      </c>
      <c r="AU988" t="s">
        <v>94</v>
      </c>
      <c r="AV988" t="s">
        <v>94</v>
      </c>
      <c r="AW988" t="s">
        <v>94</v>
      </c>
      <c r="AX988" t="s">
        <v>94</v>
      </c>
      <c r="AY988" t="s">
        <v>94</v>
      </c>
      <c r="AZ988" t="s">
        <v>94</v>
      </c>
      <c r="BA988" t="s">
        <v>96</v>
      </c>
      <c r="BB988" t="s">
        <v>96</v>
      </c>
      <c r="BC988" t="s">
        <v>96</v>
      </c>
      <c r="BD988" t="s">
        <v>96</v>
      </c>
      <c r="BH988" t="s">
        <v>341</v>
      </c>
      <c r="BI988">
        <v>1</v>
      </c>
      <c r="BJ988" t="s">
        <v>97</v>
      </c>
      <c r="BK988" t="s">
        <v>138</v>
      </c>
      <c r="BL988">
        <v>0</v>
      </c>
      <c r="BM988">
        <v>0</v>
      </c>
      <c r="BN988">
        <v>0</v>
      </c>
      <c r="BO988">
        <v>0</v>
      </c>
      <c r="BP988">
        <v>0</v>
      </c>
      <c r="BQ988">
        <v>0</v>
      </c>
      <c r="BY988">
        <v>1101</v>
      </c>
      <c r="CG988" s="4">
        <v>0</v>
      </c>
      <c r="CH988" s="4">
        <v>0</v>
      </c>
      <c r="CI988" s="5">
        <v>0</v>
      </c>
      <c r="CJ988" s="5">
        <v>0</v>
      </c>
      <c r="CK988" s="5">
        <v>0</v>
      </c>
      <c r="CL988" s="5">
        <v>0</v>
      </c>
    </row>
    <row r="989" spans="1:90" hidden="1" x14ac:dyDescent="0.2">
      <c r="A989" t="s">
        <v>1716</v>
      </c>
      <c r="B989" t="s">
        <v>1607</v>
      </c>
      <c r="C989" t="s">
        <v>144</v>
      </c>
      <c r="D989">
        <v>3.5</v>
      </c>
      <c r="E989" t="s">
        <v>317</v>
      </c>
      <c r="F989" t="s">
        <v>356</v>
      </c>
      <c r="G989" t="s">
        <v>357</v>
      </c>
      <c r="H989" t="s">
        <v>1611</v>
      </c>
      <c r="I989">
        <v>7.2865000000000002</v>
      </c>
      <c r="J989">
        <v>0.13628999999999999</v>
      </c>
      <c r="K989">
        <v>0.10680000000000001</v>
      </c>
      <c r="L989">
        <v>2013.8</v>
      </c>
      <c r="M989">
        <v>0.60309999999999997</v>
      </c>
      <c r="N989">
        <v>4.2675999999999998</v>
      </c>
      <c r="O989">
        <v>5.3497000000000003</v>
      </c>
      <c r="P989">
        <v>2022.5</v>
      </c>
      <c r="Q989">
        <v>-212.78</v>
      </c>
      <c r="R989">
        <v>0.95969000000000004</v>
      </c>
      <c r="S989">
        <v>0.95674000000000003</v>
      </c>
      <c r="T989">
        <v>0.37139</v>
      </c>
      <c r="U989">
        <v>0.15622</v>
      </c>
      <c r="V989">
        <v>0.86265000000000003</v>
      </c>
      <c r="W989">
        <v>0.85611000000000004</v>
      </c>
      <c r="X989">
        <v>0.68554999999999999</v>
      </c>
      <c r="Y989">
        <v>0.45395999999999997</v>
      </c>
      <c r="Z989">
        <v>0.56220000000000003</v>
      </c>
      <c r="AA989">
        <v>0.54135</v>
      </c>
      <c r="AB989">
        <v>1.224</v>
      </c>
      <c r="AC989">
        <v>1.0606</v>
      </c>
      <c r="AD989">
        <v>45</v>
      </c>
      <c r="AE989">
        <v>11</v>
      </c>
      <c r="AF989">
        <v>1.3012999999999999</v>
      </c>
      <c r="AG989">
        <v>0.85665999999999998</v>
      </c>
      <c r="AH989">
        <v>0.44464999999999999</v>
      </c>
      <c r="AI989">
        <v>11</v>
      </c>
      <c r="AJ989">
        <v>1</v>
      </c>
      <c r="AK989">
        <v>10</v>
      </c>
      <c r="AL989">
        <v>0</v>
      </c>
      <c r="AM989">
        <v>0</v>
      </c>
      <c r="AN989">
        <v>0</v>
      </c>
      <c r="AO989">
        <v>0.88719000000000003</v>
      </c>
      <c r="AP989">
        <v>0</v>
      </c>
      <c r="AQ989">
        <v>1</v>
      </c>
      <c r="AR989" t="s">
        <v>95</v>
      </c>
      <c r="AS989" t="s">
        <v>95</v>
      </c>
      <c r="AT989" t="s">
        <v>95</v>
      </c>
      <c r="AU989" t="s">
        <v>95</v>
      </c>
      <c r="AV989" t="s">
        <v>95</v>
      </c>
      <c r="AW989" t="s">
        <v>95</v>
      </c>
      <c r="AX989" t="s">
        <v>95</v>
      </c>
      <c r="AY989" t="s">
        <v>95</v>
      </c>
      <c r="AZ989" t="s">
        <v>95</v>
      </c>
      <c r="BA989" t="s">
        <v>95</v>
      </c>
      <c r="BB989" t="s">
        <v>95</v>
      </c>
      <c r="BC989" t="s">
        <v>95</v>
      </c>
      <c r="BD989" t="s">
        <v>95</v>
      </c>
      <c r="BH989" t="s">
        <v>189</v>
      </c>
      <c r="BI989">
        <v>0</v>
      </c>
      <c r="BJ989" t="s">
        <v>137</v>
      </c>
      <c r="BK989" t="s">
        <v>180</v>
      </c>
      <c r="BL989">
        <v>0</v>
      </c>
      <c r="BM989">
        <v>1</v>
      </c>
      <c r="BN989">
        <v>0</v>
      </c>
      <c r="BO989">
        <v>0</v>
      </c>
      <c r="BP989">
        <v>0</v>
      </c>
      <c r="BQ989">
        <v>0</v>
      </c>
      <c r="BY989">
        <v>1102</v>
      </c>
      <c r="CG989" s="4">
        <v>0</v>
      </c>
      <c r="CH989" s="4">
        <v>1</v>
      </c>
      <c r="CI989" s="5">
        <v>0</v>
      </c>
      <c r="CJ989" s="5">
        <v>0</v>
      </c>
      <c r="CK989" s="5">
        <v>0</v>
      </c>
      <c r="CL989" s="5">
        <v>0</v>
      </c>
    </row>
    <row r="990" spans="1:90" hidden="1" x14ac:dyDescent="0.2">
      <c r="A990" t="s">
        <v>1717</v>
      </c>
      <c r="B990" t="s">
        <v>1607</v>
      </c>
      <c r="C990" t="s">
        <v>144</v>
      </c>
      <c r="D990">
        <v>3.5</v>
      </c>
      <c r="E990" t="s">
        <v>317</v>
      </c>
      <c r="F990" t="s">
        <v>359</v>
      </c>
      <c r="G990" t="s">
        <v>360</v>
      </c>
      <c r="H990" t="s">
        <v>1611</v>
      </c>
      <c r="I990">
        <v>18.64</v>
      </c>
      <c r="J990">
        <v>2.6692E-3</v>
      </c>
      <c r="K990">
        <v>1.7409000000000001E-2</v>
      </c>
      <c r="L990">
        <v>2014</v>
      </c>
      <c r="M990">
        <v>0.23574999999999999</v>
      </c>
      <c r="N990">
        <v>6.5766</v>
      </c>
      <c r="O990">
        <v>1554.6</v>
      </c>
      <c r="P990" s="1">
        <v>157480</v>
      </c>
      <c r="Q990">
        <v>-34.661000000000001</v>
      </c>
      <c r="R990">
        <v>1</v>
      </c>
      <c r="S990">
        <v>1</v>
      </c>
      <c r="T990" s="1">
        <v>1.1177999999999999E-8</v>
      </c>
      <c r="U990" s="1">
        <v>1.9339000000000001E-9</v>
      </c>
      <c r="V990">
        <v>-2.9412000000000001E-2</v>
      </c>
      <c r="W990">
        <v>-9.375E-2</v>
      </c>
      <c r="X990">
        <v>0.61795</v>
      </c>
      <c r="Y990">
        <v>0.10445</v>
      </c>
      <c r="Z990">
        <v>8.3333000000000004E-2</v>
      </c>
      <c r="AA990">
        <v>2.6041999999999999E-2</v>
      </c>
      <c r="AB990">
        <v>0.58313000000000004</v>
      </c>
      <c r="AC990">
        <v>0.25168000000000001</v>
      </c>
      <c r="AD990">
        <v>35</v>
      </c>
      <c r="AE990">
        <v>1</v>
      </c>
      <c r="AF990">
        <v>0.55589</v>
      </c>
      <c r="AG990">
        <v>0.55589</v>
      </c>
      <c r="AH990">
        <v>0</v>
      </c>
      <c r="AI990">
        <v>1</v>
      </c>
      <c r="AJ990">
        <v>0</v>
      </c>
      <c r="AK990">
        <v>0</v>
      </c>
      <c r="AL990">
        <v>0</v>
      </c>
      <c r="AM990">
        <v>0</v>
      </c>
      <c r="AP990">
        <v>0</v>
      </c>
      <c r="AQ990">
        <v>1</v>
      </c>
      <c r="AR990" t="s">
        <v>95</v>
      </c>
      <c r="AS990" t="s">
        <v>96</v>
      </c>
      <c r="AT990" t="s">
        <v>94</v>
      </c>
      <c r="AU990" t="s">
        <v>94</v>
      </c>
      <c r="AV990" t="s">
        <v>94</v>
      </c>
      <c r="AW990" t="s">
        <v>94</v>
      </c>
      <c r="AX990" t="s">
        <v>94</v>
      </c>
      <c r="AY990" t="s">
        <v>94</v>
      </c>
      <c r="AZ990" t="s">
        <v>94</v>
      </c>
      <c r="BA990" t="s">
        <v>96</v>
      </c>
      <c r="BB990" t="s">
        <v>96</v>
      </c>
      <c r="BC990" t="s">
        <v>96</v>
      </c>
      <c r="BD990" t="s">
        <v>96</v>
      </c>
      <c r="BH990" t="s">
        <v>341</v>
      </c>
      <c r="BI990">
        <v>1</v>
      </c>
      <c r="BJ990" t="s">
        <v>97</v>
      </c>
      <c r="BK990" t="s">
        <v>138</v>
      </c>
      <c r="BL990">
        <v>0</v>
      </c>
      <c r="BM990">
        <v>0</v>
      </c>
      <c r="BN990">
        <v>0</v>
      </c>
      <c r="BO990">
        <v>0</v>
      </c>
      <c r="BP990">
        <v>0</v>
      </c>
      <c r="BQ990">
        <v>0</v>
      </c>
      <c r="BY990">
        <v>1103</v>
      </c>
      <c r="CG990" s="4">
        <v>0</v>
      </c>
      <c r="CH990" s="4">
        <v>0</v>
      </c>
      <c r="CI990" s="5">
        <v>0</v>
      </c>
      <c r="CJ990" s="5">
        <v>0</v>
      </c>
      <c r="CK990" s="5">
        <v>0</v>
      </c>
      <c r="CL990" s="5">
        <v>0</v>
      </c>
    </row>
    <row r="991" spans="1:90" hidden="1" x14ac:dyDescent="0.2">
      <c r="A991" t="s">
        <v>1718</v>
      </c>
      <c r="B991" t="s">
        <v>1607</v>
      </c>
      <c r="C991" t="s">
        <v>144</v>
      </c>
      <c r="D991">
        <v>3.5</v>
      </c>
      <c r="E991" t="s">
        <v>317</v>
      </c>
      <c r="F991" t="s">
        <v>362</v>
      </c>
      <c r="G991" t="s">
        <v>357</v>
      </c>
      <c r="H991" t="s">
        <v>1611</v>
      </c>
      <c r="I991">
        <v>5.9447999999999999</v>
      </c>
      <c r="J991">
        <v>0.12644</v>
      </c>
      <c r="K991">
        <v>0.89678000000000002</v>
      </c>
      <c r="L991">
        <v>2014.3</v>
      </c>
      <c r="M991">
        <v>0.73921000000000003</v>
      </c>
      <c r="N991">
        <v>38.472000000000001</v>
      </c>
      <c r="O991">
        <v>6.7937000000000003</v>
      </c>
      <c r="P991">
        <v>2007.8</v>
      </c>
      <c r="Q991">
        <v>-1786.7</v>
      </c>
      <c r="R991">
        <v>0.99941000000000002</v>
      </c>
      <c r="S991">
        <v>0.99936000000000003</v>
      </c>
      <c r="T991">
        <v>0.38778000000000001</v>
      </c>
      <c r="U991">
        <v>0.17835999999999999</v>
      </c>
      <c r="V991">
        <v>0.78810000000000002</v>
      </c>
      <c r="W991">
        <v>0.77800999999999998</v>
      </c>
      <c r="X991">
        <v>7.3243999999999998</v>
      </c>
      <c r="Y991">
        <v>5.0228999999999999</v>
      </c>
      <c r="Z991">
        <v>0.53576999999999997</v>
      </c>
      <c r="AA991">
        <v>0.51366000000000001</v>
      </c>
      <c r="AB991">
        <v>10.840999999999999</v>
      </c>
      <c r="AC991">
        <v>9.5267999999999997</v>
      </c>
      <c r="AD991">
        <v>45</v>
      </c>
      <c r="AE991">
        <v>13</v>
      </c>
      <c r="AF991">
        <v>1.0316000000000001</v>
      </c>
      <c r="AG991">
        <v>1.8339999999999999E-2</v>
      </c>
      <c r="AH991">
        <v>1.0133000000000001</v>
      </c>
      <c r="AI991">
        <v>13</v>
      </c>
      <c r="AJ991">
        <v>1</v>
      </c>
      <c r="AK991">
        <v>12</v>
      </c>
      <c r="AL991">
        <v>0</v>
      </c>
      <c r="AM991">
        <v>0</v>
      </c>
      <c r="AN991">
        <v>1</v>
      </c>
      <c r="AO991">
        <v>0.90849000000000002</v>
      </c>
      <c r="AP991">
        <v>0</v>
      </c>
      <c r="AQ991">
        <v>1</v>
      </c>
      <c r="AR991" t="s">
        <v>95</v>
      </c>
      <c r="AS991" t="s">
        <v>95</v>
      </c>
      <c r="AT991" t="s">
        <v>95</v>
      </c>
      <c r="AU991" t="s">
        <v>95</v>
      </c>
      <c r="AV991" t="s">
        <v>95</v>
      </c>
      <c r="AW991" t="s">
        <v>95</v>
      </c>
      <c r="AX991" t="s">
        <v>95</v>
      </c>
      <c r="AY991" t="s">
        <v>95</v>
      </c>
      <c r="AZ991" t="s">
        <v>95</v>
      </c>
      <c r="BA991" t="s">
        <v>95</v>
      </c>
      <c r="BB991" t="s">
        <v>95</v>
      </c>
      <c r="BC991" t="s">
        <v>95</v>
      </c>
      <c r="BD991" t="s">
        <v>95</v>
      </c>
      <c r="BI991">
        <v>0</v>
      </c>
      <c r="BJ991" t="s">
        <v>137</v>
      </c>
      <c r="BK991" t="s">
        <v>180</v>
      </c>
      <c r="BL991">
        <v>1</v>
      </c>
      <c r="BM991">
        <v>1</v>
      </c>
      <c r="BN991">
        <v>0</v>
      </c>
      <c r="BO991">
        <v>0</v>
      </c>
      <c r="BP991">
        <v>0</v>
      </c>
      <c r="BQ991">
        <v>0</v>
      </c>
      <c r="BY991">
        <v>1104</v>
      </c>
      <c r="CG991" s="4">
        <v>1</v>
      </c>
      <c r="CH991" s="4">
        <v>1</v>
      </c>
      <c r="CI991" s="5">
        <v>0</v>
      </c>
      <c r="CJ991" s="5">
        <v>0</v>
      </c>
      <c r="CK991" s="5">
        <v>0</v>
      </c>
      <c r="CL991" s="5">
        <v>0</v>
      </c>
    </row>
    <row r="992" spans="1:90" hidden="1" x14ac:dyDescent="0.2">
      <c r="A992" t="s">
        <v>1719</v>
      </c>
      <c r="B992" t="s">
        <v>1607</v>
      </c>
      <c r="C992" t="s">
        <v>144</v>
      </c>
      <c r="D992">
        <v>3.5</v>
      </c>
      <c r="E992" t="s">
        <v>317</v>
      </c>
      <c r="F992" t="s">
        <v>364</v>
      </c>
      <c r="G992" t="s">
        <v>360</v>
      </c>
      <c r="H992" t="s">
        <v>1611</v>
      </c>
      <c r="I992">
        <v>9.5216999999999992</v>
      </c>
      <c r="J992">
        <v>1.7138E-2</v>
      </c>
      <c r="K992">
        <v>0.16841</v>
      </c>
      <c r="L992">
        <v>2014.2</v>
      </c>
      <c r="M992">
        <v>0.46151999999999999</v>
      </c>
      <c r="N992">
        <v>33.375</v>
      </c>
      <c r="O992">
        <v>1551.6</v>
      </c>
      <c r="P992" s="1">
        <v>157780</v>
      </c>
      <c r="Q992">
        <v>-335.35</v>
      </c>
      <c r="R992">
        <v>0.99953999999999998</v>
      </c>
      <c r="S992">
        <v>0.99950000000000006</v>
      </c>
      <c r="T992">
        <v>0.1176</v>
      </c>
      <c r="U992">
        <v>1.9611E-2</v>
      </c>
      <c r="V992">
        <v>-3.6354999999999998E-2</v>
      </c>
      <c r="W992">
        <v>-9.9165000000000003E-2</v>
      </c>
      <c r="X992">
        <v>5.5937000000000001</v>
      </c>
      <c r="Y992">
        <v>1.0477000000000001</v>
      </c>
      <c r="Z992">
        <v>0.10137</v>
      </c>
      <c r="AA992">
        <v>4.6911000000000001E-2</v>
      </c>
      <c r="AB992">
        <v>5.2088000000000001</v>
      </c>
      <c r="AC992">
        <v>2.2799</v>
      </c>
      <c r="AD992">
        <v>36</v>
      </c>
      <c r="AE992">
        <v>3</v>
      </c>
      <c r="AF992">
        <v>0.99941000000000002</v>
      </c>
      <c r="AG992">
        <v>2.1142000000000001E-2</v>
      </c>
      <c r="AH992">
        <v>0.97826000000000002</v>
      </c>
      <c r="AI992">
        <v>4</v>
      </c>
      <c r="AJ992">
        <v>0</v>
      </c>
      <c r="AK992">
        <v>3</v>
      </c>
      <c r="AL992">
        <v>0</v>
      </c>
      <c r="AM992">
        <v>0</v>
      </c>
      <c r="AN992">
        <v>1</v>
      </c>
      <c r="AO992">
        <v>0.10825</v>
      </c>
      <c r="AP992">
        <v>0</v>
      </c>
      <c r="AQ992">
        <v>1</v>
      </c>
      <c r="AR992" t="s">
        <v>95</v>
      </c>
      <c r="AS992" t="s">
        <v>96</v>
      </c>
      <c r="AT992" t="s">
        <v>94</v>
      </c>
      <c r="AU992" t="s">
        <v>94</v>
      </c>
      <c r="AV992" t="s">
        <v>95</v>
      </c>
      <c r="AW992" t="s">
        <v>94</v>
      </c>
      <c r="AX992" t="s">
        <v>94</v>
      </c>
      <c r="AY992" t="s">
        <v>95</v>
      </c>
      <c r="AZ992" t="s">
        <v>94</v>
      </c>
      <c r="BA992" t="s">
        <v>96</v>
      </c>
      <c r="BB992" t="s">
        <v>96</v>
      </c>
      <c r="BC992" t="s">
        <v>96</v>
      </c>
      <c r="BD992" t="s">
        <v>96</v>
      </c>
      <c r="BH992" t="s">
        <v>341</v>
      </c>
      <c r="BI992">
        <v>1</v>
      </c>
      <c r="BJ992" t="s">
        <v>97</v>
      </c>
      <c r="BK992" t="s">
        <v>138</v>
      </c>
      <c r="BL992">
        <v>0</v>
      </c>
      <c r="BM992">
        <v>0</v>
      </c>
      <c r="BN992">
        <v>0</v>
      </c>
      <c r="BO992">
        <v>0</v>
      </c>
      <c r="BP992">
        <v>0</v>
      </c>
      <c r="BQ992">
        <v>0</v>
      </c>
      <c r="BY992">
        <v>1105</v>
      </c>
      <c r="CG992" s="4">
        <v>0</v>
      </c>
      <c r="CH992" s="4">
        <v>0</v>
      </c>
      <c r="CI992" s="5">
        <v>0</v>
      </c>
      <c r="CJ992" s="5">
        <v>0</v>
      </c>
      <c r="CK992" s="5">
        <v>0</v>
      </c>
      <c r="CL992" s="5">
        <v>0</v>
      </c>
    </row>
    <row r="993" spans="1:90" hidden="1" x14ac:dyDescent="0.2">
      <c r="A993" t="s">
        <v>1720</v>
      </c>
      <c r="B993" t="s">
        <v>1607</v>
      </c>
      <c r="C993" t="s">
        <v>144</v>
      </c>
      <c r="D993">
        <v>3.5</v>
      </c>
      <c r="E993" t="s">
        <v>317</v>
      </c>
      <c r="F993" t="s">
        <v>366</v>
      </c>
      <c r="G993" t="s">
        <v>351</v>
      </c>
      <c r="H993" t="s">
        <v>1611</v>
      </c>
      <c r="I993">
        <v>0.33139000000000002</v>
      </c>
      <c r="K993">
        <v>0.36244999999999999</v>
      </c>
      <c r="L993">
        <v>2019</v>
      </c>
      <c r="M993">
        <v>13.260999999999999</v>
      </c>
      <c r="N993">
        <v>26.151</v>
      </c>
      <c r="Q993">
        <v>-722.2</v>
      </c>
      <c r="R993">
        <v>0.99585000000000001</v>
      </c>
      <c r="S993">
        <v>0.99555000000000005</v>
      </c>
      <c r="T993">
        <v>0.40516999999999997</v>
      </c>
      <c r="U993">
        <v>0.22258</v>
      </c>
      <c r="Z993">
        <v>0.55986000000000002</v>
      </c>
      <c r="AA993">
        <v>0.53890000000000005</v>
      </c>
      <c r="AB993">
        <v>4.1737000000000002</v>
      </c>
      <c r="AC993">
        <v>3.4169</v>
      </c>
      <c r="AD993">
        <v>45</v>
      </c>
      <c r="AE993">
        <v>17</v>
      </c>
      <c r="AF993">
        <v>0.84128000000000003</v>
      </c>
      <c r="AG993">
        <v>3.8240000000000003E-2</v>
      </c>
      <c r="AH993">
        <v>0.80303999999999998</v>
      </c>
      <c r="AI993">
        <v>17</v>
      </c>
      <c r="AJ993">
        <v>0</v>
      </c>
      <c r="AK993">
        <v>16</v>
      </c>
      <c r="AL993">
        <v>0</v>
      </c>
      <c r="AM993">
        <v>0</v>
      </c>
      <c r="AN993">
        <v>0</v>
      </c>
      <c r="AO993">
        <v>0.88475000000000004</v>
      </c>
      <c r="AP993">
        <v>0</v>
      </c>
      <c r="AQ993">
        <v>1</v>
      </c>
      <c r="AR993" t="s">
        <v>95</v>
      </c>
      <c r="AS993" t="s">
        <v>95</v>
      </c>
      <c r="AT993" t="s">
        <v>95</v>
      </c>
      <c r="AU993" t="s">
        <v>95</v>
      </c>
      <c r="AV993" t="s">
        <v>95</v>
      </c>
      <c r="AW993" t="s">
        <v>95</v>
      </c>
      <c r="AX993" t="s">
        <v>95</v>
      </c>
      <c r="AY993" t="s">
        <v>95</v>
      </c>
      <c r="AZ993" t="s">
        <v>95</v>
      </c>
      <c r="BA993" t="s">
        <v>95</v>
      </c>
      <c r="BB993" t="s">
        <v>95</v>
      </c>
      <c r="BC993" t="s">
        <v>95</v>
      </c>
      <c r="BD993" t="s">
        <v>95</v>
      </c>
      <c r="BI993">
        <v>0</v>
      </c>
      <c r="BJ993" t="s">
        <v>137</v>
      </c>
      <c r="BK993" t="s">
        <v>180</v>
      </c>
      <c r="BL993">
        <v>1</v>
      </c>
      <c r="BM993">
        <v>1</v>
      </c>
      <c r="BN993">
        <v>0</v>
      </c>
      <c r="BO993">
        <v>0</v>
      </c>
      <c r="BP993">
        <v>0</v>
      </c>
      <c r="BQ993">
        <v>0</v>
      </c>
      <c r="BY993">
        <v>1106</v>
      </c>
      <c r="CG993" s="4">
        <v>1</v>
      </c>
      <c r="CH993" s="4">
        <v>1</v>
      </c>
      <c r="CI993" s="5">
        <v>0</v>
      </c>
      <c r="CJ993" s="5">
        <v>0</v>
      </c>
      <c r="CK993" s="5">
        <v>0</v>
      </c>
      <c r="CL993" s="5">
        <v>0</v>
      </c>
    </row>
    <row r="994" spans="1:90" hidden="1" x14ac:dyDescent="0.2">
      <c r="A994" t="s">
        <v>1721</v>
      </c>
      <c r="B994" t="s">
        <v>1607</v>
      </c>
      <c r="C994" t="s">
        <v>144</v>
      </c>
      <c r="D994">
        <v>3.5</v>
      </c>
      <c r="E994" t="s">
        <v>317</v>
      </c>
      <c r="F994" t="s">
        <v>368</v>
      </c>
      <c r="G994" t="s">
        <v>354</v>
      </c>
      <c r="H994" t="s">
        <v>1611</v>
      </c>
      <c r="I994">
        <v>0.22781999999999999</v>
      </c>
      <c r="J994">
        <v>0.15376999999999999</v>
      </c>
      <c r="K994">
        <v>4.9682999999999998E-2</v>
      </c>
      <c r="L994">
        <v>2019.1</v>
      </c>
      <c r="M994">
        <v>19.289000000000001</v>
      </c>
      <c r="N994">
        <v>4.1123000000000003</v>
      </c>
      <c r="O994">
        <v>5.9112</v>
      </c>
      <c r="P994">
        <v>2026.3</v>
      </c>
      <c r="Q994">
        <v>-98.95</v>
      </c>
      <c r="R994">
        <v>0.70255000000000001</v>
      </c>
      <c r="S994">
        <v>0.67967</v>
      </c>
      <c r="T994">
        <v>0.50383999999999995</v>
      </c>
      <c r="U994">
        <v>0.25822000000000001</v>
      </c>
      <c r="V994">
        <v>0.70086000000000004</v>
      </c>
      <c r="W994">
        <v>0.68589999999999995</v>
      </c>
      <c r="X994">
        <v>0.50527</v>
      </c>
      <c r="Y994">
        <v>0.28594000000000003</v>
      </c>
      <c r="Z994">
        <v>0.44540999999999997</v>
      </c>
      <c r="AA994">
        <v>0.41768</v>
      </c>
      <c r="AB994">
        <v>0.68796999999999997</v>
      </c>
      <c r="AC994">
        <v>0.50414999999999999</v>
      </c>
      <c r="AD994">
        <v>43</v>
      </c>
      <c r="AE994">
        <v>11</v>
      </c>
      <c r="AF994">
        <v>0.97269000000000005</v>
      </c>
      <c r="AG994">
        <v>0.24317</v>
      </c>
      <c r="AH994">
        <v>0.72951999999999995</v>
      </c>
      <c r="AI994">
        <v>15</v>
      </c>
      <c r="AJ994">
        <v>0</v>
      </c>
      <c r="AK994">
        <v>14</v>
      </c>
      <c r="AL994">
        <v>0</v>
      </c>
      <c r="AM994">
        <v>0</v>
      </c>
      <c r="AN994">
        <v>1</v>
      </c>
      <c r="AO994">
        <v>0.56521999999999994</v>
      </c>
      <c r="AP994">
        <v>0</v>
      </c>
      <c r="AQ994">
        <v>1</v>
      </c>
      <c r="AR994" t="s">
        <v>95</v>
      </c>
      <c r="AS994" t="s">
        <v>95</v>
      </c>
      <c r="AT994" t="s">
        <v>95</v>
      </c>
      <c r="AU994" t="s">
        <v>94</v>
      </c>
      <c r="AV994" t="s">
        <v>94</v>
      </c>
      <c r="AW994" t="s">
        <v>94</v>
      </c>
      <c r="AX994" t="s">
        <v>94</v>
      </c>
      <c r="AY994" t="s">
        <v>95</v>
      </c>
      <c r="AZ994" t="s">
        <v>95</v>
      </c>
      <c r="BA994" t="s">
        <v>94</v>
      </c>
      <c r="BB994" t="s">
        <v>94</v>
      </c>
      <c r="BC994" t="s">
        <v>94</v>
      </c>
      <c r="BD994" t="s">
        <v>94</v>
      </c>
      <c r="BH994" t="s">
        <v>341</v>
      </c>
      <c r="BI994">
        <v>1</v>
      </c>
      <c r="BJ994" t="s">
        <v>97</v>
      </c>
      <c r="BK994" t="s">
        <v>138</v>
      </c>
      <c r="BL994">
        <v>0</v>
      </c>
      <c r="BM994">
        <v>0</v>
      </c>
      <c r="BN994">
        <v>0</v>
      </c>
      <c r="BO994">
        <v>0</v>
      </c>
      <c r="BP994">
        <v>0</v>
      </c>
      <c r="BQ994">
        <v>0</v>
      </c>
      <c r="BY994">
        <v>1107</v>
      </c>
      <c r="CG994" s="4">
        <v>0</v>
      </c>
      <c r="CH994" s="4">
        <v>0</v>
      </c>
      <c r="CI994" s="5">
        <v>0</v>
      </c>
      <c r="CJ994" s="5">
        <v>0</v>
      </c>
      <c r="CK994" s="5">
        <v>0</v>
      </c>
      <c r="CL994" s="5">
        <v>0</v>
      </c>
    </row>
    <row r="995" spans="1:90" hidden="1" x14ac:dyDescent="0.2">
      <c r="A995" t="s">
        <v>1722</v>
      </c>
      <c r="B995" t="s">
        <v>1607</v>
      </c>
      <c r="C995" t="s">
        <v>144</v>
      </c>
      <c r="D995">
        <v>4.0999999999999996</v>
      </c>
      <c r="E995" t="s">
        <v>129</v>
      </c>
      <c r="F995" t="s">
        <v>130</v>
      </c>
      <c r="G995" t="s">
        <v>131</v>
      </c>
      <c r="H995" t="s">
        <v>1611</v>
      </c>
      <c r="I995">
        <v>1.2857000000000001</v>
      </c>
      <c r="J995">
        <v>5.1743999999999998E-2</v>
      </c>
      <c r="K995">
        <v>3.3220999999999998</v>
      </c>
      <c r="L995">
        <v>2010.4</v>
      </c>
      <c r="M995">
        <v>3.4180000000000001</v>
      </c>
      <c r="N995">
        <v>65.793000000000006</v>
      </c>
      <c r="O995">
        <v>0.70015000000000005</v>
      </c>
      <c r="P995">
        <v>1934.6</v>
      </c>
      <c r="Q995">
        <v>-6646.9</v>
      </c>
      <c r="R995">
        <v>0.72199000000000002</v>
      </c>
      <c r="S995">
        <v>0.67293000000000003</v>
      </c>
      <c r="T995">
        <v>17.757000000000001</v>
      </c>
      <c r="U995">
        <v>13.4</v>
      </c>
      <c r="V995">
        <v>0.24868000000000001</v>
      </c>
      <c r="W995">
        <v>0.16520000000000001</v>
      </c>
      <c r="X995">
        <v>29.192</v>
      </c>
      <c r="Y995">
        <v>25.927</v>
      </c>
      <c r="Z995">
        <v>0.35679</v>
      </c>
      <c r="AA995">
        <v>0.28532000000000002</v>
      </c>
      <c r="AB995">
        <v>27.01</v>
      </c>
      <c r="AC995">
        <v>23.265999999999998</v>
      </c>
      <c r="AD995">
        <v>21</v>
      </c>
      <c r="AE995">
        <v>15</v>
      </c>
      <c r="AF995">
        <v>1.5199</v>
      </c>
      <c r="AG995">
        <v>0.33617999999999998</v>
      </c>
      <c r="AH995">
        <v>1.1837</v>
      </c>
      <c r="AI995">
        <v>15</v>
      </c>
      <c r="AJ995">
        <v>7</v>
      </c>
      <c r="AK995">
        <v>3</v>
      </c>
      <c r="AL995">
        <v>1</v>
      </c>
      <c r="AM995">
        <v>1</v>
      </c>
      <c r="AN995">
        <v>1</v>
      </c>
      <c r="AO995">
        <v>0.92852999999999997</v>
      </c>
      <c r="AP995">
        <v>0</v>
      </c>
      <c r="AQ995">
        <v>1</v>
      </c>
      <c r="AR995" t="s">
        <v>95</v>
      </c>
      <c r="AS995" t="s">
        <v>95</v>
      </c>
      <c r="AT995" t="s">
        <v>95</v>
      </c>
      <c r="AU995" t="s">
        <v>95</v>
      </c>
      <c r="AV995" t="s">
        <v>95</v>
      </c>
      <c r="AW995" t="s">
        <v>95</v>
      </c>
      <c r="AX995" t="s">
        <v>95</v>
      </c>
      <c r="AY995" t="s">
        <v>95</v>
      </c>
      <c r="AZ995" t="s">
        <v>95</v>
      </c>
      <c r="BA995" t="s">
        <v>95</v>
      </c>
      <c r="BB995" t="s">
        <v>95</v>
      </c>
      <c r="BC995" t="s">
        <v>95</v>
      </c>
      <c r="BD995" t="s">
        <v>95</v>
      </c>
      <c r="BI995">
        <v>0</v>
      </c>
      <c r="BJ995" t="s">
        <v>132</v>
      </c>
      <c r="BK995" t="s">
        <v>133</v>
      </c>
      <c r="BL995">
        <v>1</v>
      </c>
      <c r="BM995">
        <v>1</v>
      </c>
      <c r="BN995">
        <v>0</v>
      </c>
      <c r="BO995">
        <v>0</v>
      </c>
      <c r="BP995">
        <v>0</v>
      </c>
      <c r="BQ995">
        <v>0</v>
      </c>
      <c r="BY995">
        <v>1108</v>
      </c>
      <c r="CG995" s="4">
        <v>1</v>
      </c>
      <c r="CH995" s="4">
        <v>1</v>
      </c>
      <c r="CI995" s="5">
        <v>0</v>
      </c>
      <c r="CJ995" s="5">
        <v>0</v>
      </c>
      <c r="CK995" s="5">
        <v>0</v>
      </c>
      <c r="CL995" s="5">
        <v>0</v>
      </c>
    </row>
    <row r="996" spans="1:90" x14ac:dyDescent="0.2">
      <c r="A996" t="s">
        <v>1723</v>
      </c>
      <c r="B996" t="s">
        <v>1607</v>
      </c>
      <c r="C996" t="s">
        <v>144</v>
      </c>
      <c r="D996">
        <v>4.0999999999999996</v>
      </c>
      <c r="E996" t="s">
        <v>129</v>
      </c>
      <c r="F996" t="s">
        <v>135</v>
      </c>
      <c r="G996" t="s">
        <v>136</v>
      </c>
      <c r="H996" t="s">
        <v>1611</v>
      </c>
      <c r="I996">
        <v>0.82723999999999998</v>
      </c>
      <c r="J996">
        <v>0.20108000000000001</v>
      </c>
      <c r="K996">
        <v>8.9222999999999999</v>
      </c>
      <c r="L996">
        <v>2011.4</v>
      </c>
      <c r="M996">
        <v>5.3121999999999998</v>
      </c>
      <c r="N996">
        <v>91.275000000000006</v>
      </c>
      <c r="O996">
        <v>2.9207E-2</v>
      </c>
      <c r="P996">
        <v>1975.9</v>
      </c>
      <c r="Q996">
        <v>-17899</v>
      </c>
      <c r="R996">
        <v>0.95215000000000005</v>
      </c>
      <c r="S996">
        <v>0.93779000000000001</v>
      </c>
      <c r="T996">
        <v>8.3467000000000002</v>
      </c>
      <c r="U996">
        <v>6.45</v>
      </c>
      <c r="V996">
        <v>0.83865000000000001</v>
      </c>
      <c r="W996">
        <v>0.80932000000000004</v>
      </c>
      <c r="X996">
        <v>15.326000000000001</v>
      </c>
      <c r="Y996">
        <v>12.545999999999999</v>
      </c>
      <c r="Z996">
        <v>0.88858999999999999</v>
      </c>
      <c r="AA996">
        <v>0.86833000000000005</v>
      </c>
      <c r="AB996">
        <v>12.736000000000001</v>
      </c>
      <c r="AC996">
        <v>9.9303000000000008</v>
      </c>
      <c r="AD996">
        <v>14</v>
      </c>
      <c r="AE996">
        <v>8</v>
      </c>
      <c r="AF996">
        <v>1.0955999999999999</v>
      </c>
      <c r="AG996">
        <v>0.37373000000000001</v>
      </c>
      <c r="AH996">
        <v>0.72185999999999995</v>
      </c>
      <c r="AI996">
        <v>8</v>
      </c>
      <c r="AJ996">
        <v>0</v>
      </c>
      <c r="AK996">
        <v>6</v>
      </c>
      <c r="AL996">
        <v>0</v>
      </c>
      <c r="AM996">
        <v>1</v>
      </c>
      <c r="AN996">
        <v>0</v>
      </c>
      <c r="AO996">
        <v>0.83816999999999997</v>
      </c>
      <c r="AP996">
        <v>0</v>
      </c>
      <c r="AQ996">
        <v>1</v>
      </c>
      <c r="AR996" t="s">
        <v>95</v>
      </c>
      <c r="AS996" t="s">
        <v>95</v>
      </c>
      <c r="AT996" t="s">
        <v>95</v>
      </c>
      <c r="AU996" t="s">
        <v>95</v>
      </c>
      <c r="AV996" t="s">
        <v>95</v>
      </c>
      <c r="AW996" t="s">
        <v>95</v>
      </c>
      <c r="AX996" t="s">
        <v>95</v>
      </c>
      <c r="AY996" t="s">
        <v>95</v>
      </c>
      <c r="AZ996" t="s">
        <v>95</v>
      </c>
      <c r="BA996" t="s">
        <v>95</v>
      </c>
      <c r="BB996" t="s">
        <v>95</v>
      </c>
      <c r="BC996" t="s">
        <v>95</v>
      </c>
      <c r="BD996" t="s">
        <v>95</v>
      </c>
      <c r="BI996">
        <v>0</v>
      </c>
      <c r="BJ996" t="s">
        <v>137</v>
      </c>
      <c r="BK996" t="s">
        <v>138</v>
      </c>
      <c r="BL996">
        <v>1</v>
      </c>
      <c r="BM996">
        <v>1</v>
      </c>
      <c r="BN996">
        <v>0</v>
      </c>
      <c r="BO996">
        <v>0</v>
      </c>
      <c r="BP996">
        <v>1</v>
      </c>
      <c r="BQ996">
        <v>1</v>
      </c>
      <c r="BY996">
        <v>1109</v>
      </c>
      <c r="CG996" s="4">
        <v>1</v>
      </c>
      <c r="CH996" s="4">
        <v>1</v>
      </c>
      <c r="CI996" s="5">
        <v>0</v>
      </c>
      <c r="CJ996" s="5">
        <v>0</v>
      </c>
      <c r="CK996" s="5">
        <v>1</v>
      </c>
      <c r="CL996" s="5">
        <v>1</v>
      </c>
    </row>
    <row r="997" spans="1:90" x14ac:dyDescent="0.2">
      <c r="A997" t="s">
        <v>1724</v>
      </c>
      <c r="B997" t="s">
        <v>1607</v>
      </c>
      <c r="C997" t="s">
        <v>144</v>
      </c>
      <c r="D997">
        <v>4.5</v>
      </c>
      <c r="E997" t="s">
        <v>1236</v>
      </c>
      <c r="F997" t="s">
        <v>1662</v>
      </c>
      <c r="G997" t="s">
        <v>1663</v>
      </c>
      <c r="H997" t="s">
        <v>1611</v>
      </c>
      <c r="I997">
        <v>4.0098000000000002E-2</v>
      </c>
      <c r="J997">
        <v>4.0097000000000001E-2</v>
      </c>
      <c r="K997">
        <v>6709.1</v>
      </c>
      <c r="L997">
        <v>2296.3000000000002</v>
      </c>
      <c r="M997">
        <v>109.59</v>
      </c>
      <c r="N997" s="1">
        <v>17155000000</v>
      </c>
      <c r="O997">
        <v>0.20691999999999999</v>
      </c>
      <c r="P997">
        <v>1669.3</v>
      </c>
      <c r="Q997" s="1">
        <v>-13300000</v>
      </c>
      <c r="R997">
        <v>0.74277000000000004</v>
      </c>
      <c r="S997">
        <v>0.70216000000000001</v>
      </c>
      <c r="T997">
        <v>27994</v>
      </c>
      <c r="U997">
        <v>25008</v>
      </c>
      <c r="V997">
        <v>0.74277000000000004</v>
      </c>
      <c r="W997">
        <v>0.71704999999999997</v>
      </c>
      <c r="X997">
        <v>27994</v>
      </c>
      <c r="Y997">
        <v>25008</v>
      </c>
      <c r="Z997">
        <v>0.65008999999999995</v>
      </c>
      <c r="AA997">
        <v>0.61509999999999998</v>
      </c>
      <c r="AB997">
        <v>32650</v>
      </c>
      <c r="AC997">
        <v>30206</v>
      </c>
      <c r="AD997">
        <v>23</v>
      </c>
      <c r="AE997">
        <v>23</v>
      </c>
      <c r="AF997" s="1">
        <v>1.7668000000000001E-5</v>
      </c>
      <c r="AG997" s="1">
        <v>7.8186E-6</v>
      </c>
      <c r="AH997" s="1">
        <v>9.8492000000000005E-6</v>
      </c>
      <c r="AI997">
        <v>23</v>
      </c>
      <c r="AJ997">
        <v>1</v>
      </c>
      <c r="AK997">
        <v>17</v>
      </c>
      <c r="AL997">
        <v>0</v>
      </c>
      <c r="AM997">
        <v>1</v>
      </c>
      <c r="AN997">
        <v>0</v>
      </c>
      <c r="AO997">
        <v>0.93457999999999997</v>
      </c>
      <c r="AP997">
        <v>0</v>
      </c>
      <c r="AQ997">
        <v>0</v>
      </c>
      <c r="AR997" t="s">
        <v>95</v>
      </c>
      <c r="AS997" t="s">
        <v>95</v>
      </c>
      <c r="AT997" t="s">
        <v>95</v>
      </c>
      <c r="AU997" t="s">
        <v>95</v>
      </c>
      <c r="AV997" t="s">
        <v>95</v>
      </c>
      <c r="AW997" t="s">
        <v>95</v>
      </c>
      <c r="AX997" t="s">
        <v>95</v>
      </c>
      <c r="AY997" t="s">
        <v>94</v>
      </c>
      <c r="AZ997" t="s">
        <v>95</v>
      </c>
      <c r="BA997" t="s">
        <v>94</v>
      </c>
      <c r="BB997" t="s">
        <v>95</v>
      </c>
      <c r="BC997" t="s">
        <v>94</v>
      </c>
      <c r="BD997" t="s">
        <v>95</v>
      </c>
      <c r="BE997">
        <v>2</v>
      </c>
      <c r="BI997">
        <v>0</v>
      </c>
      <c r="BL997">
        <v>1</v>
      </c>
      <c r="BM997">
        <v>1</v>
      </c>
      <c r="BN997">
        <v>0</v>
      </c>
      <c r="BO997">
        <v>0</v>
      </c>
      <c r="BP997">
        <v>1</v>
      </c>
      <c r="BQ997">
        <v>1</v>
      </c>
      <c r="BY997">
        <v>1110</v>
      </c>
      <c r="CG997" s="4">
        <v>1</v>
      </c>
      <c r="CH997" s="4">
        <v>1</v>
      </c>
      <c r="CI997" s="5">
        <v>0</v>
      </c>
      <c r="CJ997" s="5">
        <v>0</v>
      </c>
      <c r="CK997" s="5">
        <v>1</v>
      </c>
      <c r="CL997" s="5">
        <v>1</v>
      </c>
    </row>
    <row r="998" spans="1:90" hidden="1" x14ac:dyDescent="0.2">
      <c r="A998" t="s">
        <v>1725</v>
      </c>
      <c r="B998" t="s">
        <v>1607</v>
      </c>
      <c r="C998" t="s">
        <v>144</v>
      </c>
      <c r="D998">
        <v>4.5</v>
      </c>
      <c r="E998" t="s">
        <v>1236</v>
      </c>
      <c r="F998" t="s">
        <v>1665</v>
      </c>
      <c r="G998" t="s">
        <v>92</v>
      </c>
      <c r="H998" t="s">
        <v>1611</v>
      </c>
      <c r="I998">
        <v>4.0606000000000003E-2</v>
      </c>
      <c r="J998">
        <v>1.2363000000000001E-3</v>
      </c>
      <c r="K998">
        <v>2.5747999999999999E-3</v>
      </c>
      <c r="L998">
        <v>2293.3000000000002</v>
      </c>
      <c r="M998">
        <v>108.22</v>
      </c>
      <c r="N998">
        <v>6665.9</v>
      </c>
      <c r="O998">
        <v>1555.2</v>
      </c>
      <c r="P998" s="1">
        <v>157470</v>
      </c>
      <c r="Q998">
        <v>-5.1051000000000002</v>
      </c>
      <c r="R998">
        <v>0.74797000000000002</v>
      </c>
      <c r="S998">
        <v>0.70818000000000003</v>
      </c>
      <c r="T998">
        <v>1.0603E-2</v>
      </c>
      <c r="U998">
        <v>9.4423000000000007E-3</v>
      </c>
      <c r="V998">
        <v>-11.877000000000001</v>
      </c>
      <c r="W998">
        <v>-13.164999999999999</v>
      </c>
      <c r="X998">
        <v>7.5788999999999995E-2</v>
      </c>
      <c r="Y998">
        <v>7.2787000000000004E-2</v>
      </c>
      <c r="Z998">
        <v>0.65397000000000005</v>
      </c>
      <c r="AA998">
        <v>0.61936000000000002</v>
      </c>
      <c r="AB998">
        <v>1.2423999999999999E-2</v>
      </c>
      <c r="AC998">
        <v>1.1464E-2</v>
      </c>
      <c r="AD998">
        <v>23</v>
      </c>
      <c r="AE998">
        <v>23</v>
      </c>
      <c r="AF998" s="1">
        <v>1.7312E-5</v>
      </c>
      <c r="AG998" s="1">
        <v>7.7709000000000004E-6</v>
      </c>
      <c r="AH998" s="1">
        <v>9.5411999999999994E-6</v>
      </c>
      <c r="AI998">
        <v>23</v>
      </c>
      <c r="AJ998">
        <v>1</v>
      </c>
      <c r="AK998">
        <v>17</v>
      </c>
      <c r="AL998">
        <v>0</v>
      </c>
      <c r="AM998">
        <v>1</v>
      </c>
      <c r="AN998">
        <v>0</v>
      </c>
      <c r="AO998">
        <v>0.93439000000000005</v>
      </c>
      <c r="AP998">
        <v>1</v>
      </c>
      <c r="AQ998">
        <v>1</v>
      </c>
      <c r="AR998" t="s">
        <v>95</v>
      </c>
      <c r="AS998" t="s">
        <v>95</v>
      </c>
      <c r="AT998" t="s">
        <v>95</v>
      </c>
      <c r="AU998" t="s">
        <v>95</v>
      </c>
      <c r="AV998" t="s">
        <v>95</v>
      </c>
      <c r="AW998" t="s">
        <v>95</v>
      </c>
      <c r="AX998" t="s">
        <v>95</v>
      </c>
      <c r="AY998" t="s">
        <v>94</v>
      </c>
      <c r="AZ998" t="s">
        <v>95</v>
      </c>
      <c r="BA998" t="s">
        <v>94</v>
      </c>
      <c r="BB998" t="s">
        <v>95</v>
      </c>
      <c r="BC998" t="s">
        <v>94</v>
      </c>
      <c r="BD998" t="s">
        <v>95</v>
      </c>
      <c r="BE998">
        <v>2</v>
      </c>
      <c r="BI998">
        <v>0</v>
      </c>
      <c r="BL998">
        <v>1</v>
      </c>
      <c r="BM998">
        <v>1</v>
      </c>
      <c r="BN998">
        <v>0</v>
      </c>
      <c r="BO998">
        <v>0</v>
      </c>
      <c r="BP998">
        <v>0</v>
      </c>
      <c r="BQ998">
        <v>0</v>
      </c>
      <c r="BY998">
        <v>1111</v>
      </c>
      <c r="CG998" s="4">
        <v>1</v>
      </c>
      <c r="CH998" s="4">
        <v>1</v>
      </c>
      <c r="CI998" s="5">
        <v>0</v>
      </c>
      <c r="CJ998" s="5">
        <v>0</v>
      </c>
      <c r="CK998" s="5">
        <v>0</v>
      </c>
      <c r="CL998" s="5">
        <v>0</v>
      </c>
    </row>
    <row r="999" spans="1:90" x14ac:dyDescent="0.2">
      <c r="A999" t="s">
        <v>1726</v>
      </c>
      <c r="B999" t="s">
        <v>1607</v>
      </c>
      <c r="C999" t="s">
        <v>147</v>
      </c>
      <c r="D999">
        <v>3.3</v>
      </c>
      <c r="E999" t="s">
        <v>148</v>
      </c>
      <c r="F999" t="s">
        <v>149</v>
      </c>
      <c r="G999" t="s">
        <v>150</v>
      </c>
      <c r="H999" t="s">
        <v>1611</v>
      </c>
      <c r="I999">
        <v>0.15436</v>
      </c>
      <c r="J999">
        <v>9.3645000000000006E-2</v>
      </c>
      <c r="K999">
        <v>232.51</v>
      </c>
      <c r="L999">
        <v>2018.8</v>
      </c>
      <c r="M999">
        <v>28.469000000000001</v>
      </c>
      <c r="N999">
        <v>21918</v>
      </c>
      <c r="O999">
        <v>9.0490999999999998E-4</v>
      </c>
      <c r="P999">
        <v>1845.5</v>
      </c>
      <c r="Q999" s="1">
        <v>-461090</v>
      </c>
      <c r="R999">
        <v>0.9869</v>
      </c>
      <c r="S999">
        <v>0.98612999999999995</v>
      </c>
      <c r="T999">
        <v>500.34</v>
      </c>
      <c r="U999">
        <v>276.14</v>
      </c>
      <c r="V999">
        <v>0.97385999999999995</v>
      </c>
      <c r="W999">
        <v>0.97285999999999995</v>
      </c>
      <c r="X999">
        <v>706.79</v>
      </c>
      <c r="Y999">
        <v>403.69</v>
      </c>
      <c r="Z999">
        <v>0.71279999999999999</v>
      </c>
      <c r="AA999">
        <v>0.70174999999999998</v>
      </c>
      <c r="AB999">
        <v>2342.8000000000002</v>
      </c>
      <c r="AC999">
        <v>1959.7</v>
      </c>
      <c r="AD999">
        <v>55</v>
      </c>
      <c r="AE999">
        <v>55</v>
      </c>
      <c r="AF999">
        <v>0.67957000000000001</v>
      </c>
      <c r="AG999">
        <v>6.8435999999999996E-4</v>
      </c>
      <c r="AH999">
        <v>0.67888999999999999</v>
      </c>
      <c r="AI999">
        <v>55</v>
      </c>
      <c r="AJ999">
        <v>2</v>
      </c>
      <c r="AK999">
        <v>54</v>
      </c>
      <c r="AL999">
        <v>0</v>
      </c>
      <c r="AM999">
        <v>0</v>
      </c>
      <c r="AN999">
        <v>1</v>
      </c>
      <c r="AO999">
        <v>0.94425000000000003</v>
      </c>
      <c r="AP999">
        <v>0</v>
      </c>
      <c r="AQ999">
        <v>0</v>
      </c>
      <c r="AR999" t="s">
        <v>95</v>
      </c>
      <c r="AS999" t="s">
        <v>95</v>
      </c>
      <c r="AT999" t="s">
        <v>95</v>
      </c>
      <c r="AU999" t="s">
        <v>95</v>
      </c>
      <c r="AV999" t="s">
        <v>95</v>
      </c>
      <c r="AW999" t="s">
        <v>95</v>
      </c>
      <c r="AX999" t="s">
        <v>95</v>
      </c>
      <c r="AY999" t="s">
        <v>95</v>
      </c>
      <c r="AZ999" t="s">
        <v>95</v>
      </c>
      <c r="BA999" t="s">
        <v>95</v>
      </c>
      <c r="BB999" t="s">
        <v>95</v>
      </c>
      <c r="BC999" t="s">
        <v>95</v>
      </c>
      <c r="BD999" t="s">
        <v>95</v>
      </c>
      <c r="BH999" t="s">
        <v>151</v>
      </c>
      <c r="BI999">
        <v>0</v>
      </c>
      <c r="BL999">
        <v>1</v>
      </c>
      <c r="BM999">
        <v>1</v>
      </c>
      <c r="BN999">
        <v>0</v>
      </c>
      <c r="BO999">
        <v>0</v>
      </c>
      <c r="BP999">
        <v>1</v>
      </c>
      <c r="BQ999">
        <v>1</v>
      </c>
      <c r="BY999">
        <v>1112</v>
      </c>
      <c r="CG999" s="4">
        <v>1</v>
      </c>
      <c r="CH999" s="4">
        <v>1</v>
      </c>
      <c r="CI999" s="5">
        <v>0</v>
      </c>
      <c r="CJ999" s="5">
        <v>0</v>
      </c>
      <c r="CK999" s="5">
        <v>1</v>
      </c>
      <c r="CL999" s="5">
        <v>1</v>
      </c>
    </row>
    <row r="1000" spans="1:90" hidden="1" x14ac:dyDescent="0.2">
      <c r="A1000" t="s">
        <v>1727</v>
      </c>
      <c r="B1000" t="s">
        <v>1607</v>
      </c>
      <c r="C1000" t="s">
        <v>147</v>
      </c>
      <c r="D1000">
        <v>3.5</v>
      </c>
      <c r="E1000" t="s">
        <v>317</v>
      </c>
      <c r="F1000" t="s">
        <v>318</v>
      </c>
      <c r="G1000" t="s">
        <v>319</v>
      </c>
      <c r="H1000" t="s">
        <v>1611</v>
      </c>
      <c r="I1000">
        <v>0.10511</v>
      </c>
      <c r="J1000">
        <v>6.9646E-2</v>
      </c>
      <c r="K1000">
        <v>26.913</v>
      </c>
      <c r="L1000">
        <v>2019.8</v>
      </c>
      <c r="M1000">
        <v>41.807000000000002</v>
      </c>
      <c r="N1000">
        <v>2032.4</v>
      </c>
      <c r="O1000">
        <v>7.3233999999999994E-2</v>
      </c>
      <c r="P1000">
        <v>1883.1</v>
      </c>
      <c r="Q1000">
        <v>-53466</v>
      </c>
      <c r="R1000">
        <v>0.99182000000000003</v>
      </c>
      <c r="S1000">
        <v>0.99121999999999999</v>
      </c>
      <c r="T1000">
        <v>33.436</v>
      </c>
      <c r="U1000">
        <v>27.367999999999999</v>
      </c>
      <c r="V1000">
        <v>0.98033999999999999</v>
      </c>
      <c r="W1000">
        <v>0.97940000000000005</v>
      </c>
      <c r="X1000">
        <v>51.828000000000003</v>
      </c>
      <c r="Y1000">
        <v>36.725999999999999</v>
      </c>
      <c r="Z1000">
        <v>0.89424000000000003</v>
      </c>
      <c r="AA1000">
        <v>0.88919999999999999</v>
      </c>
      <c r="AB1000">
        <v>120.2</v>
      </c>
      <c r="AC1000">
        <v>105.71</v>
      </c>
      <c r="AD1000">
        <v>45</v>
      </c>
      <c r="AE1000">
        <v>45</v>
      </c>
      <c r="AF1000">
        <v>0.56435000000000002</v>
      </c>
      <c r="AG1000">
        <v>4.4282000000000002E-3</v>
      </c>
      <c r="AH1000">
        <v>0.55991999999999997</v>
      </c>
      <c r="AI1000">
        <v>45</v>
      </c>
      <c r="AJ1000">
        <v>0</v>
      </c>
      <c r="AK1000">
        <v>44</v>
      </c>
      <c r="AL1000">
        <v>0</v>
      </c>
      <c r="AM1000">
        <v>0</v>
      </c>
      <c r="AN1000">
        <v>0</v>
      </c>
      <c r="AO1000">
        <v>0.95065999999999995</v>
      </c>
      <c r="AP1000">
        <v>0</v>
      </c>
      <c r="AQ1000">
        <v>0</v>
      </c>
      <c r="AR1000" t="s">
        <v>95</v>
      </c>
      <c r="AS1000" t="s">
        <v>95</v>
      </c>
      <c r="AT1000" t="s">
        <v>95</v>
      </c>
      <c r="AU1000" t="s">
        <v>95</v>
      </c>
      <c r="AV1000" t="s">
        <v>95</v>
      </c>
      <c r="AW1000" t="s">
        <v>95</v>
      </c>
      <c r="AX1000" t="s">
        <v>95</v>
      </c>
      <c r="AY1000" t="s">
        <v>95</v>
      </c>
      <c r="AZ1000" t="s">
        <v>95</v>
      </c>
      <c r="BA1000" t="s">
        <v>95</v>
      </c>
      <c r="BB1000" t="s">
        <v>95</v>
      </c>
      <c r="BC1000" t="s">
        <v>95</v>
      </c>
      <c r="BD1000" t="s">
        <v>95</v>
      </c>
      <c r="BE1000">
        <v>1</v>
      </c>
      <c r="BG1000" t="s">
        <v>1728</v>
      </c>
      <c r="BI1000">
        <v>0</v>
      </c>
      <c r="BJ1000" t="s">
        <v>137</v>
      </c>
      <c r="BK1000" t="s">
        <v>133</v>
      </c>
      <c r="BL1000">
        <v>1</v>
      </c>
      <c r="BM1000">
        <v>1</v>
      </c>
      <c r="BN1000">
        <v>0</v>
      </c>
      <c r="BO1000">
        <v>0</v>
      </c>
      <c r="BP1000">
        <v>0</v>
      </c>
      <c r="BQ1000">
        <v>1</v>
      </c>
      <c r="BY1000">
        <v>1113</v>
      </c>
      <c r="CG1000" s="4">
        <v>1</v>
      </c>
      <c r="CH1000" s="4">
        <v>1</v>
      </c>
      <c r="CI1000" s="5">
        <v>0</v>
      </c>
      <c r="CJ1000" s="5">
        <v>0</v>
      </c>
      <c r="CK1000" s="5">
        <v>0</v>
      </c>
      <c r="CL1000" s="5">
        <v>1</v>
      </c>
    </row>
    <row r="1001" spans="1:90" hidden="1" x14ac:dyDescent="0.2">
      <c r="A1001" t="s">
        <v>1729</v>
      </c>
      <c r="B1001" t="s">
        <v>1607</v>
      </c>
      <c r="C1001" t="s">
        <v>147</v>
      </c>
      <c r="D1001">
        <v>3.5</v>
      </c>
      <c r="E1001" t="s">
        <v>317</v>
      </c>
      <c r="F1001" t="s">
        <v>321</v>
      </c>
      <c r="G1001" t="s">
        <v>322</v>
      </c>
      <c r="H1001" t="s">
        <v>1611</v>
      </c>
      <c r="I1001">
        <v>0.15701999999999999</v>
      </c>
      <c r="J1001">
        <v>3.3403000000000002E-2</v>
      </c>
      <c r="K1001">
        <v>1.0269999999999999</v>
      </c>
      <c r="L1001">
        <v>2001.2</v>
      </c>
      <c r="M1001">
        <v>27.986000000000001</v>
      </c>
      <c r="N1001">
        <v>47.238</v>
      </c>
      <c r="O1001">
        <v>2.7183000000000002</v>
      </c>
      <c r="P1001">
        <v>1937.1</v>
      </c>
      <c r="Q1001">
        <v>-2030.6</v>
      </c>
      <c r="R1001">
        <v>0.47676000000000002</v>
      </c>
      <c r="S1001">
        <v>0.43847000000000003</v>
      </c>
      <c r="T1001">
        <v>15</v>
      </c>
      <c r="U1001">
        <v>10.86</v>
      </c>
      <c r="V1001">
        <v>0.35638999999999998</v>
      </c>
      <c r="W1001">
        <v>0.32574999999999998</v>
      </c>
      <c r="X1001">
        <v>16.635999999999999</v>
      </c>
      <c r="Y1001">
        <v>11.526</v>
      </c>
      <c r="Z1001">
        <v>0.41370000000000001</v>
      </c>
      <c r="AA1001">
        <v>0.38578000000000001</v>
      </c>
      <c r="AB1001">
        <v>15.879</v>
      </c>
      <c r="AC1001">
        <v>10.694000000000001</v>
      </c>
      <c r="AD1001">
        <v>45</v>
      </c>
      <c r="AE1001">
        <v>45</v>
      </c>
      <c r="AF1001">
        <v>1.6089</v>
      </c>
      <c r="AG1001">
        <v>2.1169E-2</v>
      </c>
      <c r="AH1001">
        <v>1.5876999999999999</v>
      </c>
      <c r="AI1001">
        <v>45</v>
      </c>
      <c r="AJ1001">
        <v>6</v>
      </c>
      <c r="AK1001">
        <v>0</v>
      </c>
      <c r="AL1001">
        <v>1</v>
      </c>
      <c r="AM1001">
        <v>0</v>
      </c>
      <c r="AN1001">
        <v>1</v>
      </c>
      <c r="AO1001">
        <v>0.96755999999999998</v>
      </c>
      <c r="AP1001">
        <v>0</v>
      </c>
      <c r="AQ1001">
        <v>1</v>
      </c>
      <c r="AR1001" t="s">
        <v>94</v>
      </c>
      <c r="AS1001" t="s">
        <v>95</v>
      </c>
      <c r="AT1001" t="s">
        <v>95</v>
      </c>
      <c r="AU1001" t="s">
        <v>95</v>
      </c>
      <c r="AV1001" t="s">
        <v>94</v>
      </c>
      <c r="AW1001" t="s">
        <v>94</v>
      </c>
      <c r="AX1001" t="s">
        <v>95</v>
      </c>
      <c r="AY1001" t="s">
        <v>95</v>
      </c>
      <c r="AZ1001" t="s">
        <v>95</v>
      </c>
      <c r="BA1001" t="s">
        <v>94</v>
      </c>
      <c r="BB1001" t="s">
        <v>94</v>
      </c>
      <c r="BC1001" t="s">
        <v>94</v>
      </c>
      <c r="BD1001" t="s">
        <v>94</v>
      </c>
      <c r="BE1001">
        <v>4</v>
      </c>
      <c r="BG1001" t="s">
        <v>1730</v>
      </c>
      <c r="BI1001">
        <v>0</v>
      </c>
      <c r="BJ1001" t="s">
        <v>132</v>
      </c>
      <c r="BK1001" t="s">
        <v>133</v>
      </c>
      <c r="BL1001">
        <v>1</v>
      </c>
      <c r="BM1001">
        <v>1</v>
      </c>
      <c r="BN1001">
        <v>0</v>
      </c>
      <c r="BO1001">
        <v>0</v>
      </c>
      <c r="BP1001">
        <v>0</v>
      </c>
      <c r="BQ1001">
        <v>0</v>
      </c>
      <c r="BY1001">
        <v>1114</v>
      </c>
      <c r="CG1001" s="4">
        <v>1</v>
      </c>
      <c r="CH1001" s="4">
        <v>1</v>
      </c>
      <c r="CI1001" s="5">
        <v>0</v>
      </c>
      <c r="CJ1001" s="5">
        <v>0</v>
      </c>
      <c r="CK1001" s="5">
        <v>0</v>
      </c>
      <c r="CL1001" s="5">
        <v>0</v>
      </c>
    </row>
    <row r="1002" spans="1:90" hidden="1" x14ac:dyDescent="0.2">
      <c r="A1002" t="s">
        <v>1731</v>
      </c>
      <c r="B1002" t="s">
        <v>1607</v>
      </c>
      <c r="C1002" t="s">
        <v>147</v>
      </c>
      <c r="D1002">
        <v>3.5</v>
      </c>
      <c r="E1002" t="s">
        <v>317</v>
      </c>
      <c r="F1002" t="s">
        <v>325</v>
      </c>
      <c r="G1002" t="s">
        <v>326</v>
      </c>
      <c r="H1002" t="s">
        <v>1611</v>
      </c>
      <c r="I1002">
        <v>0.49080000000000001</v>
      </c>
      <c r="J1002">
        <v>9.8429000000000003E-2</v>
      </c>
      <c r="K1002">
        <v>2.2888000000000002</v>
      </c>
      <c r="L1002">
        <v>2013.7</v>
      </c>
      <c r="M1002">
        <v>8.9535999999999998</v>
      </c>
      <c r="N1002">
        <v>98.585999999999999</v>
      </c>
      <c r="O1002">
        <v>1.0701000000000001</v>
      </c>
      <c r="P1002">
        <v>1976.3</v>
      </c>
      <c r="Q1002">
        <v>-4557.6000000000004</v>
      </c>
      <c r="R1002">
        <v>0.89292000000000005</v>
      </c>
      <c r="S1002">
        <v>0.88507999999999998</v>
      </c>
      <c r="T1002">
        <v>12.426</v>
      </c>
      <c r="U1002">
        <v>5.3323</v>
      </c>
      <c r="V1002">
        <v>0.75704000000000005</v>
      </c>
      <c r="W1002">
        <v>0.74546999999999997</v>
      </c>
      <c r="X1002">
        <v>18.716000000000001</v>
      </c>
      <c r="Y1002">
        <v>11.906000000000001</v>
      </c>
      <c r="Z1002">
        <v>0.61282000000000003</v>
      </c>
      <c r="AA1002">
        <v>0.59438000000000002</v>
      </c>
      <c r="AB1002">
        <v>23.626999999999999</v>
      </c>
      <c r="AC1002">
        <v>19.774999999999999</v>
      </c>
      <c r="AD1002">
        <v>45</v>
      </c>
      <c r="AE1002">
        <v>31</v>
      </c>
      <c r="AF1002">
        <v>1.3592</v>
      </c>
      <c r="AG1002">
        <v>1.0142999999999999E-2</v>
      </c>
      <c r="AH1002">
        <v>1.3491</v>
      </c>
      <c r="AI1002">
        <v>37</v>
      </c>
      <c r="AJ1002">
        <v>3</v>
      </c>
      <c r="AK1002">
        <v>36</v>
      </c>
      <c r="AL1002">
        <v>0</v>
      </c>
      <c r="AM1002">
        <v>0</v>
      </c>
      <c r="AN1002">
        <v>1</v>
      </c>
      <c r="AO1002">
        <v>0.95730000000000004</v>
      </c>
      <c r="AP1002">
        <v>0</v>
      </c>
      <c r="AQ1002">
        <v>0</v>
      </c>
      <c r="AR1002" t="s">
        <v>95</v>
      </c>
      <c r="AS1002" t="s">
        <v>95</v>
      </c>
      <c r="AT1002" t="s">
        <v>95</v>
      </c>
      <c r="AU1002" t="s">
        <v>95</v>
      </c>
      <c r="AV1002" t="s">
        <v>95</v>
      </c>
      <c r="AW1002" t="s">
        <v>95</v>
      </c>
      <c r="AX1002" t="s">
        <v>95</v>
      </c>
      <c r="AY1002" t="s">
        <v>95</v>
      </c>
      <c r="AZ1002" t="s">
        <v>95</v>
      </c>
      <c r="BA1002" t="s">
        <v>95</v>
      </c>
      <c r="BB1002" t="s">
        <v>95</v>
      </c>
      <c r="BC1002" t="s">
        <v>95</v>
      </c>
      <c r="BD1002" t="s">
        <v>95</v>
      </c>
      <c r="BE1002">
        <v>2</v>
      </c>
      <c r="BF1002" t="s">
        <v>1732</v>
      </c>
      <c r="BG1002" t="s">
        <v>1730</v>
      </c>
      <c r="BI1002">
        <v>0</v>
      </c>
      <c r="BJ1002" t="s">
        <v>132</v>
      </c>
      <c r="BK1002" t="s">
        <v>133</v>
      </c>
      <c r="BL1002">
        <v>1</v>
      </c>
      <c r="BM1002">
        <v>1</v>
      </c>
      <c r="BN1002">
        <v>0</v>
      </c>
      <c r="BO1002">
        <v>0</v>
      </c>
      <c r="BP1002">
        <v>0</v>
      </c>
      <c r="BQ1002">
        <v>0</v>
      </c>
      <c r="BY1002">
        <v>1115</v>
      </c>
      <c r="CG1002" s="4">
        <v>1</v>
      </c>
      <c r="CH1002" s="4">
        <v>1</v>
      </c>
      <c r="CI1002" s="5">
        <v>0</v>
      </c>
      <c r="CJ1002" s="5">
        <v>0</v>
      </c>
      <c r="CK1002" s="5">
        <v>0</v>
      </c>
      <c r="CL1002" s="5">
        <v>0</v>
      </c>
    </row>
    <row r="1003" spans="1:90" hidden="1" x14ac:dyDescent="0.2">
      <c r="A1003" t="s">
        <v>1733</v>
      </c>
      <c r="B1003" t="s">
        <v>1607</v>
      </c>
      <c r="C1003" t="s">
        <v>147</v>
      </c>
      <c r="D1003">
        <v>3.5</v>
      </c>
      <c r="E1003" t="s">
        <v>317</v>
      </c>
      <c r="F1003" t="s">
        <v>328</v>
      </c>
      <c r="G1003" t="s">
        <v>329</v>
      </c>
      <c r="H1003" t="s">
        <v>1611</v>
      </c>
      <c r="I1003">
        <v>21.04</v>
      </c>
      <c r="J1003">
        <v>8.3810999999999997E-2</v>
      </c>
      <c r="K1003">
        <v>12.29</v>
      </c>
      <c r="L1003">
        <v>2011</v>
      </c>
      <c r="M1003">
        <v>0.20885999999999999</v>
      </c>
      <c r="N1003">
        <v>439.44</v>
      </c>
      <c r="O1003">
        <v>9.4749E-2</v>
      </c>
      <c r="P1003">
        <v>1920.1</v>
      </c>
      <c r="Q1003">
        <v>-24466</v>
      </c>
      <c r="R1003">
        <v>0.53776999999999997</v>
      </c>
      <c r="S1003">
        <v>0.50395000000000001</v>
      </c>
      <c r="T1003">
        <v>178.54</v>
      </c>
      <c r="U1003">
        <v>85.284999999999997</v>
      </c>
      <c r="V1003">
        <v>0.40540999999999999</v>
      </c>
      <c r="W1003">
        <v>0.37708999999999998</v>
      </c>
      <c r="X1003">
        <v>202.49</v>
      </c>
      <c r="Y1003">
        <v>121.36</v>
      </c>
      <c r="Z1003">
        <v>0.36942000000000003</v>
      </c>
      <c r="AA1003">
        <v>0.33939999999999998</v>
      </c>
      <c r="AB1003">
        <v>208.53</v>
      </c>
      <c r="AC1003">
        <v>139.27000000000001</v>
      </c>
      <c r="AD1003">
        <v>45</v>
      </c>
      <c r="AE1003">
        <v>30</v>
      </c>
      <c r="AF1003">
        <v>2.895</v>
      </c>
      <c r="AG1003">
        <v>1.6498000000000001E-3</v>
      </c>
      <c r="AH1003">
        <v>2.8934000000000002</v>
      </c>
      <c r="AI1003">
        <v>37</v>
      </c>
      <c r="AJ1003">
        <v>4</v>
      </c>
      <c r="AK1003">
        <v>31</v>
      </c>
      <c r="AL1003">
        <v>1</v>
      </c>
      <c r="AM1003">
        <v>1</v>
      </c>
      <c r="AN1003">
        <v>1</v>
      </c>
      <c r="AO1003">
        <v>0.59248000000000001</v>
      </c>
      <c r="AP1003">
        <v>0</v>
      </c>
      <c r="AQ1003">
        <v>0</v>
      </c>
      <c r="AR1003" t="s">
        <v>94</v>
      </c>
      <c r="AS1003" t="s">
        <v>95</v>
      </c>
      <c r="AT1003" t="s">
        <v>95</v>
      </c>
      <c r="AU1003" t="s">
        <v>94</v>
      </c>
      <c r="AV1003" t="s">
        <v>94</v>
      </c>
      <c r="AW1003" t="s">
        <v>94</v>
      </c>
      <c r="AX1003" t="s">
        <v>94</v>
      </c>
      <c r="AY1003" t="s">
        <v>95</v>
      </c>
      <c r="AZ1003" t="s">
        <v>95</v>
      </c>
      <c r="BA1003" t="s">
        <v>94</v>
      </c>
      <c r="BB1003" t="s">
        <v>94</v>
      </c>
      <c r="BC1003" t="s">
        <v>94</v>
      </c>
      <c r="BD1003" t="s">
        <v>94</v>
      </c>
      <c r="BE1003">
        <v>3</v>
      </c>
      <c r="BG1003" t="s">
        <v>1730</v>
      </c>
      <c r="BI1003">
        <v>0</v>
      </c>
      <c r="BJ1003" t="s">
        <v>132</v>
      </c>
      <c r="BK1003" t="s">
        <v>133</v>
      </c>
      <c r="BL1003">
        <v>1</v>
      </c>
      <c r="BM1003">
        <v>1</v>
      </c>
      <c r="BN1003">
        <v>0</v>
      </c>
      <c r="BO1003">
        <v>0</v>
      </c>
      <c r="BP1003">
        <v>0</v>
      </c>
      <c r="BQ1003">
        <v>0</v>
      </c>
      <c r="BY1003">
        <v>1116</v>
      </c>
      <c r="CG1003" s="4">
        <v>1</v>
      </c>
      <c r="CH1003" s="4">
        <v>1</v>
      </c>
      <c r="CI1003" s="5">
        <v>0</v>
      </c>
      <c r="CJ1003" s="5">
        <v>0</v>
      </c>
      <c r="CK1003" s="5">
        <v>0</v>
      </c>
      <c r="CL1003" s="5">
        <v>0</v>
      </c>
    </row>
    <row r="1004" spans="1:90" hidden="1" x14ac:dyDescent="0.2">
      <c r="A1004" t="s">
        <v>1734</v>
      </c>
      <c r="B1004" t="s">
        <v>1607</v>
      </c>
      <c r="C1004" t="s">
        <v>147</v>
      </c>
      <c r="D1004">
        <v>3.5</v>
      </c>
      <c r="E1004" t="s">
        <v>317</v>
      </c>
      <c r="F1004" t="s">
        <v>331</v>
      </c>
      <c r="G1004" t="s">
        <v>329</v>
      </c>
      <c r="H1004" t="s">
        <v>1611</v>
      </c>
      <c r="I1004">
        <v>0.4022</v>
      </c>
      <c r="J1004">
        <v>6.0428999999999997E-2</v>
      </c>
      <c r="K1004">
        <v>99.712999999999994</v>
      </c>
      <c r="L1004">
        <v>2008.1</v>
      </c>
      <c r="M1004">
        <v>10.926</v>
      </c>
      <c r="N1004">
        <v>3526.3</v>
      </c>
      <c r="O1004">
        <v>7.8830999999999998E-2</v>
      </c>
      <c r="P1004">
        <v>1844.6</v>
      </c>
      <c r="Q1004" s="1">
        <v>-198340</v>
      </c>
      <c r="R1004">
        <v>0.34795999999999999</v>
      </c>
      <c r="S1004">
        <v>0.30025000000000002</v>
      </c>
      <c r="T1004">
        <v>2027.4</v>
      </c>
      <c r="U1004">
        <v>922.16</v>
      </c>
      <c r="V1004">
        <v>0.23685</v>
      </c>
      <c r="W1004">
        <v>0.20050999999999999</v>
      </c>
      <c r="X1004">
        <v>2193.4</v>
      </c>
      <c r="Y1004">
        <v>1181.5</v>
      </c>
      <c r="Z1004">
        <v>0.26601999999999998</v>
      </c>
      <c r="AA1004">
        <v>0.23107</v>
      </c>
      <c r="AB1004">
        <v>2151</v>
      </c>
      <c r="AC1004">
        <v>1185.8</v>
      </c>
      <c r="AD1004">
        <v>45</v>
      </c>
      <c r="AE1004">
        <v>32</v>
      </c>
      <c r="AF1004">
        <v>4.0324999999999998</v>
      </c>
      <c r="AG1004">
        <v>2.0560000000000001E-4</v>
      </c>
      <c r="AH1004">
        <v>4.0323000000000002</v>
      </c>
      <c r="AI1004">
        <v>37</v>
      </c>
      <c r="AJ1004">
        <v>7</v>
      </c>
      <c r="AK1004">
        <v>31</v>
      </c>
      <c r="AL1004">
        <v>1</v>
      </c>
      <c r="AM1004">
        <v>1</v>
      </c>
      <c r="AN1004">
        <v>1</v>
      </c>
      <c r="AO1004">
        <v>0.51695000000000002</v>
      </c>
      <c r="AP1004">
        <v>0</v>
      </c>
      <c r="AQ1004">
        <v>0</v>
      </c>
      <c r="AR1004" t="s">
        <v>94</v>
      </c>
      <c r="AS1004" t="s">
        <v>95</v>
      </c>
      <c r="AT1004" t="s">
        <v>95</v>
      </c>
      <c r="AU1004" t="s">
        <v>94</v>
      </c>
      <c r="AV1004" t="s">
        <v>94</v>
      </c>
      <c r="AW1004" t="s">
        <v>94</v>
      </c>
      <c r="AX1004" t="s">
        <v>94</v>
      </c>
      <c r="AY1004" t="s">
        <v>95</v>
      </c>
      <c r="AZ1004" t="s">
        <v>94</v>
      </c>
      <c r="BA1004" t="s">
        <v>94</v>
      </c>
      <c r="BB1004" t="s">
        <v>94</v>
      </c>
      <c r="BC1004" t="s">
        <v>94</v>
      </c>
      <c r="BD1004" t="s">
        <v>94</v>
      </c>
      <c r="BE1004">
        <v>3</v>
      </c>
      <c r="BG1004" t="s">
        <v>1730</v>
      </c>
      <c r="BI1004">
        <v>0</v>
      </c>
      <c r="BJ1004" t="s">
        <v>132</v>
      </c>
      <c r="BK1004" t="s">
        <v>133</v>
      </c>
      <c r="BL1004">
        <v>1</v>
      </c>
      <c r="BM1004">
        <v>1</v>
      </c>
      <c r="BN1004">
        <v>0</v>
      </c>
      <c r="BO1004">
        <v>0</v>
      </c>
      <c r="BP1004">
        <v>0</v>
      </c>
      <c r="BQ1004">
        <v>0</v>
      </c>
      <c r="BY1004">
        <v>1117</v>
      </c>
      <c r="CG1004" s="4">
        <v>1</v>
      </c>
      <c r="CH1004" s="4">
        <v>1</v>
      </c>
      <c r="CI1004" s="5">
        <v>0</v>
      </c>
      <c r="CJ1004" s="5">
        <v>0</v>
      </c>
      <c r="CK1004" s="5">
        <v>0</v>
      </c>
      <c r="CL1004" s="5">
        <v>0</v>
      </c>
    </row>
    <row r="1005" spans="1:90" hidden="1" x14ac:dyDescent="0.2">
      <c r="A1005" t="s">
        <v>1735</v>
      </c>
      <c r="B1005" t="s">
        <v>1607</v>
      </c>
      <c r="C1005" t="s">
        <v>147</v>
      </c>
      <c r="D1005">
        <v>3.5</v>
      </c>
      <c r="E1005" t="s">
        <v>317</v>
      </c>
      <c r="F1005" t="s">
        <v>333</v>
      </c>
      <c r="G1005" t="s">
        <v>326</v>
      </c>
      <c r="H1005" t="s">
        <v>1611</v>
      </c>
      <c r="I1005">
        <v>0.38624999999999998</v>
      </c>
      <c r="J1005">
        <v>8.7720000000000006E-2</v>
      </c>
      <c r="K1005">
        <v>4.1345000000000001</v>
      </c>
      <c r="L1005">
        <v>2012.7</v>
      </c>
      <c r="M1005">
        <v>11.377000000000001</v>
      </c>
      <c r="N1005">
        <v>172.84</v>
      </c>
      <c r="O1005">
        <v>0.29765000000000003</v>
      </c>
      <c r="P1005">
        <v>1949.7</v>
      </c>
      <c r="Q1005">
        <v>-8229.2000000000007</v>
      </c>
      <c r="R1005">
        <v>0.88236999999999999</v>
      </c>
      <c r="S1005">
        <v>0.87375999999999998</v>
      </c>
      <c r="T1005">
        <v>22.599</v>
      </c>
      <c r="U1005">
        <v>10.414</v>
      </c>
      <c r="V1005">
        <v>0.76780999999999999</v>
      </c>
      <c r="W1005">
        <v>0.75675000000000003</v>
      </c>
      <c r="X1005">
        <v>31.751000000000001</v>
      </c>
      <c r="Y1005">
        <v>19.811</v>
      </c>
      <c r="Z1005">
        <v>0.66408</v>
      </c>
      <c r="AA1005">
        <v>0.64809000000000005</v>
      </c>
      <c r="AB1005">
        <v>38.19</v>
      </c>
      <c r="AC1005">
        <v>32.04</v>
      </c>
      <c r="AD1005">
        <v>45</v>
      </c>
      <c r="AE1005">
        <v>42</v>
      </c>
      <c r="AF1005">
        <v>1.3422000000000001</v>
      </c>
      <c r="AG1005">
        <v>5.7854999999999998E-3</v>
      </c>
      <c r="AH1005">
        <v>1.3365</v>
      </c>
      <c r="AI1005">
        <v>45</v>
      </c>
      <c r="AJ1005">
        <v>3</v>
      </c>
      <c r="AK1005">
        <v>44</v>
      </c>
      <c r="AL1005">
        <v>0</v>
      </c>
      <c r="AM1005">
        <v>0</v>
      </c>
      <c r="AN1005">
        <v>1</v>
      </c>
      <c r="AO1005">
        <v>0.95979999999999999</v>
      </c>
      <c r="AP1005">
        <v>0</v>
      </c>
      <c r="AQ1005">
        <v>0</v>
      </c>
      <c r="AR1005" t="s">
        <v>95</v>
      </c>
      <c r="AS1005" t="s">
        <v>95</v>
      </c>
      <c r="AT1005" t="s">
        <v>95</v>
      </c>
      <c r="AU1005" t="s">
        <v>95</v>
      </c>
      <c r="AV1005" t="s">
        <v>95</v>
      </c>
      <c r="AW1005" t="s">
        <v>95</v>
      </c>
      <c r="AX1005" t="s">
        <v>95</v>
      </c>
      <c r="AY1005" t="s">
        <v>95</v>
      </c>
      <c r="AZ1005" t="s">
        <v>95</v>
      </c>
      <c r="BA1005" t="s">
        <v>95</v>
      </c>
      <c r="BB1005" t="s">
        <v>95</v>
      </c>
      <c r="BC1005" t="s">
        <v>95</v>
      </c>
      <c r="BD1005" t="s">
        <v>95</v>
      </c>
      <c r="BE1005">
        <v>2</v>
      </c>
      <c r="BF1005" t="s">
        <v>1732</v>
      </c>
      <c r="BG1005" t="s">
        <v>1730</v>
      </c>
      <c r="BI1005">
        <v>0</v>
      </c>
      <c r="BJ1005" t="s">
        <v>132</v>
      </c>
      <c r="BK1005" t="s">
        <v>133</v>
      </c>
      <c r="BL1005">
        <v>1</v>
      </c>
      <c r="BM1005">
        <v>1</v>
      </c>
      <c r="BN1005">
        <v>0</v>
      </c>
      <c r="BO1005">
        <v>0</v>
      </c>
      <c r="BP1005">
        <v>0</v>
      </c>
      <c r="BQ1005">
        <v>0</v>
      </c>
      <c r="BY1005">
        <v>1118</v>
      </c>
      <c r="CG1005" s="4">
        <v>1</v>
      </c>
      <c r="CH1005" s="4">
        <v>1</v>
      </c>
      <c r="CI1005" s="5">
        <v>0</v>
      </c>
      <c r="CJ1005" s="5">
        <v>0</v>
      </c>
      <c r="CK1005" s="5">
        <v>0</v>
      </c>
      <c r="CL1005" s="5">
        <v>0</v>
      </c>
    </row>
    <row r="1006" spans="1:90" hidden="1" x14ac:dyDescent="0.2">
      <c r="A1006" t="s">
        <v>1736</v>
      </c>
      <c r="B1006" t="s">
        <v>1607</v>
      </c>
      <c r="C1006" t="s">
        <v>147</v>
      </c>
      <c r="D1006">
        <v>3.5</v>
      </c>
      <c r="E1006" t="s">
        <v>317</v>
      </c>
      <c r="F1006" t="s">
        <v>335</v>
      </c>
      <c r="G1006" t="s">
        <v>336</v>
      </c>
      <c r="H1006" t="s">
        <v>1611</v>
      </c>
      <c r="I1006">
        <v>0.10897</v>
      </c>
      <c r="J1006">
        <v>8.7026000000000006E-2</v>
      </c>
      <c r="K1006">
        <v>376.14</v>
      </c>
      <c r="L1006">
        <v>2027.6</v>
      </c>
      <c r="M1006">
        <v>40.326000000000001</v>
      </c>
      <c r="N1006">
        <v>46180</v>
      </c>
      <c r="O1006">
        <v>1.1992000000000001E-3</v>
      </c>
      <c r="P1006">
        <v>1833.2</v>
      </c>
      <c r="Q1006" s="1">
        <v>-748070</v>
      </c>
      <c r="R1006">
        <v>0.99894000000000005</v>
      </c>
      <c r="S1006">
        <v>0.99885999999999997</v>
      </c>
      <c r="T1006">
        <v>173.09</v>
      </c>
      <c r="U1006">
        <v>148.58000000000001</v>
      </c>
      <c r="V1006">
        <v>0.99580999999999997</v>
      </c>
      <c r="W1006">
        <v>0.99560999999999999</v>
      </c>
      <c r="X1006">
        <v>343.74</v>
      </c>
      <c r="Y1006">
        <v>292.08999999999997</v>
      </c>
      <c r="Z1006">
        <v>0.84563999999999995</v>
      </c>
      <c r="AA1006">
        <v>0.83828999999999998</v>
      </c>
      <c r="AB1006">
        <v>2087.1</v>
      </c>
      <c r="AC1006">
        <v>1771.7</v>
      </c>
      <c r="AD1006">
        <v>45</v>
      </c>
      <c r="AE1006">
        <v>45</v>
      </c>
      <c r="AF1006">
        <v>0.40246999999999999</v>
      </c>
      <c r="AG1006">
        <v>1.9489E-4</v>
      </c>
      <c r="AH1006">
        <v>0.40228000000000003</v>
      </c>
      <c r="AI1006">
        <v>45</v>
      </c>
      <c r="AJ1006">
        <v>0</v>
      </c>
      <c r="AK1006">
        <v>44</v>
      </c>
      <c r="AL1006">
        <v>0</v>
      </c>
      <c r="AM1006">
        <v>0</v>
      </c>
      <c r="AN1006">
        <v>1</v>
      </c>
      <c r="AO1006">
        <v>0.92442999999999997</v>
      </c>
      <c r="AP1006">
        <v>0</v>
      </c>
      <c r="AQ1006">
        <v>0</v>
      </c>
      <c r="AR1006" t="s">
        <v>95</v>
      </c>
      <c r="AS1006" t="s">
        <v>95</v>
      </c>
      <c r="AT1006" t="s">
        <v>95</v>
      </c>
      <c r="AU1006" t="s">
        <v>95</v>
      </c>
      <c r="AV1006" t="s">
        <v>95</v>
      </c>
      <c r="AW1006" t="s">
        <v>95</v>
      </c>
      <c r="AX1006" t="s">
        <v>95</v>
      </c>
      <c r="AY1006" t="s">
        <v>95</v>
      </c>
      <c r="AZ1006" t="s">
        <v>95</v>
      </c>
      <c r="BA1006" t="s">
        <v>95</v>
      </c>
      <c r="BB1006" t="s">
        <v>95</v>
      </c>
      <c r="BC1006" t="s">
        <v>95</v>
      </c>
      <c r="BD1006" t="s">
        <v>95</v>
      </c>
      <c r="BH1006" t="s">
        <v>389</v>
      </c>
      <c r="BI1006">
        <v>1</v>
      </c>
      <c r="BJ1006" t="s">
        <v>97</v>
      </c>
      <c r="BK1006" t="s">
        <v>337</v>
      </c>
      <c r="BL1006">
        <v>0</v>
      </c>
      <c r="BM1006">
        <v>0</v>
      </c>
      <c r="BN1006">
        <v>0</v>
      </c>
      <c r="BO1006">
        <v>0</v>
      </c>
      <c r="BP1006">
        <v>0</v>
      </c>
      <c r="BQ1006">
        <v>0</v>
      </c>
      <c r="BY1006">
        <v>1119</v>
      </c>
      <c r="CG1006" s="4">
        <v>0</v>
      </c>
      <c r="CH1006" s="4">
        <v>0</v>
      </c>
      <c r="CI1006" s="5">
        <v>0</v>
      </c>
      <c r="CJ1006" s="5">
        <v>0</v>
      </c>
      <c r="CK1006" s="5">
        <v>0</v>
      </c>
      <c r="CL1006" s="5">
        <v>0</v>
      </c>
    </row>
    <row r="1007" spans="1:90" hidden="1" x14ac:dyDescent="0.2">
      <c r="A1007" t="s">
        <v>1737</v>
      </c>
      <c r="B1007" t="s">
        <v>1607</v>
      </c>
      <c r="C1007" t="s">
        <v>147</v>
      </c>
      <c r="D1007">
        <v>3.5</v>
      </c>
      <c r="E1007" t="s">
        <v>317</v>
      </c>
      <c r="F1007" t="s">
        <v>339</v>
      </c>
      <c r="G1007" t="s">
        <v>340</v>
      </c>
      <c r="H1007" t="s">
        <v>1611</v>
      </c>
      <c r="I1007">
        <v>0.10511</v>
      </c>
      <c r="J1007">
        <v>6.9646E-2</v>
      </c>
      <c r="K1007">
        <v>26.913</v>
      </c>
      <c r="L1007">
        <v>2019.8</v>
      </c>
      <c r="M1007">
        <v>41.807000000000002</v>
      </c>
      <c r="N1007">
        <v>2032.4</v>
      </c>
      <c r="O1007">
        <v>7.3233999999999994E-2</v>
      </c>
      <c r="P1007">
        <v>1883.1</v>
      </c>
      <c r="Q1007">
        <v>-53466</v>
      </c>
      <c r="R1007">
        <v>0.99182000000000003</v>
      </c>
      <c r="S1007">
        <v>0.99121999999999999</v>
      </c>
      <c r="T1007">
        <v>33.436</v>
      </c>
      <c r="U1007">
        <v>27.367999999999999</v>
      </c>
      <c r="V1007">
        <v>0.98033999999999999</v>
      </c>
      <c r="W1007">
        <v>0.97940000000000005</v>
      </c>
      <c r="X1007">
        <v>51.828000000000003</v>
      </c>
      <c r="Y1007">
        <v>36.725999999999999</v>
      </c>
      <c r="Z1007">
        <v>0.89424000000000003</v>
      </c>
      <c r="AA1007">
        <v>0.88919999999999999</v>
      </c>
      <c r="AB1007">
        <v>120.2</v>
      </c>
      <c r="AC1007">
        <v>105.71</v>
      </c>
      <c r="AD1007">
        <v>45</v>
      </c>
      <c r="AE1007">
        <v>45</v>
      </c>
      <c r="AF1007">
        <v>0.56435000000000002</v>
      </c>
      <c r="AG1007">
        <v>4.4282000000000002E-3</v>
      </c>
      <c r="AH1007">
        <v>0.55991999999999997</v>
      </c>
      <c r="AI1007">
        <v>45</v>
      </c>
      <c r="AJ1007">
        <v>0</v>
      </c>
      <c r="AK1007">
        <v>44</v>
      </c>
      <c r="AL1007">
        <v>0</v>
      </c>
      <c r="AM1007">
        <v>0</v>
      </c>
      <c r="AN1007">
        <v>0</v>
      </c>
      <c r="AO1007">
        <v>0.95065999999999995</v>
      </c>
      <c r="AP1007">
        <v>0</v>
      </c>
      <c r="AQ1007">
        <v>0</v>
      </c>
      <c r="AR1007" t="s">
        <v>95</v>
      </c>
      <c r="AS1007" t="s">
        <v>95</v>
      </c>
      <c r="AT1007" t="s">
        <v>95</v>
      </c>
      <c r="AU1007" t="s">
        <v>95</v>
      </c>
      <c r="AV1007" t="s">
        <v>95</v>
      </c>
      <c r="AW1007" t="s">
        <v>95</v>
      </c>
      <c r="AX1007" t="s">
        <v>95</v>
      </c>
      <c r="AY1007" t="s">
        <v>95</v>
      </c>
      <c r="AZ1007" t="s">
        <v>95</v>
      </c>
      <c r="BA1007" t="s">
        <v>95</v>
      </c>
      <c r="BB1007" t="s">
        <v>95</v>
      </c>
      <c r="BC1007" t="s">
        <v>95</v>
      </c>
      <c r="BD1007" t="s">
        <v>95</v>
      </c>
      <c r="BH1007" t="s">
        <v>341</v>
      </c>
      <c r="BI1007">
        <v>1</v>
      </c>
      <c r="BJ1007" t="s">
        <v>97</v>
      </c>
      <c r="BK1007" t="s">
        <v>138</v>
      </c>
      <c r="BL1007">
        <v>0</v>
      </c>
      <c r="BM1007">
        <v>0</v>
      </c>
      <c r="BN1007">
        <v>0</v>
      </c>
      <c r="BO1007">
        <v>0</v>
      </c>
      <c r="BP1007">
        <v>0</v>
      </c>
      <c r="BQ1007">
        <v>0</v>
      </c>
      <c r="BY1007">
        <v>1120</v>
      </c>
      <c r="CG1007" s="4">
        <v>0</v>
      </c>
      <c r="CH1007" s="4">
        <v>0</v>
      </c>
      <c r="CI1007" s="5">
        <v>0</v>
      </c>
      <c r="CJ1007" s="5">
        <v>0</v>
      </c>
      <c r="CK1007" s="5">
        <v>0</v>
      </c>
      <c r="CL1007" s="5">
        <v>0</v>
      </c>
    </row>
    <row r="1008" spans="1:90" hidden="1" x14ac:dyDescent="0.2">
      <c r="A1008" t="s">
        <v>1738</v>
      </c>
      <c r="B1008" t="s">
        <v>1607</v>
      </c>
      <c r="C1008" t="s">
        <v>147</v>
      </c>
      <c r="D1008">
        <v>3.5</v>
      </c>
      <c r="E1008" t="s">
        <v>317</v>
      </c>
      <c r="F1008" t="s">
        <v>343</v>
      </c>
      <c r="G1008" t="s">
        <v>344</v>
      </c>
      <c r="H1008" t="s">
        <v>1611</v>
      </c>
      <c r="I1008">
        <v>0.10511</v>
      </c>
      <c r="J1008">
        <v>6.9646E-2</v>
      </c>
      <c r="K1008">
        <v>26.913</v>
      </c>
      <c r="L1008">
        <v>2019.8</v>
      </c>
      <c r="M1008">
        <v>41.807000000000002</v>
      </c>
      <c r="N1008">
        <v>2032.4</v>
      </c>
      <c r="O1008">
        <v>7.3233999999999994E-2</v>
      </c>
      <c r="P1008">
        <v>1883.1</v>
      </c>
      <c r="Q1008">
        <v>-53466</v>
      </c>
      <c r="R1008">
        <v>0.99182000000000003</v>
      </c>
      <c r="S1008">
        <v>0.99121999999999999</v>
      </c>
      <c r="T1008">
        <v>33.436</v>
      </c>
      <c r="U1008">
        <v>27.367999999999999</v>
      </c>
      <c r="V1008">
        <v>0.98033999999999999</v>
      </c>
      <c r="W1008">
        <v>0.97940000000000005</v>
      </c>
      <c r="X1008">
        <v>51.828000000000003</v>
      </c>
      <c r="Y1008">
        <v>36.725999999999999</v>
      </c>
      <c r="Z1008">
        <v>0.89424000000000003</v>
      </c>
      <c r="AA1008">
        <v>0.88919999999999999</v>
      </c>
      <c r="AB1008">
        <v>120.2</v>
      </c>
      <c r="AC1008">
        <v>105.71</v>
      </c>
      <c r="AD1008">
        <v>45</v>
      </c>
      <c r="AE1008">
        <v>45</v>
      </c>
      <c r="AF1008">
        <v>0.56435000000000002</v>
      </c>
      <c r="AG1008">
        <v>4.4282000000000002E-3</v>
      </c>
      <c r="AH1008">
        <v>0.55991999999999997</v>
      </c>
      <c r="AI1008">
        <v>45</v>
      </c>
      <c r="AJ1008">
        <v>0</v>
      </c>
      <c r="AK1008">
        <v>44</v>
      </c>
      <c r="AL1008">
        <v>0</v>
      </c>
      <c r="AM1008">
        <v>0</v>
      </c>
      <c r="AN1008">
        <v>0</v>
      </c>
      <c r="AO1008">
        <v>0.95065999999999995</v>
      </c>
      <c r="AP1008">
        <v>0</v>
      </c>
      <c r="AQ1008">
        <v>0</v>
      </c>
      <c r="AR1008" t="s">
        <v>95</v>
      </c>
      <c r="AS1008" t="s">
        <v>95</v>
      </c>
      <c r="AT1008" t="s">
        <v>95</v>
      </c>
      <c r="AU1008" t="s">
        <v>95</v>
      </c>
      <c r="AV1008" t="s">
        <v>95</v>
      </c>
      <c r="AW1008" t="s">
        <v>95</v>
      </c>
      <c r="AX1008" t="s">
        <v>95</v>
      </c>
      <c r="AY1008" t="s">
        <v>95</v>
      </c>
      <c r="AZ1008" t="s">
        <v>95</v>
      </c>
      <c r="BA1008" t="s">
        <v>95</v>
      </c>
      <c r="BB1008" t="s">
        <v>95</v>
      </c>
      <c r="BC1008" t="s">
        <v>95</v>
      </c>
      <c r="BD1008" t="s">
        <v>95</v>
      </c>
      <c r="BH1008" t="s">
        <v>345</v>
      </c>
      <c r="BI1008">
        <v>1</v>
      </c>
      <c r="BJ1008" t="s">
        <v>97</v>
      </c>
      <c r="BK1008" t="s">
        <v>180</v>
      </c>
      <c r="BL1008">
        <v>0</v>
      </c>
      <c r="BM1008">
        <v>0</v>
      </c>
      <c r="BN1008">
        <v>0</v>
      </c>
      <c r="BO1008">
        <v>0</v>
      </c>
      <c r="BP1008">
        <v>0</v>
      </c>
      <c r="BQ1008">
        <v>0</v>
      </c>
      <c r="BY1008">
        <v>1121</v>
      </c>
      <c r="CG1008" s="4">
        <v>0</v>
      </c>
      <c r="CH1008" s="4">
        <v>0</v>
      </c>
      <c r="CI1008" s="5">
        <v>0</v>
      </c>
      <c r="CJ1008" s="5">
        <v>0</v>
      </c>
      <c r="CK1008" s="5">
        <v>0</v>
      </c>
      <c r="CL1008" s="5">
        <v>0</v>
      </c>
    </row>
    <row r="1009" spans="1:91" hidden="1" x14ac:dyDescent="0.2">
      <c r="A1009" t="s">
        <v>1739</v>
      </c>
      <c r="B1009" t="s">
        <v>1607</v>
      </c>
      <c r="C1009" t="s">
        <v>147</v>
      </c>
      <c r="D1009">
        <v>3.5</v>
      </c>
      <c r="E1009" t="s">
        <v>317</v>
      </c>
      <c r="F1009" t="s">
        <v>347</v>
      </c>
      <c r="G1009" t="s">
        <v>348</v>
      </c>
      <c r="H1009" t="s">
        <v>1611</v>
      </c>
      <c r="I1009">
        <v>8.0546999999999994E-2</v>
      </c>
      <c r="J1009">
        <v>8.0546000000000006E-2</v>
      </c>
      <c r="K1009">
        <v>1.5789</v>
      </c>
      <c r="L1009">
        <v>2153.3000000000002</v>
      </c>
      <c r="M1009">
        <v>54.558</v>
      </c>
      <c r="N1009" s="1">
        <v>4196900</v>
      </c>
      <c r="O1009">
        <v>1.1329</v>
      </c>
      <c r="P1009">
        <v>1965.5</v>
      </c>
      <c r="Q1009">
        <v>-3131.1</v>
      </c>
      <c r="R1009">
        <v>0.92295000000000005</v>
      </c>
      <c r="S1009">
        <v>0.91635</v>
      </c>
      <c r="T1009">
        <v>5.7502000000000004</v>
      </c>
      <c r="U1009">
        <v>4.5148999999999999</v>
      </c>
      <c r="V1009">
        <v>0.92296</v>
      </c>
      <c r="W1009">
        <v>0.91866999999999999</v>
      </c>
      <c r="X1009">
        <v>5.7502000000000004</v>
      </c>
      <c r="Y1009">
        <v>4.5148999999999999</v>
      </c>
      <c r="Z1009">
        <v>0.73582000000000003</v>
      </c>
      <c r="AA1009">
        <v>0.72114999999999996</v>
      </c>
      <c r="AB1009">
        <v>10.648</v>
      </c>
      <c r="AC1009">
        <v>8.7417999999999996</v>
      </c>
      <c r="AD1009">
        <v>39</v>
      </c>
      <c r="AE1009">
        <v>39</v>
      </c>
      <c r="AF1009" s="1">
        <v>1.8108999999999999E-5</v>
      </c>
      <c r="AG1009" s="1">
        <v>1.4296E-6</v>
      </c>
      <c r="AH1009" s="1">
        <v>1.6679000000000001E-5</v>
      </c>
      <c r="AI1009">
        <v>39</v>
      </c>
      <c r="AJ1009">
        <v>0</v>
      </c>
      <c r="AK1009">
        <v>37</v>
      </c>
      <c r="AL1009">
        <v>0</v>
      </c>
      <c r="AM1009">
        <v>0</v>
      </c>
      <c r="AN1009">
        <v>0</v>
      </c>
      <c r="AO1009">
        <v>0.90695999999999999</v>
      </c>
      <c r="AP1009">
        <v>0</v>
      </c>
      <c r="AQ1009">
        <v>1</v>
      </c>
      <c r="AR1009" t="s">
        <v>95</v>
      </c>
      <c r="AS1009" t="s">
        <v>95</v>
      </c>
      <c r="AT1009" t="s">
        <v>95</v>
      </c>
      <c r="AU1009" t="s">
        <v>95</v>
      </c>
      <c r="AV1009" t="s">
        <v>95</v>
      </c>
      <c r="AW1009" t="s">
        <v>95</v>
      </c>
      <c r="AX1009" t="s">
        <v>95</v>
      </c>
      <c r="AY1009" t="s">
        <v>94</v>
      </c>
      <c r="AZ1009" t="s">
        <v>95</v>
      </c>
      <c r="BA1009" t="s">
        <v>94</v>
      </c>
      <c r="BB1009" t="s">
        <v>95</v>
      </c>
      <c r="BC1009" t="s">
        <v>94</v>
      </c>
      <c r="BD1009" t="s">
        <v>95</v>
      </c>
      <c r="BH1009" t="s">
        <v>341</v>
      </c>
      <c r="BI1009">
        <v>1</v>
      </c>
      <c r="BJ1009" t="s">
        <v>97</v>
      </c>
      <c r="BK1009" t="s">
        <v>138</v>
      </c>
      <c r="BL1009">
        <v>0</v>
      </c>
      <c r="BM1009">
        <v>0</v>
      </c>
      <c r="BN1009">
        <v>0</v>
      </c>
      <c r="BO1009">
        <v>0</v>
      </c>
      <c r="BP1009">
        <v>0</v>
      </c>
      <c r="BQ1009">
        <v>0</v>
      </c>
      <c r="BY1009">
        <v>1122</v>
      </c>
      <c r="CG1009" s="4">
        <v>0</v>
      </c>
      <c r="CH1009" s="4">
        <v>0</v>
      </c>
      <c r="CI1009" s="5">
        <v>0</v>
      </c>
      <c r="CJ1009" s="5">
        <v>0</v>
      </c>
      <c r="CK1009" s="5">
        <v>0</v>
      </c>
      <c r="CL1009" s="5">
        <v>0</v>
      </c>
    </row>
    <row r="1010" spans="1:91" hidden="1" x14ac:dyDescent="0.2">
      <c r="A1010" t="s">
        <v>1740</v>
      </c>
      <c r="B1010" t="s">
        <v>1607</v>
      </c>
      <c r="C1010" t="s">
        <v>147</v>
      </c>
      <c r="D1010">
        <v>3.5</v>
      </c>
      <c r="E1010" t="s">
        <v>317</v>
      </c>
      <c r="F1010" t="s">
        <v>350</v>
      </c>
      <c r="G1010" t="s">
        <v>351</v>
      </c>
      <c r="H1010" t="s">
        <v>1611</v>
      </c>
      <c r="I1010">
        <v>0.28232000000000002</v>
      </c>
      <c r="J1010">
        <v>0.15978999999999999</v>
      </c>
      <c r="K1010">
        <v>18.324000000000002</v>
      </c>
      <c r="L1010">
        <v>2020.2</v>
      </c>
      <c r="M1010">
        <v>15.566000000000001</v>
      </c>
      <c r="N1010">
        <v>1538</v>
      </c>
      <c r="O1010">
        <v>1.3854E-3</v>
      </c>
      <c r="P1010">
        <v>1938.2</v>
      </c>
      <c r="Q1010">
        <v>-36505</v>
      </c>
      <c r="R1010">
        <v>0.999</v>
      </c>
      <c r="S1010">
        <v>0.99892999999999998</v>
      </c>
      <c r="T1010">
        <v>9.8603000000000005</v>
      </c>
      <c r="U1010">
        <v>6.6066000000000003</v>
      </c>
      <c r="V1010">
        <v>0.98477000000000003</v>
      </c>
      <c r="W1010">
        <v>0.98404000000000003</v>
      </c>
      <c r="X1010">
        <v>38.488</v>
      </c>
      <c r="Y1010">
        <v>24.922000000000001</v>
      </c>
      <c r="Z1010">
        <v>0.58238999999999996</v>
      </c>
      <c r="AA1010">
        <v>0.5625</v>
      </c>
      <c r="AB1010">
        <v>201.52</v>
      </c>
      <c r="AC1010">
        <v>164.13</v>
      </c>
      <c r="AD1010">
        <v>45</v>
      </c>
      <c r="AE1010">
        <v>37</v>
      </c>
      <c r="AF1010">
        <v>0.72043999999999997</v>
      </c>
      <c r="AG1010">
        <v>6.5021000000000002E-4</v>
      </c>
      <c r="AH1010">
        <v>0.71979000000000004</v>
      </c>
      <c r="AI1010">
        <v>37</v>
      </c>
      <c r="AJ1010">
        <v>0</v>
      </c>
      <c r="AK1010">
        <v>36</v>
      </c>
      <c r="AL1010">
        <v>0</v>
      </c>
      <c r="AM1010">
        <v>0</v>
      </c>
      <c r="AN1010">
        <v>1</v>
      </c>
      <c r="AO1010">
        <v>0.88697000000000004</v>
      </c>
      <c r="AP1010">
        <v>0</v>
      </c>
      <c r="AQ1010">
        <v>0</v>
      </c>
      <c r="AR1010" t="s">
        <v>95</v>
      </c>
      <c r="AS1010" t="s">
        <v>95</v>
      </c>
      <c r="AT1010" t="s">
        <v>95</v>
      </c>
      <c r="AU1010" t="s">
        <v>95</v>
      </c>
      <c r="AV1010" t="s">
        <v>95</v>
      </c>
      <c r="AW1010" t="s">
        <v>95</v>
      </c>
      <c r="AX1010" t="s">
        <v>95</v>
      </c>
      <c r="AY1010" t="s">
        <v>95</v>
      </c>
      <c r="AZ1010" t="s">
        <v>95</v>
      </c>
      <c r="BA1010" t="s">
        <v>95</v>
      </c>
      <c r="BB1010" t="s">
        <v>95</v>
      </c>
      <c r="BC1010" t="s">
        <v>96</v>
      </c>
      <c r="BD1010" t="s">
        <v>95</v>
      </c>
      <c r="BI1010">
        <v>0</v>
      </c>
      <c r="BJ1010" t="s">
        <v>137</v>
      </c>
      <c r="BK1010" t="s">
        <v>180</v>
      </c>
      <c r="BL1010">
        <v>1</v>
      </c>
      <c r="BM1010">
        <v>1</v>
      </c>
      <c r="BN1010">
        <v>0</v>
      </c>
      <c r="BO1010">
        <v>0</v>
      </c>
      <c r="BP1010">
        <v>0</v>
      </c>
      <c r="BQ1010">
        <v>0</v>
      </c>
      <c r="BY1010">
        <v>1123</v>
      </c>
      <c r="CG1010" s="4">
        <v>1</v>
      </c>
      <c r="CH1010" s="4">
        <v>1</v>
      </c>
      <c r="CI1010" s="5">
        <v>0</v>
      </c>
      <c r="CJ1010" s="5">
        <v>0</v>
      </c>
      <c r="CK1010" s="5">
        <v>0</v>
      </c>
      <c r="CL1010" s="5">
        <v>0</v>
      </c>
    </row>
    <row r="1011" spans="1:91" hidden="1" x14ac:dyDescent="0.2">
      <c r="A1011" t="s">
        <v>1741</v>
      </c>
      <c r="B1011" t="s">
        <v>1607</v>
      </c>
      <c r="C1011" t="s">
        <v>147</v>
      </c>
      <c r="D1011">
        <v>3.5</v>
      </c>
      <c r="E1011" t="s">
        <v>317</v>
      </c>
      <c r="F1011" t="s">
        <v>353</v>
      </c>
      <c r="G1011" t="s">
        <v>354</v>
      </c>
      <c r="H1011" t="s">
        <v>1611</v>
      </c>
      <c r="I1011">
        <v>0.26824999999999999</v>
      </c>
      <c r="J1011">
        <v>0.16683999999999999</v>
      </c>
      <c r="K1011">
        <v>2.2298</v>
      </c>
      <c r="L1011">
        <v>2018.2</v>
      </c>
      <c r="M1011">
        <v>16.382000000000001</v>
      </c>
      <c r="N1011">
        <v>188.37</v>
      </c>
      <c r="O1011">
        <v>0.48414000000000001</v>
      </c>
      <c r="P1011">
        <v>1987</v>
      </c>
      <c r="Q1011">
        <v>-4440</v>
      </c>
      <c r="R1011">
        <v>0.99261999999999995</v>
      </c>
      <c r="S1011">
        <v>0.99204000000000003</v>
      </c>
      <c r="T1011">
        <v>3.0154000000000001</v>
      </c>
      <c r="U1011">
        <v>1.9706999999999999</v>
      </c>
      <c r="V1011">
        <v>0.98302999999999996</v>
      </c>
      <c r="W1011">
        <v>0.98216000000000003</v>
      </c>
      <c r="X1011">
        <v>4.5723000000000003</v>
      </c>
      <c r="Y1011">
        <v>2.9316</v>
      </c>
      <c r="Z1011">
        <v>0.59297999999999995</v>
      </c>
      <c r="AA1011">
        <v>0.57211000000000001</v>
      </c>
      <c r="AB1011">
        <v>22.391999999999999</v>
      </c>
      <c r="AC1011">
        <v>18.459</v>
      </c>
      <c r="AD1011">
        <v>42</v>
      </c>
      <c r="AE1011">
        <v>28</v>
      </c>
      <c r="AF1011">
        <v>0.71135000000000004</v>
      </c>
      <c r="AG1011">
        <v>5.3086000000000001E-3</v>
      </c>
      <c r="AH1011">
        <v>0.70604999999999996</v>
      </c>
      <c r="AI1011">
        <v>34</v>
      </c>
      <c r="AJ1011">
        <v>0</v>
      </c>
      <c r="AK1011">
        <v>33</v>
      </c>
      <c r="AL1011">
        <v>0</v>
      </c>
      <c r="AM1011">
        <v>0</v>
      </c>
      <c r="AN1011">
        <v>1</v>
      </c>
      <c r="AO1011">
        <v>0.85558000000000001</v>
      </c>
      <c r="AP1011">
        <v>0</v>
      </c>
      <c r="AQ1011">
        <v>0</v>
      </c>
      <c r="AR1011" t="s">
        <v>95</v>
      </c>
      <c r="AS1011" t="s">
        <v>95</v>
      </c>
      <c r="AT1011" t="s">
        <v>95</v>
      </c>
      <c r="AU1011" t="s">
        <v>95</v>
      </c>
      <c r="AV1011" t="s">
        <v>95</v>
      </c>
      <c r="AW1011" t="s">
        <v>95</v>
      </c>
      <c r="AX1011" t="s">
        <v>95</v>
      </c>
      <c r="AY1011" t="s">
        <v>95</v>
      </c>
      <c r="AZ1011" t="s">
        <v>95</v>
      </c>
      <c r="BA1011" t="s">
        <v>95</v>
      </c>
      <c r="BB1011" t="s">
        <v>95</v>
      </c>
      <c r="BC1011" t="s">
        <v>95</v>
      </c>
      <c r="BD1011" t="s">
        <v>95</v>
      </c>
      <c r="BH1011" t="s">
        <v>341</v>
      </c>
      <c r="BI1011">
        <v>1</v>
      </c>
      <c r="BJ1011" t="s">
        <v>97</v>
      </c>
      <c r="BK1011" t="s">
        <v>138</v>
      </c>
      <c r="BL1011">
        <v>0</v>
      </c>
      <c r="BM1011">
        <v>0</v>
      </c>
      <c r="BN1011">
        <v>0</v>
      </c>
      <c r="BO1011">
        <v>0</v>
      </c>
      <c r="BP1011">
        <v>0</v>
      </c>
      <c r="BQ1011">
        <v>0</v>
      </c>
      <c r="BY1011">
        <v>1124</v>
      </c>
      <c r="CG1011" s="4">
        <v>0</v>
      </c>
      <c r="CH1011" s="4">
        <v>0</v>
      </c>
      <c r="CI1011" s="5">
        <v>0</v>
      </c>
      <c r="CJ1011" s="5">
        <v>0</v>
      </c>
      <c r="CK1011" s="5">
        <v>0</v>
      </c>
      <c r="CL1011" s="5">
        <v>0</v>
      </c>
    </row>
    <row r="1012" spans="1:91" hidden="1" x14ac:dyDescent="0.2">
      <c r="A1012" t="s">
        <v>1742</v>
      </c>
      <c r="B1012" t="s">
        <v>1607</v>
      </c>
      <c r="C1012" t="s">
        <v>147</v>
      </c>
      <c r="D1012">
        <v>3.5</v>
      </c>
      <c r="E1012" t="s">
        <v>317</v>
      </c>
      <c r="F1012" t="s">
        <v>356</v>
      </c>
      <c r="G1012" t="s">
        <v>357</v>
      </c>
      <c r="H1012" t="s">
        <v>1611</v>
      </c>
      <c r="I1012">
        <v>0.27729999999999999</v>
      </c>
      <c r="J1012">
        <v>0.14427999999999999</v>
      </c>
      <c r="K1012">
        <v>112.28</v>
      </c>
      <c r="L1012">
        <v>2018.7</v>
      </c>
      <c r="M1012">
        <v>15.847</v>
      </c>
      <c r="N1012">
        <v>7803.3</v>
      </c>
      <c r="O1012">
        <v>1.6102E-4</v>
      </c>
      <c r="P1012">
        <v>1901.9</v>
      </c>
      <c r="Q1012" s="1">
        <v>-223690</v>
      </c>
      <c r="R1012">
        <v>0.99114000000000002</v>
      </c>
      <c r="S1012">
        <v>0.99048999999999998</v>
      </c>
      <c r="T1012">
        <v>175.19</v>
      </c>
      <c r="U1012">
        <v>100.11</v>
      </c>
      <c r="V1012">
        <v>0.96879000000000004</v>
      </c>
      <c r="W1012">
        <v>0.96730000000000005</v>
      </c>
      <c r="X1012">
        <v>328.83</v>
      </c>
      <c r="Y1012">
        <v>237.38</v>
      </c>
      <c r="Z1012">
        <v>0.61378999999999995</v>
      </c>
      <c r="AA1012">
        <v>0.59540000000000004</v>
      </c>
      <c r="AB1012">
        <v>1156.7</v>
      </c>
      <c r="AC1012">
        <v>942.47</v>
      </c>
      <c r="AD1012">
        <v>45</v>
      </c>
      <c r="AE1012">
        <v>37</v>
      </c>
      <c r="AF1012">
        <v>0.79669000000000001</v>
      </c>
      <c r="AG1012">
        <v>5.7667999999999999E-4</v>
      </c>
      <c r="AH1012">
        <v>0.79610999999999998</v>
      </c>
      <c r="AI1012">
        <v>37</v>
      </c>
      <c r="AJ1012">
        <v>0</v>
      </c>
      <c r="AK1012">
        <v>36</v>
      </c>
      <c r="AL1012">
        <v>0</v>
      </c>
      <c r="AM1012">
        <v>0</v>
      </c>
      <c r="AN1012">
        <v>1</v>
      </c>
      <c r="AO1012">
        <v>0.89893999999999996</v>
      </c>
      <c r="AP1012">
        <v>0</v>
      </c>
      <c r="AQ1012">
        <v>0</v>
      </c>
      <c r="AR1012" t="s">
        <v>95</v>
      </c>
      <c r="AS1012" t="s">
        <v>95</v>
      </c>
      <c r="AT1012" t="s">
        <v>95</v>
      </c>
      <c r="AU1012" t="s">
        <v>95</v>
      </c>
      <c r="AV1012" t="s">
        <v>95</v>
      </c>
      <c r="AW1012" t="s">
        <v>95</v>
      </c>
      <c r="AX1012" t="s">
        <v>95</v>
      </c>
      <c r="AY1012" t="s">
        <v>95</v>
      </c>
      <c r="AZ1012" t="s">
        <v>95</v>
      </c>
      <c r="BA1012" t="s">
        <v>95</v>
      </c>
      <c r="BB1012" t="s">
        <v>95</v>
      </c>
      <c r="BC1012" t="s">
        <v>95</v>
      </c>
      <c r="BD1012" t="s">
        <v>95</v>
      </c>
      <c r="BI1012">
        <v>0</v>
      </c>
      <c r="BJ1012" t="s">
        <v>137</v>
      </c>
      <c r="BK1012" t="s">
        <v>180</v>
      </c>
      <c r="BL1012">
        <v>1</v>
      </c>
      <c r="BM1012">
        <v>1</v>
      </c>
      <c r="BN1012">
        <v>0</v>
      </c>
      <c r="BO1012">
        <v>0</v>
      </c>
      <c r="BP1012">
        <v>0</v>
      </c>
      <c r="BQ1012">
        <v>0</v>
      </c>
      <c r="BY1012">
        <v>1125</v>
      </c>
      <c r="CG1012" s="4">
        <v>1</v>
      </c>
      <c r="CH1012" s="4">
        <v>1</v>
      </c>
      <c r="CI1012" s="5">
        <v>0</v>
      </c>
      <c r="CJ1012" s="5">
        <v>0</v>
      </c>
      <c r="CK1012" s="5">
        <v>0</v>
      </c>
      <c r="CL1012" s="5">
        <v>0</v>
      </c>
    </row>
    <row r="1013" spans="1:91" hidden="1" x14ac:dyDescent="0.2">
      <c r="A1013" t="s">
        <v>1743</v>
      </c>
      <c r="B1013" t="s">
        <v>1607</v>
      </c>
      <c r="C1013" t="s">
        <v>147</v>
      </c>
      <c r="D1013">
        <v>3.5</v>
      </c>
      <c r="E1013" t="s">
        <v>317</v>
      </c>
      <c r="F1013" t="s">
        <v>359</v>
      </c>
      <c r="G1013" t="s">
        <v>360</v>
      </c>
      <c r="H1013" t="s">
        <v>1611</v>
      </c>
      <c r="I1013">
        <v>0.17715</v>
      </c>
      <c r="J1013">
        <v>0.17715</v>
      </c>
      <c r="K1013">
        <v>12.52</v>
      </c>
      <c r="L1013">
        <v>2079.3000000000002</v>
      </c>
      <c r="M1013">
        <v>24.806000000000001</v>
      </c>
      <c r="N1013" s="1">
        <v>27951000</v>
      </c>
      <c r="O1013" s="1">
        <v>8.1601999999999996E-5</v>
      </c>
      <c r="P1013">
        <v>1929.4</v>
      </c>
      <c r="Q1013">
        <v>-24926</v>
      </c>
      <c r="R1013">
        <v>0.54542000000000002</v>
      </c>
      <c r="S1013">
        <v>0.50856000000000001</v>
      </c>
      <c r="T1013">
        <v>171.22</v>
      </c>
      <c r="U1013">
        <v>78.072000000000003</v>
      </c>
      <c r="V1013">
        <v>0.54542000000000002</v>
      </c>
      <c r="W1013">
        <v>0.52149000000000001</v>
      </c>
      <c r="X1013">
        <v>171.22</v>
      </c>
      <c r="Y1013">
        <v>78.072000000000003</v>
      </c>
      <c r="Z1013">
        <v>0.34029999999999999</v>
      </c>
      <c r="AA1013">
        <v>0.30557000000000001</v>
      </c>
      <c r="AB1013">
        <v>206.26</v>
      </c>
      <c r="AC1013">
        <v>134.63</v>
      </c>
      <c r="AD1013">
        <v>41</v>
      </c>
      <c r="AE1013">
        <v>26</v>
      </c>
      <c r="AF1013" s="1">
        <v>4.5515E-5</v>
      </c>
      <c r="AG1013" s="1">
        <v>2.5939000000000002E-8</v>
      </c>
      <c r="AH1013" s="1">
        <v>4.549E-5</v>
      </c>
      <c r="AI1013">
        <v>33</v>
      </c>
      <c r="AJ1013">
        <v>0</v>
      </c>
      <c r="AK1013">
        <v>27</v>
      </c>
      <c r="AL1013">
        <v>0</v>
      </c>
      <c r="AM1013">
        <v>1</v>
      </c>
      <c r="AN1013">
        <v>1</v>
      </c>
      <c r="AO1013">
        <v>0.32244</v>
      </c>
      <c r="AP1013">
        <v>0</v>
      </c>
      <c r="AQ1013">
        <v>0</v>
      </c>
      <c r="AR1013" t="s">
        <v>94</v>
      </c>
      <c r="AS1013" t="s">
        <v>95</v>
      </c>
      <c r="AT1013" t="s">
        <v>95</v>
      </c>
      <c r="AU1013" t="s">
        <v>94</v>
      </c>
      <c r="AV1013" t="s">
        <v>94</v>
      </c>
      <c r="AW1013" t="s">
        <v>94</v>
      </c>
      <c r="AX1013" t="s">
        <v>94</v>
      </c>
      <c r="AY1013" t="s">
        <v>94</v>
      </c>
      <c r="AZ1013" t="s">
        <v>95</v>
      </c>
      <c r="BA1013" t="s">
        <v>94</v>
      </c>
      <c r="BB1013" t="s">
        <v>94</v>
      </c>
      <c r="BC1013" t="s">
        <v>94</v>
      </c>
      <c r="BD1013" t="s">
        <v>94</v>
      </c>
      <c r="BH1013" t="s">
        <v>341</v>
      </c>
      <c r="BI1013">
        <v>1</v>
      </c>
      <c r="BJ1013" t="s">
        <v>97</v>
      </c>
      <c r="BK1013" t="s">
        <v>138</v>
      </c>
      <c r="BL1013">
        <v>0</v>
      </c>
      <c r="BM1013">
        <v>0</v>
      </c>
      <c r="BN1013">
        <v>0</v>
      </c>
      <c r="BO1013">
        <v>0</v>
      </c>
      <c r="BP1013">
        <v>0</v>
      </c>
      <c r="BQ1013">
        <v>0</v>
      </c>
      <c r="BY1013">
        <v>1126</v>
      </c>
      <c r="CG1013" s="4">
        <v>0</v>
      </c>
      <c r="CH1013" s="4">
        <v>0</v>
      </c>
      <c r="CI1013" s="5">
        <v>0</v>
      </c>
      <c r="CJ1013" s="5">
        <v>0</v>
      </c>
      <c r="CK1013" s="5">
        <v>0</v>
      </c>
      <c r="CL1013" s="5">
        <v>0</v>
      </c>
    </row>
    <row r="1014" spans="1:91" hidden="1" x14ac:dyDescent="0.2">
      <c r="A1014" t="s">
        <v>1744</v>
      </c>
      <c r="B1014" t="s">
        <v>1607</v>
      </c>
      <c r="C1014" t="s">
        <v>147</v>
      </c>
      <c r="D1014">
        <v>3.5</v>
      </c>
      <c r="E1014" t="s">
        <v>317</v>
      </c>
      <c r="F1014" t="s">
        <v>362</v>
      </c>
      <c r="G1014" t="s">
        <v>357</v>
      </c>
      <c r="H1014" t="s">
        <v>1611</v>
      </c>
      <c r="I1014">
        <v>0.30512</v>
      </c>
      <c r="J1014">
        <v>0.11856</v>
      </c>
      <c r="K1014">
        <v>1234.7</v>
      </c>
      <c r="L1014">
        <v>2015.8</v>
      </c>
      <c r="M1014">
        <v>14.403</v>
      </c>
      <c r="N1014">
        <v>64050</v>
      </c>
      <c r="O1014" s="1">
        <v>6.3818000000000005E-5</v>
      </c>
      <c r="P1014">
        <v>1848.4</v>
      </c>
      <c r="Q1014" s="1">
        <v>-2459100</v>
      </c>
      <c r="R1014">
        <v>0.99175000000000002</v>
      </c>
      <c r="S1014">
        <v>0.99114000000000002</v>
      </c>
      <c r="T1014">
        <v>1758.6</v>
      </c>
      <c r="U1014">
        <v>1008.3</v>
      </c>
      <c r="V1014">
        <v>0.94618999999999998</v>
      </c>
      <c r="W1014">
        <v>0.94362999999999997</v>
      </c>
      <c r="X1014">
        <v>4490</v>
      </c>
      <c r="Y1014">
        <v>3206.5</v>
      </c>
      <c r="Z1014">
        <v>0.68633999999999995</v>
      </c>
      <c r="AA1014">
        <v>0.67140999999999995</v>
      </c>
      <c r="AB1014">
        <v>10840</v>
      </c>
      <c r="AC1014">
        <v>9645.5</v>
      </c>
      <c r="AD1014">
        <v>45</v>
      </c>
      <c r="AE1014">
        <v>37</v>
      </c>
      <c r="AF1014">
        <v>0.90417999999999998</v>
      </c>
      <c r="AG1014" s="1">
        <v>7.0258000000000004E-5</v>
      </c>
      <c r="AH1014">
        <v>0.90410999999999997</v>
      </c>
      <c r="AI1014">
        <v>37</v>
      </c>
      <c r="AJ1014">
        <v>0</v>
      </c>
      <c r="AK1014">
        <v>36</v>
      </c>
      <c r="AL1014">
        <v>0</v>
      </c>
      <c r="AM1014">
        <v>0</v>
      </c>
      <c r="AN1014">
        <v>1</v>
      </c>
      <c r="AO1014">
        <v>0.92334000000000005</v>
      </c>
      <c r="AP1014">
        <v>0</v>
      </c>
      <c r="AQ1014">
        <v>0</v>
      </c>
      <c r="AR1014" t="s">
        <v>95</v>
      </c>
      <c r="AS1014" t="s">
        <v>95</v>
      </c>
      <c r="AT1014" t="s">
        <v>95</v>
      </c>
      <c r="AU1014" t="s">
        <v>94</v>
      </c>
      <c r="AV1014" t="s">
        <v>95</v>
      </c>
      <c r="AW1014" t="s">
        <v>94</v>
      </c>
      <c r="AX1014" t="s">
        <v>95</v>
      </c>
      <c r="AY1014" t="s">
        <v>95</v>
      </c>
      <c r="AZ1014" t="s">
        <v>95</v>
      </c>
      <c r="BA1014" t="s">
        <v>94</v>
      </c>
      <c r="BB1014" t="s">
        <v>94</v>
      </c>
      <c r="BC1014" t="s">
        <v>94</v>
      </c>
      <c r="BD1014" t="s">
        <v>94</v>
      </c>
      <c r="BI1014">
        <v>0</v>
      </c>
      <c r="BJ1014" t="s">
        <v>137</v>
      </c>
      <c r="BK1014" t="s">
        <v>180</v>
      </c>
      <c r="BL1014">
        <v>1</v>
      </c>
      <c r="BM1014">
        <v>1</v>
      </c>
      <c r="BN1014">
        <v>0</v>
      </c>
      <c r="BO1014">
        <v>0</v>
      </c>
      <c r="BP1014">
        <v>0</v>
      </c>
      <c r="BQ1014">
        <v>0</v>
      </c>
      <c r="BY1014">
        <v>1127</v>
      </c>
      <c r="CG1014" s="4">
        <v>1</v>
      </c>
      <c r="CH1014" s="4">
        <v>1</v>
      </c>
      <c r="CI1014" s="5">
        <v>0</v>
      </c>
      <c r="CJ1014" s="5">
        <v>0</v>
      </c>
      <c r="CK1014" s="5">
        <v>0</v>
      </c>
      <c r="CL1014" s="5">
        <v>0</v>
      </c>
    </row>
    <row r="1015" spans="1:91" hidden="1" x14ac:dyDescent="0.2">
      <c r="A1015" t="s">
        <v>1745</v>
      </c>
      <c r="B1015" t="s">
        <v>1607</v>
      </c>
      <c r="C1015" t="s">
        <v>147</v>
      </c>
      <c r="D1015">
        <v>3.5</v>
      </c>
      <c r="E1015" t="s">
        <v>317</v>
      </c>
      <c r="F1015" t="s">
        <v>364</v>
      </c>
      <c r="G1015" t="s">
        <v>360</v>
      </c>
      <c r="H1015" t="s">
        <v>1611</v>
      </c>
      <c r="I1015">
        <v>0.59062000000000003</v>
      </c>
      <c r="J1015">
        <v>0.58987000000000001</v>
      </c>
      <c r="K1015">
        <v>132.08000000000001</v>
      </c>
      <c r="L1015">
        <v>2036.4</v>
      </c>
      <c r="M1015">
        <v>7.4404000000000003</v>
      </c>
      <c r="N1015" s="1">
        <v>1126300000</v>
      </c>
      <c r="O1015" s="1">
        <v>6.7469E-15</v>
      </c>
      <c r="P1015">
        <v>1945.7</v>
      </c>
      <c r="Q1015" s="1">
        <v>-262870</v>
      </c>
      <c r="R1015">
        <v>0.64554999999999996</v>
      </c>
      <c r="S1015">
        <v>0.61428000000000005</v>
      </c>
      <c r="T1015">
        <v>1568.4</v>
      </c>
      <c r="U1015">
        <v>677.5</v>
      </c>
      <c r="V1015">
        <v>0.64554999999999996</v>
      </c>
      <c r="W1015">
        <v>0.62529999999999997</v>
      </c>
      <c r="X1015">
        <v>1568.4</v>
      </c>
      <c r="Y1015">
        <v>677.44</v>
      </c>
      <c r="Z1015">
        <v>0.30226999999999998</v>
      </c>
      <c r="AA1015">
        <v>0.26240000000000002</v>
      </c>
      <c r="AB1015">
        <v>2200.5</v>
      </c>
      <c r="AC1015">
        <v>1350.2</v>
      </c>
      <c r="AD1015">
        <v>38</v>
      </c>
      <c r="AE1015">
        <v>25</v>
      </c>
      <c r="AF1015" s="1">
        <v>1.2626000000000001E-5</v>
      </c>
      <c r="AG1015" s="1">
        <v>6.4372000000000003E-10</v>
      </c>
      <c r="AH1015" s="1">
        <v>1.2625E-5</v>
      </c>
      <c r="AI1015">
        <v>30</v>
      </c>
      <c r="AJ1015">
        <v>0</v>
      </c>
      <c r="AK1015">
        <v>24</v>
      </c>
      <c r="AL1015">
        <v>0</v>
      </c>
      <c r="AM1015">
        <v>1</v>
      </c>
      <c r="AN1015">
        <v>1</v>
      </c>
      <c r="AO1015">
        <v>0.27010000000000001</v>
      </c>
      <c r="AP1015">
        <v>0</v>
      </c>
      <c r="AQ1015">
        <v>0</v>
      </c>
      <c r="AR1015" t="s">
        <v>94</v>
      </c>
      <c r="AS1015" t="s">
        <v>95</v>
      </c>
      <c r="AT1015" t="s">
        <v>95</v>
      </c>
      <c r="AU1015" t="s">
        <v>94</v>
      </c>
      <c r="AV1015" t="s">
        <v>94</v>
      </c>
      <c r="AW1015" t="s">
        <v>94</v>
      </c>
      <c r="AX1015" t="s">
        <v>94</v>
      </c>
      <c r="AY1015" t="s">
        <v>94</v>
      </c>
      <c r="AZ1015" t="s">
        <v>95</v>
      </c>
      <c r="BA1015" t="s">
        <v>94</v>
      </c>
      <c r="BB1015" t="s">
        <v>94</v>
      </c>
      <c r="BC1015" t="s">
        <v>94</v>
      </c>
      <c r="BD1015" t="s">
        <v>94</v>
      </c>
      <c r="BH1015" t="s">
        <v>341</v>
      </c>
      <c r="BI1015">
        <v>1</v>
      </c>
      <c r="BJ1015" t="s">
        <v>97</v>
      </c>
      <c r="BK1015" t="s">
        <v>138</v>
      </c>
      <c r="BL1015">
        <v>0</v>
      </c>
      <c r="BM1015">
        <v>0</v>
      </c>
      <c r="BN1015">
        <v>0</v>
      </c>
      <c r="BO1015">
        <v>0</v>
      </c>
      <c r="BP1015">
        <v>0</v>
      </c>
      <c r="BQ1015">
        <v>0</v>
      </c>
      <c r="BY1015">
        <v>1128</v>
      </c>
      <c r="CG1015" s="4">
        <v>0</v>
      </c>
      <c r="CH1015" s="4">
        <v>0</v>
      </c>
      <c r="CI1015" s="5">
        <v>0</v>
      </c>
      <c r="CJ1015" s="5">
        <v>0</v>
      </c>
      <c r="CK1015" s="5">
        <v>0</v>
      </c>
      <c r="CL1015" s="5">
        <v>0</v>
      </c>
    </row>
    <row r="1016" spans="1:91" hidden="1" x14ac:dyDescent="0.2">
      <c r="A1016" t="s">
        <v>1746</v>
      </c>
      <c r="B1016" t="s">
        <v>1607</v>
      </c>
      <c r="C1016" t="s">
        <v>147</v>
      </c>
      <c r="D1016">
        <v>3.5</v>
      </c>
      <c r="E1016" t="s">
        <v>317</v>
      </c>
      <c r="F1016" t="s">
        <v>366</v>
      </c>
      <c r="G1016" t="s">
        <v>351</v>
      </c>
      <c r="H1016" t="s">
        <v>1611</v>
      </c>
      <c r="I1016">
        <v>0.20856</v>
      </c>
      <c r="J1016">
        <v>0.13580999999999999</v>
      </c>
      <c r="K1016">
        <v>38.75</v>
      </c>
      <c r="L1016">
        <v>2021.5</v>
      </c>
      <c r="M1016">
        <v>21.07</v>
      </c>
      <c r="N1016">
        <v>3588.7</v>
      </c>
      <c r="O1016">
        <v>1.6049E-4</v>
      </c>
      <c r="P1016">
        <v>1902.3</v>
      </c>
      <c r="Q1016">
        <v>-77168</v>
      </c>
      <c r="R1016">
        <v>0.99855000000000005</v>
      </c>
      <c r="S1016">
        <v>0.99843999999999999</v>
      </c>
      <c r="T1016">
        <v>23.675000000000001</v>
      </c>
      <c r="U1016">
        <v>16.667999999999999</v>
      </c>
      <c r="V1016">
        <v>0.99009000000000003</v>
      </c>
      <c r="W1016">
        <v>0.98962000000000006</v>
      </c>
      <c r="X1016">
        <v>61.832000000000001</v>
      </c>
      <c r="Y1016">
        <v>41.762999999999998</v>
      </c>
      <c r="Z1016">
        <v>0.65619000000000005</v>
      </c>
      <c r="AA1016">
        <v>0.63982000000000006</v>
      </c>
      <c r="AB1016">
        <v>364.27</v>
      </c>
      <c r="AC1016">
        <v>302.99</v>
      </c>
      <c r="AD1016">
        <v>45</v>
      </c>
      <c r="AE1016">
        <v>45</v>
      </c>
      <c r="AF1016">
        <v>0.60355999999999999</v>
      </c>
      <c r="AG1016">
        <v>2.7865000000000002E-4</v>
      </c>
      <c r="AH1016">
        <v>0.60328000000000004</v>
      </c>
      <c r="AI1016">
        <v>45</v>
      </c>
      <c r="AJ1016">
        <v>0</v>
      </c>
      <c r="AK1016">
        <v>44</v>
      </c>
      <c r="AL1016">
        <v>0</v>
      </c>
      <c r="AM1016">
        <v>0</v>
      </c>
      <c r="AN1016">
        <v>0</v>
      </c>
      <c r="AO1016">
        <v>0.89985999999999999</v>
      </c>
      <c r="AP1016">
        <v>0</v>
      </c>
      <c r="AQ1016">
        <v>0</v>
      </c>
      <c r="AR1016" t="s">
        <v>95</v>
      </c>
      <c r="AS1016" t="s">
        <v>95</v>
      </c>
      <c r="AT1016" t="s">
        <v>95</v>
      </c>
      <c r="AU1016" t="s">
        <v>95</v>
      </c>
      <c r="AV1016" t="s">
        <v>95</v>
      </c>
      <c r="AW1016" t="s">
        <v>95</v>
      </c>
      <c r="AX1016" t="s">
        <v>95</v>
      </c>
      <c r="AY1016" t="s">
        <v>95</v>
      </c>
      <c r="AZ1016" t="s">
        <v>95</v>
      </c>
      <c r="BA1016" t="s">
        <v>95</v>
      </c>
      <c r="BB1016" t="s">
        <v>95</v>
      </c>
      <c r="BC1016" t="s">
        <v>95</v>
      </c>
      <c r="BD1016" t="s">
        <v>95</v>
      </c>
      <c r="BI1016">
        <v>0</v>
      </c>
      <c r="BJ1016" t="s">
        <v>137</v>
      </c>
      <c r="BK1016" t="s">
        <v>180</v>
      </c>
      <c r="BL1016">
        <v>1</v>
      </c>
      <c r="BM1016">
        <v>1</v>
      </c>
      <c r="BN1016">
        <v>0</v>
      </c>
      <c r="BO1016">
        <v>0</v>
      </c>
      <c r="BP1016">
        <v>0</v>
      </c>
      <c r="BQ1016">
        <v>0</v>
      </c>
      <c r="BY1016">
        <v>1129</v>
      </c>
      <c r="CG1016" s="4">
        <v>1</v>
      </c>
      <c r="CH1016" s="4">
        <v>1</v>
      </c>
      <c r="CI1016" s="5">
        <v>0</v>
      </c>
      <c r="CJ1016" s="5">
        <v>0</v>
      </c>
      <c r="CK1016" s="5">
        <v>0</v>
      </c>
      <c r="CL1016" s="5">
        <v>0</v>
      </c>
    </row>
    <row r="1017" spans="1:91" hidden="1" x14ac:dyDescent="0.2">
      <c r="A1017" t="s">
        <v>1747</v>
      </c>
      <c r="B1017" t="s">
        <v>1607</v>
      </c>
      <c r="C1017" t="s">
        <v>147</v>
      </c>
      <c r="D1017">
        <v>3.5</v>
      </c>
      <c r="E1017" t="s">
        <v>317</v>
      </c>
      <c r="F1017" t="s">
        <v>368</v>
      </c>
      <c r="G1017" t="s">
        <v>354</v>
      </c>
      <c r="H1017" t="s">
        <v>1611</v>
      </c>
      <c r="I1017">
        <v>0.20619999999999999</v>
      </c>
      <c r="J1017">
        <v>0.13924</v>
      </c>
      <c r="K1017">
        <v>4.1196000000000002</v>
      </c>
      <c r="L1017">
        <v>2019.1</v>
      </c>
      <c r="M1017">
        <v>21.311</v>
      </c>
      <c r="N1017">
        <v>365.61</v>
      </c>
      <c r="O1017">
        <v>9.2023999999999995E-2</v>
      </c>
      <c r="P1017">
        <v>1964.7</v>
      </c>
      <c r="Q1017">
        <v>-8199.6</v>
      </c>
      <c r="R1017">
        <v>0.99097000000000002</v>
      </c>
      <c r="S1017">
        <v>0.99026000000000003</v>
      </c>
      <c r="T1017">
        <v>5.7995999999999999</v>
      </c>
      <c r="U1017">
        <v>4.0324999999999998</v>
      </c>
      <c r="V1017">
        <v>0.98451</v>
      </c>
      <c r="W1017">
        <v>0.98372000000000004</v>
      </c>
      <c r="X1017">
        <v>7.5967000000000002</v>
      </c>
      <c r="Y1017">
        <v>4.9715999999999996</v>
      </c>
      <c r="Z1017">
        <v>0.66918</v>
      </c>
      <c r="AA1017">
        <v>0.65222000000000002</v>
      </c>
      <c r="AB1017">
        <v>35.107999999999997</v>
      </c>
      <c r="AC1017">
        <v>29.702000000000002</v>
      </c>
      <c r="AD1017">
        <v>42</v>
      </c>
      <c r="AE1017">
        <v>39</v>
      </c>
      <c r="AF1017">
        <v>0.63456000000000001</v>
      </c>
      <c r="AG1017">
        <v>2.7352000000000001E-3</v>
      </c>
      <c r="AH1017">
        <v>0.63182000000000005</v>
      </c>
      <c r="AI1017">
        <v>42</v>
      </c>
      <c r="AJ1017">
        <v>0</v>
      </c>
      <c r="AK1017">
        <v>41</v>
      </c>
      <c r="AL1017">
        <v>0</v>
      </c>
      <c r="AM1017">
        <v>0</v>
      </c>
      <c r="AN1017">
        <v>1</v>
      </c>
      <c r="AO1017">
        <v>0.87075000000000002</v>
      </c>
      <c r="AP1017">
        <v>0</v>
      </c>
      <c r="AQ1017">
        <v>0</v>
      </c>
      <c r="AR1017" t="s">
        <v>95</v>
      </c>
      <c r="AS1017" t="s">
        <v>95</v>
      </c>
      <c r="AT1017" t="s">
        <v>95</v>
      </c>
      <c r="AU1017" t="s">
        <v>95</v>
      </c>
      <c r="AV1017" t="s">
        <v>95</v>
      </c>
      <c r="AW1017" t="s">
        <v>95</v>
      </c>
      <c r="AX1017" t="s">
        <v>95</v>
      </c>
      <c r="AY1017" t="s">
        <v>95</v>
      </c>
      <c r="AZ1017" t="s">
        <v>95</v>
      </c>
      <c r="BA1017" t="s">
        <v>95</v>
      </c>
      <c r="BB1017" t="s">
        <v>95</v>
      </c>
      <c r="BC1017" t="s">
        <v>95</v>
      </c>
      <c r="BD1017" t="s">
        <v>95</v>
      </c>
      <c r="BH1017" t="s">
        <v>341</v>
      </c>
      <c r="BI1017">
        <v>1</v>
      </c>
      <c r="BJ1017" t="s">
        <v>97</v>
      </c>
      <c r="BK1017" t="s">
        <v>138</v>
      </c>
      <c r="BL1017">
        <v>0</v>
      </c>
      <c r="BM1017">
        <v>0</v>
      </c>
      <c r="BN1017">
        <v>0</v>
      </c>
      <c r="BO1017">
        <v>0</v>
      </c>
      <c r="BP1017">
        <v>0</v>
      </c>
      <c r="BQ1017">
        <v>0</v>
      </c>
      <c r="BY1017">
        <v>1130</v>
      </c>
      <c r="CG1017" s="4">
        <v>0</v>
      </c>
      <c r="CH1017" s="4">
        <v>0</v>
      </c>
      <c r="CI1017" s="5">
        <v>0</v>
      </c>
      <c r="CJ1017" s="5">
        <v>0</v>
      </c>
      <c r="CK1017" s="5">
        <v>0</v>
      </c>
      <c r="CL1017" s="5">
        <v>0</v>
      </c>
    </row>
    <row r="1018" spans="1:91" hidden="1" x14ac:dyDescent="0.2">
      <c r="A1018" t="s">
        <v>1748</v>
      </c>
      <c r="B1018" t="s">
        <v>1607</v>
      </c>
      <c r="C1018" t="s">
        <v>745</v>
      </c>
      <c r="D1018">
        <v>1.1000000000000001</v>
      </c>
      <c r="E1018" t="s">
        <v>90</v>
      </c>
      <c r="F1018" t="s">
        <v>1609</v>
      </c>
      <c r="G1018" t="s">
        <v>1610</v>
      </c>
      <c r="H1018" t="s">
        <v>1611</v>
      </c>
      <c r="I1018">
        <v>9.6670000000000006E-2</v>
      </c>
      <c r="J1018">
        <v>5.3215999999999999E-2</v>
      </c>
      <c r="K1018">
        <v>58.506999999999998</v>
      </c>
      <c r="L1018">
        <v>2017.1</v>
      </c>
      <c r="M1018">
        <v>45.457999999999998</v>
      </c>
      <c r="N1018">
        <v>2537.6999999999998</v>
      </c>
      <c r="O1018">
        <v>7.8756999999999994E-2</v>
      </c>
      <c r="P1018">
        <v>1835.5</v>
      </c>
      <c r="Q1018" s="1">
        <v>-116740</v>
      </c>
      <c r="R1018">
        <v>0.86460000000000004</v>
      </c>
      <c r="S1018">
        <v>0.83335000000000004</v>
      </c>
      <c r="T1018">
        <v>113.23</v>
      </c>
      <c r="U1018">
        <v>98.055999999999997</v>
      </c>
      <c r="V1018">
        <v>0.85833000000000004</v>
      </c>
      <c r="W1018">
        <v>0.83809</v>
      </c>
      <c r="X1018">
        <v>115.82</v>
      </c>
      <c r="Y1018">
        <v>100.24</v>
      </c>
      <c r="Z1018">
        <v>0.86760000000000004</v>
      </c>
      <c r="AA1018">
        <v>0.84869000000000006</v>
      </c>
      <c r="AB1018">
        <v>111.97</v>
      </c>
      <c r="AC1018">
        <v>95.543000000000006</v>
      </c>
      <c r="AD1018">
        <v>17</v>
      </c>
      <c r="AE1018">
        <v>17</v>
      </c>
      <c r="AF1018">
        <v>0.63949</v>
      </c>
      <c r="AG1018">
        <v>0.23555999999999999</v>
      </c>
      <c r="AH1018">
        <v>0.40393000000000001</v>
      </c>
      <c r="AI1018">
        <v>17</v>
      </c>
      <c r="AJ1018">
        <v>0</v>
      </c>
      <c r="AK1018">
        <v>16</v>
      </c>
      <c r="AL1018">
        <v>0</v>
      </c>
      <c r="AM1018">
        <v>0</v>
      </c>
      <c r="AN1018">
        <v>0</v>
      </c>
      <c r="AO1018">
        <v>0.92266999999999999</v>
      </c>
      <c r="AP1018">
        <v>0</v>
      </c>
      <c r="AQ1018">
        <v>0</v>
      </c>
      <c r="AR1018" t="s">
        <v>95</v>
      </c>
      <c r="AS1018" t="s">
        <v>95</v>
      </c>
      <c r="AT1018" t="s">
        <v>95</v>
      </c>
      <c r="AU1018" t="s">
        <v>95</v>
      </c>
      <c r="AV1018" t="s">
        <v>95</v>
      </c>
      <c r="AW1018" t="s">
        <v>95</v>
      </c>
      <c r="AX1018" t="s">
        <v>95</v>
      </c>
      <c r="AY1018" t="s">
        <v>95</v>
      </c>
      <c r="AZ1018" t="s">
        <v>95</v>
      </c>
      <c r="BA1018" t="s">
        <v>95</v>
      </c>
      <c r="BB1018" t="s">
        <v>95</v>
      </c>
      <c r="BC1018" t="s">
        <v>95</v>
      </c>
      <c r="BD1018" t="s">
        <v>95</v>
      </c>
      <c r="BE1018">
        <v>2</v>
      </c>
      <c r="BI1018">
        <v>0</v>
      </c>
      <c r="BL1018">
        <v>1</v>
      </c>
      <c r="BM1018">
        <v>1</v>
      </c>
      <c r="BN1018">
        <v>0</v>
      </c>
      <c r="BO1018">
        <v>2</v>
      </c>
      <c r="BP1018">
        <v>0</v>
      </c>
      <c r="BQ1018">
        <v>0</v>
      </c>
      <c r="BY1018">
        <v>1132</v>
      </c>
      <c r="CG1018" s="4">
        <v>1</v>
      </c>
      <c r="CH1018" s="4">
        <v>1</v>
      </c>
      <c r="CI1018" s="5">
        <v>0</v>
      </c>
      <c r="CJ1018" s="5">
        <v>0</v>
      </c>
      <c r="CK1018" s="5">
        <v>0</v>
      </c>
      <c r="CL1018" s="5">
        <v>0</v>
      </c>
    </row>
    <row r="1019" spans="1:91" hidden="1" x14ac:dyDescent="0.2">
      <c r="A1019" t="s">
        <v>1749</v>
      </c>
      <c r="B1019" t="s">
        <v>1607</v>
      </c>
      <c r="C1019" t="s">
        <v>745</v>
      </c>
      <c r="D1019">
        <v>1.1000000000000001</v>
      </c>
      <c r="E1019" t="s">
        <v>90</v>
      </c>
      <c r="F1019" t="s">
        <v>1613</v>
      </c>
      <c r="G1019" t="s">
        <v>92</v>
      </c>
      <c r="H1019" t="s">
        <v>1611</v>
      </c>
      <c r="I1019">
        <v>2.4180000000000001</v>
      </c>
      <c r="J1019">
        <v>2.1425E-2</v>
      </c>
      <c r="K1019">
        <v>2.6197999999999998E-4</v>
      </c>
      <c r="L1019">
        <v>2009.2</v>
      </c>
      <c r="M1019">
        <v>1.8173999999999999</v>
      </c>
      <c r="N1019">
        <v>1.1088000000000001E-2</v>
      </c>
      <c r="O1019" s="1">
        <v>1.3888000000000001E-13</v>
      </c>
      <c r="P1019">
        <v>846.52</v>
      </c>
      <c r="Q1019">
        <v>-0.51751999999999998</v>
      </c>
      <c r="R1019">
        <v>0.26284999999999997</v>
      </c>
      <c r="S1019">
        <v>4.1709000000000003E-2</v>
      </c>
      <c r="T1019">
        <v>2.9231000000000001E-3</v>
      </c>
      <c r="U1019">
        <v>2.1172000000000001E-3</v>
      </c>
      <c r="V1019">
        <v>8.2762000000000002E-2</v>
      </c>
      <c r="W1019">
        <v>-8.4007999999999999E-2</v>
      </c>
      <c r="X1019">
        <v>3.2607000000000001E-3</v>
      </c>
      <c r="Y1019">
        <v>2.1665E-3</v>
      </c>
      <c r="Z1019">
        <v>9.6215999999999996E-2</v>
      </c>
      <c r="AA1019">
        <v>-6.8109000000000003E-2</v>
      </c>
      <c r="AB1019">
        <v>3.2366999999999999E-3</v>
      </c>
      <c r="AC1019">
        <v>2.1581E-3</v>
      </c>
      <c r="AD1019">
        <v>14</v>
      </c>
      <c r="AE1019">
        <v>14</v>
      </c>
      <c r="AF1019">
        <v>1.2625999999999999</v>
      </c>
      <c r="AG1019">
        <v>0.24349999999999999</v>
      </c>
      <c r="AH1019">
        <v>1.0190999999999999</v>
      </c>
      <c r="AI1019">
        <v>14</v>
      </c>
      <c r="AJ1019">
        <v>5</v>
      </c>
      <c r="AK1019">
        <v>0</v>
      </c>
      <c r="AL1019">
        <v>1</v>
      </c>
      <c r="AM1019">
        <v>0</v>
      </c>
      <c r="AN1019">
        <v>1</v>
      </c>
      <c r="AO1019">
        <v>0.94079999999999997</v>
      </c>
      <c r="AP1019">
        <v>1</v>
      </c>
      <c r="AQ1019">
        <v>1</v>
      </c>
      <c r="AR1019" t="s">
        <v>96</v>
      </c>
      <c r="AS1019" t="s">
        <v>95</v>
      </c>
      <c r="AT1019" t="s">
        <v>95</v>
      </c>
      <c r="AU1019" t="s">
        <v>95</v>
      </c>
      <c r="AV1019" t="s">
        <v>94</v>
      </c>
      <c r="AW1019" t="s">
        <v>94</v>
      </c>
      <c r="AX1019" t="s">
        <v>95</v>
      </c>
      <c r="AY1019" t="s">
        <v>95</v>
      </c>
      <c r="AZ1019" t="s">
        <v>94</v>
      </c>
      <c r="BA1019" t="s">
        <v>96</v>
      </c>
      <c r="BB1019" t="s">
        <v>94</v>
      </c>
      <c r="BC1019" t="s">
        <v>96</v>
      </c>
      <c r="BD1019" t="s">
        <v>94</v>
      </c>
      <c r="BE1019">
        <v>2</v>
      </c>
      <c r="BF1019" t="s">
        <v>1732</v>
      </c>
      <c r="BG1019" t="s">
        <v>1750</v>
      </c>
      <c r="BI1019">
        <v>0</v>
      </c>
      <c r="BL1019">
        <v>0</v>
      </c>
      <c r="BM1019">
        <v>1</v>
      </c>
      <c r="BN1019">
        <v>0</v>
      </c>
      <c r="BO1019">
        <v>0</v>
      </c>
      <c r="BP1019">
        <v>0</v>
      </c>
      <c r="BQ1019">
        <v>0</v>
      </c>
      <c r="BY1019">
        <v>1133</v>
      </c>
      <c r="CG1019" s="4">
        <v>0</v>
      </c>
      <c r="CH1019" s="4">
        <v>1</v>
      </c>
      <c r="CI1019" s="5">
        <v>0</v>
      </c>
      <c r="CJ1019" s="5">
        <v>0</v>
      </c>
      <c r="CK1019" s="5">
        <v>0</v>
      </c>
      <c r="CL1019" s="5">
        <v>0</v>
      </c>
    </row>
    <row r="1020" spans="1:91" hidden="1" x14ac:dyDescent="0.2">
      <c r="A1020" t="s">
        <v>1751</v>
      </c>
      <c r="B1020" t="s">
        <v>1607</v>
      </c>
      <c r="C1020" t="s">
        <v>745</v>
      </c>
      <c r="D1020">
        <v>1.1000000000000001</v>
      </c>
      <c r="E1020" t="s">
        <v>90</v>
      </c>
      <c r="F1020" t="s">
        <v>1615</v>
      </c>
      <c r="G1020" t="s">
        <v>107</v>
      </c>
      <c r="H1020" t="s">
        <v>1611</v>
      </c>
      <c r="I1020">
        <v>2.4180000000000001</v>
      </c>
      <c r="J1020">
        <v>2.1425E-2</v>
      </c>
      <c r="K1020">
        <v>2.6197999999999998E-4</v>
      </c>
      <c r="L1020">
        <v>2009.2</v>
      </c>
      <c r="M1020">
        <v>1.8173999999999999</v>
      </c>
      <c r="N1020">
        <v>1.1088000000000001E-2</v>
      </c>
      <c r="O1020" s="1">
        <v>1.3888000000000001E-13</v>
      </c>
      <c r="P1020">
        <v>846.52</v>
      </c>
      <c r="Q1020">
        <v>-0.51751999999999998</v>
      </c>
      <c r="R1020">
        <v>0.26284999999999997</v>
      </c>
      <c r="S1020">
        <v>4.1709000000000003E-2</v>
      </c>
      <c r="T1020">
        <v>2.9231000000000001E-3</v>
      </c>
      <c r="U1020">
        <v>2.1172000000000001E-3</v>
      </c>
      <c r="V1020">
        <v>8.2762000000000002E-2</v>
      </c>
      <c r="W1020">
        <v>-8.4007999999999999E-2</v>
      </c>
      <c r="X1020">
        <v>3.2607000000000001E-3</v>
      </c>
      <c r="Y1020">
        <v>2.1665E-3</v>
      </c>
      <c r="Z1020">
        <v>9.6215999999999996E-2</v>
      </c>
      <c r="AA1020">
        <v>-6.8109000000000003E-2</v>
      </c>
      <c r="AB1020">
        <v>3.2366999999999999E-3</v>
      </c>
      <c r="AC1020">
        <v>2.1581E-3</v>
      </c>
      <c r="AD1020">
        <v>14</v>
      </c>
      <c r="AE1020">
        <v>14</v>
      </c>
      <c r="AF1020">
        <v>1.2625999999999999</v>
      </c>
      <c r="AG1020">
        <v>0.24349999999999999</v>
      </c>
      <c r="AH1020">
        <v>1.0190999999999999</v>
      </c>
      <c r="AI1020">
        <v>14</v>
      </c>
      <c r="AJ1020">
        <v>5</v>
      </c>
      <c r="AK1020">
        <v>0</v>
      </c>
      <c r="AL1020">
        <v>1</v>
      </c>
      <c r="AM1020">
        <v>0</v>
      </c>
      <c r="AN1020">
        <v>1</v>
      </c>
      <c r="AO1020">
        <v>0.94079999999999997</v>
      </c>
      <c r="AP1020">
        <v>1</v>
      </c>
      <c r="AQ1020">
        <v>1</v>
      </c>
      <c r="AR1020" t="s">
        <v>96</v>
      </c>
      <c r="AS1020" t="s">
        <v>95</v>
      </c>
      <c r="AT1020" t="s">
        <v>95</v>
      </c>
      <c r="AU1020" t="s">
        <v>95</v>
      </c>
      <c r="AV1020" t="s">
        <v>94</v>
      </c>
      <c r="AW1020" t="s">
        <v>94</v>
      </c>
      <c r="AX1020" t="s">
        <v>95</v>
      </c>
      <c r="AY1020" t="s">
        <v>95</v>
      </c>
      <c r="AZ1020" t="s">
        <v>94</v>
      </c>
      <c r="BA1020" t="s">
        <v>96</v>
      </c>
      <c r="BB1020" t="s">
        <v>94</v>
      </c>
      <c r="BC1020" t="s">
        <v>96</v>
      </c>
      <c r="BD1020" t="s">
        <v>94</v>
      </c>
      <c r="BH1020" t="s">
        <v>189</v>
      </c>
      <c r="BI1020">
        <v>0</v>
      </c>
      <c r="BJ1020" t="s">
        <v>108</v>
      </c>
      <c r="BK1020" t="s">
        <v>109</v>
      </c>
      <c r="BL1020">
        <v>0</v>
      </c>
      <c r="BM1020">
        <v>1</v>
      </c>
      <c r="BN1020">
        <v>0</v>
      </c>
      <c r="BO1020">
        <v>1</v>
      </c>
      <c r="BP1020">
        <v>0</v>
      </c>
      <c r="BQ1020">
        <v>0</v>
      </c>
      <c r="BY1020">
        <v>1134</v>
      </c>
      <c r="CG1020" s="4">
        <v>0</v>
      </c>
      <c r="CH1020" s="4">
        <v>1</v>
      </c>
      <c r="CI1020" s="5">
        <v>0</v>
      </c>
      <c r="CJ1020" s="5">
        <v>1</v>
      </c>
      <c r="CK1020" s="5">
        <v>0</v>
      </c>
      <c r="CL1020" s="5">
        <v>0</v>
      </c>
    </row>
    <row r="1021" spans="1:91" hidden="1" x14ac:dyDescent="0.2">
      <c r="A1021" t="s">
        <v>1752</v>
      </c>
      <c r="B1021" t="s">
        <v>1607</v>
      </c>
      <c r="C1021" t="s">
        <v>745</v>
      </c>
      <c r="D1021">
        <v>2.2000000000000002</v>
      </c>
      <c r="E1021" t="s">
        <v>1006</v>
      </c>
      <c r="F1021" t="s">
        <v>1632</v>
      </c>
      <c r="G1021" t="s">
        <v>1633</v>
      </c>
      <c r="H1021" t="s">
        <v>1611</v>
      </c>
      <c r="I1021">
        <v>0.11909</v>
      </c>
      <c r="J1021">
        <v>4.5339999999999998E-2</v>
      </c>
      <c r="K1021">
        <v>0.45738000000000001</v>
      </c>
      <c r="L1021">
        <v>2012.1</v>
      </c>
      <c r="M1021">
        <v>36.9</v>
      </c>
      <c r="N1021">
        <v>16.702999999999999</v>
      </c>
      <c r="O1021">
        <v>8.9469999999999992</v>
      </c>
      <c r="P1021">
        <v>2013.5</v>
      </c>
      <c r="Q1021">
        <v>-911.91</v>
      </c>
      <c r="R1021">
        <v>0.36215000000000003</v>
      </c>
      <c r="S1021">
        <v>0.17079</v>
      </c>
      <c r="T1021">
        <v>2.4582999999999999</v>
      </c>
      <c r="U1021">
        <v>1.4301999999999999</v>
      </c>
      <c r="V1021">
        <v>0.35449000000000003</v>
      </c>
      <c r="W1021">
        <v>0.23712</v>
      </c>
      <c r="X1021">
        <v>2.4729999999999999</v>
      </c>
      <c r="Y1021">
        <v>1.3466</v>
      </c>
      <c r="Z1021">
        <v>0.35881999999999997</v>
      </c>
      <c r="AA1021">
        <v>0.24224000000000001</v>
      </c>
      <c r="AB1021">
        <v>2.4647000000000001</v>
      </c>
      <c r="AC1021">
        <v>1.3998999999999999</v>
      </c>
      <c r="AD1021">
        <v>14</v>
      </c>
      <c r="AE1021">
        <v>14</v>
      </c>
      <c r="AF1021">
        <v>1.1346000000000001</v>
      </c>
      <c r="AG1021">
        <v>0.46878999999999998</v>
      </c>
      <c r="AH1021">
        <v>0.66576999999999997</v>
      </c>
      <c r="AI1021">
        <v>14</v>
      </c>
      <c r="AJ1021">
        <v>5</v>
      </c>
      <c r="AK1021">
        <v>13</v>
      </c>
      <c r="AL1021">
        <v>1</v>
      </c>
      <c r="AM1021">
        <v>0</v>
      </c>
      <c r="AN1021">
        <v>1</v>
      </c>
      <c r="AO1021">
        <v>0.86129999999999995</v>
      </c>
      <c r="AP1021">
        <v>0</v>
      </c>
      <c r="AQ1021">
        <v>1</v>
      </c>
      <c r="AR1021" t="s">
        <v>94</v>
      </c>
      <c r="AS1021" t="s">
        <v>95</v>
      </c>
      <c r="AT1021" t="s">
        <v>95</v>
      </c>
      <c r="AU1021" t="s">
        <v>95</v>
      </c>
      <c r="AV1021" t="s">
        <v>95</v>
      </c>
      <c r="AW1021" t="s">
        <v>95</v>
      </c>
      <c r="AX1021" t="s">
        <v>95</v>
      </c>
      <c r="AY1021" t="s">
        <v>95</v>
      </c>
      <c r="AZ1021" t="s">
        <v>95</v>
      </c>
      <c r="BA1021" t="s">
        <v>94</v>
      </c>
      <c r="BB1021" t="s">
        <v>95</v>
      </c>
      <c r="BC1021" t="s">
        <v>94</v>
      </c>
      <c r="BD1021" t="s">
        <v>95</v>
      </c>
      <c r="BE1021">
        <v>2</v>
      </c>
      <c r="BI1021">
        <v>0</v>
      </c>
      <c r="BL1021">
        <v>1</v>
      </c>
      <c r="BM1021">
        <v>1</v>
      </c>
      <c r="BN1021">
        <v>0</v>
      </c>
      <c r="BO1021">
        <v>0</v>
      </c>
      <c r="BP1021">
        <v>0</v>
      </c>
      <c r="BQ1021">
        <v>0</v>
      </c>
      <c r="BY1021">
        <v>1131</v>
      </c>
      <c r="CG1021" s="4">
        <v>1</v>
      </c>
      <c r="CH1021" s="4">
        <v>1</v>
      </c>
      <c r="CI1021" s="5">
        <v>0</v>
      </c>
      <c r="CJ1021" s="5">
        <v>0</v>
      </c>
      <c r="CK1021" s="5">
        <v>0</v>
      </c>
      <c r="CL1021" s="5">
        <v>1</v>
      </c>
      <c r="CM1021" s="12" t="s">
        <v>3457</v>
      </c>
    </row>
    <row r="1022" spans="1:91" hidden="1" x14ac:dyDescent="0.2">
      <c r="A1022" t="s">
        <v>1753</v>
      </c>
      <c r="B1022" t="s">
        <v>1607</v>
      </c>
      <c r="C1022" t="s">
        <v>745</v>
      </c>
      <c r="D1022">
        <v>2.5</v>
      </c>
      <c r="E1022" t="s">
        <v>632</v>
      </c>
      <c r="F1022" t="s">
        <v>1635</v>
      </c>
      <c r="G1022" t="s">
        <v>905</v>
      </c>
      <c r="H1022" t="s">
        <v>1611</v>
      </c>
      <c r="I1022">
        <v>6.3175999999999996E-2</v>
      </c>
      <c r="J1022">
        <v>6.1828000000000001E-2</v>
      </c>
      <c r="K1022">
        <v>12.831</v>
      </c>
      <c r="L1022">
        <v>2076.6</v>
      </c>
      <c r="M1022">
        <v>69.558000000000007</v>
      </c>
      <c r="N1022">
        <v>10477</v>
      </c>
      <c r="O1022">
        <v>0.14158000000000001</v>
      </c>
      <c r="P1022">
        <v>1896.9</v>
      </c>
      <c r="Q1022">
        <v>-25636</v>
      </c>
      <c r="R1022">
        <v>0.87536000000000003</v>
      </c>
      <c r="S1022">
        <v>0.84419999999999995</v>
      </c>
      <c r="T1022">
        <v>22.568000000000001</v>
      </c>
      <c r="U1022">
        <v>17.195</v>
      </c>
      <c r="V1022">
        <v>0.87536000000000003</v>
      </c>
      <c r="W1022">
        <v>0.85618000000000005</v>
      </c>
      <c r="X1022">
        <v>22.568000000000001</v>
      </c>
      <c r="Y1022">
        <v>17.2</v>
      </c>
      <c r="Z1022">
        <v>0.85612999999999995</v>
      </c>
      <c r="AA1022">
        <v>0.83399999999999996</v>
      </c>
      <c r="AB1022">
        <v>24.245999999999999</v>
      </c>
      <c r="AC1022">
        <v>19.167999999999999</v>
      </c>
      <c r="AD1022">
        <v>16</v>
      </c>
      <c r="AE1022">
        <v>16</v>
      </c>
      <c r="AF1022">
        <v>2.8825E-2</v>
      </c>
      <c r="AG1022">
        <v>1.2980999999999999E-2</v>
      </c>
      <c r="AH1022">
        <v>1.5844E-2</v>
      </c>
      <c r="AI1022">
        <v>16</v>
      </c>
      <c r="AJ1022">
        <v>4</v>
      </c>
      <c r="AK1022">
        <v>15</v>
      </c>
      <c r="AL1022">
        <v>1</v>
      </c>
      <c r="AM1022">
        <v>0</v>
      </c>
      <c r="AN1022">
        <v>0</v>
      </c>
      <c r="AO1022">
        <v>0.92127999999999999</v>
      </c>
      <c r="AP1022">
        <v>0</v>
      </c>
      <c r="AQ1022">
        <v>0</v>
      </c>
      <c r="AR1022" t="s">
        <v>95</v>
      </c>
      <c r="AS1022" t="s">
        <v>95</v>
      </c>
      <c r="AT1022" t="s">
        <v>95</v>
      </c>
      <c r="AU1022" t="s">
        <v>95</v>
      </c>
      <c r="AV1022" t="s">
        <v>95</v>
      </c>
      <c r="AW1022" t="s">
        <v>95</v>
      </c>
      <c r="AX1022" t="s">
        <v>95</v>
      </c>
      <c r="AY1022" t="s">
        <v>94</v>
      </c>
      <c r="AZ1022" t="s">
        <v>95</v>
      </c>
      <c r="BA1022" t="s">
        <v>94</v>
      </c>
      <c r="BB1022" t="s">
        <v>95</v>
      </c>
      <c r="BC1022" t="s">
        <v>94</v>
      </c>
      <c r="BD1022" t="s">
        <v>95</v>
      </c>
      <c r="BE1022">
        <v>2</v>
      </c>
      <c r="BI1022">
        <v>0</v>
      </c>
      <c r="BL1022">
        <v>1</v>
      </c>
      <c r="BM1022">
        <v>1</v>
      </c>
      <c r="BN1022">
        <v>0</v>
      </c>
      <c r="BO1022">
        <v>0</v>
      </c>
      <c r="BP1022">
        <v>0</v>
      </c>
      <c r="BQ1022">
        <v>0</v>
      </c>
      <c r="BY1022">
        <v>1135</v>
      </c>
      <c r="CG1022" s="4">
        <v>1</v>
      </c>
      <c r="CH1022" s="4">
        <v>1</v>
      </c>
      <c r="CI1022" s="5">
        <v>0</v>
      </c>
      <c r="CJ1022" s="5">
        <v>0</v>
      </c>
      <c r="CK1022" s="5">
        <v>0</v>
      </c>
      <c r="CL1022" s="5">
        <v>0</v>
      </c>
    </row>
    <row r="1023" spans="1:91" hidden="1" x14ac:dyDescent="0.2">
      <c r="A1023" t="s">
        <v>1754</v>
      </c>
      <c r="B1023" t="s">
        <v>1607</v>
      </c>
      <c r="C1023" t="s">
        <v>745</v>
      </c>
      <c r="D1023">
        <v>2.5</v>
      </c>
      <c r="E1023" t="s">
        <v>632</v>
      </c>
      <c r="F1023" t="s">
        <v>1638</v>
      </c>
      <c r="G1023" t="s">
        <v>905</v>
      </c>
      <c r="H1023" t="s">
        <v>1611</v>
      </c>
      <c r="I1023">
        <v>7.7214000000000005E-2</v>
      </c>
      <c r="J1023">
        <v>7.6675999999999994E-2</v>
      </c>
      <c r="K1023">
        <v>162.52000000000001</v>
      </c>
      <c r="L1023">
        <v>2080.6</v>
      </c>
      <c r="M1023">
        <v>56.912999999999997</v>
      </c>
      <c r="N1023" s="1">
        <v>338320</v>
      </c>
      <c r="O1023">
        <v>2.2842000000000001E-3</v>
      </c>
      <c r="P1023">
        <v>1835.7</v>
      </c>
      <c r="Q1023" s="1">
        <v>-325210</v>
      </c>
      <c r="R1023">
        <v>0.80930999999999997</v>
      </c>
      <c r="S1023">
        <v>0.76163999999999998</v>
      </c>
      <c r="T1023">
        <v>368.57</v>
      </c>
      <c r="U1023">
        <v>313.08</v>
      </c>
      <c r="V1023">
        <v>0.80930999999999997</v>
      </c>
      <c r="W1023">
        <v>0.77998000000000001</v>
      </c>
      <c r="X1023">
        <v>368.57</v>
      </c>
      <c r="Y1023">
        <v>313.16000000000003</v>
      </c>
      <c r="Z1023">
        <v>0.78781000000000001</v>
      </c>
      <c r="AA1023">
        <v>0.75517000000000001</v>
      </c>
      <c r="AB1023">
        <v>388.8</v>
      </c>
      <c r="AC1023">
        <v>316.55</v>
      </c>
      <c r="AD1023">
        <v>16</v>
      </c>
      <c r="AE1023">
        <v>16</v>
      </c>
      <c r="AF1023">
        <v>9.9343000000000001E-3</v>
      </c>
      <c r="AG1023">
        <v>2.7518E-3</v>
      </c>
      <c r="AH1023">
        <v>7.1824999999999996E-3</v>
      </c>
      <c r="AI1023">
        <v>16</v>
      </c>
      <c r="AJ1023">
        <v>4</v>
      </c>
      <c r="AK1023">
        <v>15</v>
      </c>
      <c r="AL1023">
        <v>1</v>
      </c>
      <c r="AM1023">
        <v>0</v>
      </c>
      <c r="AN1023">
        <v>0</v>
      </c>
      <c r="AO1023">
        <v>0.91232000000000002</v>
      </c>
      <c r="AP1023">
        <v>0</v>
      </c>
      <c r="AQ1023">
        <v>0</v>
      </c>
      <c r="AR1023" t="s">
        <v>95</v>
      </c>
      <c r="AS1023" t="s">
        <v>95</v>
      </c>
      <c r="AT1023" t="s">
        <v>95</v>
      </c>
      <c r="AU1023" t="s">
        <v>95</v>
      </c>
      <c r="AV1023" t="s">
        <v>95</v>
      </c>
      <c r="AW1023" t="s">
        <v>95</v>
      </c>
      <c r="AX1023" t="s">
        <v>95</v>
      </c>
      <c r="AY1023" t="s">
        <v>94</v>
      </c>
      <c r="AZ1023" t="s">
        <v>95</v>
      </c>
      <c r="BA1023" t="s">
        <v>94</v>
      </c>
      <c r="BB1023" t="s">
        <v>95</v>
      </c>
      <c r="BC1023" t="s">
        <v>94</v>
      </c>
      <c r="BD1023" t="s">
        <v>95</v>
      </c>
      <c r="BE1023">
        <v>2</v>
      </c>
      <c r="BI1023">
        <v>0</v>
      </c>
      <c r="BL1023">
        <v>1</v>
      </c>
      <c r="BM1023">
        <v>1</v>
      </c>
      <c r="BN1023">
        <v>0</v>
      </c>
      <c r="BO1023">
        <v>0</v>
      </c>
      <c r="BP1023">
        <v>0</v>
      </c>
      <c r="BQ1023">
        <v>0</v>
      </c>
      <c r="BY1023">
        <v>1136</v>
      </c>
      <c r="CG1023" s="4">
        <v>1</v>
      </c>
      <c r="CH1023" s="4">
        <v>1</v>
      </c>
      <c r="CI1023" s="5">
        <v>0</v>
      </c>
      <c r="CJ1023" s="5">
        <v>0</v>
      </c>
      <c r="CK1023" s="5">
        <v>0</v>
      </c>
      <c r="CL1023" s="5">
        <v>0</v>
      </c>
    </row>
    <row r="1024" spans="1:91" hidden="1" x14ac:dyDescent="0.2">
      <c r="A1024" t="s">
        <v>1755</v>
      </c>
      <c r="B1024" t="s">
        <v>1607</v>
      </c>
      <c r="C1024" t="s">
        <v>745</v>
      </c>
      <c r="D1024">
        <v>2.5</v>
      </c>
      <c r="E1024" t="s">
        <v>632</v>
      </c>
      <c r="F1024" t="s">
        <v>1640</v>
      </c>
      <c r="G1024" t="s">
        <v>905</v>
      </c>
      <c r="H1024" t="s">
        <v>1611</v>
      </c>
      <c r="I1024">
        <v>1.0487E-2</v>
      </c>
      <c r="J1024">
        <v>1.0481000000000001E-2</v>
      </c>
      <c r="K1024">
        <v>28.754999999999999</v>
      </c>
      <c r="L1024">
        <v>2721</v>
      </c>
      <c r="M1024">
        <v>419.03</v>
      </c>
      <c r="N1024" s="1">
        <v>5186500</v>
      </c>
      <c r="O1024">
        <v>28.56</v>
      </c>
      <c r="P1024">
        <v>1566.1</v>
      </c>
      <c r="Q1024">
        <v>-54785</v>
      </c>
      <c r="R1024">
        <v>3.1392000000000003E-2</v>
      </c>
      <c r="S1024">
        <v>-0.19213</v>
      </c>
      <c r="T1024">
        <v>835</v>
      </c>
      <c r="U1024">
        <v>785.57</v>
      </c>
      <c r="V1024">
        <v>3.1394999999999999E-2</v>
      </c>
      <c r="W1024">
        <v>-0.10698000000000001</v>
      </c>
      <c r="X1024">
        <v>835</v>
      </c>
      <c r="Y1024">
        <v>785.57</v>
      </c>
      <c r="Z1024">
        <v>2.7567999999999999E-2</v>
      </c>
      <c r="AA1024">
        <v>-0.11135</v>
      </c>
      <c r="AB1024">
        <v>836.65</v>
      </c>
      <c r="AC1024">
        <v>789.57</v>
      </c>
      <c r="AD1024">
        <v>17</v>
      </c>
      <c r="AE1024">
        <v>17</v>
      </c>
      <c r="AF1024">
        <v>8.6127000000000003E-4</v>
      </c>
      <c r="AG1024">
        <v>4.1068000000000002E-4</v>
      </c>
      <c r="AH1024">
        <v>4.5059000000000001E-4</v>
      </c>
      <c r="AI1024">
        <v>17</v>
      </c>
      <c r="AJ1024">
        <v>0</v>
      </c>
      <c r="AK1024">
        <v>10</v>
      </c>
      <c r="AL1024">
        <v>0</v>
      </c>
      <c r="AM1024">
        <v>1</v>
      </c>
      <c r="AN1024">
        <v>0</v>
      </c>
      <c r="AO1024">
        <v>0.90768000000000004</v>
      </c>
      <c r="AP1024">
        <v>0</v>
      </c>
      <c r="AQ1024">
        <v>0</v>
      </c>
      <c r="AR1024" t="s">
        <v>96</v>
      </c>
      <c r="AS1024" t="s">
        <v>95</v>
      </c>
      <c r="AT1024" t="s">
        <v>95</v>
      </c>
      <c r="AU1024" t="s">
        <v>95</v>
      </c>
      <c r="AV1024" t="s">
        <v>95</v>
      </c>
      <c r="AW1024" t="s">
        <v>95</v>
      </c>
      <c r="AX1024" t="s">
        <v>95</v>
      </c>
      <c r="AY1024" t="s">
        <v>94</v>
      </c>
      <c r="AZ1024" t="s">
        <v>94</v>
      </c>
      <c r="BA1024" t="s">
        <v>96</v>
      </c>
      <c r="BB1024" t="s">
        <v>94</v>
      </c>
      <c r="BC1024" t="s">
        <v>96</v>
      </c>
      <c r="BD1024" t="s">
        <v>94</v>
      </c>
      <c r="BE1024">
        <v>4</v>
      </c>
      <c r="BG1024" t="s">
        <v>1750</v>
      </c>
      <c r="BH1024" t="s">
        <v>323</v>
      </c>
      <c r="BI1024">
        <v>0</v>
      </c>
      <c r="BL1024">
        <v>0</v>
      </c>
      <c r="BM1024">
        <v>1</v>
      </c>
      <c r="BN1024">
        <v>0</v>
      </c>
      <c r="BO1024">
        <v>0</v>
      </c>
      <c r="BP1024">
        <v>0</v>
      </c>
      <c r="BQ1024">
        <v>1</v>
      </c>
      <c r="BY1024">
        <v>1137</v>
      </c>
      <c r="CG1024" s="4">
        <v>0</v>
      </c>
      <c r="CH1024" s="4">
        <v>1</v>
      </c>
      <c r="CI1024" s="5">
        <v>0</v>
      </c>
      <c r="CJ1024" s="5">
        <v>0</v>
      </c>
      <c r="CK1024" s="5">
        <v>0</v>
      </c>
      <c r="CL1024" s="5">
        <v>1</v>
      </c>
    </row>
    <row r="1025" spans="1:90" hidden="1" x14ac:dyDescent="0.2">
      <c r="A1025" t="s">
        <v>1756</v>
      </c>
      <c r="B1025" t="s">
        <v>1607</v>
      </c>
      <c r="C1025" t="s">
        <v>745</v>
      </c>
      <c r="D1025">
        <v>3.5</v>
      </c>
      <c r="E1025" t="s">
        <v>317</v>
      </c>
      <c r="F1025" t="s">
        <v>318</v>
      </c>
      <c r="G1025" t="s">
        <v>319</v>
      </c>
      <c r="H1025" t="s">
        <v>1611</v>
      </c>
      <c r="I1025">
        <v>6.2542E-2</v>
      </c>
      <c r="J1025">
        <v>2.6783999999999999E-2</v>
      </c>
      <c r="K1025">
        <v>0.27562999999999999</v>
      </c>
      <c r="L1025">
        <v>2201.1999999999998</v>
      </c>
      <c r="M1025">
        <v>70.263999999999996</v>
      </c>
      <c r="N1025" s="1">
        <v>968580</v>
      </c>
      <c r="O1025">
        <v>1550.8</v>
      </c>
      <c r="P1025" s="1">
        <v>157880</v>
      </c>
      <c r="Q1025">
        <v>-546.63</v>
      </c>
      <c r="R1025">
        <v>0.96109</v>
      </c>
      <c r="S1025">
        <v>0.95825000000000005</v>
      </c>
      <c r="T1025">
        <v>0.77493000000000001</v>
      </c>
      <c r="U1025">
        <v>0.67288000000000003</v>
      </c>
      <c r="V1025">
        <v>-1.7369000000000001</v>
      </c>
      <c r="W1025">
        <v>-1.8672</v>
      </c>
      <c r="X1025">
        <v>6.4996</v>
      </c>
      <c r="Y1025">
        <v>5.1778000000000004</v>
      </c>
      <c r="Z1025">
        <v>0.83016000000000001</v>
      </c>
      <c r="AA1025">
        <v>0.82206999999999997</v>
      </c>
      <c r="AB1025">
        <v>1.6191</v>
      </c>
      <c r="AC1025">
        <v>1.4281999999999999</v>
      </c>
      <c r="AD1025">
        <v>45</v>
      </c>
      <c r="AE1025">
        <v>42</v>
      </c>
      <c r="AF1025" s="1">
        <v>1.4453999999999999E-5</v>
      </c>
      <c r="AG1025" s="1">
        <v>1.0324000000000001E-6</v>
      </c>
      <c r="AH1025" s="1">
        <v>1.3422E-5</v>
      </c>
      <c r="AI1025">
        <v>42</v>
      </c>
      <c r="AJ1025">
        <v>2</v>
      </c>
      <c r="AK1025">
        <v>41</v>
      </c>
      <c r="AL1025">
        <v>0</v>
      </c>
      <c r="AM1025">
        <v>0</v>
      </c>
      <c r="AN1025">
        <v>0</v>
      </c>
      <c r="AO1025">
        <v>0.94318999999999997</v>
      </c>
      <c r="AP1025">
        <v>0</v>
      </c>
      <c r="AQ1025">
        <v>1</v>
      </c>
      <c r="AR1025" t="s">
        <v>95</v>
      </c>
      <c r="AS1025" t="s">
        <v>95</v>
      </c>
      <c r="AT1025" t="s">
        <v>95</v>
      </c>
      <c r="AU1025" t="s">
        <v>95</v>
      </c>
      <c r="AV1025" t="s">
        <v>95</v>
      </c>
      <c r="AW1025" t="s">
        <v>95</v>
      </c>
      <c r="AX1025" t="s">
        <v>95</v>
      </c>
      <c r="AY1025" t="s">
        <v>94</v>
      </c>
      <c r="AZ1025" t="s">
        <v>95</v>
      </c>
      <c r="BA1025" t="s">
        <v>94</v>
      </c>
      <c r="BB1025" t="s">
        <v>95</v>
      </c>
      <c r="BC1025" t="s">
        <v>94</v>
      </c>
      <c r="BD1025" t="s">
        <v>95</v>
      </c>
      <c r="BI1025">
        <v>0</v>
      </c>
      <c r="BJ1025" t="s">
        <v>137</v>
      </c>
      <c r="BK1025" t="s">
        <v>133</v>
      </c>
      <c r="BL1025">
        <v>1</v>
      </c>
      <c r="BM1025">
        <v>1</v>
      </c>
      <c r="BN1025">
        <v>0</v>
      </c>
      <c r="BO1025">
        <v>0</v>
      </c>
      <c r="BP1025">
        <v>0</v>
      </c>
      <c r="BQ1025">
        <v>1</v>
      </c>
      <c r="BY1025">
        <v>1138</v>
      </c>
      <c r="CG1025" s="4">
        <v>1</v>
      </c>
      <c r="CH1025" s="4">
        <v>1</v>
      </c>
      <c r="CI1025" s="5">
        <v>0</v>
      </c>
      <c r="CJ1025" s="5">
        <v>0</v>
      </c>
      <c r="CK1025" s="5">
        <v>0</v>
      </c>
      <c r="CL1025" s="5">
        <v>1</v>
      </c>
    </row>
    <row r="1026" spans="1:90" hidden="1" x14ac:dyDescent="0.2">
      <c r="A1026" t="s">
        <v>1757</v>
      </c>
      <c r="B1026" t="s">
        <v>1607</v>
      </c>
      <c r="C1026" t="s">
        <v>745</v>
      </c>
      <c r="D1026">
        <v>3.5</v>
      </c>
      <c r="E1026" t="s">
        <v>317</v>
      </c>
      <c r="F1026" t="s">
        <v>321</v>
      </c>
      <c r="G1026" t="s">
        <v>322</v>
      </c>
      <c r="H1026" t="s">
        <v>1611</v>
      </c>
      <c r="I1026">
        <v>86.902000000000001</v>
      </c>
      <c r="J1026">
        <v>4.2812000000000003E-2</v>
      </c>
      <c r="K1026">
        <v>1.1726E-2</v>
      </c>
      <c r="L1026">
        <v>2004.1</v>
      </c>
      <c r="M1026">
        <v>5.0568000000000002E-2</v>
      </c>
      <c r="N1026">
        <v>0.55000000000000004</v>
      </c>
      <c r="O1026">
        <v>0.37184</v>
      </c>
      <c r="P1026">
        <v>2009.8</v>
      </c>
      <c r="Q1026">
        <v>-23.164000000000001</v>
      </c>
      <c r="R1026">
        <v>0.10831</v>
      </c>
      <c r="S1026">
        <v>4.3063999999999998E-2</v>
      </c>
      <c r="T1026">
        <v>0.55678000000000005</v>
      </c>
      <c r="U1026">
        <v>0.33556000000000002</v>
      </c>
      <c r="V1026">
        <v>7.8378000000000003E-2</v>
      </c>
      <c r="W1026">
        <v>3.4492000000000002E-2</v>
      </c>
      <c r="X1026">
        <v>0.56603999999999999</v>
      </c>
      <c r="Y1026">
        <v>0.41799999999999998</v>
      </c>
      <c r="Z1026">
        <v>6.6708000000000003E-2</v>
      </c>
      <c r="AA1026">
        <v>2.2266000000000001E-2</v>
      </c>
      <c r="AB1026">
        <v>0.56962000000000002</v>
      </c>
      <c r="AC1026">
        <v>0.42554999999999998</v>
      </c>
      <c r="AD1026">
        <v>45</v>
      </c>
      <c r="AE1026">
        <v>12</v>
      </c>
      <c r="AF1026">
        <v>5.4545000000000003</v>
      </c>
      <c r="AG1026">
        <v>1.8182</v>
      </c>
      <c r="AH1026">
        <v>3.6364000000000001</v>
      </c>
      <c r="AI1026">
        <v>40</v>
      </c>
      <c r="AJ1026">
        <v>5</v>
      </c>
      <c r="AK1026">
        <v>39</v>
      </c>
      <c r="AL1026">
        <v>1</v>
      </c>
      <c r="AM1026">
        <v>0</v>
      </c>
      <c r="AN1026">
        <v>1</v>
      </c>
      <c r="AO1026">
        <v>0.2</v>
      </c>
      <c r="AP1026">
        <v>0</v>
      </c>
      <c r="AQ1026">
        <v>1</v>
      </c>
      <c r="AR1026" t="s">
        <v>96</v>
      </c>
      <c r="AS1026" t="s">
        <v>95</v>
      </c>
      <c r="AT1026" t="s">
        <v>95</v>
      </c>
      <c r="AU1026" t="s">
        <v>94</v>
      </c>
      <c r="AV1026" t="s">
        <v>94</v>
      </c>
      <c r="AW1026" t="s">
        <v>94</v>
      </c>
      <c r="AX1026" t="s">
        <v>94</v>
      </c>
      <c r="AY1026" t="s">
        <v>95</v>
      </c>
      <c r="AZ1026" t="s">
        <v>94</v>
      </c>
      <c r="BA1026" t="s">
        <v>96</v>
      </c>
      <c r="BB1026" t="s">
        <v>94</v>
      </c>
      <c r="BC1026" t="s">
        <v>96</v>
      </c>
      <c r="BD1026" t="s">
        <v>94</v>
      </c>
      <c r="BI1026">
        <v>0</v>
      </c>
      <c r="BJ1026" t="s">
        <v>132</v>
      </c>
      <c r="BK1026" t="s">
        <v>133</v>
      </c>
      <c r="BL1026">
        <v>0</v>
      </c>
      <c r="BM1026">
        <v>1</v>
      </c>
      <c r="BN1026">
        <v>0</v>
      </c>
      <c r="BO1026">
        <v>0</v>
      </c>
      <c r="BP1026">
        <v>0</v>
      </c>
      <c r="BQ1026">
        <v>0</v>
      </c>
      <c r="BY1026">
        <v>1139</v>
      </c>
      <c r="CG1026" s="4">
        <v>0</v>
      </c>
      <c r="CH1026" s="4">
        <v>1</v>
      </c>
      <c r="CI1026" s="5">
        <v>0</v>
      </c>
      <c r="CJ1026" s="5">
        <v>0</v>
      </c>
      <c r="CK1026" s="5">
        <v>0</v>
      </c>
      <c r="CL1026" s="5">
        <v>0</v>
      </c>
    </row>
    <row r="1027" spans="1:90" hidden="1" x14ac:dyDescent="0.2">
      <c r="A1027" t="s">
        <v>1758</v>
      </c>
      <c r="B1027" t="s">
        <v>1607</v>
      </c>
      <c r="C1027" t="s">
        <v>745</v>
      </c>
      <c r="D1027">
        <v>3.5</v>
      </c>
      <c r="E1027" t="s">
        <v>317</v>
      </c>
      <c r="F1027" t="s">
        <v>325</v>
      </c>
      <c r="G1027" t="s">
        <v>326</v>
      </c>
      <c r="H1027" t="s">
        <v>1611</v>
      </c>
      <c r="I1027">
        <v>1.0435000000000001</v>
      </c>
      <c r="J1027">
        <v>0.17232</v>
      </c>
      <c r="K1027">
        <v>4.0052999999999998E-2</v>
      </c>
      <c r="L1027">
        <v>2018.2</v>
      </c>
      <c r="M1027">
        <v>4.2115</v>
      </c>
      <c r="N1027">
        <v>2.5478999999999998</v>
      </c>
      <c r="O1027">
        <v>7.0098000000000003</v>
      </c>
      <c r="P1027">
        <v>2029.1</v>
      </c>
      <c r="Q1027">
        <v>-79.83</v>
      </c>
      <c r="R1027">
        <v>0.80349999999999999</v>
      </c>
      <c r="S1027">
        <v>0.78913</v>
      </c>
      <c r="T1027">
        <v>0.39818999999999999</v>
      </c>
      <c r="U1027">
        <v>0.14385000000000001</v>
      </c>
      <c r="V1027">
        <v>0.65225</v>
      </c>
      <c r="W1027">
        <v>0.63568999999999998</v>
      </c>
      <c r="X1027">
        <v>0.52971999999999997</v>
      </c>
      <c r="Y1027">
        <v>0.25982</v>
      </c>
      <c r="Z1027">
        <v>0.33532000000000001</v>
      </c>
      <c r="AA1027">
        <v>0.30367</v>
      </c>
      <c r="AB1027">
        <v>0.73234999999999995</v>
      </c>
      <c r="AC1027">
        <v>0.50021000000000004</v>
      </c>
      <c r="AD1027">
        <v>45</v>
      </c>
      <c r="AE1027">
        <v>8</v>
      </c>
      <c r="AF1027">
        <v>1.5699000000000001</v>
      </c>
      <c r="AG1027">
        <v>0.39248</v>
      </c>
      <c r="AH1027">
        <v>1.1774</v>
      </c>
      <c r="AI1027">
        <v>8</v>
      </c>
      <c r="AJ1027">
        <v>3</v>
      </c>
      <c r="AK1027">
        <v>7</v>
      </c>
      <c r="AL1027">
        <v>1</v>
      </c>
      <c r="AM1027">
        <v>0</v>
      </c>
      <c r="AN1027">
        <v>1</v>
      </c>
      <c r="AO1027">
        <v>0.78571000000000002</v>
      </c>
      <c r="AP1027">
        <v>0</v>
      </c>
      <c r="AQ1027">
        <v>1</v>
      </c>
      <c r="AR1027" t="s">
        <v>95</v>
      </c>
      <c r="AS1027" t="s">
        <v>95</v>
      </c>
      <c r="AT1027" t="s">
        <v>95</v>
      </c>
      <c r="AU1027" t="s">
        <v>94</v>
      </c>
      <c r="AV1027" t="s">
        <v>95</v>
      </c>
      <c r="AW1027" t="s">
        <v>94</v>
      </c>
      <c r="AX1027" t="s">
        <v>95</v>
      </c>
      <c r="AY1027" t="s">
        <v>95</v>
      </c>
      <c r="AZ1027" t="s">
        <v>95</v>
      </c>
      <c r="BA1027" t="s">
        <v>94</v>
      </c>
      <c r="BB1027" t="s">
        <v>94</v>
      </c>
      <c r="BC1027" t="s">
        <v>94</v>
      </c>
      <c r="BD1027" t="s">
        <v>94</v>
      </c>
      <c r="BI1027">
        <v>0</v>
      </c>
      <c r="BJ1027" t="s">
        <v>132</v>
      </c>
      <c r="BK1027" t="s">
        <v>133</v>
      </c>
      <c r="BL1027">
        <v>1</v>
      </c>
      <c r="BM1027">
        <v>1</v>
      </c>
      <c r="BN1027">
        <v>0</v>
      </c>
      <c r="BO1027">
        <v>0</v>
      </c>
      <c r="BP1027">
        <v>0</v>
      </c>
      <c r="BQ1027">
        <v>0</v>
      </c>
      <c r="BY1027">
        <v>1140</v>
      </c>
      <c r="CG1027" s="4">
        <v>1</v>
      </c>
      <c r="CH1027" s="4">
        <v>1</v>
      </c>
      <c r="CI1027" s="5">
        <v>0</v>
      </c>
      <c r="CJ1027" s="5">
        <v>0</v>
      </c>
      <c r="CK1027" s="5">
        <v>0</v>
      </c>
      <c r="CL1027" s="5">
        <v>0</v>
      </c>
    </row>
    <row r="1028" spans="1:90" hidden="1" x14ac:dyDescent="0.2">
      <c r="A1028" t="s">
        <v>1759</v>
      </c>
      <c r="B1028" t="s">
        <v>1607</v>
      </c>
      <c r="C1028" t="s">
        <v>745</v>
      </c>
      <c r="D1028">
        <v>3.5</v>
      </c>
      <c r="E1028" t="s">
        <v>317</v>
      </c>
      <c r="F1028" t="s">
        <v>328</v>
      </c>
      <c r="G1028" t="s">
        <v>329</v>
      </c>
      <c r="H1028" t="s">
        <v>1611</v>
      </c>
      <c r="I1028">
        <v>1.0918000000000001</v>
      </c>
      <c r="J1028">
        <v>0.24060999999999999</v>
      </c>
      <c r="K1028">
        <v>6.0858000000000002E-2</v>
      </c>
      <c r="L1028">
        <v>2019.8</v>
      </c>
      <c r="M1028">
        <v>4.0250000000000004</v>
      </c>
      <c r="N1028">
        <v>5.0083000000000002</v>
      </c>
      <c r="O1028">
        <v>6.2047999999999996</v>
      </c>
      <c r="P1028">
        <v>2024.4</v>
      </c>
      <c r="Q1028">
        <v>-121.32</v>
      </c>
      <c r="R1028">
        <v>0.66259000000000001</v>
      </c>
      <c r="S1028">
        <v>0.63790000000000002</v>
      </c>
      <c r="T1028">
        <v>0.96718999999999999</v>
      </c>
      <c r="U1028">
        <v>0.3624</v>
      </c>
      <c r="V1028">
        <v>0.57843</v>
      </c>
      <c r="W1028">
        <v>0.55835999999999997</v>
      </c>
      <c r="X1028">
        <v>1.0810999999999999</v>
      </c>
      <c r="Y1028">
        <v>0.48885000000000001</v>
      </c>
      <c r="Z1028">
        <v>0.22531999999999999</v>
      </c>
      <c r="AA1028">
        <v>0.18842999999999999</v>
      </c>
      <c r="AB1028">
        <v>1.4655</v>
      </c>
      <c r="AC1028">
        <v>0.90088000000000001</v>
      </c>
      <c r="AD1028">
        <v>45</v>
      </c>
      <c r="AE1028">
        <v>6</v>
      </c>
      <c r="AF1028">
        <v>1.7451000000000001</v>
      </c>
      <c r="AG1028">
        <v>6.9108000000000003E-2</v>
      </c>
      <c r="AH1028">
        <v>1.6759999999999999</v>
      </c>
      <c r="AI1028">
        <v>6</v>
      </c>
      <c r="AJ1028">
        <v>1</v>
      </c>
      <c r="AK1028">
        <v>4</v>
      </c>
      <c r="AL1028">
        <v>1</v>
      </c>
      <c r="AM1028">
        <v>1</v>
      </c>
      <c r="AN1028">
        <v>1</v>
      </c>
      <c r="AO1028">
        <v>0.41316000000000003</v>
      </c>
      <c r="AP1028">
        <v>0</v>
      </c>
      <c r="AQ1028">
        <v>1</v>
      </c>
      <c r="AR1028" t="s">
        <v>94</v>
      </c>
      <c r="AS1028" t="s">
        <v>95</v>
      </c>
      <c r="AT1028" t="s">
        <v>95</v>
      </c>
      <c r="AU1028" t="s">
        <v>94</v>
      </c>
      <c r="AV1028" t="s">
        <v>95</v>
      </c>
      <c r="AW1028" t="s">
        <v>94</v>
      </c>
      <c r="AX1028" t="s">
        <v>94</v>
      </c>
      <c r="AY1028" t="s">
        <v>95</v>
      </c>
      <c r="AZ1028" t="s">
        <v>94</v>
      </c>
      <c r="BA1028" t="s">
        <v>94</v>
      </c>
      <c r="BB1028" t="s">
        <v>94</v>
      </c>
      <c r="BC1028" t="s">
        <v>94</v>
      </c>
      <c r="BD1028" t="s">
        <v>94</v>
      </c>
      <c r="BI1028">
        <v>0</v>
      </c>
      <c r="BJ1028" t="s">
        <v>132</v>
      </c>
      <c r="BK1028" t="s">
        <v>133</v>
      </c>
      <c r="BL1028">
        <v>1</v>
      </c>
      <c r="BM1028">
        <v>1</v>
      </c>
      <c r="BN1028">
        <v>0</v>
      </c>
      <c r="BO1028">
        <v>0</v>
      </c>
      <c r="BP1028">
        <v>0</v>
      </c>
      <c r="BQ1028">
        <v>0</v>
      </c>
      <c r="BY1028">
        <v>1141</v>
      </c>
      <c r="CG1028" s="4">
        <v>1</v>
      </c>
      <c r="CH1028" s="4">
        <v>1</v>
      </c>
      <c r="CI1028" s="5">
        <v>0</v>
      </c>
      <c r="CJ1028" s="5">
        <v>0</v>
      </c>
      <c r="CK1028" s="5">
        <v>0</v>
      </c>
      <c r="CL1028" s="5">
        <v>0</v>
      </c>
    </row>
    <row r="1029" spans="1:90" hidden="1" x14ac:dyDescent="0.2">
      <c r="A1029" t="s">
        <v>1760</v>
      </c>
      <c r="B1029" t="s">
        <v>1607</v>
      </c>
      <c r="C1029" t="s">
        <v>745</v>
      </c>
      <c r="D1029">
        <v>3.5</v>
      </c>
      <c r="E1029" t="s">
        <v>317</v>
      </c>
      <c r="F1029" t="s">
        <v>331</v>
      </c>
      <c r="G1029" t="s">
        <v>329</v>
      </c>
      <c r="H1029" t="s">
        <v>1611</v>
      </c>
      <c r="I1029">
        <v>45.954999999999998</v>
      </c>
      <c r="J1029">
        <v>1.6149E-2</v>
      </c>
      <c r="K1029">
        <v>0.16144</v>
      </c>
      <c r="L1029">
        <v>2011.2</v>
      </c>
      <c r="M1029">
        <v>9.5625000000000002E-2</v>
      </c>
      <c r="N1029">
        <v>7.2328999999999999</v>
      </c>
      <c r="O1029">
        <v>1552.1</v>
      </c>
      <c r="P1029" s="1">
        <v>157750</v>
      </c>
      <c r="Q1029">
        <v>-321.11</v>
      </c>
      <c r="R1029">
        <v>0.12695999999999999</v>
      </c>
      <c r="S1029">
        <v>6.3083E-2</v>
      </c>
      <c r="T1029">
        <v>8.5965000000000007</v>
      </c>
      <c r="U1029">
        <v>2.5693000000000001</v>
      </c>
      <c r="V1029">
        <v>-5.1579E-2</v>
      </c>
      <c r="W1029">
        <v>-0.10165</v>
      </c>
      <c r="X1029">
        <v>9.4345999999999997</v>
      </c>
      <c r="Y1029">
        <v>2.0895000000000001</v>
      </c>
      <c r="Z1029">
        <v>5.1930999999999998E-2</v>
      </c>
      <c r="AA1029">
        <v>6.7846E-3</v>
      </c>
      <c r="AB1029">
        <v>8.9582999999999995</v>
      </c>
      <c r="AC1029">
        <v>3.2902999999999998</v>
      </c>
      <c r="AD1029">
        <v>45</v>
      </c>
      <c r="AE1029">
        <v>8</v>
      </c>
      <c r="AF1029">
        <v>8.5036000000000005</v>
      </c>
      <c r="AG1029">
        <v>4.7851999999999999E-2</v>
      </c>
      <c r="AH1029">
        <v>8.4557000000000002</v>
      </c>
      <c r="AI1029">
        <v>13</v>
      </c>
      <c r="AJ1029">
        <v>12</v>
      </c>
      <c r="AK1029">
        <v>4</v>
      </c>
      <c r="AL1029">
        <v>0</v>
      </c>
      <c r="AM1029">
        <v>1</v>
      </c>
      <c r="AN1029">
        <v>1</v>
      </c>
      <c r="AO1029">
        <v>2.1902999999999999E-2</v>
      </c>
      <c r="AP1029">
        <v>0</v>
      </c>
      <c r="AQ1029">
        <v>1</v>
      </c>
      <c r="AR1029" t="s">
        <v>96</v>
      </c>
      <c r="AS1029" t="s">
        <v>95</v>
      </c>
      <c r="AT1029" t="s">
        <v>95</v>
      </c>
      <c r="AU1029" t="s">
        <v>94</v>
      </c>
      <c r="AV1029" t="s">
        <v>94</v>
      </c>
      <c r="AW1029" t="s">
        <v>94</v>
      </c>
      <c r="AX1029" t="s">
        <v>94</v>
      </c>
      <c r="AY1029" t="s">
        <v>95</v>
      </c>
      <c r="AZ1029" t="s">
        <v>94</v>
      </c>
      <c r="BA1029" t="s">
        <v>96</v>
      </c>
      <c r="BB1029" t="s">
        <v>94</v>
      </c>
      <c r="BC1029" t="s">
        <v>96</v>
      </c>
      <c r="BD1029" t="s">
        <v>94</v>
      </c>
      <c r="BI1029">
        <v>0</v>
      </c>
      <c r="BJ1029" t="s">
        <v>132</v>
      </c>
      <c r="BK1029" t="s">
        <v>133</v>
      </c>
      <c r="BL1029">
        <v>0</v>
      </c>
      <c r="BM1029">
        <v>1</v>
      </c>
      <c r="BN1029">
        <v>0</v>
      </c>
      <c r="BO1029">
        <v>0</v>
      </c>
      <c r="BP1029">
        <v>0</v>
      </c>
      <c r="BQ1029">
        <v>0</v>
      </c>
      <c r="BY1029">
        <v>1142</v>
      </c>
      <c r="CG1029" s="4">
        <v>0</v>
      </c>
      <c r="CH1029" s="4">
        <v>1</v>
      </c>
      <c r="CI1029" s="5">
        <v>0</v>
      </c>
      <c r="CJ1029" s="5">
        <v>0</v>
      </c>
      <c r="CK1029" s="5">
        <v>0</v>
      </c>
      <c r="CL1029" s="5">
        <v>0</v>
      </c>
    </row>
    <row r="1030" spans="1:90" hidden="1" x14ac:dyDescent="0.2">
      <c r="A1030" t="s">
        <v>1761</v>
      </c>
      <c r="B1030" t="s">
        <v>1607</v>
      </c>
      <c r="C1030" t="s">
        <v>745</v>
      </c>
      <c r="D1030">
        <v>3.5</v>
      </c>
      <c r="E1030" t="s">
        <v>317</v>
      </c>
      <c r="F1030" t="s">
        <v>333</v>
      </c>
      <c r="G1030" t="s">
        <v>326</v>
      </c>
      <c r="H1030" t="s">
        <v>1611</v>
      </c>
      <c r="I1030">
        <v>0.65432999999999997</v>
      </c>
      <c r="J1030">
        <v>0.13680999999999999</v>
      </c>
      <c r="K1030">
        <v>5.5072000000000003E-2</v>
      </c>
      <c r="L1030">
        <v>2017.4</v>
      </c>
      <c r="M1030">
        <v>6.7159000000000004</v>
      </c>
      <c r="N1030">
        <v>3.1263000000000001</v>
      </c>
      <c r="O1030">
        <v>6.2915999999999999</v>
      </c>
      <c r="P1030">
        <v>2028.3</v>
      </c>
      <c r="Q1030">
        <v>-109.7</v>
      </c>
      <c r="R1030">
        <v>0.72018000000000004</v>
      </c>
      <c r="S1030">
        <v>0.69971000000000005</v>
      </c>
      <c r="T1030">
        <v>0.59592999999999996</v>
      </c>
      <c r="U1030">
        <v>0.24833</v>
      </c>
      <c r="V1030">
        <v>0.63997000000000004</v>
      </c>
      <c r="W1030">
        <v>0.62282999999999999</v>
      </c>
      <c r="X1030">
        <v>0.67596000000000001</v>
      </c>
      <c r="Y1030">
        <v>0.3629</v>
      </c>
      <c r="Z1030">
        <v>0.40307999999999999</v>
      </c>
      <c r="AA1030">
        <v>0.37464999999999998</v>
      </c>
      <c r="AB1030">
        <v>0.87039</v>
      </c>
      <c r="AC1030">
        <v>0.64266000000000001</v>
      </c>
      <c r="AD1030">
        <v>45</v>
      </c>
      <c r="AE1030">
        <v>12</v>
      </c>
      <c r="AF1030">
        <v>1.5992999999999999</v>
      </c>
      <c r="AG1030">
        <v>0.31986999999999999</v>
      </c>
      <c r="AH1030">
        <v>1.2795000000000001</v>
      </c>
      <c r="AI1030">
        <v>29</v>
      </c>
      <c r="AJ1030">
        <v>3</v>
      </c>
      <c r="AK1030">
        <v>28</v>
      </c>
      <c r="AL1030">
        <v>1</v>
      </c>
      <c r="AM1030">
        <v>0</v>
      </c>
      <c r="AN1030">
        <v>1</v>
      </c>
      <c r="AO1030">
        <v>0.73238999999999999</v>
      </c>
      <c r="AP1030">
        <v>0</v>
      </c>
      <c r="AQ1030">
        <v>1</v>
      </c>
      <c r="AR1030" t="s">
        <v>95</v>
      </c>
      <c r="AS1030" t="s">
        <v>95</v>
      </c>
      <c r="AT1030" t="s">
        <v>95</v>
      </c>
      <c r="AU1030" t="s">
        <v>94</v>
      </c>
      <c r="AV1030" t="s">
        <v>94</v>
      </c>
      <c r="AW1030" t="s">
        <v>94</v>
      </c>
      <c r="AX1030" t="s">
        <v>95</v>
      </c>
      <c r="AY1030" t="s">
        <v>95</v>
      </c>
      <c r="AZ1030" t="s">
        <v>95</v>
      </c>
      <c r="BA1030" t="s">
        <v>94</v>
      </c>
      <c r="BB1030" t="s">
        <v>94</v>
      </c>
      <c r="BC1030" t="s">
        <v>94</v>
      </c>
      <c r="BD1030" t="s">
        <v>94</v>
      </c>
      <c r="BI1030">
        <v>0</v>
      </c>
      <c r="BJ1030" t="s">
        <v>132</v>
      </c>
      <c r="BK1030" t="s">
        <v>133</v>
      </c>
      <c r="BL1030">
        <v>1</v>
      </c>
      <c r="BM1030">
        <v>1</v>
      </c>
      <c r="BN1030">
        <v>0</v>
      </c>
      <c r="BO1030">
        <v>0</v>
      </c>
      <c r="BP1030">
        <v>0</v>
      </c>
      <c r="BQ1030">
        <v>0</v>
      </c>
      <c r="BY1030">
        <v>1143</v>
      </c>
      <c r="CG1030" s="4">
        <v>1</v>
      </c>
      <c r="CH1030" s="4">
        <v>1</v>
      </c>
      <c r="CI1030" s="5">
        <v>0</v>
      </c>
      <c r="CJ1030" s="5">
        <v>0</v>
      </c>
      <c r="CK1030" s="5">
        <v>0</v>
      </c>
      <c r="CL1030" s="5">
        <v>0</v>
      </c>
    </row>
    <row r="1031" spans="1:90" hidden="1" x14ac:dyDescent="0.2">
      <c r="A1031" t="s">
        <v>1762</v>
      </c>
      <c r="B1031" t="s">
        <v>1607</v>
      </c>
      <c r="C1031" t="s">
        <v>745</v>
      </c>
      <c r="D1031">
        <v>3.5</v>
      </c>
      <c r="E1031" t="s">
        <v>317</v>
      </c>
      <c r="F1031" t="s">
        <v>335</v>
      </c>
      <c r="G1031" t="s">
        <v>336</v>
      </c>
      <c r="H1031" t="s">
        <v>1611</v>
      </c>
      <c r="I1031">
        <v>8.0692E-2</v>
      </c>
      <c r="J1031">
        <v>7.0763999999999994E-2</v>
      </c>
      <c r="K1031">
        <v>4.7236000000000002</v>
      </c>
      <c r="L1031">
        <v>2037.5</v>
      </c>
      <c r="M1031">
        <v>54.459000000000003</v>
      </c>
      <c r="N1031">
        <v>912.5</v>
      </c>
      <c r="O1031">
        <v>6.3772999999999996E-2</v>
      </c>
      <c r="P1031">
        <v>1907.9</v>
      </c>
      <c r="Q1031">
        <v>-9384</v>
      </c>
      <c r="R1031">
        <v>0.99478</v>
      </c>
      <c r="S1031">
        <v>0.99439</v>
      </c>
      <c r="T1031">
        <v>4.6627000000000001</v>
      </c>
      <c r="U1031">
        <v>3.6882999999999999</v>
      </c>
      <c r="V1031">
        <v>0.99370000000000003</v>
      </c>
      <c r="W1031">
        <v>0.99339999999999995</v>
      </c>
      <c r="X1031">
        <v>5.1215000000000002</v>
      </c>
      <c r="Y1031">
        <v>3.6768999999999998</v>
      </c>
      <c r="Z1031">
        <v>0.90410000000000001</v>
      </c>
      <c r="AA1031">
        <v>0.89954000000000001</v>
      </c>
      <c r="AB1031">
        <v>19.978999999999999</v>
      </c>
      <c r="AC1031">
        <v>16.274999999999999</v>
      </c>
      <c r="AD1031">
        <v>45</v>
      </c>
      <c r="AE1031">
        <v>42</v>
      </c>
      <c r="AF1031">
        <v>0.25534000000000001</v>
      </c>
      <c r="AG1031">
        <v>1.0958999999999999E-3</v>
      </c>
      <c r="AH1031">
        <v>0.25424999999999998</v>
      </c>
      <c r="AI1031">
        <v>42</v>
      </c>
      <c r="AJ1031">
        <v>0</v>
      </c>
      <c r="AK1031">
        <v>41</v>
      </c>
      <c r="AL1031">
        <v>0</v>
      </c>
      <c r="AM1031">
        <v>0</v>
      </c>
      <c r="AN1031">
        <v>1</v>
      </c>
      <c r="AO1031">
        <v>0.93381999999999998</v>
      </c>
      <c r="AP1031">
        <v>0</v>
      </c>
      <c r="AQ1031">
        <v>0</v>
      </c>
      <c r="AR1031" t="s">
        <v>95</v>
      </c>
      <c r="AS1031" t="s">
        <v>95</v>
      </c>
      <c r="AT1031" t="s">
        <v>95</v>
      </c>
      <c r="AU1031" t="s">
        <v>95</v>
      </c>
      <c r="AV1031" t="s">
        <v>95</v>
      </c>
      <c r="AW1031" t="s">
        <v>95</v>
      </c>
      <c r="AX1031" t="s">
        <v>95</v>
      </c>
      <c r="AY1031" t="s">
        <v>95</v>
      </c>
      <c r="AZ1031" t="s">
        <v>95</v>
      </c>
      <c r="BA1031" t="s">
        <v>95</v>
      </c>
      <c r="BB1031" t="s">
        <v>95</v>
      </c>
      <c r="BC1031" t="s">
        <v>95</v>
      </c>
      <c r="BD1031" t="s">
        <v>95</v>
      </c>
      <c r="BH1031" t="s">
        <v>389</v>
      </c>
      <c r="BI1031">
        <v>1</v>
      </c>
      <c r="BJ1031" t="s">
        <v>97</v>
      </c>
      <c r="BK1031" t="s">
        <v>337</v>
      </c>
      <c r="BL1031">
        <v>0</v>
      </c>
      <c r="BM1031">
        <v>0</v>
      </c>
      <c r="BN1031">
        <v>0</v>
      </c>
      <c r="BO1031">
        <v>0</v>
      </c>
      <c r="BP1031">
        <v>0</v>
      </c>
      <c r="BQ1031">
        <v>0</v>
      </c>
      <c r="BY1031">
        <v>1144</v>
      </c>
      <c r="CG1031" s="4">
        <v>0</v>
      </c>
      <c r="CH1031" s="4">
        <v>0</v>
      </c>
      <c r="CI1031" s="5">
        <v>0</v>
      </c>
      <c r="CJ1031" s="5">
        <v>0</v>
      </c>
      <c r="CK1031" s="5">
        <v>0</v>
      </c>
      <c r="CL1031" s="5">
        <v>0</v>
      </c>
    </row>
    <row r="1032" spans="1:90" hidden="1" x14ac:dyDescent="0.2">
      <c r="A1032" t="s">
        <v>1763</v>
      </c>
      <c r="B1032" t="s">
        <v>1607</v>
      </c>
      <c r="C1032" t="s">
        <v>745</v>
      </c>
      <c r="D1032">
        <v>3.5</v>
      </c>
      <c r="E1032" t="s">
        <v>317</v>
      </c>
      <c r="F1032" t="s">
        <v>339</v>
      </c>
      <c r="G1032" t="s">
        <v>340</v>
      </c>
      <c r="H1032" t="s">
        <v>1611</v>
      </c>
      <c r="I1032">
        <v>6.4144000000000007E-2</v>
      </c>
      <c r="J1032">
        <v>2.4968000000000001E-2</v>
      </c>
      <c r="K1032">
        <v>0.25596000000000002</v>
      </c>
      <c r="L1032">
        <v>2204.6</v>
      </c>
      <c r="M1032">
        <v>68.509</v>
      </c>
      <c r="N1032" s="1">
        <v>1636400</v>
      </c>
      <c r="O1032">
        <v>1551.2</v>
      </c>
      <c r="P1032" s="1">
        <v>157840</v>
      </c>
      <c r="Q1032">
        <v>-507.42</v>
      </c>
      <c r="R1032">
        <v>0.95115000000000005</v>
      </c>
      <c r="S1032">
        <v>0.94740000000000002</v>
      </c>
      <c r="T1032">
        <v>0.77715000000000001</v>
      </c>
      <c r="U1032">
        <v>0.67186999999999997</v>
      </c>
      <c r="V1032">
        <v>-1.8382000000000001</v>
      </c>
      <c r="W1032">
        <v>-1.9801</v>
      </c>
      <c r="X1032">
        <v>5.9238999999999997</v>
      </c>
      <c r="Y1032">
        <v>4.7674000000000003</v>
      </c>
      <c r="Z1032">
        <v>0.81603000000000003</v>
      </c>
      <c r="AA1032">
        <v>0.80683000000000005</v>
      </c>
      <c r="AB1032">
        <v>1.5082</v>
      </c>
      <c r="AC1032">
        <v>1.2662</v>
      </c>
      <c r="AD1032">
        <v>43</v>
      </c>
      <c r="AE1032">
        <v>40</v>
      </c>
      <c r="AF1032" s="1">
        <v>8.5551000000000005E-6</v>
      </c>
      <c r="AG1032" s="1">
        <v>6.1108000000000004E-7</v>
      </c>
      <c r="AH1032" s="1">
        <v>7.9440000000000005E-6</v>
      </c>
      <c r="AI1032">
        <v>40</v>
      </c>
      <c r="AJ1032">
        <v>0</v>
      </c>
      <c r="AK1032">
        <v>39</v>
      </c>
      <c r="AL1032">
        <v>0</v>
      </c>
      <c r="AM1032">
        <v>0</v>
      </c>
      <c r="AN1032">
        <v>0</v>
      </c>
      <c r="AO1032">
        <v>0.92842999999999998</v>
      </c>
      <c r="AP1032">
        <v>0</v>
      </c>
      <c r="AQ1032">
        <v>1</v>
      </c>
      <c r="AR1032" t="s">
        <v>95</v>
      </c>
      <c r="AS1032" t="s">
        <v>95</v>
      </c>
      <c r="AT1032" t="s">
        <v>95</v>
      </c>
      <c r="AU1032" t="s">
        <v>95</v>
      </c>
      <c r="AV1032" t="s">
        <v>95</v>
      </c>
      <c r="AW1032" t="s">
        <v>95</v>
      </c>
      <c r="AX1032" t="s">
        <v>95</v>
      </c>
      <c r="AY1032" t="s">
        <v>94</v>
      </c>
      <c r="AZ1032" t="s">
        <v>95</v>
      </c>
      <c r="BA1032" t="s">
        <v>94</v>
      </c>
      <c r="BB1032" t="s">
        <v>95</v>
      </c>
      <c r="BC1032" t="s">
        <v>94</v>
      </c>
      <c r="BD1032" t="s">
        <v>95</v>
      </c>
      <c r="BH1032" t="s">
        <v>341</v>
      </c>
      <c r="BI1032">
        <v>1</v>
      </c>
      <c r="BJ1032" t="s">
        <v>97</v>
      </c>
      <c r="BK1032" t="s">
        <v>138</v>
      </c>
      <c r="BL1032">
        <v>0</v>
      </c>
      <c r="BM1032">
        <v>0</v>
      </c>
      <c r="BN1032">
        <v>0</v>
      </c>
      <c r="BO1032">
        <v>0</v>
      </c>
      <c r="BP1032">
        <v>0</v>
      </c>
      <c r="BQ1032">
        <v>0</v>
      </c>
      <c r="BY1032">
        <v>1145</v>
      </c>
      <c r="CG1032" s="4">
        <v>0</v>
      </c>
      <c r="CH1032" s="4">
        <v>0</v>
      </c>
      <c r="CI1032" s="5">
        <v>0</v>
      </c>
      <c r="CJ1032" s="5">
        <v>0</v>
      </c>
      <c r="CK1032" s="5">
        <v>0</v>
      </c>
      <c r="CL1032" s="5">
        <v>0</v>
      </c>
    </row>
    <row r="1033" spans="1:90" hidden="1" x14ac:dyDescent="0.2">
      <c r="A1033" t="s">
        <v>1764</v>
      </c>
      <c r="B1033" t="s">
        <v>1607</v>
      </c>
      <c r="C1033" t="s">
        <v>745</v>
      </c>
      <c r="D1033">
        <v>3.5</v>
      </c>
      <c r="E1033" t="s">
        <v>317</v>
      </c>
      <c r="F1033" t="s">
        <v>343</v>
      </c>
      <c r="G1033" t="s">
        <v>344</v>
      </c>
      <c r="H1033" t="s">
        <v>1611</v>
      </c>
      <c r="I1033">
        <v>6.2542E-2</v>
      </c>
      <c r="J1033">
        <v>2.6783999999999999E-2</v>
      </c>
      <c r="K1033">
        <v>0.27562999999999999</v>
      </c>
      <c r="L1033">
        <v>2201.1999999999998</v>
      </c>
      <c r="M1033">
        <v>70.263999999999996</v>
      </c>
      <c r="N1033" s="1">
        <v>968580</v>
      </c>
      <c r="O1033">
        <v>1550.8</v>
      </c>
      <c r="P1033" s="1">
        <v>157880</v>
      </c>
      <c r="Q1033">
        <v>-546.63</v>
      </c>
      <c r="R1033">
        <v>0.96109</v>
      </c>
      <c r="S1033">
        <v>0.95825000000000005</v>
      </c>
      <c r="T1033">
        <v>0.77493000000000001</v>
      </c>
      <c r="U1033">
        <v>0.67288000000000003</v>
      </c>
      <c r="V1033">
        <v>-1.7369000000000001</v>
      </c>
      <c r="W1033">
        <v>-1.8672</v>
      </c>
      <c r="X1033">
        <v>6.4996</v>
      </c>
      <c r="Y1033">
        <v>5.1778000000000004</v>
      </c>
      <c r="Z1033">
        <v>0.83016000000000001</v>
      </c>
      <c r="AA1033">
        <v>0.82206999999999997</v>
      </c>
      <c r="AB1033">
        <v>1.6191</v>
      </c>
      <c r="AC1033">
        <v>1.4281999999999999</v>
      </c>
      <c r="AD1033">
        <v>45</v>
      </c>
      <c r="AE1033">
        <v>42</v>
      </c>
      <c r="AF1033" s="1">
        <v>1.4453999999999999E-5</v>
      </c>
      <c r="AG1033" s="1">
        <v>1.0324000000000001E-6</v>
      </c>
      <c r="AH1033" s="1">
        <v>1.3422E-5</v>
      </c>
      <c r="AI1033">
        <v>42</v>
      </c>
      <c r="AJ1033">
        <v>2</v>
      </c>
      <c r="AK1033">
        <v>41</v>
      </c>
      <c r="AL1033">
        <v>0</v>
      </c>
      <c r="AM1033">
        <v>0</v>
      </c>
      <c r="AN1033">
        <v>0</v>
      </c>
      <c r="AO1033">
        <v>0.94318999999999997</v>
      </c>
      <c r="AP1033">
        <v>0</v>
      </c>
      <c r="AQ1033">
        <v>1</v>
      </c>
      <c r="AR1033" t="s">
        <v>95</v>
      </c>
      <c r="AS1033" t="s">
        <v>95</v>
      </c>
      <c r="AT1033" t="s">
        <v>95</v>
      </c>
      <c r="AU1033" t="s">
        <v>95</v>
      </c>
      <c r="AV1033" t="s">
        <v>95</v>
      </c>
      <c r="AW1033" t="s">
        <v>95</v>
      </c>
      <c r="AX1033" t="s">
        <v>95</v>
      </c>
      <c r="AY1033" t="s">
        <v>94</v>
      </c>
      <c r="AZ1033" t="s">
        <v>95</v>
      </c>
      <c r="BA1033" t="s">
        <v>94</v>
      </c>
      <c r="BB1033" t="s">
        <v>95</v>
      </c>
      <c r="BC1033" t="s">
        <v>94</v>
      </c>
      <c r="BD1033" t="s">
        <v>95</v>
      </c>
      <c r="BH1033" t="s">
        <v>345</v>
      </c>
      <c r="BI1033">
        <v>1</v>
      </c>
      <c r="BJ1033" t="s">
        <v>97</v>
      </c>
      <c r="BK1033" t="s">
        <v>180</v>
      </c>
      <c r="BL1033">
        <v>0</v>
      </c>
      <c r="BM1033">
        <v>0</v>
      </c>
      <c r="BN1033">
        <v>0</v>
      </c>
      <c r="BO1033">
        <v>0</v>
      </c>
      <c r="BP1033">
        <v>0</v>
      </c>
      <c r="BQ1033">
        <v>0</v>
      </c>
      <c r="BY1033">
        <v>1146</v>
      </c>
      <c r="CG1033" s="4">
        <v>0</v>
      </c>
      <c r="CH1033" s="4">
        <v>0</v>
      </c>
      <c r="CI1033" s="5">
        <v>0</v>
      </c>
      <c r="CJ1033" s="5">
        <v>0</v>
      </c>
      <c r="CK1033" s="5">
        <v>0</v>
      </c>
      <c r="CL1033" s="5">
        <v>0</v>
      </c>
    </row>
    <row r="1034" spans="1:90" hidden="1" x14ac:dyDescent="0.2">
      <c r="A1034" t="s">
        <v>1765</v>
      </c>
      <c r="B1034" t="s">
        <v>1607</v>
      </c>
      <c r="C1034" t="s">
        <v>745</v>
      </c>
      <c r="D1034">
        <v>3.5</v>
      </c>
      <c r="E1034" t="s">
        <v>317</v>
      </c>
      <c r="F1034" t="s">
        <v>347</v>
      </c>
      <c r="G1034" t="s">
        <v>348</v>
      </c>
      <c r="H1034" t="s">
        <v>1611</v>
      </c>
      <c r="I1034">
        <v>7.2256</v>
      </c>
      <c r="J1034">
        <v>4.6487999999999996</v>
      </c>
      <c r="K1034">
        <v>1.5428000000000001E-2</v>
      </c>
      <c r="L1034">
        <v>2017.6</v>
      </c>
      <c r="M1034">
        <v>0.60818000000000005</v>
      </c>
      <c r="N1034">
        <v>299.74</v>
      </c>
      <c r="O1034">
        <v>7.0860999999999997E-3</v>
      </c>
      <c r="P1034">
        <v>2015.7</v>
      </c>
      <c r="Q1034">
        <v>-30.544</v>
      </c>
      <c r="R1034">
        <v>0.42094999999999999</v>
      </c>
      <c r="S1034">
        <v>0.36986000000000002</v>
      </c>
      <c r="T1034">
        <v>0.45883000000000002</v>
      </c>
      <c r="U1034">
        <v>0.21059</v>
      </c>
      <c r="V1034">
        <v>0.42093000000000003</v>
      </c>
      <c r="W1034">
        <v>0.38784000000000002</v>
      </c>
      <c r="X1034">
        <v>0.45884000000000003</v>
      </c>
      <c r="Y1034">
        <v>0.21128</v>
      </c>
      <c r="Z1034">
        <v>7.8728999999999993E-2</v>
      </c>
      <c r="AA1034">
        <v>2.6085000000000001E-2</v>
      </c>
      <c r="AB1034">
        <v>0.57874999999999999</v>
      </c>
      <c r="AC1034">
        <v>0.41463</v>
      </c>
      <c r="AD1034">
        <v>38</v>
      </c>
      <c r="AE1034">
        <v>9</v>
      </c>
      <c r="AF1034">
        <v>1.0009000000000001E-2</v>
      </c>
      <c r="AG1034">
        <v>3.3362000000000001E-3</v>
      </c>
      <c r="AH1034">
        <v>6.6722999999999999E-3</v>
      </c>
      <c r="AI1034">
        <v>35</v>
      </c>
      <c r="AJ1034">
        <v>0</v>
      </c>
      <c r="AK1034">
        <v>34</v>
      </c>
      <c r="AL1034">
        <v>0</v>
      </c>
      <c r="AM1034">
        <v>0</v>
      </c>
      <c r="AN1034">
        <v>1</v>
      </c>
      <c r="AO1034">
        <v>0.11765</v>
      </c>
      <c r="AP1034">
        <v>0</v>
      </c>
      <c r="AQ1034">
        <v>1</v>
      </c>
      <c r="AR1034" t="s">
        <v>94</v>
      </c>
      <c r="AS1034" t="s">
        <v>95</v>
      </c>
      <c r="AT1034" t="s">
        <v>95</v>
      </c>
      <c r="AU1034" t="s">
        <v>94</v>
      </c>
      <c r="AV1034" t="s">
        <v>94</v>
      </c>
      <c r="AW1034" t="s">
        <v>94</v>
      </c>
      <c r="AX1034" t="s">
        <v>94</v>
      </c>
      <c r="AY1034" t="s">
        <v>94</v>
      </c>
      <c r="AZ1034" t="s">
        <v>94</v>
      </c>
      <c r="BA1034" t="s">
        <v>94</v>
      </c>
      <c r="BB1034" t="s">
        <v>94</v>
      </c>
      <c r="BC1034" t="s">
        <v>96</v>
      </c>
      <c r="BD1034" t="s">
        <v>94</v>
      </c>
      <c r="BH1034" t="s">
        <v>341</v>
      </c>
      <c r="BI1034">
        <v>1</v>
      </c>
      <c r="BJ1034" t="s">
        <v>97</v>
      </c>
      <c r="BK1034" t="s">
        <v>138</v>
      </c>
      <c r="BL1034">
        <v>0</v>
      </c>
      <c r="BM1034">
        <v>0</v>
      </c>
      <c r="BN1034">
        <v>0</v>
      </c>
      <c r="BO1034">
        <v>0</v>
      </c>
      <c r="BP1034">
        <v>0</v>
      </c>
      <c r="BQ1034">
        <v>0</v>
      </c>
      <c r="BY1034">
        <v>1147</v>
      </c>
      <c r="CG1034" s="4">
        <v>0</v>
      </c>
      <c r="CH1034" s="4">
        <v>0</v>
      </c>
      <c r="CI1034" s="5">
        <v>0</v>
      </c>
      <c r="CJ1034" s="5">
        <v>0</v>
      </c>
      <c r="CK1034" s="5">
        <v>0</v>
      </c>
      <c r="CL1034" s="5">
        <v>0</v>
      </c>
    </row>
    <row r="1035" spans="1:90" hidden="1" x14ac:dyDescent="0.2">
      <c r="A1035" t="s">
        <v>1766</v>
      </c>
      <c r="B1035" t="s">
        <v>1607</v>
      </c>
      <c r="C1035" t="s">
        <v>745</v>
      </c>
      <c r="D1035">
        <v>3.5</v>
      </c>
      <c r="E1035" t="s">
        <v>317</v>
      </c>
      <c r="F1035" t="s">
        <v>350</v>
      </c>
      <c r="G1035" t="s">
        <v>351</v>
      </c>
      <c r="H1035" t="s">
        <v>1611</v>
      </c>
      <c r="I1035">
        <v>0.72521000000000002</v>
      </c>
      <c r="J1035">
        <v>0.30230000000000001</v>
      </c>
      <c r="K1035">
        <v>0.16904</v>
      </c>
      <c r="L1035">
        <v>2021.1</v>
      </c>
      <c r="M1035">
        <v>6.0594999999999999</v>
      </c>
      <c r="N1035">
        <v>18.187000000000001</v>
      </c>
      <c r="O1035">
        <v>1.724</v>
      </c>
      <c r="P1035">
        <v>2016.2</v>
      </c>
      <c r="Q1035">
        <v>-336.99</v>
      </c>
      <c r="R1035">
        <v>0.99761</v>
      </c>
      <c r="S1035">
        <v>0.99743000000000004</v>
      </c>
      <c r="T1035">
        <v>0.18751999999999999</v>
      </c>
      <c r="U1035">
        <v>7.6775999999999997E-2</v>
      </c>
      <c r="V1035">
        <v>0.96591000000000005</v>
      </c>
      <c r="W1035">
        <v>0.96428999999999998</v>
      </c>
      <c r="X1035">
        <v>0.70762999999999998</v>
      </c>
      <c r="Y1035">
        <v>0.36162</v>
      </c>
      <c r="Z1035">
        <v>0.32811000000000001</v>
      </c>
      <c r="AA1035">
        <v>0.29611999999999999</v>
      </c>
      <c r="AB1035">
        <v>3.1415000000000002</v>
      </c>
      <c r="AC1035">
        <v>2.2113</v>
      </c>
      <c r="AD1035">
        <v>45</v>
      </c>
      <c r="AE1035">
        <v>8</v>
      </c>
      <c r="AF1035">
        <v>0.87975000000000003</v>
      </c>
      <c r="AG1035">
        <v>5.4984999999999999E-2</v>
      </c>
      <c r="AH1035">
        <v>0.82477</v>
      </c>
      <c r="AI1035">
        <v>8</v>
      </c>
      <c r="AJ1035">
        <v>0</v>
      </c>
      <c r="AK1035">
        <v>7</v>
      </c>
      <c r="AL1035">
        <v>0</v>
      </c>
      <c r="AM1035">
        <v>0</v>
      </c>
      <c r="AN1035">
        <v>0</v>
      </c>
      <c r="AO1035">
        <v>0.80186000000000002</v>
      </c>
      <c r="AP1035">
        <v>0</v>
      </c>
      <c r="AQ1035">
        <v>1</v>
      </c>
      <c r="AR1035" t="s">
        <v>95</v>
      </c>
      <c r="AS1035" t="s">
        <v>95</v>
      </c>
      <c r="AT1035" t="s">
        <v>95</v>
      </c>
      <c r="AU1035" t="s">
        <v>95</v>
      </c>
      <c r="AV1035" t="s">
        <v>95</v>
      </c>
      <c r="AW1035" t="s">
        <v>95</v>
      </c>
      <c r="AX1035" t="s">
        <v>95</v>
      </c>
      <c r="AY1035" t="s">
        <v>95</v>
      </c>
      <c r="AZ1035" t="s">
        <v>95</v>
      </c>
      <c r="BA1035" t="s">
        <v>95</v>
      </c>
      <c r="BB1035" t="s">
        <v>95</v>
      </c>
      <c r="BC1035" t="s">
        <v>95</v>
      </c>
      <c r="BD1035" t="s">
        <v>95</v>
      </c>
      <c r="BI1035">
        <v>0</v>
      </c>
      <c r="BJ1035" t="s">
        <v>137</v>
      </c>
      <c r="BK1035" t="s">
        <v>180</v>
      </c>
      <c r="BL1035">
        <v>1</v>
      </c>
      <c r="BM1035">
        <v>1</v>
      </c>
      <c r="BN1035">
        <v>0</v>
      </c>
      <c r="BO1035">
        <v>0</v>
      </c>
      <c r="BP1035">
        <v>0</v>
      </c>
      <c r="BQ1035">
        <v>0</v>
      </c>
      <c r="BY1035">
        <v>1148</v>
      </c>
      <c r="CG1035" s="4">
        <v>1</v>
      </c>
      <c r="CH1035" s="4">
        <v>1</v>
      </c>
      <c r="CI1035" s="5">
        <v>0</v>
      </c>
      <c r="CJ1035" s="5">
        <v>0</v>
      </c>
      <c r="CK1035" s="5">
        <v>0</v>
      </c>
      <c r="CL1035" s="5">
        <v>0</v>
      </c>
    </row>
    <row r="1036" spans="1:90" hidden="1" x14ac:dyDescent="0.2">
      <c r="A1036" t="s">
        <v>1767</v>
      </c>
      <c r="B1036" t="s">
        <v>1607</v>
      </c>
      <c r="C1036" t="s">
        <v>745</v>
      </c>
      <c r="D1036">
        <v>3.5</v>
      </c>
      <c r="E1036" t="s">
        <v>317</v>
      </c>
      <c r="F1036" t="s">
        <v>353</v>
      </c>
      <c r="G1036" t="s">
        <v>354</v>
      </c>
      <c r="H1036" t="s">
        <v>1611</v>
      </c>
      <c r="I1036">
        <v>0.50634999999999997</v>
      </c>
      <c r="J1036">
        <v>0.50631999999999999</v>
      </c>
      <c r="K1036">
        <v>2.7956000000000002E-2</v>
      </c>
      <c r="L1036">
        <v>2043.2</v>
      </c>
      <c r="M1036">
        <v>8.6788000000000007</v>
      </c>
      <c r="N1036" s="1">
        <v>271440</v>
      </c>
      <c r="O1036">
        <v>4.7425999999999996E-3</v>
      </c>
      <c r="P1036">
        <v>2007.9</v>
      </c>
      <c r="Q1036">
        <v>-55.710999999999999</v>
      </c>
      <c r="R1036">
        <v>0.88343000000000005</v>
      </c>
      <c r="S1036">
        <v>0.87422999999999995</v>
      </c>
      <c r="T1036">
        <v>0.24182999999999999</v>
      </c>
      <c r="U1036">
        <v>8.8193999999999995E-2</v>
      </c>
      <c r="V1036">
        <v>0.88343000000000005</v>
      </c>
      <c r="W1036">
        <v>0.87744999999999995</v>
      </c>
      <c r="X1036">
        <v>0.24182999999999999</v>
      </c>
      <c r="Y1036">
        <v>8.8194999999999996E-2</v>
      </c>
      <c r="Z1036">
        <v>0.22886000000000001</v>
      </c>
      <c r="AA1036">
        <v>0.18931000000000001</v>
      </c>
      <c r="AB1036">
        <v>0.622</v>
      </c>
      <c r="AC1036">
        <v>0.37269000000000002</v>
      </c>
      <c r="AD1036">
        <v>42</v>
      </c>
      <c r="AE1036">
        <v>5</v>
      </c>
      <c r="AF1036" s="1">
        <v>1.4735999999999999E-5</v>
      </c>
      <c r="AG1036" s="1">
        <v>3.6841E-6</v>
      </c>
      <c r="AH1036" s="1">
        <v>1.1052E-5</v>
      </c>
      <c r="AI1036">
        <v>5</v>
      </c>
      <c r="AJ1036">
        <v>0</v>
      </c>
      <c r="AK1036">
        <v>4</v>
      </c>
      <c r="AL1036">
        <v>0</v>
      </c>
      <c r="AM1036">
        <v>0</v>
      </c>
      <c r="AN1036">
        <v>1</v>
      </c>
      <c r="AO1036">
        <v>0.39129999999999998</v>
      </c>
      <c r="AP1036">
        <v>0</v>
      </c>
      <c r="AQ1036">
        <v>1</v>
      </c>
      <c r="AR1036" t="s">
        <v>95</v>
      </c>
      <c r="AS1036" t="s">
        <v>96</v>
      </c>
      <c r="AT1036" t="s">
        <v>95</v>
      </c>
      <c r="AU1036" t="s">
        <v>94</v>
      </c>
      <c r="AV1036" t="s">
        <v>95</v>
      </c>
      <c r="AW1036" t="s">
        <v>94</v>
      </c>
      <c r="AX1036" t="s">
        <v>94</v>
      </c>
      <c r="AY1036" t="s">
        <v>94</v>
      </c>
      <c r="AZ1036" t="s">
        <v>94</v>
      </c>
      <c r="BA1036" t="s">
        <v>96</v>
      </c>
      <c r="BB1036" t="s">
        <v>96</v>
      </c>
      <c r="BC1036" t="s">
        <v>94</v>
      </c>
      <c r="BD1036" t="s">
        <v>94</v>
      </c>
      <c r="BH1036" t="s">
        <v>341</v>
      </c>
      <c r="BI1036">
        <v>1</v>
      </c>
      <c r="BJ1036" t="s">
        <v>97</v>
      </c>
      <c r="BK1036" t="s">
        <v>138</v>
      </c>
      <c r="BL1036">
        <v>0</v>
      </c>
      <c r="BM1036">
        <v>0</v>
      </c>
      <c r="BN1036">
        <v>0</v>
      </c>
      <c r="BO1036">
        <v>0</v>
      </c>
      <c r="BP1036">
        <v>0</v>
      </c>
      <c r="BQ1036">
        <v>0</v>
      </c>
      <c r="BY1036">
        <v>1149</v>
      </c>
      <c r="CG1036" s="4">
        <v>0</v>
      </c>
      <c r="CH1036" s="4">
        <v>0</v>
      </c>
      <c r="CI1036" s="5">
        <v>0</v>
      </c>
      <c r="CJ1036" s="5">
        <v>0</v>
      </c>
      <c r="CK1036" s="5">
        <v>0</v>
      </c>
      <c r="CL1036" s="5">
        <v>0</v>
      </c>
    </row>
    <row r="1037" spans="1:90" hidden="1" x14ac:dyDescent="0.2">
      <c r="A1037" t="s">
        <v>1768</v>
      </c>
      <c r="B1037" t="s">
        <v>1607</v>
      </c>
      <c r="C1037" t="s">
        <v>745</v>
      </c>
      <c r="D1037">
        <v>3.5</v>
      </c>
      <c r="E1037" t="s">
        <v>317</v>
      </c>
      <c r="F1037" t="s">
        <v>356</v>
      </c>
      <c r="G1037" t="s">
        <v>357</v>
      </c>
      <c r="H1037" t="s">
        <v>1611</v>
      </c>
      <c r="I1037">
        <v>0.80971000000000004</v>
      </c>
      <c r="J1037">
        <v>0.39150000000000001</v>
      </c>
      <c r="K1037">
        <v>0.19732</v>
      </c>
      <c r="L1037">
        <v>2022.1</v>
      </c>
      <c r="M1037">
        <v>5.4272</v>
      </c>
      <c r="N1037">
        <v>28.65</v>
      </c>
      <c r="O1037">
        <v>5.1748000000000003</v>
      </c>
      <c r="P1037">
        <v>2019.9</v>
      </c>
      <c r="Q1037">
        <v>-393.41</v>
      </c>
      <c r="R1037">
        <v>0.99033000000000004</v>
      </c>
      <c r="S1037">
        <v>0.98962000000000006</v>
      </c>
      <c r="T1037">
        <v>0.49001</v>
      </c>
      <c r="U1037">
        <v>0.19622000000000001</v>
      </c>
      <c r="V1037">
        <v>0.96889999999999998</v>
      </c>
      <c r="W1037">
        <v>0.96741999999999995</v>
      </c>
      <c r="X1037">
        <v>0.87877000000000005</v>
      </c>
      <c r="Y1037">
        <v>0.38655</v>
      </c>
      <c r="Z1037">
        <v>0.26449</v>
      </c>
      <c r="AA1037">
        <v>0.22946</v>
      </c>
      <c r="AB1037">
        <v>4.2733999999999996</v>
      </c>
      <c r="AC1037">
        <v>2.8128000000000002</v>
      </c>
      <c r="AD1037">
        <v>45</v>
      </c>
      <c r="AE1037">
        <v>6</v>
      </c>
      <c r="AF1037">
        <v>0.81159000000000003</v>
      </c>
      <c r="AG1037">
        <v>0.1176</v>
      </c>
      <c r="AH1037">
        <v>0.69399</v>
      </c>
      <c r="AI1037">
        <v>6</v>
      </c>
      <c r="AJ1037">
        <v>0</v>
      </c>
      <c r="AK1037">
        <v>5</v>
      </c>
      <c r="AL1037">
        <v>0</v>
      </c>
      <c r="AM1037">
        <v>0</v>
      </c>
      <c r="AN1037">
        <v>1</v>
      </c>
      <c r="AO1037">
        <v>0.72580999999999996</v>
      </c>
      <c r="AP1037">
        <v>0</v>
      </c>
      <c r="AQ1037">
        <v>1</v>
      </c>
      <c r="AR1037" t="s">
        <v>95</v>
      </c>
      <c r="AS1037" t="s">
        <v>95</v>
      </c>
      <c r="AT1037" t="s">
        <v>95</v>
      </c>
      <c r="AU1037" t="s">
        <v>95</v>
      </c>
      <c r="AV1037" t="s">
        <v>95</v>
      </c>
      <c r="AW1037" t="s">
        <v>95</v>
      </c>
      <c r="AX1037" t="s">
        <v>95</v>
      </c>
      <c r="AY1037" t="s">
        <v>95</v>
      </c>
      <c r="AZ1037" t="s">
        <v>94</v>
      </c>
      <c r="BA1037" t="s">
        <v>95</v>
      </c>
      <c r="BB1037" t="s">
        <v>94</v>
      </c>
      <c r="BC1037" t="s">
        <v>95</v>
      </c>
      <c r="BD1037" t="s">
        <v>94</v>
      </c>
      <c r="BI1037">
        <v>0</v>
      </c>
      <c r="BJ1037" t="s">
        <v>137</v>
      </c>
      <c r="BK1037" t="s">
        <v>180</v>
      </c>
      <c r="BL1037">
        <v>1</v>
      </c>
      <c r="BM1037">
        <v>1</v>
      </c>
      <c r="BN1037">
        <v>0</v>
      </c>
      <c r="BO1037">
        <v>0</v>
      </c>
      <c r="BP1037">
        <v>0</v>
      </c>
      <c r="BQ1037">
        <v>0</v>
      </c>
      <c r="BY1037">
        <v>1150</v>
      </c>
      <c r="CG1037" s="4">
        <v>1</v>
      </c>
      <c r="CH1037" s="4">
        <v>1</v>
      </c>
      <c r="CI1037" s="5">
        <v>0</v>
      </c>
      <c r="CJ1037" s="5">
        <v>0</v>
      </c>
      <c r="CK1037" s="5">
        <v>0</v>
      </c>
      <c r="CL1037" s="5">
        <v>0</v>
      </c>
    </row>
    <row r="1038" spans="1:90" hidden="1" x14ac:dyDescent="0.2">
      <c r="A1038" t="s">
        <v>1769</v>
      </c>
      <c r="B1038" t="s">
        <v>1607</v>
      </c>
      <c r="C1038" t="s">
        <v>745</v>
      </c>
      <c r="D1038">
        <v>3.5</v>
      </c>
      <c r="E1038" t="s">
        <v>317</v>
      </c>
      <c r="F1038" t="s">
        <v>359</v>
      </c>
      <c r="G1038" t="s">
        <v>360</v>
      </c>
      <c r="H1038" t="s">
        <v>1611</v>
      </c>
      <c r="I1038">
        <v>0.46500000000000002</v>
      </c>
      <c r="J1038">
        <v>0.46499000000000001</v>
      </c>
      <c r="K1038">
        <v>5.8658000000000002E-2</v>
      </c>
      <c r="L1038">
        <v>2044.8</v>
      </c>
      <c r="M1038">
        <v>9.4504999999999999</v>
      </c>
      <c r="N1038" s="1">
        <v>200270</v>
      </c>
      <c r="O1038">
        <v>6.2649999999999997</v>
      </c>
      <c r="P1038">
        <v>2022.5</v>
      </c>
      <c r="Q1038">
        <v>-116.93</v>
      </c>
      <c r="R1038">
        <v>0.77969999999999995</v>
      </c>
      <c r="S1038">
        <v>0.76317999999999997</v>
      </c>
      <c r="T1038">
        <v>0.77685000000000004</v>
      </c>
      <c r="U1038">
        <v>0.28645999999999999</v>
      </c>
      <c r="V1038">
        <v>0.77969999999999995</v>
      </c>
      <c r="W1038">
        <v>0.76895999999999998</v>
      </c>
      <c r="X1038">
        <v>0.77685000000000004</v>
      </c>
      <c r="Y1038">
        <v>0.28645999999999999</v>
      </c>
      <c r="Z1038">
        <v>0.20252999999999999</v>
      </c>
      <c r="AA1038">
        <v>0.16363</v>
      </c>
      <c r="AB1038">
        <v>1.4781</v>
      </c>
      <c r="AC1038">
        <v>0.88963000000000003</v>
      </c>
      <c r="AD1038">
        <v>44</v>
      </c>
      <c r="AE1038">
        <v>5</v>
      </c>
      <c r="AF1038" s="1">
        <v>4.3640000000000002E-5</v>
      </c>
      <c r="AG1038" s="1">
        <v>1.7282E-6</v>
      </c>
      <c r="AH1038" s="1">
        <v>4.1912000000000001E-5</v>
      </c>
      <c r="AI1038">
        <v>5</v>
      </c>
      <c r="AJ1038">
        <v>0</v>
      </c>
      <c r="AK1038">
        <v>3</v>
      </c>
      <c r="AL1038">
        <v>0</v>
      </c>
      <c r="AM1038">
        <v>1</v>
      </c>
      <c r="AN1038">
        <v>1</v>
      </c>
      <c r="AO1038">
        <v>0.26275999999999999</v>
      </c>
      <c r="AP1038">
        <v>0</v>
      </c>
      <c r="AQ1038">
        <v>1</v>
      </c>
      <c r="AR1038" t="s">
        <v>95</v>
      </c>
      <c r="AS1038" t="s">
        <v>96</v>
      </c>
      <c r="AT1038" t="s">
        <v>95</v>
      </c>
      <c r="AU1038" t="s">
        <v>94</v>
      </c>
      <c r="AV1038" t="s">
        <v>95</v>
      </c>
      <c r="AW1038" t="s">
        <v>94</v>
      </c>
      <c r="AX1038" t="s">
        <v>94</v>
      </c>
      <c r="AY1038" t="s">
        <v>94</v>
      </c>
      <c r="AZ1038" t="s">
        <v>94</v>
      </c>
      <c r="BA1038" t="s">
        <v>96</v>
      </c>
      <c r="BB1038" t="s">
        <v>96</v>
      </c>
      <c r="BC1038" t="s">
        <v>94</v>
      </c>
      <c r="BD1038" t="s">
        <v>94</v>
      </c>
      <c r="BH1038" t="s">
        <v>341</v>
      </c>
      <c r="BI1038">
        <v>1</v>
      </c>
      <c r="BJ1038" t="s">
        <v>97</v>
      </c>
      <c r="BK1038" t="s">
        <v>138</v>
      </c>
      <c r="BL1038">
        <v>0</v>
      </c>
      <c r="BM1038">
        <v>0</v>
      </c>
      <c r="BN1038">
        <v>0</v>
      </c>
      <c r="BO1038">
        <v>0</v>
      </c>
      <c r="BP1038">
        <v>0</v>
      </c>
      <c r="BQ1038">
        <v>0</v>
      </c>
      <c r="BY1038">
        <v>1151</v>
      </c>
      <c r="CG1038" s="4">
        <v>0</v>
      </c>
      <c r="CH1038" s="4">
        <v>0</v>
      </c>
      <c r="CI1038" s="5">
        <v>0</v>
      </c>
      <c r="CJ1038" s="5">
        <v>0</v>
      </c>
      <c r="CK1038" s="5">
        <v>0</v>
      </c>
      <c r="CL1038" s="5">
        <v>0</v>
      </c>
    </row>
    <row r="1039" spans="1:90" hidden="1" x14ac:dyDescent="0.2">
      <c r="A1039" t="s">
        <v>1770</v>
      </c>
      <c r="B1039" t="s">
        <v>1607</v>
      </c>
      <c r="C1039" t="s">
        <v>745</v>
      </c>
      <c r="D1039">
        <v>3.5</v>
      </c>
      <c r="E1039" t="s">
        <v>317</v>
      </c>
      <c r="F1039" t="s">
        <v>362</v>
      </c>
      <c r="G1039" t="s">
        <v>357</v>
      </c>
      <c r="H1039" t="s">
        <v>1611</v>
      </c>
      <c r="I1039">
        <v>6.8555000000000001</v>
      </c>
      <c r="J1039">
        <v>0.11298999999999999</v>
      </c>
      <c r="K1039">
        <v>2.0451999999999999</v>
      </c>
      <c r="L1039">
        <v>2011.8</v>
      </c>
      <c r="M1039">
        <v>0.64100999999999997</v>
      </c>
      <c r="N1039">
        <v>72.988</v>
      </c>
      <c r="O1039">
        <v>1.0878000000000001</v>
      </c>
      <c r="P1039">
        <v>1983</v>
      </c>
      <c r="Q1039">
        <v>-4073.7</v>
      </c>
      <c r="R1039">
        <v>0.96774000000000004</v>
      </c>
      <c r="S1039">
        <v>0.96538000000000002</v>
      </c>
      <c r="T1039">
        <v>5.9741999999999997</v>
      </c>
      <c r="U1039">
        <v>2.6591</v>
      </c>
      <c r="V1039">
        <v>0.85111000000000003</v>
      </c>
      <c r="W1039">
        <v>0.84401999999999999</v>
      </c>
      <c r="X1039">
        <v>12.835000000000001</v>
      </c>
      <c r="Y1039">
        <v>9.5863999999999994</v>
      </c>
      <c r="Z1039">
        <v>0.63768000000000002</v>
      </c>
      <c r="AA1039">
        <v>0.62043000000000004</v>
      </c>
      <c r="AB1039">
        <v>20.021000000000001</v>
      </c>
      <c r="AC1039">
        <v>17.606000000000002</v>
      </c>
      <c r="AD1039">
        <v>45</v>
      </c>
      <c r="AE1039">
        <v>13</v>
      </c>
      <c r="AF1039">
        <v>1.2882</v>
      </c>
      <c r="AG1039">
        <v>0.84267000000000003</v>
      </c>
      <c r="AH1039">
        <v>0.44557999999999998</v>
      </c>
      <c r="AI1039">
        <v>13</v>
      </c>
      <c r="AJ1039">
        <v>0</v>
      </c>
      <c r="AK1039">
        <v>12</v>
      </c>
      <c r="AL1039">
        <v>0</v>
      </c>
      <c r="AM1039">
        <v>0</v>
      </c>
      <c r="AN1039">
        <v>0</v>
      </c>
      <c r="AO1039">
        <v>0.90732999999999997</v>
      </c>
      <c r="AP1039">
        <v>0</v>
      </c>
      <c r="AQ1039">
        <v>1</v>
      </c>
      <c r="AR1039" t="s">
        <v>95</v>
      </c>
      <c r="AS1039" t="s">
        <v>95</v>
      </c>
      <c r="AT1039" t="s">
        <v>95</v>
      </c>
      <c r="AU1039" t="s">
        <v>95</v>
      </c>
      <c r="AV1039" t="s">
        <v>95</v>
      </c>
      <c r="AW1039" t="s">
        <v>95</v>
      </c>
      <c r="AX1039" t="s">
        <v>95</v>
      </c>
      <c r="AY1039" t="s">
        <v>95</v>
      </c>
      <c r="AZ1039" t="s">
        <v>95</v>
      </c>
      <c r="BA1039" t="s">
        <v>95</v>
      </c>
      <c r="BB1039" t="s">
        <v>95</v>
      </c>
      <c r="BC1039" t="s">
        <v>95</v>
      </c>
      <c r="BD1039" t="s">
        <v>95</v>
      </c>
      <c r="BI1039">
        <v>0</v>
      </c>
      <c r="BJ1039" t="s">
        <v>137</v>
      </c>
      <c r="BK1039" t="s">
        <v>180</v>
      </c>
      <c r="BL1039">
        <v>1</v>
      </c>
      <c r="BM1039">
        <v>1</v>
      </c>
      <c r="BN1039">
        <v>0</v>
      </c>
      <c r="BO1039">
        <v>0</v>
      </c>
      <c r="BP1039">
        <v>0</v>
      </c>
      <c r="BQ1039">
        <v>0</v>
      </c>
      <c r="BY1039">
        <v>1152</v>
      </c>
      <c r="CG1039" s="4">
        <v>1</v>
      </c>
      <c r="CH1039" s="4">
        <v>1</v>
      </c>
      <c r="CI1039" s="5">
        <v>0</v>
      </c>
      <c r="CJ1039" s="5">
        <v>0</v>
      </c>
      <c r="CK1039" s="5">
        <v>0</v>
      </c>
      <c r="CL1039" s="5">
        <v>0</v>
      </c>
    </row>
    <row r="1040" spans="1:90" hidden="1" x14ac:dyDescent="0.2">
      <c r="A1040" t="s">
        <v>1771</v>
      </c>
      <c r="B1040" t="s">
        <v>1607</v>
      </c>
      <c r="C1040" t="s">
        <v>745</v>
      </c>
      <c r="D1040">
        <v>3.5</v>
      </c>
      <c r="E1040" t="s">
        <v>317</v>
      </c>
      <c r="F1040" t="s">
        <v>364</v>
      </c>
      <c r="G1040" t="s">
        <v>360</v>
      </c>
      <c r="H1040" t="s">
        <v>1611</v>
      </c>
      <c r="J1040">
        <v>3.2557999999999997E-2</v>
      </c>
      <c r="K1040">
        <v>0.32890999999999998</v>
      </c>
      <c r="O1040">
        <v>1548.6</v>
      </c>
      <c r="P1040" s="1">
        <v>158080</v>
      </c>
      <c r="Q1040">
        <v>-654.63</v>
      </c>
      <c r="V1040">
        <v>-3.125E-2</v>
      </c>
      <c r="W1040">
        <v>-0.1</v>
      </c>
      <c r="X1040">
        <v>10.707000000000001</v>
      </c>
      <c r="Y1040">
        <v>1.8637999999999999</v>
      </c>
      <c r="Z1040">
        <v>8.8234999999999994E-2</v>
      </c>
      <c r="AA1040">
        <v>2.7451E-2</v>
      </c>
      <c r="AB1040">
        <v>10.067</v>
      </c>
      <c r="AC1040">
        <v>4.4650999999999996</v>
      </c>
      <c r="AD1040">
        <v>33</v>
      </c>
      <c r="AE1040">
        <v>1</v>
      </c>
      <c r="AI1040">
        <v>1</v>
      </c>
      <c r="AJ1040">
        <v>0</v>
      </c>
      <c r="AK1040">
        <v>0</v>
      </c>
      <c r="AL1040">
        <v>0</v>
      </c>
      <c r="AM1040">
        <v>0</v>
      </c>
      <c r="AP1040">
        <v>0</v>
      </c>
      <c r="AQ1040">
        <v>1</v>
      </c>
      <c r="AR1040" t="s">
        <v>96</v>
      </c>
      <c r="AS1040" t="s">
        <v>96</v>
      </c>
      <c r="AT1040" t="s">
        <v>94</v>
      </c>
      <c r="AU1040" t="s">
        <v>94</v>
      </c>
      <c r="AV1040" t="s">
        <v>94</v>
      </c>
      <c r="AW1040" t="s">
        <v>94</v>
      </c>
      <c r="AX1040" t="s">
        <v>94</v>
      </c>
      <c r="AY1040" t="s">
        <v>94</v>
      </c>
      <c r="AZ1040" t="s">
        <v>94</v>
      </c>
      <c r="BA1040" t="s">
        <v>96</v>
      </c>
      <c r="BB1040" t="s">
        <v>96</v>
      </c>
      <c r="BC1040" t="s">
        <v>96</v>
      </c>
      <c r="BD1040" t="s">
        <v>96</v>
      </c>
      <c r="BH1040" t="s">
        <v>341</v>
      </c>
      <c r="BI1040">
        <v>1</v>
      </c>
      <c r="BJ1040" t="s">
        <v>97</v>
      </c>
      <c r="BK1040" t="s">
        <v>138</v>
      </c>
      <c r="BL1040">
        <v>0</v>
      </c>
      <c r="BM1040">
        <v>0</v>
      </c>
      <c r="BN1040">
        <v>0</v>
      </c>
      <c r="BO1040">
        <v>0</v>
      </c>
      <c r="BP1040">
        <v>0</v>
      </c>
      <c r="BQ1040">
        <v>0</v>
      </c>
      <c r="BY1040">
        <v>1153</v>
      </c>
      <c r="CG1040" s="4">
        <v>0</v>
      </c>
      <c r="CH1040" s="4">
        <v>0</v>
      </c>
      <c r="CI1040" s="5">
        <v>0</v>
      </c>
      <c r="CJ1040" s="5">
        <v>0</v>
      </c>
      <c r="CK1040" s="5">
        <v>0</v>
      </c>
      <c r="CL1040" s="5">
        <v>0</v>
      </c>
    </row>
    <row r="1041" spans="1:91" hidden="1" x14ac:dyDescent="0.2">
      <c r="A1041" t="s">
        <v>1772</v>
      </c>
      <c r="B1041" t="s">
        <v>1607</v>
      </c>
      <c r="C1041" t="s">
        <v>745</v>
      </c>
      <c r="D1041">
        <v>3.5</v>
      </c>
      <c r="E1041" t="s">
        <v>317</v>
      </c>
      <c r="F1041" t="s">
        <v>366</v>
      </c>
      <c r="G1041" t="s">
        <v>351</v>
      </c>
      <c r="H1041" t="s">
        <v>1611</v>
      </c>
      <c r="I1041">
        <v>0.26039000000000001</v>
      </c>
      <c r="K1041">
        <v>0.34755999999999998</v>
      </c>
      <c r="L1041">
        <v>2024.8</v>
      </c>
      <c r="M1041">
        <v>16.876999999999999</v>
      </c>
      <c r="N1041">
        <v>58.963000000000001</v>
      </c>
      <c r="Q1041">
        <v>-692.33</v>
      </c>
      <c r="R1041">
        <v>0.98962000000000006</v>
      </c>
      <c r="S1041">
        <v>0.98885999999999996</v>
      </c>
      <c r="T1041">
        <v>0.64017999999999997</v>
      </c>
      <c r="U1041">
        <v>0.47315000000000002</v>
      </c>
      <c r="Z1041">
        <v>0.51588999999999996</v>
      </c>
      <c r="AA1041">
        <v>0.49284</v>
      </c>
      <c r="AB1041">
        <v>4.3726000000000003</v>
      </c>
      <c r="AC1041">
        <v>3.2601</v>
      </c>
      <c r="AD1041">
        <v>45</v>
      </c>
      <c r="AE1041">
        <v>29</v>
      </c>
      <c r="AF1041">
        <v>0.42399999999999999</v>
      </c>
      <c r="AG1041">
        <v>1.6959999999999999E-2</v>
      </c>
      <c r="AH1041">
        <v>0.40704000000000001</v>
      </c>
      <c r="AI1041">
        <v>29</v>
      </c>
      <c r="AJ1041">
        <v>0</v>
      </c>
      <c r="AK1041">
        <v>28</v>
      </c>
      <c r="AL1041">
        <v>0</v>
      </c>
      <c r="AM1041">
        <v>0</v>
      </c>
      <c r="AN1041">
        <v>1</v>
      </c>
      <c r="AO1041">
        <v>0.85031999999999996</v>
      </c>
      <c r="AP1041">
        <v>0</v>
      </c>
      <c r="AQ1041">
        <v>1</v>
      </c>
      <c r="AR1041" t="s">
        <v>95</v>
      </c>
      <c r="AS1041" t="s">
        <v>95</v>
      </c>
      <c r="AT1041" t="s">
        <v>95</v>
      </c>
      <c r="AU1041" t="s">
        <v>95</v>
      </c>
      <c r="AV1041" t="s">
        <v>95</v>
      </c>
      <c r="AW1041" t="s">
        <v>95</v>
      </c>
      <c r="AX1041" t="s">
        <v>95</v>
      </c>
      <c r="AY1041" t="s">
        <v>95</v>
      </c>
      <c r="AZ1041" t="s">
        <v>95</v>
      </c>
      <c r="BA1041" t="s">
        <v>95</v>
      </c>
      <c r="BB1041" t="s">
        <v>95</v>
      </c>
      <c r="BC1041" t="s">
        <v>95</v>
      </c>
      <c r="BD1041" t="s">
        <v>95</v>
      </c>
      <c r="BI1041">
        <v>0</v>
      </c>
      <c r="BJ1041" t="s">
        <v>137</v>
      </c>
      <c r="BK1041" t="s">
        <v>180</v>
      </c>
      <c r="BL1041">
        <v>1</v>
      </c>
      <c r="BM1041">
        <v>1</v>
      </c>
      <c r="BN1041">
        <v>0</v>
      </c>
      <c r="BO1041">
        <v>0</v>
      </c>
      <c r="BP1041">
        <v>0</v>
      </c>
      <c r="BQ1041">
        <v>0</v>
      </c>
      <c r="BY1041">
        <v>1154</v>
      </c>
      <c r="CG1041" s="4">
        <v>1</v>
      </c>
      <c r="CH1041" s="4">
        <v>1</v>
      </c>
      <c r="CI1041" s="5">
        <v>0</v>
      </c>
      <c r="CJ1041" s="5">
        <v>0</v>
      </c>
      <c r="CK1041" s="5">
        <v>0</v>
      </c>
      <c r="CL1041" s="5">
        <v>0</v>
      </c>
    </row>
    <row r="1042" spans="1:91" hidden="1" x14ac:dyDescent="0.2">
      <c r="A1042" t="s">
        <v>1773</v>
      </c>
      <c r="B1042" t="s">
        <v>1607</v>
      </c>
      <c r="C1042" t="s">
        <v>745</v>
      </c>
      <c r="D1042">
        <v>3.5</v>
      </c>
      <c r="E1042" t="s">
        <v>317</v>
      </c>
      <c r="F1042" t="s">
        <v>368</v>
      </c>
      <c r="G1042" t="s">
        <v>354</v>
      </c>
      <c r="H1042" t="s">
        <v>1611</v>
      </c>
      <c r="I1042">
        <v>0.33764</v>
      </c>
      <c r="J1042">
        <v>0.33762999999999999</v>
      </c>
      <c r="K1042">
        <v>4.4971999999999998E-2</v>
      </c>
      <c r="L1042">
        <v>2054.1</v>
      </c>
      <c r="M1042">
        <v>13.015000000000001</v>
      </c>
      <c r="N1042" s="1">
        <v>310190</v>
      </c>
      <c r="O1042">
        <v>6.3438999999999997</v>
      </c>
      <c r="P1042">
        <v>2022.1</v>
      </c>
      <c r="Q1042">
        <v>-89.561999999999998</v>
      </c>
      <c r="R1042">
        <v>0.81813999999999998</v>
      </c>
      <c r="S1042">
        <v>0.80378000000000005</v>
      </c>
      <c r="T1042">
        <v>0.40627000000000002</v>
      </c>
      <c r="U1042">
        <v>0.17793</v>
      </c>
      <c r="V1042">
        <v>0.81813999999999998</v>
      </c>
      <c r="W1042">
        <v>0.80881000000000003</v>
      </c>
      <c r="X1042">
        <v>0.40627000000000002</v>
      </c>
      <c r="Y1042">
        <v>0.17793</v>
      </c>
      <c r="Z1042">
        <v>0.32739000000000001</v>
      </c>
      <c r="AA1042">
        <v>0.29289999999999999</v>
      </c>
      <c r="AB1042">
        <v>0.78132000000000001</v>
      </c>
      <c r="AC1042">
        <v>0.52746000000000004</v>
      </c>
      <c r="AD1042">
        <v>42</v>
      </c>
      <c r="AE1042">
        <v>9</v>
      </c>
      <c r="AF1042" s="1">
        <v>1.6118999999999999E-5</v>
      </c>
      <c r="AG1042" s="1">
        <v>3.2237999999999999E-6</v>
      </c>
      <c r="AH1042" s="1">
        <v>1.2894999999999999E-5</v>
      </c>
      <c r="AI1042">
        <v>26</v>
      </c>
      <c r="AJ1042">
        <v>0</v>
      </c>
      <c r="AK1042">
        <v>25</v>
      </c>
      <c r="AL1042">
        <v>0</v>
      </c>
      <c r="AM1042">
        <v>0</v>
      </c>
      <c r="AN1042">
        <v>1</v>
      </c>
      <c r="AO1042">
        <v>0.46666999999999997</v>
      </c>
      <c r="AP1042">
        <v>0</v>
      </c>
      <c r="AQ1042">
        <v>1</v>
      </c>
      <c r="AR1042" t="s">
        <v>95</v>
      </c>
      <c r="AS1042" t="s">
        <v>95</v>
      </c>
      <c r="AT1042" t="s">
        <v>95</v>
      </c>
      <c r="AU1042" t="s">
        <v>94</v>
      </c>
      <c r="AV1042" t="s">
        <v>94</v>
      </c>
      <c r="AW1042" t="s">
        <v>94</v>
      </c>
      <c r="AX1042" t="s">
        <v>94</v>
      </c>
      <c r="AY1042" t="s">
        <v>94</v>
      </c>
      <c r="AZ1042" t="s">
        <v>95</v>
      </c>
      <c r="BA1042" t="s">
        <v>94</v>
      </c>
      <c r="BB1042" t="s">
        <v>94</v>
      </c>
      <c r="BC1042" t="s">
        <v>94</v>
      </c>
      <c r="BD1042" t="s">
        <v>94</v>
      </c>
      <c r="BH1042" t="s">
        <v>341</v>
      </c>
      <c r="BI1042">
        <v>1</v>
      </c>
      <c r="BJ1042" t="s">
        <v>97</v>
      </c>
      <c r="BK1042" t="s">
        <v>138</v>
      </c>
      <c r="BL1042">
        <v>0</v>
      </c>
      <c r="BM1042">
        <v>0</v>
      </c>
      <c r="BN1042">
        <v>0</v>
      </c>
      <c r="BO1042">
        <v>0</v>
      </c>
      <c r="BP1042">
        <v>0</v>
      </c>
      <c r="BQ1042">
        <v>0</v>
      </c>
      <c r="BY1042">
        <v>1155</v>
      </c>
      <c r="CG1042" s="4">
        <v>0</v>
      </c>
      <c r="CH1042" s="4">
        <v>0</v>
      </c>
      <c r="CI1042" s="5">
        <v>0</v>
      </c>
      <c r="CJ1042" s="5">
        <v>0</v>
      </c>
      <c r="CK1042" s="5">
        <v>0</v>
      </c>
      <c r="CL1042" s="5">
        <v>0</v>
      </c>
    </row>
    <row r="1043" spans="1:91" hidden="1" x14ac:dyDescent="0.2">
      <c r="A1043" t="s">
        <v>1774</v>
      </c>
      <c r="B1043" t="s">
        <v>1607</v>
      </c>
      <c r="C1043" t="s">
        <v>745</v>
      </c>
      <c r="D1043">
        <v>4.0999999999999996</v>
      </c>
      <c r="E1043" t="s">
        <v>129</v>
      </c>
      <c r="F1043" t="s">
        <v>130</v>
      </c>
      <c r="G1043" t="s">
        <v>131</v>
      </c>
      <c r="H1043" t="s">
        <v>1611</v>
      </c>
      <c r="I1043">
        <v>1.3765000000000001</v>
      </c>
      <c r="J1043">
        <v>3.5014999999999998E-2</v>
      </c>
      <c r="K1043">
        <v>2.6932</v>
      </c>
      <c r="L1043">
        <v>2007.7</v>
      </c>
      <c r="M1043">
        <v>3.1926000000000001</v>
      </c>
      <c r="N1043">
        <v>72.986000000000004</v>
      </c>
      <c r="O1043">
        <v>1.3896999999999999</v>
      </c>
      <c r="P1043">
        <v>1907.7</v>
      </c>
      <c r="Q1043">
        <v>-5365.8</v>
      </c>
      <c r="R1043">
        <v>0.75300999999999996</v>
      </c>
      <c r="S1043">
        <v>0.70943000000000001</v>
      </c>
      <c r="T1043">
        <v>14.949</v>
      </c>
      <c r="U1043">
        <v>12.156000000000001</v>
      </c>
      <c r="V1043">
        <v>0.22361</v>
      </c>
      <c r="W1043">
        <v>0.13733999999999999</v>
      </c>
      <c r="X1043">
        <v>26.504000000000001</v>
      </c>
      <c r="Y1043">
        <v>22.045999999999999</v>
      </c>
      <c r="Z1043">
        <v>0.29393999999999998</v>
      </c>
      <c r="AA1043">
        <v>0.21548999999999999</v>
      </c>
      <c r="AB1043">
        <v>25.274999999999999</v>
      </c>
      <c r="AC1043">
        <v>21.254000000000001</v>
      </c>
      <c r="AD1043">
        <v>21</v>
      </c>
      <c r="AE1043">
        <v>18</v>
      </c>
      <c r="AF1043">
        <v>1.3701000000000001</v>
      </c>
      <c r="AG1043">
        <v>0.45345999999999997</v>
      </c>
      <c r="AH1043">
        <v>0.91666000000000003</v>
      </c>
      <c r="AI1043">
        <v>18</v>
      </c>
      <c r="AJ1043">
        <v>14</v>
      </c>
      <c r="AK1043">
        <v>17</v>
      </c>
      <c r="AL1043">
        <v>1</v>
      </c>
      <c r="AM1043">
        <v>0</v>
      </c>
      <c r="AN1043">
        <v>1</v>
      </c>
      <c r="AO1043">
        <v>0.92637999999999998</v>
      </c>
      <c r="AP1043">
        <v>0</v>
      </c>
      <c r="AQ1043">
        <v>1</v>
      </c>
      <c r="AR1043" t="s">
        <v>95</v>
      </c>
      <c r="AS1043" t="s">
        <v>95</v>
      </c>
      <c r="AT1043" t="s">
        <v>95</v>
      </c>
      <c r="AU1043" t="s">
        <v>95</v>
      </c>
      <c r="AV1043" t="s">
        <v>95</v>
      </c>
      <c r="AW1043" t="s">
        <v>95</v>
      </c>
      <c r="AX1043" t="s">
        <v>95</v>
      </c>
      <c r="AY1043" t="s">
        <v>95</v>
      </c>
      <c r="AZ1043" t="s">
        <v>94</v>
      </c>
      <c r="BA1043" t="s">
        <v>95</v>
      </c>
      <c r="BB1043" t="s">
        <v>94</v>
      </c>
      <c r="BC1043" t="s">
        <v>95</v>
      </c>
      <c r="BD1043" t="s">
        <v>94</v>
      </c>
      <c r="BI1043">
        <v>0</v>
      </c>
      <c r="BJ1043" t="s">
        <v>132</v>
      </c>
      <c r="BK1043" t="s">
        <v>133</v>
      </c>
      <c r="BL1043">
        <v>1</v>
      </c>
      <c r="BM1043">
        <v>1</v>
      </c>
      <c r="BN1043">
        <v>0</v>
      </c>
      <c r="BO1043">
        <v>0</v>
      </c>
      <c r="BP1043">
        <v>0</v>
      </c>
      <c r="BQ1043">
        <v>0</v>
      </c>
      <c r="BY1043">
        <v>1156</v>
      </c>
      <c r="CG1043" s="4">
        <v>1</v>
      </c>
      <c r="CH1043" s="4">
        <v>1</v>
      </c>
      <c r="CI1043" s="5">
        <v>0</v>
      </c>
      <c r="CJ1043" s="5">
        <v>0</v>
      </c>
      <c r="CK1043" s="5">
        <v>0</v>
      </c>
      <c r="CL1043" s="5">
        <v>0</v>
      </c>
    </row>
    <row r="1044" spans="1:91" hidden="1" x14ac:dyDescent="0.2">
      <c r="A1044" t="s">
        <v>1775</v>
      </c>
      <c r="B1044" t="s">
        <v>1607</v>
      </c>
      <c r="C1044" t="s">
        <v>745</v>
      </c>
      <c r="D1044">
        <v>4.0999999999999996</v>
      </c>
      <c r="E1044" t="s">
        <v>129</v>
      </c>
      <c r="F1044" t="s">
        <v>135</v>
      </c>
      <c r="G1044" t="s">
        <v>136</v>
      </c>
      <c r="H1044" t="s">
        <v>1611</v>
      </c>
      <c r="I1044">
        <v>0.74070000000000003</v>
      </c>
      <c r="J1044">
        <v>0.54288000000000003</v>
      </c>
      <c r="K1044">
        <v>16.280999999999999</v>
      </c>
      <c r="L1044">
        <v>2010.1</v>
      </c>
      <c r="M1044">
        <v>5.9328000000000003</v>
      </c>
      <c r="N1044">
        <v>204.37</v>
      </c>
      <c r="O1044">
        <v>6.8877999999999995E-4</v>
      </c>
      <c r="P1044">
        <v>1988.1</v>
      </c>
      <c r="Q1044">
        <v>-32644</v>
      </c>
      <c r="R1044">
        <v>0.96150999999999998</v>
      </c>
      <c r="S1044">
        <v>0.92301999999999995</v>
      </c>
      <c r="T1044">
        <v>6.8567</v>
      </c>
      <c r="U1044">
        <v>5.1618000000000004</v>
      </c>
      <c r="V1044">
        <v>0.95601999999999998</v>
      </c>
      <c r="W1044">
        <v>0.93403999999999998</v>
      </c>
      <c r="X1044">
        <v>7.3292000000000002</v>
      </c>
      <c r="Y1044">
        <v>5.7187999999999999</v>
      </c>
      <c r="Z1044">
        <v>0.86802999999999997</v>
      </c>
      <c r="AA1044">
        <v>0.80205000000000004</v>
      </c>
      <c r="AB1044">
        <v>12.696</v>
      </c>
      <c r="AC1044">
        <v>10.146000000000001</v>
      </c>
      <c r="AD1044">
        <v>7</v>
      </c>
      <c r="AE1044">
        <v>4</v>
      </c>
      <c r="AF1044">
        <v>0.48931000000000002</v>
      </c>
      <c r="AG1044">
        <v>0.16194</v>
      </c>
      <c r="AH1044">
        <v>0.32736999999999999</v>
      </c>
      <c r="AI1044">
        <v>4</v>
      </c>
      <c r="AJ1044">
        <v>0</v>
      </c>
      <c r="AK1044">
        <v>3</v>
      </c>
      <c r="AL1044">
        <v>0</v>
      </c>
      <c r="AM1044">
        <v>0</v>
      </c>
      <c r="AN1044">
        <v>0</v>
      </c>
      <c r="AO1044">
        <v>0.58115000000000006</v>
      </c>
      <c r="AP1044">
        <v>0</v>
      </c>
      <c r="AQ1044">
        <v>1</v>
      </c>
      <c r="AR1044" t="s">
        <v>95</v>
      </c>
      <c r="AS1044" t="s">
        <v>96</v>
      </c>
      <c r="AT1044" t="s">
        <v>95</v>
      </c>
      <c r="AU1044" t="s">
        <v>95</v>
      </c>
      <c r="AV1044" t="s">
        <v>95</v>
      </c>
      <c r="AW1044" t="s">
        <v>95</v>
      </c>
      <c r="AX1044" t="s">
        <v>94</v>
      </c>
      <c r="AY1044" t="s">
        <v>95</v>
      </c>
      <c r="AZ1044" t="s">
        <v>95</v>
      </c>
      <c r="BA1044" t="s">
        <v>96</v>
      </c>
      <c r="BB1044" t="s">
        <v>96</v>
      </c>
      <c r="BC1044" t="s">
        <v>96</v>
      </c>
      <c r="BD1044" t="s">
        <v>96</v>
      </c>
      <c r="BI1044">
        <v>0</v>
      </c>
      <c r="BJ1044" t="s">
        <v>137</v>
      </c>
      <c r="BK1044" t="s">
        <v>138</v>
      </c>
      <c r="BL1044">
        <v>1</v>
      </c>
      <c r="BM1044">
        <v>1</v>
      </c>
      <c r="BN1044">
        <v>0</v>
      </c>
      <c r="BO1044">
        <v>0</v>
      </c>
      <c r="BP1044">
        <v>0</v>
      </c>
      <c r="BQ1044">
        <v>1</v>
      </c>
      <c r="BY1044">
        <v>1157</v>
      </c>
      <c r="CG1044" s="4">
        <v>1</v>
      </c>
      <c r="CH1044" s="4">
        <v>1</v>
      </c>
      <c r="CI1044" s="5">
        <v>0</v>
      </c>
      <c r="CJ1044" s="5">
        <v>0</v>
      </c>
      <c r="CK1044" s="5">
        <v>0</v>
      </c>
      <c r="CL1044" s="5">
        <v>1</v>
      </c>
    </row>
    <row r="1045" spans="1:91" hidden="1" x14ac:dyDescent="0.2">
      <c r="A1045" t="s">
        <v>1776</v>
      </c>
      <c r="B1045" t="s">
        <v>1607</v>
      </c>
      <c r="C1045" t="s">
        <v>745</v>
      </c>
      <c r="D1045">
        <v>4.5</v>
      </c>
      <c r="E1045" t="s">
        <v>1236</v>
      </c>
      <c r="F1045" t="s">
        <v>1662</v>
      </c>
      <c r="G1045" t="s">
        <v>1663</v>
      </c>
      <c r="H1045" t="s">
        <v>1611</v>
      </c>
      <c r="I1045">
        <v>2.0014E-3</v>
      </c>
      <c r="J1045">
        <v>1.902E-3</v>
      </c>
      <c r="K1045">
        <v>19.805</v>
      </c>
      <c r="L1045">
        <v>3492.8</v>
      </c>
      <c r="M1045">
        <v>2195.6999999999998</v>
      </c>
      <c r="N1045" s="1">
        <v>223980</v>
      </c>
      <c r="O1045">
        <v>460.45</v>
      </c>
      <c r="P1045">
        <v>343.62</v>
      </c>
      <c r="Q1045">
        <v>-28851</v>
      </c>
      <c r="R1045">
        <v>4.8749999999999998E-4</v>
      </c>
      <c r="S1045">
        <v>-0.15733</v>
      </c>
      <c r="T1045">
        <v>6097.8</v>
      </c>
      <c r="U1045">
        <v>3687</v>
      </c>
      <c r="V1045">
        <v>4.8890000000000001E-4</v>
      </c>
      <c r="W1045">
        <v>-9.9461999999999995E-2</v>
      </c>
      <c r="X1045">
        <v>6097.8</v>
      </c>
      <c r="Y1045">
        <v>3687.1</v>
      </c>
      <c r="Z1045">
        <v>4.6391999999999999E-4</v>
      </c>
      <c r="AA1045">
        <v>-9.9489999999999995E-2</v>
      </c>
      <c r="AB1045">
        <v>6097.9</v>
      </c>
      <c r="AC1045">
        <v>3688.8</v>
      </c>
      <c r="AD1045">
        <v>23</v>
      </c>
      <c r="AE1045">
        <v>23</v>
      </c>
      <c r="AF1045">
        <v>0.13014999999999999</v>
      </c>
      <c r="AG1045">
        <v>2.2693999999999999E-2</v>
      </c>
      <c r="AH1045">
        <v>0.10745</v>
      </c>
      <c r="AI1045">
        <v>23</v>
      </c>
      <c r="AJ1045">
        <v>19</v>
      </c>
      <c r="AK1045">
        <v>22</v>
      </c>
      <c r="AL1045">
        <v>1</v>
      </c>
      <c r="AM1045">
        <v>0</v>
      </c>
      <c r="AN1045">
        <v>1</v>
      </c>
      <c r="AO1045">
        <v>0.81969000000000003</v>
      </c>
      <c r="AP1045">
        <v>0</v>
      </c>
      <c r="AQ1045">
        <v>0</v>
      </c>
      <c r="AR1045" t="s">
        <v>96</v>
      </c>
      <c r="AS1045" t="s">
        <v>95</v>
      </c>
      <c r="AT1045" t="s">
        <v>95</v>
      </c>
      <c r="AU1045" t="s">
        <v>95</v>
      </c>
      <c r="AV1045" t="s">
        <v>95</v>
      </c>
      <c r="AW1045" t="s">
        <v>95</v>
      </c>
      <c r="AX1045" t="s">
        <v>95</v>
      </c>
      <c r="AY1045" t="s">
        <v>94</v>
      </c>
      <c r="AZ1045" t="s">
        <v>94</v>
      </c>
      <c r="BA1045" t="s">
        <v>96</v>
      </c>
      <c r="BB1045" t="s">
        <v>94</v>
      </c>
      <c r="BC1045" t="s">
        <v>96</v>
      </c>
      <c r="BD1045" t="s">
        <v>94</v>
      </c>
      <c r="BE1045">
        <v>2</v>
      </c>
      <c r="BF1045" t="s">
        <v>1777</v>
      </c>
      <c r="BH1045" t="s">
        <v>323</v>
      </c>
      <c r="BI1045">
        <v>0</v>
      </c>
      <c r="BL1045">
        <v>0</v>
      </c>
      <c r="BM1045">
        <v>1</v>
      </c>
      <c r="BN1045">
        <v>0</v>
      </c>
      <c r="BO1045">
        <v>0</v>
      </c>
      <c r="BP1045">
        <v>0</v>
      </c>
      <c r="BQ1045">
        <v>1</v>
      </c>
      <c r="BY1045">
        <v>1158</v>
      </c>
      <c r="CG1045" s="4">
        <v>0</v>
      </c>
      <c r="CH1045" s="4">
        <v>1</v>
      </c>
      <c r="CI1045" s="5">
        <v>0</v>
      </c>
      <c r="CJ1045" s="5">
        <v>0</v>
      </c>
      <c r="CK1045" s="5">
        <v>0</v>
      </c>
      <c r="CL1045" s="5">
        <v>1</v>
      </c>
    </row>
    <row r="1046" spans="1:91" hidden="1" x14ac:dyDescent="0.2">
      <c r="A1046" t="s">
        <v>1778</v>
      </c>
      <c r="B1046" t="s">
        <v>1607</v>
      </c>
      <c r="C1046" t="s">
        <v>745</v>
      </c>
      <c r="D1046">
        <v>4.5</v>
      </c>
      <c r="E1046" t="s">
        <v>1236</v>
      </c>
      <c r="F1046" t="s">
        <v>1665</v>
      </c>
      <c r="G1046" t="s">
        <v>92</v>
      </c>
      <c r="H1046" t="s">
        <v>1611</v>
      </c>
      <c r="I1046">
        <v>-8.4752000000000004E-3</v>
      </c>
      <c r="J1046">
        <v>7.7125999999999996E-4</v>
      </c>
      <c r="K1046">
        <v>-2.1738999999999999E-3</v>
      </c>
      <c r="L1046">
        <v>1442.1</v>
      </c>
      <c r="M1046">
        <v>-518.51</v>
      </c>
      <c r="N1046">
        <v>33.201000000000001</v>
      </c>
      <c r="O1046">
        <v>1555.4</v>
      </c>
      <c r="P1046" s="1">
        <v>157450</v>
      </c>
      <c r="Q1046">
        <v>4.6374000000000004</v>
      </c>
      <c r="R1046">
        <v>8.6926999999999994E-3</v>
      </c>
      <c r="S1046">
        <v>-0.14782999999999999</v>
      </c>
      <c r="T1046">
        <v>0.15618000000000001</v>
      </c>
      <c r="U1046">
        <v>9.3248999999999999E-2</v>
      </c>
      <c r="V1046">
        <v>-2.8679000000000001</v>
      </c>
      <c r="W1046">
        <v>-3.2547000000000001</v>
      </c>
      <c r="X1046">
        <v>0.30851000000000001</v>
      </c>
      <c r="Y1046">
        <v>0.26565</v>
      </c>
      <c r="Z1046">
        <v>8.4504000000000003E-3</v>
      </c>
      <c r="AA1046">
        <v>-9.0704999999999994E-2</v>
      </c>
      <c r="AB1046">
        <v>0.15620000000000001</v>
      </c>
      <c r="AC1046">
        <v>9.3270000000000006E-2</v>
      </c>
      <c r="AD1046">
        <v>23</v>
      </c>
      <c r="AE1046">
        <v>23</v>
      </c>
      <c r="AF1046">
        <v>2.2589999999999999E-2</v>
      </c>
      <c r="AG1046">
        <v>3.9156E-3</v>
      </c>
      <c r="AH1046">
        <v>1.8674E-2</v>
      </c>
      <c r="AI1046">
        <v>23</v>
      </c>
      <c r="AJ1046">
        <v>19</v>
      </c>
      <c r="AK1046">
        <v>22</v>
      </c>
      <c r="AL1046">
        <v>1</v>
      </c>
      <c r="AM1046">
        <v>0</v>
      </c>
      <c r="AN1046">
        <v>1</v>
      </c>
      <c r="AO1046">
        <v>0.81357999999999997</v>
      </c>
      <c r="AP1046">
        <v>1</v>
      </c>
      <c r="AQ1046">
        <v>1</v>
      </c>
      <c r="AR1046" t="s">
        <v>96</v>
      </c>
      <c r="AS1046" t="s">
        <v>95</v>
      </c>
      <c r="AT1046" t="s">
        <v>95</v>
      </c>
      <c r="AU1046" t="s">
        <v>95</v>
      </c>
      <c r="AV1046" t="s">
        <v>95</v>
      </c>
      <c r="AW1046" t="s">
        <v>95</v>
      </c>
      <c r="AX1046" t="s">
        <v>95</v>
      </c>
      <c r="AY1046" t="s">
        <v>94</v>
      </c>
      <c r="AZ1046" t="s">
        <v>94</v>
      </c>
      <c r="BA1046" t="s">
        <v>96</v>
      </c>
      <c r="BB1046" t="s">
        <v>94</v>
      </c>
      <c r="BC1046" t="s">
        <v>96</v>
      </c>
      <c r="BD1046" t="s">
        <v>94</v>
      </c>
      <c r="BE1046">
        <v>2</v>
      </c>
      <c r="BF1046" t="s">
        <v>1777</v>
      </c>
      <c r="BH1046" t="s">
        <v>323</v>
      </c>
      <c r="BI1046">
        <v>0</v>
      </c>
      <c r="BL1046">
        <v>0</v>
      </c>
      <c r="BM1046">
        <v>0</v>
      </c>
      <c r="BN1046">
        <v>0</v>
      </c>
      <c r="BO1046">
        <v>0</v>
      </c>
      <c r="BP1046">
        <v>0</v>
      </c>
      <c r="BQ1046">
        <v>0</v>
      </c>
      <c r="BY1046">
        <v>1159</v>
      </c>
      <c r="CG1046" s="4">
        <v>0</v>
      </c>
      <c r="CH1046" s="4">
        <v>0</v>
      </c>
      <c r="CI1046" s="5">
        <v>0</v>
      </c>
      <c r="CJ1046" s="5">
        <v>0</v>
      </c>
      <c r="CK1046" s="5">
        <v>0</v>
      </c>
      <c r="CL1046" s="5">
        <v>0</v>
      </c>
    </row>
    <row r="1047" spans="1:91" hidden="1" x14ac:dyDescent="0.2">
      <c r="A1047" t="s">
        <v>1779</v>
      </c>
      <c r="B1047" t="s">
        <v>1607</v>
      </c>
      <c r="C1047" t="s">
        <v>257</v>
      </c>
      <c r="D1047">
        <v>1.1000000000000001</v>
      </c>
      <c r="E1047" t="s">
        <v>90</v>
      </c>
      <c r="F1047" t="s">
        <v>1609</v>
      </c>
      <c r="G1047" t="s">
        <v>1610</v>
      </c>
      <c r="H1047" t="s">
        <v>1611</v>
      </c>
      <c r="I1047">
        <v>9.8236000000000004E-2</v>
      </c>
      <c r="J1047">
        <v>9.7071000000000005E-2</v>
      </c>
      <c r="K1047">
        <v>149.82</v>
      </c>
      <c r="L1047">
        <v>2060.6</v>
      </c>
      <c r="M1047">
        <v>44.734000000000002</v>
      </c>
      <c r="N1047" s="1">
        <v>181370</v>
      </c>
      <c r="O1047">
        <v>4.4456999999999998E-4</v>
      </c>
      <c r="P1047">
        <v>1857</v>
      </c>
      <c r="Q1047" s="1">
        <v>-299590</v>
      </c>
      <c r="R1047">
        <v>0.98943000000000003</v>
      </c>
      <c r="S1047">
        <v>0.98775999999999997</v>
      </c>
      <c r="T1047">
        <v>107.51</v>
      </c>
      <c r="U1047">
        <v>86.828000000000003</v>
      </c>
      <c r="V1047">
        <v>0.98941999999999997</v>
      </c>
      <c r="W1047">
        <v>0.98836000000000002</v>
      </c>
      <c r="X1047">
        <v>107.54</v>
      </c>
      <c r="Y1047">
        <v>86.366</v>
      </c>
      <c r="Z1047">
        <v>0.90359999999999996</v>
      </c>
      <c r="AA1047">
        <v>0.89395999999999998</v>
      </c>
      <c r="AB1047">
        <v>324.58999999999997</v>
      </c>
      <c r="AC1047">
        <v>285.77999999999997</v>
      </c>
      <c r="AD1047">
        <v>23</v>
      </c>
      <c r="AE1047">
        <v>23</v>
      </c>
      <c r="AF1047">
        <v>2.1255E-2</v>
      </c>
      <c r="AG1047">
        <v>2.8065E-3</v>
      </c>
      <c r="AH1047">
        <v>1.8447999999999999E-2</v>
      </c>
      <c r="AI1047">
        <v>23</v>
      </c>
      <c r="AJ1047">
        <v>0</v>
      </c>
      <c r="AK1047">
        <v>22</v>
      </c>
      <c r="AL1047">
        <v>0</v>
      </c>
      <c r="AM1047">
        <v>0</v>
      </c>
      <c r="AN1047">
        <v>0</v>
      </c>
      <c r="AO1047">
        <v>0.91141000000000005</v>
      </c>
      <c r="AP1047">
        <v>0</v>
      </c>
      <c r="AQ1047">
        <v>0</v>
      </c>
      <c r="AR1047" t="s">
        <v>95</v>
      </c>
      <c r="AS1047" t="s">
        <v>95</v>
      </c>
      <c r="AT1047" t="s">
        <v>95</v>
      </c>
      <c r="AU1047" t="s">
        <v>95</v>
      </c>
      <c r="AV1047" t="s">
        <v>95</v>
      </c>
      <c r="AW1047" t="s">
        <v>95</v>
      </c>
      <c r="AX1047" t="s">
        <v>95</v>
      </c>
      <c r="AY1047" t="s">
        <v>94</v>
      </c>
      <c r="AZ1047" t="s">
        <v>95</v>
      </c>
      <c r="BA1047" t="s">
        <v>94</v>
      </c>
      <c r="BB1047" t="s">
        <v>95</v>
      </c>
      <c r="BC1047" t="s">
        <v>94</v>
      </c>
      <c r="BD1047" t="s">
        <v>95</v>
      </c>
      <c r="BE1047">
        <v>1</v>
      </c>
      <c r="BI1047">
        <v>0</v>
      </c>
      <c r="BL1047">
        <v>1</v>
      </c>
      <c r="BM1047">
        <v>1</v>
      </c>
      <c r="BN1047">
        <v>0</v>
      </c>
      <c r="BO1047">
        <v>2</v>
      </c>
      <c r="BP1047">
        <v>0</v>
      </c>
      <c r="BQ1047">
        <v>0</v>
      </c>
      <c r="BY1047">
        <v>1161</v>
      </c>
      <c r="CG1047" s="4">
        <v>1</v>
      </c>
      <c r="CH1047" s="4">
        <v>1</v>
      </c>
      <c r="CI1047" s="5">
        <v>0</v>
      </c>
      <c r="CJ1047" s="5">
        <v>0</v>
      </c>
      <c r="CK1047" s="5">
        <v>0</v>
      </c>
      <c r="CL1047" s="5">
        <v>0</v>
      </c>
    </row>
    <row r="1048" spans="1:91" hidden="1" x14ac:dyDescent="0.2">
      <c r="A1048" t="s">
        <v>1780</v>
      </c>
      <c r="B1048" t="s">
        <v>1607</v>
      </c>
      <c r="C1048" t="s">
        <v>257</v>
      </c>
      <c r="D1048">
        <v>1.1000000000000001</v>
      </c>
      <c r="E1048" t="s">
        <v>90</v>
      </c>
      <c r="F1048" t="s">
        <v>1613</v>
      </c>
      <c r="G1048" t="s">
        <v>92</v>
      </c>
      <c r="H1048" t="s">
        <v>1611</v>
      </c>
      <c r="I1048">
        <v>9.8497000000000001E-2</v>
      </c>
      <c r="J1048">
        <v>6.2113000000000002E-2</v>
      </c>
      <c r="K1048">
        <v>4.5535000000000003E-3</v>
      </c>
      <c r="L1048">
        <v>2020.5</v>
      </c>
      <c r="M1048">
        <v>44.615000000000002</v>
      </c>
      <c r="N1048">
        <v>0.21576000000000001</v>
      </c>
      <c r="O1048">
        <v>6.5049999999999999</v>
      </c>
      <c r="P1048">
        <v>2086.4</v>
      </c>
      <c r="Q1048">
        <v>-9.0944000000000003</v>
      </c>
      <c r="R1048">
        <v>0.99090999999999996</v>
      </c>
      <c r="S1048">
        <v>0.98895999999999995</v>
      </c>
      <c r="T1048">
        <v>2.3151000000000001E-3</v>
      </c>
      <c r="U1048">
        <v>1.8249E-3</v>
      </c>
      <c r="V1048">
        <v>0.98448000000000002</v>
      </c>
      <c r="W1048">
        <v>0.98241000000000001</v>
      </c>
      <c r="X1048">
        <v>3.0244E-3</v>
      </c>
      <c r="Y1048">
        <v>2.2639000000000001E-3</v>
      </c>
      <c r="Z1048">
        <v>0.98192000000000002</v>
      </c>
      <c r="AA1048">
        <v>0.97950999999999999</v>
      </c>
      <c r="AB1048">
        <v>3.2645999999999999E-3</v>
      </c>
      <c r="AC1048">
        <v>2.7477999999999999E-3</v>
      </c>
      <c r="AD1048">
        <v>18</v>
      </c>
      <c r="AE1048">
        <v>18</v>
      </c>
      <c r="AF1048">
        <v>0.51910000000000001</v>
      </c>
      <c r="AG1048">
        <v>0.16222</v>
      </c>
      <c r="AH1048">
        <v>0.35687999999999998</v>
      </c>
      <c r="AI1048">
        <v>19</v>
      </c>
      <c r="AJ1048">
        <v>0</v>
      </c>
      <c r="AK1048">
        <v>17</v>
      </c>
      <c r="AL1048">
        <v>0</v>
      </c>
      <c r="AM1048">
        <v>0</v>
      </c>
      <c r="AN1048">
        <v>0</v>
      </c>
      <c r="AO1048">
        <v>0.93467999999999996</v>
      </c>
      <c r="AP1048">
        <v>1</v>
      </c>
      <c r="AQ1048">
        <v>1</v>
      </c>
      <c r="AR1048" t="s">
        <v>95</v>
      </c>
      <c r="AS1048" t="s">
        <v>95</v>
      </c>
      <c r="AT1048" t="s">
        <v>95</v>
      </c>
      <c r="AU1048" t="s">
        <v>95</v>
      </c>
      <c r="AV1048" t="s">
        <v>95</v>
      </c>
      <c r="AW1048" t="s">
        <v>95</v>
      </c>
      <c r="AX1048" t="s">
        <v>95</v>
      </c>
      <c r="AY1048" t="s">
        <v>95</v>
      </c>
      <c r="AZ1048" t="s">
        <v>95</v>
      </c>
      <c r="BA1048" t="s">
        <v>95</v>
      </c>
      <c r="BB1048" t="s">
        <v>95</v>
      </c>
      <c r="BC1048" t="s">
        <v>95</v>
      </c>
      <c r="BD1048" t="s">
        <v>95</v>
      </c>
      <c r="BE1048">
        <v>1</v>
      </c>
      <c r="BI1048">
        <v>0</v>
      </c>
      <c r="BL1048">
        <v>1</v>
      </c>
      <c r="BM1048">
        <v>1</v>
      </c>
      <c r="BN1048">
        <v>0</v>
      </c>
      <c r="BO1048">
        <v>0</v>
      </c>
      <c r="BP1048">
        <v>0</v>
      </c>
      <c r="BQ1048">
        <v>0</v>
      </c>
      <c r="BY1048">
        <v>1162</v>
      </c>
      <c r="CG1048" s="4">
        <v>1</v>
      </c>
      <c r="CH1048" s="4">
        <v>1</v>
      </c>
      <c r="CI1048" s="5">
        <v>0</v>
      </c>
      <c r="CJ1048" s="5">
        <v>0</v>
      </c>
      <c r="CK1048" s="5">
        <v>0</v>
      </c>
      <c r="CL1048" s="5">
        <v>0</v>
      </c>
    </row>
    <row r="1049" spans="1:91" hidden="1" x14ac:dyDescent="0.2">
      <c r="A1049" t="s">
        <v>1781</v>
      </c>
      <c r="B1049" t="s">
        <v>1607</v>
      </c>
      <c r="C1049" t="s">
        <v>257</v>
      </c>
      <c r="D1049">
        <v>1.1000000000000001</v>
      </c>
      <c r="E1049" t="s">
        <v>90</v>
      </c>
      <c r="F1049" t="s">
        <v>1615</v>
      </c>
      <c r="G1049" t="s">
        <v>107</v>
      </c>
      <c r="H1049" t="s">
        <v>1611</v>
      </c>
      <c r="I1049">
        <v>9.8497000000000001E-2</v>
      </c>
      <c r="J1049">
        <v>6.2113000000000002E-2</v>
      </c>
      <c r="K1049">
        <v>4.5535000000000003E-3</v>
      </c>
      <c r="L1049">
        <v>2020.5</v>
      </c>
      <c r="M1049">
        <v>44.615000000000002</v>
      </c>
      <c r="N1049">
        <v>0.21576000000000001</v>
      </c>
      <c r="O1049">
        <v>6.5049999999999999</v>
      </c>
      <c r="P1049">
        <v>2086.4</v>
      </c>
      <c r="Q1049">
        <v>-9.0944000000000003</v>
      </c>
      <c r="R1049">
        <v>0.99090999999999996</v>
      </c>
      <c r="S1049">
        <v>0.98895999999999995</v>
      </c>
      <c r="T1049">
        <v>2.3151000000000001E-3</v>
      </c>
      <c r="U1049">
        <v>1.8249E-3</v>
      </c>
      <c r="V1049">
        <v>0.98448000000000002</v>
      </c>
      <c r="W1049">
        <v>0.98241000000000001</v>
      </c>
      <c r="X1049">
        <v>3.0244E-3</v>
      </c>
      <c r="Y1049">
        <v>2.2639000000000001E-3</v>
      </c>
      <c r="Z1049">
        <v>0.98192000000000002</v>
      </c>
      <c r="AA1049">
        <v>0.97950999999999999</v>
      </c>
      <c r="AB1049">
        <v>3.2645999999999999E-3</v>
      </c>
      <c r="AC1049">
        <v>2.7477999999999999E-3</v>
      </c>
      <c r="AD1049">
        <v>18</v>
      </c>
      <c r="AE1049">
        <v>18</v>
      </c>
      <c r="AF1049">
        <v>0.51910000000000001</v>
      </c>
      <c r="AG1049">
        <v>0.16222</v>
      </c>
      <c r="AH1049">
        <v>0.35687999999999998</v>
      </c>
      <c r="AI1049">
        <v>19</v>
      </c>
      <c r="AJ1049">
        <v>0</v>
      </c>
      <c r="AK1049">
        <v>17</v>
      </c>
      <c r="AL1049">
        <v>0</v>
      </c>
      <c r="AM1049">
        <v>0</v>
      </c>
      <c r="AN1049">
        <v>0</v>
      </c>
      <c r="AO1049">
        <v>0.93467999999999996</v>
      </c>
      <c r="AP1049">
        <v>1</v>
      </c>
      <c r="AQ1049">
        <v>1</v>
      </c>
      <c r="AR1049" t="s">
        <v>95</v>
      </c>
      <c r="AS1049" t="s">
        <v>95</v>
      </c>
      <c r="AT1049" t="s">
        <v>95</v>
      </c>
      <c r="AU1049" t="s">
        <v>95</v>
      </c>
      <c r="AV1049" t="s">
        <v>95</v>
      </c>
      <c r="AW1049" t="s">
        <v>95</v>
      </c>
      <c r="AX1049" t="s">
        <v>95</v>
      </c>
      <c r="AY1049" t="s">
        <v>95</v>
      </c>
      <c r="AZ1049" t="s">
        <v>95</v>
      </c>
      <c r="BA1049" t="s">
        <v>95</v>
      </c>
      <c r="BB1049" t="s">
        <v>95</v>
      </c>
      <c r="BC1049" t="s">
        <v>95</v>
      </c>
      <c r="BD1049" t="s">
        <v>95</v>
      </c>
      <c r="BI1049">
        <v>0</v>
      </c>
      <c r="BJ1049" t="s">
        <v>108</v>
      </c>
      <c r="BK1049" t="s">
        <v>109</v>
      </c>
      <c r="BL1049">
        <v>1</v>
      </c>
      <c r="BM1049">
        <v>1</v>
      </c>
      <c r="BN1049">
        <v>0</v>
      </c>
      <c r="BO1049">
        <v>1</v>
      </c>
      <c r="BP1049">
        <v>0</v>
      </c>
      <c r="BQ1049">
        <v>0</v>
      </c>
      <c r="BY1049">
        <v>1163</v>
      </c>
      <c r="CG1049" s="4">
        <v>1</v>
      </c>
      <c r="CH1049" s="4">
        <v>1</v>
      </c>
      <c r="CI1049" s="5">
        <v>0</v>
      </c>
      <c r="CJ1049" s="5">
        <v>1</v>
      </c>
      <c r="CK1049" s="5">
        <v>0</v>
      </c>
      <c r="CL1049" s="5">
        <v>0</v>
      </c>
    </row>
    <row r="1050" spans="1:91" hidden="1" x14ac:dyDescent="0.2">
      <c r="A1050" t="s">
        <v>1782</v>
      </c>
      <c r="B1050" t="s">
        <v>1607</v>
      </c>
      <c r="C1050" t="s">
        <v>257</v>
      </c>
      <c r="D1050">
        <v>2.2000000000000002</v>
      </c>
      <c r="E1050" t="s">
        <v>1006</v>
      </c>
      <c r="F1050" t="s">
        <v>1632</v>
      </c>
      <c r="G1050" t="s">
        <v>1633</v>
      </c>
      <c r="H1050" t="s">
        <v>1611</v>
      </c>
      <c r="I1050">
        <v>8.6049E-2</v>
      </c>
      <c r="J1050">
        <v>8.6045999999999997E-2</v>
      </c>
      <c r="K1050">
        <v>16.495999999999999</v>
      </c>
      <c r="L1050">
        <v>2133.6999999999998</v>
      </c>
      <c r="M1050">
        <v>51.069000000000003</v>
      </c>
      <c r="N1050" s="1">
        <v>6777200</v>
      </c>
      <c r="O1050">
        <v>4.1017999999999999E-2</v>
      </c>
      <c r="P1050">
        <v>1913.8</v>
      </c>
      <c r="Q1050">
        <v>-32966</v>
      </c>
      <c r="R1050">
        <v>0.98626000000000003</v>
      </c>
      <c r="S1050">
        <v>0.98409000000000002</v>
      </c>
      <c r="T1050">
        <v>13.416</v>
      </c>
      <c r="U1050">
        <v>10.757999999999999</v>
      </c>
      <c r="V1050">
        <v>0.98626000000000003</v>
      </c>
      <c r="W1050">
        <v>0.98489000000000004</v>
      </c>
      <c r="X1050">
        <v>13.416</v>
      </c>
      <c r="Y1050">
        <v>10.757</v>
      </c>
      <c r="Z1050">
        <v>0.91396999999999995</v>
      </c>
      <c r="AA1050">
        <v>0.90537000000000001</v>
      </c>
      <c r="AB1050">
        <v>33.57</v>
      </c>
      <c r="AC1050">
        <v>29.478000000000002</v>
      </c>
      <c r="AD1050">
        <v>23</v>
      </c>
      <c r="AE1050">
        <v>23</v>
      </c>
      <c r="AF1050" s="1">
        <v>6.4474000000000006E-5</v>
      </c>
      <c r="AG1050" s="1">
        <v>1.0543000000000001E-5</v>
      </c>
      <c r="AH1050" s="1">
        <v>5.3931000000000003E-5</v>
      </c>
      <c r="AI1050">
        <v>23</v>
      </c>
      <c r="AJ1050">
        <v>0</v>
      </c>
      <c r="AK1050">
        <v>22</v>
      </c>
      <c r="AL1050">
        <v>0</v>
      </c>
      <c r="AM1050">
        <v>0</v>
      </c>
      <c r="AN1050">
        <v>0</v>
      </c>
      <c r="AO1050">
        <v>0.91893999999999998</v>
      </c>
      <c r="AP1050">
        <v>0</v>
      </c>
      <c r="AQ1050">
        <v>0</v>
      </c>
      <c r="AR1050" t="s">
        <v>95</v>
      </c>
      <c r="AS1050" t="s">
        <v>95</v>
      </c>
      <c r="AT1050" t="s">
        <v>95</v>
      </c>
      <c r="AU1050" t="s">
        <v>95</v>
      </c>
      <c r="AV1050" t="s">
        <v>95</v>
      </c>
      <c r="AW1050" t="s">
        <v>95</v>
      </c>
      <c r="AX1050" t="s">
        <v>95</v>
      </c>
      <c r="AY1050" t="s">
        <v>94</v>
      </c>
      <c r="AZ1050" t="s">
        <v>95</v>
      </c>
      <c r="BA1050" t="s">
        <v>94</v>
      </c>
      <c r="BB1050" t="s">
        <v>95</v>
      </c>
      <c r="BC1050" t="s">
        <v>94</v>
      </c>
      <c r="BD1050" t="s">
        <v>95</v>
      </c>
      <c r="BE1050">
        <v>1</v>
      </c>
      <c r="BI1050">
        <v>0</v>
      </c>
      <c r="BL1050">
        <v>1</v>
      </c>
      <c r="BM1050">
        <v>1</v>
      </c>
      <c r="BN1050">
        <v>0</v>
      </c>
      <c r="BO1050">
        <v>0</v>
      </c>
      <c r="BP1050">
        <v>0</v>
      </c>
      <c r="BQ1050">
        <v>0</v>
      </c>
      <c r="BY1050">
        <v>1160</v>
      </c>
      <c r="CG1050" s="4">
        <v>1</v>
      </c>
      <c r="CH1050" s="4">
        <v>1</v>
      </c>
      <c r="CI1050" s="5">
        <v>0</v>
      </c>
      <c r="CJ1050" s="5">
        <v>0</v>
      </c>
      <c r="CK1050" s="5">
        <v>0</v>
      </c>
      <c r="CL1050" s="5">
        <v>1</v>
      </c>
      <c r="CM1050" s="12" t="s">
        <v>3457</v>
      </c>
    </row>
    <row r="1051" spans="1:91" hidden="1" x14ac:dyDescent="0.2">
      <c r="A1051" t="s">
        <v>1783</v>
      </c>
      <c r="B1051" t="s">
        <v>1607</v>
      </c>
      <c r="C1051" t="s">
        <v>257</v>
      </c>
      <c r="D1051">
        <v>2.5</v>
      </c>
      <c r="E1051" t="s">
        <v>632</v>
      </c>
      <c r="F1051" t="s">
        <v>1635</v>
      </c>
      <c r="G1051" t="s">
        <v>905</v>
      </c>
      <c r="H1051" t="s">
        <v>1611</v>
      </c>
      <c r="I1051">
        <v>4.7315000000000003E-2</v>
      </c>
      <c r="J1051">
        <v>4.7310999999999999E-2</v>
      </c>
      <c r="K1051">
        <v>22.678999999999998</v>
      </c>
      <c r="L1051">
        <v>2215.4</v>
      </c>
      <c r="M1051">
        <v>92.876000000000005</v>
      </c>
      <c r="N1051" s="1">
        <v>5647800</v>
      </c>
      <c r="O1051">
        <v>0.23319999999999999</v>
      </c>
      <c r="P1051">
        <v>1856</v>
      </c>
      <c r="Q1051">
        <v>-45265</v>
      </c>
      <c r="R1051">
        <v>0.33301999999999998</v>
      </c>
      <c r="S1051">
        <v>-0.33396999999999999</v>
      </c>
      <c r="T1051">
        <v>67.022999999999996</v>
      </c>
      <c r="U1051">
        <v>60.112000000000002</v>
      </c>
      <c r="V1051">
        <v>0.33301999999999998</v>
      </c>
      <c r="W1051">
        <v>-4.7189999999999998E-4</v>
      </c>
      <c r="X1051">
        <v>67.022999999999996</v>
      </c>
      <c r="Y1051">
        <v>60.112000000000002</v>
      </c>
      <c r="Z1051">
        <v>0.30547000000000002</v>
      </c>
      <c r="AA1051">
        <v>-4.1800999999999998E-2</v>
      </c>
      <c r="AB1051">
        <v>68.393000000000001</v>
      </c>
      <c r="AC1051">
        <v>60.673000000000002</v>
      </c>
      <c r="AD1051">
        <v>7</v>
      </c>
      <c r="AE1051">
        <v>7</v>
      </c>
      <c r="AF1051">
        <v>1.2163999999999999E-4</v>
      </c>
      <c r="AG1051" s="1">
        <v>6.8522000000000006E-5</v>
      </c>
      <c r="AH1051" s="1">
        <v>5.3118000000000002E-5</v>
      </c>
      <c r="AI1051">
        <v>7</v>
      </c>
      <c r="AJ1051">
        <v>0</v>
      </c>
      <c r="AK1051">
        <v>4</v>
      </c>
      <c r="AL1051">
        <v>0</v>
      </c>
      <c r="AM1051">
        <v>1</v>
      </c>
      <c r="AN1051">
        <v>0</v>
      </c>
      <c r="AO1051">
        <v>0.79820000000000002</v>
      </c>
      <c r="AP1051">
        <v>0</v>
      </c>
      <c r="AQ1051">
        <v>0</v>
      </c>
      <c r="AR1051" t="s">
        <v>94</v>
      </c>
      <c r="AS1051" t="s">
        <v>95</v>
      </c>
      <c r="AT1051" t="s">
        <v>95</v>
      </c>
      <c r="AU1051" t="s">
        <v>95</v>
      </c>
      <c r="AV1051" t="s">
        <v>95</v>
      </c>
      <c r="AW1051" t="s">
        <v>95</v>
      </c>
      <c r="AX1051" t="s">
        <v>95</v>
      </c>
      <c r="AY1051" t="s">
        <v>94</v>
      </c>
      <c r="AZ1051" t="s">
        <v>95</v>
      </c>
      <c r="BA1051" t="s">
        <v>94</v>
      </c>
      <c r="BB1051" t="s">
        <v>95</v>
      </c>
      <c r="BC1051" t="s">
        <v>96</v>
      </c>
      <c r="BD1051" t="s">
        <v>95</v>
      </c>
      <c r="BE1051">
        <v>2</v>
      </c>
      <c r="BI1051">
        <v>0</v>
      </c>
      <c r="BL1051">
        <v>0</v>
      </c>
      <c r="BM1051">
        <v>1</v>
      </c>
      <c r="BN1051">
        <v>0</v>
      </c>
      <c r="BO1051">
        <v>0</v>
      </c>
      <c r="BP1051">
        <v>0</v>
      </c>
      <c r="BQ1051">
        <v>0</v>
      </c>
      <c r="BY1051">
        <v>1164</v>
      </c>
      <c r="CG1051" s="4">
        <v>0</v>
      </c>
      <c r="CH1051" s="4">
        <v>1</v>
      </c>
      <c r="CI1051" s="5">
        <v>0</v>
      </c>
      <c r="CJ1051" s="5">
        <v>0</v>
      </c>
      <c r="CK1051" s="5">
        <v>0</v>
      </c>
      <c r="CL1051" s="5">
        <v>0</v>
      </c>
    </row>
    <row r="1052" spans="1:91" hidden="1" x14ac:dyDescent="0.2">
      <c r="A1052" t="s">
        <v>1784</v>
      </c>
      <c r="B1052" t="s">
        <v>1607</v>
      </c>
      <c r="C1052" t="s">
        <v>257</v>
      </c>
      <c r="D1052">
        <v>2.5</v>
      </c>
      <c r="E1052" t="s">
        <v>632</v>
      </c>
      <c r="F1052" t="s">
        <v>1638</v>
      </c>
      <c r="G1052" t="s">
        <v>905</v>
      </c>
      <c r="H1052" t="s">
        <v>1611</v>
      </c>
      <c r="I1052">
        <v>2.5153999999999999E-2</v>
      </c>
      <c r="J1052">
        <v>2.5144E-2</v>
      </c>
      <c r="K1052">
        <v>33.106999999999999</v>
      </c>
      <c r="L1052">
        <v>2333</v>
      </c>
      <c r="M1052">
        <v>174.7</v>
      </c>
      <c r="N1052" s="1">
        <v>3572300</v>
      </c>
      <c r="O1052">
        <v>0.12495000000000001</v>
      </c>
      <c r="P1052">
        <v>1650.3</v>
      </c>
      <c r="Q1052">
        <v>-65514</v>
      </c>
      <c r="R1052">
        <v>0.72172999999999998</v>
      </c>
      <c r="S1052">
        <v>0.44346000000000002</v>
      </c>
      <c r="T1052">
        <v>41.302</v>
      </c>
      <c r="U1052">
        <v>34.259</v>
      </c>
      <c r="V1052">
        <v>0.72172999999999998</v>
      </c>
      <c r="W1052">
        <v>0.58260000000000001</v>
      </c>
      <c r="X1052">
        <v>41.302</v>
      </c>
      <c r="Y1052">
        <v>34.259</v>
      </c>
      <c r="Z1052">
        <v>0.71521000000000001</v>
      </c>
      <c r="AA1052">
        <v>0.57282</v>
      </c>
      <c r="AB1052">
        <v>41.783000000000001</v>
      </c>
      <c r="AC1052">
        <v>34.673000000000002</v>
      </c>
      <c r="AD1052">
        <v>7</v>
      </c>
      <c r="AE1052">
        <v>7</v>
      </c>
      <c r="AF1052">
        <v>4.0450000000000002E-4</v>
      </c>
      <c r="AG1052">
        <v>3.4263000000000002E-4</v>
      </c>
      <c r="AH1052" s="1">
        <v>6.1864000000000003E-5</v>
      </c>
      <c r="AI1052">
        <v>7</v>
      </c>
      <c r="AJ1052">
        <v>0</v>
      </c>
      <c r="AK1052">
        <v>6</v>
      </c>
      <c r="AL1052">
        <v>0</v>
      </c>
      <c r="AM1052">
        <v>0</v>
      </c>
      <c r="AN1052">
        <v>0</v>
      </c>
      <c r="AO1052">
        <v>0.85409000000000002</v>
      </c>
      <c r="AP1052">
        <v>0</v>
      </c>
      <c r="AQ1052">
        <v>0</v>
      </c>
      <c r="AR1052" t="s">
        <v>95</v>
      </c>
      <c r="AS1052" t="s">
        <v>95</v>
      </c>
      <c r="AT1052" t="s">
        <v>95</v>
      </c>
      <c r="AU1052" t="s">
        <v>95</v>
      </c>
      <c r="AV1052" t="s">
        <v>95</v>
      </c>
      <c r="AW1052" t="s">
        <v>95</v>
      </c>
      <c r="AX1052" t="s">
        <v>95</v>
      </c>
      <c r="AY1052" t="s">
        <v>94</v>
      </c>
      <c r="AZ1052" t="s">
        <v>95</v>
      </c>
      <c r="BA1052" t="s">
        <v>94</v>
      </c>
      <c r="BB1052" t="s">
        <v>95</v>
      </c>
      <c r="BC1052" t="s">
        <v>94</v>
      </c>
      <c r="BD1052" t="s">
        <v>95</v>
      </c>
      <c r="BE1052">
        <v>1</v>
      </c>
      <c r="BI1052">
        <v>0</v>
      </c>
      <c r="BL1052">
        <v>1</v>
      </c>
      <c r="BM1052">
        <v>1</v>
      </c>
      <c r="BN1052">
        <v>0</v>
      </c>
      <c r="BO1052">
        <v>0</v>
      </c>
      <c r="BP1052">
        <v>0</v>
      </c>
      <c r="BQ1052">
        <v>0</v>
      </c>
      <c r="BY1052">
        <v>1165</v>
      </c>
      <c r="CG1052" s="4">
        <v>1</v>
      </c>
      <c r="CH1052" s="4">
        <v>1</v>
      </c>
      <c r="CI1052" s="5">
        <v>0</v>
      </c>
      <c r="CJ1052" s="5">
        <v>0</v>
      </c>
      <c r="CK1052" s="5">
        <v>0</v>
      </c>
      <c r="CL1052" s="5">
        <v>0</v>
      </c>
    </row>
    <row r="1053" spans="1:91" hidden="1" x14ac:dyDescent="0.2">
      <c r="A1053" t="s">
        <v>1785</v>
      </c>
      <c r="B1053" t="s">
        <v>1607</v>
      </c>
      <c r="C1053" t="s">
        <v>257</v>
      </c>
      <c r="D1053">
        <v>2.5</v>
      </c>
      <c r="E1053" t="s">
        <v>632</v>
      </c>
      <c r="F1053" t="s">
        <v>1640</v>
      </c>
      <c r="G1053" t="s">
        <v>905</v>
      </c>
      <c r="H1053" t="s">
        <v>1611</v>
      </c>
      <c r="I1053">
        <v>1.3922E-2</v>
      </c>
      <c r="J1053">
        <v>1.3920999999999999E-2</v>
      </c>
      <c r="K1053">
        <v>85.317999999999998</v>
      </c>
      <c r="L1053">
        <v>2678.2</v>
      </c>
      <c r="M1053">
        <v>315.64</v>
      </c>
      <c r="N1053" s="1">
        <v>68156000</v>
      </c>
      <c r="O1053">
        <v>7.0114999999999998</v>
      </c>
      <c r="P1053">
        <v>1522.4</v>
      </c>
      <c r="Q1053" s="1">
        <v>-165250</v>
      </c>
      <c r="R1053">
        <v>0.65549999999999997</v>
      </c>
      <c r="S1053">
        <v>0.60111000000000003</v>
      </c>
      <c r="T1053">
        <v>416.81</v>
      </c>
      <c r="U1053">
        <v>382.27</v>
      </c>
      <c r="V1053">
        <v>0.65549999999999997</v>
      </c>
      <c r="W1053">
        <v>0.62104999999999999</v>
      </c>
      <c r="X1053">
        <v>416.81</v>
      </c>
      <c r="Y1053">
        <v>382.27</v>
      </c>
      <c r="Z1053">
        <v>0.6351</v>
      </c>
      <c r="AA1053">
        <v>0.59860999999999998</v>
      </c>
      <c r="AB1053">
        <v>428.98</v>
      </c>
      <c r="AC1053">
        <v>394.78</v>
      </c>
      <c r="AD1053">
        <v>23</v>
      </c>
      <c r="AE1053">
        <v>23</v>
      </c>
      <c r="AF1053">
        <v>1.1472E-4</v>
      </c>
      <c r="AG1053" s="1">
        <v>7.1922999999999996E-5</v>
      </c>
      <c r="AH1053" s="1">
        <v>4.2799000000000001E-5</v>
      </c>
      <c r="AI1053">
        <v>23</v>
      </c>
      <c r="AJ1053">
        <v>0</v>
      </c>
      <c r="AK1053">
        <v>22</v>
      </c>
      <c r="AL1053">
        <v>0</v>
      </c>
      <c r="AM1053">
        <v>0</v>
      </c>
      <c r="AN1053">
        <v>0</v>
      </c>
      <c r="AO1053">
        <v>0.95369999999999999</v>
      </c>
      <c r="AP1053">
        <v>0</v>
      </c>
      <c r="AQ1053">
        <v>0</v>
      </c>
      <c r="AR1053" t="s">
        <v>94</v>
      </c>
      <c r="AS1053" t="s">
        <v>95</v>
      </c>
      <c r="AT1053" t="s">
        <v>95</v>
      </c>
      <c r="AU1053" t="s">
        <v>95</v>
      </c>
      <c r="AV1053" t="s">
        <v>95</v>
      </c>
      <c r="AW1053" t="s">
        <v>95</v>
      </c>
      <c r="AX1053" t="s">
        <v>95</v>
      </c>
      <c r="AY1053" t="s">
        <v>94</v>
      </c>
      <c r="AZ1053" t="s">
        <v>95</v>
      </c>
      <c r="BA1053" t="s">
        <v>94</v>
      </c>
      <c r="BB1053" t="s">
        <v>95</v>
      </c>
      <c r="BC1053" t="s">
        <v>94</v>
      </c>
      <c r="BD1053" t="s">
        <v>95</v>
      </c>
      <c r="BE1053">
        <v>2</v>
      </c>
      <c r="BI1053">
        <v>0</v>
      </c>
      <c r="BL1053">
        <v>1</v>
      </c>
      <c r="BM1053">
        <v>1</v>
      </c>
      <c r="BN1053">
        <v>0</v>
      </c>
      <c r="BO1053">
        <v>0</v>
      </c>
      <c r="BP1053">
        <v>0</v>
      </c>
      <c r="BQ1053">
        <v>1</v>
      </c>
      <c r="BY1053">
        <v>1166</v>
      </c>
      <c r="CG1053" s="4">
        <v>1</v>
      </c>
      <c r="CH1053" s="4">
        <v>1</v>
      </c>
      <c r="CI1053" s="5">
        <v>0</v>
      </c>
      <c r="CJ1053" s="5">
        <v>0</v>
      </c>
      <c r="CK1053" s="5">
        <v>0</v>
      </c>
      <c r="CL1053" s="5">
        <v>1</v>
      </c>
    </row>
    <row r="1054" spans="1:91" hidden="1" x14ac:dyDescent="0.2">
      <c r="A1054" t="s">
        <v>1786</v>
      </c>
      <c r="B1054" t="s">
        <v>1607</v>
      </c>
      <c r="C1054" t="s">
        <v>257</v>
      </c>
      <c r="D1054">
        <v>3.5</v>
      </c>
      <c r="E1054" t="s">
        <v>317</v>
      </c>
      <c r="F1054" t="s">
        <v>318</v>
      </c>
      <c r="G1054" t="s">
        <v>319</v>
      </c>
      <c r="H1054" t="s">
        <v>1611</v>
      </c>
      <c r="I1054">
        <v>0.14194000000000001</v>
      </c>
      <c r="J1054">
        <v>3.0276000000000001E-2</v>
      </c>
      <c r="K1054">
        <v>0.31133</v>
      </c>
      <c r="L1054">
        <v>2015.8</v>
      </c>
      <c r="M1054">
        <v>30.96</v>
      </c>
      <c r="N1054">
        <v>17.969000000000001</v>
      </c>
      <c r="O1054">
        <v>1549.4</v>
      </c>
      <c r="P1054" s="1">
        <v>158020</v>
      </c>
      <c r="Q1054">
        <v>-619.08000000000004</v>
      </c>
      <c r="R1054">
        <v>0.97729999999999995</v>
      </c>
      <c r="S1054">
        <v>0.97563</v>
      </c>
      <c r="T1054">
        <v>0.65686999999999995</v>
      </c>
      <c r="U1054">
        <v>0.50534000000000001</v>
      </c>
      <c r="V1054">
        <v>-0.92820000000000003</v>
      </c>
      <c r="W1054">
        <v>-1.02</v>
      </c>
      <c r="X1054">
        <v>6.0534999999999997</v>
      </c>
      <c r="Y1054">
        <v>4.2</v>
      </c>
      <c r="Z1054">
        <v>0.86024</v>
      </c>
      <c r="AA1054">
        <v>0.85358000000000001</v>
      </c>
      <c r="AB1054">
        <v>1.6297999999999999</v>
      </c>
      <c r="AC1054">
        <v>1.4084000000000001</v>
      </c>
      <c r="AD1054">
        <v>45</v>
      </c>
      <c r="AE1054">
        <v>34</v>
      </c>
      <c r="AF1054">
        <v>0.72348000000000001</v>
      </c>
      <c r="AG1054">
        <v>5.5653000000000001E-2</v>
      </c>
      <c r="AH1054">
        <v>0.66783000000000003</v>
      </c>
      <c r="AI1054">
        <v>34</v>
      </c>
      <c r="AJ1054">
        <v>1</v>
      </c>
      <c r="AK1054">
        <v>33</v>
      </c>
      <c r="AL1054">
        <v>0</v>
      </c>
      <c r="AM1054">
        <v>0</v>
      </c>
      <c r="AN1054">
        <v>0</v>
      </c>
      <c r="AO1054">
        <v>0.94238999999999995</v>
      </c>
      <c r="AP1054">
        <v>0</v>
      </c>
      <c r="AQ1054">
        <v>1</v>
      </c>
      <c r="AR1054" t="s">
        <v>95</v>
      </c>
      <c r="AS1054" t="s">
        <v>95</v>
      </c>
      <c r="AT1054" t="s">
        <v>95</v>
      </c>
      <c r="AU1054" t="s">
        <v>95</v>
      </c>
      <c r="AV1054" t="s">
        <v>95</v>
      </c>
      <c r="AW1054" t="s">
        <v>95</v>
      </c>
      <c r="AX1054" t="s">
        <v>95</v>
      </c>
      <c r="AY1054" t="s">
        <v>95</v>
      </c>
      <c r="AZ1054" t="s">
        <v>95</v>
      </c>
      <c r="BA1054" t="s">
        <v>95</v>
      </c>
      <c r="BB1054" t="s">
        <v>95</v>
      </c>
      <c r="BC1054" t="s">
        <v>95</v>
      </c>
      <c r="BD1054" t="s">
        <v>95</v>
      </c>
      <c r="BI1054">
        <v>0</v>
      </c>
      <c r="BJ1054" t="s">
        <v>137</v>
      </c>
      <c r="BK1054" t="s">
        <v>133</v>
      </c>
      <c r="BL1054">
        <v>1</v>
      </c>
      <c r="BM1054">
        <v>1</v>
      </c>
      <c r="BN1054">
        <v>0</v>
      </c>
      <c r="BO1054">
        <v>0</v>
      </c>
      <c r="BP1054">
        <v>0</v>
      </c>
      <c r="BQ1054">
        <v>1</v>
      </c>
      <c r="BY1054">
        <v>1167</v>
      </c>
      <c r="CG1054" s="4">
        <v>1</v>
      </c>
      <c r="CH1054" s="4">
        <v>1</v>
      </c>
      <c r="CI1054" s="5">
        <v>0</v>
      </c>
      <c r="CJ1054" s="5">
        <v>0</v>
      </c>
      <c r="CK1054" s="5">
        <v>0</v>
      </c>
      <c r="CL1054" s="5">
        <v>1</v>
      </c>
    </row>
    <row r="1055" spans="1:91" hidden="1" x14ac:dyDescent="0.2">
      <c r="A1055" t="s">
        <v>1787</v>
      </c>
      <c r="B1055" t="s">
        <v>1607</v>
      </c>
      <c r="C1055" t="s">
        <v>257</v>
      </c>
      <c r="D1055">
        <v>3.5</v>
      </c>
      <c r="E1055" t="s">
        <v>317</v>
      </c>
      <c r="F1055" t="s">
        <v>321</v>
      </c>
      <c r="G1055" t="s">
        <v>322</v>
      </c>
      <c r="H1055" t="s">
        <v>1611</v>
      </c>
      <c r="I1055">
        <v>61.000999999999998</v>
      </c>
      <c r="J1055">
        <v>2.3452999999999998E-3</v>
      </c>
      <c r="K1055">
        <v>1.4493000000000001E-2</v>
      </c>
      <c r="L1055">
        <v>2003.1</v>
      </c>
      <c r="M1055">
        <v>7.2039000000000006E-2</v>
      </c>
      <c r="N1055">
        <v>0.52381</v>
      </c>
      <c r="O1055">
        <v>1554.9</v>
      </c>
      <c r="P1055" s="1">
        <v>157480</v>
      </c>
      <c r="Q1055">
        <v>-28.725999999999999</v>
      </c>
      <c r="R1055">
        <v>0.11635</v>
      </c>
      <c r="S1055">
        <v>5.169E-2</v>
      </c>
      <c r="T1055">
        <v>0.58191000000000004</v>
      </c>
      <c r="U1055">
        <v>0.34709000000000001</v>
      </c>
      <c r="V1055">
        <v>-0.21778</v>
      </c>
      <c r="W1055">
        <v>-0.27577000000000002</v>
      </c>
      <c r="X1055">
        <v>0.68313000000000001</v>
      </c>
      <c r="Y1055">
        <v>0.28888999999999998</v>
      </c>
      <c r="Z1055">
        <v>9.2447000000000001E-2</v>
      </c>
      <c r="AA1055">
        <v>4.9230999999999997E-2</v>
      </c>
      <c r="AB1055">
        <v>0.58972999999999998</v>
      </c>
      <c r="AC1055">
        <v>0.40636</v>
      </c>
      <c r="AD1055">
        <v>45</v>
      </c>
      <c r="AE1055">
        <v>10</v>
      </c>
      <c r="AF1055">
        <v>5.7272999999999996</v>
      </c>
      <c r="AG1055">
        <v>1.9091</v>
      </c>
      <c r="AH1055">
        <v>3.8182</v>
      </c>
      <c r="AI1055">
        <v>33</v>
      </c>
      <c r="AJ1055">
        <v>7</v>
      </c>
      <c r="AK1055">
        <v>32</v>
      </c>
      <c r="AL1055">
        <v>1</v>
      </c>
      <c r="AM1055">
        <v>0</v>
      </c>
      <c r="AN1055">
        <v>1</v>
      </c>
      <c r="AO1055">
        <v>0.14285999999999999</v>
      </c>
      <c r="AP1055">
        <v>0</v>
      </c>
      <c r="AQ1055">
        <v>1</v>
      </c>
      <c r="AR1055" t="s">
        <v>96</v>
      </c>
      <c r="AS1055" t="s">
        <v>95</v>
      </c>
      <c r="AT1055" t="s">
        <v>95</v>
      </c>
      <c r="AU1055" t="s">
        <v>94</v>
      </c>
      <c r="AV1055" t="s">
        <v>94</v>
      </c>
      <c r="AW1055" t="s">
        <v>94</v>
      </c>
      <c r="AX1055" t="s">
        <v>94</v>
      </c>
      <c r="AY1055" t="s">
        <v>95</v>
      </c>
      <c r="AZ1055" t="s">
        <v>94</v>
      </c>
      <c r="BA1055" t="s">
        <v>96</v>
      </c>
      <c r="BB1055" t="s">
        <v>94</v>
      </c>
      <c r="BC1055" t="s">
        <v>96</v>
      </c>
      <c r="BD1055" t="s">
        <v>94</v>
      </c>
      <c r="BI1055">
        <v>0</v>
      </c>
      <c r="BJ1055" t="s">
        <v>132</v>
      </c>
      <c r="BK1055" t="s">
        <v>133</v>
      </c>
      <c r="BL1055">
        <v>0</v>
      </c>
      <c r="BM1055">
        <v>1</v>
      </c>
      <c r="BN1055">
        <v>0</v>
      </c>
      <c r="BO1055">
        <v>0</v>
      </c>
      <c r="BP1055">
        <v>0</v>
      </c>
      <c r="BQ1055">
        <v>0</v>
      </c>
      <c r="BY1055">
        <v>1168</v>
      </c>
      <c r="CG1055" s="4">
        <v>0</v>
      </c>
      <c r="CH1055" s="4">
        <v>1</v>
      </c>
      <c r="CI1055" s="5">
        <v>0</v>
      </c>
      <c r="CJ1055" s="5">
        <v>0</v>
      </c>
      <c r="CK1055" s="5">
        <v>0</v>
      </c>
      <c r="CL1055" s="5">
        <v>0</v>
      </c>
    </row>
    <row r="1056" spans="1:91" hidden="1" x14ac:dyDescent="0.2">
      <c r="A1056" t="s">
        <v>1788</v>
      </c>
      <c r="B1056" t="s">
        <v>1607</v>
      </c>
      <c r="C1056" t="s">
        <v>257</v>
      </c>
      <c r="D1056">
        <v>3.5</v>
      </c>
      <c r="E1056" t="s">
        <v>317</v>
      </c>
      <c r="F1056" t="s">
        <v>325</v>
      </c>
      <c r="G1056" t="s">
        <v>326</v>
      </c>
      <c r="H1056" t="s">
        <v>1611</v>
      </c>
      <c r="I1056">
        <v>51.655000000000001</v>
      </c>
      <c r="J1056">
        <v>5.8384999999999999E-3</v>
      </c>
      <c r="K1056">
        <v>5.1251999999999999E-2</v>
      </c>
      <c r="L1056">
        <v>2013.2</v>
      </c>
      <c r="M1056">
        <v>8.5072999999999996E-2</v>
      </c>
      <c r="N1056">
        <v>2.1818</v>
      </c>
      <c r="O1056">
        <v>1554.1</v>
      </c>
      <c r="P1056" s="1">
        <v>157560</v>
      </c>
      <c r="Q1056">
        <v>-102.05</v>
      </c>
      <c r="R1056">
        <v>0.67367999999999995</v>
      </c>
      <c r="S1056">
        <v>0.64981</v>
      </c>
      <c r="T1056">
        <v>0.64354</v>
      </c>
      <c r="U1056">
        <v>0.25657000000000002</v>
      </c>
      <c r="V1056">
        <v>-0.24318999999999999</v>
      </c>
      <c r="W1056">
        <v>-0.30238999999999999</v>
      </c>
      <c r="X1056">
        <v>1.2561</v>
      </c>
      <c r="Y1056">
        <v>0.55556000000000005</v>
      </c>
      <c r="Z1056">
        <v>0.34909000000000001</v>
      </c>
      <c r="AA1056">
        <v>0.31808999999999998</v>
      </c>
      <c r="AB1056">
        <v>0.90890000000000004</v>
      </c>
      <c r="AC1056">
        <v>0.64265000000000005</v>
      </c>
      <c r="AD1056">
        <v>45</v>
      </c>
      <c r="AE1056">
        <v>11</v>
      </c>
      <c r="AF1056">
        <v>2.2917000000000001</v>
      </c>
      <c r="AG1056">
        <v>0.45833000000000002</v>
      </c>
      <c r="AH1056">
        <v>1.8332999999999999</v>
      </c>
      <c r="AI1056">
        <v>14</v>
      </c>
      <c r="AJ1056">
        <v>7</v>
      </c>
      <c r="AK1056">
        <v>13</v>
      </c>
      <c r="AL1056">
        <v>1</v>
      </c>
      <c r="AM1056">
        <v>0</v>
      </c>
      <c r="AN1056">
        <v>1</v>
      </c>
      <c r="AO1056">
        <v>0.74648000000000003</v>
      </c>
      <c r="AP1056">
        <v>0</v>
      </c>
      <c r="AQ1056">
        <v>1</v>
      </c>
      <c r="AR1056" t="s">
        <v>94</v>
      </c>
      <c r="AS1056" t="s">
        <v>95</v>
      </c>
      <c r="AT1056" t="s">
        <v>95</v>
      </c>
      <c r="AU1056" t="s">
        <v>95</v>
      </c>
      <c r="AV1056" t="s">
        <v>95</v>
      </c>
      <c r="AW1056" t="s">
        <v>95</v>
      </c>
      <c r="AX1056" t="s">
        <v>95</v>
      </c>
      <c r="AY1056" t="s">
        <v>95</v>
      </c>
      <c r="AZ1056" t="s">
        <v>95</v>
      </c>
      <c r="BA1056" t="s">
        <v>94</v>
      </c>
      <c r="BB1056" t="s">
        <v>95</v>
      </c>
      <c r="BC1056" t="s">
        <v>94</v>
      </c>
      <c r="BD1056" t="s">
        <v>95</v>
      </c>
      <c r="BI1056">
        <v>0</v>
      </c>
      <c r="BJ1056" t="s">
        <v>132</v>
      </c>
      <c r="BK1056" t="s">
        <v>133</v>
      </c>
      <c r="BL1056">
        <v>0</v>
      </c>
      <c r="BM1056">
        <v>1</v>
      </c>
      <c r="BN1056">
        <v>0</v>
      </c>
      <c r="BO1056">
        <v>0</v>
      </c>
      <c r="BP1056">
        <v>0</v>
      </c>
      <c r="BQ1056">
        <v>0</v>
      </c>
      <c r="BY1056">
        <v>1169</v>
      </c>
      <c r="CG1056" s="4">
        <v>0</v>
      </c>
      <c r="CH1056" s="4">
        <v>1</v>
      </c>
      <c r="CI1056" s="5">
        <v>0</v>
      </c>
      <c r="CJ1056" s="5">
        <v>0</v>
      </c>
      <c r="CK1056" s="5">
        <v>0</v>
      </c>
      <c r="CL1056" s="5">
        <v>0</v>
      </c>
    </row>
    <row r="1057" spans="1:90" hidden="1" x14ac:dyDescent="0.2">
      <c r="A1057" t="s">
        <v>1789</v>
      </c>
      <c r="B1057" t="s">
        <v>1607</v>
      </c>
      <c r="C1057" t="s">
        <v>257</v>
      </c>
      <c r="D1057">
        <v>3.5</v>
      </c>
      <c r="E1057" t="s">
        <v>317</v>
      </c>
      <c r="F1057" t="s">
        <v>328</v>
      </c>
      <c r="G1057" t="s">
        <v>329</v>
      </c>
      <c r="H1057" t="s">
        <v>1611</v>
      </c>
      <c r="I1057">
        <v>0.77734000000000003</v>
      </c>
      <c r="J1057">
        <v>2.4079E-2</v>
      </c>
      <c r="K1057">
        <v>0.24323</v>
      </c>
      <c r="L1057">
        <v>2017.2</v>
      </c>
      <c r="M1057">
        <v>5.6532</v>
      </c>
      <c r="N1057">
        <v>13.568</v>
      </c>
      <c r="O1057">
        <v>1550.1</v>
      </c>
      <c r="P1057" s="1">
        <v>157950</v>
      </c>
      <c r="Q1057">
        <v>-484.66</v>
      </c>
      <c r="R1057">
        <v>0.49897000000000002</v>
      </c>
      <c r="S1057">
        <v>0.46231</v>
      </c>
      <c r="T1057">
        <v>4.4352</v>
      </c>
      <c r="U1057">
        <v>1.6896</v>
      </c>
      <c r="V1057">
        <v>-0.13235</v>
      </c>
      <c r="W1057">
        <v>-0.18626999999999999</v>
      </c>
      <c r="X1057">
        <v>6.6676000000000002</v>
      </c>
      <c r="Y1057">
        <v>2.2795000000000001</v>
      </c>
      <c r="Z1057">
        <v>0.25414999999999999</v>
      </c>
      <c r="AA1057">
        <v>0.21864</v>
      </c>
      <c r="AB1057">
        <v>5.4112999999999998</v>
      </c>
      <c r="AC1057">
        <v>3.3959999999999999</v>
      </c>
      <c r="AD1057">
        <v>45</v>
      </c>
      <c r="AE1057">
        <v>10</v>
      </c>
      <c r="AF1057">
        <v>2.0781000000000001</v>
      </c>
      <c r="AG1057">
        <v>5.0693000000000002E-2</v>
      </c>
      <c r="AH1057">
        <v>2.0274000000000001</v>
      </c>
      <c r="AI1057">
        <v>14</v>
      </c>
      <c r="AJ1057">
        <v>1</v>
      </c>
      <c r="AK1057">
        <v>13</v>
      </c>
      <c r="AL1057">
        <v>0</v>
      </c>
      <c r="AM1057">
        <v>0</v>
      </c>
      <c r="AN1057">
        <v>1</v>
      </c>
      <c r="AO1057">
        <v>0.43080000000000002</v>
      </c>
      <c r="AP1057">
        <v>0</v>
      </c>
      <c r="AQ1057">
        <v>1</v>
      </c>
      <c r="AR1057" t="s">
        <v>94</v>
      </c>
      <c r="AS1057" t="s">
        <v>95</v>
      </c>
      <c r="AT1057" t="s">
        <v>95</v>
      </c>
      <c r="AU1057" t="s">
        <v>94</v>
      </c>
      <c r="AV1057" t="s">
        <v>94</v>
      </c>
      <c r="AW1057" t="s">
        <v>94</v>
      </c>
      <c r="AX1057" t="s">
        <v>94</v>
      </c>
      <c r="AY1057" t="s">
        <v>95</v>
      </c>
      <c r="AZ1057" t="s">
        <v>94</v>
      </c>
      <c r="BA1057" t="s">
        <v>94</v>
      </c>
      <c r="BB1057" t="s">
        <v>94</v>
      </c>
      <c r="BC1057" t="s">
        <v>94</v>
      </c>
      <c r="BD1057" t="s">
        <v>94</v>
      </c>
      <c r="BI1057">
        <v>0</v>
      </c>
      <c r="BJ1057" t="s">
        <v>132</v>
      </c>
      <c r="BK1057" t="s">
        <v>133</v>
      </c>
      <c r="BL1057">
        <v>1</v>
      </c>
      <c r="BM1057">
        <v>1</v>
      </c>
      <c r="BN1057">
        <v>0</v>
      </c>
      <c r="BO1057">
        <v>0</v>
      </c>
      <c r="BP1057">
        <v>0</v>
      </c>
      <c r="BQ1057">
        <v>0</v>
      </c>
      <c r="BY1057">
        <v>1170</v>
      </c>
      <c r="CG1057" s="4">
        <v>1</v>
      </c>
      <c r="CH1057" s="4">
        <v>1</v>
      </c>
      <c r="CI1057" s="5">
        <v>0</v>
      </c>
      <c r="CJ1057" s="5">
        <v>0</v>
      </c>
      <c r="CK1057" s="5">
        <v>0</v>
      </c>
      <c r="CL1057" s="5">
        <v>0</v>
      </c>
    </row>
    <row r="1058" spans="1:90" hidden="1" x14ac:dyDescent="0.2">
      <c r="A1058" t="s">
        <v>1790</v>
      </c>
      <c r="B1058" t="s">
        <v>1607</v>
      </c>
      <c r="C1058" t="s">
        <v>257</v>
      </c>
      <c r="D1058">
        <v>3.5</v>
      </c>
      <c r="E1058" t="s">
        <v>317</v>
      </c>
      <c r="F1058" t="s">
        <v>331</v>
      </c>
      <c r="G1058" t="s">
        <v>329</v>
      </c>
      <c r="H1058" t="s">
        <v>1611</v>
      </c>
      <c r="I1058">
        <v>0.78217000000000003</v>
      </c>
      <c r="J1058">
        <v>2.5270999999999998E-2</v>
      </c>
      <c r="K1058">
        <v>0.25581999999999999</v>
      </c>
      <c r="L1058">
        <v>2016.8</v>
      </c>
      <c r="M1058">
        <v>5.6182999999999996</v>
      </c>
      <c r="N1058">
        <v>13.875</v>
      </c>
      <c r="O1058">
        <v>1549.9</v>
      </c>
      <c r="P1058" s="1">
        <v>157980</v>
      </c>
      <c r="Q1058">
        <v>-509.76</v>
      </c>
      <c r="R1058">
        <v>0.54842999999999997</v>
      </c>
      <c r="S1058">
        <v>0.51539000000000001</v>
      </c>
      <c r="T1058">
        <v>4.2172999999999998</v>
      </c>
      <c r="U1058">
        <v>1.5588</v>
      </c>
      <c r="V1058">
        <v>-0.14693999999999999</v>
      </c>
      <c r="W1058">
        <v>-0.20155000000000001</v>
      </c>
      <c r="X1058">
        <v>6.7210999999999999</v>
      </c>
      <c r="Y1058">
        <v>2.4056999999999999</v>
      </c>
      <c r="Z1058">
        <v>0.28026000000000001</v>
      </c>
      <c r="AA1058">
        <v>0.24598999999999999</v>
      </c>
      <c r="AB1058">
        <v>5.3243</v>
      </c>
      <c r="AC1058">
        <v>3.3727</v>
      </c>
      <c r="AD1058">
        <v>45</v>
      </c>
      <c r="AE1058">
        <v>11</v>
      </c>
      <c r="AF1058">
        <v>2.0320999999999998</v>
      </c>
      <c r="AG1058">
        <v>4.9570000000000003E-2</v>
      </c>
      <c r="AH1058">
        <v>1.9824999999999999</v>
      </c>
      <c r="AI1058">
        <v>14</v>
      </c>
      <c r="AJ1058">
        <v>1</v>
      </c>
      <c r="AK1058">
        <v>13</v>
      </c>
      <c r="AL1058">
        <v>0</v>
      </c>
      <c r="AM1058">
        <v>0</v>
      </c>
      <c r="AN1058">
        <v>1</v>
      </c>
      <c r="AO1058">
        <v>0.50239999999999996</v>
      </c>
      <c r="AP1058">
        <v>0</v>
      </c>
      <c r="AQ1058">
        <v>1</v>
      </c>
      <c r="AR1058" t="s">
        <v>94</v>
      </c>
      <c r="AS1058" t="s">
        <v>95</v>
      </c>
      <c r="AT1058" t="s">
        <v>95</v>
      </c>
      <c r="AU1058" t="s">
        <v>94</v>
      </c>
      <c r="AV1058" t="s">
        <v>94</v>
      </c>
      <c r="AW1058" t="s">
        <v>94</v>
      </c>
      <c r="AX1058" t="s">
        <v>94</v>
      </c>
      <c r="AY1058" t="s">
        <v>95</v>
      </c>
      <c r="AZ1058" t="s">
        <v>94</v>
      </c>
      <c r="BA1058" t="s">
        <v>94</v>
      </c>
      <c r="BB1058" t="s">
        <v>94</v>
      </c>
      <c r="BC1058" t="s">
        <v>94</v>
      </c>
      <c r="BD1058" t="s">
        <v>94</v>
      </c>
      <c r="BI1058">
        <v>0</v>
      </c>
      <c r="BJ1058" t="s">
        <v>132</v>
      </c>
      <c r="BK1058" t="s">
        <v>133</v>
      </c>
      <c r="BL1058">
        <v>0</v>
      </c>
      <c r="BM1058">
        <v>1</v>
      </c>
      <c r="BN1058">
        <v>0</v>
      </c>
      <c r="BO1058">
        <v>0</v>
      </c>
      <c r="BP1058">
        <v>0</v>
      </c>
      <c r="BQ1058">
        <v>0</v>
      </c>
      <c r="BY1058">
        <v>1171</v>
      </c>
      <c r="CG1058" s="4">
        <v>0</v>
      </c>
      <c r="CH1058" s="4">
        <v>1</v>
      </c>
      <c r="CI1058" s="5">
        <v>0</v>
      </c>
      <c r="CJ1058" s="5">
        <v>0</v>
      </c>
      <c r="CK1058" s="5">
        <v>0</v>
      </c>
      <c r="CL1058" s="5">
        <v>0</v>
      </c>
    </row>
    <row r="1059" spans="1:90" hidden="1" x14ac:dyDescent="0.2">
      <c r="A1059" t="s">
        <v>1791</v>
      </c>
      <c r="B1059" t="s">
        <v>1607</v>
      </c>
      <c r="C1059" t="s">
        <v>257</v>
      </c>
      <c r="D1059">
        <v>3.5</v>
      </c>
      <c r="E1059" t="s">
        <v>317</v>
      </c>
      <c r="F1059" t="s">
        <v>333</v>
      </c>
      <c r="G1059" t="s">
        <v>326</v>
      </c>
      <c r="H1059" t="s">
        <v>1611</v>
      </c>
      <c r="I1059">
        <v>0.85246</v>
      </c>
      <c r="J1059">
        <v>8.3385000000000004E-3</v>
      </c>
      <c r="K1059">
        <v>7.7733999999999998E-2</v>
      </c>
      <c r="L1059">
        <v>2012.4</v>
      </c>
      <c r="M1059">
        <v>5.1550000000000002</v>
      </c>
      <c r="N1059">
        <v>3.0794000000000001</v>
      </c>
      <c r="O1059">
        <v>1553.6</v>
      </c>
      <c r="P1059" s="1">
        <v>157610</v>
      </c>
      <c r="Q1059">
        <v>-154.78</v>
      </c>
      <c r="R1059">
        <v>0.67876000000000003</v>
      </c>
      <c r="S1059">
        <v>0.65525</v>
      </c>
      <c r="T1059">
        <v>0.86953000000000003</v>
      </c>
      <c r="U1059">
        <v>0.40616999999999998</v>
      </c>
      <c r="V1059">
        <v>-0.30298000000000003</v>
      </c>
      <c r="W1059">
        <v>-0.36503000000000002</v>
      </c>
      <c r="X1059">
        <v>1.7512000000000001</v>
      </c>
      <c r="Y1059">
        <v>0.84443999999999997</v>
      </c>
      <c r="Z1059">
        <v>0.43303000000000003</v>
      </c>
      <c r="AA1059">
        <v>0.40603</v>
      </c>
      <c r="AB1059">
        <v>1.1552</v>
      </c>
      <c r="AC1059">
        <v>0.89271999999999996</v>
      </c>
      <c r="AD1059">
        <v>45</v>
      </c>
      <c r="AE1059">
        <v>13</v>
      </c>
      <c r="AF1059">
        <v>1.9483999999999999</v>
      </c>
      <c r="AG1059">
        <v>0.32473999999999997</v>
      </c>
      <c r="AH1059">
        <v>1.6236999999999999</v>
      </c>
      <c r="AI1059">
        <v>14</v>
      </c>
      <c r="AJ1059">
        <v>7</v>
      </c>
      <c r="AK1059">
        <v>13</v>
      </c>
      <c r="AL1059">
        <v>1</v>
      </c>
      <c r="AM1059">
        <v>0</v>
      </c>
      <c r="AN1059">
        <v>1</v>
      </c>
      <c r="AO1059">
        <v>0.82608999999999999</v>
      </c>
      <c r="AP1059">
        <v>0</v>
      </c>
      <c r="AQ1059">
        <v>1</v>
      </c>
      <c r="AR1059" t="s">
        <v>94</v>
      </c>
      <c r="AS1059" t="s">
        <v>95</v>
      </c>
      <c r="AT1059" t="s">
        <v>95</v>
      </c>
      <c r="AU1059" t="s">
        <v>94</v>
      </c>
      <c r="AV1059" t="s">
        <v>95</v>
      </c>
      <c r="AW1059" t="s">
        <v>94</v>
      </c>
      <c r="AX1059" t="s">
        <v>95</v>
      </c>
      <c r="AY1059" t="s">
        <v>95</v>
      </c>
      <c r="AZ1059" t="s">
        <v>95</v>
      </c>
      <c r="BA1059" t="s">
        <v>94</v>
      </c>
      <c r="BB1059" t="s">
        <v>94</v>
      </c>
      <c r="BC1059" t="s">
        <v>94</v>
      </c>
      <c r="BD1059" t="s">
        <v>94</v>
      </c>
      <c r="BI1059">
        <v>0</v>
      </c>
      <c r="BJ1059" t="s">
        <v>132</v>
      </c>
      <c r="BK1059" t="s">
        <v>133</v>
      </c>
      <c r="BL1059">
        <v>1</v>
      </c>
      <c r="BM1059">
        <v>1</v>
      </c>
      <c r="BN1059">
        <v>0</v>
      </c>
      <c r="BO1059">
        <v>0</v>
      </c>
      <c r="BP1059">
        <v>0</v>
      </c>
      <c r="BQ1059">
        <v>0</v>
      </c>
      <c r="BY1059">
        <v>1172</v>
      </c>
      <c r="CG1059" s="4">
        <v>1</v>
      </c>
      <c r="CH1059" s="4">
        <v>1</v>
      </c>
      <c r="CI1059" s="5">
        <v>0</v>
      </c>
      <c r="CJ1059" s="5">
        <v>0</v>
      </c>
      <c r="CK1059" s="5">
        <v>0</v>
      </c>
      <c r="CL1059" s="5">
        <v>0</v>
      </c>
    </row>
    <row r="1060" spans="1:90" hidden="1" x14ac:dyDescent="0.2">
      <c r="A1060" t="s">
        <v>1792</v>
      </c>
      <c r="B1060" t="s">
        <v>1607</v>
      </c>
      <c r="C1060" t="s">
        <v>257</v>
      </c>
      <c r="D1060">
        <v>3.5</v>
      </c>
      <c r="E1060" t="s">
        <v>317</v>
      </c>
      <c r="F1060" t="s">
        <v>335</v>
      </c>
      <c r="G1060" t="s">
        <v>336</v>
      </c>
      <c r="H1060" t="s">
        <v>1611</v>
      </c>
      <c r="I1060">
        <v>0.13316</v>
      </c>
      <c r="J1060">
        <v>0.10142</v>
      </c>
      <c r="K1060">
        <v>3.7103000000000002</v>
      </c>
      <c r="L1060">
        <v>2025</v>
      </c>
      <c r="M1060">
        <v>33.002000000000002</v>
      </c>
      <c r="N1060">
        <v>404.97</v>
      </c>
      <c r="O1060">
        <v>0.20905000000000001</v>
      </c>
      <c r="P1060">
        <v>1956.3</v>
      </c>
      <c r="Q1060">
        <v>-7383.9</v>
      </c>
      <c r="R1060">
        <v>0.99883999999999995</v>
      </c>
      <c r="S1060">
        <v>0.99875999999999998</v>
      </c>
      <c r="T1060">
        <v>1.8386</v>
      </c>
      <c r="U1060">
        <v>1.5899000000000001</v>
      </c>
      <c r="V1060">
        <v>0.99448999999999999</v>
      </c>
      <c r="W1060">
        <v>0.99421999999999999</v>
      </c>
      <c r="X1060">
        <v>4.0162000000000004</v>
      </c>
      <c r="Y1060">
        <v>3.3317000000000001</v>
      </c>
      <c r="Z1060">
        <v>0.79354000000000002</v>
      </c>
      <c r="AA1060">
        <v>0.78371000000000002</v>
      </c>
      <c r="AB1060">
        <v>24.577999999999999</v>
      </c>
      <c r="AC1060">
        <v>20.934000000000001</v>
      </c>
      <c r="AD1060">
        <v>45</v>
      </c>
      <c r="AE1060">
        <v>34</v>
      </c>
      <c r="AF1060">
        <v>0.4667</v>
      </c>
      <c r="AG1060">
        <v>2.4692999999999998E-3</v>
      </c>
      <c r="AH1060">
        <v>0.46422999999999998</v>
      </c>
      <c r="AI1060">
        <v>34</v>
      </c>
      <c r="AJ1060">
        <v>0</v>
      </c>
      <c r="AK1060">
        <v>33</v>
      </c>
      <c r="AL1060">
        <v>0</v>
      </c>
      <c r="AM1060">
        <v>0</v>
      </c>
      <c r="AN1060">
        <v>0</v>
      </c>
      <c r="AO1060">
        <v>0.91474</v>
      </c>
      <c r="AP1060">
        <v>0</v>
      </c>
      <c r="AQ1060">
        <v>0</v>
      </c>
      <c r="AR1060" t="s">
        <v>95</v>
      </c>
      <c r="AS1060" t="s">
        <v>95</v>
      </c>
      <c r="AT1060" t="s">
        <v>95</v>
      </c>
      <c r="AU1060" t="s">
        <v>95</v>
      </c>
      <c r="AV1060" t="s">
        <v>95</v>
      </c>
      <c r="AW1060" t="s">
        <v>95</v>
      </c>
      <c r="AX1060" t="s">
        <v>95</v>
      </c>
      <c r="AY1060" t="s">
        <v>95</v>
      </c>
      <c r="AZ1060" t="s">
        <v>95</v>
      </c>
      <c r="BA1060" t="s">
        <v>95</v>
      </c>
      <c r="BB1060" t="s">
        <v>95</v>
      </c>
      <c r="BC1060" t="s">
        <v>95</v>
      </c>
      <c r="BD1060" t="s">
        <v>95</v>
      </c>
      <c r="BH1060" t="s">
        <v>389</v>
      </c>
      <c r="BI1060">
        <v>1</v>
      </c>
      <c r="BJ1060" t="s">
        <v>97</v>
      </c>
      <c r="BK1060" t="s">
        <v>337</v>
      </c>
      <c r="BL1060">
        <v>0</v>
      </c>
      <c r="BM1060">
        <v>0</v>
      </c>
      <c r="BN1060">
        <v>0</v>
      </c>
      <c r="BO1060">
        <v>0</v>
      </c>
      <c r="BP1060">
        <v>0</v>
      </c>
      <c r="BQ1060">
        <v>0</v>
      </c>
      <c r="BY1060">
        <v>1173</v>
      </c>
      <c r="CG1060" s="4">
        <v>0</v>
      </c>
      <c r="CH1060" s="4">
        <v>0</v>
      </c>
      <c r="CI1060" s="5">
        <v>0</v>
      </c>
      <c r="CJ1060" s="5">
        <v>0</v>
      </c>
      <c r="CK1060" s="5">
        <v>0</v>
      </c>
      <c r="CL1060" s="5">
        <v>0</v>
      </c>
    </row>
    <row r="1061" spans="1:90" hidden="1" x14ac:dyDescent="0.2">
      <c r="A1061" t="s">
        <v>1793</v>
      </c>
      <c r="B1061" t="s">
        <v>1607</v>
      </c>
      <c r="C1061" t="s">
        <v>257</v>
      </c>
      <c r="D1061">
        <v>3.5</v>
      </c>
      <c r="E1061" t="s">
        <v>317</v>
      </c>
      <c r="F1061" t="s">
        <v>339</v>
      </c>
      <c r="G1061" t="s">
        <v>340</v>
      </c>
      <c r="H1061" t="s">
        <v>1611</v>
      </c>
      <c r="I1061">
        <v>0.13707</v>
      </c>
      <c r="J1061">
        <v>2.9721999999999998E-2</v>
      </c>
      <c r="K1061">
        <v>0.30514000000000002</v>
      </c>
      <c r="L1061">
        <v>2016.8</v>
      </c>
      <c r="M1061">
        <v>32.06</v>
      </c>
      <c r="N1061">
        <v>19.257999999999999</v>
      </c>
      <c r="O1061">
        <v>1549.5</v>
      </c>
      <c r="P1061" s="1">
        <v>158010</v>
      </c>
      <c r="Q1061">
        <v>-606.75</v>
      </c>
      <c r="R1061">
        <v>0.97591000000000006</v>
      </c>
      <c r="S1061">
        <v>0.97409999999999997</v>
      </c>
      <c r="T1061">
        <v>0.65186999999999995</v>
      </c>
      <c r="U1061">
        <v>0.50585000000000002</v>
      </c>
      <c r="V1061">
        <v>-0.90722000000000003</v>
      </c>
      <c r="W1061">
        <v>-1.0003</v>
      </c>
      <c r="X1061">
        <v>5.7996999999999996</v>
      </c>
      <c r="Y1061">
        <v>4</v>
      </c>
      <c r="Z1061">
        <v>0.85133999999999999</v>
      </c>
      <c r="AA1061">
        <v>0.84409000000000001</v>
      </c>
      <c r="AB1061">
        <v>1.6192</v>
      </c>
      <c r="AC1061">
        <v>1.3868</v>
      </c>
      <c r="AD1061">
        <v>44</v>
      </c>
      <c r="AE1061">
        <v>33</v>
      </c>
      <c r="AF1061">
        <v>0.67505000000000004</v>
      </c>
      <c r="AG1061">
        <v>5.1927000000000001E-2</v>
      </c>
      <c r="AH1061">
        <v>0.62312000000000001</v>
      </c>
      <c r="AI1061">
        <v>33</v>
      </c>
      <c r="AJ1061">
        <v>0</v>
      </c>
      <c r="AK1061">
        <v>32</v>
      </c>
      <c r="AL1061">
        <v>0</v>
      </c>
      <c r="AM1061">
        <v>0</v>
      </c>
      <c r="AN1061">
        <v>0</v>
      </c>
      <c r="AO1061">
        <v>0.93581000000000003</v>
      </c>
      <c r="AP1061">
        <v>0</v>
      </c>
      <c r="AQ1061">
        <v>1</v>
      </c>
      <c r="AR1061" t="s">
        <v>95</v>
      </c>
      <c r="AS1061" t="s">
        <v>95</v>
      </c>
      <c r="AT1061" t="s">
        <v>95</v>
      </c>
      <c r="AU1061" t="s">
        <v>95</v>
      </c>
      <c r="AV1061" t="s">
        <v>95</v>
      </c>
      <c r="AW1061" t="s">
        <v>95</v>
      </c>
      <c r="AX1061" t="s">
        <v>95</v>
      </c>
      <c r="AY1061" t="s">
        <v>95</v>
      </c>
      <c r="AZ1061" t="s">
        <v>95</v>
      </c>
      <c r="BA1061" t="s">
        <v>95</v>
      </c>
      <c r="BB1061" t="s">
        <v>95</v>
      </c>
      <c r="BC1061" t="s">
        <v>95</v>
      </c>
      <c r="BD1061" t="s">
        <v>95</v>
      </c>
      <c r="BH1061" t="s">
        <v>341</v>
      </c>
      <c r="BI1061">
        <v>1</v>
      </c>
      <c r="BJ1061" t="s">
        <v>97</v>
      </c>
      <c r="BK1061" t="s">
        <v>138</v>
      </c>
      <c r="BL1061">
        <v>0</v>
      </c>
      <c r="BM1061">
        <v>0</v>
      </c>
      <c r="BN1061">
        <v>0</v>
      </c>
      <c r="BO1061">
        <v>0</v>
      </c>
      <c r="BP1061">
        <v>0</v>
      </c>
      <c r="BQ1061">
        <v>0</v>
      </c>
      <c r="BY1061">
        <v>1174</v>
      </c>
      <c r="CG1061" s="4">
        <v>0</v>
      </c>
      <c r="CH1061" s="4">
        <v>0</v>
      </c>
      <c r="CI1061" s="5">
        <v>0</v>
      </c>
      <c r="CJ1061" s="5">
        <v>0</v>
      </c>
      <c r="CK1061" s="5">
        <v>0</v>
      </c>
      <c r="CL1061" s="5">
        <v>0</v>
      </c>
    </row>
    <row r="1062" spans="1:90" hidden="1" x14ac:dyDescent="0.2">
      <c r="A1062" t="s">
        <v>1794</v>
      </c>
      <c r="B1062" t="s">
        <v>1607</v>
      </c>
      <c r="C1062" t="s">
        <v>257</v>
      </c>
      <c r="D1062">
        <v>3.5</v>
      </c>
      <c r="E1062" t="s">
        <v>317</v>
      </c>
      <c r="F1062" t="s">
        <v>343</v>
      </c>
      <c r="G1062" t="s">
        <v>344</v>
      </c>
      <c r="H1062" t="s">
        <v>1611</v>
      </c>
      <c r="I1062">
        <v>0.14194000000000001</v>
      </c>
      <c r="J1062">
        <v>3.0276000000000001E-2</v>
      </c>
      <c r="K1062">
        <v>0.31133</v>
      </c>
      <c r="L1062">
        <v>2015.8</v>
      </c>
      <c r="M1062">
        <v>30.96</v>
      </c>
      <c r="N1062">
        <v>17.969000000000001</v>
      </c>
      <c r="O1062">
        <v>1549.4</v>
      </c>
      <c r="P1062" s="1">
        <v>158020</v>
      </c>
      <c r="Q1062">
        <v>-619.08000000000004</v>
      </c>
      <c r="R1062">
        <v>0.97729999999999995</v>
      </c>
      <c r="S1062">
        <v>0.97563</v>
      </c>
      <c r="T1062">
        <v>0.65686999999999995</v>
      </c>
      <c r="U1062">
        <v>0.50534000000000001</v>
      </c>
      <c r="V1062">
        <v>-0.92820000000000003</v>
      </c>
      <c r="W1062">
        <v>-1.02</v>
      </c>
      <c r="X1062">
        <v>6.0534999999999997</v>
      </c>
      <c r="Y1062">
        <v>4.2</v>
      </c>
      <c r="Z1062">
        <v>0.86024</v>
      </c>
      <c r="AA1062">
        <v>0.85358000000000001</v>
      </c>
      <c r="AB1062">
        <v>1.6297999999999999</v>
      </c>
      <c r="AC1062">
        <v>1.4084000000000001</v>
      </c>
      <c r="AD1062">
        <v>45</v>
      </c>
      <c r="AE1062">
        <v>34</v>
      </c>
      <c r="AF1062">
        <v>0.72348000000000001</v>
      </c>
      <c r="AG1062">
        <v>5.5653000000000001E-2</v>
      </c>
      <c r="AH1062">
        <v>0.66783000000000003</v>
      </c>
      <c r="AI1062">
        <v>34</v>
      </c>
      <c r="AJ1062">
        <v>1</v>
      </c>
      <c r="AK1062">
        <v>33</v>
      </c>
      <c r="AL1062">
        <v>0</v>
      </c>
      <c r="AM1062">
        <v>0</v>
      </c>
      <c r="AN1062">
        <v>0</v>
      </c>
      <c r="AO1062">
        <v>0.94238999999999995</v>
      </c>
      <c r="AP1062">
        <v>0</v>
      </c>
      <c r="AQ1062">
        <v>1</v>
      </c>
      <c r="AR1062" t="s">
        <v>95</v>
      </c>
      <c r="AS1062" t="s">
        <v>95</v>
      </c>
      <c r="AT1062" t="s">
        <v>95</v>
      </c>
      <c r="AU1062" t="s">
        <v>95</v>
      </c>
      <c r="AV1062" t="s">
        <v>95</v>
      </c>
      <c r="AW1062" t="s">
        <v>95</v>
      </c>
      <c r="AX1062" t="s">
        <v>95</v>
      </c>
      <c r="AY1062" t="s">
        <v>95</v>
      </c>
      <c r="AZ1062" t="s">
        <v>95</v>
      </c>
      <c r="BA1062" t="s">
        <v>95</v>
      </c>
      <c r="BB1062" t="s">
        <v>95</v>
      </c>
      <c r="BC1062" t="s">
        <v>95</v>
      </c>
      <c r="BD1062" t="s">
        <v>95</v>
      </c>
      <c r="BH1062" t="s">
        <v>345</v>
      </c>
      <c r="BI1062">
        <v>1</v>
      </c>
      <c r="BJ1062" t="s">
        <v>97</v>
      </c>
      <c r="BK1062" t="s">
        <v>180</v>
      </c>
      <c r="BL1062">
        <v>0</v>
      </c>
      <c r="BM1062">
        <v>0</v>
      </c>
      <c r="BN1062">
        <v>0</v>
      </c>
      <c r="BO1062">
        <v>0</v>
      </c>
      <c r="BP1062">
        <v>0</v>
      </c>
      <c r="BQ1062">
        <v>0</v>
      </c>
      <c r="BY1062">
        <v>1175</v>
      </c>
      <c r="CG1062" s="4">
        <v>0</v>
      </c>
      <c r="CH1062" s="4">
        <v>0</v>
      </c>
      <c r="CI1062" s="5">
        <v>0</v>
      </c>
      <c r="CJ1062" s="5">
        <v>0</v>
      </c>
      <c r="CK1062" s="5">
        <v>0</v>
      </c>
      <c r="CL1062" s="5">
        <v>0</v>
      </c>
    </row>
    <row r="1063" spans="1:90" hidden="1" x14ac:dyDescent="0.2">
      <c r="A1063" t="s">
        <v>1795</v>
      </c>
      <c r="B1063" t="s">
        <v>1607</v>
      </c>
      <c r="C1063" t="s">
        <v>257</v>
      </c>
      <c r="D1063">
        <v>3.5</v>
      </c>
      <c r="E1063" t="s">
        <v>317</v>
      </c>
      <c r="F1063" t="s">
        <v>347</v>
      </c>
      <c r="G1063" t="s">
        <v>348</v>
      </c>
      <c r="H1063" t="s">
        <v>1611</v>
      </c>
      <c r="I1063">
        <v>0.44435000000000002</v>
      </c>
      <c r="J1063">
        <v>0.44406000000000001</v>
      </c>
      <c r="K1063">
        <v>2.7501000000000001E-2</v>
      </c>
      <c r="L1063">
        <v>2039.8</v>
      </c>
      <c r="M1063">
        <v>9.8896999999999995</v>
      </c>
      <c r="N1063">
        <v>93685</v>
      </c>
      <c r="O1063">
        <v>0.25913000000000003</v>
      </c>
      <c r="P1063">
        <v>2011</v>
      </c>
      <c r="Q1063">
        <v>-54.65</v>
      </c>
      <c r="R1063">
        <v>0.43303000000000003</v>
      </c>
      <c r="S1063">
        <v>0.38149</v>
      </c>
      <c r="T1063">
        <v>0.49095</v>
      </c>
      <c r="U1063">
        <v>0.25344</v>
      </c>
      <c r="V1063">
        <v>0.43303000000000003</v>
      </c>
      <c r="W1063">
        <v>0.39967999999999998</v>
      </c>
      <c r="X1063">
        <v>0.49095</v>
      </c>
      <c r="Y1063">
        <v>0.25346000000000002</v>
      </c>
      <c r="Z1063">
        <v>0.20280999999999999</v>
      </c>
      <c r="AA1063">
        <v>0.15592</v>
      </c>
      <c r="AB1063">
        <v>0.58216000000000001</v>
      </c>
      <c r="AC1063">
        <v>0.41477000000000003</v>
      </c>
      <c r="AD1063">
        <v>37</v>
      </c>
      <c r="AE1063">
        <v>8</v>
      </c>
      <c r="AF1063" s="1">
        <v>3.2021999999999999E-5</v>
      </c>
      <c r="AG1063" s="1">
        <v>1.0674E-5</v>
      </c>
      <c r="AH1063" s="1">
        <v>2.1348E-5</v>
      </c>
      <c r="AI1063">
        <v>26</v>
      </c>
      <c r="AJ1063">
        <v>0</v>
      </c>
      <c r="AK1063">
        <v>25</v>
      </c>
      <c r="AL1063">
        <v>0</v>
      </c>
      <c r="AM1063">
        <v>0</v>
      </c>
      <c r="AN1063">
        <v>1</v>
      </c>
      <c r="AO1063">
        <v>0.15789</v>
      </c>
      <c r="AP1063">
        <v>0</v>
      </c>
      <c r="AQ1063">
        <v>1</v>
      </c>
      <c r="AR1063" t="s">
        <v>94</v>
      </c>
      <c r="AS1063" t="s">
        <v>95</v>
      </c>
      <c r="AT1063" t="s">
        <v>95</v>
      </c>
      <c r="AU1063" t="s">
        <v>94</v>
      </c>
      <c r="AV1063" t="s">
        <v>94</v>
      </c>
      <c r="AW1063" t="s">
        <v>94</v>
      </c>
      <c r="AX1063" t="s">
        <v>94</v>
      </c>
      <c r="AY1063" t="s">
        <v>94</v>
      </c>
      <c r="AZ1063" t="s">
        <v>94</v>
      </c>
      <c r="BA1063" t="s">
        <v>94</v>
      </c>
      <c r="BB1063" t="s">
        <v>94</v>
      </c>
      <c r="BC1063" t="s">
        <v>96</v>
      </c>
      <c r="BD1063" t="s">
        <v>94</v>
      </c>
      <c r="BH1063" t="s">
        <v>341</v>
      </c>
      <c r="BI1063">
        <v>1</v>
      </c>
      <c r="BJ1063" t="s">
        <v>97</v>
      </c>
      <c r="BK1063" t="s">
        <v>138</v>
      </c>
      <c r="BL1063">
        <v>0</v>
      </c>
      <c r="BM1063">
        <v>0</v>
      </c>
      <c r="BN1063">
        <v>0</v>
      </c>
      <c r="BO1063">
        <v>0</v>
      </c>
      <c r="BP1063">
        <v>0</v>
      </c>
      <c r="BQ1063">
        <v>0</v>
      </c>
      <c r="BY1063">
        <v>1176</v>
      </c>
      <c r="CG1063" s="4">
        <v>0</v>
      </c>
      <c r="CH1063" s="4">
        <v>0</v>
      </c>
      <c r="CI1063" s="5">
        <v>0</v>
      </c>
      <c r="CJ1063" s="5">
        <v>0</v>
      </c>
      <c r="CK1063" s="5">
        <v>0</v>
      </c>
      <c r="CL1063" s="5">
        <v>0</v>
      </c>
    </row>
    <row r="1064" spans="1:90" hidden="1" x14ac:dyDescent="0.2">
      <c r="A1064" t="s">
        <v>1796</v>
      </c>
      <c r="B1064" t="s">
        <v>1607</v>
      </c>
      <c r="C1064" t="s">
        <v>257</v>
      </c>
      <c r="D1064">
        <v>3.5</v>
      </c>
      <c r="E1064" t="s">
        <v>317</v>
      </c>
      <c r="F1064" t="s">
        <v>350</v>
      </c>
      <c r="G1064" t="s">
        <v>351</v>
      </c>
      <c r="H1064" t="s">
        <v>1611</v>
      </c>
      <c r="I1064">
        <v>0.49903999999999998</v>
      </c>
      <c r="J1064">
        <v>2.6644999999999999E-2</v>
      </c>
      <c r="K1064">
        <v>0.44229000000000002</v>
      </c>
      <c r="L1064">
        <v>2016.9</v>
      </c>
      <c r="M1064">
        <v>8.8057999999999996</v>
      </c>
      <c r="N1064">
        <v>24.681000000000001</v>
      </c>
      <c r="O1064">
        <v>0.39200000000000002</v>
      </c>
      <c r="P1064">
        <v>2910.8</v>
      </c>
      <c r="Q1064">
        <v>-881.34</v>
      </c>
      <c r="R1064">
        <v>0.99124000000000001</v>
      </c>
      <c r="S1064">
        <v>0.99058999999999997</v>
      </c>
      <c r="T1064">
        <v>0.72851999999999995</v>
      </c>
      <c r="U1064">
        <v>0.36976999999999999</v>
      </c>
      <c r="V1064">
        <v>-0.28211000000000003</v>
      </c>
      <c r="W1064">
        <v>-0.34316000000000002</v>
      </c>
      <c r="X1064">
        <v>8.8116000000000003</v>
      </c>
      <c r="Y1064">
        <v>4.1333000000000002</v>
      </c>
      <c r="Z1064">
        <v>0.54483000000000004</v>
      </c>
      <c r="AA1064">
        <v>0.52315999999999996</v>
      </c>
      <c r="AB1064">
        <v>5.2502000000000004</v>
      </c>
      <c r="AC1064">
        <v>4.4627999999999997</v>
      </c>
      <c r="AD1064">
        <v>45</v>
      </c>
      <c r="AE1064">
        <v>15</v>
      </c>
      <c r="AF1064">
        <v>1.0128999999999999</v>
      </c>
      <c r="AG1064">
        <v>4.0517999999999998E-2</v>
      </c>
      <c r="AH1064">
        <v>0.97243000000000002</v>
      </c>
      <c r="AI1064">
        <v>15</v>
      </c>
      <c r="AJ1064">
        <v>1</v>
      </c>
      <c r="AK1064">
        <v>14</v>
      </c>
      <c r="AL1064">
        <v>0</v>
      </c>
      <c r="AM1064">
        <v>0</v>
      </c>
      <c r="AN1064">
        <v>1</v>
      </c>
      <c r="AO1064">
        <v>0.90039999999999998</v>
      </c>
      <c r="AP1064">
        <v>0</v>
      </c>
      <c r="AQ1064">
        <v>1</v>
      </c>
      <c r="AR1064" t="s">
        <v>95</v>
      </c>
      <c r="AS1064" t="s">
        <v>95</v>
      </c>
      <c r="AT1064" t="s">
        <v>95</v>
      </c>
      <c r="AU1064" t="s">
        <v>95</v>
      </c>
      <c r="AV1064" t="s">
        <v>95</v>
      </c>
      <c r="AW1064" t="s">
        <v>95</v>
      </c>
      <c r="AX1064" t="s">
        <v>95</v>
      </c>
      <c r="AY1064" t="s">
        <v>95</v>
      </c>
      <c r="AZ1064" t="s">
        <v>95</v>
      </c>
      <c r="BA1064" t="s">
        <v>95</v>
      </c>
      <c r="BB1064" t="s">
        <v>95</v>
      </c>
      <c r="BC1064" t="s">
        <v>95</v>
      </c>
      <c r="BD1064" t="s">
        <v>95</v>
      </c>
      <c r="BI1064">
        <v>0</v>
      </c>
      <c r="BJ1064" t="s">
        <v>137</v>
      </c>
      <c r="BK1064" t="s">
        <v>180</v>
      </c>
      <c r="BL1064">
        <v>1</v>
      </c>
      <c r="BM1064">
        <v>1</v>
      </c>
      <c r="BN1064">
        <v>0</v>
      </c>
      <c r="BO1064">
        <v>0</v>
      </c>
      <c r="BP1064">
        <v>0</v>
      </c>
      <c r="BQ1064">
        <v>0</v>
      </c>
      <c r="BY1064">
        <v>1177</v>
      </c>
      <c r="CG1064" s="4">
        <v>1</v>
      </c>
      <c r="CH1064" s="4">
        <v>1</v>
      </c>
      <c r="CI1064" s="5">
        <v>0</v>
      </c>
      <c r="CJ1064" s="5">
        <v>0</v>
      </c>
      <c r="CK1064" s="5">
        <v>0</v>
      </c>
      <c r="CL1064" s="5">
        <v>0</v>
      </c>
    </row>
    <row r="1065" spans="1:90" hidden="1" x14ac:dyDescent="0.2">
      <c r="A1065" t="s">
        <v>1797</v>
      </c>
      <c r="B1065" t="s">
        <v>1607</v>
      </c>
      <c r="C1065" t="s">
        <v>257</v>
      </c>
      <c r="D1065">
        <v>3.5</v>
      </c>
      <c r="E1065" t="s">
        <v>317</v>
      </c>
      <c r="F1065" t="s">
        <v>353</v>
      </c>
      <c r="G1065" t="s">
        <v>354</v>
      </c>
      <c r="H1065" t="s">
        <v>1611</v>
      </c>
      <c r="I1065">
        <v>1.4514</v>
      </c>
      <c r="J1065">
        <v>0.53905000000000003</v>
      </c>
      <c r="K1065">
        <v>4.7653000000000001E-2</v>
      </c>
      <c r="L1065">
        <v>2014.2</v>
      </c>
      <c r="M1065">
        <v>3.0278</v>
      </c>
      <c r="N1065">
        <v>4.9957000000000003</v>
      </c>
      <c r="O1065">
        <v>6.2179000000000002</v>
      </c>
      <c r="P1065">
        <v>2016.3</v>
      </c>
      <c r="Q1065">
        <v>-94.885999999999996</v>
      </c>
      <c r="R1065">
        <v>0.92315999999999998</v>
      </c>
      <c r="S1065">
        <v>0.91617999999999999</v>
      </c>
      <c r="T1065">
        <v>0.28860999999999998</v>
      </c>
      <c r="U1065">
        <v>0.10780000000000001</v>
      </c>
      <c r="V1065">
        <v>0.90632999999999997</v>
      </c>
      <c r="W1065">
        <v>0.90081999999999995</v>
      </c>
      <c r="X1065">
        <v>0.31866</v>
      </c>
      <c r="Y1065">
        <v>0.12035999999999999</v>
      </c>
      <c r="Z1065">
        <v>0.23880999999999999</v>
      </c>
      <c r="AA1065">
        <v>0.19403000000000001</v>
      </c>
      <c r="AB1065">
        <v>0.90837000000000001</v>
      </c>
      <c r="AC1065">
        <v>0.59225000000000005</v>
      </c>
      <c r="AD1065">
        <v>37</v>
      </c>
      <c r="AE1065">
        <v>4</v>
      </c>
      <c r="AF1065">
        <v>1.0008999999999999</v>
      </c>
      <c r="AG1065">
        <v>0.20016999999999999</v>
      </c>
      <c r="AH1065">
        <v>0.80069000000000001</v>
      </c>
      <c r="AI1065">
        <v>7</v>
      </c>
      <c r="AJ1065">
        <v>0</v>
      </c>
      <c r="AK1065">
        <v>6</v>
      </c>
      <c r="AL1065">
        <v>0</v>
      </c>
      <c r="AM1065">
        <v>0</v>
      </c>
      <c r="AN1065">
        <v>1</v>
      </c>
      <c r="AO1065">
        <v>0.54544999999999999</v>
      </c>
      <c r="AP1065">
        <v>0</v>
      </c>
      <c r="AQ1065">
        <v>1</v>
      </c>
      <c r="AR1065" t="s">
        <v>95</v>
      </c>
      <c r="AS1065" t="s">
        <v>96</v>
      </c>
      <c r="AT1065" t="s">
        <v>95</v>
      </c>
      <c r="AU1065" t="s">
        <v>94</v>
      </c>
      <c r="AV1065" t="s">
        <v>95</v>
      </c>
      <c r="AW1065" t="s">
        <v>94</v>
      </c>
      <c r="AX1065" t="s">
        <v>94</v>
      </c>
      <c r="AY1065" t="s">
        <v>95</v>
      </c>
      <c r="AZ1065" t="s">
        <v>94</v>
      </c>
      <c r="BA1065" t="s">
        <v>96</v>
      </c>
      <c r="BB1065" t="s">
        <v>96</v>
      </c>
      <c r="BC1065" t="s">
        <v>96</v>
      </c>
      <c r="BD1065" t="s">
        <v>96</v>
      </c>
      <c r="BH1065" t="s">
        <v>341</v>
      </c>
      <c r="BI1065">
        <v>1</v>
      </c>
      <c r="BJ1065" t="s">
        <v>97</v>
      </c>
      <c r="BK1065" t="s">
        <v>138</v>
      </c>
      <c r="BL1065">
        <v>0</v>
      </c>
      <c r="BM1065">
        <v>0</v>
      </c>
      <c r="BN1065">
        <v>0</v>
      </c>
      <c r="BO1065">
        <v>0</v>
      </c>
      <c r="BP1065">
        <v>0</v>
      </c>
      <c r="BQ1065">
        <v>0</v>
      </c>
      <c r="BY1065">
        <v>1178</v>
      </c>
      <c r="CG1065" s="4">
        <v>0</v>
      </c>
      <c r="CH1065" s="4">
        <v>0</v>
      </c>
      <c r="CI1065" s="5">
        <v>0</v>
      </c>
      <c r="CJ1065" s="5">
        <v>0</v>
      </c>
      <c r="CK1065" s="5">
        <v>0</v>
      </c>
      <c r="CL1065" s="5">
        <v>0</v>
      </c>
    </row>
    <row r="1066" spans="1:90" hidden="1" x14ac:dyDescent="0.2">
      <c r="A1066" t="s">
        <v>1798</v>
      </c>
      <c r="B1066" t="s">
        <v>1607</v>
      </c>
      <c r="C1066" t="s">
        <v>257</v>
      </c>
      <c r="D1066">
        <v>3.5</v>
      </c>
      <c r="E1066" t="s">
        <v>317</v>
      </c>
      <c r="F1066" t="s">
        <v>356</v>
      </c>
      <c r="G1066" t="s">
        <v>357</v>
      </c>
      <c r="H1066" t="s">
        <v>1611</v>
      </c>
      <c r="I1066">
        <v>0.53564999999999996</v>
      </c>
      <c r="J1066">
        <v>0.24285999999999999</v>
      </c>
      <c r="K1066">
        <v>1.3076000000000001</v>
      </c>
      <c r="L1066">
        <v>2020.6</v>
      </c>
      <c r="M1066">
        <v>8.2039000000000009</v>
      </c>
      <c r="N1066">
        <v>124.5</v>
      </c>
      <c r="O1066">
        <v>2.3264999999999998</v>
      </c>
      <c r="P1066">
        <v>2007.8</v>
      </c>
      <c r="Q1066">
        <v>-2606.3000000000002</v>
      </c>
      <c r="R1066">
        <v>0.99121999999999999</v>
      </c>
      <c r="S1066">
        <v>0.99056999999999995</v>
      </c>
      <c r="T1066">
        <v>2.5116999999999998</v>
      </c>
      <c r="U1066">
        <v>1.1972</v>
      </c>
      <c r="V1066">
        <v>0.96506000000000003</v>
      </c>
      <c r="W1066">
        <v>0.96340000000000003</v>
      </c>
      <c r="X1066">
        <v>5.0096999999999996</v>
      </c>
      <c r="Y1066">
        <v>2.7321</v>
      </c>
      <c r="Z1066">
        <v>0.40145999999999998</v>
      </c>
      <c r="AA1066">
        <v>0.37295</v>
      </c>
      <c r="AB1066">
        <v>20.734999999999999</v>
      </c>
      <c r="AC1066">
        <v>15.555999999999999</v>
      </c>
      <c r="AD1066">
        <v>45</v>
      </c>
      <c r="AE1066">
        <v>15</v>
      </c>
      <c r="AF1066">
        <v>0.82394000000000001</v>
      </c>
      <c r="AG1066">
        <v>5.5246000000000002E-3</v>
      </c>
      <c r="AH1066">
        <v>0.81842000000000004</v>
      </c>
      <c r="AI1066">
        <v>15</v>
      </c>
      <c r="AJ1066">
        <v>1</v>
      </c>
      <c r="AK1066">
        <v>14</v>
      </c>
      <c r="AL1066">
        <v>0</v>
      </c>
      <c r="AM1066">
        <v>0</v>
      </c>
      <c r="AN1066">
        <v>1</v>
      </c>
      <c r="AO1066">
        <v>0.83599000000000001</v>
      </c>
      <c r="AP1066">
        <v>0</v>
      </c>
      <c r="AQ1066">
        <v>0</v>
      </c>
      <c r="AR1066" t="s">
        <v>95</v>
      </c>
      <c r="AS1066" t="s">
        <v>95</v>
      </c>
      <c r="AT1066" t="s">
        <v>95</v>
      </c>
      <c r="AU1066" t="s">
        <v>95</v>
      </c>
      <c r="AV1066" t="s">
        <v>95</v>
      </c>
      <c r="AW1066" t="s">
        <v>95</v>
      </c>
      <c r="AX1066" t="s">
        <v>95</v>
      </c>
      <c r="AY1066" t="s">
        <v>95</v>
      </c>
      <c r="AZ1066" t="s">
        <v>95</v>
      </c>
      <c r="BA1066" t="s">
        <v>95</v>
      </c>
      <c r="BB1066" t="s">
        <v>95</v>
      </c>
      <c r="BC1066" t="s">
        <v>95</v>
      </c>
      <c r="BD1066" t="s">
        <v>95</v>
      </c>
      <c r="BI1066">
        <v>0</v>
      </c>
      <c r="BJ1066" t="s">
        <v>137</v>
      </c>
      <c r="BK1066" t="s">
        <v>180</v>
      </c>
      <c r="BL1066">
        <v>1</v>
      </c>
      <c r="BM1066">
        <v>1</v>
      </c>
      <c r="BN1066">
        <v>0</v>
      </c>
      <c r="BO1066">
        <v>0</v>
      </c>
      <c r="BP1066">
        <v>0</v>
      </c>
      <c r="BQ1066">
        <v>0</v>
      </c>
      <c r="BY1066">
        <v>1179</v>
      </c>
      <c r="CG1066" s="4">
        <v>1</v>
      </c>
      <c r="CH1066" s="4">
        <v>1</v>
      </c>
      <c r="CI1066" s="5">
        <v>0</v>
      </c>
      <c r="CJ1066" s="5">
        <v>0</v>
      </c>
      <c r="CK1066" s="5">
        <v>0</v>
      </c>
      <c r="CL1066" s="5">
        <v>0</v>
      </c>
    </row>
    <row r="1067" spans="1:90" hidden="1" x14ac:dyDescent="0.2">
      <c r="A1067" t="s">
        <v>1799</v>
      </c>
      <c r="B1067" t="s">
        <v>1607</v>
      </c>
      <c r="C1067" t="s">
        <v>257</v>
      </c>
      <c r="D1067">
        <v>3.5</v>
      </c>
      <c r="E1067" t="s">
        <v>317</v>
      </c>
      <c r="F1067" t="s">
        <v>359</v>
      </c>
      <c r="G1067" t="s">
        <v>360</v>
      </c>
      <c r="H1067" t="s">
        <v>1611</v>
      </c>
      <c r="I1067">
        <v>0.29336000000000001</v>
      </c>
      <c r="J1067">
        <v>2.4615999999999999E-2</v>
      </c>
      <c r="K1067">
        <v>0.24798000000000001</v>
      </c>
      <c r="L1067">
        <v>2051.1</v>
      </c>
      <c r="M1067">
        <v>14.978999999999999</v>
      </c>
      <c r="N1067" s="1">
        <v>118200</v>
      </c>
      <c r="O1067">
        <v>1550</v>
      </c>
      <c r="P1067" s="1">
        <v>157960</v>
      </c>
      <c r="Q1067">
        <v>-494.15</v>
      </c>
      <c r="R1067">
        <v>0.64127999999999996</v>
      </c>
      <c r="S1067">
        <v>0.61368999999999996</v>
      </c>
      <c r="T1067">
        <v>3.6804000000000001</v>
      </c>
      <c r="U1067">
        <v>1.3182</v>
      </c>
      <c r="V1067">
        <v>-0.11255</v>
      </c>
      <c r="W1067">
        <v>-0.16816999999999999</v>
      </c>
      <c r="X1067">
        <v>6.4814999999999996</v>
      </c>
      <c r="Y1067">
        <v>2.0615000000000001</v>
      </c>
      <c r="Z1067">
        <v>0.25080000000000002</v>
      </c>
      <c r="AA1067">
        <v>0.21334</v>
      </c>
      <c r="AB1067">
        <v>5.3188000000000004</v>
      </c>
      <c r="AC1067">
        <v>3.2565</v>
      </c>
      <c r="AD1067">
        <v>43</v>
      </c>
      <c r="AE1067">
        <v>9</v>
      </c>
      <c r="AF1067">
        <v>2.3855E-4</v>
      </c>
      <c r="AG1067" s="1">
        <v>5.8190999999999999E-6</v>
      </c>
      <c r="AH1067">
        <v>2.3273E-4</v>
      </c>
      <c r="AI1067">
        <v>13</v>
      </c>
      <c r="AJ1067">
        <v>0</v>
      </c>
      <c r="AK1067">
        <v>12</v>
      </c>
      <c r="AL1067">
        <v>0</v>
      </c>
      <c r="AM1067">
        <v>0</v>
      </c>
      <c r="AN1067">
        <v>1</v>
      </c>
      <c r="AO1067">
        <v>0.25961000000000001</v>
      </c>
      <c r="AP1067">
        <v>0</v>
      </c>
      <c r="AQ1067">
        <v>1</v>
      </c>
      <c r="AR1067" t="s">
        <v>94</v>
      </c>
      <c r="AS1067" t="s">
        <v>95</v>
      </c>
      <c r="AT1067" t="s">
        <v>95</v>
      </c>
      <c r="AU1067" t="s">
        <v>94</v>
      </c>
      <c r="AV1067" t="s">
        <v>94</v>
      </c>
      <c r="AW1067" t="s">
        <v>94</v>
      </c>
      <c r="AX1067" t="s">
        <v>94</v>
      </c>
      <c r="AY1067" t="s">
        <v>94</v>
      </c>
      <c r="AZ1067" t="s">
        <v>94</v>
      </c>
      <c r="BA1067" t="s">
        <v>94</v>
      </c>
      <c r="BB1067" t="s">
        <v>94</v>
      </c>
      <c r="BC1067" t="s">
        <v>94</v>
      </c>
      <c r="BD1067" t="s">
        <v>94</v>
      </c>
      <c r="BH1067" t="s">
        <v>341</v>
      </c>
      <c r="BI1067">
        <v>1</v>
      </c>
      <c r="BJ1067" t="s">
        <v>97</v>
      </c>
      <c r="BK1067" t="s">
        <v>138</v>
      </c>
      <c r="BL1067">
        <v>0</v>
      </c>
      <c r="BM1067">
        <v>0</v>
      </c>
      <c r="BN1067">
        <v>0</v>
      </c>
      <c r="BO1067">
        <v>0</v>
      </c>
      <c r="BP1067">
        <v>0</v>
      </c>
      <c r="BQ1067">
        <v>0</v>
      </c>
      <c r="BY1067">
        <v>1180</v>
      </c>
      <c r="CG1067" s="4">
        <v>0</v>
      </c>
      <c r="CH1067" s="4">
        <v>0</v>
      </c>
      <c r="CI1067" s="5">
        <v>0</v>
      </c>
      <c r="CJ1067" s="5">
        <v>0</v>
      </c>
      <c r="CK1067" s="5">
        <v>0</v>
      </c>
      <c r="CL1067" s="5">
        <v>0</v>
      </c>
    </row>
    <row r="1068" spans="1:90" hidden="1" x14ac:dyDescent="0.2">
      <c r="A1068" t="s">
        <v>1800</v>
      </c>
      <c r="B1068" t="s">
        <v>1607</v>
      </c>
      <c r="C1068" t="s">
        <v>257</v>
      </c>
      <c r="D1068">
        <v>3.5</v>
      </c>
      <c r="E1068" t="s">
        <v>317</v>
      </c>
      <c r="F1068" t="s">
        <v>362</v>
      </c>
      <c r="G1068" t="s">
        <v>357</v>
      </c>
      <c r="H1068" t="s">
        <v>1611</v>
      </c>
      <c r="I1068">
        <v>0.54444999999999999</v>
      </c>
      <c r="J1068">
        <v>0.23971999999999999</v>
      </c>
      <c r="K1068">
        <v>1.3962000000000001</v>
      </c>
      <c r="L1068">
        <v>2020.4</v>
      </c>
      <c r="M1068">
        <v>8.0713000000000008</v>
      </c>
      <c r="N1068">
        <v>128.87</v>
      </c>
      <c r="O1068">
        <v>1.1902999999999999</v>
      </c>
      <c r="P1068">
        <v>2004.5</v>
      </c>
      <c r="Q1068">
        <v>-2783</v>
      </c>
      <c r="R1068">
        <v>0.99348000000000003</v>
      </c>
      <c r="S1068">
        <v>0.99299999999999999</v>
      </c>
      <c r="T1068">
        <v>2.3022</v>
      </c>
      <c r="U1068">
        <v>1.0943000000000001</v>
      </c>
      <c r="V1068">
        <v>0.96491000000000005</v>
      </c>
      <c r="W1068">
        <v>0.96323999999999999</v>
      </c>
      <c r="X1068">
        <v>5.3411</v>
      </c>
      <c r="Y1068">
        <v>2.968</v>
      </c>
      <c r="Z1068">
        <v>0.40442</v>
      </c>
      <c r="AA1068">
        <v>0.37606000000000001</v>
      </c>
      <c r="AB1068">
        <v>22.004999999999999</v>
      </c>
      <c r="AC1068">
        <v>16.545000000000002</v>
      </c>
      <c r="AD1068">
        <v>45</v>
      </c>
      <c r="AE1068">
        <v>15</v>
      </c>
      <c r="AF1068">
        <v>0.84001999999999999</v>
      </c>
      <c r="AG1068">
        <v>5.3369999999999997E-3</v>
      </c>
      <c r="AH1068">
        <v>0.83469000000000004</v>
      </c>
      <c r="AI1068">
        <v>15</v>
      </c>
      <c r="AJ1068">
        <v>1</v>
      </c>
      <c r="AK1068">
        <v>14</v>
      </c>
      <c r="AL1068">
        <v>0</v>
      </c>
      <c r="AM1068">
        <v>0</v>
      </c>
      <c r="AN1068">
        <v>1</v>
      </c>
      <c r="AO1068">
        <v>0.84106000000000003</v>
      </c>
      <c r="AP1068">
        <v>0</v>
      </c>
      <c r="AQ1068">
        <v>0</v>
      </c>
      <c r="AR1068" t="s">
        <v>95</v>
      </c>
      <c r="AS1068" t="s">
        <v>95</v>
      </c>
      <c r="AT1068" t="s">
        <v>95</v>
      </c>
      <c r="AU1068" t="s">
        <v>95</v>
      </c>
      <c r="AV1068" t="s">
        <v>95</v>
      </c>
      <c r="AW1068" t="s">
        <v>95</v>
      </c>
      <c r="AX1068" t="s">
        <v>95</v>
      </c>
      <c r="AY1068" t="s">
        <v>95</v>
      </c>
      <c r="AZ1068" t="s">
        <v>95</v>
      </c>
      <c r="BA1068" t="s">
        <v>95</v>
      </c>
      <c r="BB1068" t="s">
        <v>95</v>
      </c>
      <c r="BC1068" t="s">
        <v>95</v>
      </c>
      <c r="BD1068" t="s">
        <v>95</v>
      </c>
      <c r="BI1068">
        <v>0</v>
      </c>
      <c r="BJ1068" t="s">
        <v>137</v>
      </c>
      <c r="BK1068" t="s">
        <v>180</v>
      </c>
      <c r="BL1068">
        <v>1</v>
      </c>
      <c r="BM1068">
        <v>1</v>
      </c>
      <c r="BN1068">
        <v>0</v>
      </c>
      <c r="BO1068">
        <v>0</v>
      </c>
      <c r="BP1068">
        <v>0</v>
      </c>
      <c r="BQ1068">
        <v>0</v>
      </c>
      <c r="BY1068">
        <v>1181</v>
      </c>
      <c r="CG1068" s="4">
        <v>1</v>
      </c>
      <c r="CH1068" s="4">
        <v>1</v>
      </c>
      <c r="CI1068" s="5">
        <v>0</v>
      </c>
      <c r="CJ1068" s="5">
        <v>0</v>
      </c>
      <c r="CK1068" s="5">
        <v>0</v>
      </c>
      <c r="CL1068" s="5">
        <v>0</v>
      </c>
    </row>
    <row r="1069" spans="1:90" hidden="1" x14ac:dyDescent="0.2">
      <c r="A1069" t="s">
        <v>1801</v>
      </c>
      <c r="B1069" t="s">
        <v>1607</v>
      </c>
      <c r="C1069" t="s">
        <v>257</v>
      </c>
      <c r="D1069">
        <v>3.5</v>
      </c>
      <c r="E1069" t="s">
        <v>317</v>
      </c>
      <c r="F1069" t="s">
        <v>364</v>
      </c>
      <c r="G1069" t="s">
        <v>360</v>
      </c>
      <c r="H1069" t="s">
        <v>1611</v>
      </c>
      <c r="I1069">
        <v>0.31076999999999999</v>
      </c>
      <c r="J1069">
        <v>2.6069999999999999E-2</v>
      </c>
      <c r="K1069">
        <v>0.26328000000000001</v>
      </c>
      <c r="L1069">
        <v>2025.7</v>
      </c>
      <c r="M1069">
        <v>14.141</v>
      </c>
      <c r="N1069">
        <v>97.765000000000001</v>
      </c>
      <c r="O1069">
        <v>1549.7</v>
      </c>
      <c r="P1069" s="1">
        <v>157990</v>
      </c>
      <c r="Q1069">
        <v>-524.62</v>
      </c>
      <c r="R1069">
        <v>0.69725000000000004</v>
      </c>
      <c r="S1069">
        <v>0.67396999999999996</v>
      </c>
      <c r="T1069">
        <v>3.3895</v>
      </c>
      <c r="U1069">
        <v>1.198</v>
      </c>
      <c r="V1069">
        <v>-0.12679000000000001</v>
      </c>
      <c r="W1069">
        <v>-0.18312999999999999</v>
      </c>
      <c r="X1069">
        <v>6.5391000000000004</v>
      </c>
      <c r="Y1069">
        <v>2.1934999999999998</v>
      </c>
      <c r="Z1069">
        <v>0.28128999999999998</v>
      </c>
      <c r="AA1069">
        <v>0.24535999999999999</v>
      </c>
      <c r="AB1069">
        <v>5.2224000000000004</v>
      </c>
      <c r="AC1069">
        <v>3.2509999999999999</v>
      </c>
      <c r="AD1069">
        <v>43</v>
      </c>
      <c r="AE1069">
        <v>10</v>
      </c>
      <c r="AF1069">
        <v>0.28839999999999999</v>
      </c>
      <c r="AG1069">
        <v>7.0350999999999999E-3</v>
      </c>
      <c r="AH1069">
        <v>0.28136</v>
      </c>
      <c r="AI1069">
        <v>13</v>
      </c>
      <c r="AJ1069">
        <v>0</v>
      </c>
      <c r="AK1069">
        <v>12</v>
      </c>
      <c r="AL1069">
        <v>0</v>
      </c>
      <c r="AM1069">
        <v>0</v>
      </c>
      <c r="AN1069">
        <v>1</v>
      </c>
      <c r="AO1069">
        <v>0.34177999999999997</v>
      </c>
      <c r="AP1069">
        <v>0</v>
      </c>
      <c r="AQ1069">
        <v>1</v>
      </c>
      <c r="AR1069" t="s">
        <v>94</v>
      </c>
      <c r="AS1069" t="s">
        <v>95</v>
      </c>
      <c r="AT1069" t="s">
        <v>95</v>
      </c>
      <c r="AU1069" t="s">
        <v>94</v>
      </c>
      <c r="AV1069" t="s">
        <v>94</v>
      </c>
      <c r="AW1069" t="s">
        <v>94</v>
      </c>
      <c r="AX1069" t="s">
        <v>94</v>
      </c>
      <c r="AY1069" t="s">
        <v>95</v>
      </c>
      <c r="AZ1069" t="s">
        <v>94</v>
      </c>
      <c r="BA1069" t="s">
        <v>94</v>
      </c>
      <c r="BB1069" t="s">
        <v>94</v>
      </c>
      <c r="BC1069" t="s">
        <v>94</v>
      </c>
      <c r="BD1069" t="s">
        <v>94</v>
      </c>
      <c r="BH1069" t="s">
        <v>341</v>
      </c>
      <c r="BI1069">
        <v>1</v>
      </c>
      <c r="BJ1069" t="s">
        <v>97</v>
      </c>
      <c r="BK1069" t="s">
        <v>138</v>
      </c>
      <c r="BL1069">
        <v>0</v>
      </c>
      <c r="BM1069">
        <v>0</v>
      </c>
      <c r="BN1069">
        <v>0</v>
      </c>
      <c r="BO1069">
        <v>0</v>
      </c>
      <c r="BP1069">
        <v>0</v>
      </c>
      <c r="BQ1069">
        <v>0</v>
      </c>
      <c r="BY1069">
        <v>1182</v>
      </c>
      <c r="CG1069" s="4">
        <v>0</v>
      </c>
      <c r="CH1069" s="4">
        <v>0</v>
      </c>
      <c r="CI1069" s="5">
        <v>0</v>
      </c>
      <c r="CJ1069" s="5">
        <v>0</v>
      </c>
      <c r="CK1069" s="5">
        <v>0</v>
      </c>
      <c r="CL1069" s="5">
        <v>0</v>
      </c>
    </row>
    <row r="1070" spans="1:90" hidden="1" x14ac:dyDescent="0.2">
      <c r="A1070" t="s">
        <v>1802</v>
      </c>
      <c r="B1070" t="s">
        <v>1607</v>
      </c>
      <c r="C1070" t="s">
        <v>257</v>
      </c>
      <c r="D1070">
        <v>3.5</v>
      </c>
      <c r="E1070" t="s">
        <v>317</v>
      </c>
      <c r="F1070" t="s">
        <v>366</v>
      </c>
      <c r="G1070" t="s">
        <v>351</v>
      </c>
      <c r="H1070" t="s">
        <v>1611</v>
      </c>
      <c r="I1070">
        <v>0.40886</v>
      </c>
      <c r="J1070">
        <v>0.15801999999999999</v>
      </c>
      <c r="K1070">
        <v>0.67181000000000002</v>
      </c>
      <c r="L1070">
        <v>2017.6</v>
      </c>
      <c r="M1070">
        <v>10.747999999999999</v>
      </c>
      <c r="N1070">
        <v>40.896999999999998</v>
      </c>
      <c r="O1070">
        <v>9.5274000000000001</v>
      </c>
      <c r="P1070">
        <v>2014.1</v>
      </c>
      <c r="Q1070">
        <v>-1338.6</v>
      </c>
      <c r="R1070">
        <v>0.99587999999999999</v>
      </c>
      <c r="S1070">
        <v>0.99558000000000002</v>
      </c>
      <c r="T1070">
        <v>0.75065000000000004</v>
      </c>
      <c r="U1070">
        <v>0.42831000000000002</v>
      </c>
      <c r="V1070">
        <v>0.95306999999999997</v>
      </c>
      <c r="W1070">
        <v>0.95084000000000002</v>
      </c>
      <c r="X1070">
        <v>2.5327999999999999</v>
      </c>
      <c r="Y1070">
        <v>1.8071999999999999</v>
      </c>
      <c r="Z1070">
        <v>0.55684999999999996</v>
      </c>
      <c r="AA1070">
        <v>0.53574999999999995</v>
      </c>
      <c r="AB1070">
        <v>7.7832999999999997</v>
      </c>
      <c r="AC1070">
        <v>6.5358999999999998</v>
      </c>
      <c r="AD1070">
        <v>45</v>
      </c>
      <c r="AE1070">
        <v>15</v>
      </c>
      <c r="AF1070">
        <v>0.92915999999999999</v>
      </c>
      <c r="AG1070">
        <v>2.4452000000000002E-2</v>
      </c>
      <c r="AH1070">
        <v>0.90471000000000001</v>
      </c>
      <c r="AI1070">
        <v>15</v>
      </c>
      <c r="AJ1070">
        <v>1</v>
      </c>
      <c r="AK1070">
        <v>14</v>
      </c>
      <c r="AL1070">
        <v>0</v>
      </c>
      <c r="AM1070">
        <v>0</v>
      </c>
      <c r="AN1070">
        <v>1</v>
      </c>
      <c r="AO1070">
        <v>0.90042999999999995</v>
      </c>
      <c r="AP1070">
        <v>0</v>
      </c>
      <c r="AQ1070">
        <v>1</v>
      </c>
      <c r="AR1070" t="s">
        <v>95</v>
      </c>
      <c r="AS1070" t="s">
        <v>95</v>
      </c>
      <c r="AT1070" t="s">
        <v>95</v>
      </c>
      <c r="AU1070" t="s">
        <v>95</v>
      </c>
      <c r="AV1070" t="s">
        <v>95</v>
      </c>
      <c r="AW1070" t="s">
        <v>95</v>
      </c>
      <c r="AX1070" t="s">
        <v>95</v>
      </c>
      <c r="AY1070" t="s">
        <v>95</v>
      </c>
      <c r="AZ1070" t="s">
        <v>95</v>
      </c>
      <c r="BA1070" t="s">
        <v>95</v>
      </c>
      <c r="BB1070" t="s">
        <v>95</v>
      </c>
      <c r="BC1070" t="s">
        <v>95</v>
      </c>
      <c r="BD1070" t="s">
        <v>95</v>
      </c>
      <c r="BI1070">
        <v>0</v>
      </c>
      <c r="BJ1070" t="s">
        <v>137</v>
      </c>
      <c r="BK1070" t="s">
        <v>180</v>
      </c>
      <c r="BL1070">
        <v>1</v>
      </c>
      <c r="BM1070">
        <v>1</v>
      </c>
      <c r="BN1070">
        <v>0</v>
      </c>
      <c r="BO1070">
        <v>0</v>
      </c>
      <c r="BP1070">
        <v>0</v>
      </c>
      <c r="BQ1070">
        <v>0</v>
      </c>
      <c r="BY1070">
        <v>1183</v>
      </c>
      <c r="CG1070" s="4">
        <v>1</v>
      </c>
      <c r="CH1070" s="4">
        <v>1</v>
      </c>
      <c r="CI1070" s="5">
        <v>0</v>
      </c>
      <c r="CJ1070" s="5">
        <v>0</v>
      </c>
      <c r="CK1070" s="5">
        <v>0</v>
      </c>
      <c r="CL1070" s="5">
        <v>0</v>
      </c>
    </row>
    <row r="1071" spans="1:90" hidden="1" x14ac:dyDescent="0.2">
      <c r="A1071" t="s">
        <v>1803</v>
      </c>
      <c r="B1071" t="s">
        <v>1607</v>
      </c>
      <c r="C1071" t="s">
        <v>257</v>
      </c>
      <c r="D1071">
        <v>3.5</v>
      </c>
      <c r="E1071" t="s">
        <v>317</v>
      </c>
      <c r="F1071" t="s">
        <v>368</v>
      </c>
      <c r="G1071" t="s">
        <v>354</v>
      </c>
      <c r="H1071" t="s">
        <v>1611</v>
      </c>
      <c r="I1071">
        <v>0.45996999999999999</v>
      </c>
      <c r="J1071">
        <v>6.8661E-3</v>
      </c>
      <c r="K1071">
        <v>6.1404E-2</v>
      </c>
      <c r="L1071">
        <v>2040</v>
      </c>
      <c r="M1071">
        <v>9.5536999999999992</v>
      </c>
      <c r="N1071" s="1">
        <v>348840</v>
      </c>
      <c r="O1071">
        <v>1553.8</v>
      </c>
      <c r="P1071" s="1">
        <v>157570</v>
      </c>
      <c r="Q1071">
        <v>-122.25</v>
      </c>
      <c r="R1071">
        <v>0.89490000000000003</v>
      </c>
      <c r="S1071">
        <v>0.88534999999999997</v>
      </c>
      <c r="T1071">
        <v>0.38829999999999998</v>
      </c>
      <c r="U1071">
        <v>0.15745000000000001</v>
      </c>
      <c r="V1071">
        <v>-0.13034999999999999</v>
      </c>
      <c r="W1071">
        <v>-0.19683999999999999</v>
      </c>
      <c r="X1071">
        <v>1.2734000000000001</v>
      </c>
      <c r="Y1071">
        <v>0.43242999999999998</v>
      </c>
      <c r="Z1071">
        <v>0.29960999999999999</v>
      </c>
      <c r="AA1071">
        <v>0.25840999999999997</v>
      </c>
      <c r="AB1071">
        <v>1.0024</v>
      </c>
      <c r="AC1071">
        <v>0.66835</v>
      </c>
      <c r="AD1071">
        <v>37</v>
      </c>
      <c r="AE1071">
        <v>6</v>
      </c>
      <c r="AF1071" s="1">
        <v>1.7200000000000001E-5</v>
      </c>
      <c r="AG1071" s="1">
        <v>2.8665999999999998E-6</v>
      </c>
      <c r="AH1071" s="1">
        <v>1.4333E-5</v>
      </c>
      <c r="AI1071">
        <v>7</v>
      </c>
      <c r="AJ1071">
        <v>0</v>
      </c>
      <c r="AK1071">
        <v>6</v>
      </c>
      <c r="AL1071">
        <v>0</v>
      </c>
      <c r="AM1071">
        <v>0</v>
      </c>
      <c r="AN1071">
        <v>1</v>
      </c>
      <c r="AO1071">
        <v>0.51666999999999996</v>
      </c>
      <c r="AP1071">
        <v>0</v>
      </c>
      <c r="AQ1071">
        <v>1</v>
      </c>
      <c r="AR1071" t="s">
        <v>95</v>
      </c>
      <c r="AS1071" t="s">
        <v>95</v>
      </c>
      <c r="AT1071" t="s">
        <v>95</v>
      </c>
      <c r="AU1071" t="s">
        <v>94</v>
      </c>
      <c r="AV1071" t="s">
        <v>95</v>
      </c>
      <c r="AW1071" t="s">
        <v>94</v>
      </c>
      <c r="AX1071" t="s">
        <v>94</v>
      </c>
      <c r="AY1071" t="s">
        <v>94</v>
      </c>
      <c r="AZ1071" t="s">
        <v>94</v>
      </c>
      <c r="BA1071" t="s">
        <v>94</v>
      </c>
      <c r="BB1071" t="s">
        <v>94</v>
      </c>
      <c r="BC1071" t="s">
        <v>94</v>
      </c>
      <c r="BD1071" t="s">
        <v>94</v>
      </c>
      <c r="BH1071" t="s">
        <v>341</v>
      </c>
      <c r="BI1071">
        <v>1</v>
      </c>
      <c r="BJ1071" t="s">
        <v>97</v>
      </c>
      <c r="BK1071" t="s">
        <v>138</v>
      </c>
      <c r="BL1071">
        <v>0</v>
      </c>
      <c r="BM1071">
        <v>0</v>
      </c>
      <c r="BN1071">
        <v>0</v>
      </c>
      <c r="BO1071">
        <v>0</v>
      </c>
      <c r="BP1071">
        <v>0</v>
      </c>
      <c r="BQ1071">
        <v>0</v>
      </c>
      <c r="BY1071">
        <v>1184</v>
      </c>
      <c r="CG1071" s="4">
        <v>0</v>
      </c>
      <c r="CH1071" s="4">
        <v>0</v>
      </c>
      <c r="CI1071" s="5">
        <v>0</v>
      </c>
      <c r="CJ1071" s="5">
        <v>0</v>
      </c>
      <c r="CK1071" s="5">
        <v>0</v>
      </c>
      <c r="CL1071" s="5">
        <v>0</v>
      </c>
    </row>
    <row r="1072" spans="1:90" hidden="1" x14ac:dyDescent="0.2">
      <c r="A1072" t="s">
        <v>1804</v>
      </c>
      <c r="B1072" t="s">
        <v>1607</v>
      </c>
      <c r="C1072" t="s">
        <v>257</v>
      </c>
      <c r="D1072">
        <v>4.0999999999999996</v>
      </c>
      <c r="E1072" t="s">
        <v>129</v>
      </c>
      <c r="F1072" t="s">
        <v>130</v>
      </c>
      <c r="G1072" t="s">
        <v>131</v>
      </c>
      <c r="H1072" t="s">
        <v>1611</v>
      </c>
      <c r="I1072">
        <v>1.0637000000000001</v>
      </c>
      <c r="J1072">
        <v>5.4414999999999998E-2</v>
      </c>
      <c r="K1072">
        <v>3.1223999999999998</v>
      </c>
      <c r="L1072">
        <v>2010.6</v>
      </c>
      <c r="M1072">
        <v>4.1313000000000004</v>
      </c>
      <c r="N1072">
        <v>60.595999999999997</v>
      </c>
      <c r="O1072">
        <v>0.81306999999999996</v>
      </c>
      <c r="P1072">
        <v>1942.9</v>
      </c>
      <c r="Q1072">
        <v>-6248.4</v>
      </c>
      <c r="R1072">
        <v>0.73065000000000002</v>
      </c>
      <c r="S1072">
        <v>0.68311999999999995</v>
      </c>
      <c r="T1072">
        <v>15.532999999999999</v>
      </c>
      <c r="U1072">
        <v>12.032</v>
      </c>
      <c r="V1072">
        <v>0.28458</v>
      </c>
      <c r="W1072">
        <v>0.20508999999999999</v>
      </c>
      <c r="X1072">
        <v>25.315000000000001</v>
      </c>
      <c r="Y1072">
        <v>21.638999999999999</v>
      </c>
      <c r="Z1072">
        <v>0.39905000000000002</v>
      </c>
      <c r="AA1072">
        <v>0.33228000000000002</v>
      </c>
      <c r="AB1072">
        <v>23.202000000000002</v>
      </c>
      <c r="AC1072">
        <v>19.629000000000001</v>
      </c>
      <c r="AD1072">
        <v>21</v>
      </c>
      <c r="AE1072">
        <v>16</v>
      </c>
      <c r="AF1072">
        <v>1.6503000000000001</v>
      </c>
      <c r="AG1072">
        <v>0.19861000000000001</v>
      </c>
      <c r="AH1072">
        <v>1.4517</v>
      </c>
      <c r="AI1072">
        <v>16</v>
      </c>
      <c r="AJ1072">
        <v>9</v>
      </c>
      <c r="AK1072">
        <v>14</v>
      </c>
      <c r="AL1072">
        <v>1</v>
      </c>
      <c r="AM1072">
        <v>0</v>
      </c>
      <c r="AN1072">
        <v>1</v>
      </c>
      <c r="AO1072">
        <v>0.93696999999999997</v>
      </c>
      <c r="AP1072">
        <v>0</v>
      </c>
      <c r="AQ1072">
        <v>1</v>
      </c>
      <c r="AR1072" t="s">
        <v>95</v>
      </c>
      <c r="AS1072" t="s">
        <v>95</v>
      </c>
      <c r="AT1072" t="s">
        <v>95</v>
      </c>
      <c r="AU1072" t="s">
        <v>95</v>
      </c>
      <c r="AV1072" t="s">
        <v>95</v>
      </c>
      <c r="AW1072" t="s">
        <v>95</v>
      </c>
      <c r="AX1072" t="s">
        <v>95</v>
      </c>
      <c r="AY1072" t="s">
        <v>95</v>
      </c>
      <c r="AZ1072" t="s">
        <v>95</v>
      </c>
      <c r="BA1072" t="s">
        <v>95</v>
      </c>
      <c r="BB1072" t="s">
        <v>95</v>
      </c>
      <c r="BC1072" t="s">
        <v>95</v>
      </c>
      <c r="BD1072" t="s">
        <v>95</v>
      </c>
      <c r="BI1072">
        <v>0</v>
      </c>
      <c r="BJ1072" t="s">
        <v>132</v>
      </c>
      <c r="BK1072" t="s">
        <v>133</v>
      </c>
      <c r="BL1072">
        <v>1</v>
      </c>
      <c r="BM1072">
        <v>1</v>
      </c>
      <c r="BN1072">
        <v>0</v>
      </c>
      <c r="BO1072">
        <v>0</v>
      </c>
      <c r="BP1072">
        <v>0</v>
      </c>
      <c r="BQ1072">
        <v>0</v>
      </c>
      <c r="BY1072">
        <v>1185</v>
      </c>
      <c r="CG1072" s="4">
        <v>1</v>
      </c>
      <c r="CH1072" s="4">
        <v>1</v>
      </c>
      <c r="CI1072" s="5">
        <v>0</v>
      </c>
      <c r="CJ1072" s="5">
        <v>0</v>
      </c>
      <c r="CK1072" s="5">
        <v>0</v>
      </c>
      <c r="CL1072" s="5">
        <v>0</v>
      </c>
    </row>
    <row r="1073" spans="1:91" hidden="1" x14ac:dyDescent="0.2">
      <c r="A1073" t="s">
        <v>1805</v>
      </c>
      <c r="B1073" t="s">
        <v>1607</v>
      </c>
      <c r="C1073" t="s">
        <v>257</v>
      </c>
      <c r="D1073">
        <v>4.0999999999999996</v>
      </c>
      <c r="E1073" t="s">
        <v>129</v>
      </c>
      <c r="F1073" t="s">
        <v>135</v>
      </c>
      <c r="G1073" t="s">
        <v>136</v>
      </c>
      <c r="H1073" t="s">
        <v>1611</v>
      </c>
      <c r="I1073">
        <v>0.41446</v>
      </c>
      <c r="J1073">
        <v>0.33122000000000001</v>
      </c>
      <c r="K1073">
        <v>8.4253</v>
      </c>
      <c r="L1073">
        <v>2016.1</v>
      </c>
      <c r="M1073">
        <v>10.603</v>
      </c>
      <c r="N1073">
        <v>249.73</v>
      </c>
      <c r="O1073">
        <v>1.771E-2</v>
      </c>
      <c r="P1073">
        <v>1988.9</v>
      </c>
      <c r="Q1073">
        <v>-16902</v>
      </c>
      <c r="R1073">
        <v>0.95245999999999997</v>
      </c>
      <c r="S1073">
        <v>0.93462999999999996</v>
      </c>
      <c r="T1073">
        <v>6.9500999999999999</v>
      </c>
      <c r="U1073">
        <v>5.7941000000000003</v>
      </c>
      <c r="V1073">
        <v>0.94943</v>
      </c>
      <c r="W1073">
        <v>0.93820000000000003</v>
      </c>
      <c r="X1073">
        <v>7.1677999999999997</v>
      </c>
      <c r="Y1073">
        <v>6.1599000000000004</v>
      </c>
      <c r="Z1073">
        <v>0.83253999999999995</v>
      </c>
      <c r="AA1073">
        <v>0.79532999999999998</v>
      </c>
      <c r="AB1073">
        <v>13.044</v>
      </c>
      <c r="AC1073">
        <v>10.54</v>
      </c>
      <c r="AD1073">
        <v>12</v>
      </c>
      <c r="AE1073">
        <v>7</v>
      </c>
      <c r="AF1073">
        <v>0.40044000000000002</v>
      </c>
      <c r="AG1073">
        <v>4.8193E-2</v>
      </c>
      <c r="AH1073">
        <v>0.35225000000000001</v>
      </c>
      <c r="AI1073">
        <v>7</v>
      </c>
      <c r="AJ1073">
        <v>0</v>
      </c>
      <c r="AK1073">
        <v>5</v>
      </c>
      <c r="AL1073">
        <v>0</v>
      </c>
      <c r="AM1073">
        <v>1</v>
      </c>
      <c r="AN1073">
        <v>1</v>
      </c>
      <c r="AO1073">
        <v>0.70098000000000005</v>
      </c>
      <c r="AP1073">
        <v>0</v>
      </c>
      <c r="AQ1073">
        <v>1</v>
      </c>
      <c r="AR1073" t="s">
        <v>95</v>
      </c>
      <c r="AS1073" t="s">
        <v>95</v>
      </c>
      <c r="AT1073" t="s">
        <v>95</v>
      </c>
      <c r="AU1073" t="s">
        <v>95</v>
      </c>
      <c r="AV1073" t="s">
        <v>95</v>
      </c>
      <c r="AW1073" t="s">
        <v>95</v>
      </c>
      <c r="AX1073" t="s">
        <v>95</v>
      </c>
      <c r="AY1073" t="s">
        <v>95</v>
      </c>
      <c r="AZ1073" t="s">
        <v>95</v>
      </c>
      <c r="BA1073" t="s">
        <v>95</v>
      </c>
      <c r="BB1073" t="s">
        <v>95</v>
      </c>
      <c r="BC1073" t="s">
        <v>95</v>
      </c>
      <c r="BD1073" t="s">
        <v>95</v>
      </c>
      <c r="BI1073">
        <v>0</v>
      </c>
      <c r="BJ1073" t="s">
        <v>137</v>
      </c>
      <c r="BK1073" t="s">
        <v>138</v>
      </c>
      <c r="BL1073">
        <v>1</v>
      </c>
      <c r="BM1073">
        <v>1</v>
      </c>
      <c r="BN1073">
        <v>0</v>
      </c>
      <c r="BO1073">
        <v>0</v>
      </c>
      <c r="BP1073">
        <v>0</v>
      </c>
      <c r="BQ1073">
        <v>1</v>
      </c>
      <c r="BY1073">
        <v>1186</v>
      </c>
      <c r="CG1073" s="4">
        <v>1</v>
      </c>
      <c r="CH1073" s="4">
        <v>1</v>
      </c>
      <c r="CI1073" s="5">
        <v>0</v>
      </c>
      <c r="CJ1073" s="5">
        <v>0</v>
      </c>
      <c r="CK1073" s="5">
        <v>0</v>
      </c>
      <c r="CL1073" s="5">
        <v>1</v>
      </c>
    </row>
    <row r="1074" spans="1:91" hidden="1" x14ac:dyDescent="0.2">
      <c r="A1074" t="s">
        <v>1806</v>
      </c>
      <c r="B1074" t="s">
        <v>1607</v>
      </c>
      <c r="C1074" t="s">
        <v>257</v>
      </c>
      <c r="D1074">
        <v>4.5</v>
      </c>
      <c r="E1074" t="s">
        <v>1236</v>
      </c>
      <c r="F1074" t="s">
        <v>1662</v>
      </c>
      <c r="G1074" t="s">
        <v>1663</v>
      </c>
      <c r="H1074" t="s">
        <v>1611</v>
      </c>
      <c r="I1074">
        <v>3.1766000000000003E-2</v>
      </c>
      <c r="J1074">
        <v>3.1766000000000003E-2</v>
      </c>
      <c r="K1074">
        <v>3984.3</v>
      </c>
      <c r="L1074">
        <v>2359.8000000000002</v>
      </c>
      <c r="M1074">
        <v>138.34</v>
      </c>
      <c r="N1074" s="1">
        <v>8267500000</v>
      </c>
      <c r="O1074">
        <v>1.1234999999999999</v>
      </c>
      <c r="P1074">
        <v>1644.6</v>
      </c>
      <c r="Q1074" s="1">
        <v>-7881900</v>
      </c>
      <c r="R1074">
        <v>0.92030000000000001</v>
      </c>
      <c r="S1074">
        <v>0.90771000000000002</v>
      </c>
      <c r="T1074">
        <v>7928.3</v>
      </c>
      <c r="U1074">
        <v>7246.1</v>
      </c>
      <c r="V1074">
        <v>0.92030000000000001</v>
      </c>
      <c r="W1074">
        <v>0.91232999999999997</v>
      </c>
      <c r="X1074">
        <v>7928.3</v>
      </c>
      <c r="Y1074">
        <v>7246.1</v>
      </c>
      <c r="Z1074">
        <v>0.88568000000000002</v>
      </c>
      <c r="AA1074">
        <v>0.87424999999999997</v>
      </c>
      <c r="AB1074">
        <v>9495.2000000000007</v>
      </c>
      <c r="AC1074">
        <v>8727.9</v>
      </c>
      <c r="AD1074">
        <v>23</v>
      </c>
      <c r="AE1074">
        <v>23</v>
      </c>
      <c r="AF1074" s="1">
        <v>2.2538E-5</v>
      </c>
      <c r="AG1074" s="1">
        <v>1.0006999999999999E-5</v>
      </c>
      <c r="AH1074" s="1">
        <v>1.2531000000000001E-5</v>
      </c>
      <c r="AI1074">
        <v>23</v>
      </c>
      <c r="AJ1074">
        <v>0</v>
      </c>
      <c r="AK1074">
        <v>22</v>
      </c>
      <c r="AL1074">
        <v>0</v>
      </c>
      <c r="AM1074">
        <v>0</v>
      </c>
      <c r="AN1074">
        <v>0</v>
      </c>
      <c r="AO1074">
        <v>0.94828999999999997</v>
      </c>
      <c r="AP1074">
        <v>0</v>
      </c>
      <c r="AQ1074">
        <v>0</v>
      </c>
      <c r="AR1074" t="s">
        <v>95</v>
      </c>
      <c r="AS1074" t="s">
        <v>95</v>
      </c>
      <c r="AT1074" t="s">
        <v>95</v>
      </c>
      <c r="AU1074" t="s">
        <v>95</v>
      </c>
      <c r="AV1074" t="s">
        <v>95</v>
      </c>
      <c r="AW1074" t="s">
        <v>95</v>
      </c>
      <c r="AX1074" t="s">
        <v>95</v>
      </c>
      <c r="AY1074" t="s">
        <v>94</v>
      </c>
      <c r="AZ1074" t="s">
        <v>95</v>
      </c>
      <c r="BA1074" t="s">
        <v>94</v>
      </c>
      <c r="BB1074" t="s">
        <v>95</v>
      </c>
      <c r="BC1074" t="s">
        <v>96</v>
      </c>
      <c r="BD1074" t="s">
        <v>95</v>
      </c>
      <c r="BE1074">
        <v>1</v>
      </c>
      <c r="BH1074" t="s">
        <v>1279</v>
      </c>
      <c r="BI1074">
        <v>0</v>
      </c>
      <c r="BL1074">
        <v>0</v>
      </c>
      <c r="BM1074">
        <v>1</v>
      </c>
      <c r="BN1074">
        <v>0</v>
      </c>
      <c r="BO1074">
        <v>0</v>
      </c>
      <c r="BP1074">
        <v>0</v>
      </c>
      <c r="BQ1074">
        <v>1</v>
      </c>
      <c r="BY1074">
        <v>1187</v>
      </c>
      <c r="CG1074" s="4">
        <v>0</v>
      </c>
      <c r="CH1074" s="4">
        <v>1</v>
      </c>
      <c r="CI1074" s="5">
        <v>0</v>
      </c>
      <c r="CJ1074" s="5">
        <v>0</v>
      </c>
      <c r="CK1074" s="5">
        <v>0</v>
      </c>
      <c r="CL1074" s="5">
        <v>1</v>
      </c>
    </row>
    <row r="1075" spans="1:91" hidden="1" x14ac:dyDescent="0.2">
      <c r="A1075" t="s">
        <v>1807</v>
      </c>
      <c r="B1075" t="s">
        <v>1607</v>
      </c>
      <c r="C1075" t="s">
        <v>257</v>
      </c>
      <c r="D1075">
        <v>4.5</v>
      </c>
      <c r="E1075" t="s">
        <v>1236</v>
      </c>
      <c r="F1075" t="s">
        <v>1665</v>
      </c>
      <c r="G1075" t="s">
        <v>92</v>
      </c>
      <c r="H1075" t="s">
        <v>1611</v>
      </c>
      <c r="I1075">
        <v>3.3119999999999997E-2</v>
      </c>
      <c r="J1075">
        <v>3.3119000000000003E-2</v>
      </c>
      <c r="K1075">
        <v>3.9446999999999998E-3</v>
      </c>
      <c r="L1075">
        <v>2348.3000000000002</v>
      </c>
      <c r="M1075">
        <v>132.68</v>
      </c>
      <c r="N1075">
        <v>8592.9</v>
      </c>
      <c r="O1075">
        <v>6.6440000000000001</v>
      </c>
      <c r="P1075">
        <v>2132</v>
      </c>
      <c r="Q1075">
        <v>-7.8087999999999997</v>
      </c>
      <c r="R1075">
        <v>0.92949999999999999</v>
      </c>
      <c r="S1075">
        <v>0.91837000000000002</v>
      </c>
      <c r="T1075">
        <v>7.3444000000000001E-3</v>
      </c>
      <c r="U1075">
        <v>6.7032999999999997E-3</v>
      </c>
      <c r="V1075">
        <v>0.92949999999999999</v>
      </c>
      <c r="W1075">
        <v>0.92244999999999999</v>
      </c>
      <c r="X1075">
        <v>7.3444000000000001E-3</v>
      </c>
      <c r="Y1075">
        <v>6.7032999999999997E-3</v>
      </c>
      <c r="Z1075">
        <v>0.89483000000000001</v>
      </c>
      <c r="AA1075">
        <v>0.88431000000000004</v>
      </c>
      <c r="AB1075">
        <v>8.9703999999999999E-3</v>
      </c>
      <c r="AC1075">
        <v>8.2371000000000007E-3</v>
      </c>
      <c r="AD1075">
        <v>23</v>
      </c>
      <c r="AE1075">
        <v>23</v>
      </c>
      <c r="AF1075" s="1">
        <v>2.0808000000000001E-5</v>
      </c>
      <c r="AG1075" s="1">
        <v>8.9724999999999992E-6</v>
      </c>
      <c r="AH1075" s="1">
        <v>1.1834999999999999E-5</v>
      </c>
      <c r="AI1075">
        <v>23</v>
      </c>
      <c r="AJ1075">
        <v>0</v>
      </c>
      <c r="AK1075">
        <v>22</v>
      </c>
      <c r="AL1075">
        <v>0</v>
      </c>
      <c r="AM1075">
        <v>0</v>
      </c>
      <c r="AN1075">
        <v>0</v>
      </c>
      <c r="AO1075">
        <v>0.94782</v>
      </c>
      <c r="AP1075">
        <v>1</v>
      </c>
      <c r="AQ1075">
        <v>1</v>
      </c>
      <c r="AR1075" t="s">
        <v>95</v>
      </c>
      <c r="AS1075" t="s">
        <v>95</v>
      </c>
      <c r="AT1075" t="s">
        <v>95</v>
      </c>
      <c r="AU1075" t="s">
        <v>95</v>
      </c>
      <c r="AV1075" t="s">
        <v>95</v>
      </c>
      <c r="AW1075" t="s">
        <v>95</v>
      </c>
      <c r="AX1075" t="s">
        <v>95</v>
      </c>
      <c r="AY1075" t="s">
        <v>94</v>
      </c>
      <c r="AZ1075" t="s">
        <v>95</v>
      </c>
      <c r="BA1075" t="s">
        <v>94</v>
      </c>
      <c r="BB1075" t="s">
        <v>95</v>
      </c>
      <c r="BC1075" t="s">
        <v>94</v>
      </c>
      <c r="BD1075" t="s">
        <v>95</v>
      </c>
      <c r="BE1075">
        <v>1</v>
      </c>
      <c r="BI1075">
        <v>0</v>
      </c>
      <c r="BL1075">
        <v>1</v>
      </c>
      <c r="BM1075">
        <v>1</v>
      </c>
      <c r="BN1075">
        <v>0</v>
      </c>
      <c r="BO1075">
        <v>0</v>
      </c>
      <c r="BP1075">
        <v>0</v>
      </c>
      <c r="BQ1075">
        <v>0</v>
      </c>
      <c r="BY1075">
        <v>1188</v>
      </c>
      <c r="CG1075" s="4">
        <v>1</v>
      </c>
      <c r="CH1075" s="4">
        <v>1</v>
      </c>
      <c r="CI1075" s="5">
        <v>0</v>
      </c>
      <c r="CJ1075" s="5">
        <v>0</v>
      </c>
      <c r="CK1075" s="5">
        <v>0</v>
      </c>
      <c r="CL1075" s="5">
        <v>0</v>
      </c>
    </row>
    <row r="1076" spans="1:91" hidden="1" x14ac:dyDescent="0.2">
      <c r="A1076" t="s">
        <v>1808</v>
      </c>
      <c r="B1076" t="s">
        <v>1607</v>
      </c>
      <c r="C1076" t="s">
        <v>222</v>
      </c>
      <c r="D1076">
        <v>1.1000000000000001</v>
      </c>
      <c r="E1076" t="s">
        <v>90</v>
      </c>
      <c r="F1076" t="s">
        <v>1609</v>
      </c>
      <c r="G1076" t="s">
        <v>1610</v>
      </c>
      <c r="H1076" t="s">
        <v>1611</v>
      </c>
      <c r="I1076">
        <v>3.3785000000000003E-2</v>
      </c>
      <c r="J1076">
        <v>3.3779000000000003E-2</v>
      </c>
      <c r="K1076">
        <v>75.903000000000006</v>
      </c>
      <c r="L1076">
        <v>2267.8000000000002</v>
      </c>
      <c r="M1076">
        <v>130.07</v>
      </c>
      <c r="N1076" s="1">
        <v>12927000</v>
      </c>
      <c r="O1076">
        <v>0.29542000000000002</v>
      </c>
      <c r="P1076">
        <v>1747</v>
      </c>
      <c r="Q1076" s="1">
        <v>-150380</v>
      </c>
      <c r="R1076">
        <v>0.61653999999999998</v>
      </c>
      <c r="S1076">
        <v>0.55598999999999998</v>
      </c>
      <c r="T1076">
        <v>397.29</v>
      </c>
      <c r="U1076">
        <v>316.04000000000002</v>
      </c>
      <c r="V1076">
        <v>0.61653999999999998</v>
      </c>
      <c r="W1076">
        <v>0.57818999999999998</v>
      </c>
      <c r="X1076">
        <v>397.29</v>
      </c>
      <c r="Y1076">
        <v>316.02999999999997</v>
      </c>
      <c r="Z1076">
        <v>0.61585999999999996</v>
      </c>
      <c r="AA1076">
        <v>0.57743999999999995</v>
      </c>
      <c r="AB1076">
        <v>397.64</v>
      </c>
      <c r="AC1076">
        <v>326.51</v>
      </c>
      <c r="AD1076">
        <v>23</v>
      </c>
      <c r="AE1076">
        <v>23</v>
      </c>
      <c r="AF1076">
        <v>2.6774999999999998E-4</v>
      </c>
      <c r="AG1076" s="1">
        <v>7.5035000000000002E-5</v>
      </c>
      <c r="AH1076">
        <v>1.9272000000000001E-4</v>
      </c>
      <c r="AI1076">
        <v>23</v>
      </c>
      <c r="AJ1076">
        <v>1</v>
      </c>
      <c r="AK1076">
        <v>22</v>
      </c>
      <c r="AL1076">
        <v>0</v>
      </c>
      <c r="AM1076">
        <v>0</v>
      </c>
      <c r="AN1076">
        <v>0</v>
      </c>
      <c r="AO1076">
        <v>0.94282999999999995</v>
      </c>
      <c r="AP1076">
        <v>0</v>
      </c>
      <c r="AQ1076">
        <v>0</v>
      </c>
      <c r="AR1076" t="s">
        <v>94</v>
      </c>
      <c r="AS1076" t="s">
        <v>95</v>
      </c>
      <c r="AT1076" t="s">
        <v>95</v>
      </c>
      <c r="AU1076" t="s">
        <v>95</v>
      </c>
      <c r="AV1076" t="s">
        <v>95</v>
      </c>
      <c r="AW1076" t="s">
        <v>95</v>
      </c>
      <c r="AX1076" t="s">
        <v>95</v>
      </c>
      <c r="AY1076" t="s">
        <v>94</v>
      </c>
      <c r="AZ1076" t="s">
        <v>95</v>
      </c>
      <c r="BA1076" t="s">
        <v>94</v>
      </c>
      <c r="BB1076" t="s">
        <v>95</v>
      </c>
      <c r="BC1076" t="s">
        <v>96</v>
      </c>
      <c r="BD1076" t="s">
        <v>95</v>
      </c>
      <c r="BE1076">
        <v>2</v>
      </c>
      <c r="BH1076" t="s">
        <v>1401</v>
      </c>
      <c r="BI1076">
        <v>0</v>
      </c>
      <c r="BL1076">
        <v>0</v>
      </c>
      <c r="BM1076">
        <v>1</v>
      </c>
      <c r="BN1076">
        <v>0</v>
      </c>
      <c r="BO1076">
        <v>2</v>
      </c>
      <c r="BP1076">
        <v>0</v>
      </c>
      <c r="BQ1076">
        <v>0</v>
      </c>
      <c r="BY1076">
        <v>1190</v>
      </c>
      <c r="CG1076" s="4">
        <v>0</v>
      </c>
      <c r="CH1076" s="4">
        <v>1</v>
      </c>
      <c r="CI1076" s="5">
        <v>0</v>
      </c>
      <c r="CJ1076" s="5">
        <v>0</v>
      </c>
      <c r="CK1076" s="5">
        <v>0</v>
      </c>
      <c r="CL1076" s="5">
        <v>0</v>
      </c>
    </row>
    <row r="1077" spans="1:91" hidden="1" x14ac:dyDescent="0.2">
      <c r="A1077" t="s">
        <v>1809</v>
      </c>
      <c r="B1077" t="s">
        <v>1607</v>
      </c>
      <c r="C1077" t="s">
        <v>222</v>
      </c>
      <c r="D1077">
        <v>1.1000000000000001</v>
      </c>
      <c r="E1077" t="s">
        <v>90</v>
      </c>
      <c r="F1077" t="s">
        <v>1613</v>
      </c>
      <c r="G1077" t="s">
        <v>92</v>
      </c>
      <c r="H1077" t="s">
        <v>1611</v>
      </c>
      <c r="I1077">
        <v>0.31768999999999997</v>
      </c>
      <c r="J1077">
        <v>1.0669E-3</v>
      </c>
      <c r="K1077">
        <v>7.3333000000000003E-4</v>
      </c>
      <c r="L1077">
        <v>2012</v>
      </c>
      <c r="M1077">
        <v>13.832000000000001</v>
      </c>
      <c r="N1077">
        <v>1.9528E-2</v>
      </c>
      <c r="O1077">
        <v>1555.3</v>
      </c>
      <c r="P1077" s="1">
        <v>157490</v>
      </c>
      <c r="Q1077">
        <v>-1.4634</v>
      </c>
      <c r="R1077">
        <v>0.92132999999999998</v>
      </c>
      <c r="S1077">
        <v>0.87412999999999996</v>
      </c>
      <c r="T1077">
        <v>5.7344999999999998E-4</v>
      </c>
      <c r="U1077">
        <v>4.5081E-4</v>
      </c>
      <c r="V1077">
        <v>-64.69</v>
      </c>
      <c r="W1077">
        <v>-86.587000000000003</v>
      </c>
      <c r="X1077">
        <v>1.6570999999999999E-2</v>
      </c>
      <c r="Y1077">
        <v>1.6444E-2</v>
      </c>
      <c r="Z1077">
        <v>0.85765000000000002</v>
      </c>
      <c r="AA1077">
        <v>0.81020000000000003</v>
      </c>
      <c r="AB1077">
        <v>7.7139999999999999E-4</v>
      </c>
      <c r="AC1077">
        <v>6.4198E-4</v>
      </c>
      <c r="AD1077">
        <v>9</v>
      </c>
      <c r="AE1077">
        <v>9</v>
      </c>
      <c r="AF1077">
        <v>0.93708999999999998</v>
      </c>
      <c r="AG1077">
        <v>0.66569</v>
      </c>
      <c r="AH1077">
        <v>0.27139999999999997</v>
      </c>
      <c r="AI1077">
        <v>9</v>
      </c>
      <c r="AJ1077">
        <v>3</v>
      </c>
      <c r="AK1077">
        <v>8</v>
      </c>
      <c r="AL1077">
        <v>1</v>
      </c>
      <c r="AM1077">
        <v>0</v>
      </c>
      <c r="AN1077">
        <v>0</v>
      </c>
      <c r="AO1077">
        <v>0.89600999999999997</v>
      </c>
      <c r="AP1077">
        <v>1</v>
      </c>
      <c r="AQ1077">
        <v>1</v>
      </c>
      <c r="AR1077" t="s">
        <v>95</v>
      </c>
      <c r="AS1077" t="s">
        <v>95</v>
      </c>
      <c r="AT1077" t="s">
        <v>95</v>
      </c>
      <c r="AU1077" t="s">
        <v>95</v>
      </c>
      <c r="AV1077" t="s">
        <v>95</v>
      </c>
      <c r="AW1077" t="s">
        <v>95</v>
      </c>
      <c r="AX1077" t="s">
        <v>95</v>
      </c>
      <c r="AY1077" t="s">
        <v>95</v>
      </c>
      <c r="AZ1077" t="s">
        <v>95</v>
      </c>
      <c r="BA1077" t="s">
        <v>95</v>
      </c>
      <c r="BB1077" t="s">
        <v>95</v>
      </c>
      <c r="BC1077" t="s">
        <v>95</v>
      </c>
      <c r="BD1077" t="s">
        <v>95</v>
      </c>
      <c r="BE1077">
        <v>2</v>
      </c>
      <c r="BI1077">
        <v>0</v>
      </c>
      <c r="BL1077">
        <v>1</v>
      </c>
      <c r="BM1077">
        <v>1</v>
      </c>
      <c r="BN1077">
        <v>0</v>
      </c>
      <c r="BO1077">
        <v>0</v>
      </c>
      <c r="BP1077">
        <v>0</v>
      </c>
      <c r="BQ1077">
        <v>0</v>
      </c>
      <c r="BY1077">
        <v>1191</v>
      </c>
      <c r="CG1077" s="4">
        <v>1</v>
      </c>
      <c r="CH1077" s="4">
        <v>1</v>
      </c>
      <c r="CI1077" s="5">
        <v>0</v>
      </c>
      <c r="CJ1077" s="5">
        <v>0</v>
      </c>
      <c r="CK1077" s="5">
        <v>0</v>
      </c>
      <c r="CL1077" s="5">
        <v>0</v>
      </c>
    </row>
    <row r="1078" spans="1:91" hidden="1" x14ac:dyDescent="0.2">
      <c r="A1078" t="s">
        <v>1810</v>
      </c>
      <c r="B1078" t="s">
        <v>1607</v>
      </c>
      <c r="C1078" t="s">
        <v>222</v>
      </c>
      <c r="D1078">
        <v>1.1000000000000001</v>
      </c>
      <c r="E1078" t="s">
        <v>90</v>
      </c>
      <c r="F1078" t="s">
        <v>1615</v>
      </c>
      <c r="G1078" t="s">
        <v>107</v>
      </c>
      <c r="H1078" t="s">
        <v>1611</v>
      </c>
      <c r="I1078">
        <v>0.31768999999999997</v>
      </c>
      <c r="J1078">
        <v>1.0669E-3</v>
      </c>
      <c r="K1078">
        <v>7.3333000000000003E-4</v>
      </c>
      <c r="L1078">
        <v>2012</v>
      </c>
      <c r="M1078">
        <v>13.832000000000001</v>
      </c>
      <c r="N1078">
        <v>1.9528E-2</v>
      </c>
      <c r="O1078">
        <v>1555.3</v>
      </c>
      <c r="P1078" s="1">
        <v>157490</v>
      </c>
      <c r="Q1078">
        <v>-1.4634</v>
      </c>
      <c r="R1078">
        <v>0.92132999999999998</v>
      </c>
      <c r="S1078">
        <v>0.87412999999999996</v>
      </c>
      <c r="T1078">
        <v>5.7344999999999998E-4</v>
      </c>
      <c r="U1078">
        <v>4.5081E-4</v>
      </c>
      <c r="V1078">
        <v>-64.69</v>
      </c>
      <c r="W1078">
        <v>-86.587000000000003</v>
      </c>
      <c r="X1078">
        <v>1.6570999999999999E-2</v>
      </c>
      <c r="Y1078">
        <v>1.6444E-2</v>
      </c>
      <c r="Z1078">
        <v>0.85765000000000002</v>
      </c>
      <c r="AA1078">
        <v>0.81020000000000003</v>
      </c>
      <c r="AB1078">
        <v>7.7139999999999999E-4</v>
      </c>
      <c r="AC1078">
        <v>6.4198E-4</v>
      </c>
      <c r="AD1078">
        <v>9</v>
      </c>
      <c r="AE1078">
        <v>9</v>
      </c>
      <c r="AF1078">
        <v>0.93708999999999998</v>
      </c>
      <c r="AG1078">
        <v>0.66569</v>
      </c>
      <c r="AH1078">
        <v>0.27139999999999997</v>
      </c>
      <c r="AI1078">
        <v>9</v>
      </c>
      <c r="AJ1078">
        <v>3</v>
      </c>
      <c r="AK1078">
        <v>8</v>
      </c>
      <c r="AL1078">
        <v>1</v>
      </c>
      <c r="AM1078">
        <v>0</v>
      </c>
      <c r="AN1078">
        <v>0</v>
      </c>
      <c r="AO1078">
        <v>0.89600999999999997</v>
      </c>
      <c r="AP1078">
        <v>1</v>
      </c>
      <c r="AQ1078">
        <v>1</v>
      </c>
      <c r="AR1078" t="s">
        <v>95</v>
      </c>
      <c r="AS1078" t="s">
        <v>95</v>
      </c>
      <c r="AT1078" t="s">
        <v>95</v>
      </c>
      <c r="AU1078" t="s">
        <v>95</v>
      </c>
      <c r="AV1078" t="s">
        <v>95</v>
      </c>
      <c r="AW1078" t="s">
        <v>95</v>
      </c>
      <c r="AX1078" t="s">
        <v>95</v>
      </c>
      <c r="AY1078" t="s">
        <v>95</v>
      </c>
      <c r="AZ1078" t="s">
        <v>95</v>
      </c>
      <c r="BA1078" t="s">
        <v>95</v>
      </c>
      <c r="BB1078" t="s">
        <v>95</v>
      </c>
      <c r="BC1078" t="s">
        <v>95</v>
      </c>
      <c r="BD1078" t="s">
        <v>95</v>
      </c>
      <c r="BI1078">
        <v>0</v>
      </c>
      <c r="BJ1078" t="s">
        <v>108</v>
      </c>
      <c r="BK1078" t="s">
        <v>109</v>
      </c>
      <c r="BL1078">
        <v>1</v>
      </c>
      <c r="BM1078">
        <v>1</v>
      </c>
      <c r="BN1078">
        <v>0</v>
      </c>
      <c r="BO1078">
        <v>1</v>
      </c>
      <c r="BP1078">
        <v>0</v>
      </c>
      <c r="BQ1078">
        <v>0</v>
      </c>
      <c r="BY1078">
        <v>1192</v>
      </c>
      <c r="CG1078" s="4">
        <v>1</v>
      </c>
      <c r="CH1078" s="4">
        <v>1</v>
      </c>
      <c r="CI1078" s="5">
        <v>0</v>
      </c>
      <c r="CJ1078" s="5">
        <v>1</v>
      </c>
      <c r="CK1078" s="5">
        <v>0</v>
      </c>
      <c r="CL1078" s="5">
        <v>0</v>
      </c>
    </row>
    <row r="1079" spans="1:91" hidden="1" x14ac:dyDescent="0.2">
      <c r="A1079" t="s">
        <v>1811</v>
      </c>
      <c r="B1079" t="s">
        <v>1607</v>
      </c>
      <c r="C1079" t="s">
        <v>222</v>
      </c>
      <c r="D1079">
        <v>2.2000000000000002</v>
      </c>
      <c r="E1079" t="s">
        <v>1006</v>
      </c>
      <c r="F1079" t="s">
        <v>1632</v>
      </c>
      <c r="G1079" t="s">
        <v>1633</v>
      </c>
      <c r="H1079" t="s">
        <v>1611</v>
      </c>
      <c r="I1079">
        <v>2.8413000000000001E-2</v>
      </c>
      <c r="J1079">
        <v>2.8403999999999999E-2</v>
      </c>
      <c r="K1079">
        <v>0.99395999999999995</v>
      </c>
      <c r="L1079">
        <v>2296.9</v>
      </c>
      <c r="M1079">
        <v>154.66</v>
      </c>
      <c r="N1079" s="1">
        <v>116270</v>
      </c>
      <c r="O1079">
        <v>3.0964999999999998</v>
      </c>
      <c r="P1079">
        <v>1926.2</v>
      </c>
      <c r="Q1079">
        <v>-1963.8</v>
      </c>
      <c r="R1079">
        <v>0.58116999999999996</v>
      </c>
      <c r="S1079">
        <v>0.51504000000000005</v>
      </c>
      <c r="T1079">
        <v>5.5932000000000004</v>
      </c>
      <c r="U1079">
        <v>4.6247999999999996</v>
      </c>
      <c r="V1079">
        <v>0.58116999999999996</v>
      </c>
      <c r="W1079">
        <v>0.53929000000000005</v>
      </c>
      <c r="X1079">
        <v>5.5932000000000004</v>
      </c>
      <c r="Y1079">
        <v>4.6247999999999996</v>
      </c>
      <c r="Z1079">
        <v>0.58199000000000001</v>
      </c>
      <c r="AA1079">
        <v>0.54018999999999995</v>
      </c>
      <c r="AB1079">
        <v>5.5876999999999999</v>
      </c>
      <c r="AC1079">
        <v>4.6696999999999997</v>
      </c>
      <c r="AD1079">
        <v>23</v>
      </c>
      <c r="AE1079">
        <v>23</v>
      </c>
      <c r="AF1079">
        <v>4.4413999999999999E-4</v>
      </c>
      <c r="AG1079">
        <v>1.4191E-4</v>
      </c>
      <c r="AH1079">
        <v>3.0223000000000001E-4</v>
      </c>
      <c r="AI1079">
        <v>23</v>
      </c>
      <c r="AJ1079">
        <v>1</v>
      </c>
      <c r="AK1079">
        <v>22</v>
      </c>
      <c r="AL1079">
        <v>0</v>
      </c>
      <c r="AM1079">
        <v>0</v>
      </c>
      <c r="AN1079">
        <v>0</v>
      </c>
      <c r="AO1079">
        <v>0.94554000000000005</v>
      </c>
      <c r="AP1079">
        <v>0</v>
      </c>
      <c r="AQ1079">
        <v>1</v>
      </c>
      <c r="AR1079" t="s">
        <v>94</v>
      </c>
      <c r="AS1079" t="s">
        <v>95</v>
      </c>
      <c r="AT1079" t="s">
        <v>95</v>
      </c>
      <c r="AU1079" t="s">
        <v>95</v>
      </c>
      <c r="AV1079" t="s">
        <v>95</v>
      </c>
      <c r="AW1079" t="s">
        <v>95</v>
      </c>
      <c r="AX1079" t="s">
        <v>95</v>
      </c>
      <c r="AY1079" t="s">
        <v>94</v>
      </c>
      <c r="AZ1079" t="s">
        <v>95</v>
      </c>
      <c r="BA1079" t="s">
        <v>94</v>
      </c>
      <c r="BB1079" t="s">
        <v>95</v>
      </c>
      <c r="BC1079" t="s">
        <v>94</v>
      </c>
      <c r="BD1079" t="s">
        <v>95</v>
      </c>
      <c r="BE1079">
        <v>2</v>
      </c>
      <c r="BI1079">
        <v>0</v>
      </c>
      <c r="BL1079">
        <v>1</v>
      </c>
      <c r="BM1079">
        <v>1</v>
      </c>
      <c r="BN1079">
        <v>0</v>
      </c>
      <c r="BO1079">
        <v>0</v>
      </c>
      <c r="BP1079">
        <v>0</v>
      </c>
      <c r="BQ1079">
        <v>0</v>
      </c>
      <c r="BY1079">
        <v>1189</v>
      </c>
      <c r="CG1079" s="4">
        <v>1</v>
      </c>
      <c r="CH1079" s="4">
        <v>1</v>
      </c>
      <c r="CI1079" s="5">
        <v>0</v>
      </c>
      <c r="CJ1079" s="5">
        <v>0</v>
      </c>
      <c r="CK1079" s="5">
        <v>0</v>
      </c>
      <c r="CL1079" s="5">
        <v>1</v>
      </c>
      <c r="CM1079" s="12" t="s">
        <v>3457</v>
      </c>
    </row>
    <row r="1080" spans="1:91" hidden="1" x14ac:dyDescent="0.2">
      <c r="A1080" t="s">
        <v>1812</v>
      </c>
      <c r="B1080" t="s">
        <v>1607</v>
      </c>
      <c r="C1080" t="s">
        <v>222</v>
      </c>
      <c r="D1080">
        <v>2.5</v>
      </c>
      <c r="E1080" t="s">
        <v>632</v>
      </c>
      <c r="F1080" t="s">
        <v>1635</v>
      </c>
      <c r="G1080" t="s">
        <v>905</v>
      </c>
      <c r="H1080" t="s">
        <v>1611</v>
      </c>
      <c r="I1080">
        <v>1.6097E-2</v>
      </c>
      <c r="J1080">
        <v>1.6088999999999999E-2</v>
      </c>
      <c r="K1080">
        <v>2.0503999999999998</v>
      </c>
      <c r="L1080">
        <v>2490.9</v>
      </c>
      <c r="M1080">
        <v>273</v>
      </c>
      <c r="N1080" s="1">
        <v>337170</v>
      </c>
      <c r="O1080">
        <v>5.6007999999999996</v>
      </c>
      <c r="P1080">
        <v>1807.2</v>
      </c>
      <c r="Q1080">
        <v>-3973.2</v>
      </c>
      <c r="R1080">
        <v>1.8100000000000002E-2</v>
      </c>
      <c r="S1080">
        <v>-0.16600999999999999</v>
      </c>
      <c r="T1080">
        <v>95.286000000000001</v>
      </c>
      <c r="U1080">
        <v>75.841999999999999</v>
      </c>
      <c r="V1080">
        <v>1.8100999999999999E-2</v>
      </c>
      <c r="W1080">
        <v>-9.7416000000000003E-2</v>
      </c>
      <c r="X1080">
        <v>95.286000000000001</v>
      </c>
      <c r="Y1080">
        <v>75.843000000000004</v>
      </c>
      <c r="Z1080">
        <v>1.5117E-2</v>
      </c>
      <c r="AA1080">
        <v>-0.10075000000000001</v>
      </c>
      <c r="AB1080">
        <v>95.430999999999997</v>
      </c>
      <c r="AC1080">
        <v>77.052000000000007</v>
      </c>
      <c r="AD1080">
        <v>20</v>
      </c>
      <c r="AE1080">
        <v>20</v>
      </c>
      <c r="AF1080">
        <v>1.1804000000000001E-3</v>
      </c>
      <c r="AG1080" s="1">
        <v>3.2623999999999998E-5</v>
      </c>
      <c r="AH1080">
        <v>1.1478E-3</v>
      </c>
      <c r="AI1080">
        <v>20</v>
      </c>
      <c r="AJ1080">
        <v>15</v>
      </c>
      <c r="AK1080">
        <v>19</v>
      </c>
      <c r="AL1080">
        <v>1</v>
      </c>
      <c r="AM1080">
        <v>0</v>
      </c>
      <c r="AN1080">
        <v>1</v>
      </c>
      <c r="AO1080">
        <v>0.84582999999999997</v>
      </c>
      <c r="AP1080">
        <v>0</v>
      </c>
      <c r="AQ1080">
        <v>0</v>
      </c>
      <c r="AR1080" t="s">
        <v>96</v>
      </c>
      <c r="AS1080" t="s">
        <v>95</v>
      </c>
      <c r="AT1080" t="s">
        <v>95</v>
      </c>
      <c r="AU1080" t="s">
        <v>94</v>
      </c>
      <c r="AV1080" t="s">
        <v>95</v>
      </c>
      <c r="AW1080" t="s">
        <v>94</v>
      </c>
      <c r="AX1080" t="s">
        <v>95</v>
      </c>
      <c r="AY1080" t="s">
        <v>94</v>
      </c>
      <c r="AZ1080" t="s">
        <v>94</v>
      </c>
      <c r="BA1080" t="s">
        <v>96</v>
      </c>
      <c r="BB1080" t="s">
        <v>94</v>
      </c>
      <c r="BC1080" t="s">
        <v>96</v>
      </c>
      <c r="BD1080" t="s">
        <v>94</v>
      </c>
      <c r="BE1080">
        <v>3</v>
      </c>
      <c r="BH1080" t="s">
        <v>323</v>
      </c>
      <c r="BI1080">
        <v>0</v>
      </c>
      <c r="BL1080">
        <v>0</v>
      </c>
      <c r="BM1080">
        <v>1</v>
      </c>
      <c r="BN1080">
        <v>0</v>
      </c>
      <c r="BO1080">
        <v>0</v>
      </c>
      <c r="BP1080">
        <v>0</v>
      </c>
      <c r="BQ1080">
        <v>0</v>
      </c>
      <c r="BY1080">
        <v>1193</v>
      </c>
      <c r="CG1080" s="4">
        <v>0</v>
      </c>
      <c r="CH1080" s="4">
        <v>1</v>
      </c>
      <c r="CI1080" s="5">
        <v>0</v>
      </c>
      <c r="CJ1080" s="5">
        <v>0</v>
      </c>
      <c r="CK1080" s="5">
        <v>0</v>
      </c>
      <c r="CL1080" s="5">
        <v>0</v>
      </c>
    </row>
    <row r="1081" spans="1:91" hidden="1" x14ac:dyDescent="0.2">
      <c r="A1081" t="s">
        <v>1813</v>
      </c>
      <c r="B1081" t="s">
        <v>1607</v>
      </c>
      <c r="C1081" t="s">
        <v>222</v>
      </c>
      <c r="D1081">
        <v>2.5</v>
      </c>
      <c r="E1081" t="s">
        <v>632</v>
      </c>
      <c r="F1081" t="s">
        <v>1638</v>
      </c>
      <c r="G1081" t="s">
        <v>905</v>
      </c>
      <c r="H1081" t="s">
        <v>1611</v>
      </c>
      <c r="I1081">
        <v>0.17004</v>
      </c>
      <c r="J1081">
        <v>1.8088E-2</v>
      </c>
      <c r="K1081">
        <v>44.722000000000001</v>
      </c>
      <c r="L1081">
        <v>1998.8</v>
      </c>
      <c r="M1081">
        <v>25.843</v>
      </c>
      <c r="N1081">
        <v>2732.8</v>
      </c>
      <c r="O1081">
        <v>6.0514000000000001</v>
      </c>
      <c r="P1081">
        <v>1682.2</v>
      </c>
      <c r="Q1081">
        <v>-87608</v>
      </c>
      <c r="R1081">
        <v>0.61965000000000003</v>
      </c>
      <c r="S1081">
        <v>0.55252999999999997</v>
      </c>
      <c r="T1081">
        <v>225.19</v>
      </c>
      <c r="U1081">
        <v>182.41</v>
      </c>
      <c r="V1081">
        <v>0.52807000000000004</v>
      </c>
      <c r="W1081">
        <v>0.47564000000000001</v>
      </c>
      <c r="X1081">
        <v>250.84</v>
      </c>
      <c r="Y1081">
        <v>198.07</v>
      </c>
      <c r="Z1081">
        <v>0.55005000000000004</v>
      </c>
      <c r="AA1081">
        <v>0.50004999999999999</v>
      </c>
      <c r="AB1081">
        <v>244.93</v>
      </c>
      <c r="AC1081">
        <v>192.08</v>
      </c>
      <c r="AD1081">
        <v>21</v>
      </c>
      <c r="AE1081">
        <v>21</v>
      </c>
      <c r="AF1081">
        <v>1.1456999999999999</v>
      </c>
      <c r="AG1081">
        <v>0.56352000000000002</v>
      </c>
      <c r="AH1081">
        <v>0.58218999999999999</v>
      </c>
      <c r="AI1081">
        <v>21</v>
      </c>
      <c r="AJ1081">
        <v>5</v>
      </c>
      <c r="AK1081">
        <v>18</v>
      </c>
      <c r="AL1081">
        <v>1</v>
      </c>
      <c r="AM1081">
        <v>0</v>
      </c>
      <c r="AN1081">
        <v>0</v>
      </c>
      <c r="AO1081">
        <v>0.95418000000000003</v>
      </c>
      <c r="AP1081">
        <v>0</v>
      </c>
      <c r="AQ1081">
        <v>0</v>
      </c>
      <c r="AR1081" t="s">
        <v>94</v>
      </c>
      <c r="AS1081" t="s">
        <v>95</v>
      </c>
      <c r="AT1081" t="s">
        <v>95</v>
      </c>
      <c r="AU1081" t="s">
        <v>95</v>
      </c>
      <c r="AV1081" t="s">
        <v>95</v>
      </c>
      <c r="AW1081" t="s">
        <v>95</v>
      </c>
      <c r="AX1081" t="s">
        <v>95</v>
      </c>
      <c r="AY1081" t="s">
        <v>95</v>
      </c>
      <c r="AZ1081" t="s">
        <v>95</v>
      </c>
      <c r="BA1081" t="s">
        <v>94</v>
      </c>
      <c r="BB1081" t="s">
        <v>95</v>
      </c>
      <c r="BC1081" t="s">
        <v>94</v>
      </c>
      <c r="BD1081" t="s">
        <v>95</v>
      </c>
      <c r="BE1081">
        <v>2</v>
      </c>
      <c r="BI1081">
        <v>0</v>
      </c>
      <c r="BL1081">
        <v>1</v>
      </c>
      <c r="BM1081">
        <v>1</v>
      </c>
      <c r="BN1081">
        <v>0</v>
      </c>
      <c r="BO1081">
        <v>0</v>
      </c>
      <c r="BP1081">
        <v>0</v>
      </c>
      <c r="BQ1081">
        <v>0</v>
      </c>
      <c r="BY1081">
        <v>1194</v>
      </c>
      <c r="CG1081" s="4">
        <v>1</v>
      </c>
      <c r="CH1081" s="4">
        <v>1</v>
      </c>
      <c r="CI1081" s="5">
        <v>0</v>
      </c>
      <c r="CJ1081" s="5">
        <v>0</v>
      </c>
      <c r="CK1081" s="5">
        <v>0</v>
      </c>
      <c r="CL1081" s="5">
        <v>0</v>
      </c>
    </row>
    <row r="1082" spans="1:91" hidden="1" x14ac:dyDescent="0.2">
      <c r="A1082" t="s">
        <v>1814</v>
      </c>
      <c r="B1082" t="s">
        <v>1607</v>
      </c>
      <c r="C1082" t="s">
        <v>222</v>
      </c>
      <c r="D1082">
        <v>2.5</v>
      </c>
      <c r="E1082" t="s">
        <v>632</v>
      </c>
      <c r="F1082" t="s">
        <v>1640</v>
      </c>
      <c r="G1082" t="s">
        <v>905</v>
      </c>
      <c r="H1082" t="s">
        <v>1611</v>
      </c>
      <c r="I1082">
        <v>-0.17482</v>
      </c>
      <c r="J1082">
        <v>-1.1216E-2</v>
      </c>
      <c r="K1082">
        <v>-49.436999999999998</v>
      </c>
      <c r="L1082">
        <v>2026.5</v>
      </c>
      <c r="M1082">
        <v>-25.137</v>
      </c>
      <c r="N1082">
        <v>4536.3999999999996</v>
      </c>
      <c r="O1082">
        <v>6272.5</v>
      </c>
      <c r="P1082">
        <v>1972.6</v>
      </c>
      <c r="Q1082" s="1">
        <v>103510</v>
      </c>
      <c r="R1082">
        <v>0.36849999999999999</v>
      </c>
      <c r="S1082">
        <v>0.26878999999999997</v>
      </c>
      <c r="T1082">
        <v>525.29999999999995</v>
      </c>
      <c r="U1082">
        <v>426.69</v>
      </c>
      <c r="V1082">
        <v>0.22855</v>
      </c>
      <c r="W1082">
        <v>0.15140000000000001</v>
      </c>
      <c r="X1082">
        <v>580.59</v>
      </c>
      <c r="Y1082">
        <v>466.47</v>
      </c>
      <c r="Z1082">
        <v>0.24610000000000001</v>
      </c>
      <c r="AA1082">
        <v>0.17071</v>
      </c>
      <c r="AB1082">
        <v>573.95000000000005</v>
      </c>
      <c r="AC1082">
        <v>459.08</v>
      </c>
      <c r="AD1082">
        <v>23</v>
      </c>
      <c r="AE1082">
        <v>23</v>
      </c>
      <c r="AF1082">
        <v>1.2137</v>
      </c>
      <c r="AG1082">
        <v>0.74972000000000005</v>
      </c>
      <c r="AH1082">
        <v>0.46403</v>
      </c>
      <c r="AI1082">
        <v>23</v>
      </c>
      <c r="AJ1082">
        <v>15</v>
      </c>
      <c r="AK1082">
        <v>1</v>
      </c>
      <c r="AL1082">
        <v>1</v>
      </c>
      <c r="AM1082">
        <v>0</v>
      </c>
      <c r="AN1082">
        <v>0</v>
      </c>
      <c r="AO1082">
        <v>0.96523999999999999</v>
      </c>
      <c r="AP1082">
        <v>0</v>
      </c>
      <c r="AQ1082">
        <v>0</v>
      </c>
      <c r="AR1082" t="s">
        <v>94</v>
      </c>
      <c r="AS1082" t="s">
        <v>95</v>
      </c>
      <c r="AT1082" t="s">
        <v>95</v>
      </c>
      <c r="AU1082" t="s">
        <v>95</v>
      </c>
      <c r="AV1082" t="s">
        <v>95</v>
      </c>
      <c r="AW1082" t="s">
        <v>95</v>
      </c>
      <c r="AX1082" t="s">
        <v>95</v>
      </c>
      <c r="AY1082" t="s">
        <v>95</v>
      </c>
      <c r="AZ1082" t="s">
        <v>94</v>
      </c>
      <c r="BA1082" t="s">
        <v>94</v>
      </c>
      <c r="BB1082" t="s">
        <v>94</v>
      </c>
      <c r="BC1082" t="s">
        <v>94</v>
      </c>
      <c r="BD1082" t="s">
        <v>94</v>
      </c>
      <c r="BE1082">
        <v>4</v>
      </c>
      <c r="BG1082" t="s">
        <v>1430</v>
      </c>
      <c r="BI1082">
        <v>0</v>
      </c>
      <c r="BL1082">
        <v>1</v>
      </c>
      <c r="BM1082">
        <v>1</v>
      </c>
      <c r="BN1082">
        <v>0</v>
      </c>
      <c r="BO1082">
        <v>0</v>
      </c>
      <c r="BP1082">
        <v>0</v>
      </c>
      <c r="BQ1082">
        <v>1</v>
      </c>
      <c r="BY1082">
        <v>1195</v>
      </c>
      <c r="CG1082" s="4">
        <v>1</v>
      </c>
      <c r="CH1082" s="4">
        <v>1</v>
      </c>
      <c r="CI1082" s="5">
        <v>0</v>
      </c>
      <c r="CJ1082" s="5">
        <v>0</v>
      </c>
      <c r="CK1082" s="5">
        <v>0</v>
      </c>
      <c r="CL1082" s="5">
        <v>1</v>
      </c>
    </row>
    <row r="1083" spans="1:91" hidden="1" x14ac:dyDescent="0.2">
      <c r="A1083" t="s">
        <v>1815</v>
      </c>
      <c r="B1083" t="s">
        <v>1607</v>
      </c>
      <c r="C1083" t="s">
        <v>222</v>
      </c>
      <c r="D1083">
        <v>3.5</v>
      </c>
      <c r="E1083" t="s">
        <v>317</v>
      </c>
      <c r="F1083" t="s">
        <v>318</v>
      </c>
      <c r="G1083" t="s">
        <v>319</v>
      </c>
      <c r="H1083" t="s">
        <v>1611</v>
      </c>
      <c r="I1083">
        <v>0.11706</v>
      </c>
      <c r="J1083">
        <v>7.5263999999999998E-2</v>
      </c>
      <c r="K1083">
        <v>1.1166</v>
      </c>
      <c r="L1083">
        <v>2019</v>
      </c>
      <c r="M1083">
        <v>37.54</v>
      </c>
      <c r="N1083">
        <v>80.617000000000004</v>
      </c>
      <c r="O1083">
        <v>5.8738000000000001</v>
      </c>
      <c r="P1083">
        <v>1994</v>
      </c>
      <c r="Q1083">
        <v>-2219.1999999999998</v>
      </c>
      <c r="R1083">
        <v>0.99248999999999998</v>
      </c>
      <c r="S1083">
        <v>0.99194000000000004</v>
      </c>
      <c r="T1083">
        <v>1.3471</v>
      </c>
      <c r="U1083">
        <v>1.0083</v>
      </c>
      <c r="V1083">
        <v>0.98028999999999999</v>
      </c>
      <c r="W1083">
        <v>0.97935000000000005</v>
      </c>
      <c r="X1083">
        <v>2.1825000000000001</v>
      </c>
      <c r="Y1083">
        <v>1.6867000000000001</v>
      </c>
      <c r="Z1083">
        <v>0.87012</v>
      </c>
      <c r="AA1083">
        <v>0.86392999999999998</v>
      </c>
      <c r="AB1083">
        <v>5.6026999999999996</v>
      </c>
      <c r="AC1083">
        <v>5.0129999999999999</v>
      </c>
      <c r="AD1083">
        <v>45</v>
      </c>
      <c r="AE1083">
        <v>43</v>
      </c>
      <c r="AF1083">
        <v>0.60780999999999996</v>
      </c>
      <c r="AG1083">
        <v>1.2404E-2</v>
      </c>
      <c r="AH1083">
        <v>0.59540999999999999</v>
      </c>
      <c r="AI1083">
        <v>43</v>
      </c>
      <c r="AJ1083">
        <v>1</v>
      </c>
      <c r="AK1083">
        <v>42</v>
      </c>
      <c r="AL1083">
        <v>0</v>
      </c>
      <c r="AM1083">
        <v>0</v>
      </c>
      <c r="AN1083">
        <v>0</v>
      </c>
      <c r="AO1083">
        <v>0.94410000000000005</v>
      </c>
      <c r="AP1083">
        <v>0</v>
      </c>
      <c r="AQ1083">
        <v>1</v>
      </c>
      <c r="AR1083" t="s">
        <v>95</v>
      </c>
      <c r="AS1083" t="s">
        <v>95</v>
      </c>
      <c r="AT1083" t="s">
        <v>95</v>
      </c>
      <c r="AU1083" t="s">
        <v>95</v>
      </c>
      <c r="AV1083" t="s">
        <v>95</v>
      </c>
      <c r="AW1083" t="s">
        <v>95</v>
      </c>
      <c r="AX1083" t="s">
        <v>95</v>
      </c>
      <c r="AY1083" t="s">
        <v>95</v>
      </c>
      <c r="AZ1083" t="s">
        <v>95</v>
      </c>
      <c r="BA1083" t="s">
        <v>95</v>
      </c>
      <c r="BB1083" t="s">
        <v>95</v>
      </c>
      <c r="BC1083" t="s">
        <v>95</v>
      </c>
      <c r="BD1083" t="s">
        <v>95</v>
      </c>
      <c r="BI1083">
        <v>0</v>
      </c>
      <c r="BJ1083" t="s">
        <v>137</v>
      </c>
      <c r="BK1083" t="s">
        <v>133</v>
      </c>
      <c r="BL1083">
        <v>1</v>
      </c>
      <c r="BM1083">
        <v>1</v>
      </c>
      <c r="BN1083">
        <v>0</v>
      </c>
      <c r="BO1083">
        <v>0</v>
      </c>
      <c r="BP1083">
        <v>0</v>
      </c>
      <c r="BQ1083">
        <v>1</v>
      </c>
      <c r="BY1083">
        <v>1196</v>
      </c>
      <c r="CG1083" s="4">
        <v>1</v>
      </c>
      <c r="CH1083" s="4">
        <v>1</v>
      </c>
      <c r="CI1083" s="5">
        <v>0</v>
      </c>
      <c r="CJ1083" s="5">
        <v>0</v>
      </c>
      <c r="CK1083" s="5">
        <v>0</v>
      </c>
      <c r="CL1083" s="5">
        <v>1</v>
      </c>
    </row>
    <row r="1084" spans="1:91" hidden="1" x14ac:dyDescent="0.2">
      <c r="A1084" t="s">
        <v>1816</v>
      </c>
      <c r="B1084" t="s">
        <v>1607</v>
      </c>
      <c r="C1084" t="s">
        <v>222</v>
      </c>
      <c r="D1084">
        <v>3.5</v>
      </c>
      <c r="E1084" t="s">
        <v>317</v>
      </c>
      <c r="F1084" t="s">
        <v>321</v>
      </c>
      <c r="G1084" t="s">
        <v>322</v>
      </c>
      <c r="H1084" t="s">
        <v>1611</v>
      </c>
      <c r="I1084">
        <v>0.21589</v>
      </c>
      <c r="J1084">
        <v>5.8611000000000002E-3</v>
      </c>
      <c r="K1084">
        <v>5.2305999999999998E-2</v>
      </c>
      <c r="L1084">
        <v>2003.3</v>
      </c>
      <c r="M1084">
        <v>20.355</v>
      </c>
      <c r="N1084">
        <v>2.1547999999999998</v>
      </c>
      <c r="O1084">
        <v>1554.3</v>
      </c>
      <c r="P1084" s="1">
        <v>157530</v>
      </c>
      <c r="Q1084">
        <v>-103.63</v>
      </c>
      <c r="R1084">
        <v>0.28047</v>
      </c>
      <c r="S1084">
        <v>0.22781999999999999</v>
      </c>
      <c r="T1084">
        <v>1.1701999999999999</v>
      </c>
      <c r="U1084">
        <v>0.83487999999999996</v>
      </c>
      <c r="V1084">
        <v>-0.62299000000000004</v>
      </c>
      <c r="W1084">
        <v>-0.70026999999999995</v>
      </c>
      <c r="X1084">
        <v>1.7575000000000001</v>
      </c>
      <c r="Y1084">
        <v>1.0889</v>
      </c>
      <c r="Z1084">
        <v>0.24246000000000001</v>
      </c>
      <c r="AA1084">
        <v>0.20638999999999999</v>
      </c>
      <c r="AB1084">
        <v>1.2007000000000001</v>
      </c>
      <c r="AC1084">
        <v>0.87658999999999998</v>
      </c>
      <c r="AD1084">
        <v>45</v>
      </c>
      <c r="AE1084">
        <v>26</v>
      </c>
      <c r="AF1084">
        <v>2.3203999999999998</v>
      </c>
      <c r="AG1084">
        <v>0.46406999999999998</v>
      </c>
      <c r="AH1084">
        <v>1.8563000000000001</v>
      </c>
      <c r="AI1084">
        <v>42</v>
      </c>
      <c r="AJ1084">
        <v>11</v>
      </c>
      <c r="AK1084">
        <v>41</v>
      </c>
      <c r="AL1084">
        <v>1</v>
      </c>
      <c r="AM1084">
        <v>0</v>
      </c>
      <c r="AN1084">
        <v>1</v>
      </c>
      <c r="AO1084">
        <v>0.51078999999999997</v>
      </c>
      <c r="AP1084">
        <v>0</v>
      </c>
      <c r="AQ1084">
        <v>1</v>
      </c>
      <c r="AR1084" t="s">
        <v>96</v>
      </c>
      <c r="AS1084" t="s">
        <v>95</v>
      </c>
      <c r="AT1084" t="s">
        <v>95</v>
      </c>
      <c r="AU1084" t="s">
        <v>94</v>
      </c>
      <c r="AV1084" t="s">
        <v>94</v>
      </c>
      <c r="AW1084" t="s">
        <v>94</v>
      </c>
      <c r="AX1084" t="s">
        <v>94</v>
      </c>
      <c r="AY1084" t="s">
        <v>95</v>
      </c>
      <c r="AZ1084" t="s">
        <v>94</v>
      </c>
      <c r="BA1084" t="s">
        <v>96</v>
      </c>
      <c r="BB1084" t="s">
        <v>94</v>
      </c>
      <c r="BC1084" t="s">
        <v>96</v>
      </c>
      <c r="BD1084" t="s">
        <v>94</v>
      </c>
      <c r="BI1084">
        <v>0</v>
      </c>
      <c r="BJ1084" t="s">
        <v>132</v>
      </c>
      <c r="BK1084" t="s">
        <v>133</v>
      </c>
      <c r="BL1084">
        <v>0</v>
      </c>
      <c r="BM1084">
        <v>1</v>
      </c>
      <c r="BN1084">
        <v>0</v>
      </c>
      <c r="BO1084">
        <v>0</v>
      </c>
      <c r="BP1084">
        <v>0</v>
      </c>
      <c r="BQ1084">
        <v>0</v>
      </c>
      <c r="BY1084">
        <v>1197</v>
      </c>
      <c r="CG1084" s="4">
        <v>0</v>
      </c>
      <c r="CH1084" s="4">
        <v>1</v>
      </c>
      <c r="CI1084" s="5">
        <v>0</v>
      </c>
      <c r="CJ1084" s="5">
        <v>0</v>
      </c>
      <c r="CK1084" s="5">
        <v>0</v>
      </c>
      <c r="CL1084" s="5">
        <v>0</v>
      </c>
    </row>
    <row r="1085" spans="1:91" hidden="1" x14ac:dyDescent="0.2">
      <c r="A1085" t="s">
        <v>1817</v>
      </c>
      <c r="B1085" t="s">
        <v>1607</v>
      </c>
      <c r="C1085" t="s">
        <v>222</v>
      </c>
      <c r="D1085">
        <v>3.5</v>
      </c>
      <c r="E1085" t="s">
        <v>317</v>
      </c>
      <c r="F1085" t="s">
        <v>325</v>
      </c>
      <c r="G1085" t="s">
        <v>326</v>
      </c>
      <c r="H1085" t="s">
        <v>1611</v>
      </c>
      <c r="I1085">
        <v>1.4489000000000001</v>
      </c>
      <c r="J1085">
        <v>1.5755000000000002E-2</v>
      </c>
      <c r="K1085">
        <v>0.15598999999999999</v>
      </c>
      <c r="L1085">
        <v>2015</v>
      </c>
      <c r="M1085">
        <v>3.0329000000000002</v>
      </c>
      <c r="N1085">
        <v>7.0258000000000003</v>
      </c>
      <c r="O1085">
        <v>1552</v>
      </c>
      <c r="P1085" s="1">
        <v>157760</v>
      </c>
      <c r="Q1085">
        <v>-310.68</v>
      </c>
      <c r="R1085">
        <v>0.80984</v>
      </c>
      <c r="S1085">
        <v>0.79593000000000003</v>
      </c>
      <c r="T1085">
        <v>1.2847</v>
      </c>
      <c r="U1085">
        <v>0.58806999999999998</v>
      </c>
      <c r="V1085">
        <v>-0.30320000000000003</v>
      </c>
      <c r="W1085">
        <v>-0.36525000000000002</v>
      </c>
      <c r="X1085">
        <v>3.3632</v>
      </c>
      <c r="Y1085">
        <v>1.6222000000000001</v>
      </c>
      <c r="Z1085">
        <v>0.47288000000000002</v>
      </c>
      <c r="AA1085">
        <v>0.44778000000000001</v>
      </c>
      <c r="AB1085">
        <v>2.1389999999999998</v>
      </c>
      <c r="AC1085">
        <v>1.6424000000000001</v>
      </c>
      <c r="AD1085">
        <v>45</v>
      </c>
      <c r="AE1085">
        <v>17</v>
      </c>
      <c r="AF1085">
        <v>1.5657000000000001</v>
      </c>
      <c r="AG1085">
        <v>0.14233000000000001</v>
      </c>
      <c r="AH1085">
        <v>1.4233</v>
      </c>
      <c r="AI1085">
        <v>26</v>
      </c>
      <c r="AJ1085">
        <v>5</v>
      </c>
      <c r="AK1085">
        <v>25</v>
      </c>
      <c r="AL1085">
        <v>1</v>
      </c>
      <c r="AM1085">
        <v>0</v>
      </c>
      <c r="AN1085">
        <v>1</v>
      </c>
      <c r="AO1085">
        <v>0.88997999999999999</v>
      </c>
      <c r="AP1085">
        <v>0</v>
      </c>
      <c r="AQ1085">
        <v>1</v>
      </c>
      <c r="AR1085" t="s">
        <v>95</v>
      </c>
      <c r="AS1085" t="s">
        <v>95</v>
      </c>
      <c r="AT1085" t="s">
        <v>95</v>
      </c>
      <c r="AU1085" t="s">
        <v>94</v>
      </c>
      <c r="AV1085" t="s">
        <v>94</v>
      </c>
      <c r="AW1085" t="s">
        <v>94</v>
      </c>
      <c r="AX1085" t="s">
        <v>95</v>
      </c>
      <c r="AY1085" t="s">
        <v>95</v>
      </c>
      <c r="AZ1085" t="s">
        <v>95</v>
      </c>
      <c r="BA1085" t="s">
        <v>94</v>
      </c>
      <c r="BB1085" t="s">
        <v>94</v>
      </c>
      <c r="BC1085" t="s">
        <v>94</v>
      </c>
      <c r="BD1085" t="s">
        <v>94</v>
      </c>
      <c r="BI1085">
        <v>0</v>
      </c>
      <c r="BJ1085" t="s">
        <v>132</v>
      </c>
      <c r="BK1085" t="s">
        <v>133</v>
      </c>
      <c r="BL1085">
        <v>0</v>
      </c>
      <c r="BM1085">
        <v>1</v>
      </c>
      <c r="BN1085">
        <v>0</v>
      </c>
      <c r="BO1085">
        <v>0</v>
      </c>
      <c r="BP1085">
        <v>0</v>
      </c>
      <c r="BQ1085">
        <v>0</v>
      </c>
      <c r="BY1085">
        <v>1198</v>
      </c>
      <c r="CG1085" s="4">
        <v>0</v>
      </c>
      <c r="CH1085" s="4">
        <v>1</v>
      </c>
      <c r="CI1085" s="5">
        <v>0</v>
      </c>
      <c r="CJ1085" s="5">
        <v>0</v>
      </c>
      <c r="CK1085" s="5">
        <v>0</v>
      </c>
      <c r="CL1085" s="5">
        <v>0</v>
      </c>
    </row>
    <row r="1086" spans="1:91" hidden="1" x14ac:dyDescent="0.2">
      <c r="A1086" t="s">
        <v>1818</v>
      </c>
      <c r="B1086" t="s">
        <v>1607</v>
      </c>
      <c r="C1086" t="s">
        <v>222</v>
      </c>
      <c r="D1086">
        <v>3.5</v>
      </c>
      <c r="E1086" t="s">
        <v>317</v>
      </c>
      <c r="F1086" t="s">
        <v>328</v>
      </c>
      <c r="G1086" t="s">
        <v>329</v>
      </c>
      <c r="H1086" t="s">
        <v>1611</v>
      </c>
      <c r="I1086">
        <v>20.771999999999998</v>
      </c>
      <c r="J1086">
        <v>0.13294</v>
      </c>
      <c r="K1086">
        <v>0.86987999999999999</v>
      </c>
      <c r="L1086">
        <v>2020.1</v>
      </c>
      <c r="M1086">
        <v>0.21154999999999999</v>
      </c>
      <c r="N1086">
        <v>71.02</v>
      </c>
      <c r="O1086">
        <v>7.3978000000000002</v>
      </c>
      <c r="P1086">
        <v>2009.2</v>
      </c>
      <c r="Q1086">
        <v>-1733.5</v>
      </c>
      <c r="R1086">
        <v>0.26605000000000001</v>
      </c>
      <c r="S1086">
        <v>0.21235000000000001</v>
      </c>
      <c r="T1086">
        <v>32.848999999999997</v>
      </c>
      <c r="U1086">
        <v>9.6968999999999994</v>
      </c>
      <c r="V1086">
        <v>0.13946</v>
      </c>
      <c r="W1086">
        <v>9.8480999999999999E-2</v>
      </c>
      <c r="X1086">
        <v>35.569000000000003</v>
      </c>
      <c r="Y1086">
        <v>11.448</v>
      </c>
      <c r="Z1086">
        <v>8.6812E-2</v>
      </c>
      <c r="AA1086">
        <v>4.3326999999999997E-2</v>
      </c>
      <c r="AB1086">
        <v>36.640999999999998</v>
      </c>
      <c r="AC1086">
        <v>13.926</v>
      </c>
      <c r="AD1086">
        <v>45</v>
      </c>
      <c r="AE1086">
        <v>14</v>
      </c>
      <c r="AF1086">
        <v>3.6623000000000001</v>
      </c>
      <c r="AG1086">
        <v>3.4665999999999998E-3</v>
      </c>
      <c r="AH1086">
        <v>3.6587999999999998</v>
      </c>
      <c r="AI1086">
        <v>16</v>
      </c>
      <c r="AJ1086">
        <v>2</v>
      </c>
      <c r="AK1086">
        <v>15</v>
      </c>
      <c r="AL1086">
        <v>1</v>
      </c>
      <c r="AM1086">
        <v>0</v>
      </c>
      <c r="AN1086">
        <v>1</v>
      </c>
      <c r="AO1086">
        <v>0.13467000000000001</v>
      </c>
      <c r="AP1086">
        <v>0</v>
      </c>
      <c r="AQ1086">
        <v>0</v>
      </c>
      <c r="AR1086" t="s">
        <v>96</v>
      </c>
      <c r="AS1086" t="s">
        <v>95</v>
      </c>
      <c r="AT1086" t="s">
        <v>95</v>
      </c>
      <c r="AU1086" t="s">
        <v>94</v>
      </c>
      <c r="AV1086" t="s">
        <v>94</v>
      </c>
      <c r="AW1086" t="s">
        <v>94</v>
      </c>
      <c r="AX1086" t="s">
        <v>94</v>
      </c>
      <c r="AY1086" t="s">
        <v>95</v>
      </c>
      <c r="AZ1086" t="s">
        <v>94</v>
      </c>
      <c r="BA1086" t="s">
        <v>96</v>
      </c>
      <c r="BB1086" t="s">
        <v>94</v>
      </c>
      <c r="BC1086" t="s">
        <v>96</v>
      </c>
      <c r="BD1086" t="s">
        <v>94</v>
      </c>
      <c r="BI1086">
        <v>0</v>
      </c>
      <c r="BJ1086" t="s">
        <v>132</v>
      </c>
      <c r="BK1086" t="s">
        <v>133</v>
      </c>
      <c r="BL1086">
        <v>1</v>
      </c>
      <c r="BM1086">
        <v>1</v>
      </c>
      <c r="BN1086">
        <v>0</v>
      </c>
      <c r="BO1086">
        <v>0</v>
      </c>
      <c r="BP1086">
        <v>0</v>
      </c>
      <c r="BQ1086">
        <v>0</v>
      </c>
      <c r="BY1086">
        <v>1199</v>
      </c>
      <c r="CG1086" s="4">
        <v>1</v>
      </c>
      <c r="CH1086" s="4">
        <v>1</v>
      </c>
      <c r="CI1086" s="5">
        <v>0</v>
      </c>
      <c r="CJ1086" s="5">
        <v>0</v>
      </c>
      <c r="CK1086" s="5">
        <v>0</v>
      </c>
      <c r="CL1086" s="5">
        <v>0</v>
      </c>
    </row>
    <row r="1087" spans="1:91" hidden="1" x14ac:dyDescent="0.2">
      <c r="A1087" t="s">
        <v>1819</v>
      </c>
      <c r="B1087" t="s">
        <v>1607</v>
      </c>
      <c r="C1087" t="s">
        <v>222</v>
      </c>
      <c r="D1087">
        <v>3.5</v>
      </c>
      <c r="E1087" t="s">
        <v>317</v>
      </c>
      <c r="F1087" t="s">
        <v>331</v>
      </c>
      <c r="G1087" t="s">
        <v>329</v>
      </c>
      <c r="H1087" t="s">
        <v>1611</v>
      </c>
      <c r="I1087">
        <v>1.0912999999999999</v>
      </c>
      <c r="J1087">
        <v>6.6422999999999996E-2</v>
      </c>
      <c r="K1087">
        <v>4.0410000000000004</v>
      </c>
      <c r="L1087">
        <v>2012.8</v>
      </c>
      <c r="M1087">
        <v>4.0269000000000004</v>
      </c>
      <c r="N1087">
        <v>168.68</v>
      </c>
      <c r="O1087">
        <v>0.51932</v>
      </c>
      <c r="P1087">
        <v>1937</v>
      </c>
      <c r="Q1087">
        <v>-8040.8</v>
      </c>
      <c r="R1087">
        <v>0.27576000000000001</v>
      </c>
      <c r="S1087">
        <v>0.22277</v>
      </c>
      <c r="T1087">
        <v>107.38</v>
      </c>
      <c r="U1087">
        <v>48.54</v>
      </c>
      <c r="V1087">
        <v>0.16374</v>
      </c>
      <c r="W1087">
        <v>0.12392</v>
      </c>
      <c r="X1087">
        <v>115.39</v>
      </c>
      <c r="Y1087">
        <v>62.052</v>
      </c>
      <c r="Z1087">
        <v>0.17299</v>
      </c>
      <c r="AA1087">
        <v>0.13361000000000001</v>
      </c>
      <c r="AB1087">
        <v>114.75</v>
      </c>
      <c r="AC1087">
        <v>64.665000000000006</v>
      </c>
      <c r="AD1087">
        <v>45</v>
      </c>
      <c r="AE1087">
        <v>22</v>
      </c>
      <c r="AF1087">
        <v>4.2641999999999998</v>
      </c>
      <c r="AG1087">
        <v>4.4463E-4</v>
      </c>
      <c r="AH1087">
        <v>4.2637</v>
      </c>
      <c r="AI1087">
        <v>24</v>
      </c>
      <c r="AJ1087">
        <v>8</v>
      </c>
      <c r="AK1087">
        <v>0</v>
      </c>
      <c r="AL1087">
        <v>1</v>
      </c>
      <c r="AM1087">
        <v>0</v>
      </c>
      <c r="AN1087">
        <v>1</v>
      </c>
      <c r="AO1087">
        <v>0.21179999999999999</v>
      </c>
      <c r="AP1087">
        <v>0</v>
      </c>
      <c r="AQ1087">
        <v>0</v>
      </c>
      <c r="AR1087" t="s">
        <v>96</v>
      </c>
      <c r="AS1087" t="s">
        <v>95</v>
      </c>
      <c r="AT1087" t="s">
        <v>95</v>
      </c>
      <c r="AU1087" t="s">
        <v>94</v>
      </c>
      <c r="AV1087" t="s">
        <v>94</v>
      </c>
      <c r="AW1087" t="s">
        <v>94</v>
      </c>
      <c r="AX1087" t="s">
        <v>94</v>
      </c>
      <c r="AY1087" t="s">
        <v>95</v>
      </c>
      <c r="AZ1087" t="s">
        <v>94</v>
      </c>
      <c r="BA1087" t="s">
        <v>96</v>
      </c>
      <c r="BB1087" t="s">
        <v>94</v>
      </c>
      <c r="BC1087" t="s">
        <v>96</v>
      </c>
      <c r="BD1087" t="s">
        <v>94</v>
      </c>
      <c r="BI1087">
        <v>0</v>
      </c>
      <c r="BJ1087" t="s">
        <v>132</v>
      </c>
      <c r="BK1087" t="s">
        <v>133</v>
      </c>
      <c r="BL1087">
        <v>0</v>
      </c>
      <c r="BM1087">
        <v>1</v>
      </c>
      <c r="BN1087">
        <v>0</v>
      </c>
      <c r="BO1087">
        <v>0</v>
      </c>
      <c r="BP1087">
        <v>0</v>
      </c>
      <c r="BQ1087">
        <v>0</v>
      </c>
      <c r="BY1087">
        <v>1200</v>
      </c>
      <c r="CG1087" s="4">
        <v>0</v>
      </c>
      <c r="CH1087" s="4">
        <v>1</v>
      </c>
      <c r="CI1087" s="5">
        <v>0</v>
      </c>
      <c r="CJ1087" s="5">
        <v>0</v>
      </c>
      <c r="CK1087" s="5">
        <v>0</v>
      </c>
      <c r="CL1087" s="5">
        <v>0</v>
      </c>
    </row>
    <row r="1088" spans="1:91" hidden="1" x14ac:dyDescent="0.2">
      <c r="A1088" t="s">
        <v>1820</v>
      </c>
      <c r="B1088" t="s">
        <v>1607</v>
      </c>
      <c r="C1088" t="s">
        <v>222</v>
      </c>
      <c r="D1088">
        <v>3.5</v>
      </c>
      <c r="E1088" t="s">
        <v>317</v>
      </c>
      <c r="F1088" t="s">
        <v>333</v>
      </c>
      <c r="G1088" t="s">
        <v>326</v>
      </c>
      <c r="H1088" t="s">
        <v>1611</v>
      </c>
      <c r="I1088">
        <v>0.93784000000000001</v>
      </c>
      <c r="J1088">
        <v>2.4361000000000001E-2</v>
      </c>
      <c r="K1088">
        <v>0.24743000000000001</v>
      </c>
      <c r="L1088">
        <v>2014.2</v>
      </c>
      <c r="M1088">
        <v>4.6856999999999998</v>
      </c>
      <c r="N1088">
        <v>10.449</v>
      </c>
      <c r="O1088">
        <v>1550.3</v>
      </c>
      <c r="P1088" s="1">
        <v>157940</v>
      </c>
      <c r="Q1088">
        <v>-492.6</v>
      </c>
      <c r="R1088">
        <v>0.82247000000000003</v>
      </c>
      <c r="S1088">
        <v>0.80947999999999998</v>
      </c>
      <c r="T1088">
        <v>1.7902</v>
      </c>
      <c r="U1088">
        <v>0.92359000000000002</v>
      </c>
      <c r="V1088">
        <v>-0.42064000000000001</v>
      </c>
      <c r="W1088">
        <v>-0.48829</v>
      </c>
      <c r="X1088">
        <v>5.0640000000000001</v>
      </c>
      <c r="Y1088">
        <v>2.7555999999999998</v>
      </c>
      <c r="Z1088">
        <v>0.57203999999999999</v>
      </c>
      <c r="AA1088">
        <v>0.55166000000000004</v>
      </c>
      <c r="AB1088">
        <v>2.7793999999999999</v>
      </c>
      <c r="AC1088">
        <v>2.2801</v>
      </c>
      <c r="AD1088">
        <v>45</v>
      </c>
      <c r="AE1088">
        <v>24</v>
      </c>
      <c r="AF1088">
        <v>1.3398000000000001</v>
      </c>
      <c r="AG1088">
        <v>9.5702999999999996E-2</v>
      </c>
      <c r="AH1088">
        <v>1.2441</v>
      </c>
      <c r="AI1088">
        <v>26</v>
      </c>
      <c r="AJ1088">
        <v>5</v>
      </c>
      <c r="AK1088">
        <v>25</v>
      </c>
      <c r="AL1088">
        <v>1</v>
      </c>
      <c r="AM1088">
        <v>0</v>
      </c>
      <c r="AN1088">
        <v>1</v>
      </c>
      <c r="AO1088">
        <v>0.91854000000000002</v>
      </c>
      <c r="AP1088">
        <v>0</v>
      </c>
      <c r="AQ1088">
        <v>1</v>
      </c>
      <c r="AR1088" t="s">
        <v>95</v>
      </c>
      <c r="AS1088" t="s">
        <v>95</v>
      </c>
      <c r="AT1088" t="s">
        <v>95</v>
      </c>
      <c r="AU1088" t="s">
        <v>94</v>
      </c>
      <c r="AV1088" t="s">
        <v>94</v>
      </c>
      <c r="AW1088" t="s">
        <v>94</v>
      </c>
      <c r="AX1088" t="s">
        <v>95</v>
      </c>
      <c r="AY1088" t="s">
        <v>95</v>
      </c>
      <c r="AZ1088" t="s">
        <v>95</v>
      </c>
      <c r="BA1088" t="s">
        <v>94</v>
      </c>
      <c r="BB1088" t="s">
        <v>94</v>
      </c>
      <c r="BC1088" t="s">
        <v>94</v>
      </c>
      <c r="BD1088" t="s">
        <v>94</v>
      </c>
      <c r="BI1088">
        <v>0</v>
      </c>
      <c r="BJ1088" t="s">
        <v>132</v>
      </c>
      <c r="BK1088" t="s">
        <v>133</v>
      </c>
      <c r="BL1088">
        <v>1</v>
      </c>
      <c r="BM1088">
        <v>1</v>
      </c>
      <c r="BN1088">
        <v>0</v>
      </c>
      <c r="BO1088">
        <v>0</v>
      </c>
      <c r="BP1088">
        <v>0</v>
      </c>
      <c r="BQ1088">
        <v>0</v>
      </c>
      <c r="BY1088">
        <v>1201</v>
      </c>
      <c r="CG1088" s="4">
        <v>1</v>
      </c>
      <c r="CH1088" s="4">
        <v>1</v>
      </c>
      <c r="CI1088" s="5">
        <v>0</v>
      </c>
      <c r="CJ1088" s="5">
        <v>0</v>
      </c>
      <c r="CK1088" s="5">
        <v>0</v>
      </c>
      <c r="CL1088" s="5">
        <v>0</v>
      </c>
    </row>
    <row r="1089" spans="1:90" hidden="1" x14ac:dyDescent="0.2">
      <c r="A1089" t="s">
        <v>1821</v>
      </c>
      <c r="B1089" t="s">
        <v>1607</v>
      </c>
      <c r="C1089" t="s">
        <v>222</v>
      </c>
      <c r="D1089">
        <v>3.5</v>
      </c>
      <c r="E1089" t="s">
        <v>317</v>
      </c>
      <c r="F1089" t="s">
        <v>335</v>
      </c>
      <c r="G1089" t="s">
        <v>336</v>
      </c>
      <c r="H1089" t="s">
        <v>1611</v>
      </c>
      <c r="I1089">
        <v>0.11371000000000001</v>
      </c>
      <c r="J1089">
        <v>9.2338000000000003E-2</v>
      </c>
      <c r="K1089">
        <v>14.409000000000001</v>
      </c>
      <c r="L1089">
        <v>2028.4</v>
      </c>
      <c r="M1089">
        <v>38.646999999999998</v>
      </c>
      <c r="N1089">
        <v>1943.1</v>
      </c>
      <c r="O1089">
        <v>4.1577000000000003E-2</v>
      </c>
      <c r="P1089">
        <v>1917.7</v>
      </c>
      <c r="Q1089">
        <v>-28661</v>
      </c>
      <c r="R1089">
        <v>0.99946999999999997</v>
      </c>
      <c r="S1089">
        <v>0.99943000000000004</v>
      </c>
      <c r="T1089">
        <v>4.7667999999999999</v>
      </c>
      <c r="U1089">
        <v>3.7847</v>
      </c>
      <c r="V1089">
        <v>0.99690999999999996</v>
      </c>
      <c r="W1089">
        <v>0.99675999999999998</v>
      </c>
      <c r="X1089">
        <v>11.477</v>
      </c>
      <c r="Y1089">
        <v>9.5736000000000008</v>
      </c>
      <c r="Z1089">
        <v>0.82150999999999996</v>
      </c>
      <c r="AA1089">
        <v>0.81301000000000001</v>
      </c>
      <c r="AB1089">
        <v>87.224000000000004</v>
      </c>
      <c r="AC1089">
        <v>73.695999999999998</v>
      </c>
      <c r="AD1089">
        <v>45</v>
      </c>
      <c r="AE1089">
        <v>43</v>
      </c>
      <c r="AF1089">
        <v>0.37569000000000002</v>
      </c>
      <c r="AG1089">
        <v>5.1464000000000002E-4</v>
      </c>
      <c r="AH1089">
        <v>0.37517</v>
      </c>
      <c r="AI1089">
        <v>43</v>
      </c>
      <c r="AJ1089">
        <v>0</v>
      </c>
      <c r="AK1089">
        <v>42</v>
      </c>
      <c r="AL1089">
        <v>0</v>
      </c>
      <c r="AM1089">
        <v>0</v>
      </c>
      <c r="AN1089">
        <v>0</v>
      </c>
      <c r="AO1089">
        <v>0.91957999999999995</v>
      </c>
      <c r="AP1089">
        <v>0</v>
      </c>
      <c r="AQ1089">
        <v>0</v>
      </c>
      <c r="AR1089" t="s">
        <v>95</v>
      </c>
      <c r="AS1089" t="s">
        <v>95</v>
      </c>
      <c r="AT1089" t="s">
        <v>95</v>
      </c>
      <c r="AU1089" t="s">
        <v>95</v>
      </c>
      <c r="AV1089" t="s">
        <v>95</v>
      </c>
      <c r="AW1089" t="s">
        <v>95</v>
      </c>
      <c r="AX1089" t="s">
        <v>95</v>
      </c>
      <c r="AY1089" t="s">
        <v>95</v>
      </c>
      <c r="AZ1089" t="s">
        <v>95</v>
      </c>
      <c r="BA1089" t="s">
        <v>95</v>
      </c>
      <c r="BB1089" t="s">
        <v>95</v>
      </c>
      <c r="BC1089" t="s">
        <v>95</v>
      </c>
      <c r="BD1089" t="s">
        <v>95</v>
      </c>
      <c r="BH1089" t="s">
        <v>389</v>
      </c>
      <c r="BI1089">
        <v>1</v>
      </c>
      <c r="BJ1089" t="s">
        <v>97</v>
      </c>
      <c r="BK1089" t="s">
        <v>337</v>
      </c>
      <c r="BL1089">
        <v>0</v>
      </c>
      <c r="BM1089">
        <v>0</v>
      </c>
      <c r="BN1089">
        <v>0</v>
      </c>
      <c r="BO1089">
        <v>0</v>
      </c>
      <c r="BP1089">
        <v>0</v>
      </c>
      <c r="BQ1089">
        <v>0</v>
      </c>
      <c r="BY1089">
        <v>1202</v>
      </c>
      <c r="CG1089" s="4">
        <v>0</v>
      </c>
      <c r="CH1089" s="4">
        <v>0</v>
      </c>
      <c r="CI1089" s="5">
        <v>0</v>
      </c>
      <c r="CJ1089" s="5">
        <v>0</v>
      </c>
      <c r="CK1089" s="5">
        <v>0</v>
      </c>
      <c r="CL1089" s="5">
        <v>0</v>
      </c>
    </row>
    <row r="1090" spans="1:90" hidden="1" x14ac:dyDescent="0.2">
      <c r="A1090" t="s">
        <v>1822</v>
      </c>
      <c r="B1090" t="s">
        <v>1607</v>
      </c>
      <c r="C1090" t="s">
        <v>222</v>
      </c>
      <c r="D1090">
        <v>3.5</v>
      </c>
      <c r="E1090" t="s">
        <v>317</v>
      </c>
      <c r="F1090" t="s">
        <v>339</v>
      </c>
      <c r="G1090" t="s">
        <v>340</v>
      </c>
      <c r="H1090" t="s">
        <v>1611</v>
      </c>
      <c r="I1090">
        <v>0.11199000000000001</v>
      </c>
      <c r="J1090">
        <v>7.8492000000000006E-2</v>
      </c>
      <c r="K1090">
        <v>1.0906</v>
      </c>
      <c r="L1090">
        <v>2021.1</v>
      </c>
      <c r="M1090">
        <v>39.24</v>
      </c>
      <c r="N1090">
        <v>91.415000000000006</v>
      </c>
      <c r="O1090">
        <v>2.6440999999999999</v>
      </c>
      <c r="P1090">
        <v>1984.5</v>
      </c>
      <c r="Q1090">
        <v>-2167.3000000000002</v>
      </c>
      <c r="R1090">
        <v>0.99278999999999995</v>
      </c>
      <c r="S1090">
        <v>0.99224000000000001</v>
      </c>
      <c r="T1090">
        <v>1.2661</v>
      </c>
      <c r="U1090">
        <v>0.97070000000000001</v>
      </c>
      <c r="V1090">
        <v>0.98502999999999996</v>
      </c>
      <c r="W1090">
        <v>0.98429999999999995</v>
      </c>
      <c r="X1090">
        <v>1.8240000000000001</v>
      </c>
      <c r="Y1090">
        <v>1.369</v>
      </c>
      <c r="Z1090">
        <v>0.86307</v>
      </c>
      <c r="AA1090">
        <v>0.85638999999999998</v>
      </c>
      <c r="AB1090">
        <v>5.5160999999999998</v>
      </c>
      <c r="AC1090">
        <v>4.8921999999999999</v>
      </c>
      <c r="AD1090">
        <v>44</v>
      </c>
      <c r="AE1090">
        <v>42</v>
      </c>
      <c r="AF1090">
        <v>0.53602000000000005</v>
      </c>
      <c r="AG1090">
        <v>1.0939000000000001E-2</v>
      </c>
      <c r="AH1090">
        <v>0.52507999999999999</v>
      </c>
      <c r="AI1090">
        <v>42</v>
      </c>
      <c r="AJ1090">
        <v>0</v>
      </c>
      <c r="AK1090">
        <v>41</v>
      </c>
      <c r="AL1090">
        <v>0</v>
      </c>
      <c r="AM1090">
        <v>0</v>
      </c>
      <c r="AN1090">
        <v>0</v>
      </c>
      <c r="AO1090">
        <v>0.93749000000000005</v>
      </c>
      <c r="AP1090">
        <v>0</v>
      </c>
      <c r="AQ1090">
        <v>1</v>
      </c>
      <c r="AR1090" t="s">
        <v>95</v>
      </c>
      <c r="AS1090" t="s">
        <v>95</v>
      </c>
      <c r="AT1090" t="s">
        <v>95</v>
      </c>
      <c r="AU1090" t="s">
        <v>95</v>
      </c>
      <c r="AV1090" t="s">
        <v>95</v>
      </c>
      <c r="AW1090" t="s">
        <v>95</v>
      </c>
      <c r="AX1090" t="s">
        <v>95</v>
      </c>
      <c r="AY1090" t="s">
        <v>95</v>
      </c>
      <c r="AZ1090" t="s">
        <v>95</v>
      </c>
      <c r="BA1090" t="s">
        <v>95</v>
      </c>
      <c r="BB1090" t="s">
        <v>95</v>
      </c>
      <c r="BC1090" t="s">
        <v>95</v>
      </c>
      <c r="BD1090" t="s">
        <v>95</v>
      </c>
      <c r="BH1090" t="s">
        <v>341</v>
      </c>
      <c r="BI1090">
        <v>1</v>
      </c>
      <c r="BJ1090" t="s">
        <v>97</v>
      </c>
      <c r="BK1090" t="s">
        <v>138</v>
      </c>
      <c r="BL1090">
        <v>0</v>
      </c>
      <c r="BM1090">
        <v>0</v>
      </c>
      <c r="BN1090">
        <v>0</v>
      </c>
      <c r="BO1090">
        <v>0</v>
      </c>
      <c r="BP1090">
        <v>0</v>
      </c>
      <c r="BQ1090">
        <v>0</v>
      </c>
      <c r="BY1090">
        <v>1203</v>
      </c>
      <c r="CG1090" s="4">
        <v>0</v>
      </c>
      <c r="CH1090" s="4">
        <v>0</v>
      </c>
      <c r="CI1090" s="5">
        <v>0</v>
      </c>
      <c r="CJ1090" s="5">
        <v>0</v>
      </c>
      <c r="CK1090" s="5">
        <v>0</v>
      </c>
      <c r="CL1090" s="5">
        <v>0</v>
      </c>
    </row>
    <row r="1091" spans="1:90" hidden="1" x14ac:dyDescent="0.2">
      <c r="A1091" t="s">
        <v>1823</v>
      </c>
      <c r="B1091" t="s">
        <v>1607</v>
      </c>
      <c r="C1091" t="s">
        <v>222</v>
      </c>
      <c r="D1091">
        <v>3.5</v>
      </c>
      <c r="E1091" t="s">
        <v>317</v>
      </c>
      <c r="F1091" t="s">
        <v>343</v>
      </c>
      <c r="G1091" t="s">
        <v>344</v>
      </c>
      <c r="H1091" t="s">
        <v>1611</v>
      </c>
      <c r="I1091">
        <v>0.11706</v>
      </c>
      <c r="J1091">
        <v>7.5263999999999998E-2</v>
      </c>
      <c r="K1091">
        <v>1.1166</v>
      </c>
      <c r="L1091">
        <v>2019</v>
      </c>
      <c r="M1091">
        <v>37.54</v>
      </c>
      <c r="N1091">
        <v>80.617000000000004</v>
      </c>
      <c r="O1091">
        <v>5.8738000000000001</v>
      </c>
      <c r="P1091">
        <v>1994</v>
      </c>
      <c r="Q1091">
        <v>-2219.1999999999998</v>
      </c>
      <c r="R1091">
        <v>0.99248999999999998</v>
      </c>
      <c r="S1091">
        <v>0.99194000000000004</v>
      </c>
      <c r="T1091">
        <v>1.3471</v>
      </c>
      <c r="U1091">
        <v>1.0083</v>
      </c>
      <c r="V1091">
        <v>0.98028999999999999</v>
      </c>
      <c r="W1091">
        <v>0.97935000000000005</v>
      </c>
      <c r="X1091">
        <v>2.1825000000000001</v>
      </c>
      <c r="Y1091">
        <v>1.6867000000000001</v>
      </c>
      <c r="Z1091">
        <v>0.87012</v>
      </c>
      <c r="AA1091">
        <v>0.86392999999999998</v>
      </c>
      <c r="AB1091">
        <v>5.6026999999999996</v>
      </c>
      <c r="AC1091">
        <v>5.0129999999999999</v>
      </c>
      <c r="AD1091">
        <v>45</v>
      </c>
      <c r="AE1091">
        <v>43</v>
      </c>
      <c r="AF1091">
        <v>0.60780999999999996</v>
      </c>
      <c r="AG1091">
        <v>1.2404E-2</v>
      </c>
      <c r="AH1091">
        <v>0.59540999999999999</v>
      </c>
      <c r="AI1091">
        <v>43</v>
      </c>
      <c r="AJ1091">
        <v>1</v>
      </c>
      <c r="AK1091">
        <v>42</v>
      </c>
      <c r="AL1091">
        <v>0</v>
      </c>
      <c r="AM1091">
        <v>0</v>
      </c>
      <c r="AN1091">
        <v>0</v>
      </c>
      <c r="AO1091">
        <v>0.94410000000000005</v>
      </c>
      <c r="AP1091">
        <v>0</v>
      </c>
      <c r="AQ1091">
        <v>1</v>
      </c>
      <c r="AR1091" t="s">
        <v>95</v>
      </c>
      <c r="AS1091" t="s">
        <v>95</v>
      </c>
      <c r="AT1091" t="s">
        <v>95</v>
      </c>
      <c r="AU1091" t="s">
        <v>95</v>
      </c>
      <c r="AV1091" t="s">
        <v>95</v>
      </c>
      <c r="AW1091" t="s">
        <v>95</v>
      </c>
      <c r="AX1091" t="s">
        <v>95</v>
      </c>
      <c r="AY1091" t="s">
        <v>95</v>
      </c>
      <c r="AZ1091" t="s">
        <v>95</v>
      </c>
      <c r="BA1091" t="s">
        <v>95</v>
      </c>
      <c r="BB1091" t="s">
        <v>95</v>
      </c>
      <c r="BC1091" t="s">
        <v>95</v>
      </c>
      <c r="BD1091" t="s">
        <v>95</v>
      </c>
      <c r="BH1091" t="s">
        <v>345</v>
      </c>
      <c r="BI1091">
        <v>1</v>
      </c>
      <c r="BJ1091" t="s">
        <v>97</v>
      </c>
      <c r="BK1091" t="s">
        <v>180</v>
      </c>
      <c r="BL1091">
        <v>0</v>
      </c>
      <c r="BM1091">
        <v>0</v>
      </c>
      <c r="BN1091">
        <v>0</v>
      </c>
      <c r="BO1091">
        <v>0</v>
      </c>
      <c r="BP1091">
        <v>0</v>
      </c>
      <c r="BQ1091">
        <v>0</v>
      </c>
      <c r="BY1091">
        <v>1204</v>
      </c>
      <c r="CG1091" s="4">
        <v>0</v>
      </c>
      <c r="CH1091" s="4">
        <v>0</v>
      </c>
      <c r="CI1091" s="5">
        <v>0</v>
      </c>
      <c r="CJ1091" s="5">
        <v>0</v>
      </c>
      <c r="CK1091" s="5">
        <v>0</v>
      </c>
      <c r="CL1091" s="5">
        <v>0</v>
      </c>
    </row>
    <row r="1092" spans="1:90" hidden="1" x14ac:dyDescent="0.2">
      <c r="A1092" t="s">
        <v>1824</v>
      </c>
      <c r="B1092" t="s">
        <v>1607</v>
      </c>
      <c r="C1092" t="s">
        <v>222</v>
      </c>
      <c r="D1092">
        <v>3.5</v>
      </c>
      <c r="E1092" t="s">
        <v>317</v>
      </c>
      <c r="F1092" t="s">
        <v>347</v>
      </c>
      <c r="G1092" t="s">
        <v>348</v>
      </c>
      <c r="H1092" t="s">
        <v>1611</v>
      </c>
      <c r="I1092">
        <v>0.13220000000000001</v>
      </c>
      <c r="J1092">
        <v>0.13217000000000001</v>
      </c>
      <c r="K1092">
        <v>5.1471000000000003E-2</v>
      </c>
      <c r="L1092">
        <v>2094.3000000000002</v>
      </c>
      <c r="M1092">
        <v>33.24</v>
      </c>
      <c r="N1092" s="1">
        <v>138870</v>
      </c>
      <c r="O1092">
        <v>3.7456999999999998</v>
      </c>
      <c r="P1092">
        <v>2014.8</v>
      </c>
      <c r="Q1092">
        <v>-102.01</v>
      </c>
      <c r="R1092">
        <v>0.33862999999999999</v>
      </c>
      <c r="S1092">
        <v>0.27022000000000002</v>
      </c>
      <c r="T1092">
        <v>0.83206999999999998</v>
      </c>
      <c r="U1092">
        <v>0.59257000000000004</v>
      </c>
      <c r="V1092">
        <v>0.33864</v>
      </c>
      <c r="W1092">
        <v>0.29454000000000002</v>
      </c>
      <c r="X1092">
        <v>0.83206999999999998</v>
      </c>
      <c r="Y1092">
        <v>0.59258999999999995</v>
      </c>
      <c r="Z1092">
        <v>0.22944999999999999</v>
      </c>
      <c r="AA1092">
        <v>0.17807999999999999</v>
      </c>
      <c r="AB1092">
        <v>0.89812999999999998</v>
      </c>
      <c r="AC1092">
        <v>0.64807000000000003</v>
      </c>
      <c r="AD1092">
        <v>33</v>
      </c>
      <c r="AE1092">
        <v>16</v>
      </c>
      <c r="AF1092" s="1">
        <v>3.6004999999999998E-5</v>
      </c>
      <c r="AG1092" s="1">
        <v>7.2011000000000004E-6</v>
      </c>
      <c r="AH1092" s="1">
        <v>2.8804000000000001E-5</v>
      </c>
      <c r="AI1092">
        <v>31</v>
      </c>
      <c r="AJ1092">
        <v>0</v>
      </c>
      <c r="AK1092">
        <v>30</v>
      </c>
      <c r="AL1092">
        <v>0</v>
      </c>
      <c r="AM1092">
        <v>0</v>
      </c>
      <c r="AN1092">
        <v>1</v>
      </c>
      <c r="AO1092">
        <v>0.36537999999999998</v>
      </c>
      <c r="AP1092">
        <v>0</v>
      </c>
      <c r="AQ1092">
        <v>1</v>
      </c>
      <c r="AR1092" t="s">
        <v>94</v>
      </c>
      <c r="AS1092" t="s">
        <v>95</v>
      </c>
      <c r="AT1092" t="s">
        <v>95</v>
      </c>
      <c r="AU1092" t="s">
        <v>94</v>
      </c>
      <c r="AV1092" t="s">
        <v>94</v>
      </c>
      <c r="AW1092" t="s">
        <v>94</v>
      </c>
      <c r="AX1092" t="s">
        <v>94</v>
      </c>
      <c r="AY1092" t="s">
        <v>94</v>
      </c>
      <c r="AZ1092" t="s">
        <v>94</v>
      </c>
      <c r="BA1092" t="s">
        <v>94</v>
      </c>
      <c r="BB1092" t="s">
        <v>94</v>
      </c>
      <c r="BC1092" t="s">
        <v>94</v>
      </c>
      <c r="BD1092" t="s">
        <v>94</v>
      </c>
      <c r="BH1092" t="s">
        <v>341</v>
      </c>
      <c r="BI1092">
        <v>1</v>
      </c>
      <c r="BJ1092" t="s">
        <v>97</v>
      </c>
      <c r="BK1092" t="s">
        <v>138</v>
      </c>
      <c r="BL1092">
        <v>0</v>
      </c>
      <c r="BM1092">
        <v>0</v>
      </c>
      <c r="BN1092">
        <v>0</v>
      </c>
      <c r="BO1092">
        <v>0</v>
      </c>
      <c r="BP1092">
        <v>0</v>
      </c>
      <c r="BQ1092">
        <v>0</v>
      </c>
      <c r="BY1092">
        <v>1205</v>
      </c>
      <c r="CG1092" s="4">
        <v>0</v>
      </c>
      <c r="CH1092" s="4">
        <v>0</v>
      </c>
      <c r="CI1092" s="5">
        <v>0</v>
      </c>
      <c r="CJ1092" s="5">
        <v>0</v>
      </c>
      <c r="CK1092" s="5">
        <v>0</v>
      </c>
      <c r="CL1092" s="5">
        <v>0</v>
      </c>
    </row>
    <row r="1093" spans="1:90" hidden="1" x14ac:dyDescent="0.2">
      <c r="A1093" t="s">
        <v>1825</v>
      </c>
      <c r="B1093" t="s">
        <v>1607</v>
      </c>
      <c r="C1093" t="s">
        <v>222</v>
      </c>
      <c r="D1093">
        <v>3.5</v>
      </c>
      <c r="E1093" t="s">
        <v>317</v>
      </c>
      <c r="F1093" t="s">
        <v>350</v>
      </c>
      <c r="G1093" t="s">
        <v>351</v>
      </c>
      <c r="H1093" t="s">
        <v>1611</v>
      </c>
      <c r="I1093">
        <v>0.41661999999999999</v>
      </c>
      <c r="J1093">
        <v>0.1772</v>
      </c>
      <c r="K1093">
        <v>1.1641999999999999</v>
      </c>
      <c r="L1093">
        <v>2019</v>
      </c>
      <c r="M1093">
        <v>10.548</v>
      </c>
      <c r="N1093">
        <v>84.183000000000007</v>
      </c>
      <c r="O1093">
        <v>4.7140000000000004</v>
      </c>
      <c r="P1093">
        <v>2007.7</v>
      </c>
      <c r="Q1093">
        <v>-2319.6999999999998</v>
      </c>
      <c r="R1093">
        <v>0.99739</v>
      </c>
      <c r="S1093">
        <v>0.99719000000000002</v>
      </c>
      <c r="T1093">
        <v>1.0660000000000001</v>
      </c>
      <c r="U1093">
        <v>0.69662000000000002</v>
      </c>
      <c r="V1093">
        <v>0.96936</v>
      </c>
      <c r="W1093">
        <v>0.96789999999999998</v>
      </c>
      <c r="X1093">
        <v>3.6496</v>
      </c>
      <c r="Y1093">
        <v>2.2362000000000002</v>
      </c>
      <c r="Z1093">
        <v>0.52583999999999997</v>
      </c>
      <c r="AA1093">
        <v>0.50326000000000004</v>
      </c>
      <c r="AB1093">
        <v>14.356999999999999</v>
      </c>
      <c r="AC1093">
        <v>11.702999999999999</v>
      </c>
      <c r="AD1093">
        <v>45</v>
      </c>
      <c r="AE1093">
        <v>26</v>
      </c>
      <c r="AF1093">
        <v>0.86716000000000004</v>
      </c>
      <c r="AG1093">
        <v>1.1879000000000001E-2</v>
      </c>
      <c r="AH1093">
        <v>0.85528000000000004</v>
      </c>
      <c r="AI1093">
        <v>26</v>
      </c>
      <c r="AJ1093">
        <v>0</v>
      </c>
      <c r="AK1093">
        <v>25</v>
      </c>
      <c r="AL1093">
        <v>0</v>
      </c>
      <c r="AM1093">
        <v>0</v>
      </c>
      <c r="AN1093">
        <v>1</v>
      </c>
      <c r="AO1093">
        <v>0.88327</v>
      </c>
      <c r="AP1093">
        <v>0</v>
      </c>
      <c r="AQ1093">
        <v>1</v>
      </c>
      <c r="AR1093" t="s">
        <v>95</v>
      </c>
      <c r="AS1093" t="s">
        <v>95</v>
      </c>
      <c r="AT1093" t="s">
        <v>95</v>
      </c>
      <c r="AU1093" t="s">
        <v>95</v>
      </c>
      <c r="AV1093" t="s">
        <v>95</v>
      </c>
      <c r="AW1093" t="s">
        <v>95</v>
      </c>
      <c r="AX1093" t="s">
        <v>95</v>
      </c>
      <c r="AY1093" t="s">
        <v>95</v>
      </c>
      <c r="AZ1093" t="s">
        <v>95</v>
      </c>
      <c r="BA1093" t="s">
        <v>95</v>
      </c>
      <c r="BB1093" t="s">
        <v>95</v>
      </c>
      <c r="BC1093" t="s">
        <v>95</v>
      </c>
      <c r="BD1093" t="s">
        <v>95</v>
      </c>
      <c r="BI1093">
        <v>0</v>
      </c>
      <c r="BJ1093" t="s">
        <v>137</v>
      </c>
      <c r="BK1093" t="s">
        <v>180</v>
      </c>
      <c r="BL1093">
        <v>1</v>
      </c>
      <c r="BM1093">
        <v>1</v>
      </c>
      <c r="BN1093">
        <v>0</v>
      </c>
      <c r="BO1093">
        <v>0</v>
      </c>
      <c r="BP1093">
        <v>0</v>
      </c>
      <c r="BQ1093">
        <v>0</v>
      </c>
      <c r="BY1093">
        <v>1206</v>
      </c>
      <c r="CG1093" s="4">
        <v>1</v>
      </c>
      <c r="CH1093" s="4">
        <v>1</v>
      </c>
      <c r="CI1093" s="5">
        <v>0</v>
      </c>
      <c r="CJ1093" s="5">
        <v>0</v>
      </c>
      <c r="CK1093" s="5">
        <v>0</v>
      </c>
      <c r="CL1093" s="5">
        <v>0</v>
      </c>
    </row>
    <row r="1094" spans="1:90" hidden="1" x14ac:dyDescent="0.2">
      <c r="A1094" t="s">
        <v>1826</v>
      </c>
      <c r="B1094" t="s">
        <v>1607</v>
      </c>
      <c r="C1094" t="s">
        <v>222</v>
      </c>
      <c r="D1094">
        <v>3.5</v>
      </c>
      <c r="E1094" t="s">
        <v>317</v>
      </c>
      <c r="F1094" t="s">
        <v>353</v>
      </c>
      <c r="G1094" t="s">
        <v>354</v>
      </c>
      <c r="H1094" t="s">
        <v>1611</v>
      </c>
      <c r="I1094">
        <v>0.63087000000000004</v>
      </c>
      <c r="J1094">
        <v>1.3979E-2</v>
      </c>
      <c r="K1094">
        <v>0.13621</v>
      </c>
      <c r="L1094">
        <v>2016.7</v>
      </c>
      <c r="M1094">
        <v>6.9657</v>
      </c>
      <c r="N1094">
        <v>13.301</v>
      </c>
      <c r="O1094">
        <v>1552.3</v>
      </c>
      <c r="P1094" s="1">
        <v>157720</v>
      </c>
      <c r="Q1094">
        <v>-271.25</v>
      </c>
      <c r="R1094">
        <v>0.94747999999999999</v>
      </c>
      <c r="S1094">
        <v>0.94311</v>
      </c>
      <c r="T1094">
        <v>0.58381000000000005</v>
      </c>
      <c r="U1094">
        <v>0.28266999999999998</v>
      </c>
      <c r="V1094">
        <v>-0.18643999999999999</v>
      </c>
      <c r="W1094">
        <v>-0.25057000000000001</v>
      </c>
      <c r="X1094">
        <v>2.7749000000000001</v>
      </c>
      <c r="Y1094">
        <v>1.1000000000000001</v>
      </c>
      <c r="Z1094">
        <v>0.38092999999999999</v>
      </c>
      <c r="AA1094">
        <v>0.34745999999999999</v>
      </c>
      <c r="AB1094">
        <v>2.0044</v>
      </c>
      <c r="AC1094">
        <v>1.4132</v>
      </c>
      <c r="AD1094">
        <v>40</v>
      </c>
      <c r="AE1094">
        <v>12</v>
      </c>
      <c r="AF1094">
        <v>0.82701000000000002</v>
      </c>
      <c r="AG1094">
        <v>7.5181999999999999E-2</v>
      </c>
      <c r="AH1094">
        <v>0.75182000000000004</v>
      </c>
      <c r="AI1094">
        <v>21</v>
      </c>
      <c r="AJ1094">
        <v>0</v>
      </c>
      <c r="AK1094">
        <v>20</v>
      </c>
      <c r="AL1094">
        <v>0</v>
      </c>
      <c r="AM1094">
        <v>0</v>
      </c>
      <c r="AN1094">
        <v>1</v>
      </c>
      <c r="AO1094">
        <v>0.71753</v>
      </c>
      <c r="AP1094">
        <v>0</v>
      </c>
      <c r="AQ1094">
        <v>1</v>
      </c>
      <c r="AR1094" t="s">
        <v>95</v>
      </c>
      <c r="AS1094" t="s">
        <v>95</v>
      </c>
      <c r="AT1094" t="s">
        <v>95</v>
      </c>
      <c r="AU1094" t="s">
        <v>94</v>
      </c>
      <c r="AV1094" t="s">
        <v>94</v>
      </c>
      <c r="AW1094" t="s">
        <v>94</v>
      </c>
      <c r="AX1094" t="s">
        <v>95</v>
      </c>
      <c r="AY1094" t="s">
        <v>95</v>
      </c>
      <c r="AZ1094" t="s">
        <v>95</v>
      </c>
      <c r="BA1094" t="s">
        <v>94</v>
      </c>
      <c r="BB1094" t="s">
        <v>94</v>
      </c>
      <c r="BC1094" t="s">
        <v>94</v>
      </c>
      <c r="BD1094" t="s">
        <v>94</v>
      </c>
      <c r="BH1094" t="s">
        <v>341</v>
      </c>
      <c r="BI1094">
        <v>1</v>
      </c>
      <c r="BJ1094" t="s">
        <v>97</v>
      </c>
      <c r="BK1094" t="s">
        <v>138</v>
      </c>
      <c r="BL1094">
        <v>0</v>
      </c>
      <c r="BM1094">
        <v>0</v>
      </c>
      <c r="BN1094">
        <v>0</v>
      </c>
      <c r="BO1094">
        <v>0</v>
      </c>
      <c r="BP1094">
        <v>0</v>
      </c>
      <c r="BQ1094">
        <v>0</v>
      </c>
      <c r="BY1094">
        <v>1207</v>
      </c>
      <c r="CG1094" s="4">
        <v>0</v>
      </c>
      <c r="CH1094" s="4">
        <v>0</v>
      </c>
      <c r="CI1094" s="5">
        <v>0</v>
      </c>
      <c r="CJ1094" s="5">
        <v>0</v>
      </c>
      <c r="CK1094" s="5">
        <v>0</v>
      </c>
      <c r="CL1094" s="5">
        <v>0</v>
      </c>
    </row>
    <row r="1095" spans="1:90" hidden="1" x14ac:dyDescent="0.2">
      <c r="A1095" t="s">
        <v>1827</v>
      </c>
      <c r="B1095" t="s">
        <v>1607</v>
      </c>
      <c r="C1095" t="s">
        <v>222</v>
      </c>
      <c r="D1095">
        <v>3.5</v>
      </c>
      <c r="E1095" t="s">
        <v>317</v>
      </c>
      <c r="F1095" t="s">
        <v>356</v>
      </c>
      <c r="G1095" t="s">
        <v>357</v>
      </c>
      <c r="H1095" t="s">
        <v>1611</v>
      </c>
      <c r="I1095">
        <v>3.6757</v>
      </c>
      <c r="J1095">
        <v>0.27714</v>
      </c>
      <c r="K1095">
        <v>4.3422999999999998</v>
      </c>
      <c r="L1095">
        <v>2020.3</v>
      </c>
      <c r="M1095">
        <v>1.1955</v>
      </c>
      <c r="N1095">
        <v>358.51</v>
      </c>
      <c r="O1095">
        <v>1.941E-3</v>
      </c>
      <c r="P1095">
        <v>1979.5</v>
      </c>
      <c r="Q1095">
        <v>-8656.2000000000007</v>
      </c>
      <c r="R1095">
        <v>0.98646999999999996</v>
      </c>
      <c r="S1095">
        <v>0.98548000000000002</v>
      </c>
      <c r="T1095">
        <v>11.558</v>
      </c>
      <c r="U1095">
        <v>4.5221999999999998</v>
      </c>
      <c r="V1095">
        <v>0.88575999999999999</v>
      </c>
      <c r="W1095">
        <v>0.88031999999999999</v>
      </c>
      <c r="X1095">
        <v>33.585999999999999</v>
      </c>
      <c r="Y1095">
        <v>15.26</v>
      </c>
      <c r="Z1095">
        <v>0.32208999999999999</v>
      </c>
      <c r="AA1095">
        <v>0.2898</v>
      </c>
      <c r="AB1095">
        <v>81.814999999999998</v>
      </c>
      <c r="AC1095">
        <v>58.878</v>
      </c>
      <c r="AD1095">
        <v>45</v>
      </c>
      <c r="AE1095">
        <v>17</v>
      </c>
      <c r="AF1095">
        <v>1.0028999999999999</v>
      </c>
      <c r="AG1095">
        <v>6.8672000000000004E-4</v>
      </c>
      <c r="AH1095">
        <v>1.0022</v>
      </c>
      <c r="AI1095">
        <v>17</v>
      </c>
      <c r="AJ1095">
        <v>1</v>
      </c>
      <c r="AK1095">
        <v>16</v>
      </c>
      <c r="AL1095">
        <v>0</v>
      </c>
      <c r="AM1095">
        <v>0</v>
      </c>
      <c r="AN1095">
        <v>1</v>
      </c>
      <c r="AO1095">
        <v>0.80408000000000002</v>
      </c>
      <c r="AP1095">
        <v>0</v>
      </c>
      <c r="AQ1095">
        <v>0</v>
      </c>
      <c r="AR1095" t="s">
        <v>95</v>
      </c>
      <c r="AS1095" t="s">
        <v>95</v>
      </c>
      <c r="AT1095" t="s">
        <v>95</v>
      </c>
      <c r="AU1095" t="s">
        <v>94</v>
      </c>
      <c r="AV1095" t="s">
        <v>95</v>
      </c>
      <c r="AW1095" t="s">
        <v>94</v>
      </c>
      <c r="AX1095" t="s">
        <v>95</v>
      </c>
      <c r="AY1095" t="s">
        <v>95</v>
      </c>
      <c r="AZ1095" t="s">
        <v>95</v>
      </c>
      <c r="BA1095" t="s">
        <v>94</v>
      </c>
      <c r="BB1095" t="s">
        <v>94</v>
      </c>
      <c r="BC1095" t="s">
        <v>94</v>
      </c>
      <c r="BD1095" t="s">
        <v>94</v>
      </c>
      <c r="BI1095">
        <v>0</v>
      </c>
      <c r="BJ1095" t="s">
        <v>137</v>
      </c>
      <c r="BK1095" t="s">
        <v>180</v>
      </c>
      <c r="BL1095">
        <v>1</v>
      </c>
      <c r="BM1095">
        <v>1</v>
      </c>
      <c r="BN1095">
        <v>0</v>
      </c>
      <c r="BO1095">
        <v>0</v>
      </c>
      <c r="BP1095">
        <v>0</v>
      </c>
      <c r="BQ1095">
        <v>0</v>
      </c>
      <c r="BY1095">
        <v>1208</v>
      </c>
      <c r="CG1095" s="4">
        <v>1</v>
      </c>
      <c r="CH1095" s="4">
        <v>1</v>
      </c>
      <c r="CI1095" s="5">
        <v>0</v>
      </c>
      <c r="CJ1095" s="5">
        <v>0</v>
      </c>
      <c r="CK1095" s="5">
        <v>0</v>
      </c>
      <c r="CL1095" s="5">
        <v>0</v>
      </c>
    </row>
    <row r="1096" spans="1:90" hidden="1" x14ac:dyDescent="0.2">
      <c r="A1096" t="s">
        <v>1828</v>
      </c>
      <c r="B1096" t="s">
        <v>1607</v>
      </c>
      <c r="C1096" t="s">
        <v>222</v>
      </c>
      <c r="D1096">
        <v>3.5</v>
      </c>
      <c r="E1096" t="s">
        <v>317</v>
      </c>
      <c r="F1096" t="s">
        <v>359</v>
      </c>
      <c r="G1096" t="s">
        <v>360</v>
      </c>
      <c r="H1096" t="s">
        <v>1611</v>
      </c>
      <c r="I1096">
        <v>2.5183</v>
      </c>
      <c r="J1096">
        <v>2.5182000000000002</v>
      </c>
      <c r="K1096">
        <v>1.0724</v>
      </c>
      <c r="L1096">
        <v>2024.9</v>
      </c>
      <c r="M1096">
        <v>1.7450000000000001</v>
      </c>
      <c r="N1096" s="1">
        <v>5284400</v>
      </c>
      <c r="O1096">
        <v>3.2891999999999999E-3</v>
      </c>
      <c r="P1096">
        <v>2016.5</v>
      </c>
      <c r="Q1096">
        <v>-2137.4</v>
      </c>
      <c r="R1096">
        <v>0.98926999999999998</v>
      </c>
      <c r="S1096">
        <v>0.98841999999999997</v>
      </c>
      <c r="T1096">
        <v>4.1079999999999997</v>
      </c>
      <c r="U1096">
        <v>1.4326000000000001</v>
      </c>
      <c r="V1096">
        <v>0.98926999999999998</v>
      </c>
      <c r="W1096">
        <v>0.98872000000000004</v>
      </c>
      <c r="X1096">
        <v>4.1079999999999997</v>
      </c>
      <c r="Y1096">
        <v>1.4326000000000001</v>
      </c>
      <c r="Z1096">
        <v>0.10745</v>
      </c>
      <c r="AA1096">
        <v>6.1682000000000001E-2</v>
      </c>
      <c r="AB1096">
        <v>37.463000000000001</v>
      </c>
      <c r="AC1096">
        <v>15.641</v>
      </c>
      <c r="AD1096">
        <v>42</v>
      </c>
      <c r="AE1096">
        <v>12</v>
      </c>
      <c r="AF1096" s="1">
        <v>4.922E-5</v>
      </c>
      <c r="AG1096" s="1">
        <v>4.6590000000000002E-8</v>
      </c>
      <c r="AH1096" s="1">
        <v>4.9174E-5</v>
      </c>
      <c r="AI1096">
        <v>14</v>
      </c>
      <c r="AJ1096">
        <v>0</v>
      </c>
      <c r="AK1096">
        <v>13</v>
      </c>
      <c r="AL1096">
        <v>0</v>
      </c>
      <c r="AM1096">
        <v>0</v>
      </c>
      <c r="AN1096">
        <v>1</v>
      </c>
      <c r="AO1096">
        <v>7.5773999999999994E-2</v>
      </c>
      <c r="AP1096">
        <v>0</v>
      </c>
      <c r="AQ1096">
        <v>0</v>
      </c>
      <c r="AR1096" t="s">
        <v>95</v>
      </c>
      <c r="AS1096" t="s">
        <v>95</v>
      </c>
      <c r="AT1096" t="s">
        <v>95</v>
      </c>
      <c r="AU1096" t="s">
        <v>94</v>
      </c>
      <c r="AV1096" t="s">
        <v>95</v>
      </c>
      <c r="AW1096" t="s">
        <v>94</v>
      </c>
      <c r="AX1096" t="s">
        <v>94</v>
      </c>
      <c r="AY1096" t="s">
        <v>94</v>
      </c>
      <c r="AZ1096" t="s">
        <v>94</v>
      </c>
      <c r="BA1096" t="s">
        <v>94</v>
      </c>
      <c r="BB1096" t="s">
        <v>94</v>
      </c>
      <c r="BC1096" t="s">
        <v>94</v>
      </c>
      <c r="BD1096" t="s">
        <v>94</v>
      </c>
      <c r="BH1096" t="s">
        <v>341</v>
      </c>
      <c r="BI1096">
        <v>1</v>
      </c>
      <c r="BJ1096" t="s">
        <v>97</v>
      </c>
      <c r="BK1096" t="s">
        <v>138</v>
      </c>
      <c r="BL1096">
        <v>0</v>
      </c>
      <c r="BM1096">
        <v>0</v>
      </c>
      <c r="BN1096">
        <v>0</v>
      </c>
      <c r="BO1096">
        <v>0</v>
      </c>
      <c r="BP1096">
        <v>0</v>
      </c>
      <c r="BQ1096">
        <v>0</v>
      </c>
      <c r="BY1096">
        <v>1209</v>
      </c>
      <c r="CG1096" s="4">
        <v>0</v>
      </c>
      <c r="CH1096" s="4">
        <v>0</v>
      </c>
      <c r="CI1096" s="5">
        <v>0</v>
      </c>
      <c r="CJ1096" s="5">
        <v>0</v>
      </c>
      <c r="CK1096" s="5">
        <v>0</v>
      </c>
      <c r="CL1096" s="5">
        <v>0</v>
      </c>
    </row>
    <row r="1097" spans="1:90" hidden="1" x14ac:dyDescent="0.2">
      <c r="A1097" t="s">
        <v>1829</v>
      </c>
      <c r="B1097" t="s">
        <v>1607</v>
      </c>
      <c r="C1097" t="s">
        <v>222</v>
      </c>
      <c r="D1097">
        <v>3.5</v>
      </c>
      <c r="E1097" t="s">
        <v>317</v>
      </c>
      <c r="F1097" t="s">
        <v>362</v>
      </c>
      <c r="G1097" t="s">
        <v>357</v>
      </c>
      <c r="H1097" t="s">
        <v>1611</v>
      </c>
      <c r="I1097">
        <v>0.37996999999999997</v>
      </c>
      <c r="J1097">
        <v>0.13383</v>
      </c>
      <c r="K1097">
        <v>44.527000000000001</v>
      </c>
      <c r="L1097">
        <v>2016.9</v>
      </c>
      <c r="M1097">
        <v>11.565</v>
      </c>
      <c r="N1097">
        <v>2489.3000000000002</v>
      </c>
      <c r="O1097">
        <v>2.8083999999999997E-4</v>
      </c>
      <c r="P1097">
        <v>1903.8</v>
      </c>
      <c r="Q1097">
        <v>-88691</v>
      </c>
      <c r="R1097">
        <v>0.98462000000000005</v>
      </c>
      <c r="S1097">
        <v>0.98348999999999998</v>
      </c>
      <c r="T1097">
        <v>90.409000000000006</v>
      </c>
      <c r="U1097">
        <v>53.713000000000001</v>
      </c>
      <c r="V1097">
        <v>0.94454000000000005</v>
      </c>
      <c r="W1097">
        <v>0.94189999999999996</v>
      </c>
      <c r="X1097">
        <v>171.68</v>
      </c>
      <c r="Y1097">
        <v>119.54</v>
      </c>
      <c r="Z1097">
        <v>0.62924999999999998</v>
      </c>
      <c r="AA1097">
        <v>0.61158999999999997</v>
      </c>
      <c r="AB1097">
        <v>443.88</v>
      </c>
      <c r="AC1097">
        <v>385.36</v>
      </c>
      <c r="AD1097">
        <v>45</v>
      </c>
      <c r="AE1097">
        <v>24</v>
      </c>
      <c r="AF1097">
        <v>0.89102000000000003</v>
      </c>
      <c r="AG1097">
        <v>2.9648000000000001E-2</v>
      </c>
      <c r="AH1097">
        <v>0.86136999999999997</v>
      </c>
      <c r="AI1097">
        <v>24</v>
      </c>
      <c r="AJ1097">
        <v>0</v>
      </c>
      <c r="AK1097">
        <v>23</v>
      </c>
      <c r="AL1097">
        <v>0</v>
      </c>
      <c r="AM1097">
        <v>0</v>
      </c>
      <c r="AN1097">
        <v>1</v>
      </c>
      <c r="AO1097">
        <v>0.91324000000000005</v>
      </c>
      <c r="AP1097">
        <v>0</v>
      </c>
      <c r="AQ1097">
        <v>0</v>
      </c>
      <c r="AR1097" t="s">
        <v>95</v>
      </c>
      <c r="AS1097" t="s">
        <v>95</v>
      </c>
      <c r="AT1097" t="s">
        <v>95</v>
      </c>
      <c r="AU1097" t="s">
        <v>95</v>
      </c>
      <c r="AV1097" t="s">
        <v>95</v>
      </c>
      <c r="AW1097" t="s">
        <v>95</v>
      </c>
      <c r="AX1097" t="s">
        <v>95</v>
      </c>
      <c r="AY1097" t="s">
        <v>95</v>
      </c>
      <c r="AZ1097" t="s">
        <v>95</v>
      </c>
      <c r="BA1097" t="s">
        <v>95</v>
      </c>
      <c r="BB1097" t="s">
        <v>95</v>
      </c>
      <c r="BC1097" t="s">
        <v>95</v>
      </c>
      <c r="BD1097" t="s">
        <v>95</v>
      </c>
      <c r="BI1097">
        <v>0</v>
      </c>
      <c r="BJ1097" t="s">
        <v>137</v>
      </c>
      <c r="BK1097" t="s">
        <v>180</v>
      </c>
      <c r="BL1097">
        <v>1</v>
      </c>
      <c r="BM1097">
        <v>1</v>
      </c>
      <c r="BN1097">
        <v>0</v>
      </c>
      <c r="BO1097">
        <v>0</v>
      </c>
      <c r="BP1097">
        <v>0</v>
      </c>
      <c r="BQ1097">
        <v>0</v>
      </c>
      <c r="BY1097">
        <v>1210</v>
      </c>
      <c r="CG1097" s="4">
        <v>1</v>
      </c>
      <c r="CH1097" s="4">
        <v>1</v>
      </c>
      <c r="CI1097" s="5">
        <v>0</v>
      </c>
      <c r="CJ1097" s="5">
        <v>0</v>
      </c>
      <c r="CK1097" s="5">
        <v>0</v>
      </c>
      <c r="CL1097" s="5">
        <v>0</v>
      </c>
    </row>
    <row r="1098" spans="1:90" hidden="1" x14ac:dyDescent="0.2">
      <c r="A1098" t="s">
        <v>1830</v>
      </c>
      <c r="B1098" t="s">
        <v>1607</v>
      </c>
      <c r="C1098" t="s">
        <v>222</v>
      </c>
      <c r="D1098">
        <v>3.5</v>
      </c>
      <c r="E1098" t="s">
        <v>317</v>
      </c>
      <c r="F1098" t="s">
        <v>364</v>
      </c>
      <c r="G1098" t="s">
        <v>360</v>
      </c>
      <c r="H1098" t="s">
        <v>1611</v>
      </c>
      <c r="I1098">
        <v>4.3879999999999999</v>
      </c>
      <c r="J1098">
        <v>4.3114999999999997</v>
      </c>
      <c r="K1098">
        <v>4.2880000000000003</v>
      </c>
      <c r="L1098">
        <v>2016.6</v>
      </c>
      <c r="M1098">
        <v>1.0015000000000001</v>
      </c>
      <c r="N1098">
        <v>10106</v>
      </c>
      <c r="O1098" s="1">
        <v>1.0877E-17</v>
      </c>
      <c r="P1098">
        <v>2005.4</v>
      </c>
      <c r="Q1098">
        <v>-8534.6</v>
      </c>
      <c r="R1098">
        <v>0.90761000000000003</v>
      </c>
      <c r="S1098">
        <v>0.89920999999999995</v>
      </c>
      <c r="T1098">
        <v>36.247999999999998</v>
      </c>
      <c r="U1098">
        <v>13.141999999999999</v>
      </c>
      <c r="V1098">
        <v>0.90761000000000003</v>
      </c>
      <c r="W1098">
        <v>0.90217000000000003</v>
      </c>
      <c r="X1098">
        <v>36.247999999999998</v>
      </c>
      <c r="Y1098">
        <v>13.141999999999999</v>
      </c>
      <c r="Z1098">
        <v>0.1474</v>
      </c>
      <c r="AA1098">
        <v>9.7242999999999996E-2</v>
      </c>
      <c r="AB1098">
        <v>110.11</v>
      </c>
      <c r="AC1098">
        <v>53.856000000000002</v>
      </c>
      <c r="AD1098">
        <v>37</v>
      </c>
      <c r="AE1098">
        <v>14</v>
      </c>
      <c r="AF1098">
        <v>7.1173E-2</v>
      </c>
      <c r="AG1098" s="1">
        <v>2.4362000000000002E-5</v>
      </c>
      <c r="AH1098">
        <v>7.1149000000000004E-2</v>
      </c>
      <c r="AI1098">
        <v>16</v>
      </c>
      <c r="AJ1098">
        <v>0</v>
      </c>
      <c r="AK1098">
        <v>8</v>
      </c>
      <c r="AL1098">
        <v>0</v>
      </c>
      <c r="AM1098">
        <v>1</v>
      </c>
      <c r="AN1098">
        <v>1</v>
      </c>
      <c r="AO1098">
        <v>3.8988000000000002E-2</v>
      </c>
      <c r="AP1098">
        <v>0</v>
      </c>
      <c r="AQ1098">
        <v>0</v>
      </c>
      <c r="AR1098" t="s">
        <v>95</v>
      </c>
      <c r="AS1098" t="s">
        <v>95</v>
      </c>
      <c r="AT1098" t="s">
        <v>95</v>
      </c>
      <c r="AU1098" t="s">
        <v>94</v>
      </c>
      <c r="AV1098" t="s">
        <v>94</v>
      </c>
      <c r="AW1098" t="s">
        <v>94</v>
      </c>
      <c r="AX1098" t="s">
        <v>94</v>
      </c>
      <c r="AY1098" t="s">
        <v>94</v>
      </c>
      <c r="AZ1098" t="s">
        <v>94</v>
      </c>
      <c r="BA1098" t="s">
        <v>94</v>
      </c>
      <c r="BB1098" t="s">
        <v>94</v>
      </c>
      <c r="BC1098" t="s">
        <v>94</v>
      </c>
      <c r="BD1098" t="s">
        <v>94</v>
      </c>
      <c r="BH1098" t="s">
        <v>341</v>
      </c>
      <c r="BI1098">
        <v>1</v>
      </c>
      <c r="BJ1098" t="s">
        <v>97</v>
      </c>
      <c r="BK1098" t="s">
        <v>138</v>
      </c>
      <c r="BL1098">
        <v>0</v>
      </c>
      <c r="BM1098">
        <v>0</v>
      </c>
      <c r="BN1098">
        <v>0</v>
      </c>
      <c r="BO1098">
        <v>0</v>
      </c>
      <c r="BP1098">
        <v>0</v>
      </c>
      <c r="BQ1098">
        <v>0</v>
      </c>
      <c r="BY1098">
        <v>1211</v>
      </c>
      <c r="CG1098" s="4">
        <v>0</v>
      </c>
      <c r="CH1098" s="4">
        <v>0</v>
      </c>
      <c r="CI1098" s="5">
        <v>0</v>
      </c>
      <c r="CJ1098" s="5">
        <v>0</v>
      </c>
      <c r="CK1098" s="5">
        <v>0</v>
      </c>
      <c r="CL1098" s="5">
        <v>0</v>
      </c>
    </row>
    <row r="1099" spans="1:90" hidden="1" x14ac:dyDescent="0.2">
      <c r="A1099" t="s">
        <v>1831</v>
      </c>
      <c r="B1099" t="s">
        <v>1607</v>
      </c>
      <c r="C1099" t="s">
        <v>222</v>
      </c>
      <c r="D1099">
        <v>3.5</v>
      </c>
      <c r="E1099" t="s">
        <v>317</v>
      </c>
      <c r="F1099" t="s">
        <v>366</v>
      </c>
      <c r="G1099" t="s">
        <v>351</v>
      </c>
      <c r="H1099" t="s">
        <v>1611</v>
      </c>
      <c r="I1099">
        <v>0.26118999999999998</v>
      </c>
      <c r="J1099">
        <v>0.14906</v>
      </c>
      <c r="K1099">
        <v>2.1627999999999998</v>
      </c>
      <c r="L1099">
        <v>2020.1</v>
      </c>
      <c r="M1099">
        <v>16.824999999999999</v>
      </c>
      <c r="N1099">
        <v>176.47</v>
      </c>
      <c r="O1099">
        <v>0.43776999999999999</v>
      </c>
      <c r="P1099">
        <v>1985.2</v>
      </c>
      <c r="Q1099">
        <v>-4308.3999999999996</v>
      </c>
      <c r="R1099">
        <v>0.99636999999999998</v>
      </c>
      <c r="S1099">
        <v>0.99611000000000005</v>
      </c>
      <c r="T1099">
        <v>2.1579000000000002</v>
      </c>
      <c r="U1099">
        <v>1.4134</v>
      </c>
      <c r="V1099">
        <v>0.98287000000000002</v>
      </c>
      <c r="W1099">
        <v>0.98204999999999998</v>
      </c>
      <c r="X1099">
        <v>4.6905999999999999</v>
      </c>
      <c r="Y1099">
        <v>3.1581000000000001</v>
      </c>
      <c r="Z1099">
        <v>0.61429999999999996</v>
      </c>
      <c r="AA1099">
        <v>0.59592999999999996</v>
      </c>
      <c r="AB1099">
        <v>22.257999999999999</v>
      </c>
      <c r="AC1099">
        <v>18.593</v>
      </c>
      <c r="AD1099">
        <v>45</v>
      </c>
      <c r="AE1099">
        <v>26</v>
      </c>
      <c r="AF1099">
        <v>0.70267000000000002</v>
      </c>
      <c r="AG1099">
        <v>5.6667000000000002E-3</v>
      </c>
      <c r="AH1099">
        <v>0.69701000000000002</v>
      </c>
      <c r="AI1099">
        <v>26</v>
      </c>
      <c r="AJ1099">
        <v>0</v>
      </c>
      <c r="AK1099">
        <v>25</v>
      </c>
      <c r="AL1099">
        <v>0</v>
      </c>
      <c r="AM1099">
        <v>0</v>
      </c>
      <c r="AN1099">
        <v>0</v>
      </c>
      <c r="AO1099">
        <v>0.89522000000000002</v>
      </c>
      <c r="AP1099">
        <v>0</v>
      </c>
      <c r="AQ1099">
        <v>0</v>
      </c>
      <c r="AR1099" t="s">
        <v>95</v>
      </c>
      <c r="AS1099" t="s">
        <v>95</v>
      </c>
      <c r="AT1099" t="s">
        <v>95</v>
      </c>
      <c r="AU1099" t="s">
        <v>95</v>
      </c>
      <c r="AV1099" t="s">
        <v>95</v>
      </c>
      <c r="AW1099" t="s">
        <v>95</v>
      </c>
      <c r="AX1099" t="s">
        <v>95</v>
      </c>
      <c r="AY1099" t="s">
        <v>95</v>
      </c>
      <c r="AZ1099" t="s">
        <v>95</v>
      </c>
      <c r="BA1099" t="s">
        <v>95</v>
      </c>
      <c r="BB1099" t="s">
        <v>95</v>
      </c>
      <c r="BC1099" t="s">
        <v>95</v>
      </c>
      <c r="BD1099" t="s">
        <v>95</v>
      </c>
      <c r="BI1099">
        <v>0</v>
      </c>
      <c r="BJ1099" t="s">
        <v>137</v>
      </c>
      <c r="BK1099" t="s">
        <v>180</v>
      </c>
      <c r="BL1099">
        <v>1</v>
      </c>
      <c r="BM1099">
        <v>1</v>
      </c>
      <c r="BN1099">
        <v>0</v>
      </c>
      <c r="BO1099">
        <v>0</v>
      </c>
      <c r="BP1099">
        <v>0</v>
      </c>
      <c r="BQ1099">
        <v>0</v>
      </c>
      <c r="BY1099">
        <v>1212</v>
      </c>
      <c r="CG1099" s="4">
        <v>1</v>
      </c>
      <c r="CH1099" s="4">
        <v>1</v>
      </c>
      <c r="CI1099" s="5">
        <v>0</v>
      </c>
      <c r="CJ1099" s="5">
        <v>0</v>
      </c>
      <c r="CK1099" s="5">
        <v>0</v>
      </c>
      <c r="CL1099" s="5">
        <v>0</v>
      </c>
    </row>
    <row r="1100" spans="1:90" hidden="1" x14ac:dyDescent="0.2">
      <c r="A1100" t="s">
        <v>1832</v>
      </c>
      <c r="B1100" t="s">
        <v>1607</v>
      </c>
      <c r="C1100" t="s">
        <v>222</v>
      </c>
      <c r="D1100">
        <v>3.5</v>
      </c>
      <c r="E1100" t="s">
        <v>317</v>
      </c>
      <c r="F1100" t="s">
        <v>368</v>
      </c>
      <c r="G1100" t="s">
        <v>354</v>
      </c>
      <c r="H1100" t="s">
        <v>1611</v>
      </c>
      <c r="I1100">
        <v>0.26444000000000001</v>
      </c>
      <c r="J1100">
        <v>2.1901E-2</v>
      </c>
      <c r="K1100">
        <v>0.21989</v>
      </c>
      <c r="L1100">
        <v>2021.4</v>
      </c>
      <c r="M1100">
        <v>16.617999999999999</v>
      </c>
      <c r="N1100">
        <v>41.183</v>
      </c>
      <c r="O1100">
        <v>1550.8</v>
      </c>
      <c r="P1100" s="1">
        <v>157880</v>
      </c>
      <c r="Q1100">
        <v>-437.71</v>
      </c>
      <c r="R1100">
        <v>0.91854000000000002</v>
      </c>
      <c r="S1100">
        <v>0.91176000000000001</v>
      </c>
      <c r="T1100">
        <v>1.0209999999999999</v>
      </c>
      <c r="U1100">
        <v>0.56623999999999997</v>
      </c>
      <c r="V1100">
        <v>-0.29713000000000001</v>
      </c>
      <c r="W1100">
        <v>-0.36724000000000001</v>
      </c>
      <c r="X1100">
        <v>4.0743</v>
      </c>
      <c r="Y1100">
        <v>1.95</v>
      </c>
      <c r="Z1100">
        <v>0.50343000000000004</v>
      </c>
      <c r="AA1100">
        <v>0.47659000000000001</v>
      </c>
      <c r="AB1100">
        <v>2.5209000000000001</v>
      </c>
      <c r="AC1100">
        <v>1.9316</v>
      </c>
      <c r="AD1100">
        <v>40</v>
      </c>
      <c r="AE1100">
        <v>19</v>
      </c>
      <c r="AF1100">
        <v>0.33994000000000002</v>
      </c>
      <c r="AG1100">
        <v>2.4282000000000001E-2</v>
      </c>
      <c r="AH1100">
        <v>0.31566</v>
      </c>
      <c r="AI1100">
        <v>21</v>
      </c>
      <c r="AJ1100">
        <v>0</v>
      </c>
      <c r="AK1100">
        <v>20</v>
      </c>
      <c r="AL1100">
        <v>0</v>
      </c>
      <c r="AM1100">
        <v>0</v>
      </c>
      <c r="AN1100">
        <v>1</v>
      </c>
      <c r="AO1100">
        <v>0.77259</v>
      </c>
      <c r="AP1100">
        <v>0</v>
      </c>
      <c r="AQ1100">
        <v>1</v>
      </c>
      <c r="AR1100" t="s">
        <v>95</v>
      </c>
      <c r="AS1100" t="s">
        <v>95</v>
      </c>
      <c r="AT1100" t="s">
        <v>95</v>
      </c>
      <c r="AU1100" t="s">
        <v>94</v>
      </c>
      <c r="AV1100" t="s">
        <v>95</v>
      </c>
      <c r="AW1100" t="s">
        <v>94</v>
      </c>
      <c r="AX1100" t="s">
        <v>95</v>
      </c>
      <c r="AY1100" t="s">
        <v>95</v>
      </c>
      <c r="AZ1100" t="s">
        <v>95</v>
      </c>
      <c r="BA1100" t="s">
        <v>94</v>
      </c>
      <c r="BB1100" t="s">
        <v>94</v>
      </c>
      <c r="BC1100" t="s">
        <v>94</v>
      </c>
      <c r="BD1100" t="s">
        <v>94</v>
      </c>
      <c r="BH1100" t="s">
        <v>341</v>
      </c>
      <c r="BI1100">
        <v>1</v>
      </c>
      <c r="BJ1100" t="s">
        <v>97</v>
      </c>
      <c r="BK1100" t="s">
        <v>138</v>
      </c>
      <c r="BL1100">
        <v>0</v>
      </c>
      <c r="BM1100">
        <v>0</v>
      </c>
      <c r="BN1100">
        <v>0</v>
      </c>
      <c r="BO1100">
        <v>0</v>
      </c>
      <c r="BP1100">
        <v>0</v>
      </c>
      <c r="BQ1100">
        <v>0</v>
      </c>
      <c r="BY1100">
        <v>1213</v>
      </c>
      <c r="CG1100" s="4">
        <v>0</v>
      </c>
      <c r="CH1100" s="4">
        <v>0</v>
      </c>
      <c r="CI1100" s="5">
        <v>0</v>
      </c>
      <c r="CJ1100" s="5">
        <v>0</v>
      </c>
      <c r="CK1100" s="5">
        <v>0</v>
      </c>
      <c r="CL1100" s="5">
        <v>0</v>
      </c>
    </row>
    <row r="1101" spans="1:90" hidden="1" x14ac:dyDescent="0.2">
      <c r="A1101" t="s">
        <v>1833</v>
      </c>
      <c r="B1101" t="s">
        <v>1607</v>
      </c>
      <c r="C1101" t="s">
        <v>222</v>
      </c>
      <c r="D1101">
        <v>4.0999999999999996</v>
      </c>
      <c r="E1101" t="s">
        <v>129</v>
      </c>
      <c r="F1101" t="s">
        <v>130</v>
      </c>
      <c r="G1101" t="s">
        <v>131</v>
      </c>
      <c r="H1101" t="s">
        <v>1611</v>
      </c>
      <c r="I1101">
        <v>-0.65534999999999999</v>
      </c>
      <c r="J1101">
        <v>-0.22381999999999999</v>
      </c>
      <c r="K1101">
        <v>-4.0450999999999997</v>
      </c>
      <c r="L1101">
        <v>2007.5</v>
      </c>
      <c r="M1101">
        <v>-6.7054999999999998</v>
      </c>
      <c r="N1101">
        <v>109.13</v>
      </c>
      <c r="O1101">
        <v>46.256</v>
      </c>
      <c r="P1101">
        <v>2007.7</v>
      </c>
      <c r="Q1101">
        <v>8172.5</v>
      </c>
      <c r="R1101">
        <v>0.92896000000000001</v>
      </c>
      <c r="S1101">
        <v>0.91642999999999997</v>
      </c>
      <c r="T1101">
        <v>8.0713000000000008</v>
      </c>
      <c r="U1101">
        <v>6.5095000000000001</v>
      </c>
      <c r="V1101">
        <v>0.91286999999999996</v>
      </c>
      <c r="W1101">
        <v>0.90319000000000005</v>
      </c>
      <c r="X1101">
        <v>8.9390000000000001</v>
      </c>
      <c r="Y1101">
        <v>7.2904999999999998</v>
      </c>
      <c r="Z1101">
        <v>0.65422000000000002</v>
      </c>
      <c r="AA1101">
        <v>0.61580000000000001</v>
      </c>
      <c r="AB1101">
        <v>17.806999999999999</v>
      </c>
      <c r="AC1101">
        <v>14.124000000000001</v>
      </c>
      <c r="AD1101">
        <v>21</v>
      </c>
      <c r="AE1101">
        <v>20</v>
      </c>
      <c r="AF1101">
        <v>0.91637000000000002</v>
      </c>
      <c r="AG1101">
        <v>1.0925000000000001E-2</v>
      </c>
      <c r="AH1101">
        <v>0.90544000000000002</v>
      </c>
      <c r="AI1101">
        <v>21</v>
      </c>
      <c r="AJ1101">
        <v>19</v>
      </c>
      <c r="AK1101">
        <v>3</v>
      </c>
      <c r="AL1101">
        <v>0</v>
      </c>
      <c r="AM1101">
        <v>1</v>
      </c>
      <c r="AN1101">
        <v>1</v>
      </c>
      <c r="AO1101">
        <v>0.85016000000000003</v>
      </c>
      <c r="AP1101">
        <v>0</v>
      </c>
      <c r="AQ1101">
        <v>1</v>
      </c>
      <c r="AR1101" t="s">
        <v>95</v>
      </c>
      <c r="AS1101" t="s">
        <v>95</v>
      </c>
      <c r="AT1101" t="s">
        <v>95</v>
      </c>
      <c r="AU1101" t="s">
        <v>94</v>
      </c>
      <c r="AV1101" t="s">
        <v>94</v>
      </c>
      <c r="AW1101" t="s">
        <v>94</v>
      </c>
      <c r="AX1101" t="s">
        <v>95</v>
      </c>
      <c r="AY1101" t="s">
        <v>95</v>
      </c>
      <c r="AZ1101" t="s">
        <v>95</v>
      </c>
      <c r="BA1101" t="s">
        <v>94</v>
      </c>
      <c r="BB1101" t="s">
        <v>94</v>
      </c>
      <c r="BC1101" t="s">
        <v>94</v>
      </c>
      <c r="BD1101" t="s">
        <v>94</v>
      </c>
      <c r="BH1101" t="s">
        <v>263</v>
      </c>
      <c r="BI1101">
        <v>0</v>
      </c>
      <c r="BJ1101" t="s">
        <v>137</v>
      </c>
      <c r="BK1101" t="s">
        <v>133</v>
      </c>
      <c r="BL1101">
        <v>1</v>
      </c>
      <c r="BM1101">
        <v>1</v>
      </c>
      <c r="BN1101">
        <v>0</v>
      </c>
      <c r="BO1101">
        <v>0</v>
      </c>
      <c r="BP1101">
        <v>0</v>
      </c>
      <c r="BQ1101">
        <v>1</v>
      </c>
      <c r="BY1101">
        <v>1214</v>
      </c>
      <c r="CG1101" s="4">
        <v>1</v>
      </c>
      <c r="CH1101" s="4">
        <v>1</v>
      </c>
      <c r="CI1101" s="5">
        <v>0</v>
      </c>
      <c r="CJ1101" s="5">
        <v>0</v>
      </c>
      <c r="CK1101" s="5">
        <v>0</v>
      </c>
      <c r="CL1101" s="5">
        <v>1</v>
      </c>
    </row>
    <row r="1102" spans="1:90" hidden="1" x14ac:dyDescent="0.2">
      <c r="A1102" t="s">
        <v>1834</v>
      </c>
      <c r="B1102" t="s">
        <v>1607</v>
      </c>
      <c r="C1102" t="s">
        <v>222</v>
      </c>
      <c r="D1102">
        <v>4.0999999999999996</v>
      </c>
      <c r="E1102" t="s">
        <v>129</v>
      </c>
      <c r="F1102" t="s">
        <v>135</v>
      </c>
      <c r="G1102" t="s">
        <v>136</v>
      </c>
      <c r="H1102" t="s">
        <v>1611</v>
      </c>
      <c r="K1102">
        <v>10.432</v>
      </c>
      <c r="Q1102">
        <v>-20817</v>
      </c>
      <c r="Z1102">
        <v>1</v>
      </c>
      <c r="AA1102">
        <v>1</v>
      </c>
      <c r="AB1102" s="1">
        <v>7.235E-13</v>
      </c>
      <c r="AC1102" s="1">
        <v>5.1159000000000004E-13</v>
      </c>
      <c r="AD1102">
        <v>2</v>
      </c>
      <c r="AE1102">
        <v>2</v>
      </c>
      <c r="AI1102">
        <v>2</v>
      </c>
      <c r="AJ1102">
        <v>0</v>
      </c>
      <c r="AK1102">
        <v>1</v>
      </c>
      <c r="AL1102">
        <v>0</v>
      </c>
      <c r="AM1102">
        <v>0</v>
      </c>
      <c r="AN1102">
        <v>0</v>
      </c>
      <c r="AO1102">
        <v>0.49697999999999998</v>
      </c>
      <c r="AP1102">
        <v>0</v>
      </c>
      <c r="AQ1102">
        <v>1</v>
      </c>
      <c r="AR1102" t="s">
        <v>96</v>
      </c>
      <c r="AS1102" t="s">
        <v>96</v>
      </c>
      <c r="AT1102" t="s">
        <v>95</v>
      </c>
      <c r="AU1102" t="s">
        <v>95</v>
      </c>
      <c r="AV1102" t="s">
        <v>95</v>
      </c>
      <c r="AW1102" t="s">
        <v>95</v>
      </c>
      <c r="AX1102" t="s">
        <v>94</v>
      </c>
      <c r="AY1102" t="s">
        <v>94</v>
      </c>
      <c r="AZ1102" t="s">
        <v>95</v>
      </c>
      <c r="BA1102" t="s">
        <v>96</v>
      </c>
      <c r="BB1102" t="s">
        <v>96</v>
      </c>
      <c r="BC1102" t="s">
        <v>96</v>
      </c>
      <c r="BD1102" t="s">
        <v>96</v>
      </c>
      <c r="BH1102" t="s">
        <v>189</v>
      </c>
      <c r="BI1102">
        <v>0</v>
      </c>
      <c r="BJ1102" t="s">
        <v>132</v>
      </c>
      <c r="BK1102" t="s">
        <v>138</v>
      </c>
      <c r="BL1102">
        <v>0</v>
      </c>
      <c r="BM1102">
        <v>0</v>
      </c>
      <c r="BN1102">
        <v>0</v>
      </c>
      <c r="BO1102">
        <v>0</v>
      </c>
      <c r="BP1102">
        <v>0</v>
      </c>
      <c r="BQ1102">
        <v>0</v>
      </c>
      <c r="BY1102">
        <v>1215</v>
      </c>
      <c r="CG1102" s="4">
        <v>0</v>
      </c>
      <c r="CH1102" s="4">
        <v>0</v>
      </c>
      <c r="CI1102" s="5">
        <v>0</v>
      </c>
      <c r="CJ1102" s="5">
        <v>0</v>
      </c>
      <c r="CK1102" s="5">
        <v>0</v>
      </c>
      <c r="CL1102" s="5">
        <v>0</v>
      </c>
    </row>
    <row r="1103" spans="1:90" hidden="1" x14ac:dyDescent="0.2">
      <c r="A1103" t="s">
        <v>1835</v>
      </c>
      <c r="B1103" t="s">
        <v>1607</v>
      </c>
      <c r="C1103" t="s">
        <v>222</v>
      </c>
      <c r="D1103">
        <v>4.5</v>
      </c>
      <c r="E1103" t="s">
        <v>1236</v>
      </c>
      <c r="F1103" t="s">
        <v>1662</v>
      </c>
      <c r="G1103" t="s">
        <v>1663</v>
      </c>
      <c r="H1103" t="s">
        <v>1611</v>
      </c>
      <c r="I1103">
        <v>-0.11082</v>
      </c>
      <c r="K1103">
        <v>-11603</v>
      </c>
      <c r="L1103">
        <v>2025.1</v>
      </c>
      <c r="M1103">
        <v>-39.654000000000003</v>
      </c>
      <c r="N1103" s="1">
        <v>735290</v>
      </c>
      <c r="Q1103" s="1">
        <v>23923000</v>
      </c>
      <c r="R1103">
        <v>0.69349000000000005</v>
      </c>
      <c r="S1103">
        <v>0.64509000000000005</v>
      </c>
      <c r="T1103">
        <v>52795</v>
      </c>
      <c r="U1103">
        <v>44213</v>
      </c>
      <c r="Z1103">
        <v>0.65137999999999996</v>
      </c>
      <c r="AA1103">
        <v>0.61651999999999996</v>
      </c>
      <c r="AB1103">
        <v>56304</v>
      </c>
      <c r="AC1103">
        <v>44747</v>
      </c>
      <c r="AD1103">
        <v>23</v>
      </c>
      <c r="AE1103">
        <v>23</v>
      </c>
      <c r="AF1103">
        <v>1.008</v>
      </c>
      <c r="AG1103">
        <v>0.62204000000000004</v>
      </c>
      <c r="AH1103">
        <v>0.38596999999999998</v>
      </c>
      <c r="AI1103">
        <v>23</v>
      </c>
      <c r="AJ1103">
        <v>20</v>
      </c>
      <c r="AK1103">
        <v>4</v>
      </c>
      <c r="AL1103">
        <v>0</v>
      </c>
      <c r="AM1103">
        <v>1</v>
      </c>
      <c r="AN1103">
        <v>0</v>
      </c>
      <c r="AO1103">
        <v>0.96236999999999995</v>
      </c>
      <c r="AP1103">
        <v>0</v>
      </c>
      <c r="AQ1103">
        <v>0</v>
      </c>
      <c r="AR1103" t="s">
        <v>94</v>
      </c>
      <c r="AS1103" t="s">
        <v>95</v>
      </c>
      <c r="AT1103" t="s">
        <v>95</v>
      </c>
      <c r="AU1103" t="s">
        <v>95</v>
      </c>
      <c r="AV1103" t="s">
        <v>95</v>
      </c>
      <c r="AW1103" t="s">
        <v>95</v>
      </c>
      <c r="AX1103" t="s">
        <v>95</v>
      </c>
      <c r="AY1103" t="s">
        <v>95</v>
      </c>
      <c r="AZ1103" t="s">
        <v>95</v>
      </c>
      <c r="BA1103" t="s">
        <v>94</v>
      </c>
      <c r="BB1103" t="s">
        <v>95</v>
      </c>
      <c r="BC1103" t="s">
        <v>94</v>
      </c>
      <c r="BD1103" t="s">
        <v>95</v>
      </c>
      <c r="BE1103">
        <v>2</v>
      </c>
      <c r="BI1103">
        <v>0</v>
      </c>
      <c r="BL1103">
        <v>1</v>
      </c>
      <c r="BM1103">
        <v>1</v>
      </c>
      <c r="BN1103">
        <v>0</v>
      </c>
      <c r="BO1103">
        <v>0</v>
      </c>
      <c r="BP1103">
        <v>0</v>
      </c>
      <c r="BQ1103">
        <v>1</v>
      </c>
      <c r="BY1103">
        <v>1216</v>
      </c>
      <c r="CG1103" s="4">
        <v>1</v>
      </c>
      <c r="CH1103" s="4">
        <v>1</v>
      </c>
      <c r="CI1103" s="5">
        <v>0</v>
      </c>
      <c r="CJ1103" s="5">
        <v>0</v>
      </c>
      <c r="CK1103" s="5">
        <v>0</v>
      </c>
      <c r="CL1103" s="5">
        <v>1</v>
      </c>
    </row>
    <row r="1104" spans="1:90" hidden="1" x14ac:dyDescent="0.2">
      <c r="A1104" t="s">
        <v>1836</v>
      </c>
      <c r="B1104" t="s">
        <v>1607</v>
      </c>
      <c r="C1104" t="s">
        <v>222</v>
      </c>
      <c r="D1104">
        <v>4.5</v>
      </c>
      <c r="E1104" t="s">
        <v>1236</v>
      </c>
      <c r="F1104" t="s">
        <v>1665</v>
      </c>
      <c r="G1104" t="s">
        <v>92</v>
      </c>
      <c r="H1104" t="s">
        <v>1611</v>
      </c>
      <c r="I1104">
        <v>-0.12357</v>
      </c>
      <c r="J1104">
        <v>9.3692000000000005E-4</v>
      </c>
      <c r="K1104">
        <v>-6.3528E-4</v>
      </c>
      <c r="L1104">
        <v>2025.3</v>
      </c>
      <c r="M1104">
        <v>-35.561999999999998</v>
      </c>
      <c r="N1104">
        <v>4.0853E-2</v>
      </c>
      <c r="O1104">
        <v>1555.2</v>
      </c>
      <c r="P1104" s="1">
        <v>157470</v>
      </c>
      <c r="Q1104">
        <v>1.3112999999999999</v>
      </c>
      <c r="R1104">
        <v>0.67901999999999996</v>
      </c>
      <c r="S1104">
        <v>0.62833000000000006</v>
      </c>
      <c r="T1104">
        <v>3.0259000000000002E-3</v>
      </c>
      <c r="U1104">
        <v>2.5095999999999999E-3</v>
      </c>
      <c r="V1104">
        <v>-39.917999999999999</v>
      </c>
      <c r="W1104">
        <v>-44.01</v>
      </c>
      <c r="X1104">
        <v>3.4164E-2</v>
      </c>
      <c r="Y1104">
        <v>3.3743000000000002E-2</v>
      </c>
      <c r="Z1104">
        <v>0.62253999999999998</v>
      </c>
      <c r="AA1104">
        <v>0.58479000000000003</v>
      </c>
      <c r="AB1104">
        <v>3.2813E-3</v>
      </c>
      <c r="AC1104">
        <v>2.5761E-3</v>
      </c>
      <c r="AD1104">
        <v>23</v>
      </c>
      <c r="AE1104">
        <v>23</v>
      </c>
      <c r="AF1104">
        <v>1.0256000000000001</v>
      </c>
      <c r="AG1104">
        <v>0.64132</v>
      </c>
      <c r="AH1104">
        <v>0.38429999999999997</v>
      </c>
      <c r="AI1104">
        <v>23</v>
      </c>
      <c r="AJ1104">
        <v>20</v>
      </c>
      <c r="AK1104">
        <v>3</v>
      </c>
      <c r="AL1104">
        <v>0</v>
      </c>
      <c r="AM1104">
        <v>1</v>
      </c>
      <c r="AN1104">
        <v>0</v>
      </c>
      <c r="AO1104">
        <v>0.96262999999999999</v>
      </c>
      <c r="AP1104">
        <v>1</v>
      </c>
      <c r="AQ1104">
        <v>1</v>
      </c>
      <c r="AR1104" t="s">
        <v>94</v>
      </c>
      <c r="AS1104" t="s">
        <v>95</v>
      </c>
      <c r="AT1104" t="s">
        <v>95</v>
      </c>
      <c r="AU1104" t="s">
        <v>95</v>
      </c>
      <c r="AV1104" t="s">
        <v>95</v>
      </c>
      <c r="AW1104" t="s">
        <v>95</v>
      </c>
      <c r="AX1104" t="s">
        <v>95</v>
      </c>
      <c r="AY1104" t="s">
        <v>95</v>
      </c>
      <c r="AZ1104" t="s">
        <v>95</v>
      </c>
      <c r="BA1104" t="s">
        <v>94</v>
      </c>
      <c r="BB1104" t="s">
        <v>95</v>
      </c>
      <c r="BC1104" t="s">
        <v>94</v>
      </c>
      <c r="BD1104" t="s">
        <v>95</v>
      </c>
      <c r="BE1104">
        <v>2</v>
      </c>
      <c r="BI1104">
        <v>0</v>
      </c>
      <c r="BL1104">
        <v>1</v>
      </c>
      <c r="BM1104">
        <v>1</v>
      </c>
      <c r="BN1104">
        <v>0</v>
      </c>
      <c r="BO1104">
        <v>0</v>
      </c>
      <c r="BP1104">
        <v>0</v>
      </c>
      <c r="BQ1104">
        <v>0</v>
      </c>
      <c r="BY1104">
        <v>1217</v>
      </c>
      <c r="CG1104" s="4">
        <v>1</v>
      </c>
      <c r="CH1104" s="4">
        <v>1</v>
      </c>
      <c r="CI1104" s="5">
        <v>0</v>
      </c>
      <c r="CJ1104" s="5">
        <v>0</v>
      </c>
      <c r="CK1104" s="5">
        <v>0</v>
      </c>
      <c r="CL1104" s="5">
        <v>0</v>
      </c>
    </row>
    <row r="1105" spans="1:92" hidden="1" x14ac:dyDescent="0.2">
      <c r="A1105" s="99" t="s">
        <v>3608</v>
      </c>
      <c r="B1105" s="99" t="s">
        <v>3609</v>
      </c>
      <c r="C1105" s="99" t="s">
        <v>1608</v>
      </c>
      <c r="D1105" s="99">
        <v>1.1000000000000001</v>
      </c>
      <c r="E1105" s="99" t="s">
        <v>90</v>
      </c>
      <c r="F1105" s="99" t="s">
        <v>3412</v>
      </c>
      <c r="G1105" s="99" t="s">
        <v>107</v>
      </c>
      <c r="H1105" s="99" t="s">
        <v>1841</v>
      </c>
      <c r="I1105" s="99">
        <v>-1.8268E-3</v>
      </c>
      <c r="J1105" s="99">
        <v>9.9997999999999992E-4</v>
      </c>
      <c r="K1105" s="100">
        <v>-6.9030000000000003E-8</v>
      </c>
      <c r="L1105" s="99">
        <v>-4041.7</v>
      </c>
      <c r="M1105" s="99">
        <v>-2405.6</v>
      </c>
      <c r="N1105" s="99">
        <v>5.2206000000000002E-2</v>
      </c>
      <c r="O1105" s="99">
        <v>922.96</v>
      </c>
      <c r="P1105" s="99">
        <v>94246</v>
      </c>
      <c r="Q1105" s="99">
        <v>1.5399000000000001E-4</v>
      </c>
      <c r="R1105" s="99">
        <v>-0.42929</v>
      </c>
      <c r="S1105" s="99">
        <v>-0.61572000000000005</v>
      </c>
      <c r="T1105" s="100">
        <v>2.6310000000000001E-5</v>
      </c>
      <c r="U1105" s="100">
        <v>1.5031999999999999E-5</v>
      </c>
      <c r="V1105" s="99">
        <v>-0.47985</v>
      </c>
      <c r="W1105" s="99">
        <v>-0.60318000000000005</v>
      </c>
      <c r="X1105" s="100">
        <v>2.6771000000000002E-5</v>
      </c>
      <c r="Y1105" s="100">
        <v>1.5245000000000001E-5</v>
      </c>
      <c r="Z1105" s="99">
        <v>5.9688999999999999E-4</v>
      </c>
      <c r="AA1105" s="99">
        <v>-8.2686999999999997E-2</v>
      </c>
      <c r="AB1105" s="100">
        <v>2.2001000000000002E-5</v>
      </c>
      <c r="AC1105" s="100">
        <v>1.5460000000000001E-5</v>
      </c>
      <c r="AD1105" s="99">
        <v>27</v>
      </c>
      <c r="AE1105" s="99">
        <v>17</v>
      </c>
      <c r="AF1105" s="99">
        <v>1.9884999999999998E-3</v>
      </c>
      <c r="AG1105" s="99">
        <v>1.3378000000000001E-4</v>
      </c>
      <c r="AH1105" s="99">
        <v>1.8546999999999999E-3</v>
      </c>
      <c r="AI1105" s="99">
        <v>27</v>
      </c>
      <c r="AJ1105" s="99">
        <v>14</v>
      </c>
      <c r="AK1105" s="99">
        <v>0</v>
      </c>
      <c r="AL1105" s="99">
        <v>1</v>
      </c>
      <c r="AM1105" s="99">
        <v>0</v>
      </c>
      <c r="AN1105" s="99">
        <v>1</v>
      </c>
      <c r="AO1105" s="99">
        <v>0.66730999999999996</v>
      </c>
      <c r="AP1105" s="99">
        <v>1</v>
      </c>
      <c r="AQ1105" s="99">
        <v>1</v>
      </c>
      <c r="AR1105" s="99" t="s">
        <v>96</v>
      </c>
      <c r="AS1105" s="99" t="s">
        <v>95</v>
      </c>
      <c r="AT1105" s="99" t="s">
        <v>95</v>
      </c>
      <c r="AU1105" s="99" t="s">
        <v>94</v>
      </c>
      <c r="AV1105" s="99" t="s">
        <v>94</v>
      </c>
      <c r="AW1105" s="99" t="s">
        <v>94</v>
      </c>
      <c r="AX1105" s="99" t="s">
        <v>94</v>
      </c>
      <c r="AY1105" s="99" t="s">
        <v>94</v>
      </c>
      <c r="AZ1105" s="99" t="s">
        <v>94</v>
      </c>
      <c r="BA1105" s="99" t="s">
        <v>96</v>
      </c>
      <c r="BB1105" s="99" t="s">
        <v>94</v>
      </c>
      <c r="BC1105" s="99"/>
      <c r="BD1105" s="99"/>
      <c r="BE1105" s="99"/>
      <c r="BF1105" s="99"/>
      <c r="BG1105" s="99"/>
      <c r="BH1105" s="99" t="s">
        <v>323</v>
      </c>
      <c r="BI1105" s="99"/>
      <c r="BJ1105" s="99" t="s">
        <v>108</v>
      </c>
      <c r="BK1105" s="99" t="s">
        <v>109</v>
      </c>
      <c r="BL1105" s="99">
        <v>0</v>
      </c>
      <c r="BM1105" s="99">
        <v>1</v>
      </c>
      <c r="BN1105" s="99">
        <v>0</v>
      </c>
      <c r="BO1105" s="99">
        <v>1</v>
      </c>
      <c r="BP1105" s="99">
        <v>0</v>
      </c>
      <c r="BQ1105" s="99">
        <v>0</v>
      </c>
      <c r="BR1105" s="99"/>
      <c r="BS1105" s="99"/>
      <c r="BT1105" s="99"/>
      <c r="BU1105" s="99"/>
      <c r="BV1105" s="99"/>
      <c r="BW1105" s="99"/>
      <c r="BX1105" s="99"/>
      <c r="BY1105" s="99">
        <v>1226</v>
      </c>
      <c r="BZ1105" s="99"/>
      <c r="CA1105" s="99"/>
      <c r="CB1105" s="99"/>
      <c r="CC1105" s="99"/>
      <c r="CD1105" s="99"/>
      <c r="CE1105" s="99"/>
      <c r="CF1105" s="99"/>
      <c r="CG1105" s="99"/>
      <c r="CH1105" s="99"/>
      <c r="CI1105" s="99">
        <v>0</v>
      </c>
      <c r="CJ1105" s="8">
        <v>0</v>
      </c>
      <c r="CK1105" s="99">
        <v>0</v>
      </c>
      <c r="CL1105" s="99">
        <v>0</v>
      </c>
      <c r="CM1105" s="105" t="s">
        <v>3614</v>
      </c>
      <c r="CN1105" s="105"/>
    </row>
    <row r="1106" spans="1:92" hidden="1" x14ac:dyDescent="0.2">
      <c r="A1106" t="s">
        <v>1837</v>
      </c>
      <c r="B1106" t="s">
        <v>1838</v>
      </c>
      <c r="C1106" t="s">
        <v>1608</v>
      </c>
      <c r="D1106">
        <v>1.1000000000000001</v>
      </c>
      <c r="E1106" t="s">
        <v>90</v>
      </c>
      <c r="F1106" t="s">
        <v>1839</v>
      </c>
      <c r="G1106" t="s">
        <v>1840</v>
      </c>
      <c r="H1106" t="s">
        <v>1841</v>
      </c>
      <c r="I1106">
        <v>0.90278000000000003</v>
      </c>
      <c r="J1106">
        <v>2.2943000000000002E-2</v>
      </c>
      <c r="K1106">
        <v>19.649999999999999</v>
      </c>
      <c r="L1106">
        <v>2004.7</v>
      </c>
      <c r="M1106">
        <v>4.8677000000000001</v>
      </c>
      <c r="N1106">
        <v>762.85</v>
      </c>
      <c r="O1106">
        <v>1.0189999999999999</v>
      </c>
      <c r="P1106">
        <v>1738.1</v>
      </c>
      <c r="Q1106">
        <v>-38967</v>
      </c>
      <c r="R1106">
        <v>0.373</v>
      </c>
      <c r="S1106">
        <v>0.29461999999999999</v>
      </c>
      <c r="T1106">
        <v>405.73</v>
      </c>
      <c r="U1106">
        <v>279.44</v>
      </c>
      <c r="V1106">
        <v>5.8853000000000003E-2</v>
      </c>
      <c r="W1106">
        <v>-1.6438999999999999E-2</v>
      </c>
      <c r="X1106">
        <v>497.09</v>
      </c>
      <c r="Y1106">
        <v>406.07</v>
      </c>
      <c r="Z1106">
        <v>9.5957000000000001E-2</v>
      </c>
      <c r="AA1106">
        <v>2.3633999999999999E-2</v>
      </c>
      <c r="AB1106">
        <v>487.19</v>
      </c>
      <c r="AC1106">
        <v>390.6</v>
      </c>
      <c r="AD1106">
        <v>28</v>
      </c>
      <c r="AE1106">
        <v>27</v>
      </c>
      <c r="AF1106">
        <v>2.7305000000000001</v>
      </c>
      <c r="AG1106">
        <v>1.3109E-3</v>
      </c>
      <c r="AH1106">
        <v>2.7292000000000001</v>
      </c>
      <c r="AI1106">
        <v>27</v>
      </c>
      <c r="AJ1106">
        <v>10</v>
      </c>
      <c r="AK1106">
        <v>26</v>
      </c>
      <c r="AL1106">
        <v>1</v>
      </c>
      <c r="AM1106">
        <v>0</v>
      </c>
      <c r="AN1106">
        <v>1</v>
      </c>
      <c r="AO1106">
        <v>0.89158999999999999</v>
      </c>
      <c r="AP1106">
        <v>0</v>
      </c>
      <c r="AQ1106">
        <v>0</v>
      </c>
      <c r="AR1106" t="s">
        <v>94</v>
      </c>
      <c r="AS1106" t="s">
        <v>95</v>
      </c>
      <c r="AT1106" t="s">
        <v>95</v>
      </c>
      <c r="AU1106" t="s">
        <v>95</v>
      </c>
      <c r="AV1106" t="s">
        <v>95</v>
      </c>
      <c r="AW1106" t="s">
        <v>95</v>
      </c>
      <c r="AX1106" t="s">
        <v>95</v>
      </c>
      <c r="AY1106" t="s">
        <v>95</v>
      </c>
      <c r="AZ1106" t="s">
        <v>94</v>
      </c>
      <c r="BA1106" t="s">
        <v>94</v>
      </c>
      <c r="BB1106" t="s">
        <v>94</v>
      </c>
      <c r="CG1106" s="4">
        <v>1</v>
      </c>
      <c r="CH1106" s="4">
        <v>0</v>
      </c>
      <c r="CI1106" s="5">
        <v>0</v>
      </c>
      <c r="CJ1106" s="5">
        <v>0</v>
      </c>
      <c r="CK1106" s="5">
        <v>0</v>
      </c>
      <c r="CL1106" s="5">
        <v>0</v>
      </c>
      <c r="CM1106" s="12" t="s">
        <v>3459</v>
      </c>
    </row>
    <row r="1107" spans="1:92" hidden="1" x14ac:dyDescent="0.2">
      <c r="A1107" t="s">
        <v>1842</v>
      </c>
      <c r="B1107" t="s">
        <v>1838</v>
      </c>
      <c r="C1107" t="s">
        <v>1608</v>
      </c>
      <c r="D1107">
        <v>1.1000000000000001</v>
      </c>
      <c r="E1107" t="s">
        <v>90</v>
      </c>
      <c r="F1107" t="s">
        <v>1843</v>
      </c>
      <c r="G1107" t="s">
        <v>1844</v>
      </c>
      <c r="H1107" t="s">
        <v>1841</v>
      </c>
      <c r="I1107">
        <v>0.91459999999999997</v>
      </c>
      <c r="J1107">
        <v>3.6221000000000003E-2</v>
      </c>
      <c r="K1107">
        <v>9.4955999999999996</v>
      </c>
      <c r="L1107">
        <v>2007.1</v>
      </c>
      <c r="M1107">
        <v>4.8048000000000002</v>
      </c>
      <c r="N1107">
        <v>264.16000000000003</v>
      </c>
      <c r="O1107">
        <v>1.0649</v>
      </c>
      <c r="P1107">
        <v>1872.3</v>
      </c>
      <c r="Q1107">
        <v>-18926</v>
      </c>
      <c r="R1107">
        <v>0.14146</v>
      </c>
      <c r="S1107">
        <v>3.4137000000000001E-2</v>
      </c>
      <c r="T1107">
        <v>292.36</v>
      </c>
      <c r="U1107">
        <v>143.19999999999999</v>
      </c>
      <c r="V1107">
        <v>3.6219000000000001E-2</v>
      </c>
      <c r="W1107">
        <v>-4.0883000000000003E-2</v>
      </c>
      <c r="X1107">
        <v>309.76</v>
      </c>
      <c r="Y1107">
        <v>173.66</v>
      </c>
      <c r="Z1107">
        <v>5.9094000000000001E-2</v>
      </c>
      <c r="AA1107">
        <v>-1.6178999999999999E-2</v>
      </c>
      <c r="AB1107">
        <v>306.07</v>
      </c>
      <c r="AC1107">
        <v>163.43</v>
      </c>
      <c r="AD1107">
        <v>28</v>
      </c>
      <c r="AE1107">
        <v>20</v>
      </c>
      <c r="AF1107">
        <v>6.1440000000000001</v>
      </c>
      <c r="AG1107">
        <v>7.5712000000000002E-3</v>
      </c>
      <c r="AH1107">
        <v>6.1364000000000001</v>
      </c>
      <c r="AI1107">
        <v>27</v>
      </c>
      <c r="AJ1107">
        <v>9</v>
      </c>
      <c r="AK1107">
        <v>26</v>
      </c>
      <c r="AL1107">
        <v>1</v>
      </c>
      <c r="AM1107">
        <v>0</v>
      </c>
      <c r="AN1107">
        <v>1</v>
      </c>
      <c r="AO1107">
        <v>0.29343999999999998</v>
      </c>
      <c r="AP1107">
        <v>0</v>
      </c>
      <c r="AQ1107">
        <v>0</v>
      </c>
      <c r="AR1107" t="s">
        <v>96</v>
      </c>
      <c r="AS1107" t="s">
        <v>95</v>
      </c>
      <c r="AT1107" t="s">
        <v>95</v>
      </c>
      <c r="AU1107" t="s">
        <v>94</v>
      </c>
      <c r="AV1107" t="s">
        <v>94</v>
      </c>
      <c r="AW1107" t="s">
        <v>94</v>
      </c>
      <c r="AX1107" t="s">
        <v>94</v>
      </c>
      <c r="AY1107" t="s">
        <v>95</v>
      </c>
      <c r="AZ1107" t="s">
        <v>94</v>
      </c>
      <c r="BA1107" t="s">
        <v>96</v>
      </c>
      <c r="BB1107" t="s">
        <v>94</v>
      </c>
      <c r="CG1107" s="4">
        <v>0</v>
      </c>
      <c r="CH1107" s="4">
        <v>0</v>
      </c>
      <c r="CI1107" s="5">
        <v>0</v>
      </c>
      <c r="CJ1107" s="5">
        <v>0</v>
      </c>
      <c r="CK1107" s="5">
        <v>0</v>
      </c>
      <c r="CL1107" s="5">
        <v>0</v>
      </c>
      <c r="CM1107" s="12" t="s">
        <v>3458</v>
      </c>
    </row>
    <row r="1108" spans="1:92" hidden="1" x14ac:dyDescent="0.2">
      <c r="A1108" t="s">
        <v>1845</v>
      </c>
      <c r="B1108" t="s">
        <v>1838</v>
      </c>
      <c r="C1108" t="s">
        <v>1608</v>
      </c>
      <c r="D1108">
        <v>1.1000000000000001</v>
      </c>
      <c r="E1108" t="s">
        <v>90</v>
      </c>
      <c r="F1108" t="s">
        <v>1846</v>
      </c>
      <c r="G1108" t="s">
        <v>1847</v>
      </c>
      <c r="H1108" t="s">
        <v>1841</v>
      </c>
      <c r="I1108">
        <v>0.38157000000000002</v>
      </c>
      <c r="J1108">
        <v>9.7071000000000005E-2</v>
      </c>
      <c r="K1108">
        <v>686.03</v>
      </c>
      <c r="L1108">
        <v>2011.7</v>
      </c>
      <c r="M1108">
        <v>11.516999999999999</v>
      </c>
      <c r="N1108">
        <v>14762</v>
      </c>
      <c r="O1108">
        <v>3.1917000000000002E-4</v>
      </c>
      <c r="P1108">
        <v>1838.9</v>
      </c>
      <c r="Q1108" s="1">
        <v>-1372300</v>
      </c>
      <c r="R1108">
        <v>0.99938000000000005</v>
      </c>
      <c r="S1108">
        <v>0.99929999999999997</v>
      </c>
      <c r="T1108">
        <v>143.12</v>
      </c>
      <c r="U1108">
        <v>106.16</v>
      </c>
      <c r="V1108">
        <v>0.87629999999999997</v>
      </c>
      <c r="W1108">
        <v>0.86639999999999995</v>
      </c>
      <c r="X1108">
        <v>2023</v>
      </c>
      <c r="Y1108">
        <v>1834.6</v>
      </c>
      <c r="Z1108">
        <v>0.92818999999999996</v>
      </c>
      <c r="AA1108">
        <v>0.92244000000000004</v>
      </c>
      <c r="AB1108">
        <v>1541.4</v>
      </c>
      <c r="AC1108">
        <v>1342.1</v>
      </c>
      <c r="AD1108">
        <v>28</v>
      </c>
      <c r="AE1108">
        <v>28</v>
      </c>
      <c r="AF1108">
        <v>0.98377000000000003</v>
      </c>
      <c r="AG1108" s="1">
        <v>6.7743000000000005E-5</v>
      </c>
      <c r="AH1108">
        <v>0.98370000000000002</v>
      </c>
      <c r="AI1108">
        <v>28</v>
      </c>
      <c r="AJ1108">
        <v>1</v>
      </c>
      <c r="AK1108">
        <v>27</v>
      </c>
      <c r="AL1108">
        <v>0</v>
      </c>
      <c r="AM1108">
        <v>0</v>
      </c>
      <c r="AN1108">
        <v>1</v>
      </c>
      <c r="AO1108">
        <v>0.94399999999999995</v>
      </c>
      <c r="AP1108">
        <v>0</v>
      </c>
      <c r="AQ1108">
        <v>0</v>
      </c>
      <c r="AR1108" t="s">
        <v>95</v>
      </c>
      <c r="AS1108" t="s">
        <v>95</v>
      </c>
      <c r="AT1108" t="s">
        <v>95</v>
      </c>
      <c r="AU1108" t="s">
        <v>95</v>
      </c>
      <c r="AV1108" t="s">
        <v>95</v>
      </c>
      <c r="AW1108" t="s">
        <v>95</v>
      </c>
      <c r="AX1108" t="s">
        <v>95</v>
      </c>
      <c r="AY1108" t="s">
        <v>95</v>
      </c>
      <c r="AZ1108" t="s">
        <v>95</v>
      </c>
      <c r="BA1108" t="s">
        <v>95</v>
      </c>
      <c r="BB1108" t="s">
        <v>95</v>
      </c>
      <c r="CG1108" s="4">
        <v>1</v>
      </c>
      <c r="CH1108" s="4">
        <v>0</v>
      </c>
      <c r="CI1108" s="5">
        <v>0</v>
      </c>
      <c r="CJ1108" s="8">
        <v>1</v>
      </c>
      <c r="CK1108" s="5">
        <v>0</v>
      </c>
      <c r="CL1108" s="5">
        <v>0</v>
      </c>
      <c r="CM1108" s="12" t="s">
        <v>3615</v>
      </c>
    </row>
    <row r="1109" spans="1:92" hidden="1" x14ac:dyDescent="0.2">
      <c r="A1109" t="s">
        <v>1848</v>
      </c>
      <c r="B1109" t="s">
        <v>1838</v>
      </c>
      <c r="C1109" t="s">
        <v>1608</v>
      </c>
      <c r="D1109">
        <v>1.1000000000000001</v>
      </c>
      <c r="E1109" t="s">
        <v>90</v>
      </c>
      <c r="F1109" t="s">
        <v>1849</v>
      </c>
      <c r="G1109" t="s">
        <v>1850</v>
      </c>
      <c r="H1109" t="s">
        <v>1841</v>
      </c>
      <c r="I1109">
        <v>0.46962999999999999</v>
      </c>
      <c r="J1109">
        <v>0.11484999999999999</v>
      </c>
      <c r="K1109">
        <v>203.85</v>
      </c>
      <c r="L1109">
        <v>2013.3</v>
      </c>
      <c r="M1109">
        <v>9.3573000000000004</v>
      </c>
      <c r="N1109">
        <v>4457.7</v>
      </c>
      <c r="O1109">
        <v>3.3141000000000003E-4</v>
      </c>
      <c r="P1109">
        <v>1878.1</v>
      </c>
      <c r="Q1109" s="1">
        <v>-408000</v>
      </c>
      <c r="R1109">
        <v>0.98931000000000002</v>
      </c>
      <c r="S1109">
        <v>0.98797000000000001</v>
      </c>
      <c r="T1109">
        <v>182.94</v>
      </c>
      <c r="U1109">
        <v>111.53</v>
      </c>
      <c r="V1109">
        <v>0.87275000000000003</v>
      </c>
      <c r="W1109">
        <v>0.86256999999999995</v>
      </c>
      <c r="X1109">
        <v>631.08000000000004</v>
      </c>
      <c r="Y1109">
        <v>558.47</v>
      </c>
      <c r="Z1109">
        <v>0.86634999999999995</v>
      </c>
      <c r="AA1109">
        <v>0.85565999999999998</v>
      </c>
      <c r="AB1109">
        <v>646.76</v>
      </c>
      <c r="AC1109">
        <v>581.58000000000004</v>
      </c>
      <c r="AD1109">
        <v>28</v>
      </c>
      <c r="AE1109">
        <v>27</v>
      </c>
      <c r="AF1109">
        <v>0.97472000000000003</v>
      </c>
      <c r="AG1109">
        <v>4.4867000000000003E-4</v>
      </c>
      <c r="AH1109">
        <v>0.97428000000000003</v>
      </c>
      <c r="AI1109">
        <v>27</v>
      </c>
      <c r="AJ1109">
        <v>0</v>
      </c>
      <c r="AK1109">
        <v>26</v>
      </c>
      <c r="AL1109">
        <v>0</v>
      </c>
      <c r="AM1109">
        <v>0</v>
      </c>
      <c r="AN1109">
        <v>1</v>
      </c>
      <c r="AO1109">
        <v>0.93108000000000002</v>
      </c>
      <c r="AP1109">
        <v>0</v>
      </c>
      <c r="AQ1109">
        <v>0</v>
      </c>
      <c r="AR1109" t="s">
        <v>95</v>
      </c>
      <c r="AS1109" t="s">
        <v>95</v>
      </c>
      <c r="AT1109" t="s">
        <v>95</v>
      </c>
      <c r="AU1109" t="s">
        <v>95</v>
      </c>
      <c r="AV1109" t="s">
        <v>95</v>
      </c>
      <c r="AW1109" t="s">
        <v>95</v>
      </c>
      <c r="AX1109" t="s">
        <v>95</v>
      </c>
      <c r="AY1109" t="s">
        <v>95</v>
      </c>
      <c r="AZ1109" t="s">
        <v>95</v>
      </c>
      <c r="BA1109" t="s">
        <v>95</v>
      </c>
      <c r="BB1109" t="s">
        <v>95</v>
      </c>
      <c r="CG1109" s="4">
        <v>1</v>
      </c>
      <c r="CH1109" s="4">
        <v>0</v>
      </c>
      <c r="CI1109" s="5">
        <v>0</v>
      </c>
      <c r="CJ1109" s="5">
        <v>0</v>
      </c>
      <c r="CK1109" s="5">
        <v>0</v>
      </c>
      <c r="CL1109" s="5">
        <v>0</v>
      </c>
      <c r="CM1109" s="12" t="s">
        <v>3458</v>
      </c>
    </row>
    <row r="1110" spans="1:92" hidden="1" x14ac:dyDescent="0.2">
      <c r="A1110" t="s">
        <v>1851</v>
      </c>
      <c r="B1110" t="s">
        <v>1838</v>
      </c>
      <c r="C1110" t="s">
        <v>1608</v>
      </c>
      <c r="D1110">
        <v>2.5</v>
      </c>
      <c r="E1110" t="s">
        <v>301</v>
      </c>
      <c r="F1110" t="s">
        <v>1839</v>
      </c>
      <c r="G1110" t="s">
        <v>1852</v>
      </c>
      <c r="H1110" t="s">
        <v>1841</v>
      </c>
      <c r="I1110">
        <v>-0.56520999999999999</v>
      </c>
      <c r="J1110">
        <v>-9.6095999999999994E-3</v>
      </c>
      <c r="K1110">
        <v>-0.52436000000000005</v>
      </c>
      <c r="L1110">
        <v>2017.6</v>
      </c>
      <c r="M1110">
        <v>-7.7747999999999999</v>
      </c>
      <c r="N1110">
        <v>43.417999999999999</v>
      </c>
      <c r="O1110">
        <v>59.033999999999999</v>
      </c>
      <c r="P1110">
        <v>1952.6</v>
      </c>
      <c r="Q1110">
        <v>1087.9000000000001</v>
      </c>
      <c r="R1110">
        <v>0.27503</v>
      </c>
      <c r="S1110">
        <v>0.18440999999999999</v>
      </c>
      <c r="T1110">
        <v>22.686</v>
      </c>
      <c r="U1110">
        <v>17.173999999999999</v>
      </c>
      <c r="V1110">
        <v>1.5893000000000001E-2</v>
      </c>
      <c r="W1110">
        <v>-6.2836000000000003E-2</v>
      </c>
      <c r="X1110">
        <v>26.431000000000001</v>
      </c>
      <c r="Y1110">
        <v>22.515999999999998</v>
      </c>
      <c r="Z1110">
        <v>2.5271999999999999E-2</v>
      </c>
      <c r="AA1110">
        <v>-5.2706000000000003E-2</v>
      </c>
      <c r="AB1110">
        <v>26.305</v>
      </c>
      <c r="AC1110">
        <v>22.19</v>
      </c>
      <c r="AD1110">
        <v>28</v>
      </c>
      <c r="AE1110">
        <v>27</v>
      </c>
      <c r="AF1110">
        <v>1.9347000000000001</v>
      </c>
      <c r="AG1110">
        <v>2.3032E-2</v>
      </c>
      <c r="AH1110">
        <v>1.9116</v>
      </c>
      <c r="AI1110">
        <v>27</v>
      </c>
      <c r="AJ1110">
        <v>17</v>
      </c>
      <c r="AK1110">
        <v>26</v>
      </c>
      <c r="AL1110">
        <v>1</v>
      </c>
      <c r="AM1110">
        <v>0</v>
      </c>
      <c r="AN1110">
        <v>1</v>
      </c>
      <c r="AO1110">
        <v>0.96994999999999998</v>
      </c>
      <c r="AP1110">
        <v>0</v>
      </c>
      <c r="AQ1110">
        <v>1</v>
      </c>
      <c r="AR1110" t="s">
        <v>96</v>
      </c>
      <c r="AS1110" t="s">
        <v>95</v>
      </c>
      <c r="AT1110" t="s">
        <v>95</v>
      </c>
      <c r="AU1110" t="s">
        <v>95</v>
      </c>
      <c r="AV1110" t="s">
        <v>95</v>
      </c>
      <c r="AW1110" t="s">
        <v>95</v>
      </c>
      <c r="AX1110" t="s">
        <v>95</v>
      </c>
      <c r="AY1110" t="s">
        <v>95</v>
      </c>
      <c r="AZ1110" t="s">
        <v>94</v>
      </c>
      <c r="BA1110" t="s">
        <v>96</v>
      </c>
      <c r="BB1110" t="s">
        <v>94</v>
      </c>
      <c r="CG1110" s="4">
        <v>1</v>
      </c>
      <c r="CH1110" s="4">
        <v>0</v>
      </c>
      <c r="CI1110" s="5">
        <v>0</v>
      </c>
      <c r="CJ1110" s="5">
        <v>0</v>
      </c>
      <c r="CK1110" s="5">
        <v>0</v>
      </c>
      <c r="CL1110" s="5">
        <v>1</v>
      </c>
    </row>
    <row r="1111" spans="1:92" hidden="1" x14ac:dyDescent="0.2">
      <c r="A1111" t="s">
        <v>1853</v>
      </c>
      <c r="B1111" t="s">
        <v>1838</v>
      </c>
      <c r="C1111" t="s">
        <v>1608</v>
      </c>
      <c r="D1111">
        <v>2.5</v>
      </c>
      <c r="E1111" t="s">
        <v>301</v>
      </c>
      <c r="F1111" t="s">
        <v>1843</v>
      </c>
      <c r="G1111" t="s">
        <v>1854</v>
      </c>
      <c r="H1111" t="s">
        <v>1841</v>
      </c>
      <c r="I1111">
        <v>1.3709</v>
      </c>
      <c r="J1111">
        <v>1.6503E-2</v>
      </c>
      <c r="K1111">
        <v>0.17050000000000001</v>
      </c>
      <c r="L1111">
        <v>2005.4</v>
      </c>
      <c r="M1111">
        <v>3.2054</v>
      </c>
      <c r="N1111">
        <v>5.8194999999999997</v>
      </c>
      <c r="O1111">
        <v>1552.4</v>
      </c>
      <c r="P1111" s="1">
        <v>157750</v>
      </c>
      <c r="Q1111">
        <v>-338.79</v>
      </c>
      <c r="R1111">
        <v>0.33138000000000001</v>
      </c>
      <c r="S1111">
        <v>0.24779999999999999</v>
      </c>
      <c r="T1111">
        <v>3.5846</v>
      </c>
      <c r="U1111">
        <v>2.2035999999999998</v>
      </c>
      <c r="V1111">
        <v>-0.75987000000000005</v>
      </c>
      <c r="W1111">
        <v>-0.90066000000000002</v>
      </c>
      <c r="X1111">
        <v>5.8155999999999999</v>
      </c>
      <c r="Y1111">
        <v>3.8214000000000001</v>
      </c>
      <c r="Z1111">
        <v>9.8697999999999994E-2</v>
      </c>
      <c r="AA1111">
        <v>2.6594E-2</v>
      </c>
      <c r="AB1111">
        <v>4.1619000000000002</v>
      </c>
      <c r="AC1111">
        <v>3.1448999999999998</v>
      </c>
      <c r="AD1111">
        <v>28</v>
      </c>
      <c r="AE1111">
        <v>20</v>
      </c>
      <c r="AF1111">
        <v>2.9211999999999998</v>
      </c>
      <c r="AG1111">
        <v>0.17183999999999999</v>
      </c>
      <c r="AH1111">
        <v>2.7494000000000001</v>
      </c>
      <c r="AI1111">
        <v>27</v>
      </c>
      <c r="AJ1111">
        <v>14</v>
      </c>
      <c r="AK1111">
        <v>26</v>
      </c>
      <c r="AL1111">
        <v>1</v>
      </c>
      <c r="AM1111">
        <v>0</v>
      </c>
      <c r="AN1111">
        <v>1</v>
      </c>
      <c r="AO1111">
        <v>0.75502000000000002</v>
      </c>
      <c r="AP1111">
        <v>0</v>
      </c>
      <c r="AQ1111">
        <v>1</v>
      </c>
      <c r="AR1111" t="s">
        <v>94</v>
      </c>
      <c r="AS1111" t="s">
        <v>95</v>
      </c>
      <c r="AT1111" t="s">
        <v>95</v>
      </c>
      <c r="AU1111" t="s">
        <v>94</v>
      </c>
      <c r="AV1111" t="s">
        <v>94</v>
      </c>
      <c r="AW1111" t="s">
        <v>94</v>
      </c>
      <c r="AX1111" t="s">
        <v>95</v>
      </c>
      <c r="AY1111" t="s">
        <v>95</v>
      </c>
      <c r="AZ1111" t="s">
        <v>94</v>
      </c>
      <c r="BA1111" t="s">
        <v>94</v>
      </c>
      <c r="BB1111" t="s">
        <v>94</v>
      </c>
      <c r="CG1111" s="4">
        <v>1</v>
      </c>
      <c r="CH1111" s="4">
        <v>0</v>
      </c>
      <c r="CI1111" s="5">
        <v>0</v>
      </c>
      <c r="CJ1111" s="5">
        <v>0</v>
      </c>
      <c r="CK1111" s="5">
        <v>0</v>
      </c>
      <c r="CL1111" s="5">
        <v>0</v>
      </c>
    </row>
    <row r="1112" spans="1:92" hidden="1" x14ac:dyDescent="0.2">
      <c r="A1112" t="s">
        <v>1855</v>
      </c>
      <c r="B1112" t="s">
        <v>1838</v>
      </c>
      <c r="C1112" t="s">
        <v>1608</v>
      </c>
      <c r="D1112">
        <v>2.9</v>
      </c>
      <c r="E1112" t="s">
        <v>1856</v>
      </c>
      <c r="F1112" t="s">
        <v>1839</v>
      </c>
      <c r="G1112" t="s">
        <v>1857</v>
      </c>
      <c r="H1112" t="s">
        <v>1841</v>
      </c>
      <c r="I1112">
        <v>0.91268000000000005</v>
      </c>
      <c r="J1112">
        <v>1.9532999999999998E-2</v>
      </c>
      <c r="K1112">
        <v>1376.2</v>
      </c>
      <c r="L1112">
        <v>2004</v>
      </c>
      <c r="M1112">
        <v>4.8148999999999997</v>
      </c>
      <c r="N1112">
        <v>60860</v>
      </c>
      <c r="O1112">
        <v>10.308</v>
      </c>
      <c r="P1112">
        <v>1583.1</v>
      </c>
      <c r="Q1112" s="1">
        <v>-2722500</v>
      </c>
      <c r="R1112">
        <v>0.36937999999999999</v>
      </c>
      <c r="S1112">
        <v>0.29054999999999997</v>
      </c>
      <c r="T1112">
        <v>31607</v>
      </c>
      <c r="U1112">
        <v>21654</v>
      </c>
      <c r="V1112">
        <v>4.7974000000000003E-2</v>
      </c>
      <c r="W1112">
        <v>-2.8188000000000001E-2</v>
      </c>
      <c r="X1112">
        <v>38835</v>
      </c>
      <c r="Y1112">
        <v>32536</v>
      </c>
      <c r="Z1112">
        <v>7.8008999999999995E-2</v>
      </c>
      <c r="AA1112">
        <v>4.2497999999999998E-3</v>
      </c>
      <c r="AB1112">
        <v>38217</v>
      </c>
      <c r="AC1112">
        <v>31657</v>
      </c>
      <c r="AD1112">
        <v>28</v>
      </c>
      <c r="AE1112">
        <v>27</v>
      </c>
      <c r="AF1112">
        <v>2.6646999999999998</v>
      </c>
      <c r="AG1112">
        <v>2.9575999999999999E-3</v>
      </c>
      <c r="AH1112">
        <v>2.6617999999999999</v>
      </c>
      <c r="AI1112">
        <v>27</v>
      </c>
      <c r="AJ1112">
        <v>10</v>
      </c>
      <c r="AK1112">
        <v>26</v>
      </c>
      <c r="AL1112">
        <v>1</v>
      </c>
      <c r="AM1112">
        <v>0</v>
      </c>
      <c r="AN1112">
        <v>1</v>
      </c>
      <c r="AO1112">
        <v>0.90129000000000004</v>
      </c>
      <c r="AP1112">
        <v>0</v>
      </c>
      <c r="AQ1112">
        <v>0</v>
      </c>
      <c r="AR1112" t="s">
        <v>94</v>
      </c>
      <c r="AS1112" t="s">
        <v>95</v>
      </c>
      <c r="AT1112" t="s">
        <v>95</v>
      </c>
      <c r="AU1112" t="s">
        <v>95</v>
      </c>
      <c r="AV1112" t="s">
        <v>95</v>
      </c>
      <c r="AW1112" t="s">
        <v>95</v>
      </c>
      <c r="AX1112" t="s">
        <v>95</v>
      </c>
      <c r="AY1112" t="s">
        <v>95</v>
      </c>
      <c r="AZ1112" t="s">
        <v>94</v>
      </c>
      <c r="BA1112" t="s">
        <v>94</v>
      </c>
      <c r="BB1112" t="s">
        <v>94</v>
      </c>
      <c r="CG1112" s="4">
        <v>1</v>
      </c>
      <c r="CH1112" s="4">
        <v>0</v>
      </c>
      <c r="CI1112" s="5">
        <v>0</v>
      </c>
      <c r="CJ1112" s="5">
        <v>0</v>
      </c>
      <c r="CK1112" s="5">
        <v>0</v>
      </c>
      <c r="CL1112" s="5">
        <v>1</v>
      </c>
    </row>
    <row r="1113" spans="1:92" hidden="1" x14ac:dyDescent="0.2">
      <c r="A1113" t="s">
        <v>1858</v>
      </c>
      <c r="B1113" t="s">
        <v>1838</v>
      </c>
      <c r="C1113" t="s">
        <v>1608</v>
      </c>
      <c r="D1113">
        <v>2.9</v>
      </c>
      <c r="E1113" t="s">
        <v>1856</v>
      </c>
      <c r="F1113" t="s">
        <v>1843</v>
      </c>
      <c r="G1113" t="s">
        <v>1859</v>
      </c>
      <c r="H1113" t="s">
        <v>1841</v>
      </c>
      <c r="I1113">
        <v>1.2945</v>
      </c>
      <c r="J1113">
        <v>3.5090999999999997E-2</v>
      </c>
      <c r="K1113">
        <v>502.86</v>
      </c>
      <c r="L1113">
        <v>2005.8</v>
      </c>
      <c r="M1113">
        <v>3.3946999999999998</v>
      </c>
      <c r="N1113">
        <v>14026</v>
      </c>
      <c r="O1113">
        <v>0.47665999999999997</v>
      </c>
      <c r="P1113">
        <v>1729.8</v>
      </c>
      <c r="Q1113" s="1">
        <v>-1001600</v>
      </c>
      <c r="R1113">
        <v>0.33550999999999997</v>
      </c>
      <c r="S1113">
        <v>0.25245000000000001</v>
      </c>
      <c r="T1113">
        <v>8926.1</v>
      </c>
      <c r="U1113">
        <v>5687.6</v>
      </c>
      <c r="V1113">
        <v>8.7500999999999995E-2</v>
      </c>
      <c r="W1113">
        <v>1.4501E-2</v>
      </c>
      <c r="X1113">
        <v>10460</v>
      </c>
      <c r="Y1113">
        <v>8323.7000000000007</v>
      </c>
      <c r="Z1113">
        <v>0.13761000000000001</v>
      </c>
      <c r="AA1113">
        <v>6.8616999999999997E-2</v>
      </c>
      <c r="AB1113">
        <v>10169</v>
      </c>
      <c r="AC1113">
        <v>7630.5</v>
      </c>
      <c r="AD1113">
        <v>28</v>
      </c>
      <c r="AE1113">
        <v>20</v>
      </c>
      <c r="AF1113">
        <v>2.6042000000000001</v>
      </c>
      <c r="AG1113">
        <v>1.2834E-2</v>
      </c>
      <c r="AH1113">
        <v>2.5914000000000001</v>
      </c>
      <c r="AI1113">
        <v>27</v>
      </c>
      <c r="AJ1113">
        <v>5</v>
      </c>
      <c r="AK1113">
        <v>26</v>
      </c>
      <c r="AL1113">
        <v>1</v>
      </c>
      <c r="AM1113">
        <v>0</v>
      </c>
      <c r="AN1113">
        <v>1</v>
      </c>
      <c r="AO1113">
        <v>0.67559000000000002</v>
      </c>
      <c r="AP1113">
        <v>0</v>
      </c>
      <c r="AQ1113">
        <v>0</v>
      </c>
      <c r="AR1113" t="s">
        <v>94</v>
      </c>
      <c r="AS1113" t="s">
        <v>95</v>
      </c>
      <c r="AT1113" t="s">
        <v>95</v>
      </c>
      <c r="AU1113" t="s">
        <v>94</v>
      </c>
      <c r="AV1113" t="s">
        <v>94</v>
      </c>
      <c r="AW1113" t="s">
        <v>94</v>
      </c>
      <c r="AX1113" t="s">
        <v>94</v>
      </c>
      <c r="AY1113" t="s">
        <v>95</v>
      </c>
      <c r="AZ1113" t="s">
        <v>94</v>
      </c>
      <c r="BA1113" t="s">
        <v>94</v>
      </c>
      <c r="BB1113" t="s">
        <v>94</v>
      </c>
      <c r="CG1113" s="4">
        <v>1</v>
      </c>
      <c r="CH1113" s="4">
        <v>0</v>
      </c>
      <c r="CI1113" s="5">
        <v>0</v>
      </c>
      <c r="CJ1113" s="5">
        <v>0</v>
      </c>
      <c r="CK1113" s="5">
        <v>0</v>
      </c>
      <c r="CL1113" s="5">
        <v>0</v>
      </c>
    </row>
    <row r="1114" spans="1:92" hidden="1" x14ac:dyDescent="0.2">
      <c r="A1114" t="s">
        <v>1860</v>
      </c>
      <c r="B1114" t="s">
        <v>1838</v>
      </c>
      <c r="C1114" t="s">
        <v>1608</v>
      </c>
      <c r="D1114">
        <v>4.0999999999999996</v>
      </c>
      <c r="E1114" t="s">
        <v>129</v>
      </c>
      <c r="F1114" t="s">
        <v>130</v>
      </c>
      <c r="G1114" t="s">
        <v>131</v>
      </c>
      <c r="H1114" t="s">
        <v>1841</v>
      </c>
      <c r="I1114">
        <v>28.266999999999999</v>
      </c>
      <c r="J1114">
        <v>6.4300999999999997E-2</v>
      </c>
      <c r="K1114">
        <v>0.84804999999999997</v>
      </c>
      <c r="L1114">
        <v>2014.3</v>
      </c>
      <c r="M1114">
        <v>0.15545999999999999</v>
      </c>
      <c r="N1114">
        <v>17.899999999999999</v>
      </c>
      <c r="O1114">
        <v>9.1495999999999995</v>
      </c>
      <c r="P1114">
        <v>2015.6</v>
      </c>
      <c r="Q1114">
        <v>-1699.5</v>
      </c>
      <c r="R1114">
        <v>0.11405</v>
      </c>
      <c r="S1114">
        <v>-4.2289E-2</v>
      </c>
      <c r="T1114">
        <v>24.916</v>
      </c>
      <c r="U1114">
        <v>13.638</v>
      </c>
      <c r="V1114">
        <v>2.5457E-2</v>
      </c>
      <c r="W1114">
        <v>-8.2824999999999996E-2</v>
      </c>
      <c r="X1114">
        <v>26.132000000000001</v>
      </c>
      <c r="Y1114">
        <v>15.337</v>
      </c>
      <c r="Z1114">
        <v>3.7633E-2</v>
      </c>
      <c r="AA1114">
        <v>-6.9296999999999997E-2</v>
      </c>
      <c r="AB1114">
        <v>25.968</v>
      </c>
      <c r="AC1114">
        <v>14.778</v>
      </c>
      <c r="AD1114">
        <v>21</v>
      </c>
      <c r="AE1114">
        <v>2</v>
      </c>
      <c r="AF1114">
        <v>5.5865999999999998</v>
      </c>
      <c r="AG1114">
        <v>4.4134000000000002</v>
      </c>
      <c r="AH1114">
        <v>1.1732</v>
      </c>
      <c r="AI1114">
        <v>7</v>
      </c>
      <c r="AJ1114">
        <v>6</v>
      </c>
      <c r="AK1114">
        <v>0</v>
      </c>
      <c r="AL1114">
        <v>0</v>
      </c>
      <c r="AM1114">
        <v>0</v>
      </c>
      <c r="AN1114">
        <v>1</v>
      </c>
      <c r="AO1114">
        <v>0</v>
      </c>
      <c r="AP1114">
        <v>0</v>
      </c>
      <c r="AQ1114">
        <v>1</v>
      </c>
      <c r="AR1114" t="s">
        <v>96</v>
      </c>
      <c r="AS1114" t="s">
        <v>96</v>
      </c>
      <c r="AT1114" t="s">
        <v>94</v>
      </c>
      <c r="AU1114" t="s">
        <v>94</v>
      </c>
      <c r="AV1114" t="s">
        <v>94</v>
      </c>
      <c r="AW1114" t="s">
        <v>94</v>
      </c>
      <c r="AX1114" t="s">
        <v>94</v>
      </c>
      <c r="AY1114" t="s">
        <v>95</v>
      </c>
      <c r="AZ1114" t="s">
        <v>94</v>
      </c>
      <c r="BA1114" t="s">
        <v>96</v>
      </c>
      <c r="BB1114" t="s">
        <v>96</v>
      </c>
      <c r="BC1114" t="s">
        <v>96</v>
      </c>
      <c r="BD1114" t="s">
        <v>96</v>
      </c>
      <c r="BH1114" t="s">
        <v>189</v>
      </c>
      <c r="BI1114">
        <v>0</v>
      </c>
      <c r="BJ1114" t="s">
        <v>132</v>
      </c>
      <c r="BK1114" t="s">
        <v>133</v>
      </c>
      <c r="BL1114">
        <v>0</v>
      </c>
      <c r="BM1114">
        <v>0</v>
      </c>
      <c r="BN1114">
        <v>0</v>
      </c>
      <c r="BO1114">
        <v>0</v>
      </c>
      <c r="BP1114">
        <v>0</v>
      </c>
      <c r="BQ1114">
        <v>0</v>
      </c>
      <c r="BY1114">
        <v>1227</v>
      </c>
      <c r="CG1114" s="4">
        <v>0</v>
      </c>
      <c r="CH1114" s="4">
        <v>0</v>
      </c>
      <c r="CI1114" s="5">
        <v>0</v>
      </c>
      <c r="CJ1114" s="5">
        <v>0</v>
      </c>
      <c r="CK1114" s="5">
        <v>0</v>
      </c>
      <c r="CL1114" s="5">
        <v>0</v>
      </c>
    </row>
    <row r="1115" spans="1:92" hidden="1" x14ac:dyDescent="0.2">
      <c r="A1115" t="s">
        <v>1861</v>
      </c>
      <c r="B1115" t="s">
        <v>1838</v>
      </c>
      <c r="C1115" t="s">
        <v>1608</v>
      </c>
      <c r="D1115">
        <v>4.0999999999999996</v>
      </c>
      <c r="E1115" t="s">
        <v>129</v>
      </c>
      <c r="F1115" t="s">
        <v>135</v>
      </c>
      <c r="G1115" t="s">
        <v>136</v>
      </c>
      <c r="H1115" t="s">
        <v>1841</v>
      </c>
      <c r="I1115">
        <v>17.664000000000001</v>
      </c>
      <c r="K1115">
        <v>3.8462000000000001</v>
      </c>
      <c r="L1115">
        <v>2015</v>
      </c>
      <c r="M1115">
        <v>0.24878</v>
      </c>
      <c r="N1115">
        <v>327.96</v>
      </c>
      <c r="Q1115">
        <v>-7720.5</v>
      </c>
      <c r="R1115">
        <v>1</v>
      </c>
      <c r="S1115">
        <v>1</v>
      </c>
      <c r="T1115" s="1">
        <v>8.8545999999999999E-7</v>
      </c>
      <c r="U1115" s="1">
        <v>2.6389999999999997E-7</v>
      </c>
      <c r="Z1115">
        <v>0.23077</v>
      </c>
      <c r="AA1115">
        <v>5.9829E-2</v>
      </c>
      <c r="AB1115">
        <v>24.241</v>
      </c>
      <c r="AC1115">
        <v>16.452999999999999</v>
      </c>
      <c r="AD1115">
        <v>12</v>
      </c>
      <c r="AE1115">
        <v>1</v>
      </c>
      <c r="AF1115">
        <v>0.30491000000000001</v>
      </c>
      <c r="AG1115">
        <v>0.30491000000000001</v>
      </c>
      <c r="AH1115">
        <v>0</v>
      </c>
      <c r="AI1115">
        <v>1</v>
      </c>
      <c r="AJ1115">
        <v>0</v>
      </c>
      <c r="AK1115">
        <v>0</v>
      </c>
      <c r="AL1115">
        <v>0</v>
      </c>
      <c r="AM1115">
        <v>0</v>
      </c>
      <c r="AP1115">
        <v>0</v>
      </c>
      <c r="AQ1115">
        <v>1</v>
      </c>
      <c r="AR1115" t="s">
        <v>95</v>
      </c>
      <c r="AS1115" t="s">
        <v>96</v>
      </c>
      <c r="AT1115" t="s">
        <v>94</v>
      </c>
      <c r="AU1115" t="s">
        <v>94</v>
      </c>
      <c r="AV1115" t="s">
        <v>94</v>
      </c>
      <c r="AW1115" t="s">
        <v>94</v>
      </c>
      <c r="AX1115" t="s">
        <v>94</v>
      </c>
      <c r="AY1115" t="s">
        <v>94</v>
      </c>
      <c r="AZ1115" t="s">
        <v>94</v>
      </c>
      <c r="BA1115" t="s">
        <v>96</v>
      </c>
      <c r="BB1115" t="s">
        <v>96</v>
      </c>
      <c r="BC1115" t="s">
        <v>96</v>
      </c>
      <c r="BD1115" t="s">
        <v>96</v>
      </c>
      <c r="BH1115" t="s">
        <v>189</v>
      </c>
      <c r="BI1115">
        <v>0</v>
      </c>
      <c r="BJ1115" t="s">
        <v>137</v>
      </c>
      <c r="BK1115" t="s">
        <v>138</v>
      </c>
      <c r="BL1115">
        <v>0</v>
      </c>
      <c r="BM1115">
        <v>0</v>
      </c>
      <c r="BN1115">
        <v>0</v>
      </c>
      <c r="BO1115">
        <v>0</v>
      </c>
      <c r="BP1115">
        <v>0</v>
      </c>
      <c r="BQ1115">
        <v>1</v>
      </c>
      <c r="BY1115">
        <v>1228</v>
      </c>
      <c r="CG1115" s="4">
        <v>0</v>
      </c>
      <c r="CH1115" s="4">
        <v>0</v>
      </c>
      <c r="CI1115" s="5">
        <v>0</v>
      </c>
      <c r="CJ1115" s="5">
        <v>0</v>
      </c>
      <c r="CK1115" s="5">
        <v>0</v>
      </c>
      <c r="CL1115" s="5">
        <v>1</v>
      </c>
    </row>
    <row r="1116" spans="1:92" hidden="1" x14ac:dyDescent="0.2">
      <c r="A1116" s="99" t="s">
        <v>3610</v>
      </c>
      <c r="B1116" s="99" t="s">
        <v>3609</v>
      </c>
      <c r="C1116" s="99" t="s">
        <v>1863</v>
      </c>
      <c r="D1116" s="99">
        <v>1.1000000000000001</v>
      </c>
      <c r="E1116" s="99" t="s">
        <v>90</v>
      </c>
      <c r="F1116" s="99" t="s">
        <v>3412</v>
      </c>
      <c r="G1116" s="99" t="s">
        <v>107</v>
      </c>
      <c r="H1116" s="99" t="s">
        <v>1841</v>
      </c>
      <c r="I1116" s="99">
        <v>-1.1908E-2</v>
      </c>
      <c r="J1116" s="99">
        <v>-0.11846</v>
      </c>
      <c r="K1116" s="100">
        <v>-1.7665000000000001E-7</v>
      </c>
      <c r="L1116" s="99">
        <v>1336.2</v>
      </c>
      <c r="M1116" s="99">
        <v>-369.04</v>
      </c>
      <c r="N1116" s="99">
        <v>2.0238000000000001E-3</v>
      </c>
      <c r="O1116" s="99">
        <v>0.17305000000000001</v>
      </c>
      <c r="P1116" s="99">
        <v>1911.9</v>
      </c>
      <c r="Q1116" s="99">
        <v>3.5687000000000002E-4</v>
      </c>
      <c r="R1116" s="99">
        <v>-5.4152999999999996E-3</v>
      </c>
      <c r="S1116" s="99">
        <v>-0.19392999999999999</v>
      </c>
      <c r="T1116" s="100">
        <v>3.2113999999999999E-6</v>
      </c>
      <c r="U1116" s="100">
        <v>1.5024E-6</v>
      </c>
      <c r="V1116" s="99">
        <v>7.9811999999999994E-2</v>
      </c>
      <c r="W1116" s="99">
        <v>-2.8445999999999999E-2</v>
      </c>
      <c r="X1116" s="100">
        <v>3.0722999999999998E-6</v>
      </c>
      <c r="Y1116" s="100">
        <v>1.7893E-6</v>
      </c>
      <c r="Z1116" s="99">
        <v>0.10115</v>
      </c>
      <c r="AA1116" s="99">
        <v>-4.5928999999999996E-3</v>
      </c>
      <c r="AB1116" s="100">
        <v>3.0363999999999998E-6</v>
      </c>
      <c r="AC1116" s="100">
        <v>1.7801999999999999E-6</v>
      </c>
      <c r="AD1116" s="99">
        <v>20</v>
      </c>
      <c r="AE1116" s="99">
        <v>2</v>
      </c>
      <c r="AF1116" s="99">
        <v>6.6411999999999999E-3</v>
      </c>
      <c r="AG1116" s="99">
        <v>3.3065E-3</v>
      </c>
      <c r="AH1116" s="99">
        <v>3.3346999999999999E-3</v>
      </c>
      <c r="AI1116" s="99">
        <v>3</v>
      </c>
      <c r="AJ1116" s="99">
        <v>2</v>
      </c>
      <c r="AK1116" s="99">
        <v>0</v>
      </c>
      <c r="AL1116" s="99">
        <v>0</v>
      </c>
      <c r="AM1116" s="99">
        <v>0</v>
      </c>
      <c r="AN1116" s="99">
        <v>1</v>
      </c>
      <c r="AO1116" s="99">
        <v>0</v>
      </c>
      <c r="AP1116" s="99">
        <v>1</v>
      </c>
      <c r="AQ1116" s="99">
        <v>1</v>
      </c>
      <c r="AR1116" s="99" t="s">
        <v>96</v>
      </c>
      <c r="AS1116" s="99" t="s">
        <v>96</v>
      </c>
      <c r="AT1116" s="99" t="s">
        <v>95</v>
      </c>
      <c r="AU1116" s="99" t="s">
        <v>94</v>
      </c>
      <c r="AV1116" s="99" t="s">
        <v>95</v>
      </c>
      <c r="AW1116" s="99" t="s">
        <v>94</v>
      </c>
      <c r="AX1116" s="99" t="s">
        <v>94</v>
      </c>
      <c r="AY1116" s="99" t="s">
        <v>94</v>
      </c>
      <c r="AZ1116" s="99" t="s">
        <v>94</v>
      </c>
      <c r="BA1116" s="99" t="s">
        <v>96</v>
      </c>
      <c r="BB1116" s="99" t="s">
        <v>96</v>
      </c>
      <c r="BC1116" s="99"/>
      <c r="BD1116" s="99"/>
      <c r="BE1116" s="99"/>
      <c r="BF1116" s="99"/>
      <c r="BG1116" s="99"/>
      <c r="BH1116" s="99"/>
      <c r="BI1116" s="99"/>
      <c r="BJ1116" s="99" t="s">
        <v>108</v>
      </c>
      <c r="BK1116" s="99" t="s">
        <v>109</v>
      </c>
      <c r="BL1116" s="99">
        <v>0</v>
      </c>
      <c r="BM1116" s="99">
        <v>0</v>
      </c>
      <c r="BN1116" s="99">
        <v>0</v>
      </c>
      <c r="BO1116" s="99">
        <v>1</v>
      </c>
      <c r="BP1116" s="99">
        <v>0</v>
      </c>
      <c r="BQ1116" s="99">
        <v>0</v>
      </c>
      <c r="BR1116" s="99"/>
      <c r="BS1116" s="99"/>
      <c r="BT1116" s="99"/>
      <c r="BU1116" s="99"/>
      <c r="BV1116" s="99"/>
      <c r="BW1116" s="99"/>
      <c r="BX1116" s="99"/>
      <c r="BY1116" s="99">
        <v>1237</v>
      </c>
      <c r="BZ1116" s="99"/>
      <c r="CA1116" s="99"/>
      <c r="CB1116" s="99"/>
      <c r="CC1116" s="99"/>
      <c r="CD1116" s="99"/>
      <c r="CE1116" s="99"/>
      <c r="CF1116" s="99"/>
      <c r="CG1116" s="4"/>
      <c r="CH1116" s="4"/>
      <c r="CI1116" s="5">
        <v>0</v>
      </c>
      <c r="CJ1116" s="8">
        <v>0</v>
      </c>
      <c r="CK1116" s="5">
        <v>0</v>
      </c>
      <c r="CL1116" s="5">
        <v>0</v>
      </c>
      <c r="CM1116" s="105" t="s">
        <v>3614</v>
      </c>
      <c r="CN1116" s="105"/>
    </row>
    <row r="1117" spans="1:92" hidden="1" x14ac:dyDescent="0.2">
      <c r="A1117" t="s">
        <v>1862</v>
      </c>
      <c r="B1117" t="s">
        <v>1838</v>
      </c>
      <c r="C1117" t="s">
        <v>1863</v>
      </c>
      <c r="D1117">
        <v>1.1000000000000001</v>
      </c>
      <c r="E1117" t="s">
        <v>90</v>
      </c>
      <c r="F1117" t="s">
        <v>1839</v>
      </c>
      <c r="G1117" t="s">
        <v>1840</v>
      </c>
      <c r="H1117" t="s">
        <v>1841</v>
      </c>
      <c r="I1117">
        <v>10.244999999999999</v>
      </c>
      <c r="J1117">
        <v>-9.8169999999999993E-3</v>
      </c>
      <c r="K1117">
        <v>-5.9219000000000001E-2</v>
      </c>
      <c r="L1117">
        <v>2024</v>
      </c>
      <c r="M1117">
        <v>0.42895</v>
      </c>
      <c r="N1117">
        <v>-1.195E-4</v>
      </c>
      <c r="O1117">
        <v>3.2069000000000001</v>
      </c>
      <c r="P1117">
        <v>2010.4</v>
      </c>
      <c r="Q1117">
        <v>122.25</v>
      </c>
      <c r="R1117">
        <v>-0.12069000000000001</v>
      </c>
      <c r="S1117">
        <v>-0.26687</v>
      </c>
      <c r="T1117">
        <v>9.8186999999999998</v>
      </c>
      <c r="U1117">
        <v>3.2222</v>
      </c>
      <c r="V1117">
        <v>1.3223E-3</v>
      </c>
      <c r="W1117">
        <v>-8.1901000000000002E-2</v>
      </c>
      <c r="X1117">
        <v>9.2688000000000006</v>
      </c>
      <c r="Y1117">
        <v>4.8407</v>
      </c>
      <c r="Z1117">
        <v>2.4731000000000002E-3</v>
      </c>
      <c r="AA1117">
        <v>-8.0654000000000003E-2</v>
      </c>
      <c r="AB1117">
        <v>9.2635000000000005</v>
      </c>
      <c r="AC1117">
        <v>4.8262999999999998</v>
      </c>
      <c r="AD1117">
        <v>27</v>
      </c>
      <c r="AE1117">
        <v>9</v>
      </c>
      <c r="AF1117" s="1">
        <v>-334740</v>
      </c>
      <c r="AG1117">
        <v>-8368.5</v>
      </c>
      <c r="AH1117" s="1">
        <v>-326370</v>
      </c>
      <c r="AI1117">
        <v>12</v>
      </c>
      <c r="AJ1117">
        <v>5</v>
      </c>
      <c r="AK1117">
        <v>4</v>
      </c>
      <c r="AL1117">
        <v>1</v>
      </c>
      <c r="AM1117">
        <v>1</v>
      </c>
      <c r="AN1117">
        <v>1</v>
      </c>
      <c r="AO1117">
        <v>0.14252999999999999</v>
      </c>
      <c r="AP1117">
        <v>0</v>
      </c>
      <c r="AQ1117">
        <v>1</v>
      </c>
      <c r="AR1117" t="s">
        <v>96</v>
      </c>
      <c r="AS1117" t="s">
        <v>95</v>
      </c>
      <c r="AT1117" t="s">
        <v>95</v>
      </c>
      <c r="AU1117" t="s">
        <v>94</v>
      </c>
      <c r="AV1117" t="s">
        <v>94</v>
      </c>
      <c r="AW1117" t="s">
        <v>94</v>
      </c>
      <c r="AX1117" t="s">
        <v>94</v>
      </c>
      <c r="AY1117" t="s">
        <v>94</v>
      </c>
      <c r="AZ1117" t="s">
        <v>94</v>
      </c>
      <c r="BA1117" t="s">
        <v>96</v>
      </c>
      <c r="BB1117" t="s">
        <v>94</v>
      </c>
      <c r="CG1117" s="4">
        <v>0</v>
      </c>
      <c r="CH1117" s="4">
        <v>0</v>
      </c>
      <c r="CI1117" s="5">
        <v>0</v>
      </c>
      <c r="CJ1117" s="5">
        <v>0</v>
      </c>
      <c r="CK1117" s="5">
        <v>0</v>
      </c>
      <c r="CL1117" s="5">
        <v>0</v>
      </c>
      <c r="CM1117" s="12" t="s">
        <v>3459</v>
      </c>
    </row>
    <row r="1118" spans="1:92" hidden="1" x14ac:dyDescent="0.2">
      <c r="A1118" t="s">
        <v>1864</v>
      </c>
      <c r="B1118" t="s">
        <v>1838</v>
      </c>
      <c r="C1118" t="s">
        <v>1863</v>
      </c>
      <c r="D1118">
        <v>1.1000000000000001</v>
      </c>
      <c r="E1118" t="s">
        <v>90</v>
      </c>
      <c r="F1118" t="s">
        <v>1843</v>
      </c>
      <c r="G1118" t="s">
        <v>1844</v>
      </c>
      <c r="H1118" t="s">
        <v>1841</v>
      </c>
      <c r="I1118">
        <v>-47.058999999999997</v>
      </c>
      <c r="J1118">
        <v>-2.7360000000000002E-3</v>
      </c>
      <c r="K1118">
        <v>-2.4420000000000002E-3</v>
      </c>
      <c r="L1118">
        <v>2010.9</v>
      </c>
      <c r="M1118">
        <v>-9.3381000000000006E-2</v>
      </c>
      <c r="N1118">
        <v>0.85714000000000001</v>
      </c>
      <c r="O1118">
        <v>0.44319999999999998</v>
      </c>
      <c r="P1118">
        <v>2011</v>
      </c>
      <c r="Q1118">
        <v>5.3529</v>
      </c>
      <c r="R1118">
        <v>5.0193000000000002E-2</v>
      </c>
      <c r="S1118">
        <v>-7.3694999999999997E-2</v>
      </c>
      <c r="T1118">
        <v>1.863</v>
      </c>
      <c r="U1118">
        <v>0.76193</v>
      </c>
      <c r="V1118" s="1">
        <v>4.9756000000000003E-5</v>
      </c>
      <c r="W1118">
        <v>-8.3279000000000006E-2</v>
      </c>
      <c r="X1118">
        <v>1.9116</v>
      </c>
      <c r="Y1118">
        <v>0.82296999999999998</v>
      </c>
      <c r="Z1118" s="1">
        <v>9.8999999999999994E-5</v>
      </c>
      <c r="AA1118">
        <v>-8.3225999999999994E-2</v>
      </c>
      <c r="AB1118">
        <v>1.9115</v>
      </c>
      <c r="AC1118">
        <v>0.82267999999999997</v>
      </c>
      <c r="AD1118">
        <v>27</v>
      </c>
      <c r="AE1118">
        <v>2</v>
      </c>
      <c r="AF1118">
        <v>11.667</v>
      </c>
      <c r="AG1118">
        <v>2.3332999999999999</v>
      </c>
      <c r="AH1118">
        <v>9.3332999999999995</v>
      </c>
      <c r="AI1118">
        <v>3</v>
      </c>
      <c r="AJ1118">
        <v>0</v>
      </c>
      <c r="AK1118">
        <v>2</v>
      </c>
      <c r="AL1118">
        <v>0</v>
      </c>
      <c r="AM1118">
        <v>0</v>
      </c>
      <c r="AN1118">
        <v>1</v>
      </c>
      <c r="AO1118">
        <v>0</v>
      </c>
      <c r="AP1118">
        <v>0</v>
      </c>
      <c r="AQ1118">
        <v>1</v>
      </c>
      <c r="AR1118" t="s">
        <v>96</v>
      </c>
      <c r="AS1118" t="s">
        <v>96</v>
      </c>
      <c r="AT1118" t="s">
        <v>94</v>
      </c>
      <c r="AU1118" t="s">
        <v>94</v>
      </c>
      <c r="AV1118" t="s">
        <v>95</v>
      </c>
      <c r="AW1118" t="s">
        <v>94</v>
      </c>
      <c r="AX1118" t="s">
        <v>94</v>
      </c>
      <c r="AY1118" t="s">
        <v>95</v>
      </c>
      <c r="AZ1118" t="s">
        <v>94</v>
      </c>
      <c r="BA1118" t="s">
        <v>96</v>
      </c>
      <c r="BB1118" t="s">
        <v>96</v>
      </c>
      <c r="CG1118" s="4">
        <v>0</v>
      </c>
      <c r="CH1118" s="4">
        <v>0</v>
      </c>
      <c r="CI1118" s="5">
        <v>0</v>
      </c>
      <c r="CJ1118" s="5">
        <v>0</v>
      </c>
      <c r="CK1118" s="5">
        <v>0</v>
      </c>
      <c r="CL1118" s="5">
        <v>0</v>
      </c>
      <c r="CM1118" s="12" t="s">
        <v>3460</v>
      </c>
    </row>
    <row r="1119" spans="1:92" hidden="1" x14ac:dyDescent="0.2">
      <c r="A1119" t="s">
        <v>1865</v>
      </c>
      <c r="B1119" t="s">
        <v>1838</v>
      </c>
      <c r="C1119" t="s">
        <v>1863</v>
      </c>
      <c r="D1119">
        <v>1.1000000000000001</v>
      </c>
      <c r="E1119" t="s">
        <v>90</v>
      </c>
      <c r="F1119" t="s">
        <v>1846</v>
      </c>
      <c r="G1119" t="s">
        <v>1847</v>
      </c>
      <c r="H1119" t="s">
        <v>1841</v>
      </c>
      <c r="I1119">
        <v>0.55371999999999999</v>
      </c>
      <c r="J1119">
        <v>7.4777999999999997E-2</v>
      </c>
      <c r="K1119">
        <v>4.5854999999999997</v>
      </c>
      <c r="L1119">
        <v>2008.5</v>
      </c>
      <c r="M1119">
        <v>7.9363000000000001</v>
      </c>
      <c r="N1119">
        <v>88.271000000000001</v>
      </c>
      <c r="O1119">
        <v>0.39001999999999998</v>
      </c>
      <c r="P1119">
        <v>1947</v>
      </c>
      <c r="Q1119">
        <v>-9168.1</v>
      </c>
      <c r="R1119">
        <v>0.97096000000000005</v>
      </c>
      <c r="S1119">
        <v>0.96716999999999997</v>
      </c>
      <c r="T1119">
        <v>6.5513000000000003</v>
      </c>
      <c r="U1119">
        <v>4.1124000000000001</v>
      </c>
      <c r="V1119">
        <v>0.71887000000000001</v>
      </c>
      <c r="W1119">
        <v>0.69543999999999995</v>
      </c>
      <c r="X1119">
        <v>20.382999999999999</v>
      </c>
      <c r="Y1119">
        <v>17.114999999999998</v>
      </c>
      <c r="Z1119">
        <v>0.86312</v>
      </c>
      <c r="AA1119">
        <v>0.85170999999999997</v>
      </c>
      <c r="AB1119">
        <v>14.223000000000001</v>
      </c>
      <c r="AC1119">
        <v>11.404</v>
      </c>
      <c r="AD1119">
        <v>27</v>
      </c>
      <c r="AE1119">
        <v>19</v>
      </c>
      <c r="AF1119">
        <v>0.98560999999999999</v>
      </c>
      <c r="AG1119">
        <v>3.3986000000000002E-2</v>
      </c>
      <c r="AH1119">
        <v>0.95162000000000002</v>
      </c>
      <c r="AI1119">
        <v>19</v>
      </c>
      <c r="AJ1119">
        <v>7</v>
      </c>
      <c r="AK1119">
        <v>18</v>
      </c>
      <c r="AL1119">
        <v>1</v>
      </c>
      <c r="AM1119">
        <v>0</v>
      </c>
      <c r="AN1119">
        <v>1</v>
      </c>
      <c r="AO1119">
        <v>0.95106999999999997</v>
      </c>
      <c r="AP1119">
        <v>0</v>
      </c>
      <c r="AQ1119">
        <v>1</v>
      </c>
      <c r="AR1119" t="s">
        <v>95</v>
      </c>
      <c r="AS1119" t="s">
        <v>95</v>
      </c>
      <c r="AT1119" t="s">
        <v>95</v>
      </c>
      <c r="AU1119" t="s">
        <v>95</v>
      </c>
      <c r="AV1119" t="s">
        <v>95</v>
      </c>
      <c r="AW1119" t="s">
        <v>95</v>
      </c>
      <c r="AX1119" t="s">
        <v>95</v>
      </c>
      <c r="AY1119" t="s">
        <v>95</v>
      </c>
      <c r="AZ1119" t="s">
        <v>95</v>
      </c>
      <c r="BA1119" t="s">
        <v>95</v>
      </c>
      <c r="BB1119" t="s">
        <v>95</v>
      </c>
      <c r="CG1119" s="4">
        <v>1</v>
      </c>
      <c r="CH1119" s="4">
        <v>1</v>
      </c>
      <c r="CI1119" s="5">
        <v>0</v>
      </c>
      <c r="CJ1119" s="8">
        <v>1</v>
      </c>
      <c r="CK1119" s="5">
        <v>0</v>
      </c>
      <c r="CL1119" s="5">
        <v>0</v>
      </c>
      <c r="CM1119" s="12" t="s">
        <v>3615</v>
      </c>
    </row>
    <row r="1120" spans="1:92" hidden="1" x14ac:dyDescent="0.2">
      <c r="A1120" t="s">
        <v>1866</v>
      </c>
      <c r="B1120" t="s">
        <v>1838</v>
      </c>
      <c r="C1120" t="s">
        <v>1863</v>
      </c>
      <c r="D1120">
        <v>1.1000000000000001</v>
      </c>
      <c r="E1120" t="s">
        <v>90</v>
      </c>
      <c r="F1120" t="s">
        <v>1849</v>
      </c>
      <c r="G1120" t="s">
        <v>1850</v>
      </c>
      <c r="H1120" t="s">
        <v>1841</v>
      </c>
      <c r="I1120">
        <v>6.5141999999999998</v>
      </c>
      <c r="J1120">
        <v>8.1544000000000005E-2</v>
      </c>
      <c r="K1120">
        <v>0.66300000000000003</v>
      </c>
      <c r="L1120">
        <v>2009.2</v>
      </c>
      <c r="M1120">
        <v>0.67459000000000002</v>
      </c>
      <c r="N1120">
        <v>12.006</v>
      </c>
      <c r="O1120">
        <v>10.516</v>
      </c>
      <c r="P1120">
        <v>2017.8</v>
      </c>
      <c r="Q1120">
        <v>-1326.3</v>
      </c>
      <c r="R1120">
        <v>0.99570000000000003</v>
      </c>
      <c r="S1120">
        <v>0.99514000000000002</v>
      </c>
      <c r="T1120">
        <v>0.38456000000000001</v>
      </c>
      <c r="U1120">
        <v>8.0259999999999998E-2</v>
      </c>
      <c r="V1120">
        <v>0.64763000000000004</v>
      </c>
      <c r="W1120">
        <v>0.61826999999999999</v>
      </c>
      <c r="X1120">
        <v>3.4807000000000001</v>
      </c>
      <c r="Y1120">
        <v>3.1621000000000001</v>
      </c>
      <c r="Z1120">
        <v>0.77564</v>
      </c>
      <c r="AA1120">
        <v>0.75693999999999995</v>
      </c>
      <c r="AB1120">
        <v>2.7774000000000001</v>
      </c>
      <c r="AC1120">
        <v>2.3567</v>
      </c>
      <c r="AD1120">
        <v>27</v>
      </c>
      <c r="AE1120">
        <v>16</v>
      </c>
      <c r="AF1120">
        <v>0.99948000000000004</v>
      </c>
      <c r="AG1120">
        <v>0.16658000000000001</v>
      </c>
      <c r="AH1120">
        <v>0.83289999999999997</v>
      </c>
      <c r="AI1120">
        <v>16</v>
      </c>
      <c r="AJ1120">
        <v>13</v>
      </c>
      <c r="AK1120">
        <v>15</v>
      </c>
      <c r="AL1120">
        <v>1</v>
      </c>
      <c r="AM1120">
        <v>0</v>
      </c>
      <c r="AN1120">
        <v>1</v>
      </c>
      <c r="AO1120">
        <v>0.93874000000000002</v>
      </c>
      <c r="AP1120">
        <v>0</v>
      </c>
      <c r="AQ1120">
        <v>1</v>
      </c>
      <c r="AR1120" t="s">
        <v>95</v>
      </c>
      <c r="AS1120" t="s">
        <v>95</v>
      </c>
      <c r="AT1120" t="s">
        <v>95</v>
      </c>
      <c r="AU1120" t="s">
        <v>95</v>
      </c>
      <c r="AV1120" t="s">
        <v>95</v>
      </c>
      <c r="AW1120" t="s">
        <v>95</v>
      </c>
      <c r="AX1120" t="s">
        <v>95</v>
      </c>
      <c r="AY1120" t="s">
        <v>95</v>
      </c>
      <c r="AZ1120" t="s">
        <v>95</v>
      </c>
      <c r="BA1120" t="s">
        <v>95</v>
      </c>
      <c r="BB1120" t="s">
        <v>95</v>
      </c>
      <c r="CG1120" s="4">
        <v>0</v>
      </c>
      <c r="CH1120" s="4">
        <v>0</v>
      </c>
      <c r="CI1120" s="5">
        <v>0</v>
      </c>
      <c r="CJ1120" s="5">
        <v>0</v>
      </c>
      <c r="CK1120" s="5">
        <v>0</v>
      </c>
      <c r="CL1120" s="5">
        <v>0</v>
      </c>
      <c r="CM1120" s="12" t="s">
        <v>3458</v>
      </c>
    </row>
    <row r="1121" spans="1:92" hidden="1" x14ac:dyDescent="0.2">
      <c r="A1121" t="s">
        <v>1867</v>
      </c>
      <c r="B1121" t="s">
        <v>1838</v>
      </c>
      <c r="C1121" t="s">
        <v>1863</v>
      </c>
      <c r="D1121">
        <v>2.5</v>
      </c>
      <c r="E1121" t="s">
        <v>301</v>
      </c>
      <c r="F1121" t="s">
        <v>1839</v>
      </c>
      <c r="G1121" t="s">
        <v>1852</v>
      </c>
      <c r="H1121" t="s">
        <v>1841</v>
      </c>
      <c r="I1121">
        <v>45.481000000000002</v>
      </c>
      <c r="J1121">
        <v>-8.1662999999999996E-3</v>
      </c>
      <c r="K1121">
        <v>-1.221E-2</v>
      </c>
      <c r="L1121">
        <v>2004.2</v>
      </c>
      <c r="M1121">
        <v>9.6622E-2</v>
      </c>
      <c r="N1121">
        <v>1.1578999999999999</v>
      </c>
      <c r="O1121">
        <v>6.8754</v>
      </c>
      <c r="P1121">
        <v>1748.8</v>
      </c>
      <c r="Q1121">
        <v>25.356999999999999</v>
      </c>
      <c r="R1121">
        <v>0.16381999999999999</v>
      </c>
      <c r="S1121">
        <v>5.4751000000000001E-2</v>
      </c>
      <c r="T1121">
        <v>1.1944999999999999</v>
      </c>
      <c r="U1121">
        <v>0.86941000000000002</v>
      </c>
      <c r="V1121">
        <v>2.8953E-3</v>
      </c>
      <c r="W1121">
        <v>-8.0197000000000004E-2</v>
      </c>
      <c r="X1121">
        <v>1.3044</v>
      </c>
      <c r="Y1121">
        <v>1.0848</v>
      </c>
      <c r="Z1121">
        <v>5.3001999999999997E-3</v>
      </c>
      <c r="AA1121">
        <v>-7.7590999999999993E-2</v>
      </c>
      <c r="AB1121">
        <v>1.3028</v>
      </c>
      <c r="AC1121">
        <v>1.081</v>
      </c>
      <c r="AD1121">
        <v>27</v>
      </c>
      <c r="AE1121">
        <v>9</v>
      </c>
      <c r="AF1121">
        <v>4.3182</v>
      </c>
      <c r="AG1121">
        <v>0.86363999999999996</v>
      </c>
      <c r="AH1121">
        <v>3.4544999999999999</v>
      </c>
      <c r="AI1121">
        <v>12</v>
      </c>
      <c r="AJ1121">
        <v>5</v>
      </c>
      <c r="AK1121">
        <v>4</v>
      </c>
      <c r="AL1121">
        <v>1</v>
      </c>
      <c r="AM1121">
        <v>1</v>
      </c>
      <c r="AN1121">
        <v>1</v>
      </c>
      <c r="AO1121">
        <v>0.65625</v>
      </c>
      <c r="AP1121">
        <v>0</v>
      </c>
      <c r="AQ1121">
        <v>1</v>
      </c>
      <c r="AR1121" t="s">
        <v>96</v>
      </c>
      <c r="AS1121" t="s">
        <v>95</v>
      </c>
      <c r="AT1121" t="s">
        <v>95</v>
      </c>
      <c r="AU1121" t="s">
        <v>94</v>
      </c>
      <c r="AV1121" t="s">
        <v>94</v>
      </c>
      <c r="AW1121" t="s">
        <v>94</v>
      </c>
      <c r="AX1121" t="s">
        <v>94</v>
      </c>
      <c r="AY1121" t="s">
        <v>95</v>
      </c>
      <c r="AZ1121" t="s">
        <v>94</v>
      </c>
      <c r="BA1121" t="s">
        <v>96</v>
      </c>
      <c r="BB1121" t="s">
        <v>94</v>
      </c>
      <c r="CG1121" s="4">
        <v>0</v>
      </c>
      <c r="CH1121" s="4">
        <v>0</v>
      </c>
      <c r="CI1121" s="5">
        <v>0</v>
      </c>
      <c r="CJ1121" s="5">
        <v>0</v>
      </c>
      <c r="CK1121" s="5">
        <v>0</v>
      </c>
      <c r="CL1121" s="5">
        <v>1</v>
      </c>
    </row>
    <row r="1122" spans="1:92" hidden="1" x14ac:dyDescent="0.2">
      <c r="A1122" t="s">
        <v>1868</v>
      </c>
      <c r="B1122" t="s">
        <v>1838</v>
      </c>
      <c r="C1122" t="s">
        <v>1863</v>
      </c>
      <c r="D1122">
        <v>2.5</v>
      </c>
      <c r="E1122" t="s">
        <v>301</v>
      </c>
      <c r="F1122" t="s">
        <v>1843</v>
      </c>
      <c r="G1122" t="s">
        <v>1854</v>
      </c>
      <c r="H1122" t="s">
        <v>1841</v>
      </c>
      <c r="I1122">
        <v>-59.290999999999997</v>
      </c>
      <c r="J1122">
        <v>-1.1152E-2</v>
      </c>
      <c r="K1122">
        <v>-2.4420000000000002E-3</v>
      </c>
      <c r="L1122">
        <v>2010.9</v>
      </c>
      <c r="M1122">
        <v>-7.4116000000000001E-2</v>
      </c>
      <c r="N1122">
        <v>0.21429000000000001</v>
      </c>
      <c r="O1122">
        <v>4.1148999999999996</v>
      </c>
      <c r="P1122">
        <v>1686.1</v>
      </c>
      <c r="Q1122">
        <v>5.0194999999999999</v>
      </c>
      <c r="R1122">
        <v>6.6326999999999997E-2</v>
      </c>
      <c r="S1122">
        <v>-5.5456999999999999E-2</v>
      </c>
      <c r="T1122">
        <v>0.40172000000000002</v>
      </c>
      <c r="U1122">
        <v>0.19048000000000001</v>
      </c>
      <c r="V1122">
        <v>1.0652999999999999E-3</v>
      </c>
      <c r="W1122">
        <v>-8.2179000000000002E-2</v>
      </c>
      <c r="X1122">
        <v>0.41552</v>
      </c>
      <c r="Y1122">
        <v>0.20599000000000001</v>
      </c>
      <c r="Z1122">
        <v>2.0931000000000001E-3</v>
      </c>
      <c r="AA1122">
        <v>-8.1065999999999999E-2</v>
      </c>
      <c r="AB1122">
        <v>0.4153</v>
      </c>
      <c r="AC1122">
        <v>0.2054</v>
      </c>
      <c r="AD1122">
        <v>27</v>
      </c>
      <c r="AE1122">
        <v>2</v>
      </c>
      <c r="AF1122">
        <v>9.3332999999999995</v>
      </c>
      <c r="AG1122">
        <v>4.6666999999999996</v>
      </c>
      <c r="AH1122">
        <v>4.6666999999999996</v>
      </c>
      <c r="AI1122">
        <v>3</v>
      </c>
      <c r="AJ1122">
        <v>2</v>
      </c>
      <c r="AK1122">
        <v>0</v>
      </c>
      <c r="AL1122">
        <v>0</v>
      </c>
      <c r="AM1122">
        <v>0</v>
      </c>
      <c r="AN1122">
        <v>1</v>
      </c>
      <c r="AO1122">
        <v>0</v>
      </c>
      <c r="AP1122">
        <v>0</v>
      </c>
      <c r="AQ1122">
        <v>1</v>
      </c>
      <c r="AR1122" t="s">
        <v>96</v>
      </c>
      <c r="AS1122" t="s">
        <v>96</v>
      </c>
      <c r="AT1122" t="s">
        <v>94</v>
      </c>
      <c r="AU1122" t="s">
        <v>94</v>
      </c>
      <c r="AV1122" t="s">
        <v>95</v>
      </c>
      <c r="AW1122" t="s">
        <v>94</v>
      </c>
      <c r="AX1122" t="s">
        <v>94</v>
      </c>
      <c r="AY1122" t="s">
        <v>95</v>
      </c>
      <c r="AZ1122" t="s">
        <v>94</v>
      </c>
      <c r="BA1122" t="s">
        <v>96</v>
      </c>
      <c r="BB1122" t="s">
        <v>96</v>
      </c>
      <c r="CG1122" s="4">
        <v>0</v>
      </c>
      <c r="CH1122" s="4">
        <v>0</v>
      </c>
      <c r="CI1122" s="5">
        <v>0</v>
      </c>
      <c r="CJ1122" s="5">
        <v>0</v>
      </c>
      <c r="CK1122" s="5">
        <v>0</v>
      </c>
      <c r="CL1122" s="5">
        <v>0</v>
      </c>
    </row>
    <row r="1123" spans="1:92" hidden="1" x14ac:dyDescent="0.2">
      <c r="A1123" t="s">
        <v>1869</v>
      </c>
      <c r="B1123" t="s">
        <v>1838</v>
      </c>
      <c r="C1123" t="s">
        <v>1863</v>
      </c>
      <c r="D1123">
        <v>2.9</v>
      </c>
      <c r="E1123" t="s">
        <v>1856</v>
      </c>
      <c r="F1123" t="s">
        <v>1839</v>
      </c>
      <c r="G1123" t="s">
        <v>1857</v>
      </c>
      <c r="H1123" t="s">
        <v>1841</v>
      </c>
      <c r="I1123">
        <v>2.9487000000000001</v>
      </c>
      <c r="J1123">
        <v>-9.0738999999999993E-3</v>
      </c>
      <c r="K1123">
        <v>-6.6006999999999998</v>
      </c>
      <c r="L1123">
        <v>2025.9</v>
      </c>
      <c r="M1123">
        <v>1.4903</v>
      </c>
      <c r="N1123">
        <v>-3.7728999999999999E-2</v>
      </c>
      <c r="O1123">
        <v>627.33000000000004</v>
      </c>
      <c r="P1123">
        <v>1955.5</v>
      </c>
      <c r="Q1123">
        <v>13650</v>
      </c>
      <c r="R1123">
        <v>-0.16458999999999999</v>
      </c>
      <c r="S1123">
        <v>-0.31648999999999999</v>
      </c>
      <c r="T1123">
        <v>1017.7</v>
      </c>
      <c r="U1123">
        <v>382.59</v>
      </c>
      <c r="V1123">
        <v>1.5673E-3</v>
      </c>
      <c r="W1123">
        <v>-8.1634999999999999E-2</v>
      </c>
      <c r="X1123">
        <v>942.32</v>
      </c>
      <c r="Y1123">
        <v>552.04</v>
      </c>
      <c r="Z1123">
        <v>2.9721000000000001E-3</v>
      </c>
      <c r="AA1123">
        <v>-8.0114000000000005E-2</v>
      </c>
      <c r="AB1123">
        <v>941.65</v>
      </c>
      <c r="AC1123">
        <v>548.86</v>
      </c>
      <c r="AD1123">
        <v>27</v>
      </c>
      <c r="AE1123">
        <v>9</v>
      </c>
      <c r="AF1123" s="1">
        <v>-112460</v>
      </c>
      <c r="AG1123">
        <v>-3551.6</v>
      </c>
      <c r="AH1123" s="1">
        <v>-108910</v>
      </c>
      <c r="AI1123">
        <v>12</v>
      </c>
      <c r="AJ1123">
        <v>5</v>
      </c>
      <c r="AK1123">
        <v>4</v>
      </c>
      <c r="AL1123">
        <v>1</v>
      </c>
      <c r="AM1123">
        <v>1</v>
      </c>
      <c r="AN1123">
        <v>1</v>
      </c>
      <c r="AO1123">
        <v>0.18633</v>
      </c>
      <c r="AP1123">
        <v>0</v>
      </c>
      <c r="AQ1123">
        <v>0</v>
      </c>
      <c r="AR1123" t="s">
        <v>96</v>
      </c>
      <c r="AS1123" t="s">
        <v>95</v>
      </c>
      <c r="AT1123" t="s">
        <v>95</v>
      </c>
      <c r="AU1123" t="s">
        <v>94</v>
      </c>
      <c r="AV1123" t="s">
        <v>94</v>
      </c>
      <c r="AW1123" t="s">
        <v>94</v>
      </c>
      <c r="AX1123" t="s">
        <v>94</v>
      </c>
      <c r="AY1123" t="s">
        <v>94</v>
      </c>
      <c r="AZ1123" t="s">
        <v>94</v>
      </c>
      <c r="BA1123" t="s">
        <v>96</v>
      </c>
      <c r="BB1123" t="s">
        <v>94</v>
      </c>
      <c r="CG1123" s="4">
        <v>0</v>
      </c>
      <c r="CH1123" s="4">
        <v>0</v>
      </c>
      <c r="CI1123" s="5">
        <v>0</v>
      </c>
      <c r="CJ1123" s="5">
        <v>0</v>
      </c>
      <c r="CK1123" s="5">
        <v>0</v>
      </c>
      <c r="CL1123" s="5">
        <v>1</v>
      </c>
    </row>
    <row r="1124" spans="1:92" hidden="1" x14ac:dyDescent="0.2">
      <c r="A1124" t="s">
        <v>1870</v>
      </c>
      <c r="B1124" t="s">
        <v>1838</v>
      </c>
      <c r="C1124" t="s">
        <v>1863</v>
      </c>
      <c r="D1124">
        <v>2.9</v>
      </c>
      <c r="E1124" t="s">
        <v>1856</v>
      </c>
      <c r="F1124" t="s">
        <v>1843</v>
      </c>
      <c r="G1124" t="s">
        <v>1859</v>
      </c>
      <c r="H1124" t="s">
        <v>1841</v>
      </c>
      <c r="I1124">
        <v>-42.396999999999998</v>
      </c>
      <c r="J1124">
        <v>-9.7722E-3</v>
      </c>
      <c r="K1124">
        <v>-1.381</v>
      </c>
      <c r="L1124">
        <v>2010.8</v>
      </c>
      <c r="M1124">
        <v>-0.10365000000000001</v>
      </c>
      <c r="N1124">
        <v>138</v>
      </c>
      <c r="O1124">
        <v>136.22</v>
      </c>
      <c r="P1124">
        <v>1944.1</v>
      </c>
      <c r="Q1124">
        <v>2847.3</v>
      </c>
      <c r="R1124">
        <v>7.2016999999999998E-2</v>
      </c>
      <c r="S1124">
        <v>-4.9024999999999999E-2</v>
      </c>
      <c r="T1124">
        <v>247.52</v>
      </c>
      <c r="U1124">
        <v>122.67</v>
      </c>
      <c r="V1124">
        <v>8.9039999999999996E-4</v>
      </c>
      <c r="W1124">
        <v>-8.2368999999999998E-2</v>
      </c>
      <c r="X1124">
        <v>256.83</v>
      </c>
      <c r="Y1124">
        <v>132.61000000000001</v>
      </c>
      <c r="Z1124">
        <v>1.7524000000000001E-3</v>
      </c>
      <c r="AA1124">
        <v>-8.1434999999999994E-2</v>
      </c>
      <c r="AB1124">
        <v>256.72000000000003</v>
      </c>
      <c r="AC1124">
        <v>132.31</v>
      </c>
      <c r="AD1124">
        <v>27</v>
      </c>
      <c r="AE1124">
        <v>2</v>
      </c>
      <c r="AF1124">
        <v>8.1957000000000004</v>
      </c>
      <c r="AG1124">
        <v>5.8042999999999996</v>
      </c>
      <c r="AH1124">
        <v>2.3913000000000002</v>
      </c>
      <c r="AI1124">
        <v>3</v>
      </c>
      <c r="AJ1124">
        <v>2</v>
      </c>
      <c r="AK1124">
        <v>0</v>
      </c>
      <c r="AL1124">
        <v>0</v>
      </c>
      <c r="AM1124">
        <v>0</v>
      </c>
      <c r="AN1124">
        <v>1</v>
      </c>
      <c r="AO1124">
        <v>0</v>
      </c>
      <c r="AP1124">
        <v>0</v>
      </c>
      <c r="AQ1124">
        <v>0</v>
      </c>
      <c r="AR1124" t="s">
        <v>96</v>
      </c>
      <c r="AS1124" t="s">
        <v>96</v>
      </c>
      <c r="AT1124" t="s">
        <v>94</v>
      </c>
      <c r="AU1124" t="s">
        <v>94</v>
      </c>
      <c r="AV1124" t="s">
        <v>95</v>
      </c>
      <c r="AW1124" t="s">
        <v>94</v>
      </c>
      <c r="AX1124" t="s">
        <v>94</v>
      </c>
      <c r="AY1124" t="s">
        <v>95</v>
      </c>
      <c r="AZ1124" t="s">
        <v>94</v>
      </c>
      <c r="BA1124" t="s">
        <v>96</v>
      </c>
      <c r="BB1124" t="s">
        <v>96</v>
      </c>
      <c r="CG1124" s="4">
        <v>0</v>
      </c>
      <c r="CH1124" s="4">
        <v>0</v>
      </c>
      <c r="CI1124" s="5">
        <v>0</v>
      </c>
      <c r="CJ1124" s="5">
        <v>0</v>
      </c>
      <c r="CK1124" s="5">
        <v>0</v>
      </c>
      <c r="CL1124" s="5">
        <v>0</v>
      </c>
    </row>
    <row r="1125" spans="1:92" hidden="1" x14ac:dyDescent="0.2">
      <c r="A1125" t="s">
        <v>1871</v>
      </c>
      <c r="B1125" t="s">
        <v>1838</v>
      </c>
      <c r="C1125" t="s">
        <v>1863</v>
      </c>
      <c r="D1125">
        <v>4.0999999999999996</v>
      </c>
      <c r="E1125" t="s">
        <v>129</v>
      </c>
      <c r="F1125" t="s">
        <v>130</v>
      </c>
      <c r="G1125" t="s">
        <v>131</v>
      </c>
      <c r="H1125" t="s">
        <v>1841</v>
      </c>
      <c r="I1125">
        <v>-43.396999999999998</v>
      </c>
      <c r="J1125">
        <v>-4.8425999999999997E-2</v>
      </c>
      <c r="K1125">
        <v>-1.1688000000000001</v>
      </c>
      <c r="L1125">
        <v>2005.8</v>
      </c>
      <c r="M1125">
        <v>-0.10126</v>
      </c>
      <c r="N1125">
        <v>50</v>
      </c>
      <c r="O1125">
        <v>22.998000000000001</v>
      </c>
      <c r="P1125">
        <v>650.23</v>
      </c>
      <c r="Q1125">
        <v>2358.8000000000002</v>
      </c>
      <c r="R1125">
        <v>0.47499999999999998</v>
      </c>
      <c r="S1125">
        <v>0.38235000000000002</v>
      </c>
      <c r="T1125">
        <v>15.43</v>
      </c>
      <c r="U1125">
        <v>4.7619999999999996</v>
      </c>
      <c r="V1125">
        <v>-0.05</v>
      </c>
      <c r="W1125">
        <v>-0.16667000000000001</v>
      </c>
      <c r="X1125">
        <v>21.821999999999999</v>
      </c>
      <c r="Y1125">
        <v>4.7618999999999998</v>
      </c>
      <c r="Z1125">
        <v>0.11045000000000001</v>
      </c>
      <c r="AA1125">
        <v>1.1616E-2</v>
      </c>
      <c r="AB1125">
        <v>20.085000000000001</v>
      </c>
      <c r="AC1125">
        <v>10.356999999999999</v>
      </c>
      <c r="AD1125">
        <v>21</v>
      </c>
      <c r="AE1125">
        <v>1</v>
      </c>
      <c r="AF1125">
        <v>2</v>
      </c>
      <c r="AG1125">
        <v>2</v>
      </c>
      <c r="AH1125">
        <v>0</v>
      </c>
      <c r="AI1125">
        <v>1</v>
      </c>
      <c r="AJ1125">
        <v>0</v>
      </c>
      <c r="AK1125">
        <v>0</v>
      </c>
      <c r="AL1125">
        <v>0</v>
      </c>
      <c r="AM1125">
        <v>0</v>
      </c>
      <c r="AP1125">
        <v>0</v>
      </c>
      <c r="AQ1125">
        <v>1</v>
      </c>
      <c r="AR1125" t="s">
        <v>94</v>
      </c>
      <c r="AS1125" t="s">
        <v>96</v>
      </c>
      <c r="AT1125" t="s">
        <v>94</v>
      </c>
      <c r="AU1125" t="s">
        <v>94</v>
      </c>
      <c r="AV1125" t="s">
        <v>94</v>
      </c>
      <c r="AW1125" t="s">
        <v>94</v>
      </c>
      <c r="AX1125" t="s">
        <v>94</v>
      </c>
      <c r="AY1125" t="s">
        <v>94</v>
      </c>
      <c r="AZ1125" t="s">
        <v>94</v>
      </c>
      <c r="BA1125" t="s">
        <v>96</v>
      </c>
      <c r="BB1125" t="s">
        <v>96</v>
      </c>
      <c r="BC1125" t="s">
        <v>96</v>
      </c>
      <c r="BD1125" t="s">
        <v>96</v>
      </c>
      <c r="BH1125" t="s">
        <v>189</v>
      </c>
      <c r="BI1125">
        <v>0</v>
      </c>
      <c r="BJ1125" t="s">
        <v>132</v>
      </c>
      <c r="BK1125" t="s">
        <v>133</v>
      </c>
      <c r="BL1125">
        <v>0</v>
      </c>
      <c r="BM1125">
        <v>0</v>
      </c>
      <c r="BN1125">
        <v>0</v>
      </c>
      <c r="BO1125">
        <v>0</v>
      </c>
      <c r="BP1125">
        <v>0</v>
      </c>
      <c r="BQ1125">
        <v>0</v>
      </c>
      <c r="BY1125">
        <v>1238</v>
      </c>
      <c r="CG1125" s="4">
        <v>0</v>
      </c>
      <c r="CH1125" s="4">
        <v>0</v>
      </c>
      <c r="CI1125" s="5">
        <v>0</v>
      </c>
      <c r="CJ1125" s="5">
        <v>0</v>
      </c>
      <c r="CK1125" s="5">
        <v>0</v>
      </c>
      <c r="CL1125" s="5">
        <v>0</v>
      </c>
    </row>
    <row r="1126" spans="1:92" hidden="1" x14ac:dyDescent="0.2">
      <c r="A1126" t="s">
        <v>1872</v>
      </c>
      <c r="B1126" t="s">
        <v>1838</v>
      </c>
      <c r="C1126" t="s">
        <v>1863</v>
      </c>
      <c r="D1126">
        <v>4.0999999999999996</v>
      </c>
      <c r="E1126" t="s">
        <v>129</v>
      </c>
      <c r="F1126" t="s">
        <v>135</v>
      </c>
      <c r="G1126" t="s">
        <v>136</v>
      </c>
      <c r="H1126" t="s">
        <v>1841</v>
      </c>
      <c r="K1126">
        <v>100</v>
      </c>
      <c r="Q1126" s="1">
        <v>-200400</v>
      </c>
      <c r="Z1126">
        <v>1</v>
      </c>
      <c r="AA1126">
        <v>1</v>
      </c>
      <c r="AB1126">
        <v>0</v>
      </c>
      <c r="AC1126">
        <v>0</v>
      </c>
      <c r="AD1126">
        <v>2</v>
      </c>
      <c r="AE1126">
        <v>1</v>
      </c>
      <c r="AI1126">
        <v>1</v>
      </c>
      <c r="AJ1126">
        <v>0</v>
      </c>
      <c r="AK1126">
        <v>0</v>
      </c>
      <c r="AL1126">
        <v>0</v>
      </c>
      <c r="AM1126">
        <v>0</v>
      </c>
      <c r="AP1126">
        <v>0</v>
      </c>
      <c r="AQ1126">
        <v>1</v>
      </c>
      <c r="AR1126" t="s">
        <v>96</v>
      </c>
      <c r="AS1126" t="s">
        <v>96</v>
      </c>
      <c r="AT1126" t="s">
        <v>95</v>
      </c>
      <c r="AU1126" t="s">
        <v>94</v>
      </c>
      <c r="AV1126" t="s">
        <v>94</v>
      </c>
      <c r="AW1126" t="s">
        <v>94</v>
      </c>
      <c r="AX1126" t="s">
        <v>94</v>
      </c>
      <c r="AY1126" t="s">
        <v>94</v>
      </c>
      <c r="AZ1126" t="s">
        <v>95</v>
      </c>
      <c r="BA1126" t="s">
        <v>96</v>
      </c>
      <c r="BB1126" t="s">
        <v>96</v>
      </c>
      <c r="BC1126" t="s">
        <v>96</v>
      </c>
      <c r="BD1126" t="s">
        <v>96</v>
      </c>
      <c r="BH1126" t="s">
        <v>189</v>
      </c>
      <c r="BI1126">
        <v>0</v>
      </c>
      <c r="BJ1126" t="s">
        <v>137</v>
      </c>
      <c r="BK1126" t="s">
        <v>138</v>
      </c>
      <c r="BL1126">
        <v>0</v>
      </c>
      <c r="BM1126">
        <v>0</v>
      </c>
      <c r="BN1126">
        <v>0</v>
      </c>
      <c r="BO1126">
        <v>0</v>
      </c>
      <c r="BP1126">
        <v>0</v>
      </c>
      <c r="BQ1126">
        <v>1</v>
      </c>
      <c r="BY1126">
        <v>1239</v>
      </c>
      <c r="CG1126" s="4">
        <v>0</v>
      </c>
      <c r="CH1126" s="4">
        <v>0</v>
      </c>
      <c r="CI1126" s="5">
        <v>0</v>
      </c>
      <c r="CJ1126" s="5">
        <v>0</v>
      </c>
      <c r="CK1126" s="5">
        <v>0</v>
      </c>
      <c r="CL1126" s="5">
        <v>1</v>
      </c>
    </row>
    <row r="1127" spans="1:92" hidden="1" x14ac:dyDescent="0.2">
      <c r="A1127" s="99" t="s">
        <v>3611</v>
      </c>
      <c r="B1127" s="99" t="s">
        <v>3609</v>
      </c>
      <c r="C1127" s="99" t="s">
        <v>192</v>
      </c>
      <c r="D1127" s="99">
        <v>1.1000000000000001</v>
      </c>
      <c r="E1127" s="99" t="s">
        <v>90</v>
      </c>
      <c r="F1127" s="99" t="s">
        <v>3412</v>
      </c>
      <c r="G1127" s="99" t="s">
        <v>107</v>
      </c>
      <c r="H1127" s="99" t="s">
        <v>1841</v>
      </c>
      <c r="I1127" s="99">
        <v>-3.2475E-3</v>
      </c>
      <c r="J1127" s="99"/>
      <c r="K1127" s="100">
        <v>-6.3834999999999997E-9</v>
      </c>
      <c r="L1127" s="99">
        <v>1953.1</v>
      </c>
      <c r="M1127" s="99">
        <v>-1353.2</v>
      </c>
      <c r="N1127" s="100">
        <v>2.1975000000000001E-6</v>
      </c>
      <c r="O1127" s="99"/>
      <c r="P1127" s="99"/>
      <c r="Q1127" s="100">
        <v>1.3831E-5</v>
      </c>
      <c r="R1127" s="99">
        <v>6.9997999999999996E-3</v>
      </c>
      <c r="S1127" s="99">
        <v>-0.32400000000000001</v>
      </c>
      <c r="T1127" s="100">
        <v>5.4471000000000001E-7</v>
      </c>
      <c r="U1127" s="100">
        <v>3.4741000000000001E-7</v>
      </c>
      <c r="V1127" s="99"/>
      <c r="W1127" s="99"/>
      <c r="X1127" s="99"/>
      <c r="Y1127" s="99"/>
      <c r="Z1127" s="99">
        <v>1.472E-2</v>
      </c>
      <c r="AA1127" s="99">
        <v>-0.18234</v>
      </c>
      <c r="AB1127" s="100">
        <v>5.4259000000000004E-7</v>
      </c>
      <c r="AC1127" s="100">
        <v>3.7332000000000001E-7</v>
      </c>
      <c r="AD1127" s="99">
        <v>13</v>
      </c>
      <c r="AE1127" s="99">
        <v>11</v>
      </c>
      <c r="AF1127" s="99">
        <v>0.91149000000000002</v>
      </c>
      <c r="AG1127" s="99">
        <v>0.42376000000000003</v>
      </c>
      <c r="AH1127" s="99">
        <v>0.48773</v>
      </c>
      <c r="AI1127" s="99">
        <v>26</v>
      </c>
      <c r="AJ1127" s="99">
        <v>6</v>
      </c>
      <c r="AK1127" s="99">
        <v>8</v>
      </c>
      <c r="AL1127" s="99">
        <v>1</v>
      </c>
      <c r="AM1127" s="99">
        <v>1</v>
      </c>
      <c r="AN1127" s="99">
        <v>1</v>
      </c>
      <c r="AO1127" s="99">
        <v>0.81211</v>
      </c>
      <c r="AP1127" s="99">
        <v>1</v>
      </c>
      <c r="AQ1127" s="99">
        <v>1</v>
      </c>
      <c r="AR1127" s="99" t="s">
        <v>96</v>
      </c>
      <c r="AS1127" s="99" t="s">
        <v>95</v>
      </c>
      <c r="AT1127" s="99" t="s">
        <v>95</v>
      </c>
      <c r="AU1127" s="99" t="s">
        <v>94</v>
      </c>
      <c r="AV1127" s="99" t="s">
        <v>94</v>
      </c>
      <c r="AW1127" s="99" t="s">
        <v>94</v>
      </c>
      <c r="AX1127" s="99" t="s">
        <v>95</v>
      </c>
      <c r="AY1127" s="99" t="s">
        <v>95</v>
      </c>
      <c r="AZ1127" s="99" t="s">
        <v>94</v>
      </c>
      <c r="BA1127" s="99" t="s">
        <v>96</v>
      </c>
      <c r="BB1127" s="99" t="s">
        <v>94</v>
      </c>
      <c r="BC1127" s="99"/>
      <c r="BD1127" s="99"/>
      <c r="BE1127" s="99"/>
      <c r="BF1127" s="99"/>
      <c r="BG1127" s="99"/>
      <c r="BH1127" s="99"/>
      <c r="BI1127" s="99"/>
      <c r="BJ1127" s="99" t="s">
        <v>108</v>
      </c>
      <c r="BK1127" s="99" t="s">
        <v>109</v>
      </c>
      <c r="BL1127" s="99">
        <v>0</v>
      </c>
      <c r="BM1127" s="99">
        <v>1</v>
      </c>
      <c r="BN1127" s="99">
        <v>1</v>
      </c>
      <c r="BO1127" s="99">
        <v>1</v>
      </c>
      <c r="BP1127" s="99">
        <v>0</v>
      </c>
      <c r="BQ1127" s="99">
        <v>0</v>
      </c>
      <c r="BR1127" s="99"/>
      <c r="BS1127" s="99"/>
      <c r="BT1127" s="99"/>
      <c r="BU1127" s="99"/>
      <c r="BV1127" s="99"/>
      <c r="BW1127" s="99"/>
      <c r="BX1127" s="99"/>
      <c r="BY1127" s="99">
        <v>1248</v>
      </c>
      <c r="BZ1127" s="99"/>
      <c r="CA1127" s="99"/>
      <c r="CB1127" s="99"/>
      <c r="CC1127" s="99"/>
      <c r="CD1127" s="99"/>
      <c r="CE1127" s="99"/>
      <c r="CF1127" s="99"/>
      <c r="CG1127" s="4"/>
      <c r="CH1127" s="4"/>
      <c r="CI1127" s="5">
        <v>0</v>
      </c>
      <c r="CJ1127" s="8">
        <v>0</v>
      </c>
      <c r="CK1127" s="5">
        <v>0</v>
      </c>
      <c r="CL1127" s="5">
        <v>0</v>
      </c>
      <c r="CM1127" s="105" t="s">
        <v>3614</v>
      </c>
      <c r="CN1127" s="105"/>
    </row>
    <row r="1128" spans="1:92" hidden="1" x14ac:dyDescent="0.2">
      <c r="A1128" t="s">
        <v>1873</v>
      </c>
      <c r="B1128" t="s">
        <v>1838</v>
      </c>
      <c r="C1128" t="s">
        <v>192</v>
      </c>
      <c r="D1128">
        <v>1.1000000000000001</v>
      </c>
      <c r="E1128" t="s">
        <v>90</v>
      </c>
      <c r="F1128" t="s">
        <v>1839</v>
      </c>
      <c r="G1128" t="s">
        <v>1840</v>
      </c>
      <c r="H1128" t="s">
        <v>1841</v>
      </c>
      <c r="I1128">
        <v>9.9604999999999997</v>
      </c>
      <c r="J1128">
        <v>-6.3879000000000002E-3</v>
      </c>
      <c r="K1128">
        <v>-5.0110000000000001</v>
      </c>
      <c r="L1128">
        <v>1993.9</v>
      </c>
      <c r="M1128">
        <v>0.44119000000000003</v>
      </c>
      <c r="N1128">
        <v>467.67</v>
      </c>
      <c r="O1128">
        <v>799.83</v>
      </c>
      <c r="P1128">
        <v>1925.9</v>
      </c>
      <c r="Q1128">
        <v>10540</v>
      </c>
      <c r="R1128" s="1">
        <v>1.4433E-15</v>
      </c>
      <c r="S1128">
        <v>-0.13042999999999999</v>
      </c>
      <c r="T1128">
        <v>684.62</v>
      </c>
      <c r="U1128">
        <v>389.93</v>
      </c>
      <c r="V1128">
        <v>1.9365999999999999E-3</v>
      </c>
      <c r="W1128">
        <v>-8.1235000000000002E-2</v>
      </c>
      <c r="X1128">
        <v>683.95</v>
      </c>
      <c r="Y1128">
        <v>390.4</v>
      </c>
      <c r="Z1128">
        <v>3.2501000000000001E-3</v>
      </c>
      <c r="AA1128">
        <v>-7.9811999999999994E-2</v>
      </c>
      <c r="AB1128">
        <v>683.5</v>
      </c>
      <c r="AC1128">
        <v>389.93</v>
      </c>
      <c r="AD1128">
        <v>27</v>
      </c>
      <c r="AE1128">
        <v>27</v>
      </c>
      <c r="AF1128">
        <v>7.7534000000000001</v>
      </c>
      <c r="AG1128">
        <v>1.0691000000000001E-2</v>
      </c>
      <c r="AH1128">
        <v>7.7427000000000001</v>
      </c>
      <c r="AI1128">
        <v>27</v>
      </c>
      <c r="AJ1128">
        <v>13</v>
      </c>
      <c r="AK1128">
        <v>0</v>
      </c>
      <c r="AL1128">
        <v>1</v>
      </c>
      <c r="AM1128">
        <v>0</v>
      </c>
      <c r="AN1128">
        <v>1</v>
      </c>
      <c r="AO1128">
        <v>0.53552999999999995</v>
      </c>
      <c r="AP1128">
        <v>0</v>
      </c>
      <c r="AQ1128">
        <v>0</v>
      </c>
      <c r="AR1128" t="s">
        <v>96</v>
      </c>
      <c r="AS1128" t="s">
        <v>95</v>
      </c>
      <c r="AT1128" t="s">
        <v>95</v>
      </c>
      <c r="AU1128" t="s">
        <v>95</v>
      </c>
      <c r="AV1128" t="s">
        <v>94</v>
      </c>
      <c r="AW1128" t="s">
        <v>94</v>
      </c>
      <c r="AX1128" t="s">
        <v>94</v>
      </c>
      <c r="AY1128" t="s">
        <v>95</v>
      </c>
      <c r="AZ1128" t="s">
        <v>94</v>
      </c>
      <c r="BA1128" t="s">
        <v>96</v>
      </c>
      <c r="BB1128" t="s">
        <v>94</v>
      </c>
      <c r="CG1128" s="4">
        <v>0</v>
      </c>
      <c r="CH1128" s="4">
        <v>0</v>
      </c>
      <c r="CI1128" s="5">
        <v>0</v>
      </c>
      <c r="CJ1128" s="5">
        <v>0</v>
      </c>
      <c r="CK1128" s="5">
        <v>0</v>
      </c>
      <c r="CL1128" s="5">
        <v>0</v>
      </c>
      <c r="CM1128" s="12" t="s">
        <v>3459</v>
      </c>
    </row>
    <row r="1129" spans="1:92" hidden="1" x14ac:dyDescent="0.2">
      <c r="A1129" t="s">
        <v>1874</v>
      </c>
      <c r="B1129" t="s">
        <v>1838</v>
      </c>
      <c r="C1129" t="s">
        <v>192</v>
      </c>
      <c r="D1129">
        <v>1.1000000000000001</v>
      </c>
      <c r="E1129" t="s">
        <v>90</v>
      </c>
      <c r="F1129" t="s">
        <v>1843</v>
      </c>
      <c r="G1129" t="s">
        <v>1844</v>
      </c>
      <c r="H1129" t="s">
        <v>1841</v>
      </c>
      <c r="I1129">
        <v>27.721</v>
      </c>
      <c r="J1129">
        <v>-8.0487000000000006E-3</v>
      </c>
      <c r="K1129">
        <v>-0.40442</v>
      </c>
      <c r="L1129">
        <v>2004</v>
      </c>
      <c r="M1129">
        <v>0.15853</v>
      </c>
      <c r="N1129">
        <v>38.061999999999998</v>
      </c>
      <c r="O1129">
        <v>55.206000000000003</v>
      </c>
      <c r="P1129">
        <v>1936.1</v>
      </c>
      <c r="Q1129">
        <v>843.38</v>
      </c>
      <c r="R1129">
        <v>0.12844</v>
      </c>
      <c r="S1129">
        <v>-2.5359E-2</v>
      </c>
      <c r="T1129">
        <v>35.915999999999997</v>
      </c>
      <c r="U1129">
        <v>25.672999999999998</v>
      </c>
      <c r="V1129">
        <v>2.63E-3</v>
      </c>
      <c r="W1129">
        <v>-0.10818999999999999</v>
      </c>
      <c r="X1129">
        <v>38.420999999999999</v>
      </c>
      <c r="Y1129">
        <v>29.96</v>
      </c>
      <c r="Z1129">
        <v>4.3496999999999997E-3</v>
      </c>
      <c r="AA1129">
        <v>-0.10628</v>
      </c>
      <c r="AB1129">
        <v>38.387999999999998</v>
      </c>
      <c r="AC1129">
        <v>29.826000000000001</v>
      </c>
      <c r="AD1129">
        <v>21</v>
      </c>
      <c r="AE1129">
        <v>21</v>
      </c>
      <c r="AF1129">
        <v>4.2298999999999998</v>
      </c>
      <c r="AG1129">
        <v>5.2545000000000001E-2</v>
      </c>
      <c r="AH1129">
        <v>4.1772999999999998</v>
      </c>
      <c r="AI1129">
        <v>22</v>
      </c>
      <c r="AJ1129">
        <v>10</v>
      </c>
      <c r="AK1129">
        <v>20</v>
      </c>
      <c r="AL1129">
        <v>1</v>
      </c>
      <c r="AM1129">
        <v>0</v>
      </c>
      <c r="AN1129">
        <v>1</v>
      </c>
      <c r="AO1129">
        <v>0.58104</v>
      </c>
      <c r="AP1129">
        <v>0</v>
      </c>
      <c r="AQ1129">
        <v>0</v>
      </c>
      <c r="AR1129" t="s">
        <v>96</v>
      </c>
      <c r="AS1129" t="s">
        <v>95</v>
      </c>
      <c r="AT1129" t="s">
        <v>95</v>
      </c>
      <c r="AU1129" t="s">
        <v>94</v>
      </c>
      <c r="AV1129" t="s">
        <v>94</v>
      </c>
      <c r="AW1129" t="s">
        <v>94</v>
      </c>
      <c r="AX1129" t="s">
        <v>94</v>
      </c>
      <c r="AY1129" t="s">
        <v>95</v>
      </c>
      <c r="AZ1129" t="s">
        <v>94</v>
      </c>
      <c r="BA1129" t="s">
        <v>96</v>
      </c>
      <c r="BB1129" t="s">
        <v>94</v>
      </c>
      <c r="CG1129" s="4">
        <v>0</v>
      </c>
      <c r="CH1129" s="4">
        <v>1</v>
      </c>
      <c r="CI1129" s="5">
        <v>0</v>
      </c>
      <c r="CJ1129" s="5">
        <v>0</v>
      </c>
      <c r="CK1129" s="5">
        <v>0</v>
      </c>
      <c r="CL1129" s="5">
        <v>0</v>
      </c>
      <c r="CM1129" s="12" t="s">
        <v>3460</v>
      </c>
    </row>
    <row r="1130" spans="1:92" hidden="1" x14ac:dyDescent="0.2">
      <c r="A1130" t="s">
        <v>1875</v>
      </c>
      <c r="B1130" t="s">
        <v>1838</v>
      </c>
      <c r="C1130" t="s">
        <v>192</v>
      </c>
      <c r="D1130">
        <v>1.1000000000000001</v>
      </c>
      <c r="E1130" t="s">
        <v>90</v>
      </c>
      <c r="F1130" t="s">
        <v>1846</v>
      </c>
      <c r="G1130" t="s">
        <v>1847</v>
      </c>
      <c r="H1130" t="s">
        <v>1841</v>
      </c>
      <c r="I1130">
        <v>0.41449999999999998</v>
      </c>
      <c r="J1130">
        <v>7.6370999999999994E-2</v>
      </c>
      <c r="K1130">
        <v>623.74</v>
      </c>
      <c r="L1130">
        <v>2009.2</v>
      </c>
      <c r="M1130">
        <v>10.602</v>
      </c>
      <c r="N1130">
        <v>12830</v>
      </c>
      <c r="O1130">
        <v>2.0209E-3</v>
      </c>
      <c r="P1130">
        <v>1814.8</v>
      </c>
      <c r="Q1130" s="1">
        <v>-1246900</v>
      </c>
      <c r="R1130">
        <v>0.99178999999999995</v>
      </c>
      <c r="S1130">
        <v>0.99072000000000005</v>
      </c>
      <c r="T1130">
        <v>458.22</v>
      </c>
      <c r="U1130">
        <v>325.68</v>
      </c>
      <c r="V1130">
        <v>0.80742999999999998</v>
      </c>
      <c r="W1130">
        <v>0.79137999999999997</v>
      </c>
      <c r="X1130">
        <v>2219</v>
      </c>
      <c r="Y1130">
        <v>2066.3000000000002</v>
      </c>
      <c r="Z1130">
        <v>0.92305999999999999</v>
      </c>
      <c r="AA1130">
        <v>0.91664999999999996</v>
      </c>
      <c r="AB1130">
        <v>1402.6</v>
      </c>
      <c r="AC1130">
        <v>1252.9000000000001</v>
      </c>
      <c r="AD1130">
        <v>27</v>
      </c>
      <c r="AE1130">
        <v>27</v>
      </c>
      <c r="AF1130">
        <v>0.98419999999999996</v>
      </c>
      <c r="AG1130">
        <v>4.5986999999999998E-3</v>
      </c>
      <c r="AH1130">
        <v>0.97960000000000003</v>
      </c>
      <c r="AI1130">
        <v>27</v>
      </c>
      <c r="AJ1130">
        <v>0</v>
      </c>
      <c r="AK1130">
        <v>26</v>
      </c>
      <c r="AL1130">
        <v>0</v>
      </c>
      <c r="AM1130">
        <v>0</v>
      </c>
      <c r="AN1130">
        <v>1</v>
      </c>
      <c r="AO1130">
        <v>0.95454000000000006</v>
      </c>
      <c r="AP1130">
        <v>0</v>
      </c>
      <c r="AQ1130">
        <v>0</v>
      </c>
      <c r="AR1130" t="s">
        <v>95</v>
      </c>
      <c r="AS1130" t="s">
        <v>95</v>
      </c>
      <c r="AT1130" t="s">
        <v>95</v>
      </c>
      <c r="AU1130" t="s">
        <v>95</v>
      </c>
      <c r="AV1130" t="s">
        <v>95</v>
      </c>
      <c r="AW1130" t="s">
        <v>95</v>
      </c>
      <c r="AX1130" t="s">
        <v>95</v>
      </c>
      <c r="AY1130" t="s">
        <v>95</v>
      </c>
      <c r="AZ1130" t="s">
        <v>95</v>
      </c>
      <c r="BA1130" t="s">
        <v>95</v>
      </c>
      <c r="BB1130" t="s">
        <v>95</v>
      </c>
      <c r="CG1130" s="4">
        <v>1</v>
      </c>
      <c r="CH1130" s="4">
        <v>1</v>
      </c>
      <c r="CI1130" s="5">
        <v>1</v>
      </c>
      <c r="CJ1130" s="8">
        <v>1</v>
      </c>
      <c r="CK1130" s="5">
        <v>0</v>
      </c>
      <c r="CL1130" s="5">
        <v>0</v>
      </c>
      <c r="CM1130" s="12" t="s">
        <v>3615</v>
      </c>
    </row>
    <row r="1131" spans="1:92" hidden="1" x14ac:dyDescent="0.2">
      <c r="A1131" t="s">
        <v>1876</v>
      </c>
      <c r="B1131" t="s">
        <v>1838</v>
      </c>
      <c r="C1131" t="s">
        <v>192</v>
      </c>
      <c r="D1131">
        <v>1.1000000000000001</v>
      </c>
      <c r="E1131" t="s">
        <v>90</v>
      </c>
      <c r="F1131" t="s">
        <v>1849</v>
      </c>
      <c r="G1131" t="s">
        <v>1850</v>
      </c>
      <c r="H1131" t="s">
        <v>1841</v>
      </c>
      <c r="I1131">
        <v>0.53261999999999998</v>
      </c>
      <c r="J1131">
        <v>8.7268999999999999E-2</v>
      </c>
      <c r="K1131">
        <v>38.518000000000001</v>
      </c>
      <c r="L1131">
        <v>2008.9</v>
      </c>
      <c r="M1131">
        <v>8.2507000000000001</v>
      </c>
      <c r="N1131">
        <v>629.71</v>
      </c>
      <c r="O1131">
        <v>2.077E-2</v>
      </c>
      <c r="P1131">
        <v>1899.9</v>
      </c>
      <c r="Q1131">
        <v>-77080</v>
      </c>
      <c r="R1131">
        <v>0.99453000000000003</v>
      </c>
      <c r="S1131">
        <v>0.99356999999999995</v>
      </c>
      <c r="T1131">
        <v>18.658000000000001</v>
      </c>
      <c r="U1131">
        <v>13.329000000000001</v>
      </c>
      <c r="V1131">
        <v>0.77229000000000003</v>
      </c>
      <c r="W1131">
        <v>0.74699000000000004</v>
      </c>
      <c r="X1131">
        <v>120.39</v>
      </c>
      <c r="Y1131">
        <v>110.42</v>
      </c>
      <c r="Z1131">
        <v>0.91744999999999999</v>
      </c>
      <c r="AA1131">
        <v>0.90827999999999998</v>
      </c>
      <c r="AB1131">
        <v>72.489000000000004</v>
      </c>
      <c r="AC1131">
        <v>63.395000000000003</v>
      </c>
      <c r="AD1131">
        <v>21</v>
      </c>
      <c r="AE1131">
        <v>21</v>
      </c>
      <c r="AF1131">
        <v>1.0146999999999999</v>
      </c>
      <c r="AG1131">
        <v>3.1760999999999998E-3</v>
      </c>
      <c r="AH1131">
        <v>1.0116000000000001</v>
      </c>
      <c r="AI1131">
        <v>22</v>
      </c>
      <c r="AJ1131">
        <v>0</v>
      </c>
      <c r="AK1131">
        <v>20</v>
      </c>
      <c r="AL1131">
        <v>0</v>
      </c>
      <c r="AM1131">
        <v>0</v>
      </c>
      <c r="AN1131">
        <v>1</v>
      </c>
      <c r="AO1131">
        <v>0.94077</v>
      </c>
      <c r="AP1131">
        <v>0</v>
      </c>
      <c r="AQ1131">
        <v>0</v>
      </c>
      <c r="AR1131" t="s">
        <v>95</v>
      </c>
      <c r="AS1131" t="s">
        <v>95</v>
      </c>
      <c r="AT1131" t="s">
        <v>95</v>
      </c>
      <c r="AU1131" t="s">
        <v>95</v>
      </c>
      <c r="AV1131" t="s">
        <v>95</v>
      </c>
      <c r="AW1131" t="s">
        <v>95</v>
      </c>
      <c r="AX1131" t="s">
        <v>95</v>
      </c>
      <c r="AY1131" t="s">
        <v>95</v>
      </c>
      <c r="AZ1131" t="s">
        <v>95</v>
      </c>
      <c r="BA1131" t="s">
        <v>95</v>
      </c>
      <c r="BB1131" t="s">
        <v>95</v>
      </c>
      <c r="CG1131" s="4">
        <v>1</v>
      </c>
      <c r="CH1131" s="4">
        <v>1</v>
      </c>
      <c r="CI1131" s="5">
        <v>0</v>
      </c>
      <c r="CJ1131" s="5">
        <v>0</v>
      </c>
      <c r="CK1131" s="5">
        <v>0</v>
      </c>
      <c r="CL1131" s="5">
        <v>0</v>
      </c>
      <c r="CM1131" s="12" t="s">
        <v>3458</v>
      </c>
    </row>
    <row r="1132" spans="1:92" x14ac:dyDescent="0.2">
      <c r="A1132" t="s">
        <v>1877</v>
      </c>
      <c r="B1132" t="s">
        <v>1838</v>
      </c>
      <c r="C1132" t="s">
        <v>192</v>
      </c>
      <c r="D1132">
        <v>2.5</v>
      </c>
      <c r="E1132" t="s">
        <v>301</v>
      </c>
      <c r="F1132" t="s">
        <v>1839</v>
      </c>
      <c r="G1132" t="s">
        <v>1852</v>
      </c>
      <c r="H1132" t="s">
        <v>1841</v>
      </c>
      <c r="I1132">
        <v>-0.97099999999999997</v>
      </c>
      <c r="J1132">
        <v>-2.1967E-2</v>
      </c>
      <c r="K1132">
        <v>-2.7972999999999999</v>
      </c>
      <c r="L1132">
        <v>2015.9</v>
      </c>
      <c r="M1132">
        <v>-4.5256999999999996</v>
      </c>
      <c r="N1132">
        <v>114.08</v>
      </c>
      <c r="O1132">
        <v>92.033000000000001</v>
      </c>
      <c r="P1132">
        <v>2005.1</v>
      </c>
      <c r="Q1132">
        <v>5705.9</v>
      </c>
      <c r="R1132">
        <v>0.57042999999999999</v>
      </c>
      <c r="S1132">
        <v>0.51439999999999997</v>
      </c>
      <c r="T1132">
        <v>37.926000000000002</v>
      </c>
      <c r="U1132">
        <v>26.736000000000001</v>
      </c>
      <c r="V1132">
        <v>9.3422000000000005E-2</v>
      </c>
      <c r="W1132">
        <v>1.7873E-2</v>
      </c>
      <c r="X1132">
        <v>55.095999999999997</v>
      </c>
      <c r="Y1132">
        <v>47.945</v>
      </c>
      <c r="Z1132">
        <v>0.14177000000000001</v>
      </c>
      <c r="AA1132">
        <v>7.0253999999999997E-2</v>
      </c>
      <c r="AB1132">
        <v>53.606999999999999</v>
      </c>
      <c r="AC1132">
        <v>45.743000000000002</v>
      </c>
      <c r="AD1132">
        <v>27</v>
      </c>
      <c r="AE1132">
        <v>27</v>
      </c>
      <c r="AF1132">
        <v>1.6656</v>
      </c>
      <c r="AG1132">
        <v>1.7531999999999999E-2</v>
      </c>
      <c r="AH1132">
        <v>1.6479999999999999</v>
      </c>
      <c r="AI1132">
        <v>27</v>
      </c>
      <c r="AJ1132">
        <v>14</v>
      </c>
      <c r="AK1132">
        <v>0</v>
      </c>
      <c r="AL1132">
        <v>1</v>
      </c>
      <c r="AM1132">
        <v>0</v>
      </c>
      <c r="AN1132">
        <v>1</v>
      </c>
      <c r="AO1132">
        <v>0.97236999999999996</v>
      </c>
      <c r="AP1132">
        <v>0</v>
      </c>
      <c r="AQ1132">
        <v>0</v>
      </c>
      <c r="AR1132" t="s">
        <v>94</v>
      </c>
      <c r="AS1132" t="s">
        <v>95</v>
      </c>
      <c r="AT1132" t="s">
        <v>95</v>
      </c>
      <c r="AU1132" t="s">
        <v>95</v>
      </c>
      <c r="AV1132" t="s">
        <v>95</v>
      </c>
      <c r="AW1132" t="s">
        <v>95</v>
      </c>
      <c r="AX1132" t="s">
        <v>95</v>
      </c>
      <c r="AY1132" t="s">
        <v>95</v>
      </c>
      <c r="AZ1132" t="s">
        <v>94</v>
      </c>
      <c r="BA1132" t="s">
        <v>94</v>
      </c>
      <c r="BB1132" t="s">
        <v>94</v>
      </c>
      <c r="CG1132" s="4">
        <v>1</v>
      </c>
      <c r="CH1132" s="4">
        <v>1</v>
      </c>
      <c r="CI1132" s="5">
        <v>0</v>
      </c>
      <c r="CJ1132" s="5">
        <v>0</v>
      </c>
      <c r="CK1132" s="5">
        <v>1</v>
      </c>
      <c r="CL1132" s="5">
        <v>1</v>
      </c>
    </row>
    <row r="1133" spans="1:92" hidden="1" x14ac:dyDescent="0.2">
      <c r="A1133" t="s">
        <v>1878</v>
      </c>
      <c r="B1133" t="s">
        <v>1838</v>
      </c>
      <c r="C1133" t="s">
        <v>192</v>
      </c>
      <c r="D1133">
        <v>2.5</v>
      </c>
      <c r="E1133" t="s">
        <v>301</v>
      </c>
      <c r="F1133" t="s">
        <v>1843</v>
      </c>
      <c r="G1133" t="s">
        <v>1854</v>
      </c>
      <c r="H1133" t="s">
        <v>1841</v>
      </c>
      <c r="I1133">
        <v>0.84633000000000003</v>
      </c>
      <c r="J1133">
        <v>-9.7221000000000004E-4</v>
      </c>
      <c r="K1133">
        <v>-6.1050000000000002E-3</v>
      </c>
      <c r="L1133">
        <v>2002.1</v>
      </c>
      <c r="M1133">
        <v>5.1924000000000001</v>
      </c>
      <c r="N1133">
        <v>4.6521999999999997</v>
      </c>
      <c r="O1133">
        <v>3.5438999999999998</v>
      </c>
      <c r="P1133">
        <v>2055.4</v>
      </c>
      <c r="Q1133">
        <v>15.975</v>
      </c>
      <c r="R1133">
        <v>0.16303000000000001</v>
      </c>
      <c r="S1133">
        <v>5.3859999999999998E-2</v>
      </c>
      <c r="T1133">
        <v>3.5547</v>
      </c>
      <c r="U1133">
        <v>2.7530000000000001</v>
      </c>
      <c r="V1133" s="1">
        <v>8.8201999999999993E-5</v>
      </c>
      <c r="W1133">
        <v>-8.3238000000000006E-2</v>
      </c>
      <c r="X1133">
        <v>3.8854000000000002</v>
      </c>
      <c r="Y1133">
        <v>3.1806999999999999</v>
      </c>
      <c r="Z1133">
        <v>1.4977E-4</v>
      </c>
      <c r="AA1133">
        <v>-8.3170999999999995E-2</v>
      </c>
      <c r="AB1133">
        <v>3.8852000000000002</v>
      </c>
      <c r="AC1133">
        <v>3.1793</v>
      </c>
      <c r="AD1133">
        <v>27</v>
      </c>
      <c r="AE1133">
        <v>21</v>
      </c>
      <c r="AF1133">
        <v>2.7944</v>
      </c>
      <c r="AG1133">
        <v>0.21495</v>
      </c>
      <c r="AH1133">
        <v>2.5794000000000001</v>
      </c>
      <c r="AI1133">
        <v>22</v>
      </c>
      <c r="AJ1133">
        <v>10</v>
      </c>
      <c r="AK1133">
        <v>18</v>
      </c>
      <c r="AL1133">
        <v>1</v>
      </c>
      <c r="AM1133">
        <v>1</v>
      </c>
      <c r="AN1133">
        <v>1</v>
      </c>
      <c r="AO1133">
        <v>0.81620000000000004</v>
      </c>
      <c r="AP1133">
        <v>0</v>
      </c>
      <c r="AQ1133">
        <v>1</v>
      </c>
      <c r="AR1133" t="s">
        <v>96</v>
      </c>
      <c r="AS1133" t="s">
        <v>95</v>
      </c>
      <c r="AT1133" t="s">
        <v>95</v>
      </c>
      <c r="AU1133" t="s">
        <v>94</v>
      </c>
      <c r="AV1133" t="s">
        <v>94</v>
      </c>
      <c r="AW1133" t="s">
        <v>94</v>
      </c>
      <c r="AX1133" t="s">
        <v>95</v>
      </c>
      <c r="AY1133" t="s">
        <v>95</v>
      </c>
      <c r="AZ1133" t="s">
        <v>94</v>
      </c>
      <c r="BA1133" t="s">
        <v>96</v>
      </c>
      <c r="BB1133" t="s">
        <v>94</v>
      </c>
      <c r="CG1133" s="4">
        <v>0</v>
      </c>
      <c r="CH1133" s="4">
        <v>1</v>
      </c>
      <c r="CI1133" s="5">
        <v>0</v>
      </c>
      <c r="CJ1133" s="5">
        <v>0</v>
      </c>
      <c r="CK1133" s="5">
        <v>0</v>
      </c>
      <c r="CL1133" s="5">
        <v>0</v>
      </c>
    </row>
    <row r="1134" spans="1:92" x14ac:dyDescent="0.2">
      <c r="A1134" t="s">
        <v>1879</v>
      </c>
      <c r="B1134" t="s">
        <v>1838</v>
      </c>
      <c r="C1134" t="s">
        <v>192</v>
      </c>
      <c r="D1134">
        <v>2.9</v>
      </c>
      <c r="E1134" t="s">
        <v>1856</v>
      </c>
      <c r="F1134" t="s">
        <v>1839</v>
      </c>
      <c r="G1134" t="s">
        <v>1857</v>
      </c>
      <c r="H1134" t="s">
        <v>1841</v>
      </c>
      <c r="I1134">
        <v>0.54559000000000002</v>
      </c>
      <c r="J1134">
        <v>1.096E-3</v>
      </c>
      <c r="K1134">
        <v>80.543999999999997</v>
      </c>
      <c r="L1134">
        <v>2000.4</v>
      </c>
      <c r="M1134">
        <v>8.0545000000000009</v>
      </c>
      <c r="N1134">
        <v>58701</v>
      </c>
      <c r="O1134">
        <v>1840.4</v>
      </c>
      <c r="P1134">
        <v>-1002.3</v>
      </c>
      <c r="Q1134" s="1">
        <v>-111930</v>
      </c>
      <c r="R1134">
        <v>0.16338</v>
      </c>
      <c r="S1134">
        <v>5.4252000000000002E-2</v>
      </c>
      <c r="T1134">
        <v>33640</v>
      </c>
      <c r="U1134">
        <v>26117</v>
      </c>
      <c r="V1134">
        <v>1.9607000000000001E-4</v>
      </c>
      <c r="W1134">
        <v>-8.3121E-2</v>
      </c>
      <c r="X1134">
        <v>36775</v>
      </c>
      <c r="Y1134">
        <v>31255</v>
      </c>
      <c r="Z1134">
        <v>2.9095999999999999E-4</v>
      </c>
      <c r="AA1134">
        <v>-8.3017999999999995E-2</v>
      </c>
      <c r="AB1134">
        <v>36773</v>
      </c>
      <c r="AC1134">
        <v>31222</v>
      </c>
      <c r="AD1134">
        <v>27</v>
      </c>
      <c r="AE1134">
        <v>27</v>
      </c>
      <c r="AF1134">
        <v>2.2159</v>
      </c>
      <c r="AG1134">
        <v>6.3422999999999993E-2</v>
      </c>
      <c r="AH1134">
        <v>2.1524999999999999</v>
      </c>
      <c r="AI1134">
        <v>27</v>
      </c>
      <c r="AJ1134">
        <v>10</v>
      </c>
      <c r="AK1134">
        <v>0</v>
      </c>
      <c r="AL1134">
        <v>1</v>
      </c>
      <c r="AM1134">
        <v>0</v>
      </c>
      <c r="AN1134">
        <v>1</v>
      </c>
      <c r="AO1134">
        <v>0.91813</v>
      </c>
      <c r="AP1134">
        <v>0</v>
      </c>
      <c r="AQ1134">
        <v>0</v>
      </c>
      <c r="AR1134" t="s">
        <v>96</v>
      </c>
      <c r="AS1134" t="s">
        <v>95</v>
      </c>
      <c r="AT1134" t="s">
        <v>95</v>
      </c>
      <c r="AU1134" t="s">
        <v>94</v>
      </c>
      <c r="AV1134" t="s">
        <v>94</v>
      </c>
      <c r="AW1134" t="s">
        <v>94</v>
      </c>
      <c r="AX1134" t="s">
        <v>95</v>
      </c>
      <c r="AY1134" t="s">
        <v>95</v>
      </c>
      <c r="AZ1134" t="s">
        <v>94</v>
      </c>
      <c r="BA1134" t="s">
        <v>96</v>
      </c>
      <c r="BB1134" t="s">
        <v>94</v>
      </c>
      <c r="CG1134" s="4">
        <v>1</v>
      </c>
      <c r="CH1134" s="4">
        <v>1</v>
      </c>
      <c r="CI1134" s="5">
        <v>0</v>
      </c>
      <c r="CJ1134" s="5">
        <v>0</v>
      </c>
      <c r="CK1134" s="5">
        <v>1</v>
      </c>
      <c r="CL1134" s="5">
        <v>1</v>
      </c>
    </row>
    <row r="1135" spans="1:92" hidden="1" x14ac:dyDescent="0.2">
      <c r="A1135" t="s">
        <v>1880</v>
      </c>
      <c r="B1135" t="s">
        <v>1838</v>
      </c>
      <c r="C1135" t="s">
        <v>192</v>
      </c>
      <c r="D1135">
        <v>2.9</v>
      </c>
      <c r="E1135" t="s">
        <v>1856</v>
      </c>
      <c r="F1135" t="s">
        <v>1843</v>
      </c>
      <c r="G1135" t="s">
        <v>1859</v>
      </c>
      <c r="H1135" t="s">
        <v>1841</v>
      </c>
      <c r="I1135">
        <v>0.92478000000000005</v>
      </c>
      <c r="J1135">
        <v>5.6505000000000001E-3</v>
      </c>
      <c r="K1135">
        <v>38.197000000000003</v>
      </c>
      <c r="L1135">
        <v>2004.6</v>
      </c>
      <c r="M1135">
        <v>4.7519</v>
      </c>
      <c r="N1135">
        <v>5223</v>
      </c>
      <c r="O1135">
        <v>86.424999999999997</v>
      </c>
      <c r="P1135">
        <v>1330.5</v>
      </c>
      <c r="Q1135">
        <v>-72758</v>
      </c>
      <c r="R1135">
        <v>0.12831999999999999</v>
      </c>
      <c r="S1135">
        <v>-2.5506999999999998E-2</v>
      </c>
      <c r="T1135">
        <v>4596.3</v>
      </c>
      <c r="U1135">
        <v>3607.2</v>
      </c>
      <c r="V1135">
        <v>1.4128999999999999E-3</v>
      </c>
      <c r="W1135">
        <v>-0.10954</v>
      </c>
      <c r="X1135">
        <v>4919.5</v>
      </c>
      <c r="Y1135">
        <v>4046.2</v>
      </c>
      <c r="Z1135">
        <v>2.3695000000000001E-3</v>
      </c>
      <c r="AA1135">
        <v>-0.10847999999999999</v>
      </c>
      <c r="AB1135">
        <v>4917.2</v>
      </c>
      <c r="AC1135">
        <v>4048.7</v>
      </c>
      <c r="AD1135">
        <v>21</v>
      </c>
      <c r="AE1135">
        <v>21</v>
      </c>
      <c r="AF1135">
        <v>2.9775999999999998</v>
      </c>
      <c r="AG1135">
        <v>3.1782999999999999E-2</v>
      </c>
      <c r="AH1135">
        <v>2.9458000000000002</v>
      </c>
      <c r="AI1135">
        <v>22</v>
      </c>
      <c r="AJ1135">
        <v>8</v>
      </c>
      <c r="AK1135">
        <v>3</v>
      </c>
      <c r="AL1135">
        <v>1</v>
      </c>
      <c r="AM1135">
        <v>1</v>
      </c>
      <c r="AN1135">
        <v>1</v>
      </c>
      <c r="AO1135">
        <v>0.57635999999999998</v>
      </c>
      <c r="AP1135">
        <v>0</v>
      </c>
      <c r="AQ1135">
        <v>0</v>
      </c>
      <c r="AR1135" t="s">
        <v>96</v>
      </c>
      <c r="AS1135" t="s">
        <v>95</v>
      </c>
      <c r="AT1135" t="s">
        <v>95</v>
      </c>
      <c r="AU1135" t="s">
        <v>94</v>
      </c>
      <c r="AV1135" t="s">
        <v>94</v>
      </c>
      <c r="AW1135" t="s">
        <v>94</v>
      </c>
      <c r="AX1135" t="s">
        <v>94</v>
      </c>
      <c r="AY1135" t="s">
        <v>95</v>
      </c>
      <c r="AZ1135" t="s">
        <v>94</v>
      </c>
      <c r="BA1135" t="s">
        <v>96</v>
      </c>
      <c r="BB1135" t="s">
        <v>94</v>
      </c>
      <c r="CG1135" s="4">
        <v>1</v>
      </c>
      <c r="CH1135" s="4">
        <v>1</v>
      </c>
      <c r="CI1135" s="5">
        <v>0</v>
      </c>
      <c r="CJ1135" s="5">
        <v>0</v>
      </c>
      <c r="CK1135" s="5">
        <v>0</v>
      </c>
      <c r="CL1135" s="5">
        <v>0</v>
      </c>
    </row>
    <row r="1136" spans="1:92" hidden="1" x14ac:dyDescent="0.2">
      <c r="A1136" t="s">
        <v>1881</v>
      </c>
      <c r="B1136" t="s">
        <v>1838</v>
      </c>
      <c r="C1136" t="s">
        <v>192</v>
      </c>
      <c r="D1136">
        <v>4.0999999999999996</v>
      </c>
      <c r="E1136" t="s">
        <v>129</v>
      </c>
      <c r="F1136" t="s">
        <v>130</v>
      </c>
      <c r="G1136" t="s">
        <v>131</v>
      </c>
      <c r="H1136" t="s">
        <v>1841</v>
      </c>
      <c r="I1136">
        <v>-74.23</v>
      </c>
      <c r="J1136">
        <v>-1.3741E-2</v>
      </c>
      <c r="K1136">
        <v>-0.12987000000000001</v>
      </c>
      <c r="L1136">
        <v>2013.9</v>
      </c>
      <c r="M1136">
        <v>-5.9200000000000003E-2</v>
      </c>
      <c r="N1136">
        <v>10</v>
      </c>
      <c r="O1136">
        <v>6.3875000000000002</v>
      </c>
      <c r="P1136">
        <v>1992.6</v>
      </c>
      <c r="Q1136">
        <v>266.32</v>
      </c>
      <c r="R1136">
        <v>5.5E-2</v>
      </c>
      <c r="S1136">
        <v>-0.11176</v>
      </c>
      <c r="T1136">
        <v>20.702000000000002</v>
      </c>
      <c r="U1136">
        <v>8.5716999999999999</v>
      </c>
      <c r="V1136">
        <v>6.8838999999999999E-4</v>
      </c>
      <c r="W1136">
        <v>-0.11035</v>
      </c>
      <c r="X1136">
        <v>21.289000000000001</v>
      </c>
      <c r="Y1136">
        <v>9.0802999999999994</v>
      </c>
      <c r="Z1136">
        <v>1.3636E-3</v>
      </c>
      <c r="AA1136">
        <v>-0.1096</v>
      </c>
      <c r="AB1136">
        <v>21.280999999999999</v>
      </c>
      <c r="AC1136">
        <v>9.0579000000000001</v>
      </c>
      <c r="AD1136">
        <v>21</v>
      </c>
      <c r="AE1136">
        <v>1</v>
      </c>
      <c r="AF1136">
        <v>10</v>
      </c>
      <c r="AG1136">
        <v>10</v>
      </c>
      <c r="AH1136">
        <v>0</v>
      </c>
      <c r="AI1136">
        <v>1</v>
      </c>
      <c r="AJ1136">
        <v>0</v>
      </c>
      <c r="AK1136">
        <v>0</v>
      </c>
      <c r="AL1136">
        <v>0</v>
      </c>
      <c r="AM1136">
        <v>0</v>
      </c>
      <c r="AP1136">
        <v>0</v>
      </c>
      <c r="AQ1136">
        <v>1</v>
      </c>
      <c r="AR1136" t="s">
        <v>96</v>
      </c>
      <c r="AS1136" t="s">
        <v>96</v>
      </c>
      <c r="AT1136" t="s">
        <v>94</v>
      </c>
      <c r="AU1136" t="s">
        <v>94</v>
      </c>
      <c r="AV1136" t="s">
        <v>94</v>
      </c>
      <c r="AW1136" t="s">
        <v>94</v>
      </c>
      <c r="AX1136" t="s">
        <v>94</v>
      </c>
      <c r="AY1136" t="s">
        <v>94</v>
      </c>
      <c r="AZ1136" t="s">
        <v>94</v>
      </c>
      <c r="BA1136" t="s">
        <v>96</v>
      </c>
      <c r="BB1136" t="s">
        <v>96</v>
      </c>
      <c r="BC1136" t="s">
        <v>96</v>
      </c>
      <c r="BD1136" t="s">
        <v>96</v>
      </c>
      <c r="BH1136" t="s">
        <v>189</v>
      </c>
      <c r="BI1136">
        <v>0</v>
      </c>
      <c r="BJ1136" t="s">
        <v>132</v>
      </c>
      <c r="BK1136" t="s">
        <v>133</v>
      </c>
      <c r="BL1136">
        <v>0</v>
      </c>
      <c r="BM1136">
        <v>0</v>
      </c>
      <c r="BN1136">
        <v>0</v>
      </c>
      <c r="BO1136">
        <v>0</v>
      </c>
      <c r="BP1136">
        <v>0</v>
      </c>
      <c r="BQ1136">
        <v>0</v>
      </c>
      <c r="BY1136">
        <v>1249</v>
      </c>
      <c r="CG1136" s="4">
        <v>0</v>
      </c>
      <c r="CH1136" s="4">
        <v>0</v>
      </c>
      <c r="CI1136" s="5">
        <v>0</v>
      </c>
      <c r="CJ1136" s="5">
        <v>0</v>
      </c>
      <c r="CK1136" s="5">
        <v>0</v>
      </c>
      <c r="CL1136" s="5">
        <v>0</v>
      </c>
    </row>
    <row r="1137" spans="1:91" x14ac:dyDescent="0.2">
      <c r="A1137" t="s">
        <v>1882</v>
      </c>
      <c r="B1137" t="s">
        <v>1838</v>
      </c>
      <c r="C1137" t="s">
        <v>192</v>
      </c>
      <c r="D1137">
        <v>4.0999999999999996</v>
      </c>
      <c r="E1137" t="s">
        <v>129</v>
      </c>
      <c r="F1137" t="s">
        <v>135</v>
      </c>
      <c r="G1137" t="s">
        <v>136</v>
      </c>
      <c r="H1137" t="s">
        <v>1841</v>
      </c>
      <c r="I1137">
        <v>17.010999999999999</v>
      </c>
      <c r="K1137">
        <v>5.4545000000000003</v>
      </c>
      <c r="L1137">
        <v>2013.1</v>
      </c>
      <c r="M1137">
        <v>0.25831999999999999</v>
      </c>
      <c r="N1137">
        <v>366.17</v>
      </c>
      <c r="Q1137">
        <v>-10945</v>
      </c>
      <c r="R1137">
        <v>1</v>
      </c>
      <c r="S1137">
        <v>1</v>
      </c>
      <c r="T1137" s="1">
        <v>1.7809E-6</v>
      </c>
      <c r="U1137" s="1">
        <v>5.7541999999999995E-7</v>
      </c>
      <c r="Z1137">
        <v>0.27272999999999997</v>
      </c>
      <c r="AA1137">
        <v>6.4935000000000007E-2</v>
      </c>
      <c r="AB1137">
        <v>25.584</v>
      </c>
      <c r="AC1137">
        <v>18.545000000000002</v>
      </c>
      <c r="AD1137">
        <v>10</v>
      </c>
      <c r="AE1137">
        <v>1</v>
      </c>
      <c r="AF1137">
        <v>0.27310000000000001</v>
      </c>
      <c r="AG1137">
        <v>0.27310000000000001</v>
      </c>
      <c r="AH1137">
        <v>0</v>
      </c>
      <c r="AI1137">
        <v>1</v>
      </c>
      <c r="AJ1137">
        <v>0</v>
      </c>
      <c r="AK1137">
        <v>0</v>
      </c>
      <c r="AL1137">
        <v>0</v>
      </c>
      <c r="AM1137">
        <v>0</v>
      </c>
      <c r="AP1137">
        <v>0</v>
      </c>
      <c r="AQ1137">
        <v>1</v>
      </c>
      <c r="AR1137" t="s">
        <v>95</v>
      </c>
      <c r="AS1137" t="s">
        <v>96</v>
      </c>
      <c r="AT1137" t="s">
        <v>95</v>
      </c>
      <c r="AU1137" t="s">
        <v>94</v>
      </c>
      <c r="AV1137" t="s">
        <v>94</v>
      </c>
      <c r="AW1137" t="s">
        <v>94</v>
      </c>
      <c r="AX1137" t="s">
        <v>94</v>
      </c>
      <c r="AY1137" t="s">
        <v>94</v>
      </c>
      <c r="AZ1137" t="s">
        <v>94</v>
      </c>
      <c r="BA1137" t="s">
        <v>96</v>
      </c>
      <c r="BB1137" t="s">
        <v>96</v>
      </c>
      <c r="BC1137" t="s">
        <v>96</v>
      </c>
      <c r="BD1137" t="s">
        <v>96</v>
      </c>
      <c r="BH1137" t="s">
        <v>189</v>
      </c>
      <c r="BI1137">
        <v>0</v>
      </c>
      <c r="BJ1137" t="s">
        <v>137</v>
      </c>
      <c r="BK1137" t="s">
        <v>138</v>
      </c>
      <c r="BL1137">
        <v>0</v>
      </c>
      <c r="BM1137">
        <v>0</v>
      </c>
      <c r="BN1137">
        <v>0</v>
      </c>
      <c r="BO1137">
        <v>0</v>
      </c>
      <c r="BP1137">
        <v>1</v>
      </c>
      <c r="BQ1137">
        <v>1</v>
      </c>
      <c r="BY1137">
        <v>1250</v>
      </c>
      <c r="CG1137" s="4">
        <v>0</v>
      </c>
      <c r="CH1137" s="4">
        <v>0</v>
      </c>
      <c r="CI1137" s="5">
        <v>0</v>
      </c>
      <c r="CJ1137" s="5">
        <v>0</v>
      </c>
      <c r="CK1137" s="5">
        <v>1</v>
      </c>
      <c r="CL1137" s="5">
        <v>1</v>
      </c>
    </row>
    <row r="1138" spans="1:91" hidden="1" x14ac:dyDescent="0.2">
      <c r="A1138" t="s">
        <v>1883</v>
      </c>
      <c r="B1138" t="s">
        <v>1838</v>
      </c>
      <c r="C1138" t="s">
        <v>147</v>
      </c>
      <c r="D1138">
        <v>1.1000000000000001</v>
      </c>
      <c r="E1138" t="s">
        <v>90</v>
      </c>
      <c r="F1138" t="s">
        <v>1839</v>
      </c>
      <c r="G1138" t="s">
        <v>1840</v>
      </c>
      <c r="H1138" t="s">
        <v>1841</v>
      </c>
      <c r="I1138">
        <v>0.74336000000000002</v>
      </c>
      <c r="J1138">
        <v>3.7235999999999998E-2</v>
      </c>
      <c r="K1138">
        <v>66.361000000000004</v>
      </c>
      <c r="L1138">
        <v>2005.2</v>
      </c>
      <c r="M1138">
        <v>5.9116</v>
      </c>
      <c r="N1138">
        <v>2006.5</v>
      </c>
      <c r="O1138">
        <v>0.6179</v>
      </c>
      <c r="P1138">
        <v>1805.6</v>
      </c>
      <c r="Q1138" s="1">
        <v>-132050</v>
      </c>
      <c r="R1138">
        <v>0.59967999999999999</v>
      </c>
      <c r="S1138">
        <v>0.55964999999999998</v>
      </c>
      <c r="T1138">
        <v>706.17</v>
      </c>
      <c r="U1138">
        <v>404.25</v>
      </c>
      <c r="V1138">
        <v>0.2329</v>
      </c>
      <c r="W1138">
        <v>0.18340999999999999</v>
      </c>
      <c r="X1138">
        <v>977.53</v>
      </c>
      <c r="Y1138">
        <v>748.53</v>
      </c>
      <c r="Z1138">
        <v>0.34027000000000002</v>
      </c>
      <c r="AA1138">
        <v>0.29770999999999997</v>
      </c>
      <c r="AB1138">
        <v>906.54</v>
      </c>
      <c r="AC1138">
        <v>616.62</v>
      </c>
      <c r="AD1138">
        <v>34</v>
      </c>
      <c r="AE1138">
        <v>30</v>
      </c>
      <c r="AF1138">
        <v>2.3264999999999998</v>
      </c>
      <c r="AG1138">
        <v>4.9839000000000003E-4</v>
      </c>
      <c r="AH1138">
        <v>2.3260000000000001</v>
      </c>
      <c r="AI1138">
        <v>34</v>
      </c>
      <c r="AJ1138">
        <v>14</v>
      </c>
      <c r="AK1138">
        <v>28</v>
      </c>
      <c r="AL1138">
        <v>1</v>
      </c>
      <c r="AM1138">
        <v>1</v>
      </c>
      <c r="AN1138">
        <v>1</v>
      </c>
      <c r="AO1138">
        <v>0.89995000000000003</v>
      </c>
      <c r="AP1138">
        <v>0</v>
      </c>
      <c r="AQ1138">
        <v>0</v>
      </c>
      <c r="AR1138" t="s">
        <v>94</v>
      </c>
      <c r="AS1138" t="s">
        <v>95</v>
      </c>
      <c r="AT1138" t="s">
        <v>95</v>
      </c>
      <c r="AU1138" t="s">
        <v>95</v>
      </c>
      <c r="AV1138" t="s">
        <v>94</v>
      </c>
      <c r="AW1138" t="s">
        <v>94</v>
      </c>
      <c r="AX1138" t="s">
        <v>95</v>
      </c>
      <c r="AY1138" t="s">
        <v>95</v>
      </c>
      <c r="AZ1138" t="s">
        <v>95</v>
      </c>
      <c r="BA1138" t="s">
        <v>94</v>
      </c>
      <c r="BB1138" t="s">
        <v>94</v>
      </c>
      <c r="CG1138" s="4">
        <v>1</v>
      </c>
      <c r="CH1138" s="4">
        <v>1</v>
      </c>
      <c r="CI1138" s="5">
        <v>0</v>
      </c>
      <c r="CJ1138" s="5">
        <v>0</v>
      </c>
      <c r="CK1138" s="5">
        <v>0</v>
      </c>
      <c r="CL1138" s="5">
        <v>0</v>
      </c>
    </row>
    <row r="1139" spans="1:91" hidden="1" x14ac:dyDescent="0.2">
      <c r="A1139" t="s">
        <v>1884</v>
      </c>
      <c r="B1139" t="s">
        <v>1838</v>
      </c>
      <c r="C1139" t="s">
        <v>147</v>
      </c>
      <c r="D1139">
        <v>1.1000000000000001</v>
      </c>
      <c r="E1139" t="s">
        <v>90</v>
      </c>
      <c r="F1139" t="s">
        <v>1843</v>
      </c>
      <c r="G1139" t="s">
        <v>1844</v>
      </c>
      <c r="H1139" t="s">
        <v>1841</v>
      </c>
      <c r="I1139">
        <v>0.85233000000000003</v>
      </c>
      <c r="J1139">
        <v>4.2332000000000002E-2</v>
      </c>
      <c r="K1139">
        <v>12.21</v>
      </c>
      <c r="L1139">
        <v>2006.8</v>
      </c>
      <c r="M1139">
        <v>5.1558000000000002</v>
      </c>
      <c r="N1139">
        <v>347.23</v>
      </c>
      <c r="O1139">
        <v>0.71680999999999995</v>
      </c>
      <c r="P1139">
        <v>1877.5</v>
      </c>
      <c r="Q1139">
        <v>-24329</v>
      </c>
      <c r="R1139">
        <v>0.25334000000000001</v>
      </c>
      <c r="S1139">
        <v>0.17867</v>
      </c>
      <c r="T1139">
        <v>274.39999999999998</v>
      </c>
      <c r="U1139">
        <v>127.27</v>
      </c>
      <c r="V1139">
        <v>9.5329999999999998E-2</v>
      </c>
      <c r="W1139">
        <v>3.6963999999999997E-2</v>
      </c>
      <c r="X1139">
        <v>302.04000000000002</v>
      </c>
      <c r="Y1139">
        <v>178.58</v>
      </c>
      <c r="Z1139">
        <v>0.14229</v>
      </c>
      <c r="AA1139">
        <v>8.6951000000000001E-2</v>
      </c>
      <c r="AB1139">
        <v>294.10000000000002</v>
      </c>
      <c r="AC1139">
        <v>160.08000000000001</v>
      </c>
      <c r="AD1139">
        <v>34</v>
      </c>
      <c r="AE1139">
        <v>28</v>
      </c>
      <c r="AF1139">
        <v>4.9420000000000002</v>
      </c>
      <c r="AG1139">
        <v>2.8800000000000002E-3</v>
      </c>
      <c r="AH1139">
        <v>4.9390999999999998</v>
      </c>
      <c r="AI1139">
        <v>32</v>
      </c>
      <c r="AJ1139">
        <v>10</v>
      </c>
      <c r="AK1139">
        <v>31</v>
      </c>
      <c r="AL1139">
        <v>1</v>
      </c>
      <c r="AM1139">
        <v>0</v>
      </c>
      <c r="AN1139">
        <v>1</v>
      </c>
      <c r="AO1139">
        <v>0.45112999999999998</v>
      </c>
      <c r="AP1139">
        <v>0</v>
      </c>
      <c r="AQ1139">
        <v>0</v>
      </c>
      <c r="AR1139" t="s">
        <v>96</v>
      </c>
      <c r="AS1139" t="s">
        <v>95</v>
      </c>
      <c r="AT1139" t="s">
        <v>95</v>
      </c>
      <c r="AU1139" t="s">
        <v>94</v>
      </c>
      <c r="AV1139" t="s">
        <v>94</v>
      </c>
      <c r="AW1139" t="s">
        <v>94</v>
      </c>
      <c r="AX1139" t="s">
        <v>94</v>
      </c>
      <c r="AY1139" t="s">
        <v>95</v>
      </c>
      <c r="AZ1139" t="s">
        <v>94</v>
      </c>
      <c r="BA1139" t="s">
        <v>96</v>
      </c>
      <c r="BB1139" t="s">
        <v>94</v>
      </c>
      <c r="CG1139" s="4">
        <v>1</v>
      </c>
      <c r="CH1139" s="4">
        <v>1</v>
      </c>
      <c r="CI1139" s="5">
        <v>0</v>
      </c>
      <c r="CJ1139" s="5">
        <v>0</v>
      </c>
      <c r="CK1139" s="5">
        <v>0</v>
      </c>
      <c r="CL1139" s="5">
        <v>0</v>
      </c>
    </row>
    <row r="1140" spans="1:91" hidden="1" x14ac:dyDescent="0.2">
      <c r="A1140" t="s">
        <v>1885</v>
      </c>
      <c r="B1140" t="s">
        <v>1838</v>
      </c>
      <c r="C1140" t="s">
        <v>147</v>
      </c>
      <c r="D1140">
        <v>1.1000000000000001</v>
      </c>
      <c r="E1140" t="s">
        <v>90</v>
      </c>
      <c r="F1140" t="s">
        <v>1846</v>
      </c>
      <c r="G1140" t="s">
        <v>1847</v>
      </c>
      <c r="H1140" t="s">
        <v>1841</v>
      </c>
      <c r="I1140">
        <v>0.29056999999999999</v>
      </c>
      <c r="J1140">
        <v>9.6431000000000003E-2</v>
      </c>
      <c r="K1140">
        <v>1433.6</v>
      </c>
      <c r="L1140">
        <v>2012.9</v>
      </c>
      <c r="M1140">
        <v>15.122999999999999</v>
      </c>
      <c r="N1140">
        <v>41188</v>
      </c>
      <c r="O1140">
        <v>3.5489000000000001E-4</v>
      </c>
      <c r="P1140">
        <v>1829.6</v>
      </c>
      <c r="Q1140" s="1">
        <v>-2863900</v>
      </c>
      <c r="R1140">
        <v>0.99856</v>
      </c>
      <c r="S1140">
        <v>0.99841999999999997</v>
      </c>
      <c r="T1140">
        <v>563.13</v>
      </c>
      <c r="U1140">
        <v>452.3</v>
      </c>
      <c r="V1140">
        <v>0.92173000000000005</v>
      </c>
      <c r="W1140">
        <v>0.91668000000000005</v>
      </c>
      <c r="X1140">
        <v>4158.5</v>
      </c>
      <c r="Y1140">
        <v>3832.1</v>
      </c>
      <c r="Z1140">
        <v>0.89541999999999999</v>
      </c>
      <c r="AA1140">
        <v>0.88866999999999996</v>
      </c>
      <c r="AB1140">
        <v>4806.8</v>
      </c>
      <c r="AC1140">
        <v>4151.8</v>
      </c>
      <c r="AD1140">
        <v>34</v>
      </c>
      <c r="AE1140">
        <v>34</v>
      </c>
      <c r="AF1140">
        <v>0.96804000000000001</v>
      </c>
      <c r="AG1140" s="1">
        <v>9.7114999999999994E-5</v>
      </c>
      <c r="AH1140">
        <v>0.96794000000000002</v>
      </c>
      <c r="AI1140">
        <v>34</v>
      </c>
      <c r="AJ1140">
        <v>0</v>
      </c>
      <c r="AK1140">
        <v>33</v>
      </c>
      <c r="AL1140">
        <v>0</v>
      </c>
      <c r="AM1140">
        <v>0</v>
      </c>
      <c r="AN1140">
        <v>1</v>
      </c>
      <c r="AO1140">
        <v>0.94132000000000005</v>
      </c>
      <c r="AP1140">
        <v>0</v>
      </c>
      <c r="AQ1140">
        <v>0</v>
      </c>
      <c r="AR1140" t="s">
        <v>95</v>
      </c>
      <c r="AS1140" t="s">
        <v>95</v>
      </c>
      <c r="AT1140" t="s">
        <v>95</v>
      </c>
      <c r="AU1140" t="s">
        <v>95</v>
      </c>
      <c r="AV1140" t="s">
        <v>95</v>
      </c>
      <c r="AW1140" t="s">
        <v>95</v>
      </c>
      <c r="AX1140" t="s">
        <v>95</v>
      </c>
      <c r="AY1140" t="s">
        <v>95</v>
      </c>
      <c r="AZ1140" t="s">
        <v>95</v>
      </c>
      <c r="BA1140" t="s">
        <v>95</v>
      </c>
      <c r="BB1140" t="s">
        <v>95</v>
      </c>
      <c r="CG1140" s="4">
        <v>1</v>
      </c>
      <c r="CH1140" s="4">
        <v>1</v>
      </c>
      <c r="CI1140" s="5">
        <v>0</v>
      </c>
      <c r="CJ1140" s="8">
        <v>1</v>
      </c>
      <c r="CK1140" s="5">
        <v>0</v>
      </c>
      <c r="CL1140" s="5">
        <v>0</v>
      </c>
    </row>
    <row r="1141" spans="1:91" hidden="1" x14ac:dyDescent="0.2">
      <c r="A1141" t="s">
        <v>1886</v>
      </c>
      <c r="B1141" t="s">
        <v>1838</v>
      </c>
      <c r="C1141" t="s">
        <v>147</v>
      </c>
      <c r="D1141">
        <v>1.1000000000000001</v>
      </c>
      <c r="E1141" t="s">
        <v>90</v>
      </c>
      <c r="F1141" t="s">
        <v>1849</v>
      </c>
      <c r="G1141" t="s">
        <v>1850</v>
      </c>
      <c r="H1141" t="s">
        <v>1841</v>
      </c>
      <c r="I1141">
        <v>0.39090999999999998</v>
      </c>
      <c r="J1141">
        <v>0.10798000000000001</v>
      </c>
      <c r="K1141">
        <v>222.81</v>
      </c>
      <c r="L1141">
        <v>2013.7</v>
      </c>
      <c r="M1141">
        <v>11.241</v>
      </c>
      <c r="N1141">
        <v>6301.6</v>
      </c>
      <c r="O1141">
        <v>5.7760999999999999E-4</v>
      </c>
      <c r="P1141">
        <v>1871.9</v>
      </c>
      <c r="Q1141" s="1">
        <v>-445290</v>
      </c>
      <c r="R1141">
        <v>0.99514999999999998</v>
      </c>
      <c r="S1141">
        <v>0.99465999999999999</v>
      </c>
      <c r="T1141">
        <v>166.96</v>
      </c>
      <c r="U1141">
        <v>97.847999999999999</v>
      </c>
      <c r="V1141">
        <v>0.90064</v>
      </c>
      <c r="W1141">
        <v>0.89422999999999997</v>
      </c>
      <c r="X1141">
        <v>755.39</v>
      </c>
      <c r="Y1141">
        <v>653.74</v>
      </c>
      <c r="Z1141">
        <v>0.83204</v>
      </c>
      <c r="AA1141">
        <v>0.82120000000000004</v>
      </c>
      <c r="AB1141">
        <v>982.14</v>
      </c>
      <c r="AC1141">
        <v>893.7</v>
      </c>
      <c r="AD1141">
        <v>34</v>
      </c>
      <c r="AE1141">
        <v>32</v>
      </c>
      <c r="AF1141">
        <v>0.98260999999999998</v>
      </c>
      <c r="AG1141">
        <v>1.5868999999999999E-4</v>
      </c>
      <c r="AH1141">
        <v>0.98245000000000005</v>
      </c>
      <c r="AI1141">
        <v>32</v>
      </c>
      <c r="AJ1141">
        <v>0</v>
      </c>
      <c r="AK1141">
        <v>31</v>
      </c>
      <c r="AL1141">
        <v>0</v>
      </c>
      <c r="AM1141">
        <v>0</v>
      </c>
      <c r="AN1141">
        <v>1</v>
      </c>
      <c r="AO1141">
        <v>0.93557000000000001</v>
      </c>
      <c r="AP1141">
        <v>0</v>
      </c>
      <c r="AQ1141">
        <v>0</v>
      </c>
      <c r="AR1141" t="s">
        <v>95</v>
      </c>
      <c r="AS1141" t="s">
        <v>95</v>
      </c>
      <c r="AT1141" t="s">
        <v>95</v>
      </c>
      <c r="AU1141" t="s">
        <v>95</v>
      </c>
      <c r="AV1141" t="s">
        <v>95</v>
      </c>
      <c r="AW1141" t="s">
        <v>95</v>
      </c>
      <c r="AX1141" t="s">
        <v>95</v>
      </c>
      <c r="AY1141" t="s">
        <v>95</v>
      </c>
      <c r="AZ1141" t="s">
        <v>95</v>
      </c>
      <c r="BA1141" t="s">
        <v>95</v>
      </c>
      <c r="BB1141" t="s">
        <v>95</v>
      </c>
      <c r="CG1141" s="4">
        <v>1</v>
      </c>
      <c r="CH1141" s="4">
        <v>1</v>
      </c>
      <c r="CI1141" s="5">
        <v>0</v>
      </c>
      <c r="CJ1141" s="5">
        <v>0</v>
      </c>
      <c r="CK1141" s="5">
        <v>0</v>
      </c>
      <c r="CL1141" s="5">
        <v>0</v>
      </c>
    </row>
    <row r="1142" spans="1:91" hidden="1" x14ac:dyDescent="0.2">
      <c r="A1142" t="s">
        <v>1887</v>
      </c>
      <c r="B1142" t="s">
        <v>1838</v>
      </c>
      <c r="C1142" t="s">
        <v>147</v>
      </c>
      <c r="D1142">
        <v>2.5</v>
      </c>
      <c r="E1142" t="s">
        <v>301</v>
      </c>
      <c r="F1142" t="s">
        <v>1839</v>
      </c>
      <c r="G1142" t="s">
        <v>1852</v>
      </c>
      <c r="H1142" t="s">
        <v>1841</v>
      </c>
      <c r="I1142">
        <v>0.61934</v>
      </c>
      <c r="J1142">
        <v>2.8524999999999998E-2</v>
      </c>
      <c r="K1142">
        <v>6.5106000000000002</v>
      </c>
      <c r="L1142">
        <v>2000.7</v>
      </c>
      <c r="M1142">
        <v>7.0953999999999997</v>
      </c>
      <c r="N1142">
        <v>222.77</v>
      </c>
      <c r="O1142">
        <v>2.0337999999999998</v>
      </c>
      <c r="P1142">
        <v>1856.1</v>
      </c>
      <c r="Q1142">
        <v>-12914</v>
      </c>
      <c r="R1142">
        <v>0.74821000000000004</v>
      </c>
      <c r="S1142">
        <v>0.72302999999999995</v>
      </c>
      <c r="T1142">
        <v>52.491999999999997</v>
      </c>
      <c r="U1142">
        <v>32.853999999999999</v>
      </c>
      <c r="V1142">
        <v>0.25913000000000003</v>
      </c>
      <c r="W1142">
        <v>0.21132999999999999</v>
      </c>
      <c r="X1142">
        <v>90.042000000000002</v>
      </c>
      <c r="Y1142">
        <v>77.174999999999997</v>
      </c>
      <c r="Z1142">
        <v>0.37281999999999998</v>
      </c>
      <c r="AA1142">
        <v>0.33235999999999999</v>
      </c>
      <c r="AB1142">
        <v>82.844999999999999</v>
      </c>
      <c r="AC1142">
        <v>67.608000000000004</v>
      </c>
      <c r="AD1142">
        <v>34</v>
      </c>
      <c r="AE1142">
        <v>30</v>
      </c>
      <c r="AF1142">
        <v>1.4006000000000001</v>
      </c>
      <c r="AG1142">
        <v>4.4889999999999999E-3</v>
      </c>
      <c r="AH1142">
        <v>1.3960999999999999</v>
      </c>
      <c r="AI1142">
        <v>34</v>
      </c>
      <c r="AJ1142">
        <v>13</v>
      </c>
      <c r="AK1142">
        <v>33</v>
      </c>
      <c r="AL1142">
        <v>1</v>
      </c>
      <c r="AM1142">
        <v>0</v>
      </c>
      <c r="AN1142">
        <v>1</v>
      </c>
      <c r="AO1142">
        <v>0.98379000000000005</v>
      </c>
      <c r="AP1142">
        <v>0</v>
      </c>
      <c r="AQ1142">
        <v>0</v>
      </c>
      <c r="AR1142" t="s">
        <v>95</v>
      </c>
      <c r="AS1142" t="s">
        <v>95</v>
      </c>
      <c r="AT1142" t="s">
        <v>95</v>
      </c>
      <c r="AU1142" t="s">
        <v>95</v>
      </c>
      <c r="AV1142" t="s">
        <v>95</v>
      </c>
      <c r="AW1142" t="s">
        <v>95</v>
      </c>
      <c r="AX1142" t="s">
        <v>95</v>
      </c>
      <c r="AY1142" t="s">
        <v>95</v>
      </c>
      <c r="AZ1142" t="s">
        <v>95</v>
      </c>
      <c r="BA1142" t="s">
        <v>95</v>
      </c>
      <c r="BB1142" t="s">
        <v>95</v>
      </c>
      <c r="CG1142" s="4">
        <v>1</v>
      </c>
      <c r="CH1142" s="4">
        <v>1</v>
      </c>
      <c r="CI1142" s="5">
        <v>0</v>
      </c>
      <c r="CJ1142" s="5">
        <v>0</v>
      </c>
      <c r="CK1142" s="5">
        <v>0</v>
      </c>
      <c r="CL1142" s="5">
        <v>1</v>
      </c>
    </row>
    <row r="1143" spans="1:91" hidden="1" x14ac:dyDescent="0.2">
      <c r="A1143" t="s">
        <v>1888</v>
      </c>
      <c r="B1143" t="s">
        <v>1838</v>
      </c>
      <c r="C1143" t="s">
        <v>147</v>
      </c>
      <c r="D1143">
        <v>2.5</v>
      </c>
      <c r="E1143" t="s">
        <v>301</v>
      </c>
      <c r="F1143" t="s">
        <v>1843</v>
      </c>
      <c r="G1143" t="s">
        <v>1854</v>
      </c>
      <c r="H1143" t="s">
        <v>1841</v>
      </c>
      <c r="I1143">
        <v>0.70974999999999999</v>
      </c>
      <c r="J1143">
        <v>4.6556E-2</v>
      </c>
      <c r="K1143">
        <v>0.86248999999999998</v>
      </c>
      <c r="L1143">
        <v>2006.4</v>
      </c>
      <c r="M1143">
        <v>6.1916000000000002</v>
      </c>
      <c r="N1143">
        <v>23.43</v>
      </c>
      <c r="O1143">
        <v>5.7655000000000003</v>
      </c>
      <c r="P1143">
        <v>1991.6</v>
      </c>
      <c r="Q1143">
        <v>-1718.7</v>
      </c>
      <c r="R1143">
        <v>0.74894000000000005</v>
      </c>
      <c r="S1143">
        <v>0.72382999999999997</v>
      </c>
      <c r="T1143">
        <v>5.9619</v>
      </c>
      <c r="U1143">
        <v>4.0115999999999996</v>
      </c>
      <c r="V1143">
        <v>0.36890000000000001</v>
      </c>
      <c r="W1143">
        <v>0.32818000000000003</v>
      </c>
      <c r="X1143">
        <v>9.4524000000000008</v>
      </c>
      <c r="Y1143">
        <v>8.1205999999999996</v>
      </c>
      <c r="Z1143">
        <v>0.50573000000000001</v>
      </c>
      <c r="AA1143">
        <v>0.47384999999999999</v>
      </c>
      <c r="AB1143">
        <v>8.3651999999999997</v>
      </c>
      <c r="AC1143">
        <v>6.4966999999999997</v>
      </c>
      <c r="AD1143">
        <v>34</v>
      </c>
      <c r="AE1143">
        <v>28</v>
      </c>
      <c r="AF1143">
        <v>1.5365</v>
      </c>
      <c r="AG1143">
        <v>4.2680999999999997E-2</v>
      </c>
      <c r="AH1143">
        <v>1.4938</v>
      </c>
      <c r="AI1143">
        <v>32</v>
      </c>
      <c r="AJ1143">
        <v>6</v>
      </c>
      <c r="AK1143">
        <v>31</v>
      </c>
      <c r="AL1143">
        <v>1</v>
      </c>
      <c r="AM1143">
        <v>0</v>
      </c>
      <c r="AN1143">
        <v>1</v>
      </c>
      <c r="AO1143">
        <v>0.94633</v>
      </c>
      <c r="AP1143">
        <v>0</v>
      </c>
      <c r="AQ1143">
        <v>1</v>
      </c>
      <c r="AR1143" t="s">
        <v>95</v>
      </c>
      <c r="AS1143" t="s">
        <v>95</v>
      </c>
      <c r="AT1143" t="s">
        <v>95</v>
      </c>
      <c r="AU1143" t="s">
        <v>95</v>
      </c>
      <c r="AV1143" t="s">
        <v>95</v>
      </c>
      <c r="AW1143" t="s">
        <v>95</v>
      </c>
      <c r="AX1143" t="s">
        <v>95</v>
      </c>
      <c r="AY1143" t="s">
        <v>95</v>
      </c>
      <c r="AZ1143" t="s">
        <v>95</v>
      </c>
      <c r="BA1143" t="s">
        <v>95</v>
      </c>
      <c r="BB1143" t="s">
        <v>95</v>
      </c>
      <c r="CG1143" s="4">
        <v>1</v>
      </c>
      <c r="CH1143" s="4">
        <v>1</v>
      </c>
      <c r="CI1143" s="5">
        <v>0</v>
      </c>
      <c r="CJ1143" s="5">
        <v>0</v>
      </c>
      <c r="CK1143" s="5">
        <v>0</v>
      </c>
      <c r="CL1143" s="5">
        <v>0</v>
      </c>
    </row>
    <row r="1144" spans="1:91" hidden="1" x14ac:dyDescent="0.2">
      <c r="A1144" t="s">
        <v>1889</v>
      </c>
      <c r="B1144" t="s">
        <v>1838</v>
      </c>
      <c r="C1144" t="s">
        <v>147</v>
      </c>
      <c r="D1144">
        <v>2.9</v>
      </c>
      <c r="E1144" t="s">
        <v>1856</v>
      </c>
      <c r="F1144" t="s">
        <v>1839</v>
      </c>
      <c r="G1144" t="s">
        <v>1857</v>
      </c>
      <c r="H1144" t="s">
        <v>1841</v>
      </c>
      <c r="I1144">
        <v>0.52925999999999995</v>
      </c>
      <c r="J1144">
        <v>4.2077000000000003E-2</v>
      </c>
      <c r="K1144">
        <v>7206.4</v>
      </c>
      <c r="L1144">
        <v>2004.9</v>
      </c>
      <c r="M1144">
        <v>8.3030000000000008</v>
      </c>
      <c r="N1144" s="1">
        <v>202310</v>
      </c>
      <c r="O1144">
        <v>0.17959</v>
      </c>
      <c r="P1144">
        <v>1690.1</v>
      </c>
      <c r="Q1144" s="1">
        <v>-14348000</v>
      </c>
      <c r="R1144">
        <v>0.72260999999999997</v>
      </c>
      <c r="S1144">
        <v>0.69486999999999999</v>
      </c>
      <c r="T1144">
        <v>52676</v>
      </c>
      <c r="U1144">
        <v>30501</v>
      </c>
      <c r="V1144">
        <v>0.36194999999999999</v>
      </c>
      <c r="W1144">
        <v>0.32078000000000001</v>
      </c>
      <c r="X1144">
        <v>79891</v>
      </c>
      <c r="Y1144">
        <v>64552</v>
      </c>
      <c r="Z1144">
        <v>0.49969000000000002</v>
      </c>
      <c r="AA1144">
        <v>0.46740999999999999</v>
      </c>
      <c r="AB1144">
        <v>70744</v>
      </c>
      <c r="AC1144">
        <v>48703</v>
      </c>
      <c r="AD1144">
        <v>34</v>
      </c>
      <c r="AE1144">
        <v>30</v>
      </c>
      <c r="AF1144">
        <v>1.5731999999999999</v>
      </c>
      <c r="AG1144">
        <v>7.7108999999999999E-4</v>
      </c>
      <c r="AH1144">
        <v>1.5724</v>
      </c>
      <c r="AI1144">
        <v>34</v>
      </c>
      <c r="AJ1144">
        <v>12</v>
      </c>
      <c r="AK1144">
        <v>33</v>
      </c>
      <c r="AL1144">
        <v>1</v>
      </c>
      <c r="AM1144">
        <v>0</v>
      </c>
      <c r="AN1144">
        <v>1</v>
      </c>
      <c r="AO1144">
        <v>0.95801999999999998</v>
      </c>
      <c r="AP1144">
        <v>0</v>
      </c>
      <c r="AQ1144">
        <v>0</v>
      </c>
      <c r="AR1144" t="s">
        <v>95</v>
      </c>
      <c r="AS1144" t="s">
        <v>95</v>
      </c>
      <c r="AT1144" t="s">
        <v>95</v>
      </c>
      <c r="AU1144" t="s">
        <v>95</v>
      </c>
      <c r="AV1144" t="s">
        <v>94</v>
      </c>
      <c r="AW1144" t="s">
        <v>94</v>
      </c>
      <c r="AX1144" t="s">
        <v>95</v>
      </c>
      <c r="AY1144" t="s">
        <v>95</v>
      </c>
      <c r="AZ1144" t="s">
        <v>95</v>
      </c>
      <c r="BA1144" t="s">
        <v>94</v>
      </c>
      <c r="BB1144" t="s">
        <v>94</v>
      </c>
      <c r="CG1144" s="4">
        <v>1</v>
      </c>
      <c r="CH1144" s="4">
        <v>1</v>
      </c>
      <c r="CI1144" s="5">
        <v>0</v>
      </c>
      <c r="CJ1144" s="5">
        <v>0</v>
      </c>
      <c r="CK1144" s="5">
        <v>0</v>
      </c>
      <c r="CL1144" s="5">
        <v>1</v>
      </c>
    </row>
    <row r="1145" spans="1:91" hidden="1" x14ac:dyDescent="0.2">
      <c r="A1145" t="s">
        <v>1890</v>
      </c>
      <c r="B1145" t="s">
        <v>1838</v>
      </c>
      <c r="C1145" t="s">
        <v>147</v>
      </c>
      <c r="D1145">
        <v>2.9</v>
      </c>
      <c r="E1145" t="s">
        <v>1856</v>
      </c>
      <c r="F1145" t="s">
        <v>1843</v>
      </c>
      <c r="G1145" t="s">
        <v>1859</v>
      </c>
      <c r="H1145" t="s">
        <v>1841</v>
      </c>
      <c r="I1145">
        <v>0.92237000000000002</v>
      </c>
      <c r="J1145">
        <v>4.0427999999999999E-2</v>
      </c>
      <c r="K1145">
        <v>842.74</v>
      </c>
      <c r="L1145">
        <v>2006.1</v>
      </c>
      <c r="M1145">
        <v>4.7643000000000004</v>
      </c>
      <c r="N1145">
        <v>24295</v>
      </c>
      <c r="O1145">
        <v>0.25879999999999997</v>
      </c>
      <c r="P1145">
        <v>1739.9</v>
      </c>
      <c r="Q1145" s="1">
        <v>-1678500</v>
      </c>
      <c r="R1145">
        <v>0.52527999999999997</v>
      </c>
      <c r="S1145">
        <v>0.47781000000000001</v>
      </c>
      <c r="T1145">
        <v>10544</v>
      </c>
      <c r="U1145">
        <v>6129.5</v>
      </c>
      <c r="V1145">
        <v>0.19683999999999999</v>
      </c>
      <c r="W1145">
        <v>0.14502000000000001</v>
      </c>
      <c r="X1145">
        <v>13715</v>
      </c>
      <c r="Y1145">
        <v>11085</v>
      </c>
      <c r="Z1145">
        <v>0.29189999999999999</v>
      </c>
      <c r="AA1145">
        <v>0.24621000000000001</v>
      </c>
      <c r="AB1145">
        <v>12877</v>
      </c>
      <c r="AC1145">
        <v>9272.7000000000007</v>
      </c>
      <c r="AD1145">
        <v>34</v>
      </c>
      <c r="AE1145">
        <v>28</v>
      </c>
      <c r="AF1145">
        <v>2.3769</v>
      </c>
      <c r="AG1145">
        <v>4.3631E-3</v>
      </c>
      <c r="AH1145">
        <v>2.3725999999999998</v>
      </c>
      <c r="AI1145">
        <v>32</v>
      </c>
      <c r="AJ1145">
        <v>10</v>
      </c>
      <c r="AK1145">
        <v>31</v>
      </c>
      <c r="AL1145">
        <v>1</v>
      </c>
      <c r="AM1145">
        <v>0</v>
      </c>
      <c r="AN1145">
        <v>1</v>
      </c>
      <c r="AO1145">
        <v>0.81254999999999999</v>
      </c>
      <c r="AP1145">
        <v>0</v>
      </c>
      <c r="AQ1145">
        <v>0</v>
      </c>
      <c r="AR1145" t="s">
        <v>94</v>
      </c>
      <c r="AS1145" t="s">
        <v>95</v>
      </c>
      <c r="AT1145" t="s">
        <v>95</v>
      </c>
      <c r="AU1145" t="s">
        <v>94</v>
      </c>
      <c r="AV1145" t="s">
        <v>94</v>
      </c>
      <c r="AW1145" t="s">
        <v>94</v>
      </c>
      <c r="AX1145" t="s">
        <v>95</v>
      </c>
      <c r="AY1145" t="s">
        <v>95</v>
      </c>
      <c r="AZ1145" t="s">
        <v>94</v>
      </c>
      <c r="BA1145" t="s">
        <v>94</v>
      </c>
      <c r="BB1145" t="s">
        <v>94</v>
      </c>
      <c r="CG1145" s="4">
        <v>1</v>
      </c>
      <c r="CH1145" s="4">
        <v>1</v>
      </c>
      <c r="CI1145" s="5">
        <v>0</v>
      </c>
      <c r="CJ1145" s="5">
        <v>0</v>
      </c>
      <c r="CK1145" s="5">
        <v>0</v>
      </c>
      <c r="CL1145" s="5">
        <v>0</v>
      </c>
    </row>
    <row r="1146" spans="1:91" x14ac:dyDescent="0.2">
      <c r="A1146" t="s">
        <v>1891</v>
      </c>
      <c r="B1146" t="s">
        <v>1838</v>
      </c>
      <c r="C1146" t="s">
        <v>147</v>
      </c>
      <c r="D1146">
        <v>3.3</v>
      </c>
      <c r="E1146" t="s">
        <v>148</v>
      </c>
      <c r="F1146" t="s">
        <v>149</v>
      </c>
      <c r="G1146" t="s">
        <v>150</v>
      </c>
      <c r="H1146" t="s">
        <v>1841</v>
      </c>
      <c r="I1146">
        <v>0.37763999999999998</v>
      </c>
      <c r="J1146">
        <v>8.6631E-2</v>
      </c>
      <c r="K1146">
        <v>3.5219</v>
      </c>
      <c r="L1146">
        <v>2011.6</v>
      </c>
      <c r="M1146">
        <v>11.637</v>
      </c>
      <c r="N1146">
        <v>188.52</v>
      </c>
      <c r="O1146">
        <v>0.31936999999999999</v>
      </c>
      <c r="P1146">
        <v>1947.9</v>
      </c>
      <c r="Q1146">
        <v>-6987.2</v>
      </c>
      <c r="R1146">
        <v>0.97316999999999998</v>
      </c>
      <c r="S1146">
        <v>0.97158999999999995</v>
      </c>
      <c r="T1146">
        <v>11.215</v>
      </c>
      <c r="U1146">
        <v>6.6790000000000003</v>
      </c>
      <c r="V1146">
        <v>0.86516999999999999</v>
      </c>
      <c r="W1146">
        <v>0.85997999999999997</v>
      </c>
      <c r="X1146">
        <v>25.140999999999998</v>
      </c>
      <c r="Y1146">
        <v>18.009</v>
      </c>
      <c r="Z1146">
        <v>0.66676000000000002</v>
      </c>
      <c r="AA1146">
        <v>0.65395000000000003</v>
      </c>
      <c r="AB1146">
        <v>39.524000000000001</v>
      </c>
      <c r="AC1146">
        <v>34.142000000000003</v>
      </c>
      <c r="AD1146">
        <v>55</v>
      </c>
      <c r="AE1146">
        <v>43</v>
      </c>
      <c r="AF1146">
        <v>1.0714999999999999</v>
      </c>
      <c r="AG1146">
        <v>5.3045999999999996E-3</v>
      </c>
      <c r="AH1146">
        <v>1.0662</v>
      </c>
      <c r="AI1146">
        <v>47</v>
      </c>
      <c r="AJ1146">
        <v>6</v>
      </c>
      <c r="AK1146">
        <v>46</v>
      </c>
      <c r="AL1146">
        <v>1</v>
      </c>
      <c r="AM1146">
        <v>0</v>
      </c>
      <c r="AN1146">
        <v>1</v>
      </c>
      <c r="AO1146">
        <v>0.95894000000000001</v>
      </c>
      <c r="AP1146">
        <v>0</v>
      </c>
      <c r="AQ1146">
        <v>0</v>
      </c>
      <c r="AR1146" t="s">
        <v>95</v>
      </c>
      <c r="AS1146" t="s">
        <v>95</v>
      </c>
      <c r="AT1146" t="s">
        <v>95</v>
      </c>
      <c r="AU1146" t="s">
        <v>95</v>
      </c>
      <c r="AV1146" t="s">
        <v>95</v>
      </c>
      <c r="AW1146" t="s">
        <v>95</v>
      </c>
      <c r="AX1146" t="s">
        <v>95</v>
      </c>
      <c r="AY1146" t="s">
        <v>95</v>
      </c>
      <c r="AZ1146" t="s">
        <v>95</v>
      </c>
      <c r="BA1146" t="s">
        <v>95</v>
      </c>
      <c r="BB1146" t="s">
        <v>95</v>
      </c>
      <c r="BC1146" t="s">
        <v>95</v>
      </c>
      <c r="BD1146" t="s">
        <v>95</v>
      </c>
      <c r="BH1146" t="s">
        <v>151</v>
      </c>
      <c r="BI1146">
        <v>0</v>
      </c>
      <c r="BL1146">
        <v>1</v>
      </c>
      <c r="BM1146">
        <v>1</v>
      </c>
      <c r="BN1146">
        <v>0</v>
      </c>
      <c r="BO1146">
        <v>0</v>
      </c>
      <c r="BP1146">
        <v>1</v>
      </c>
      <c r="BQ1146">
        <v>1</v>
      </c>
      <c r="BY1146">
        <v>1251</v>
      </c>
      <c r="CG1146" s="4">
        <v>1</v>
      </c>
      <c r="CH1146" s="4">
        <v>1</v>
      </c>
      <c r="CI1146" s="5">
        <v>0</v>
      </c>
      <c r="CJ1146" s="5">
        <v>0</v>
      </c>
      <c r="CK1146" s="5">
        <v>1</v>
      </c>
      <c r="CL1146" s="5">
        <v>1</v>
      </c>
    </row>
    <row r="1147" spans="1:91" x14ac:dyDescent="0.2">
      <c r="A1147" t="s">
        <v>1892</v>
      </c>
      <c r="B1147" t="s">
        <v>1838</v>
      </c>
      <c r="C1147" t="s">
        <v>147</v>
      </c>
      <c r="D1147">
        <v>4.3</v>
      </c>
      <c r="E1147" t="s">
        <v>515</v>
      </c>
      <c r="F1147" t="s">
        <v>1893</v>
      </c>
      <c r="G1147" t="s">
        <v>1894</v>
      </c>
      <c r="H1147" t="s">
        <v>1841</v>
      </c>
      <c r="I1147">
        <v>0.29459999999999997</v>
      </c>
      <c r="J1147">
        <v>6.1785E-2</v>
      </c>
      <c r="K1147">
        <v>1.5976999999999999</v>
      </c>
      <c r="L1147">
        <v>2007.3</v>
      </c>
      <c r="M1147">
        <v>14.917</v>
      </c>
      <c r="N1147">
        <v>42.886000000000003</v>
      </c>
      <c r="O1147">
        <v>2.0870000000000002</v>
      </c>
      <c r="P1147">
        <v>1971.6</v>
      </c>
      <c r="Q1147">
        <v>-3185.3</v>
      </c>
      <c r="R1147">
        <v>0.98968</v>
      </c>
      <c r="S1147">
        <v>0.98865000000000003</v>
      </c>
      <c r="T1147">
        <v>1.6573</v>
      </c>
      <c r="U1147">
        <v>1.3611</v>
      </c>
      <c r="V1147">
        <v>0.82289999999999996</v>
      </c>
      <c r="W1147">
        <v>0.81147000000000002</v>
      </c>
      <c r="X1147">
        <v>6.8661000000000003</v>
      </c>
      <c r="Y1147">
        <v>6.0129999999999999</v>
      </c>
      <c r="Z1147">
        <v>0.92298000000000002</v>
      </c>
      <c r="AA1147">
        <v>0.91800999999999999</v>
      </c>
      <c r="AB1147">
        <v>4.5281000000000002</v>
      </c>
      <c r="AC1147">
        <v>3.7924000000000002</v>
      </c>
      <c r="AD1147">
        <v>34</v>
      </c>
      <c r="AE1147">
        <v>34</v>
      </c>
      <c r="AF1147">
        <v>0.95601999999999998</v>
      </c>
      <c r="AG1147">
        <v>2.3317999999999998E-2</v>
      </c>
      <c r="AH1147">
        <v>0.93269999999999997</v>
      </c>
      <c r="AI1147">
        <v>34</v>
      </c>
      <c r="AJ1147">
        <v>11</v>
      </c>
      <c r="AK1147">
        <v>33</v>
      </c>
      <c r="AL1147">
        <v>1</v>
      </c>
      <c r="AM1147">
        <v>0</v>
      </c>
      <c r="AN1147">
        <v>0</v>
      </c>
      <c r="AO1147">
        <v>0.9647</v>
      </c>
      <c r="AP1147">
        <v>0</v>
      </c>
      <c r="AQ1147">
        <v>1</v>
      </c>
      <c r="AR1147" t="s">
        <v>95</v>
      </c>
      <c r="AS1147" t="s">
        <v>95</v>
      </c>
      <c r="AT1147" t="s">
        <v>95</v>
      </c>
      <c r="AU1147" t="s">
        <v>95</v>
      </c>
      <c r="AV1147" t="s">
        <v>95</v>
      </c>
      <c r="AW1147" t="s">
        <v>95</v>
      </c>
      <c r="AX1147" t="s">
        <v>95</v>
      </c>
      <c r="AY1147" t="s">
        <v>95</v>
      </c>
      <c r="AZ1147" t="s">
        <v>95</v>
      </c>
      <c r="BA1147" t="s">
        <v>95</v>
      </c>
      <c r="BB1147" t="s">
        <v>95</v>
      </c>
      <c r="CG1147" s="4">
        <v>1</v>
      </c>
      <c r="CH1147" s="4">
        <v>1</v>
      </c>
      <c r="CI1147" s="5">
        <v>0</v>
      </c>
      <c r="CJ1147" s="5">
        <v>0</v>
      </c>
      <c r="CK1147" s="5">
        <v>1</v>
      </c>
      <c r="CL1147" s="5">
        <v>1</v>
      </c>
    </row>
    <row r="1148" spans="1:91" hidden="1" x14ac:dyDescent="0.2">
      <c r="A1148" t="s">
        <v>1895</v>
      </c>
      <c r="B1148" t="s">
        <v>1838</v>
      </c>
      <c r="C1148" t="s">
        <v>1896</v>
      </c>
      <c r="D1148">
        <v>1.1000000000000001</v>
      </c>
      <c r="E1148" t="s">
        <v>90</v>
      </c>
      <c r="F1148" t="s">
        <v>1897</v>
      </c>
      <c r="G1148" t="s">
        <v>1898</v>
      </c>
      <c r="H1148" t="s">
        <v>1841</v>
      </c>
      <c r="I1148">
        <v>6.2895000000000003</v>
      </c>
      <c r="J1148">
        <v>0.49853999999999998</v>
      </c>
      <c r="K1148">
        <v>226.94</v>
      </c>
      <c r="L1148">
        <v>2022</v>
      </c>
      <c r="M1148">
        <v>0.69869999999999999</v>
      </c>
      <c r="N1148">
        <v>3610.3</v>
      </c>
      <c r="O1148" s="1">
        <v>5.1475000000000002E-11</v>
      </c>
      <c r="P1148">
        <v>1959.8</v>
      </c>
      <c r="Q1148" s="1">
        <v>-457180</v>
      </c>
      <c r="R1148">
        <v>0.99353999999999998</v>
      </c>
      <c r="S1148">
        <v>0.99160999999999999</v>
      </c>
      <c r="T1148">
        <v>101.47</v>
      </c>
      <c r="U1148">
        <v>62.09</v>
      </c>
      <c r="V1148">
        <v>0.88114999999999999</v>
      </c>
      <c r="W1148">
        <v>0.85953999999999997</v>
      </c>
      <c r="X1148">
        <v>435.41</v>
      </c>
      <c r="Y1148">
        <v>259.45</v>
      </c>
      <c r="Z1148">
        <v>0.52468999999999999</v>
      </c>
      <c r="AA1148">
        <v>0.43828</v>
      </c>
      <c r="AB1148">
        <v>870.71</v>
      </c>
      <c r="AC1148">
        <v>716.44</v>
      </c>
      <c r="AD1148">
        <v>14</v>
      </c>
      <c r="AE1148">
        <v>13</v>
      </c>
      <c r="AF1148">
        <v>1.0359</v>
      </c>
      <c r="AG1148">
        <v>2.7699000000000002E-4</v>
      </c>
      <c r="AH1148">
        <v>1.0357000000000001</v>
      </c>
      <c r="AI1148">
        <v>14</v>
      </c>
      <c r="AJ1148">
        <v>1</v>
      </c>
      <c r="AK1148">
        <v>13</v>
      </c>
      <c r="AL1148">
        <v>0</v>
      </c>
      <c r="AM1148">
        <v>0</v>
      </c>
      <c r="AN1148">
        <v>1</v>
      </c>
      <c r="AO1148">
        <v>0.67410000000000003</v>
      </c>
      <c r="AP1148">
        <v>0</v>
      </c>
      <c r="AQ1148">
        <v>0</v>
      </c>
      <c r="AR1148" t="s">
        <v>95</v>
      </c>
      <c r="AS1148" t="s">
        <v>95</v>
      </c>
      <c r="AT1148" t="s">
        <v>95</v>
      </c>
      <c r="AU1148" t="s">
        <v>94</v>
      </c>
      <c r="AV1148" t="s">
        <v>95</v>
      </c>
      <c r="AW1148" t="s">
        <v>94</v>
      </c>
      <c r="AX1148" t="s">
        <v>94</v>
      </c>
      <c r="AY1148" t="s">
        <v>95</v>
      </c>
      <c r="AZ1148" t="s">
        <v>95</v>
      </c>
      <c r="BA1148" t="s">
        <v>94</v>
      </c>
      <c r="BB1148" t="s">
        <v>94</v>
      </c>
      <c r="BC1148" t="s">
        <v>94</v>
      </c>
      <c r="BD1148" t="s">
        <v>94</v>
      </c>
      <c r="BE1148">
        <v>1</v>
      </c>
      <c r="BI1148">
        <v>0</v>
      </c>
      <c r="BK1148" t="s">
        <v>133</v>
      </c>
      <c r="BL1148">
        <v>1</v>
      </c>
      <c r="BM1148">
        <v>1</v>
      </c>
      <c r="BN1148">
        <v>0</v>
      </c>
      <c r="BO1148">
        <v>0</v>
      </c>
      <c r="BP1148">
        <v>0</v>
      </c>
      <c r="BQ1148">
        <v>0</v>
      </c>
      <c r="BY1148">
        <v>1254</v>
      </c>
      <c r="CG1148" s="4">
        <v>1</v>
      </c>
      <c r="CH1148" s="4">
        <v>1</v>
      </c>
      <c r="CI1148" s="5">
        <v>0</v>
      </c>
      <c r="CJ1148" s="5">
        <v>0</v>
      </c>
      <c r="CK1148" s="5">
        <v>0</v>
      </c>
      <c r="CL1148" s="5">
        <v>0</v>
      </c>
    </row>
    <row r="1149" spans="1:91" hidden="1" x14ac:dyDescent="0.2">
      <c r="A1149" t="s">
        <v>1899</v>
      </c>
      <c r="B1149" t="s">
        <v>1838</v>
      </c>
      <c r="C1149" t="s">
        <v>1896</v>
      </c>
      <c r="D1149">
        <v>1.1000000000000001</v>
      </c>
      <c r="E1149" t="s">
        <v>90</v>
      </c>
      <c r="F1149" t="s">
        <v>1900</v>
      </c>
      <c r="G1149" t="s">
        <v>1901</v>
      </c>
      <c r="H1149" t="s">
        <v>1841</v>
      </c>
      <c r="I1149">
        <v>1.4698</v>
      </c>
      <c r="J1149">
        <v>0.68525000000000003</v>
      </c>
      <c r="K1149">
        <v>467.05</v>
      </c>
      <c r="L1149">
        <v>2023</v>
      </c>
      <c r="M1149">
        <v>2.9899</v>
      </c>
      <c r="N1149">
        <v>11436</v>
      </c>
      <c r="O1149" s="1">
        <v>1.8698999999999999E-15</v>
      </c>
      <c r="P1149">
        <v>1961.1</v>
      </c>
      <c r="Q1149" s="1">
        <v>-940930</v>
      </c>
      <c r="R1149">
        <v>0.99931999999999999</v>
      </c>
      <c r="S1149">
        <v>0.99911000000000005</v>
      </c>
      <c r="T1149">
        <v>70.840999999999994</v>
      </c>
      <c r="U1149">
        <v>41.31</v>
      </c>
      <c r="V1149">
        <v>0.98299999999999998</v>
      </c>
      <c r="W1149">
        <v>0.97990999999999995</v>
      </c>
      <c r="X1149">
        <v>353.56</v>
      </c>
      <c r="Y1149">
        <v>207.35</v>
      </c>
      <c r="Z1149">
        <v>0.48198000000000002</v>
      </c>
      <c r="AA1149">
        <v>0.38779000000000002</v>
      </c>
      <c r="AB1149">
        <v>1951.9</v>
      </c>
      <c r="AC1149">
        <v>1573.8</v>
      </c>
      <c r="AD1149">
        <v>14</v>
      </c>
      <c r="AE1149">
        <v>14</v>
      </c>
      <c r="AF1149">
        <v>0.81966000000000006</v>
      </c>
      <c r="AG1149" s="1">
        <v>8.7440000000000003E-5</v>
      </c>
      <c r="AH1149">
        <v>0.81957000000000002</v>
      </c>
      <c r="AI1149">
        <v>14</v>
      </c>
      <c r="AJ1149">
        <v>0</v>
      </c>
      <c r="AK1149">
        <v>13</v>
      </c>
      <c r="AL1149">
        <v>0</v>
      </c>
      <c r="AM1149">
        <v>0</v>
      </c>
      <c r="AN1149">
        <v>1</v>
      </c>
      <c r="AO1149">
        <v>0.54456000000000004</v>
      </c>
      <c r="AP1149">
        <v>0</v>
      </c>
      <c r="AQ1149">
        <v>0</v>
      </c>
      <c r="AR1149" t="s">
        <v>95</v>
      </c>
      <c r="AS1149" t="s">
        <v>95</v>
      </c>
      <c r="AT1149" t="s">
        <v>95</v>
      </c>
      <c r="AU1149" t="s">
        <v>94</v>
      </c>
      <c r="AV1149" t="s">
        <v>95</v>
      </c>
      <c r="AW1149" t="s">
        <v>94</v>
      </c>
      <c r="AX1149" t="s">
        <v>94</v>
      </c>
      <c r="AY1149" t="s">
        <v>95</v>
      </c>
      <c r="AZ1149" t="s">
        <v>95</v>
      </c>
      <c r="BA1149" t="s">
        <v>94</v>
      </c>
      <c r="BB1149" t="s">
        <v>94</v>
      </c>
      <c r="BC1149" t="s">
        <v>94</v>
      </c>
      <c r="BD1149" t="s">
        <v>94</v>
      </c>
      <c r="BI1149">
        <v>0</v>
      </c>
      <c r="BK1149" t="s">
        <v>180</v>
      </c>
      <c r="BL1149">
        <v>1</v>
      </c>
      <c r="BM1149">
        <v>1</v>
      </c>
      <c r="BN1149">
        <v>0</v>
      </c>
      <c r="BO1149">
        <v>2</v>
      </c>
      <c r="BP1149">
        <v>0</v>
      </c>
      <c r="BQ1149">
        <v>0</v>
      </c>
      <c r="BY1149">
        <v>1255</v>
      </c>
      <c r="CG1149" s="4">
        <v>1</v>
      </c>
      <c r="CH1149" s="4">
        <v>1</v>
      </c>
      <c r="CI1149" s="5">
        <v>0</v>
      </c>
      <c r="CJ1149" s="5">
        <v>0</v>
      </c>
      <c r="CK1149" s="5">
        <v>0</v>
      </c>
      <c r="CL1149" s="5">
        <v>0</v>
      </c>
    </row>
    <row r="1150" spans="1:91" hidden="1" x14ac:dyDescent="0.2">
      <c r="A1150" t="s">
        <v>1902</v>
      </c>
      <c r="B1150" t="s">
        <v>1838</v>
      </c>
      <c r="C1150" t="s">
        <v>1896</v>
      </c>
      <c r="D1150">
        <v>4.0999999999999996</v>
      </c>
      <c r="E1150" t="s">
        <v>129</v>
      </c>
      <c r="F1150" t="s">
        <v>130</v>
      </c>
      <c r="G1150" t="s">
        <v>131</v>
      </c>
      <c r="H1150" t="s">
        <v>1841</v>
      </c>
      <c r="I1150">
        <v>16.231000000000002</v>
      </c>
      <c r="J1150">
        <v>0.12314</v>
      </c>
      <c r="K1150">
        <v>1.2987</v>
      </c>
      <c r="L1150">
        <v>2024</v>
      </c>
      <c r="M1150">
        <v>0.27074999999999999</v>
      </c>
      <c r="N1150">
        <v>322.95</v>
      </c>
      <c r="O1150">
        <v>1518.4</v>
      </c>
      <c r="P1150" s="1">
        <v>161160</v>
      </c>
      <c r="Q1150">
        <v>-2610.8000000000002</v>
      </c>
      <c r="R1150">
        <v>1</v>
      </c>
      <c r="S1150">
        <v>1</v>
      </c>
      <c r="T1150" s="1">
        <v>2.8252999999999999E-6</v>
      </c>
      <c r="U1150" s="1">
        <v>6.3287999999999999E-7</v>
      </c>
      <c r="V1150">
        <v>-0.05</v>
      </c>
      <c r="W1150">
        <v>-0.16667000000000001</v>
      </c>
      <c r="X1150">
        <v>21.821999999999999</v>
      </c>
      <c r="Y1150">
        <v>4.7618999999999998</v>
      </c>
      <c r="Z1150">
        <v>0.13636000000000001</v>
      </c>
      <c r="AA1150">
        <v>4.0404000000000002E-2</v>
      </c>
      <c r="AB1150">
        <v>19.791</v>
      </c>
      <c r="AC1150">
        <v>10.718999999999999</v>
      </c>
      <c r="AD1150">
        <v>21</v>
      </c>
      <c r="AE1150">
        <v>1</v>
      </c>
      <c r="AF1150">
        <v>0.30964999999999998</v>
      </c>
      <c r="AG1150">
        <v>0.30964999999999998</v>
      </c>
      <c r="AH1150">
        <v>0</v>
      </c>
      <c r="AI1150">
        <v>1</v>
      </c>
      <c r="AJ1150">
        <v>0</v>
      </c>
      <c r="AK1150">
        <v>0</v>
      </c>
      <c r="AL1150">
        <v>0</v>
      </c>
      <c r="AM1150">
        <v>0</v>
      </c>
      <c r="AP1150">
        <v>0</v>
      </c>
      <c r="AQ1150">
        <v>1</v>
      </c>
      <c r="AR1150" t="s">
        <v>95</v>
      </c>
      <c r="AS1150" t="s">
        <v>96</v>
      </c>
      <c r="AT1150" t="s">
        <v>94</v>
      </c>
      <c r="AU1150" t="s">
        <v>94</v>
      </c>
      <c r="AV1150" t="s">
        <v>94</v>
      </c>
      <c r="AW1150" t="s">
        <v>94</v>
      </c>
      <c r="AX1150" t="s">
        <v>94</v>
      </c>
      <c r="AY1150" t="s">
        <v>94</v>
      </c>
      <c r="AZ1150" t="s">
        <v>94</v>
      </c>
      <c r="BA1150" t="s">
        <v>96</v>
      </c>
      <c r="BB1150" t="s">
        <v>96</v>
      </c>
      <c r="BC1150" t="s">
        <v>96</v>
      </c>
      <c r="BD1150" t="s">
        <v>96</v>
      </c>
      <c r="BH1150" t="s">
        <v>189</v>
      </c>
      <c r="BI1150">
        <v>0</v>
      </c>
      <c r="BJ1150" t="s">
        <v>132</v>
      </c>
      <c r="BK1150" t="s">
        <v>133</v>
      </c>
      <c r="BL1150">
        <v>0</v>
      </c>
      <c r="BM1150">
        <v>0</v>
      </c>
      <c r="BN1150">
        <v>0</v>
      </c>
      <c r="BO1150">
        <v>0</v>
      </c>
      <c r="BP1150">
        <v>0</v>
      </c>
      <c r="BQ1150">
        <v>0</v>
      </c>
      <c r="BY1150">
        <v>1256</v>
      </c>
      <c r="CG1150" s="4">
        <v>0</v>
      </c>
      <c r="CH1150" s="4">
        <v>0</v>
      </c>
      <c r="CI1150" s="5">
        <v>0</v>
      </c>
      <c r="CJ1150" s="5">
        <v>0</v>
      </c>
      <c r="CK1150" s="5">
        <v>0</v>
      </c>
      <c r="CL1150" s="5">
        <v>0</v>
      </c>
    </row>
    <row r="1151" spans="1:91" hidden="1" x14ac:dyDescent="0.2">
      <c r="A1151" t="s">
        <v>1903</v>
      </c>
      <c r="B1151" t="s">
        <v>1838</v>
      </c>
      <c r="C1151" t="s">
        <v>1896</v>
      </c>
      <c r="D1151">
        <v>4.0999999999999996</v>
      </c>
      <c r="E1151" t="s">
        <v>129</v>
      </c>
      <c r="F1151" t="s">
        <v>135</v>
      </c>
      <c r="G1151" t="s">
        <v>136</v>
      </c>
      <c r="H1151" t="s">
        <v>1841</v>
      </c>
      <c r="I1151">
        <v>16.231000000000002</v>
      </c>
      <c r="J1151">
        <v>0.12314</v>
      </c>
      <c r="K1151">
        <v>1.2987</v>
      </c>
      <c r="L1151">
        <v>2024</v>
      </c>
      <c r="M1151">
        <v>0.27074999999999999</v>
      </c>
      <c r="N1151">
        <v>322.95</v>
      </c>
      <c r="O1151">
        <v>1518.4</v>
      </c>
      <c r="P1151" s="1">
        <v>161160</v>
      </c>
      <c r="Q1151">
        <v>-2610.8000000000002</v>
      </c>
      <c r="R1151">
        <v>1</v>
      </c>
      <c r="S1151">
        <v>1</v>
      </c>
      <c r="T1151" s="1">
        <v>2.8252999999999999E-6</v>
      </c>
      <c r="U1151" s="1">
        <v>6.3287999999999999E-7</v>
      </c>
      <c r="V1151">
        <v>-0.05</v>
      </c>
      <c r="W1151">
        <v>-0.16667000000000001</v>
      </c>
      <c r="X1151">
        <v>21.821999999999999</v>
      </c>
      <c r="Y1151">
        <v>4.7618999999999998</v>
      </c>
      <c r="Z1151">
        <v>0.13636000000000001</v>
      </c>
      <c r="AA1151">
        <v>4.0404000000000002E-2</v>
      </c>
      <c r="AB1151">
        <v>19.791</v>
      </c>
      <c r="AC1151">
        <v>10.718999999999999</v>
      </c>
      <c r="AD1151">
        <v>21</v>
      </c>
      <c r="AE1151">
        <v>1</v>
      </c>
      <c r="AF1151">
        <v>0.30964999999999998</v>
      </c>
      <c r="AG1151">
        <v>0.30964999999999998</v>
      </c>
      <c r="AH1151">
        <v>0</v>
      </c>
      <c r="AI1151">
        <v>1</v>
      </c>
      <c r="AJ1151">
        <v>0</v>
      </c>
      <c r="AK1151">
        <v>0</v>
      </c>
      <c r="AL1151">
        <v>0</v>
      </c>
      <c r="AM1151">
        <v>0</v>
      </c>
      <c r="AP1151">
        <v>0</v>
      </c>
      <c r="AQ1151">
        <v>1</v>
      </c>
      <c r="AR1151" t="s">
        <v>95</v>
      </c>
      <c r="AS1151" t="s">
        <v>96</v>
      </c>
      <c r="AT1151" t="s">
        <v>94</v>
      </c>
      <c r="AU1151" t="s">
        <v>94</v>
      </c>
      <c r="AV1151" t="s">
        <v>94</v>
      </c>
      <c r="AW1151" t="s">
        <v>94</v>
      </c>
      <c r="AX1151" t="s">
        <v>94</v>
      </c>
      <c r="AY1151" t="s">
        <v>94</v>
      </c>
      <c r="AZ1151" t="s">
        <v>94</v>
      </c>
      <c r="BA1151" t="s">
        <v>96</v>
      </c>
      <c r="BB1151" t="s">
        <v>96</v>
      </c>
      <c r="BC1151" t="s">
        <v>96</v>
      </c>
      <c r="BD1151" t="s">
        <v>96</v>
      </c>
      <c r="BH1151" t="s">
        <v>189</v>
      </c>
      <c r="BI1151">
        <v>0</v>
      </c>
      <c r="BJ1151" t="s">
        <v>137</v>
      </c>
      <c r="BK1151" t="s">
        <v>138</v>
      </c>
      <c r="BL1151">
        <v>0</v>
      </c>
      <c r="BM1151">
        <v>0</v>
      </c>
      <c r="BN1151">
        <v>0</v>
      </c>
      <c r="BO1151">
        <v>0</v>
      </c>
      <c r="BP1151">
        <v>0</v>
      </c>
      <c r="BQ1151">
        <v>1</v>
      </c>
      <c r="BY1151">
        <v>1257</v>
      </c>
      <c r="CG1151" s="4">
        <v>0</v>
      </c>
      <c r="CH1151" s="4">
        <v>0</v>
      </c>
      <c r="CI1151" s="5">
        <v>0</v>
      </c>
      <c r="CJ1151" s="5">
        <v>0</v>
      </c>
      <c r="CK1151" s="5">
        <v>0</v>
      </c>
      <c r="CL1151" s="5">
        <v>0</v>
      </c>
      <c r="CM1151" s="12" t="s">
        <v>3461</v>
      </c>
    </row>
    <row r="1152" spans="1:91" hidden="1" x14ac:dyDescent="0.2">
      <c r="A1152" t="s">
        <v>1943</v>
      </c>
      <c r="B1152" t="s">
        <v>1944</v>
      </c>
      <c r="C1152" t="s">
        <v>1945</v>
      </c>
      <c r="D1152">
        <v>1.1000000000000001</v>
      </c>
      <c r="E1152" t="s">
        <v>169</v>
      </c>
      <c r="F1152" t="s">
        <v>1946</v>
      </c>
      <c r="G1152" t="s">
        <v>1947</v>
      </c>
      <c r="H1152" t="s">
        <v>1948</v>
      </c>
      <c r="I1152">
        <v>-3.2356000000000003E-2</v>
      </c>
      <c r="J1152">
        <v>4.6694E-4</v>
      </c>
      <c r="K1152">
        <v>-5.4871E-3</v>
      </c>
      <c r="L1152">
        <v>1896.7</v>
      </c>
      <c r="M1152">
        <v>-135.82</v>
      </c>
      <c r="N1152">
        <v>6.9810999999999996</v>
      </c>
      <c r="O1152">
        <v>1555.5</v>
      </c>
      <c r="P1152" s="1">
        <v>157450</v>
      </c>
      <c r="Q1152">
        <v>11.208</v>
      </c>
      <c r="R1152">
        <v>0.99882000000000004</v>
      </c>
      <c r="S1152">
        <v>0.99763999999999997</v>
      </c>
      <c r="T1152">
        <v>1.3445E-3</v>
      </c>
      <c r="U1152">
        <v>9.2635000000000005E-4</v>
      </c>
      <c r="V1152">
        <v>-17.817</v>
      </c>
      <c r="W1152">
        <v>-27.225000000000001</v>
      </c>
      <c r="X1152">
        <v>0.16986000000000001</v>
      </c>
      <c r="Y1152">
        <v>0.16528999999999999</v>
      </c>
      <c r="Z1152">
        <v>0.99219000000000002</v>
      </c>
      <c r="AA1152">
        <v>0.98829</v>
      </c>
      <c r="AB1152">
        <v>3.4599000000000001E-3</v>
      </c>
      <c r="AC1152">
        <v>3.2997999999999999E-3</v>
      </c>
      <c r="AD1152">
        <v>7</v>
      </c>
      <c r="AE1152">
        <v>7</v>
      </c>
      <c r="AF1152">
        <v>3.4091999999999997E-2</v>
      </c>
      <c r="AG1152">
        <v>1.8335000000000001E-2</v>
      </c>
      <c r="AH1152">
        <v>1.5757E-2</v>
      </c>
      <c r="AI1152">
        <v>21</v>
      </c>
      <c r="AJ1152">
        <v>6</v>
      </c>
      <c r="AK1152">
        <v>0</v>
      </c>
      <c r="AL1152">
        <v>0</v>
      </c>
      <c r="AM1152">
        <v>0</v>
      </c>
      <c r="AN1152">
        <v>0</v>
      </c>
      <c r="AO1152">
        <v>0.81181999999999999</v>
      </c>
      <c r="AP1152">
        <v>1</v>
      </c>
      <c r="AQ1152">
        <v>1</v>
      </c>
      <c r="AR1152" t="s">
        <v>95</v>
      </c>
      <c r="AS1152" t="s">
        <v>95</v>
      </c>
      <c r="AT1152" t="s">
        <v>95</v>
      </c>
      <c r="AU1152" t="s">
        <v>95</v>
      </c>
      <c r="AV1152" t="s">
        <v>95</v>
      </c>
      <c r="AW1152" t="s">
        <v>95</v>
      </c>
      <c r="AX1152" t="s">
        <v>95</v>
      </c>
      <c r="AY1152" t="s">
        <v>94</v>
      </c>
      <c r="AZ1152" t="s">
        <v>95</v>
      </c>
      <c r="BA1152" t="s">
        <v>94</v>
      </c>
      <c r="BB1152" t="s">
        <v>95</v>
      </c>
      <c r="BC1152" t="s">
        <v>94</v>
      </c>
      <c r="BD1152" t="s">
        <v>95</v>
      </c>
      <c r="BE1152">
        <v>1</v>
      </c>
      <c r="BH1152" t="s">
        <v>276</v>
      </c>
      <c r="BI1152">
        <v>0</v>
      </c>
      <c r="BJ1152" t="s">
        <v>133</v>
      </c>
      <c r="BK1152" t="s">
        <v>501</v>
      </c>
      <c r="BL1152">
        <v>1</v>
      </c>
      <c r="BM1152">
        <v>1</v>
      </c>
      <c r="BN1152">
        <v>0</v>
      </c>
      <c r="BO1152">
        <v>0</v>
      </c>
      <c r="BP1152">
        <v>0</v>
      </c>
      <c r="BQ1152">
        <v>0</v>
      </c>
      <c r="BY1152">
        <v>1272</v>
      </c>
      <c r="CG1152" s="4">
        <v>1</v>
      </c>
      <c r="CH1152" s="4">
        <v>1</v>
      </c>
      <c r="CI1152" s="5">
        <v>0</v>
      </c>
      <c r="CJ1152" s="5">
        <v>0</v>
      </c>
      <c r="CK1152" s="5">
        <v>0</v>
      </c>
      <c r="CL1152" s="5">
        <v>0</v>
      </c>
    </row>
    <row r="1153" spans="1:90" hidden="1" x14ac:dyDescent="0.2">
      <c r="A1153" t="s">
        <v>1949</v>
      </c>
      <c r="B1153" t="s">
        <v>1944</v>
      </c>
      <c r="C1153" t="s">
        <v>1945</v>
      </c>
      <c r="D1153">
        <v>1.1000000000000001</v>
      </c>
      <c r="E1153" t="s">
        <v>169</v>
      </c>
      <c r="F1153" t="s">
        <v>1547</v>
      </c>
      <c r="G1153" t="s">
        <v>107</v>
      </c>
      <c r="H1153" t="s">
        <v>1948</v>
      </c>
      <c r="I1153">
        <v>-3.8381999999999999E-2</v>
      </c>
      <c r="J1153">
        <v>4.6694E-4</v>
      </c>
      <c r="K1153">
        <v>-5.4871E-3</v>
      </c>
      <c r="L1153">
        <v>1969.6</v>
      </c>
      <c r="M1153">
        <v>-114.49</v>
      </c>
      <c r="N1153">
        <v>0.99987000000000004</v>
      </c>
      <c r="O1153">
        <v>1555.5</v>
      </c>
      <c r="P1153" s="1">
        <v>157450</v>
      </c>
      <c r="Q1153">
        <v>11.208</v>
      </c>
      <c r="R1153">
        <v>0.99856999999999996</v>
      </c>
      <c r="S1153">
        <v>0.99712999999999996</v>
      </c>
      <c r="T1153">
        <v>1.4831E-3</v>
      </c>
      <c r="U1153">
        <v>1.1803E-3</v>
      </c>
      <c r="V1153">
        <v>-17.817</v>
      </c>
      <c r="W1153">
        <v>-27.225000000000001</v>
      </c>
      <c r="X1153">
        <v>0.16986000000000001</v>
      </c>
      <c r="Y1153">
        <v>0.16528999999999999</v>
      </c>
      <c r="Z1153">
        <v>0.99219000000000002</v>
      </c>
      <c r="AA1153">
        <v>0.98829</v>
      </c>
      <c r="AB1153">
        <v>3.4599000000000001E-3</v>
      </c>
      <c r="AC1153">
        <v>3.2997999999999999E-3</v>
      </c>
      <c r="AD1153">
        <v>7</v>
      </c>
      <c r="AE1153">
        <v>7</v>
      </c>
      <c r="AF1153">
        <v>0.23802999999999999</v>
      </c>
      <c r="AG1153">
        <v>0.12801999999999999</v>
      </c>
      <c r="AH1153">
        <v>0.11001</v>
      </c>
      <c r="AI1153">
        <v>21</v>
      </c>
      <c r="AJ1153">
        <v>6</v>
      </c>
      <c r="AK1153">
        <v>0</v>
      </c>
      <c r="AL1153">
        <v>0</v>
      </c>
      <c r="AM1153">
        <v>0</v>
      </c>
      <c r="AN1153">
        <v>0</v>
      </c>
      <c r="AO1153">
        <v>0.81181999999999999</v>
      </c>
      <c r="AP1153">
        <v>1</v>
      </c>
      <c r="AQ1153">
        <v>1</v>
      </c>
      <c r="AR1153" t="s">
        <v>95</v>
      </c>
      <c r="AS1153" t="s">
        <v>95</v>
      </c>
      <c r="AT1153" t="s">
        <v>95</v>
      </c>
      <c r="AU1153" t="s">
        <v>95</v>
      </c>
      <c r="AV1153" t="s">
        <v>95</v>
      </c>
      <c r="AW1153" t="s">
        <v>95</v>
      </c>
      <c r="AX1153" t="s">
        <v>95</v>
      </c>
      <c r="AY1153" t="s">
        <v>94</v>
      </c>
      <c r="AZ1153" t="s">
        <v>95</v>
      </c>
      <c r="BA1153" t="s">
        <v>94</v>
      </c>
      <c r="BB1153" t="s">
        <v>95</v>
      </c>
      <c r="BC1153" t="s">
        <v>94</v>
      </c>
      <c r="BD1153" t="s">
        <v>95</v>
      </c>
      <c r="BH1153" t="s">
        <v>1950</v>
      </c>
      <c r="BI1153">
        <v>0</v>
      </c>
      <c r="BJ1153" t="s">
        <v>108</v>
      </c>
      <c r="BK1153" t="s">
        <v>109</v>
      </c>
      <c r="BL1153">
        <v>1</v>
      </c>
      <c r="BM1153">
        <v>1</v>
      </c>
      <c r="BN1153">
        <v>0</v>
      </c>
      <c r="BO1153">
        <v>1</v>
      </c>
      <c r="BP1153">
        <v>0</v>
      </c>
      <c r="BQ1153">
        <v>0</v>
      </c>
      <c r="BY1153">
        <v>1273</v>
      </c>
      <c r="CG1153" s="4">
        <v>1</v>
      </c>
      <c r="CH1153" s="4">
        <v>1</v>
      </c>
      <c r="CI1153" s="5">
        <v>0</v>
      </c>
      <c r="CJ1153" s="5">
        <v>1</v>
      </c>
      <c r="CK1153" s="5">
        <v>0</v>
      </c>
      <c r="CL1153" s="5">
        <v>0</v>
      </c>
    </row>
    <row r="1154" spans="1:90" hidden="1" x14ac:dyDescent="0.2">
      <c r="A1154" t="s">
        <v>1951</v>
      </c>
      <c r="B1154" t="s">
        <v>1944</v>
      </c>
      <c r="C1154" t="s">
        <v>1945</v>
      </c>
      <c r="D1154">
        <v>2.2000000000000002</v>
      </c>
      <c r="E1154" t="s">
        <v>1006</v>
      </c>
      <c r="F1154" t="s">
        <v>1952</v>
      </c>
      <c r="G1154" t="s">
        <v>92</v>
      </c>
      <c r="H1154" t="s">
        <v>1948</v>
      </c>
      <c r="I1154">
        <v>-0.34906999999999999</v>
      </c>
      <c r="J1154">
        <v>9.3459000000000001E-4</v>
      </c>
      <c r="K1154">
        <v>-6.8000000000000005E-4</v>
      </c>
      <c r="L1154">
        <v>2023.3</v>
      </c>
      <c r="M1154">
        <v>-12.589</v>
      </c>
      <c r="N1154">
        <v>1.9621E-2</v>
      </c>
      <c r="O1154">
        <v>1555.4</v>
      </c>
      <c r="P1154" s="1">
        <v>157480</v>
      </c>
      <c r="Q1154">
        <v>1.3882000000000001</v>
      </c>
      <c r="R1154">
        <v>0.74087000000000003</v>
      </c>
      <c r="S1154">
        <v>0.35217999999999999</v>
      </c>
      <c r="T1154">
        <v>1.5074000000000001E-3</v>
      </c>
      <c r="U1154">
        <v>1.2565E-3</v>
      </c>
      <c r="V1154">
        <v>-31.678000000000001</v>
      </c>
      <c r="W1154">
        <v>-53.463000000000001</v>
      </c>
      <c r="X1154">
        <v>1.6927999999999999E-2</v>
      </c>
      <c r="Y1154">
        <v>1.6667000000000001E-2</v>
      </c>
      <c r="Z1154">
        <v>0.61521000000000003</v>
      </c>
      <c r="AA1154">
        <v>0.35868</v>
      </c>
      <c r="AB1154">
        <v>1.8369E-3</v>
      </c>
      <c r="AC1154">
        <v>1.5732999999999999E-3</v>
      </c>
      <c r="AD1154">
        <v>6</v>
      </c>
      <c r="AE1154">
        <v>6</v>
      </c>
      <c r="AF1154">
        <v>1.0397000000000001</v>
      </c>
      <c r="AG1154">
        <v>0.62177000000000004</v>
      </c>
      <c r="AH1154">
        <v>0.41791</v>
      </c>
      <c r="AI1154">
        <v>11</v>
      </c>
      <c r="AJ1154">
        <v>3</v>
      </c>
      <c r="AK1154">
        <v>0</v>
      </c>
      <c r="AL1154">
        <v>1</v>
      </c>
      <c r="AM1154">
        <v>0</v>
      </c>
      <c r="AN1154">
        <v>0</v>
      </c>
      <c r="AO1154">
        <v>0.85474000000000006</v>
      </c>
      <c r="AP1154">
        <v>1</v>
      </c>
      <c r="AQ1154">
        <v>1</v>
      </c>
      <c r="AR1154" t="s">
        <v>95</v>
      </c>
      <c r="AS1154" t="s">
        <v>95</v>
      </c>
      <c r="AT1154" t="s">
        <v>95</v>
      </c>
      <c r="AU1154" t="s">
        <v>95</v>
      </c>
      <c r="AV1154" t="s">
        <v>95</v>
      </c>
      <c r="AW1154" t="s">
        <v>95</v>
      </c>
      <c r="AX1154" t="s">
        <v>95</v>
      </c>
      <c r="AY1154" t="s">
        <v>95</v>
      </c>
      <c r="AZ1154" t="s">
        <v>95</v>
      </c>
      <c r="BA1154" t="s">
        <v>95</v>
      </c>
      <c r="BB1154" t="s">
        <v>95</v>
      </c>
      <c r="BC1154" t="s">
        <v>95</v>
      </c>
      <c r="BD1154" t="s">
        <v>95</v>
      </c>
      <c r="BE1154">
        <v>2</v>
      </c>
      <c r="BI1154">
        <v>0</v>
      </c>
      <c r="BL1154">
        <v>1</v>
      </c>
      <c r="BM1154">
        <v>1</v>
      </c>
      <c r="BN1154">
        <v>0</v>
      </c>
      <c r="BO1154">
        <v>0</v>
      </c>
      <c r="BP1154">
        <v>0</v>
      </c>
      <c r="BQ1154">
        <v>1</v>
      </c>
      <c r="BY1154">
        <v>1274</v>
      </c>
      <c r="CG1154" s="4">
        <v>1</v>
      </c>
      <c r="CH1154" s="4">
        <v>1</v>
      </c>
      <c r="CI1154" s="5">
        <v>0</v>
      </c>
      <c r="CJ1154" s="5">
        <v>0</v>
      </c>
      <c r="CK1154" s="5">
        <v>0</v>
      </c>
      <c r="CL1154" s="5">
        <v>1</v>
      </c>
    </row>
    <row r="1155" spans="1:90" hidden="1" x14ac:dyDescent="0.2">
      <c r="A1155" t="s">
        <v>1953</v>
      </c>
      <c r="B1155" t="s">
        <v>1944</v>
      </c>
      <c r="C1155" t="s">
        <v>1945</v>
      </c>
      <c r="D1155">
        <v>2.9</v>
      </c>
      <c r="E1155" t="s">
        <v>314</v>
      </c>
      <c r="F1155" t="s">
        <v>1954</v>
      </c>
      <c r="G1155" t="s">
        <v>1955</v>
      </c>
      <c r="H1155" t="s">
        <v>1948</v>
      </c>
      <c r="I1155">
        <v>-4.4429999999999997E-2</v>
      </c>
      <c r="J1155">
        <v>-1.3523E-2</v>
      </c>
      <c r="K1155">
        <v>-0.43719999999999998</v>
      </c>
      <c r="L1155">
        <v>2014.2</v>
      </c>
      <c r="M1155">
        <v>-98.906999999999996</v>
      </c>
      <c r="N1155">
        <v>46.715000000000003</v>
      </c>
      <c r="O1155">
        <v>47.537999999999997</v>
      </c>
      <c r="P1155">
        <v>1966.1</v>
      </c>
      <c r="Q1155">
        <v>904.64</v>
      </c>
      <c r="R1155">
        <v>0.97243000000000002</v>
      </c>
      <c r="S1155">
        <v>0.96958</v>
      </c>
      <c r="T1155">
        <v>0.70186000000000004</v>
      </c>
      <c r="U1155">
        <v>0.53774</v>
      </c>
      <c r="V1155">
        <v>0.95950000000000002</v>
      </c>
      <c r="W1155">
        <v>0.95679999999999998</v>
      </c>
      <c r="X1155">
        <v>0.85070000000000001</v>
      </c>
      <c r="Y1155">
        <v>0.64198</v>
      </c>
      <c r="Z1155">
        <v>0.96975</v>
      </c>
      <c r="AA1155">
        <v>0.96774000000000004</v>
      </c>
      <c r="AB1155">
        <v>0.73523000000000005</v>
      </c>
      <c r="AC1155">
        <v>0.54544999999999999</v>
      </c>
      <c r="AD1155">
        <v>33</v>
      </c>
      <c r="AE1155">
        <v>33</v>
      </c>
      <c r="AF1155">
        <v>0.84770000000000001</v>
      </c>
      <c r="AG1155">
        <v>0.48807</v>
      </c>
      <c r="AH1155">
        <v>0.35963000000000001</v>
      </c>
      <c r="AI1155">
        <v>33</v>
      </c>
      <c r="AJ1155">
        <v>32</v>
      </c>
      <c r="AK1155">
        <v>0</v>
      </c>
      <c r="AL1155">
        <v>0</v>
      </c>
      <c r="AM1155">
        <v>0</v>
      </c>
      <c r="AN1155">
        <v>0</v>
      </c>
      <c r="AO1155">
        <v>0.96943999999999997</v>
      </c>
      <c r="AP1155">
        <v>0</v>
      </c>
      <c r="AQ1155">
        <v>1</v>
      </c>
      <c r="AR1155" t="s">
        <v>95</v>
      </c>
      <c r="AS1155" t="s">
        <v>95</v>
      </c>
      <c r="AT1155" t="s">
        <v>95</v>
      </c>
      <c r="AU1155" t="s">
        <v>95</v>
      </c>
      <c r="AV1155" t="s">
        <v>95</v>
      </c>
      <c r="AW1155" t="s">
        <v>95</v>
      </c>
      <c r="AX1155" t="s">
        <v>95</v>
      </c>
      <c r="AY1155" t="s">
        <v>95</v>
      </c>
      <c r="AZ1155" t="s">
        <v>95</v>
      </c>
      <c r="BA1155" t="s">
        <v>95</v>
      </c>
      <c r="BB1155" t="s">
        <v>95</v>
      </c>
      <c r="BC1155" t="s">
        <v>95</v>
      </c>
      <c r="BD1155" t="s">
        <v>95</v>
      </c>
      <c r="BE1155">
        <v>1</v>
      </c>
      <c r="BI1155">
        <v>0</v>
      </c>
      <c r="BL1155">
        <v>1</v>
      </c>
      <c r="BM1155">
        <v>1</v>
      </c>
      <c r="BN1155">
        <v>0</v>
      </c>
      <c r="BO1155">
        <v>0</v>
      </c>
      <c r="BP1155">
        <v>0</v>
      </c>
      <c r="BQ1155">
        <v>1</v>
      </c>
      <c r="BY1155">
        <v>1275</v>
      </c>
      <c r="CG1155" s="4">
        <v>1</v>
      </c>
      <c r="CH1155" s="4">
        <v>1</v>
      </c>
      <c r="CI1155" s="5">
        <v>0</v>
      </c>
      <c r="CJ1155" s="5">
        <v>0</v>
      </c>
      <c r="CK1155" s="5">
        <v>0</v>
      </c>
      <c r="CL1155" s="5">
        <v>1</v>
      </c>
    </row>
    <row r="1156" spans="1:90" hidden="1" x14ac:dyDescent="0.2">
      <c r="A1156" t="s">
        <v>1956</v>
      </c>
      <c r="B1156" t="s">
        <v>1944</v>
      </c>
      <c r="C1156" t="s">
        <v>1945</v>
      </c>
      <c r="D1156">
        <v>4.0999999999999996</v>
      </c>
      <c r="E1156" t="s">
        <v>129</v>
      </c>
      <c r="F1156" t="s">
        <v>130</v>
      </c>
      <c r="G1156" t="s">
        <v>131</v>
      </c>
      <c r="H1156" t="s">
        <v>1948</v>
      </c>
      <c r="I1156">
        <v>0.64359</v>
      </c>
      <c r="J1156">
        <v>0.1295</v>
      </c>
      <c r="K1156">
        <v>5.3193999999999999</v>
      </c>
      <c r="L1156">
        <v>2015.9</v>
      </c>
      <c r="M1156">
        <v>6.8280000000000003</v>
      </c>
      <c r="N1156">
        <v>84.679000000000002</v>
      </c>
      <c r="O1156">
        <v>0.15592</v>
      </c>
      <c r="P1156">
        <v>1973.8</v>
      </c>
      <c r="Q1156">
        <v>-10678</v>
      </c>
      <c r="R1156">
        <v>0.89300999999999997</v>
      </c>
      <c r="S1156">
        <v>0.87412999999999996</v>
      </c>
      <c r="T1156">
        <v>11.757</v>
      </c>
      <c r="U1156">
        <v>7.5926999999999998</v>
      </c>
      <c r="V1156">
        <v>0.74926999999999999</v>
      </c>
      <c r="W1156">
        <v>0.72141</v>
      </c>
      <c r="X1156">
        <v>17.998000000000001</v>
      </c>
      <c r="Y1156">
        <v>14.214</v>
      </c>
      <c r="Z1156">
        <v>0.80308000000000002</v>
      </c>
      <c r="AA1156">
        <v>0.78120000000000001</v>
      </c>
      <c r="AB1156">
        <v>15.95</v>
      </c>
      <c r="AC1156">
        <v>12.295999999999999</v>
      </c>
      <c r="AD1156">
        <v>21</v>
      </c>
      <c r="AE1156">
        <v>13</v>
      </c>
      <c r="AF1156">
        <v>1.1809000000000001</v>
      </c>
      <c r="AG1156">
        <v>0.14762</v>
      </c>
      <c r="AH1156">
        <v>1.0333000000000001</v>
      </c>
      <c r="AI1156">
        <v>14</v>
      </c>
      <c r="AJ1156">
        <v>5</v>
      </c>
      <c r="AK1156">
        <v>11</v>
      </c>
      <c r="AL1156">
        <v>1</v>
      </c>
      <c r="AM1156">
        <v>1</v>
      </c>
      <c r="AN1156">
        <v>1</v>
      </c>
      <c r="AO1156">
        <v>0.86036000000000001</v>
      </c>
      <c r="AP1156">
        <v>0</v>
      </c>
      <c r="AQ1156">
        <v>1</v>
      </c>
      <c r="AR1156" t="s">
        <v>95</v>
      </c>
      <c r="AS1156" t="s">
        <v>95</v>
      </c>
      <c r="AT1156" t="s">
        <v>95</v>
      </c>
      <c r="AU1156" t="s">
        <v>95</v>
      </c>
      <c r="AV1156" t="s">
        <v>95</v>
      </c>
      <c r="AW1156" t="s">
        <v>95</v>
      </c>
      <c r="AX1156" t="s">
        <v>95</v>
      </c>
      <c r="AY1156" t="s">
        <v>95</v>
      </c>
      <c r="AZ1156" t="s">
        <v>95</v>
      </c>
      <c r="BA1156" t="s">
        <v>95</v>
      </c>
      <c r="BB1156" t="s">
        <v>95</v>
      </c>
      <c r="BC1156" t="s">
        <v>95</v>
      </c>
      <c r="BD1156" t="s">
        <v>95</v>
      </c>
      <c r="BH1156" t="s">
        <v>1957</v>
      </c>
      <c r="BI1156">
        <v>0</v>
      </c>
      <c r="BJ1156" t="s">
        <v>137</v>
      </c>
      <c r="BK1156" t="s">
        <v>133</v>
      </c>
      <c r="BL1156">
        <v>1</v>
      </c>
      <c r="BM1156">
        <v>1</v>
      </c>
      <c r="BN1156">
        <v>0</v>
      </c>
      <c r="BO1156">
        <v>0</v>
      </c>
      <c r="BP1156">
        <v>0</v>
      </c>
      <c r="BQ1156">
        <v>1</v>
      </c>
      <c r="BY1156">
        <v>1276</v>
      </c>
      <c r="CG1156" s="4">
        <v>1</v>
      </c>
      <c r="CH1156" s="4">
        <v>1</v>
      </c>
      <c r="CI1156" s="5">
        <v>0</v>
      </c>
      <c r="CJ1156" s="5">
        <v>0</v>
      </c>
      <c r="CK1156" s="5">
        <v>0</v>
      </c>
      <c r="CL1156" s="5">
        <v>1</v>
      </c>
    </row>
    <row r="1157" spans="1:90" hidden="1" x14ac:dyDescent="0.2">
      <c r="A1157" t="s">
        <v>1958</v>
      </c>
      <c r="B1157" t="s">
        <v>1944</v>
      </c>
      <c r="C1157" t="s">
        <v>1945</v>
      </c>
      <c r="D1157">
        <v>4.0999999999999996</v>
      </c>
      <c r="E1157" t="s">
        <v>129</v>
      </c>
      <c r="F1157" t="s">
        <v>135</v>
      </c>
      <c r="G1157" t="s">
        <v>136</v>
      </c>
      <c r="H1157" t="s">
        <v>1948</v>
      </c>
      <c r="I1157">
        <v>0.30565999999999999</v>
      </c>
      <c r="J1157">
        <v>0.30564999999999998</v>
      </c>
      <c r="K1157">
        <v>5.0938999999999997</v>
      </c>
      <c r="L1157">
        <v>2050</v>
      </c>
      <c r="M1157">
        <v>14.377000000000001</v>
      </c>
      <c r="N1157" s="1">
        <v>1214300</v>
      </c>
      <c r="O1157">
        <v>8.6591000000000001E-2</v>
      </c>
      <c r="P1157">
        <v>1996.2</v>
      </c>
      <c r="Q1157">
        <v>-10225</v>
      </c>
      <c r="R1157">
        <v>0.83594999999999997</v>
      </c>
      <c r="S1157">
        <v>0.79493999999999998</v>
      </c>
      <c r="T1157">
        <v>11.782</v>
      </c>
      <c r="U1157">
        <v>8.2979000000000003</v>
      </c>
      <c r="V1157">
        <v>0.83594999999999997</v>
      </c>
      <c r="W1157">
        <v>0.81072</v>
      </c>
      <c r="X1157">
        <v>11.782</v>
      </c>
      <c r="Y1157">
        <v>8.2979000000000003</v>
      </c>
      <c r="Z1157">
        <v>0.65164999999999995</v>
      </c>
      <c r="AA1157">
        <v>0.59804999999999997</v>
      </c>
      <c r="AB1157">
        <v>17.169</v>
      </c>
      <c r="AC1157">
        <v>12.752000000000001</v>
      </c>
      <c r="AD1157">
        <v>16</v>
      </c>
      <c r="AE1157">
        <v>8</v>
      </c>
      <c r="AF1157" s="1">
        <v>8.2353000000000002E-5</v>
      </c>
      <c r="AG1157" s="1">
        <v>1.0294E-5</v>
      </c>
      <c r="AH1157" s="1">
        <v>7.2058999999999996E-5</v>
      </c>
      <c r="AI1157">
        <v>9</v>
      </c>
      <c r="AJ1157">
        <v>0</v>
      </c>
      <c r="AK1157">
        <v>6</v>
      </c>
      <c r="AL1157">
        <v>0</v>
      </c>
      <c r="AM1157">
        <v>1</v>
      </c>
      <c r="AN1157">
        <v>1</v>
      </c>
      <c r="AO1157">
        <v>0.55962000000000001</v>
      </c>
      <c r="AP1157">
        <v>0</v>
      </c>
      <c r="AQ1157">
        <v>1</v>
      </c>
      <c r="AR1157" t="s">
        <v>95</v>
      </c>
      <c r="AS1157" t="s">
        <v>95</v>
      </c>
      <c r="AT1157" t="s">
        <v>95</v>
      </c>
      <c r="AU1157" t="s">
        <v>94</v>
      </c>
      <c r="AV1157" t="s">
        <v>95</v>
      </c>
      <c r="AW1157" t="s">
        <v>94</v>
      </c>
      <c r="AX1157" t="s">
        <v>94</v>
      </c>
      <c r="AY1157" t="s">
        <v>94</v>
      </c>
      <c r="AZ1157" t="s">
        <v>95</v>
      </c>
      <c r="BA1157" t="s">
        <v>94</v>
      </c>
      <c r="BB1157" t="s">
        <v>94</v>
      </c>
      <c r="BC1157" t="s">
        <v>94</v>
      </c>
      <c r="BD1157" t="s">
        <v>94</v>
      </c>
      <c r="BI1157">
        <v>0</v>
      </c>
      <c r="BJ1157" t="s">
        <v>132</v>
      </c>
      <c r="BK1157" t="s">
        <v>138</v>
      </c>
      <c r="BL1157">
        <v>1</v>
      </c>
      <c r="BM1157">
        <v>1</v>
      </c>
      <c r="BN1157">
        <v>0</v>
      </c>
      <c r="BO1157">
        <v>0</v>
      </c>
      <c r="BP1157">
        <v>0</v>
      </c>
      <c r="BQ1157">
        <v>0</v>
      </c>
      <c r="BY1157">
        <v>1277</v>
      </c>
      <c r="CG1157" s="4">
        <v>1</v>
      </c>
      <c r="CH1157" s="4">
        <v>1</v>
      </c>
      <c r="CI1157" s="5">
        <v>0</v>
      </c>
      <c r="CJ1157" s="5">
        <v>0</v>
      </c>
      <c r="CK1157" s="5">
        <v>0</v>
      </c>
      <c r="CL1157" s="5">
        <v>0</v>
      </c>
    </row>
    <row r="1158" spans="1:90" hidden="1" x14ac:dyDescent="0.2">
      <c r="A1158" t="s">
        <v>1959</v>
      </c>
      <c r="B1158" t="s">
        <v>1944</v>
      </c>
      <c r="C1158" t="s">
        <v>115</v>
      </c>
      <c r="D1158">
        <v>1.1000000000000001</v>
      </c>
      <c r="E1158" t="s">
        <v>169</v>
      </c>
      <c r="F1158" t="s">
        <v>1946</v>
      </c>
      <c r="G1158" t="s">
        <v>1947</v>
      </c>
      <c r="H1158" t="s">
        <v>1948</v>
      </c>
      <c r="I1158">
        <v>-2.8395E-2</v>
      </c>
      <c r="J1158">
        <v>-2.2201999999999999E-3</v>
      </c>
      <c r="K1158">
        <v>-5.8158000000000005E-4</v>
      </c>
      <c r="L1158">
        <v>2097.5</v>
      </c>
      <c r="M1158">
        <v>-154.76</v>
      </c>
      <c r="N1158">
        <v>0.28421000000000002</v>
      </c>
      <c r="O1158">
        <v>7.1711999999999998E-2</v>
      </c>
      <c r="P1158">
        <v>2593.5</v>
      </c>
      <c r="Q1158">
        <v>1.431</v>
      </c>
      <c r="R1158">
        <v>0.98707999999999996</v>
      </c>
      <c r="S1158">
        <v>0.97414999999999996</v>
      </c>
      <c r="T1158">
        <v>4.7406E-4</v>
      </c>
      <c r="U1158">
        <v>4.0880000000000002E-4</v>
      </c>
      <c r="V1158">
        <v>0.98216000000000003</v>
      </c>
      <c r="W1158">
        <v>0.97323999999999999</v>
      </c>
      <c r="X1158">
        <v>5.5698E-4</v>
      </c>
      <c r="Y1158">
        <v>4.0450000000000002E-4</v>
      </c>
      <c r="Z1158">
        <v>0.98295999999999994</v>
      </c>
      <c r="AA1158">
        <v>0.97443999999999997</v>
      </c>
      <c r="AB1158">
        <v>5.4436000000000003E-4</v>
      </c>
      <c r="AC1158">
        <v>3.9280000000000001E-4</v>
      </c>
      <c r="AD1158">
        <v>7</v>
      </c>
      <c r="AE1158">
        <v>7</v>
      </c>
      <c r="AF1158">
        <v>0.93945999999999996</v>
      </c>
      <c r="AG1158">
        <v>0.90076000000000001</v>
      </c>
      <c r="AH1158">
        <v>3.8704000000000002E-2</v>
      </c>
      <c r="AI1158">
        <v>21</v>
      </c>
      <c r="AJ1158">
        <v>6</v>
      </c>
      <c r="AK1158">
        <v>0</v>
      </c>
      <c r="AL1158">
        <v>0</v>
      </c>
      <c r="AM1158">
        <v>0</v>
      </c>
      <c r="AN1158">
        <v>0</v>
      </c>
      <c r="AO1158">
        <v>0.85606000000000004</v>
      </c>
      <c r="AP1158">
        <v>1</v>
      </c>
      <c r="AQ1158">
        <v>1</v>
      </c>
      <c r="AR1158" t="s">
        <v>95</v>
      </c>
      <c r="AS1158" t="s">
        <v>95</v>
      </c>
      <c r="AT1158" t="s">
        <v>95</v>
      </c>
      <c r="AU1158" t="s">
        <v>95</v>
      </c>
      <c r="AV1158" t="s">
        <v>95</v>
      </c>
      <c r="AW1158" t="s">
        <v>95</v>
      </c>
      <c r="AX1158" t="s">
        <v>95</v>
      </c>
      <c r="AY1158" t="s">
        <v>94</v>
      </c>
      <c r="AZ1158" t="s">
        <v>95</v>
      </c>
      <c r="BA1158" t="s">
        <v>94</v>
      </c>
      <c r="BB1158" t="s">
        <v>95</v>
      </c>
      <c r="BC1158" t="s">
        <v>94</v>
      </c>
      <c r="BD1158" t="s">
        <v>95</v>
      </c>
      <c r="BE1158">
        <v>1</v>
      </c>
      <c r="BH1158" t="s">
        <v>276</v>
      </c>
      <c r="BI1158">
        <v>0</v>
      </c>
      <c r="BJ1158" t="s">
        <v>133</v>
      </c>
      <c r="BK1158" t="s">
        <v>501</v>
      </c>
      <c r="BL1158">
        <v>1</v>
      </c>
      <c r="BM1158">
        <v>1</v>
      </c>
      <c r="BN1158">
        <v>0</v>
      </c>
      <c r="BO1158">
        <v>0</v>
      </c>
      <c r="BP1158">
        <v>0</v>
      </c>
      <c r="BQ1158">
        <v>0</v>
      </c>
      <c r="BY1158">
        <v>1278</v>
      </c>
      <c r="CG1158" s="4">
        <v>1</v>
      </c>
      <c r="CH1158" s="4">
        <v>1</v>
      </c>
      <c r="CI1158" s="5">
        <v>0</v>
      </c>
      <c r="CJ1158" s="5">
        <v>0</v>
      </c>
      <c r="CK1158" s="5">
        <v>0</v>
      </c>
      <c r="CL1158" s="5">
        <v>0</v>
      </c>
    </row>
    <row r="1159" spans="1:90" hidden="1" x14ac:dyDescent="0.2">
      <c r="A1159" t="s">
        <v>1960</v>
      </c>
      <c r="B1159" t="s">
        <v>1944</v>
      </c>
      <c r="C1159" t="s">
        <v>115</v>
      </c>
      <c r="D1159">
        <v>1.1000000000000001</v>
      </c>
      <c r="E1159" t="s">
        <v>169</v>
      </c>
      <c r="F1159" t="s">
        <v>1547</v>
      </c>
      <c r="G1159" t="s">
        <v>107</v>
      </c>
      <c r="H1159" t="s">
        <v>1948</v>
      </c>
      <c r="I1159">
        <v>-2.8395E-2</v>
      </c>
      <c r="J1159">
        <v>-2.2201999999999999E-3</v>
      </c>
      <c r="K1159">
        <v>-5.8158000000000005E-4</v>
      </c>
      <c r="L1159">
        <v>2097.5</v>
      </c>
      <c r="M1159">
        <v>-154.76</v>
      </c>
      <c r="N1159">
        <v>0.28421000000000002</v>
      </c>
      <c r="O1159">
        <v>7.1711999999999998E-2</v>
      </c>
      <c r="P1159">
        <v>2593.5</v>
      </c>
      <c r="Q1159">
        <v>1.431</v>
      </c>
      <c r="R1159">
        <v>0.98707999999999996</v>
      </c>
      <c r="S1159">
        <v>0.97414999999999996</v>
      </c>
      <c r="T1159">
        <v>4.7406E-4</v>
      </c>
      <c r="U1159">
        <v>4.0880000000000002E-4</v>
      </c>
      <c r="V1159">
        <v>0.98216000000000003</v>
      </c>
      <c r="W1159">
        <v>0.97323999999999999</v>
      </c>
      <c r="X1159">
        <v>5.5698E-4</v>
      </c>
      <c r="Y1159">
        <v>4.0450000000000002E-4</v>
      </c>
      <c r="Z1159">
        <v>0.98295999999999994</v>
      </c>
      <c r="AA1159">
        <v>0.97443999999999997</v>
      </c>
      <c r="AB1159">
        <v>5.4436000000000003E-4</v>
      </c>
      <c r="AC1159">
        <v>3.9280000000000001E-4</v>
      </c>
      <c r="AD1159">
        <v>7</v>
      </c>
      <c r="AE1159">
        <v>7</v>
      </c>
      <c r="AF1159">
        <v>0.93945999999999996</v>
      </c>
      <c r="AG1159">
        <v>0.90076000000000001</v>
      </c>
      <c r="AH1159">
        <v>3.8704000000000002E-2</v>
      </c>
      <c r="AI1159">
        <v>21</v>
      </c>
      <c r="AJ1159">
        <v>6</v>
      </c>
      <c r="AK1159">
        <v>0</v>
      </c>
      <c r="AL1159">
        <v>0</v>
      </c>
      <c r="AM1159">
        <v>0</v>
      </c>
      <c r="AN1159">
        <v>0</v>
      </c>
      <c r="AO1159">
        <v>0.85606000000000004</v>
      </c>
      <c r="AP1159">
        <v>1</v>
      </c>
      <c r="AQ1159">
        <v>1</v>
      </c>
      <c r="AR1159" t="s">
        <v>95</v>
      </c>
      <c r="AS1159" t="s">
        <v>95</v>
      </c>
      <c r="AT1159" t="s">
        <v>95</v>
      </c>
      <c r="AU1159" t="s">
        <v>95</v>
      </c>
      <c r="AV1159" t="s">
        <v>95</v>
      </c>
      <c r="AW1159" t="s">
        <v>95</v>
      </c>
      <c r="AX1159" t="s">
        <v>95</v>
      </c>
      <c r="AY1159" t="s">
        <v>94</v>
      </c>
      <c r="AZ1159" t="s">
        <v>95</v>
      </c>
      <c r="BA1159" t="s">
        <v>94</v>
      </c>
      <c r="BB1159" t="s">
        <v>95</v>
      </c>
      <c r="BC1159" t="s">
        <v>94</v>
      </c>
      <c r="BD1159" t="s">
        <v>95</v>
      </c>
      <c r="BH1159" t="s">
        <v>1950</v>
      </c>
      <c r="BI1159">
        <v>0</v>
      </c>
      <c r="BJ1159" t="s">
        <v>108</v>
      </c>
      <c r="BK1159" t="s">
        <v>109</v>
      </c>
      <c r="BL1159">
        <v>1</v>
      </c>
      <c r="BM1159">
        <v>1</v>
      </c>
      <c r="BN1159">
        <v>0</v>
      </c>
      <c r="BO1159">
        <v>1</v>
      </c>
      <c r="BP1159">
        <v>0</v>
      </c>
      <c r="BQ1159">
        <v>0</v>
      </c>
      <c r="BY1159">
        <v>1279</v>
      </c>
      <c r="CG1159" s="4">
        <v>1</v>
      </c>
      <c r="CH1159" s="4">
        <v>1</v>
      </c>
      <c r="CI1159" s="5">
        <v>0</v>
      </c>
      <c r="CJ1159" s="5">
        <v>1</v>
      </c>
      <c r="CK1159" s="5">
        <v>0</v>
      </c>
      <c r="CL1159" s="5">
        <v>0</v>
      </c>
    </row>
    <row r="1160" spans="1:90" hidden="1" x14ac:dyDescent="0.2">
      <c r="A1160" t="s">
        <v>1961</v>
      </c>
      <c r="B1160" t="s">
        <v>1944</v>
      </c>
      <c r="C1160" t="s">
        <v>115</v>
      </c>
      <c r="D1160">
        <v>2.2000000000000002</v>
      </c>
      <c r="E1160" t="s">
        <v>1006</v>
      </c>
      <c r="F1160" t="s">
        <v>1952</v>
      </c>
      <c r="G1160" t="s">
        <v>92</v>
      </c>
      <c r="H1160" t="s">
        <v>1948</v>
      </c>
      <c r="I1160">
        <v>-8.0373E-2</v>
      </c>
      <c r="J1160">
        <v>9.2701999999999997E-4</v>
      </c>
      <c r="K1160">
        <v>-7.5571000000000004E-4</v>
      </c>
      <c r="L1160">
        <v>2021.3</v>
      </c>
      <c r="M1160">
        <v>-54.676000000000002</v>
      </c>
      <c r="N1160">
        <v>3.9091000000000001E-2</v>
      </c>
      <c r="O1160">
        <v>1555.4</v>
      </c>
      <c r="P1160" s="1">
        <v>157480</v>
      </c>
      <c r="Q1160">
        <v>1.5470999999999999</v>
      </c>
      <c r="R1160">
        <v>0.97338999999999998</v>
      </c>
      <c r="S1160">
        <v>0.93347000000000002</v>
      </c>
      <c r="T1160">
        <v>4.2679000000000003E-4</v>
      </c>
      <c r="U1160">
        <v>3.9952999999999999E-4</v>
      </c>
      <c r="V1160">
        <v>-76.058999999999997</v>
      </c>
      <c r="W1160">
        <v>-127.43</v>
      </c>
      <c r="X1160">
        <v>2.2966E-2</v>
      </c>
      <c r="Y1160">
        <v>2.2817E-2</v>
      </c>
      <c r="Z1160">
        <v>0.97343000000000002</v>
      </c>
      <c r="AA1160">
        <v>0.95572000000000001</v>
      </c>
      <c r="AB1160">
        <v>4.2642999999999999E-4</v>
      </c>
      <c r="AC1160">
        <v>3.9428999999999999E-4</v>
      </c>
      <c r="AD1160">
        <v>6</v>
      </c>
      <c r="AE1160">
        <v>6</v>
      </c>
      <c r="AF1160">
        <v>0.68303000000000003</v>
      </c>
      <c r="AG1160">
        <v>0.47838000000000003</v>
      </c>
      <c r="AH1160">
        <v>0.20465</v>
      </c>
      <c r="AI1160">
        <v>11</v>
      </c>
      <c r="AJ1160">
        <v>5</v>
      </c>
      <c r="AK1160">
        <v>0</v>
      </c>
      <c r="AL1160">
        <v>0</v>
      </c>
      <c r="AM1160">
        <v>0</v>
      </c>
      <c r="AN1160">
        <v>0</v>
      </c>
      <c r="AO1160">
        <v>0.82948999999999995</v>
      </c>
      <c r="AP1160">
        <v>1</v>
      </c>
      <c r="AQ1160">
        <v>1</v>
      </c>
      <c r="AR1160" t="s">
        <v>95</v>
      </c>
      <c r="AS1160" t="s">
        <v>95</v>
      </c>
      <c r="AT1160" t="s">
        <v>95</v>
      </c>
      <c r="AU1160" t="s">
        <v>95</v>
      </c>
      <c r="AV1160" t="s">
        <v>95</v>
      </c>
      <c r="AW1160" t="s">
        <v>95</v>
      </c>
      <c r="AX1160" t="s">
        <v>95</v>
      </c>
      <c r="AY1160" t="s">
        <v>95</v>
      </c>
      <c r="AZ1160" t="s">
        <v>95</v>
      </c>
      <c r="BA1160" t="s">
        <v>95</v>
      </c>
      <c r="BB1160" t="s">
        <v>95</v>
      </c>
      <c r="BC1160" t="s">
        <v>95</v>
      </c>
      <c r="BD1160" t="s">
        <v>95</v>
      </c>
      <c r="BE1160">
        <v>1</v>
      </c>
      <c r="BI1160">
        <v>0</v>
      </c>
      <c r="BL1160">
        <v>1</v>
      </c>
      <c r="BM1160">
        <v>1</v>
      </c>
      <c r="BN1160">
        <v>0</v>
      </c>
      <c r="BO1160">
        <v>0</v>
      </c>
      <c r="BP1160">
        <v>0</v>
      </c>
      <c r="BQ1160">
        <v>1</v>
      </c>
      <c r="BY1160">
        <v>1280</v>
      </c>
      <c r="CG1160" s="4">
        <v>1</v>
      </c>
      <c r="CH1160" s="4">
        <v>1</v>
      </c>
      <c r="CI1160" s="5">
        <v>0</v>
      </c>
      <c r="CJ1160" s="5">
        <v>0</v>
      </c>
      <c r="CK1160" s="5">
        <v>0</v>
      </c>
      <c r="CL1160" s="5">
        <v>1</v>
      </c>
    </row>
    <row r="1161" spans="1:90" hidden="1" x14ac:dyDescent="0.2">
      <c r="A1161" t="s">
        <v>1962</v>
      </c>
      <c r="B1161" t="s">
        <v>1944</v>
      </c>
      <c r="C1161" t="s">
        <v>115</v>
      </c>
      <c r="D1161">
        <v>2.9</v>
      </c>
      <c r="E1161" t="s">
        <v>314</v>
      </c>
      <c r="F1161" t="s">
        <v>1954</v>
      </c>
      <c r="G1161" t="s">
        <v>1955</v>
      </c>
      <c r="H1161" t="s">
        <v>1948</v>
      </c>
      <c r="I1161">
        <v>1.2293999999999999E-2</v>
      </c>
      <c r="J1161">
        <v>1.1794000000000001E-2</v>
      </c>
      <c r="K1161">
        <v>0.22470000000000001</v>
      </c>
      <c r="L1161">
        <v>2254.3000000000002</v>
      </c>
      <c r="M1161">
        <v>357.45</v>
      </c>
      <c r="N1161">
        <v>473.49</v>
      </c>
      <c r="O1161">
        <v>5.6955</v>
      </c>
      <c r="P1161">
        <v>1893.9</v>
      </c>
      <c r="Q1161">
        <v>-429.4</v>
      </c>
      <c r="R1161">
        <v>0.96897</v>
      </c>
      <c r="S1161">
        <v>0.96575999999999995</v>
      </c>
      <c r="T1161">
        <v>0.38334000000000001</v>
      </c>
      <c r="U1161">
        <v>0.32955000000000001</v>
      </c>
      <c r="V1161">
        <v>0.96897</v>
      </c>
      <c r="W1161">
        <v>0.96689999999999998</v>
      </c>
      <c r="X1161">
        <v>0.38336999999999999</v>
      </c>
      <c r="Y1161">
        <v>0.33026</v>
      </c>
      <c r="Z1161">
        <v>0.96650999999999998</v>
      </c>
      <c r="AA1161">
        <v>0.96428000000000003</v>
      </c>
      <c r="AB1161">
        <v>0.39828000000000002</v>
      </c>
      <c r="AC1161">
        <v>0.32121</v>
      </c>
      <c r="AD1161">
        <v>33</v>
      </c>
      <c r="AE1161">
        <v>33</v>
      </c>
      <c r="AF1161">
        <v>4.7097E-2</v>
      </c>
      <c r="AG1161">
        <v>3.2736000000000001E-2</v>
      </c>
      <c r="AH1161">
        <v>1.4361000000000001E-2</v>
      </c>
      <c r="AI1161">
        <v>33</v>
      </c>
      <c r="AJ1161">
        <v>2</v>
      </c>
      <c r="AK1161">
        <v>32</v>
      </c>
      <c r="AL1161">
        <v>0</v>
      </c>
      <c r="AM1161">
        <v>0</v>
      </c>
      <c r="AN1161">
        <v>0</v>
      </c>
      <c r="AO1161">
        <v>0.96967000000000003</v>
      </c>
      <c r="AP1161">
        <v>0</v>
      </c>
      <c r="AQ1161">
        <v>1</v>
      </c>
      <c r="AR1161" t="s">
        <v>95</v>
      </c>
      <c r="AS1161" t="s">
        <v>95</v>
      </c>
      <c r="AT1161" t="s">
        <v>95</v>
      </c>
      <c r="AU1161" t="s">
        <v>95</v>
      </c>
      <c r="AV1161" t="s">
        <v>95</v>
      </c>
      <c r="AW1161" t="s">
        <v>95</v>
      </c>
      <c r="AX1161" t="s">
        <v>95</v>
      </c>
      <c r="AY1161" t="s">
        <v>94</v>
      </c>
      <c r="AZ1161" t="s">
        <v>95</v>
      </c>
      <c r="BA1161" t="s">
        <v>94</v>
      </c>
      <c r="BB1161" t="s">
        <v>95</v>
      </c>
      <c r="BC1161" t="s">
        <v>94</v>
      </c>
      <c r="BD1161" t="s">
        <v>95</v>
      </c>
      <c r="BE1161">
        <v>1</v>
      </c>
      <c r="BI1161">
        <v>0</v>
      </c>
      <c r="BL1161">
        <v>1</v>
      </c>
      <c r="BM1161">
        <v>1</v>
      </c>
      <c r="BN1161">
        <v>0</v>
      </c>
      <c r="BO1161">
        <v>0</v>
      </c>
      <c r="BP1161">
        <v>0</v>
      </c>
      <c r="BQ1161">
        <v>1</v>
      </c>
      <c r="BY1161">
        <v>1281</v>
      </c>
      <c r="CG1161" s="4">
        <v>1</v>
      </c>
      <c r="CH1161" s="4">
        <v>1</v>
      </c>
      <c r="CI1161" s="5">
        <v>0</v>
      </c>
      <c r="CJ1161" s="5">
        <v>0</v>
      </c>
      <c r="CK1161" s="5">
        <v>0</v>
      </c>
      <c r="CL1161" s="5">
        <v>1</v>
      </c>
    </row>
    <row r="1162" spans="1:90" hidden="1" x14ac:dyDescent="0.2">
      <c r="A1162" t="s">
        <v>1963</v>
      </c>
      <c r="B1162" t="s">
        <v>1944</v>
      </c>
      <c r="C1162" t="s">
        <v>115</v>
      </c>
      <c r="D1162">
        <v>4.0999999999999996</v>
      </c>
      <c r="E1162" t="s">
        <v>129</v>
      </c>
      <c r="F1162" t="s">
        <v>130</v>
      </c>
      <c r="G1162" t="s">
        <v>131</v>
      </c>
      <c r="H1162" t="s">
        <v>1948</v>
      </c>
      <c r="I1162">
        <v>-50.689</v>
      </c>
      <c r="J1162">
        <v>-2.3878E-2</v>
      </c>
      <c r="K1162">
        <v>-0.57484999999999997</v>
      </c>
      <c r="L1162">
        <v>2014.8</v>
      </c>
      <c r="M1162">
        <v>-8.6694999999999994E-2</v>
      </c>
      <c r="N1162">
        <v>32.966999999999999</v>
      </c>
      <c r="O1162">
        <v>28.6</v>
      </c>
      <c r="P1162">
        <v>2000.2</v>
      </c>
      <c r="Q1162">
        <v>1178.5</v>
      </c>
      <c r="R1162">
        <v>0.12490999999999999</v>
      </c>
      <c r="S1162">
        <v>-2.9515E-2</v>
      </c>
      <c r="T1162">
        <v>31.280999999999999</v>
      </c>
      <c r="U1162">
        <v>21.094000000000001</v>
      </c>
      <c r="V1162">
        <v>9.4421000000000001E-3</v>
      </c>
      <c r="W1162">
        <v>-0.10062</v>
      </c>
      <c r="X1162">
        <v>33.280999999999999</v>
      </c>
      <c r="Y1162">
        <v>28.262</v>
      </c>
      <c r="Z1162">
        <v>1.0836E-2</v>
      </c>
      <c r="AA1162">
        <v>-9.9071000000000006E-2</v>
      </c>
      <c r="AB1162">
        <v>33.256999999999998</v>
      </c>
      <c r="AC1162">
        <v>28.187999999999999</v>
      </c>
      <c r="AD1162">
        <v>21</v>
      </c>
      <c r="AE1162">
        <v>7</v>
      </c>
      <c r="AF1162">
        <v>3.0333999999999999</v>
      </c>
      <c r="AG1162">
        <v>0.38316</v>
      </c>
      <c r="AH1162">
        <v>2.6501999999999999</v>
      </c>
      <c r="AI1162">
        <v>19</v>
      </c>
      <c r="AJ1162">
        <v>11</v>
      </c>
      <c r="AK1162">
        <v>14</v>
      </c>
      <c r="AL1162">
        <v>1</v>
      </c>
      <c r="AM1162">
        <v>1</v>
      </c>
      <c r="AN1162">
        <v>1</v>
      </c>
      <c r="AO1162">
        <v>0.40210000000000001</v>
      </c>
      <c r="AP1162">
        <v>0</v>
      </c>
      <c r="AQ1162">
        <v>1</v>
      </c>
      <c r="AR1162" t="s">
        <v>96</v>
      </c>
      <c r="AS1162" t="s">
        <v>95</v>
      </c>
      <c r="AT1162" t="s">
        <v>95</v>
      </c>
      <c r="AU1162" t="s">
        <v>94</v>
      </c>
      <c r="AV1162" t="s">
        <v>94</v>
      </c>
      <c r="AW1162" t="s">
        <v>94</v>
      </c>
      <c r="AX1162" t="s">
        <v>94</v>
      </c>
      <c r="AY1162" t="s">
        <v>95</v>
      </c>
      <c r="AZ1162" t="s">
        <v>94</v>
      </c>
      <c r="BA1162" t="s">
        <v>96</v>
      </c>
      <c r="BB1162" t="s">
        <v>94</v>
      </c>
      <c r="BC1162" t="s">
        <v>96</v>
      </c>
      <c r="BD1162" t="s">
        <v>94</v>
      </c>
      <c r="BI1162">
        <v>0</v>
      </c>
      <c r="BJ1162" t="s">
        <v>132</v>
      </c>
      <c r="BK1162" t="s">
        <v>133</v>
      </c>
      <c r="BL1162">
        <v>0</v>
      </c>
      <c r="BM1162">
        <v>0</v>
      </c>
      <c r="BN1162">
        <v>0</v>
      </c>
      <c r="BO1162">
        <v>0</v>
      </c>
      <c r="BP1162">
        <v>0</v>
      </c>
      <c r="BQ1162">
        <v>0</v>
      </c>
      <c r="BY1162">
        <v>1282</v>
      </c>
      <c r="CG1162" s="4">
        <v>0</v>
      </c>
      <c r="CH1162" s="4">
        <v>0</v>
      </c>
      <c r="CI1162" s="5">
        <v>0</v>
      </c>
      <c r="CJ1162" s="5">
        <v>0</v>
      </c>
      <c r="CK1162" s="5">
        <v>0</v>
      </c>
      <c r="CL1162" s="5">
        <v>0</v>
      </c>
    </row>
    <row r="1163" spans="1:90" hidden="1" x14ac:dyDescent="0.2">
      <c r="A1163" t="s">
        <v>1964</v>
      </c>
      <c r="B1163" t="s">
        <v>1944</v>
      </c>
      <c r="C1163" t="s">
        <v>115</v>
      </c>
      <c r="D1163">
        <v>4.0999999999999996</v>
      </c>
      <c r="E1163" t="s">
        <v>129</v>
      </c>
      <c r="F1163" t="s">
        <v>135</v>
      </c>
      <c r="G1163" t="s">
        <v>136</v>
      </c>
      <c r="H1163" t="s">
        <v>1948</v>
      </c>
      <c r="I1163">
        <v>0.37348999999999999</v>
      </c>
      <c r="J1163">
        <v>0.37345</v>
      </c>
      <c r="K1163">
        <v>7.0941000000000001</v>
      </c>
      <c r="L1163">
        <v>2040.1</v>
      </c>
      <c r="M1163">
        <v>11.766</v>
      </c>
      <c r="N1163" s="1">
        <v>2271800</v>
      </c>
      <c r="O1163">
        <v>4.2741000000000003E-3</v>
      </c>
      <c r="P1163">
        <v>1986.3</v>
      </c>
      <c r="Q1163">
        <v>-14217</v>
      </c>
      <c r="R1163">
        <v>0.40451999999999999</v>
      </c>
      <c r="S1163">
        <v>0.10678</v>
      </c>
      <c r="T1163">
        <v>30.032</v>
      </c>
      <c r="U1163">
        <v>20.667000000000002</v>
      </c>
      <c r="V1163">
        <v>0.40451999999999999</v>
      </c>
      <c r="W1163">
        <v>0.23438999999999999</v>
      </c>
      <c r="X1163">
        <v>30.032</v>
      </c>
      <c r="Y1163">
        <v>20.667999999999999</v>
      </c>
      <c r="Z1163">
        <v>0.27411999999999997</v>
      </c>
      <c r="AA1163">
        <v>6.6725000000000007E-2</v>
      </c>
      <c r="AB1163">
        <v>33.158000000000001</v>
      </c>
      <c r="AC1163">
        <v>26.695</v>
      </c>
      <c r="AD1163">
        <v>10</v>
      </c>
      <c r="AE1163">
        <v>5</v>
      </c>
      <c r="AF1163" s="1">
        <v>4.4017999999999998E-5</v>
      </c>
      <c r="AG1163" s="1">
        <v>5.5601000000000003E-6</v>
      </c>
      <c r="AH1163" s="1">
        <v>3.8457000000000001E-5</v>
      </c>
      <c r="AI1163">
        <v>8</v>
      </c>
      <c r="AJ1163">
        <v>0</v>
      </c>
      <c r="AK1163">
        <v>3</v>
      </c>
      <c r="AL1163">
        <v>0</v>
      </c>
      <c r="AM1163">
        <v>1</v>
      </c>
      <c r="AN1163">
        <v>1</v>
      </c>
      <c r="AO1163">
        <v>0.34365000000000001</v>
      </c>
      <c r="AP1163">
        <v>0</v>
      </c>
      <c r="AQ1163">
        <v>1</v>
      </c>
      <c r="AR1163" t="s">
        <v>94</v>
      </c>
      <c r="AS1163" t="s">
        <v>96</v>
      </c>
      <c r="AT1163" t="s">
        <v>95</v>
      </c>
      <c r="AU1163" t="s">
        <v>94</v>
      </c>
      <c r="AV1163" t="s">
        <v>95</v>
      </c>
      <c r="AW1163" t="s">
        <v>94</v>
      </c>
      <c r="AX1163" t="s">
        <v>94</v>
      </c>
      <c r="AY1163" t="s">
        <v>94</v>
      </c>
      <c r="AZ1163" t="s">
        <v>94</v>
      </c>
      <c r="BA1163" t="s">
        <v>96</v>
      </c>
      <c r="BB1163" t="s">
        <v>96</v>
      </c>
      <c r="BC1163" t="s">
        <v>96</v>
      </c>
      <c r="BD1163" t="s">
        <v>94</v>
      </c>
      <c r="BI1163">
        <v>0</v>
      </c>
      <c r="BJ1163" t="s">
        <v>137</v>
      </c>
      <c r="BK1163" t="s">
        <v>138</v>
      </c>
      <c r="BL1163">
        <v>1</v>
      </c>
      <c r="BM1163">
        <v>1</v>
      </c>
      <c r="BN1163">
        <v>0</v>
      </c>
      <c r="BO1163">
        <v>0</v>
      </c>
      <c r="BP1163">
        <v>0</v>
      </c>
      <c r="BQ1163">
        <v>1</v>
      </c>
      <c r="BY1163">
        <v>1283</v>
      </c>
      <c r="CG1163" s="4">
        <v>1</v>
      </c>
      <c r="CH1163" s="4">
        <v>1</v>
      </c>
      <c r="CI1163" s="5">
        <v>0</v>
      </c>
      <c r="CJ1163" s="5">
        <v>0</v>
      </c>
      <c r="CK1163" s="5">
        <v>0</v>
      </c>
      <c r="CL1163" s="5">
        <v>1</v>
      </c>
    </row>
    <row r="1164" spans="1:90" x14ac:dyDescent="0.2">
      <c r="A1164" t="s">
        <v>1965</v>
      </c>
      <c r="B1164" t="s">
        <v>1944</v>
      </c>
      <c r="C1164" t="s">
        <v>147</v>
      </c>
      <c r="D1164">
        <v>3.3</v>
      </c>
      <c r="E1164" t="s">
        <v>148</v>
      </c>
      <c r="F1164" t="s">
        <v>149</v>
      </c>
      <c r="G1164" t="s">
        <v>150</v>
      </c>
      <c r="H1164" t="s">
        <v>1948</v>
      </c>
      <c r="I1164">
        <v>0.18315000000000001</v>
      </c>
      <c r="J1164">
        <v>5.8120999999999999E-2</v>
      </c>
      <c r="K1164">
        <v>69.608999999999995</v>
      </c>
      <c r="L1164">
        <v>2006.5</v>
      </c>
      <c r="M1164">
        <v>23.994</v>
      </c>
      <c r="N1164">
        <v>3374.4</v>
      </c>
      <c r="O1164">
        <v>3.9042E-2</v>
      </c>
      <c r="P1164">
        <v>1825.8</v>
      </c>
      <c r="Q1164" s="1">
        <v>-137870</v>
      </c>
      <c r="R1164">
        <v>0.97418000000000005</v>
      </c>
      <c r="S1164">
        <v>0.97265999999999997</v>
      </c>
      <c r="T1164">
        <v>191.6</v>
      </c>
      <c r="U1164">
        <v>115.55</v>
      </c>
      <c r="V1164">
        <v>0.88602999999999998</v>
      </c>
      <c r="W1164">
        <v>0.88163999999999998</v>
      </c>
      <c r="X1164">
        <v>402.52</v>
      </c>
      <c r="Y1164">
        <v>322.01</v>
      </c>
      <c r="Z1164">
        <v>0.85892000000000002</v>
      </c>
      <c r="AA1164">
        <v>0.85348999999999997</v>
      </c>
      <c r="AB1164">
        <v>447.84</v>
      </c>
      <c r="AC1164">
        <v>394.38</v>
      </c>
      <c r="AD1164">
        <v>55</v>
      </c>
      <c r="AE1164">
        <v>55</v>
      </c>
      <c r="AF1164">
        <v>1.052</v>
      </c>
      <c r="AG1164">
        <v>1.1854000000000001E-3</v>
      </c>
      <c r="AH1164">
        <v>1.0508999999999999</v>
      </c>
      <c r="AI1164">
        <v>55</v>
      </c>
      <c r="AJ1164">
        <v>3</v>
      </c>
      <c r="AK1164">
        <v>53</v>
      </c>
      <c r="AL1164">
        <v>0</v>
      </c>
      <c r="AM1164">
        <v>0</v>
      </c>
      <c r="AN1164">
        <v>1</v>
      </c>
      <c r="AO1164">
        <v>0.97887999999999997</v>
      </c>
      <c r="AP1164">
        <v>0</v>
      </c>
      <c r="AQ1164">
        <v>0</v>
      </c>
      <c r="AR1164" t="s">
        <v>95</v>
      </c>
      <c r="AS1164" t="s">
        <v>95</v>
      </c>
      <c r="AT1164" t="s">
        <v>95</v>
      </c>
      <c r="AU1164" t="s">
        <v>95</v>
      </c>
      <c r="AV1164" t="s">
        <v>95</v>
      </c>
      <c r="AW1164" t="s">
        <v>95</v>
      </c>
      <c r="AX1164" t="s">
        <v>95</v>
      </c>
      <c r="AY1164" t="s">
        <v>95</v>
      </c>
      <c r="AZ1164" t="s">
        <v>95</v>
      </c>
      <c r="BA1164" t="s">
        <v>95</v>
      </c>
      <c r="BB1164" t="s">
        <v>95</v>
      </c>
      <c r="BC1164" t="s">
        <v>95</v>
      </c>
      <c r="BD1164" t="s">
        <v>95</v>
      </c>
      <c r="BH1164" t="s">
        <v>151</v>
      </c>
      <c r="BI1164">
        <v>0</v>
      </c>
      <c r="BL1164">
        <v>1</v>
      </c>
      <c r="BM1164">
        <v>1</v>
      </c>
      <c r="BN1164">
        <v>0</v>
      </c>
      <c r="BO1164">
        <v>0</v>
      </c>
      <c r="BP1164">
        <v>1</v>
      </c>
      <c r="BQ1164">
        <v>1</v>
      </c>
      <c r="BY1164">
        <v>1284</v>
      </c>
      <c r="CG1164" s="4">
        <v>1</v>
      </c>
      <c r="CH1164" s="4">
        <v>1</v>
      </c>
      <c r="CI1164" s="5">
        <v>0</v>
      </c>
      <c r="CJ1164" s="5">
        <v>0</v>
      </c>
      <c r="CK1164" s="5">
        <v>1</v>
      </c>
      <c r="CL1164" s="5">
        <v>1</v>
      </c>
    </row>
    <row r="1165" spans="1:90" hidden="1" x14ac:dyDescent="0.2">
      <c r="A1165" t="s">
        <v>1966</v>
      </c>
      <c r="B1165" t="s">
        <v>1944</v>
      </c>
      <c r="C1165" t="s">
        <v>147</v>
      </c>
      <c r="D1165">
        <v>3.5</v>
      </c>
      <c r="E1165" t="s">
        <v>317</v>
      </c>
      <c r="F1165" t="s">
        <v>318</v>
      </c>
      <c r="G1165" t="s">
        <v>319</v>
      </c>
      <c r="H1165" t="s">
        <v>1948</v>
      </c>
      <c r="I1165">
        <v>0.38530999999999999</v>
      </c>
      <c r="J1165">
        <v>0.11416</v>
      </c>
      <c r="K1165">
        <v>0.7137</v>
      </c>
      <c r="L1165">
        <v>2014.4</v>
      </c>
      <c r="M1165">
        <v>11.404999999999999</v>
      </c>
      <c r="N1165">
        <v>32.447000000000003</v>
      </c>
      <c r="O1165">
        <v>7.4513999999999996</v>
      </c>
      <c r="P1165">
        <v>2009.4</v>
      </c>
      <c r="Q1165">
        <v>-1421.4</v>
      </c>
      <c r="R1165">
        <v>0.99724999999999997</v>
      </c>
      <c r="S1165">
        <v>0.99704999999999999</v>
      </c>
      <c r="T1165">
        <v>0.58431999999999995</v>
      </c>
      <c r="U1165">
        <v>0.36165999999999998</v>
      </c>
      <c r="V1165">
        <v>0.93</v>
      </c>
      <c r="W1165">
        <v>0.92666000000000004</v>
      </c>
      <c r="X1165">
        <v>2.9500999999999999</v>
      </c>
      <c r="Y1165">
        <v>2.2934999999999999</v>
      </c>
      <c r="Z1165">
        <v>0.69101999999999997</v>
      </c>
      <c r="AA1165">
        <v>0.67630999999999997</v>
      </c>
      <c r="AB1165">
        <v>6.1980000000000004</v>
      </c>
      <c r="AC1165">
        <v>5.4955999999999996</v>
      </c>
      <c r="AD1165">
        <v>45</v>
      </c>
      <c r="AE1165">
        <v>22</v>
      </c>
      <c r="AF1165">
        <v>0.98621000000000003</v>
      </c>
      <c r="AG1165">
        <v>6.1637999999999998E-2</v>
      </c>
      <c r="AH1165">
        <v>0.92457</v>
      </c>
      <c r="AI1165">
        <v>22</v>
      </c>
      <c r="AJ1165">
        <v>1</v>
      </c>
      <c r="AK1165">
        <v>21</v>
      </c>
      <c r="AL1165">
        <v>0</v>
      </c>
      <c r="AM1165">
        <v>0</v>
      </c>
      <c r="AN1165">
        <v>0</v>
      </c>
      <c r="AO1165">
        <v>0.93113000000000001</v>
      </c>
      <c r="AP1165">
        <v>0</v>
      </c>
      <c r="AQ1165">
        <v>1</v>
      </c>
      <c r="AR1165" t="s">
        <v>95</v>
      </c>
      <c r="AS1165" t="s">
        <v>95</v>
      </c>
      <c r="AT1165" t="s">
        <v>95</v>
      </c>
      <c r="AU1165" t="s">
        <v>95</v>
      </c>
      <c r="AV1165" t="s">
        <v>95</v>
      </c>
      <c r="AW1165" t="s">
        <v>95</v>
      </c>
      <c r="AX1165" t="s">
        <v>95</v>
      </c>
      <c r="AY1165" t="s">
        <v>95</v>
      </c>
      <c r="AZ1165" t="s">
        <v>95</v>
      </c>
      <c r="BA1165" t="s">
        <v>95</v>
      </c>
      <c r="BB1165" t="s">
        <v>95</v>
      </c>
      <c r="BC1165" t="s">
        <v>95</v>
      </c>
      <c r="BD1165" t="s">
        <v>95</v>
      </c>
      <c r="BI1165">
        <v>0</v>
      </c>
      <c r="BJ1165" t="s">
        <v>137</v>
      </c>
      <c r="BK1165" t="s">
        <v>133</v>
      </c>
      <c r="BL1165">
        <v>1</v>
      </c>
      <c r="BM1165">
        <v>1</v>
      </c>
      <c r="BN1165">
        <v>0</v>
      </c>
      <c r="BO1165">
        <v>0</v>
      </c>
      <c r="BP1165">
        <v>0</v>
      </c>
      <c r="BQ1165">
        <v>1</v>
      </c>
      <c r="BY1165">
        <v>1285</v>
      </c>
      <c r="CG1165" s="4">
        <v>1</v>
      </c>
      <c r="CH1165" s="4">
        <v>1</v>
      </c>
      <c r="CI1165" s="5">
        <v>0</v>
      </c>
      <c r="CJ1165" s="5">
        <v>0</v>
      </c>
      <c r="CK1165" s="5">
        <v>0</v>
      </c>
      <c r="CL1165" s="5">
        <v>1</v>
      </c>
    </row>
    <row r="1166" spans="1:90" hidden="1" x14ac:dyDescent="0.2">
      <c r="A1166" t="s">
        <v>1967</v>
      </c>
      <c r="B1166" t="s">
        <v>1944</v>
      </c>
      <c r="C1166" t="s">
        <v>147</v>
      </c>
      <c r="D1166">
        <v>3.5</v>
      </c>
      <c r="E1166" t="s">
        <v>317</v>
      </c>
      <c r="F1166" t="s">
        <v>321</v>
      </c>
      <c r="G1166" t="s">
        <v>322</v>
      </c>
      <c r="H1166" t="s">
        <v>1948</v>
      </c>
      <c r="I1166">
        <v>15.018000000000001</v>
      </c>
      <c r="J1166">
        <v>5.9768E-3</v>
      </c>
      <c r="K1166">
        <v>5.3095999999999997E-2</v>
      </c>
      <c r="L1166">
        <v>2009</v>
      </c>
      <c r="M1166">
        <v>0.29260999999999998</v>
      </c>
      <c r="N1166">
        <v>1.9333</v>
      </c>
      <c r="O1166">
        <v>1554.1</v>
      </c>
      <c r="P1166" s="1">
        <v>157550</v>
      </c>
      <c r="Q1166">
        <v>-105.59</v>
      </c>
      <c r="R1166">
        <v>0.54252</v>
      </c>
      <c r="S1166">
        <v>0.50904000000000005</v>
      </c>
      <c r="T1166">
        <v>0.80184999999999995</v>
      </c>
      <c r="U1166">
        <v>0.42370000000000002</v>
      </c>
      <c r="V1166">
        <v>-0.35980000000000001</v>
      </c>
      <c r="W1166">
        <v>-0.42455999999999999</v>
      </c>
      <c r="X1166">
        <v>1.3824000000000001</v>
      </c>
      <c r="Y1166">
        <v>0.71111000000000002</v>
      </c>
      <c r="Z1166">
        <v>0.33833000000000002</v>
      </c>
      <c r="AA1166">
        <v>0.30682999999999999</v>
      </c>
      <c r="AB1166">
        <v>0.96433000000000002</v>
      </c>
      <c r="AC1166">
        <v>0.71882000000000001</v>
      </c>
      <c r="AD1166">
        <v>45</v>
      </c>
      <c r="AE1166">
        <v>15</v>
      </c>
      <c r="AF1166">
        <v>2.069</v>
      </c>
      <c r="AG1166">
        <v>0.51724000000000003</v>
      </c>
      <c r="AH1166">
        <v>1.5517000000000001</v>
      </c>
      <c r="AI1166">
        <v>21</v>
      </c>
      <c r="AJ1166">
        <v>9</v>
      </c>
      <c r="AK1166">
        <v>14</v>
      </c>
      <c r="AL1166">
        <v>1</v>
      </c>
      <c r="AM1166">
        <v>1</v>
      </c>
      <c r="AN1166">
        <v>1</v>
      </c>
      <c r="AO1166">
        <v>0.76744000000000001</v>
      </c>
      <c r="AP1166">
        <v>0</v>
      </c>
      <c r="AQ1166">
        <v>1</v>
      </c>
      <c r="AR1166" t="s">
        <v>94</v>
      </c>
      <c r="AS1166" t="s">
        <v>95</v>
      </c>
      <c r="AT1166" t="s">
        <v>95</v>
      </c>
      <c r="AU1166" t="s">
        <v>94</v>
      </c>
      <c r="AV1166" t="s">
        <v>94</v>
      </c>
      <c r="AW1166" t="s">
        <v>94</v>
      </c>
      <c r="AX1166" t="s">
        <v>95</v>
      </c>
      <c r="AY1166" t="s">
        <v>95</v>
      </c>
      <c r="AZ1166" t="s">
        <v>95</v>
      </c>
      <c r="BA1166" t="s">
        <v>94</v>
      </c>
      <c r="BB1166" t="s">
        <v>94</v>
      </c>
      <c r="BC1166" t="s">
        <v>94</v>
      </c>
      <c r="BD1166" t="s">
        <v>94</v>
      </c>
      <c r="BI1166">
        <v>0</v>
      </c>
      <c r="BJ1166" t="s">
        <v>132</v>
      </c>
      <c r="BK1166" t="s">
        <v>133</v>
      </c>
      <c r="BL1166">
        <v>0</v>
      </c>
      <c r="BM1166">
        <v>1</v>
      </c>
      <c r="BN1166">
        <v>0</v>
      </c>
      <c r="BO1166">
        <v>0</v>
      </c>
      <c r="BP1166">
        <v>0</v>
      </c>
      <c r="BQ1166">
        <v>0</v>
      </c>
      <c r="BY1166">
        <v>1286</v>
      </c>
      <c r="CG1166" s="4">
        <v>0</v>
      </c>
      <c r="CH1166" s="4">
        <v>1</v>
      </c>
      <c r="CI1166" s="5">
        <v>0</v>
      </c>
      <c r="CJ1166" s="5">
        <v>0</v>
      </c>
      <c r="CK1166" s="5">
        <v>0</v>
      </c>
      <c r="CL1166" s="5">
        <v>0</v>
      </c>
    </row>
    <row r="1167" spans="1:90" hidden="1" x14ac:dyDescent="0.2">
      <c r="A1167" t="s">
        <v>1968</v>
      </c>
      <c r="B1167" t="s">
        <v>1944</v>
      </c>
      <c r="C1167" t="s">
        <v>147</v>
      </c>
      <c r="D1167">
        <v>3.5</v>
      </c>
      <c r="E1167" t="s">
        <v>317</v>
      </c>
      <c r="F1167" t="s">
        <v>325</v>
      </c>
      <c r="G1167" t="s">
        <v>326</v>
      </c>
      <c r="H1167" t="s">
        <v>1948</v>
      </c>
      <c r="I1167">
        <v>0.53813</v>
      </c>
      <c r="J1167">
        <v>8.6239999999999997E-3</v>
      </c>
      <c r="K1167">
        <v>8.0501000000000003E-2</v>
      </c>
      <c r="L1167">
        <v>2014.4</v>
      </c>
      <c r="M1167">
        <v>8.1661000000000001</v>
      </c>
      <c r="N1167">
        <v>3.6162999999999998</v>
      </c>
      <c r="O1167">
        <v>1553.5</v>
      </c>
      <c r="P1167" s="1">
        <v>157620</v>
      </c>
      <c r="Q1167">
        <v>-160.36000000000001</v>
      </c>
      <c r="R1167">
        <v>0.84968999999999995</v>
      </c>
      <c r="S1167">
        <v>0.83869000000000005</v>
      </c>
      <c r="T1167">
        <v>0.55794999999999995</v>
      </c>
      <c r="U1167">
        <v>0.24726999999999999</v>
      </c>
      <c r="V1167">
        <v>-0.30901000000000001</v>
      </c>
      <c r="W1167">
        <v>-0.37135000000000001</v>
      </c>
      <c r="X1167">
        <v>1.6465000000000001</v>
      </c>
      <c r="Y1167">
        <v>0.8</v>
      </c>
      <c r="Z1167">
        <v>0.52775000000000005</v>
      </c>
      <c r="AA1167">
        <v>0.50526000000000004</v>
      </c>
      <c r="AB1167">
        <v>0.98897999999999997</v>
      </c>
      <c r="AC1167">
        <v>0.81347000000000003</v>
      </c>
      <c r="AD1167">
        <v>45</v>
      </c>
      <c r="AE1167">
        <v>13</v>
      </c>
      <c r="AF1167">
        <v>1.3826000000000001</v>
      </c>
      <c r="AG1167">
        <v>0.27653</v>
      </c>
      <c r="AH1167">
        <v>1.1061000000000001</v>
      </c>
      <c r="AI1167">
        <v>13</v>
      </c>
      <c r="AJ1167">
        <v>1</v>
      </c>
      <c r="AK1167">
        <v>12</v>
      </c>
      <c r="AL1167">
        <v>0</v>
      </c>
      <c r="AM1167">
        <v>0</v>
      </c>
      <c r="AN1167">
        <v>1</v>
      </c>
      <c r="AO1167">
        <v>0.88524999999999998</v>
      </c>
      <c r="AP1167">
        <v>0</v>
      </c>
      <c r="AQ1167">
        <v>1</v>
      </c>
      <c r="AR1167" t="s">
        <v>95</v>
      </c>
      <c r="AS1167" t="s">
        <v>95</v>
      </c>
      <c r="AT1167" t="s">
        <v>95</v>
      </c>
      <c r="AU1167" t="s">
        <v>95</v>
      </c>
      <c r="AV1167" t="s">
        <v>94</v>
      </c>
      <c r="AW1167" t="s">
        <v>94</v>
      </c>
      <c r="AX1167" t="s">
        <v>95</v>
      </c>
      <c r="AY1167" t="s">
        <v>95</v>
      </c>
      <c r="AZ1167" t="s">
        <v>95</v>
      </c>
      <c r="BA1167" t="s">
        <v>94</v>
      </c>
      <c r="BB1167" t="s">
        <v>94</v>
      </c>
      <c r="BC1167" t="s">
        <v>94</v>
      </c>
      <c r="BD1167" t="s">
        <v>94</v>
      </c>
      <c r="BI1167">
        <v>0</v>
      </c>
      <c r="BJ1167" t="s">
        <v>132</v>
      </c>
      <c r="BK1167" t="s">
        <v>133</v>
      </c>
      <c r="BL1167">
        <v>1</v>
      </c>
      <c r="BM1167">
        <v>1</v>
      </c>
      <c r="BN1167">
        <v>0</v>
      </c>
      <c r="BO1167">
        <v>0</v>
      </c>
      <c r="BP1167">
        <v>0</v>
      </c>
      <c r="BQ1167">
        <v>0</v>
      </c>
      <c r="BY1167">
        <v>1287</v>
      </c>
      <c r="CG1167" s="4">
        <v>1</v>
      </c>
      <c r="CH1167" s="4">
        <v>1</v>
      </c>
      <c r="CI1167" s="5">
        <v>0</v>
      </c>
      <c r="CJ1167" s="5">
        <v>0</v>
      </c>
      <c r="CK1167" s="5">
        <v>0</v>
      </c>
      <c r="CL1167" s="5">
        <v>0</v>
      </c>
    </row>
    <row r="1168" spans="1:90" hidden="1" x14ac:dyDescent="0.2">
      <c r="A1168" t="s">
        <v>1969</v>
      </c>
      <c r="B1168" t="s">
        <v>1944</v>
      </c>
      <c r="C1168" t="s">
        <v>147</v>
      </c>
      <c r="D1168">
        <v>3.5</v>
      </c>
      <c r="E1168" t="s">
        <v>317</v>
      </c>
      <c r="F1168" t="s">
        <v>328</v>
      </c>
      <c r="G1168" t="s">
        <v>329</v>
      </c>
      <c r="H1168" t="s">
        <v>1948</v>
      </c>
      <c r="I1168">
        <v>1.8524</v>
      </c>
      <c r="J1168">
        <v>0.12920000000000001</v>
      </c>
      <c r="K1168">
        <v>2.6808999999999998</v>
      </c>
      <c r="L1168">
        <v>2017.9</v>
      </c>
      <c r="M1168">
        <v>2.3723000000000001</v>
      </c>
      <c r="N1168">
        <v>168.08</v>
      </c>
      <c r="O1168">
        <v>0.43620999999999999</v>
      </c>
      <c r="P1168">
        <v>1978.3</v>
      </c>
      <c r="Q1168">
        <v>-5342.6</v>
      </c>
      <c r="R1168">
        <v>0.44546999999999998</v>
      </c>
      <c r="S1168">
        <v>0.40489000000000003</v>
      </c>
      <c r="T1168">
        <v>62.883000000000003</v>
      </c>
      <c r="U1168">
        <v>18.527999999999999</v>
      </c>
      <c r="V1168">
        <v>0.26718999999999998</v>
      </c>
      <c r="W1168">
        <v>0.23229</v>
      </c>
      <c r="X1168">
        <v>72.287999999999997</v>
      </c>
      <c r="Y1168">
        <v>30.8</v>
      </c>
      <c r="Z1168">
        <v>0.17</v>
      </c>
      <c r="AA1168">
        <v>0.13048000000000001</v>
      </c>
      <c r="AB1168">
        <v>76.932000000000002</v>
      </c>
      <c r="AC1168">
        <v>42.073</v>
      </c>
      <c r="AD1168">
        <v>45</v>
      </c>
      <c r="AE1168">
        <v>12</v>
      </c>
      <c r="AF1168">
        <v>3.0337000000000001</v>
      </c>
      <c r="AG1168">
        <v>2.1451999999999999E-3</v>
      </c>
      <c r="AH1168">
        <v>3.0314999999999999</v>
      </c>
      <c r="AI1168">
        <v>13</v>
      </c>
      <c r="AJ1168">
        <v>3</v>
      </c>
      <c r="AK1168">
        <v>11</v>
      </c>
      <c r="AL1168">
        <v>1</v>
      </c>
      <c r="AM1168">
        <v>0</v>
      </c>
      <c r="AN1168">
        <v>1</v>
      </c>
      <c r="AO1168">
        <v>0.61768999999999996</v>
      </c>
      <c r="AP1168">
        <v>0</v>
      </c>
      <c r="AQ1168">
        <v>0</v>
      </c>
      <c r="AR1168" t="s">
        <v>94</v>
      </c>
      <c r="AS1168" t="s">
        <v>95</v>
      </c>
      <c r="AT1168" t="s">
        <v>95</v>
      </c>
      <c r="AU1168" t="s">
        <v>94</v>
      </c>
      <c r="AV1168" t="s">
        <v>94</v>
      </c>
      <c r="AW1168" t="s">
        <v>94</v>
      </c>
      <c r="AX1168" t="s">
        <v>94</v>
      </c>
      <c r="AY1168" t="s">
        <v>95</v>
      </c>
      <c r="AZ1168" t="s">
        <v>94</v>
      </c>
      <c r="BA1168" t="s">
        <v>94</v>
      </c>
      <c r="BB1168" t="s">
        <v>94</v>
      </c>
      <c r="BC1168" t="s">
        <v>94</v>
      </c>
      <c r="BD1168" t="s">
        <v>94</v>
      </c>
      <c r="BI1168">
        <v>0</v>
      </c>
      <c r="BJ1168" t="s">
        <v>132</v>
      </c>
      <c r="BK1168" t="s">
        <v>133</v>
      </c>
      <c r="BL1168">
        <v>1</v>
      </c>
      <c r="BM1168">
        <v>1</v>
      </c>
      <c r="BN1168">
        <v>0</v>
      </c>
      <c r="BO1168">
        <v>0</v>
      </c>
      <c r="BP1168">
        <v>0</v>
      </c>
      <c r="BQ1168">
        <v>0</v>
      </c>
      <c r="BY1168">
        <v>1288</v>
      </c>
      <c r="CG1168" s="4">
        <v>1</v>
      </c>
      <c r="CH1168" s="4">
        <v>1</v>
      </c>
      <c r="CI1168" s="5">
        <v>0</v>
      </c>
      <c r="CJ1168" s="5">
        <v>0</v>
      </c>
      <c r="CK1168" s="5">
        <v>0</v>
      </c>
      <c r="CL1168" s="5">
        <v>0</v>
      </c>
    </row>
    <row r="1169" spans="1:90" hidden="1" x14ac:dyDescent="0.2">
      <c r="A1169" t="s">
        <v>1970</v>
      </c>
      <c r="B1169" t="s">
        <v>1944</v>
      </c>
      <c r="C1169" t="s">
        <v>147</v>
      </c>
      <c r="D1169">
        <v>3.5</v>
      </c>
      <c r="E1169" t="s">
        <v>317</v>
      </c>
      <c r="F1169" t="s">
        <v>331</v>
      </c>
      <c r="G1169" t="s">
        <v>329</v>
      </c>
      <c r="H1169" t="s">
        <v>1948</v>
      </c>
      <c r="I1169">
        <v>1.7365999999999999</v>
      </c>
      <c r="J1169">
        <v>0.13145999999999999</v>
      </c>
      <c r="K1169">
        <v>2.875</v>
      </c>
      <c r="L1169">
        <v>2018</v>
      </c>
      <c r="M1169">
        <v>2.5305</v>
      </c>
      <c r="N1169">
        <v>182.08</v>
      </c>
      <c r="O1169">
        <v>4.4850000000000003</v>
      </c>
      <c r="P1169">
        <v>1996.2</v>
      </c>
      <c r="Q1169">
        <v>-5729.5</v>
      </c>
      <c r="R1169">
        <v>0.44483</v>
      </c>
      <c r="S1169">
        <v>0.40421000000000001</v>
      </c>
      <c r="T1169">
        <v>67.391000000000005</v>
      </c>
      <c r="U1169">
        <v>19.471</v>
      </c>
      <c r="V1169">
        <v>0.27160000000000001</v>
      </c>
      <c r="W1169">
        <v>0.23691999999999999</v>
      </c>
      <c r="X1169">
        <v>77.191999999999993</v>
      </c>
      <c r="Y1169">
        <v>31.795999999999999</v>
      </c>
      <c r="Z1169">
        <v>0.17043</v>
      </c>
      <c r="AA1169">
        <v>0.13092999999999999</v>
      </c>
      <c r="AB1169">
        <v>82.378</v>
      </c>
      <c r="AC1169">
        <v>43.902999999999999</v>
      </c>
      <c r="AD1169">
        <v>45</v>
      </c>
      <c r="AE1169">
        <v>12</v>
      </c>
      <c r="AF1169">
        <v>3.0562</v>
      </c>
      <c r="AG1169">
        <v>1.9802000000000001E-3</v>
      </c>
      <c r="AH1169">
        <v>3.0541999999999998</v>
      </c>
      <c r="AI1169">
        <v>13</v>
      </c>
      <c r="AJ1169">
        <v>3</v>
      </c>
      <c r="AK1169">
        <v>11</v>
      </c>
      <c r="AL1169">
        <v>1</v>
      </c>
      <c r="AM1169">
        <v>0</v>
      </c>
      <c r="AN1169">
        <v>1</v>
      </c>
      <c r="AO1169">
        <v>0.59460999999999997</v>
      </c>
      <c r="AP1169">
        <v>0</v>
      </c>
      <c r="AQ1169">
        <v>0</v>
      </c>
      <c r="AR1169" t="s">
        <v>94</v>
      </c>
      <c r="AS1169" t="s">
        <v>95</v>
      </c>
      <c r="AT1169" t="s">
        <v>95</v>
      </c>
      <c r="AU1169" t="s">
        <v>95</v>
      </c>
      <c r="AV1169" t="s">
        <v>94</v>
      </c>
      <c r="AW1169" t="s">
        <v>94</v>
      </c>
      <c r="AX1169" t="s">
        <v>94</v>
      </c>
      <c r="AY1169" t="s">
        <v>95</v>
      </c>
      <c r="AZ1169" t="s">
        <v>94</v>
      </c>
      <c r="BA1169" t="s">
        <v>94</v>
      </c>
      <c r="BB1169" t="s">
        <v>94</v>
      </c>
      <c r="BC1169" t="s">
        <v>94</v>
      </c>
      <c r="BD1169" t="s">
        <v>94</v>
      </c>
      <c r="BI1169">
        <v>0</v>
      </c>
      <c r="BJ1169" t="s">
        <v>132</v>
      </c>
      <c r="BK1169" t="s">
        <v>133</v>
      </c>
      <c r="BL1169">
        <v>1</v>
      </c>
      <c r="BM1169">
        <v>1</v>
      </c>
      <c r="BN1169">
        <v>0</v>
      </c>
      <c r="BO1169">
        <v>0</v>
      </c>
      <c r="BP1169">
        <v>0</v>
      </c>
      <c r="BQ1169">
        <v>0</v>
      </c>
      <c r="BY1169">
        <v>1289</v>
      </c>
      <c r="CG1169" s="4">
        <v>1</v>
      </c>
      <c r="CH1169" s="4">
        <v>1</v>
      </c>
      <c r="CI1169" s="5">
        <v>0</v>
      </c>
      <c r="CJ1169" s="5">
        <v>0</v>
      </c>
      <c r="CK1169" s="5">
        <v>0</v>
      </c>
      <c r="CL1169" s="5">
        <v>0</v>
      </c>
    </row>
    <row r="1170" spans="1:90" hidden="1" x14ac:dyDescent="0.2">
      <c r="A1170" t="s">
        <v>1971</v>
      </c>
      <c r="B1170" t="s">
        <v>1944</v>
      </c>
      <c r="C1170" t="s">
        <v>147</v>
      </c>
      <c r="D1170">
        <v>3.5</v>
      </c>
      <c r="E1170" t="s">
        <v>317</v>
      </c>
      <c r="F1170" t="s">
        <v>333</v>
      </c>
      <c r="G1170" t="s">
        <v>326</v>
      </c>
      <c r="H1170" t="s">
        <v>1948</v>
      </c>
      <c r="I1170">
        <v>0.50895000000000001</v>
      </c>
      <c r="J1170">
        <v>1.3793E-2</v>
      </c>
      <c r="K1170">
        <v>0.13505</v>
      </c>
      <c r="L1170">
        <v>2014.8</v>
      </c>
      <c r="M1170">
        <v>8.6343999999999994</v>
      </c>
      <c r="N1170">
        <v>6.2606000000000002</v>
      </c>
      <c r="O1170">
        <v>1552.4</v>
      </c>
      <c r="P1170" s="1">
        <v>157730</v>
      </c>
      <c r="Q1170">
        <v>-269.02999999999997</v>
      </c>
      <c r="R1170">
        <v>0.84396000000000004</v>
      </c>
      <c r="S1170">
        <v>0.83255000000000001</v>
      </c>
      <c r="T1170">
        <v>0.96038999999999997</v>
      </c>
      <c r="U1170">
        <v>0.42931999999999998</v>
      </c>
      <c r="V1170">
        <v>-0.30075000000000002</v>
      </c>
      <c r="W1170">
        <v>-0.36269000000000001</v>
      </c>
      <c r="X1170">
        <v>2.7728999999999999</v>
      </c>
      <c r="Y1170">
        <v>1.3332999999999999</v>
      </c>
      <c r="Z1170">
        <v>0.52037999999999995</v>
      </c>
      <c r="AA1170">
        <v>0.49754999999999999</v>
      </c>
      <c r="AB1170">
        <v>1.6838</v>
      </c>
      <c r="AC1170">
        <v>1.3939999999999999</v>
      </c>
      <c r="AD1170">
        <v>45</v>
      </c>
      <c r="AE1170">
        <v>13</v>
      </c>
      <c r="AF1170">
        <v>1.2778</v>
      </c>
      <c r="AG1170">
        <v>0.15973000000000001</v>
      </c>
      <c r="AH1170">
        <v>1.1181000000000001</v>
      </c>
      <c r="AI1170">
        <v>13</v>
      </c>
      <c r="AJ1170">
        <v>2</v>
      </c>
      <c r="AK1170">
        <v>8</v>
      </c>
      <c r="AL1170">
        <v>1</v>
      </c>
      <c r="AM1170">
        <v>1</v>
      </c>
      <c r="AN1170">
        <v>1</v>
      </c>
      <c r="AO1170">
        <v>0.89017000000000002</v>
      </c>
      <c r="AP1170">
        <v>0</v>
      </c>
      <c r="AQ1170">
        <v>1</v>
      </c>
      <c r="AR1170" t="s">
        <v>95</v>
      </c>
      <c r="AS1170" t="s">
        <v>95</v>
      </c>
      <c r="AT1170" t="s">
        <v>95</v>
      </c>
      <c r="AU1170" t="s">
        <v>95</v>
      </c>
      <c r="AV1170" t="s">
        <v>95</v>
      </c>
      <c r="AW1170" t="s">
        <v>95</v>
      </c>
      <c r="AX1170" t="s">
        <v>95</v>
      </c>
      <c r="AY1170" t="s">
        <v>95</v>
      </c>
      <c r="AZ1170" t="s">
        <v>95</v>
      </c>
      <c r="BA1170" t="s">
        <v>95</v>
      </c>
      <c r="BB1170" t="s">
        <v>95</v>
      </c>
      <c r="BC1170" t="s">
        <v>95</v>
      </c>
      <c r="BD1170" t="s">
        <v>95</v>
      </c>
      <c r="BI1170">
        <v>0</v>
      </c>
      <c r="BJ1170" t="s">
        <v>132</v>
      </c>
      <c r="BK1170" t="s">
        <v>133</v>
      </c>
      <c r="BL1170">
        <v>1</v>
      </c>
      <c r="BM1170">
        <v>1</v>
      </c>
      <c r="BN1170">
        <v>0</v>
      </c>
      <c r="BO1170">
        <v>0</v>
      </c>
      <c r="BP1170">
        <v>0</v>
      </c>
      <c r="BQ1170">
        <v>0</v>
      </c>
      <c r="BY1170">
        <v>1290</v>
      </c>
      <c r="CG1170" s="4">
        <v>1</v>
      </c>
      <c r="CH1170" s="4">
        <v>1</v>
      </c>
      <c r="CI1170" s="5">
        <v>0</v>
      </c>
      <c r="CJ1170" s="5">
        <v>0</v>
      </c>
      <c r="CK1170" s="5">
        <v>0</v>
      </c>
      <c r="CL1170" s="5">
        <v>0</v>
      </c>
    </row>
    <row r="1171" spans="1:90" hidden="1" x14ac:dyDescent="0.2">
      <c r="A1171" t="s">
        <v>1972</v>
      </c>
      <c r="B1171" t="s">
        <v>1944</v>
      </c>
      <c r="C1171" t="s">
        <v>147</v>
      </c>
      <c r="D1171">
        <v>3.5</v>
      </c>
      <c r="E1171" t="s">
        <v>317</v>
      </c>
      <c r="F1171" t="s">
        <v>335</v>
      </c>
      <c r="G1171" t="s">
        <v>336</v>
      </c>
      <c r="H1171" t="s">
        <v>1948</v>
      </c>
      <c r="I1171">
        <v>0.28347</v>
      </c>
      <c r="J1171">
        <v>0.16488</v>
      </c>
      <c r="K1171">
        <v>5.2073999999999998</v>
      </c>
      <c r="L1171">
        <v>2020.4</v>
      </c>
      <c r="M1171">
        <v>15.502000000000001</v>
      </c>
      <c r="N1171">
        <v>446.73</v>
      </c>
      <c r="O1171">
        <v>1.0215999999999999E-2</v>
      </c>
      <c r="P1171">
        <v>1960.5</v>
      </c>
      <c r="Q1171">
        <v>-10375</v>
      </c>
      <c r="R1171">
        <v>0.99961999999999995</v>
      </c>
      <c r="S1171">
        <v>0.99958999999999998</v>
      </c>
      <c r="T1171">
        <v>1.7395</v>
      </c>
      <c r="U1171">
        <v>1.1848000000000001</v>
      </c>
      <c r="V1171">
        <v>0.98626000000000003</v>
      </c>
      <c r="W1171">
        <v>0.98560000000000003</v>
      </c>
      <c r="X1171">
        <v>10.496</v>
      </c>
      <c r="Y1171">
        <v>7.7563000000000004</v>
      </c>
      <c r="Z1171">
        <v>0.57057999999999998</v>
      </c>
      <c r="AA1171">
        <v>0.55013000000000001</v>
      </c>
      <c r="AB1171">
        <v>58.67</v>
      </c>
      <c r="AC1171">
        <v>47.915999999999997</v>
      </c>
      <c r="AD1171">
        <v>45</v>
      </c>
      <c r="AE1171">
        <v>22</v>
      </c>
      <c r="AF1171">
        <v>0.74541000000000002</v>
      </c>
      <c r="AG1171">
        <v>4.4770000000000001E-3</v>
      </c>
      <c r="AH1171">
        <v>0.74094000000000004</v>
      </c>
      <c r="AI1171">
        <v>22</v>
      </c>
      <c r="AJ1171">
        <v>0</v>
      </c>
      <c r="AK1171">
        <v>21</v>
      </c>
      <c r="AL1171">
        <v>0</v>
      </c>
      <c r="AM1171">
        <v>0</v>
      </c>
      <c r="AN1171">
        <v>0</v>
      </c>
      <c r="AO1171">
        <v>0.87411000000000005</v>
      </c>
      <c r="AP1171">
        <v>0</v>
      </c>
      <c r="AQ1171">
        <v>0</v>
      </c>
      <c r="AR1171" t="s">
        <v>95</v>
      </c>
      <c r="AS1171" t="s">
        <v>95</v>
      </c>
      <c r="AT1171" t="s">
        <v>95</v>
      </c>
      <c r="AU1171" t="s">
        <v>95</v>
      </c>
      <c r="AV1171" t="s">
        <v>95</v>
      </c>
      <c r="AW1171" t="s">
        <v>95</v>
      </c>
      <c r="AX1171" t="s">
        <v>95</v>
      </c>
      <c r="AY1171" t="s">
        <v>95</v>
      </c>
      <c r="AZ1171" t="s">
        <v>95</v>
      </c>
      <c r="BA1171" t="s">
        <v>95</v>
      </c>
      <c r="BB1171" t="s">
        <v>95</v>
      </c>
      <c r="BC1171" t="s">
        <v>95</v>
      </c>
      <c r="BD1171" t="s">
        <v>95</v>
      </c>
      <c r="BH1171" t="s">
        <v>389</v>
      </c>
      <c r="BI1171">
        <v>1</v>
      </c>
      <c r="BJ1171" t="s">
        <v>97</v>
      </c>
      <c r="BK1171" t="s">
        <v>337</v>
      </c>
      <c r="BL1171">
        <v>0</v>
      </c>
      <c r="BM1171">
        <v>0</v>
      </c>
      <c r="BN1171">
        <v>0</v>
      </c>
      <c r="BO1171">
        <v>0</v>
      </c>
      <c r="BP1171">
        <v>0</v>
      </c>
      <c r="BQ1171">
        <v>0</v>
      </c>
      <c r="BY1171">
        <v>1291</v>
      </c>
      <c r="CG1171" s="4">
        <v>0</v>
      </c>
      <c r="CH1171" s="4">
        <v>0</v>
      </c>
      <c r="CI1171" s="5">
        <v>0</v>
      </c>
      <c r="CJ1171" s="5">
        <v>0</v>
      </c>
      <c r="CK1171" s="5">
        <v>0</v>
      </c>
      <c r="CL1171" s="5">
        <v>0</v>
      </c>
    </row>
    <row r="1172" spans="1:90" hidden="1" x14ac:dyDescent="0.2">
      <c r="A1172" t="s">
        <v>1973</v>
      </c>
      <c r="B1172" t="s">
        <v>1944</v>
      </c>
      <c r="C1172" t="s">
        <v>147</v>
      </c>
      <c r="D1172">
        <v>3.5</v>
      </c>
      <c r="E1172" t="s">
        <v>317</v>
      </c>
      <c r="F1172" t="s">
        <v>339</v>
      </c>
      <c r="G1172" t="s">
        <v>340</v>
      </c>
      <c r="H1172" t="s">
        <v>1948</v>
      </c>
      <c r="I1172">
        <v>0.38873000000000002</v>
      </c>
      <c r="J1172">
        <v>0.12372</v>
      </c>
      <c r="K1172">
        <v>0.68547999999999998</v>
      </c>
      <c r="L1172">
        <v>2014.3</v>
      </c>
      <c r="M1172">
        <v>11.305</v>
      </c>
      <c r="N1172">
        <v>32.270000000000003</v>
      </c>
      <c r="O1172">
        <v>6.6078000000000001</v>
      </c>
      <c r="P1172">
        <v>2008.8</v>
      </c>
      <c r="Q1172">
        <v>-1365.2</v>
      </c>
      <c r="R1172">
        <v>0.99694000000000005</v>
      </c>
      <c r="S1172">
        <v>0.99670999999999998</v>
      </c>
      <c r="T1172">
        <v>0.58799000000000001</v>
      </c>
      <c r="U1172">
        <v>0.36316999999999999</v>
      </c>
      <c r="V1172">
        <v>0.93857999999999997</v>
      </c>
      <c r="W1172">
        <v>0.93557999999999997</v>
      </c>
      <c r="X1172">
        <v>2.6355</v>
      </c>
      <c r="Y1172">
        <v>2.0333000000000001</v>
      </c>
      <c r="Z1172">
        <v>0.67</v>
      </c>
      <c r="AA1172">
        <v>0.65390000000000004</v>
      </c>
      <c r="AB1172">
        <v>6.1089000000000002</v>
      </c>
      <c r="AC1172">
        <v>5.39</v>
      </c>
      <c r="AD1172">
        <v>44</v>
      </c>
      <c r="AE1172">
        <v>21</v>
      </c>
      <c r="AF1172">
        <v>0.99163000000000001</v>
      </c>
      <c r="AG1172">
        <v>6.1976999999999997E-2</v>
      </c>
      <c r="AH1172">
        <v>0.92964999999999998</v>
      </c>
      <c r="AI1172">
        <v>21</v>
      </c>
      <c r="AJ1172">
        <v>0</v>
      </c>
      <c r="AK1172">
        <v>20</v>
      </c>
      <c r="AL1172">
        <v>0</v>
      </c>
      <c r="AM1172">
        <v>0</v>
      </c>
      <c r="AN1172">
        <v>0</v>
      </c>
      <c r="AO1172">
        <v>0.92110999999999998</v>
      </c>
      <c r="AP1172">
        <v>0</v>
      </c>
      <c r="AQ1172">
        <v>1</v>
      </c>
      <c r="AR1172" t="s">
        <v>95</v>
      </c>
      <c r="AS1172" t="s">
        <v>95</v>
      </c>
      <c r="AT1172" t="s">
        <v>95</v>
      </c>
      <c r="AU1172" t="s">
        <v>95</v>
      </c>
      <c r="AV1172" t="s">
        <v>95</v>
      </c>
      <c r="AW1172" t="s">
        <v>95</v>
      </c>
      <c r="AX1172" t="s">
        <v>95</v>
      </c>
      <c r="AY1172" t="s">
        <v>95</v>
      </c>
      <c r="AZ1172" t="s">
        <v>95</v>
      </c>
      <c r="BA1172" t="s">
        <v>95</v>
      </c>
      <c r="BB1172" t="s">
        <v>95</v>
      </c>
      <c r="BC1172" t="s">
        <v>95</v>
      </c>
      <c r="BD1172" t="s">
        <v>95</v>
      </c>
      <c r="BH1172" t="s">
        <v>341</v>
      </c>
      <c r="BI1172">
        <v>1</v>
      </c>
      <c r="BJ1172" t="s">
        <v>97</v>
      </c>
      <c r="BK1172" t="s">
        <v>138</v>
      </c>
      <c r="BL1172">
        <v>0</v>
      </c>
      <c r="BM1172">
        <v>0</v>
      </c>
      <c r="BN1172">
        <v>0</v>
      </c>
      <c r="BO1172">
        <v>0</v>
      </c>
      <c r="BP1172">
        <v>0</v>
      </c>
      <c r="BQ1172">
        <v>0</v>
      </c>
      <c r="BY1172">
        <v>1292</v>
      </c>
      <c r="CG1172" s="4">
        <v>0</v>
      </c>
      <c r="CH1172" s="4">
        <v>0</v>
      </c>
      <c r="CI1172" s="5">
        <v>0</v>
      </c>
      <c r="CJ1172" s="5">
        <v>0</v>
      </c>
      <c r="CK1172" s="5">
        <v>0</v>
      </c>
      <c r="CL1172" s="5">
        <v>0</v>
      </c>
    </row>
    <row r="1173" spans="1:90" hidden="1" x14ac:dyDescent="0.2">
      <c r="A1173" t="s">
        <v>1974</v>
      </c>
      <c r="B1173" t="s">
        <v>1944</v>
      </c>
      <c r="C1173" t="s">
        <v>147</v>
      </c>
      <c r="D1173">
        <v>3.5</v>
      </c>
      <c r="E1173" t="s">
        <v>317</v>
      </c>
      <c r="F1173" t="s">
        <v>343</v>
      </c>
      <c r="G1173" t="s">
        <v>344</v>
      </c>
      <c r="H1173" t="s">
        <v>1948</v>
      </c>
      <c r="I1173">
        <v>0.38530999999999999</v>
      </c>
      <c r="J1173">
        <v>0.11416</v>
      </c>
      <c r="K1173">
        <v>0.7137</v>
      </c>
      <c r="L1173">
        <v>2014.4</v>
      </c>
      <c r="M1173">
        <v>11.404999999999999</v>
      </c>
      <c r="N1173">
        <v>32.447000000000003</v>
      </c>
      <c r="O1173">
        <v>7.4513999999999996</v>
      </c>
      <c r="P1173">
        <v>2009.4</v>
      </c>
      <c r="Q1173">
        <v>-1421.4</v>
      </c>
      <c r="R1173">
        <v>0.99724999999999997</v>
      </c>
      <c r="S1173">
        <v>0.99704999999999999</v>
      </c>
      <c r="T1173">
        <v>0.58431999999999995</v>
      </c>
      <c r="U1173">
        <v>0.36165999999999998</v>
      </c>
      <c r="V1173">
        <v>0.93</v>
      </c>
      <c r="W1173">
        <v>0.92666000000000004</v>
      </c>
      <c r="X1173">
        <v>2.9500999999999999</v>
      </c>
      <c r="Y1173">
        <v>2.2934999999999999</v>
      </c>
      <c r="Z1173">
        <v>0.69101999999999997</v>
      </c>
      <c r="AA1173">
        <v>0.67630999999999997</v>
      </c>
      <c r="AB1173">
        <v>6.1980000000000004</v>
      </c>
      <c r="AC1173">
        <v>5.4955999999999996</v>
      </c>
      <c r="AD1173">
        <v>45</v>
      </c>
      <c r="AE1173">
        <v>22</v>
      </c>
      <c r="AF1173">
        <v>0.98621000000000003</v>
      </c>
      <c r="AG1173">
        <v>6.1637999999999998E-2</v>
      </c>
      <c r="AH1173">
        <v>0.92457</v>
      </c>
      <c r="AI1173">
        <v>22</v>
      </c>
      <c r="AJ1173">
        <v>1</v>
      </c>
      <c r="AK1173">
        <v>21</v>
      </c>
      <c r="AL1173">
        <v>0</v>
      </c>
      <c r="AM1173">
        <v>0</v>
      </c>
      <c r="AN1173">
        <v>0</v>
      </c>
      <c r="AO1173">
        <v>0.93113000000000001</v>
      </c>
      <c r="AP1173">
        <v>0</v>
      </c>
      <c r="AQ1173">
        <v>1</v>
      </c>
      <c r="AR1173" t="s">
        <v>95</v>
      </c>
      <c r="AS1173" t="s">
        <v>95</v>
      </c>
      <c r="AT1173" t="s">
        <v>95</v>
      </c>
      <c r="AU1173" t="s">
        <v>95</v>
      </c>
      <c r="AV1173" t="s">
        <v>95</v>
      </c>
      <c r="AW1173" t="s">
        <v>95</v>
      </c>
      <c r="AX1173" t="s">
        <v>95</v>
      </c>
      <c r="AY1173" t="s">
        <v>95</v>
      </c>
      <c r="AZ1173" t="s">
        <v>95</v>
      </c>
      <c r="BA1173" t="s">
        <v>95</v>
      </c>
      <c r="BB1173" t="s">
        <v>95</v>
      </c>
      <c r="BC1173" t="s">
        <v>95</v>
      </c>
      <c r="BD1173" t="s">
        <v>95</v>
      </c>
      <c r="BH1173" t="s">
        <v>345</v>
      </c>
      <c r="BI1173">
        <v>1</v>
      </c>
      <c r="BJ1173" t="s">
        <v>97</v>
      </c>
      <c r="BK1173" t="s">
        <v>180</v>
      </c>
      <c r="BL1173">
        <v>0</v>
      </c>
      <c r="BM1173">
        <v>0</v>
      </c>
      <c r="BN1173">
        <v>0</v>
      </c>
      <c r="BO1173">
        <v>0</v>
      </c>
      <c r="BP1173">
        <v>0</v>
      </c>
      <c r="BQ1173">
        <v>0</v>
      </c>
      <c r="BY1173">
        <v>1293</v>
      </c>
      <c r="CG1173" s="4">
        <v>0</v>
      </c>
      <c r="CH1173" s="4">
        <v>0</v>
      </c>
      <c r="CI1173" s="5">
        <v>0</v>
      </c>
      <c r="CJ1173" s="5">
        <v>0</v>
      </c>
      <c r="CK1173" s="5">
        <v>0</v>
      </c>
      <c r="CL1173" s="5">
        <v>0</v>
      </c>
    </row>
    <row r="1174" spans="1:90" hidden="1" x14ac:dyDescent="0.2">
      <c r="A1174" t="s">
        <v>1975</v>
      </c>
      <c r="B1174" t="s">
        <v>1944</v>
      </c>
      <c r="C1174" t="s">
        <v>147</v>
      </c>
      <c r="D1174">
        <v>3.5</v>
      </c>
      <c r="E1174" t="s">
        <v>317</v>
      </c>
      <c r="F1174" t="s">
        <v>347</v>
      </c>
      <c r="G1174" t="s">
        <v>348</v>
      </c>
      <c r="H1174" t="s">
        <v>1948</v>
      </c>
      <c r="I1174">
        <v>0.51119000000000003</v>
      </c>
      <c r="J1174">
        <v>7.0152000000000001E-3</v>
      </c>
      <c r="K1174">
        <v>6.3024999999999998E-2</v>
      </c>
      <c r="L1174">
        <v>2012.6</v>
      </c>
      <c r="M1174">
        <v>8.5965000000000007</v>
      </c>
      <c r="N1174">
        <v>5.8345000000000002</v>
      </c>
      <c r="O1174">
        <v>1553.8</v>
      </c>
      <c r="P1174" s="1">
        <v>157570</v>
      </c>
      <c r="Q1174">
        <v>-125.4</v>
      </c>
      <c r="R1174">
        <v>0.84089000000000003</v>
      </c>
      <c r="S1174">
        <v>0.82548999999999995</v>
      </c>
      <c r="T1174">
        <v>0.40838000000000002</v>
      </c>
      <c r="U1174">
        <v>0.16586000000000001</v>
      </c>
      <c r="V1174">
        <v>-0.19938</v>
      </c>
      <c r="W1174">
        <v>-0.27433999999999997</v>
      </c>
      <c r="X1174">
        <v>1.1212</v>
      </c>
      <c r="Y1174">
        <v>0.45713999999999999</v>
      </c>
      <c r="Z1174">
        <v>0.38653999999999999</v>
      </c>
      <c r="AA1174">
        <v>0.34820000000000001</v>
      </c>
      <c r="AB1174">
        <v>0.80186999999999997</v>
      </c>
      <c r="AC1174">
        <v>0.61704999999999999</v>
      </c>
      <c r="AD1174">
        <v>35</v>
      </c>
      <c r="AE1174">
        <v>7</v>
      </c>
      <c r="AF1174">
        <v>0.68557999999999997</v>
      </c>
      <c r="AG1174">
        <v>0.17138999999999999</v>
      </c>
      <c r="AH1174">
        <v>0.51417999999999997</v>
      </c>
      <c r="AI1174">
        <v>12</v>
      </c>
      <c r="AJ1174">
        <v>0</v>
      </c>
      <c r="AK1174">
        <v>5</v>
      </c>
      <c r="AL1174">
        <v>0</v>
      </c>
      <c r="AM1174">
        <v>1</v>
      </c>
      <c r="AN1174">
        <v>1</v>
      </c>
      <c r="AO1174">
        <v>0.63636000000000004</v>
      </c>
      <c r="AP1174">
        <v>0</v>
      </c>
      <c r="AQ1174">
        <v>1</v>
      </c>
      <c r="AR1174" t="s">
        <v>95</v>
      </c>
      <c r="AS1174" t="s">
        <v>95</v>
      </c>
      <c r="AT1174" t="s">
        <v>95</v>
      </c>
      <c r="AU1174" t="s">
        <v>94</v>
      </c>
      <c r="AV1174" t="s">
        <v>95</v>
      </c>
      <c r="AW1174" t="s">
        <v>94</v>
      </c>
      <c r="AX1174" t="s">
        <v>94</v>
      </c>
      <c r="AY1174" t="s">
        <v>95</v>
      </c>
      <c r="AZ1174" t="s">
        <v>95</v>
      </c>
      <c r="BA1174" t="s">
        <v>94</v>
      </c>
      <c r="BB1174" t="s">
        <v>94</v>
      </c>
      <c r="BC1174" t="s">
        <v>95</v>
      </c>
      <c r="BD1174" t="s">
        <v>95</v>
      </c>
      <c r="BH1174" t="s">
        <v>341</v>
      </c>
      <c r="BI1174">
        <v>1</v>
      </c>
      <c r="BJ1174" t="s">
        <v>97</v>
      </c>
      <c r="BK1174" t="s">
        <v>138</v>
      </c>
      <c r="BL1174">
        <v>0</v>
      </c>
      <c r="BM1174">
        <v>0</v>
      </c>
      <c r="BN1174">
        <v>0</v>
      </c>
      <c r="BO1174">
        <v>0</v>
      </c>
      <c r="BP1174">
        <v>0</v>
      </c>
      <c r="BQ1174">
        <v>0</v>
      </c>
      <c r="BY1174">
        <v>1294</v>
      </c>
      <c r="CG1174" s="4">
        <v>0</v>
      </c>
      <c r="CH1174" s="4">
        <v>0</v>
      </c>
      <c r="CI1174" s="5">
        <v>0</v>
      </c>
      <c r="CJ1174" s="5">
        <v>0</v>
      </c>
      <c r="CK1174" s="5">
        <v>0</v>
      </c>
      <c r="CL1174" s="5">
        <v>0</v>
      </c>
    </row>
    <row r="1175" spans="1:90" hidden="1" x14ac:dyDescent="0.2">
      <c r="A1175" t="s">
        <v>1976</v>
      </c>
      <c r="B1175" t="s">
        <v>1944</v>
      </c>
      <c r="C1175" t="s">
        <v>147</v>
      </c>
      <c r="D1175">
        <v>3.5</v>
      </c>
      <c r="E1175" t="s">
        <v>317</v>
      </c>
      <c r="F1175" t="s">
        <v>350</v>
      </c>
      <c r="G1175" t="s">
        <v>351</v>
      </c>
      <c r="H1175" t="s">
        <v>1948</v>
      </c>
      <c r="I1175">
        <v>0.38266</v>
      </c>
      <c r="J1175">
        <v>0.19222</v>
      </c>
      <c r="K1175">
        <v>0.53149000000000002</v>
      </c>
      <c r="L1175">
        <v>2019.9</v>
      </c>
      <c r="M1175">
        <v>11.484</v>
      </c>
      <c r="N1175">
        <v>44.006</v>
      </c>
      <c r="O1175">
        <v>8.2698999999999998</v>
      </c>
      <c r="P1175">
        <v>2015.7</v>
      </c>
      <c r="Q1175">
        <v>-1059.2</v>
      </c>
      <c r="R1175">
        <v>0.99773000000000001</v>
      </c>
      <c r="S1175">
        <v>0.99756</v>
      </c>
      <c r="T1175">
        <v>0.46909000000000001</v>
      </c>
      <c r="U1175">
        <v>0.26200000000000001</v>
      </c>
      <c r="V1175">
        <v>0.97499999999999998</v>
      </c>
      <c r="W1175">
        <v>0.97380999999999995</v>
      </c>
      <c r="X1175">
        <v>1.5548999999999999</v>
      </c>
      <c r="Y1175">
        <v>1.0031000000000001</v>
      </c>
      <c r="Z1175">
        <v>0.49258999999999997</v>
      </c>
      <c r="AA1175">
        <v>0.46843000000000001</v>
      </c>
      <c r="AB1175">
        <v>7.0056000000000003</v>
      </c>
      <c r="AC1175">
        <v>5.5740999999999996</v>
      </c>
      <c r="AD1175">
        <v>45</v>
      </c>
      <c r="AE1175">
        <v>13</v>
      </c>
      <c r="AF1175">
        <v>0.81808000000000003</v>
      </c>
      <c r="AG1175">
        <v>2.2724000000000001E-2</v>
      </c>
      <c r="AH1175">
        <v>0.79535</v>
      </c>
      <c r="AI1175">
        <v>13</v>
      </c>
      <c r="AJ1175">
        <v>0</v>
      </c>
      <c r="AK1175">
        <v>12</v>
      </c>
      <c r="AL1175">
        <v>0</v>
      </c>
      <c r="AM1175">
        <v>0</v>
      </c>
      <c r="AN1175">
        <v>1</v>
      </c>
      <c r="AO1175">
        <v>0.86868000000000001</v>
      </c>
      <c r="AP1175">
        <v>0</v>
      </c>
      <c r="AQ1175">
        <v>1</v>
      </c>
      <c r="AR1175" t="s">
        <v>95</v>
      </c>
      <c r="AS1175" t="s">
        <v>95</v>
      </c>
      <c r="AT1175" t="s">
        <v>95</v>
      </c>
      <c r="AU1175" t="s">
        <v>95</v>
      </c>
      <c r="AV1175" t="s">
        <v>95</v>
      </c>
      <c r="AW1175" t="s">
        <v>95</v>
      </c>
      <c r="AX1175" t="s">
        <v>95</v>
      </c>
      <c r="AY1175" t="s">
        <v>95</v>
      </c>
      <c r="AZ1175" t="s">
        <v>95</v>
      </c>
      <c r="BA1175" t="s">
        <v>95</v>
      </c>
      <c r="BB1175" t="s">
        <v>95</v>
      </c>
      <c r="BC1175" t="s">
        <v>95</v>
      </c>
      <c r="BD1175" t="s">
        <v>95</v>
      </c>
      <c r="BI1175">
        <v>0</v>
      </c>
      <c r="BJ1175" t="s">
        <v>137</v>
      </c>
      <c r="BK1175" t="s">
        <v>180</v>
      </c>
      <c r="BL1175">
        <v>1</v>
      </c>
      <c r="BM1175">
        <v>1</v>
      </c>
      <c r="BN1175">
        <v>0</v>
      </c>
      <c r="BO1175">
        <v>0</v>
      </c>
      <c r="BP1175">
        <v>0</v>
      </c>
      <c r="BQ1175">
        <v>0</v>
      </c>
      <c r="BY1175">
        <v>1295</v>
      </c>
      <c r="CG1175" s="4">
        <v>1</v>
      </c>
      <c r="CH1175" s="4">
        <v>1</v>
      </c>
      <c r="CI1175" s="5">
        <v>0</v>
      </c>
      <c r="CJ1175" s="5">
        <v>0</v>
      </c>
      <c r="CK1175" s="5">
        <v>0</v>
      </c>
      <c r="CL1175" s="5">
        <v>0</v>
      </c>
    </row>
    <row r="1176" spans="1:90" hidden="1" x14ac:dyDescent="0.2">
      <c r="A1176" t="s">
        <v>1977</v>
      </c>
      <c r="B1176" t="s">
        <v>1944</v>
      </c>
      <c r="C1176" t="s">
        <v>147</v>
      </c>
      <c r="D1176">
        <v>3.5</v>
      </c>
      <c r="E1176" t="s">
        <v>317</v>
      </c>
      <c r="F1176" t="s">
        <v>353</v>
      </c>
      <c r="G1176" t="s">
        <v>354</v>
      </c>
      <c r="H1176" t="s">
        <v>1948</v>
      </c>
      <c r="I1176">
        <v>0.37778</v>
      </c>
      <c r="J1176">
        <v>9.1129000000000002E-3</v>
      </c>
      <c r="K1176">
        <v>8.5483000000000003E-2</v>
      </c>
      <c r="L1176">
        <v>2016.3</v>
      </c>
      <c r="M1176">
        <v>11.632</v>
      </c>
      <c r="N1176">
        <v>4.8569000000000004</v>
      </c>
      <c r="O1176">
        <v>1553.3</v>
      </c>
      <c r="P1176" s="1">
        <v>157630</v>
      </c>
      <c r="Q1176">
        <v>-170.3</v>
      </c>
      <c r="R1176">
        <v>0.94613000000000003</v>
      </c>
      <c r="S1176">
        <v>0.94208999999999998</v>
      </c>
      <c r="T1176">
        <v>0.33771000000000001</v>
      </c>
      <c r="U1176">
        <v>0.1769</v>
      </c>
      <c r="V1176">
        <v>-0.29885</v>
      </c>
      <c r="W1176">
        <v>-0.36220999999999998</v>
      </c>
      <c r="X1176">
        <v>1.6583000000000001</v>
      </c>
      <c r="Y1176">
        <v>0.79544999999999999</v>
      </c>
      <c r="Z1176">
        <v>0.55652000000000001</v>
      </c>
      <c r="AA1176">
        <v>0.53488999999999998</v>
      </c>
      <c r="AB1176">
        <v>0.96899000000000002</v>
      </c>
      <c r="AC1176">
        <v>0.80244000000000004</v>
      </c>
      <c r="AD1176">
        <v>44</v>
      </c>
      <c r="AE1176">
        <v>12</v>
      </c>
      <c r="AF1176">
        <v>1.0295000000000001</v>
      </c>
      <c r="AG1176">
        <v>0.20588999999999999</v>
      </c>
      <c r="AH1176">
        <v>0.82357000000000002</v>
      </c>
      <c r="AI1176">
        <v>12</v>
      </c>
      <c r="AJ1176">
        <v>0</v>
      </c>
      <c r="AK1176">
        <v>11</v>
      </c>
      <c r="AL1176">
        <v>0</v>
      </c>
      <c r="AM1176">
        <v>0</v>
      </c>
      <c r="AN1176">
        <v>1</v>
      </c>
      <c r="AO1176">
        <v>0.85124</v>
      </c>
      <c r="AP1176">
        <v>0</v>
      </c>
      <c r="AQ1176">
        <v>1</v>
      </c>
      <c r="AR1176" t="s">
        <v>95</v>
      </c>
      <c r="AS1176" t="s">
        <v>95</v>
      </c>
      <c r="AT1176" t="s">
        <v>95</v>
      </c>
      <c r="AU1176" t="s">
        <v>95</v>
      </c>
      <c r="AV1176" t="s">
        <v>95</v>
      </c>
      <c r="AW1176" t="s">
        <v>95</v>
      </c>
      <c r="AX1176" t="s">
        <v>95</v>
      </c>
      <c r="AY1176" t="s">
        <v>95</v>
      </c>
      <c r="AZ1176" t="s">
        <v>95</v>
      </c>
      <c r="BA1176" t="s">
        <v>95</v>
      </c>
      <c r="BB1176" t="s">
        <v>95</v>
      </c>
      <c r="BC1176" t="s">
        <v>94</v>
      </c>
      <c r="BD1176" t="s">
        <v>94</v>
      </c>
      <c r="BH1176" t="s">
        <v>341</v>
      </c>
      <c r="BI1176">
        <v>1</v>
      </c>
      <c r="BJ1176" t="s">
        <v>97</v>
      </c>
      <c r="BK1176" t="s">
        <v>138</v>
      </c>
      <c r="BL1176">
        <v>0</v>
      </c>
      <c r="BM1176">
        <v>0</v>
      </c>
      <c r="BN1176">
        <v>0</v>
      </c>
      <c r="BO1176">
        <v>0</v>
      </c>
      <c r="BP1176">
        <v>0</v>
      </c>
      <c r="BQ1176">
        <v>0</v>
      </c>
      <c r="BY1176">
        <v>1296</v>
      </c>
      <c r="CG1176" s="4">
        <v>0</v>
      </c>
      <c r="CH1176" s="4">
        <v>0</v>
      </c>
      <c r="CI1176" s="5">
        <v>0</v>
      </c>
      <c r="CJ1176" s="5">
        <v>0</v>
      </c>
      <c r="CK1176" s="5">
        <v>0</v>
      </c>
      <c r="CL1176" s="5">
        <v>0</v>
      </c>
    </row>
    <row r="1177" spans="1:90" hidden="1" x14ac:dyDescent="0.2">
      <c r="A1177" t="s">
        <v>1978</v>
      </c>
      <c r="B1177" t="s">
        <v>1944</v>
      </c>
      <c r="C1177" t="s">
        <v>147</v>
      </c>
      <c r="D1177">
        <v>3.5</v>
      </c>
      <c r="E1177" t="s">
        <v>317</v>
      </c>
      <c r="F1177" t="s">
        <v>356</v>
      </c>
      <c r="G1177" t="s">
        <v>357</v>
      </c>
      <c r="H1177" t="s">
        <v>1948</v>
      </c>
      <c r="I1177">
        <v>1.4218999999999999</v>
      </c>
      <c r="J1177">
        <v>0.27381</v>
      </c>
      <c r="K1177">
        <v>13.433999999999999</v>
      </c>
      <c r="L1177">
        <v>2020.1</v>
      </c>
      <c r="M1177">
        <v>3.0905999999999998</v>
      </c>
      <c r="N1177">
        <v>1140.0999999999999</v>
      </c>
      <c r="O1177" s="1">
        <v>3.9110000000000003E-6</v>
      </c>
      <c r="P1177">
        <v>1952.2</v>
      </c>
      <c r="Q1177">
        <v>-26781</v>
      </c>
      <c r="R1177">
        <v>0.99477000000000004</v>
      </c>
      <c r="S1177">
        <v>0.99438000000000004</v>
      </c>
      <c r="T1177">
        <v>22.138999999999999</v>
      </c>
      <c r="U1177">
        <v>8.5158000000000005</v>
      </c>
      <c r="V1177">
        <v>0.90622999999999998</v>
      </c>
      <c r="W1177">
        <v>0.90176999999999996</v>
      </c>
      <c r="X1177">
        <v>93.716999999999999</v>
      </c>
      <c r="Y1177">
        <v>45.052</v>
      </c>
      <c r="Z1177">
        <v>0.32496000000000003</v>
      </c>
      <c r="AA1177">
        <v>0.29282000000000002</v>
      </c>
      <c r="AB1177">
        <v>251.45</v>
      </c>
      <c r="AC1177">
        <v>182.31</v>
      </c>
      <c r="AD1177">
        <v>45</v>
      </c>
      <c r="AE1177">
        <v>13</v>
      </c>
      <c r="AF1177">
        <v>0.97050000000000003</v>
      </c>
      <c r="AG1177">
        <v>1.7543000000000001E-3</v>
      </c>
      <c r="AH1177">
        <v>0.96875</v>
      </c>
      <c r="AI1177">
        <v>13</v>
      </c>
      <c r="AJ1177">
        <v>0</v>
      </c>
      <c r="AK1177">
        <v>12</v>
      </c>
      <c r="AL1177">
        <v>0</v>
      </c>
      <c r="AM1177">
        <v>0</v>
      </c>
      <c r="AN1177">
        <v>1</v>
      </c>
      <c r="AO1177">
        <v>0.83597999999999995</v>
      </c>
      <c r="AP1177">
        <v>0</v>
      </c>
      <c r="AQ1177">
        <v>0</v>
      </c>
      <c r="AR1177" t="s">
        <v>95</v>
      </c>
      <c r="AS1177" t="s">
        <v>95</v>
      </c>
      <c r="AT1177" t="s">
        <v>95</v>
      </c>
      <c r="AU1177" t="s">
        <v>95</v>
      </c>
      <c r="AV1177" t="s">
        <v>95</v>
      </c>
      <c r="AW1177" t="s">
        <v>95</v>
      </c>
      <c r="AX1177" t="s">
        <v>95</v>
      </c>
      <c r="AY1177" t="s">
        <v>95</v>
      </c>
      <c r="AZ1177" t="s">
        <v>95</v>
      </c>
      <c r="BA1177" t="s">
        <v>95</v>
      </c>
      <c r="BB1177" t="s">
        <v>95</v>
      </c>
      <c r="BC1177" t="s">
        <v>96</v>
      </c>
      <c r="BD1177" t="s">
        <v>95</v>
      </c>
      <c r="BI1177">
        <v>0</v>
      </c>
      <c r="BJ1177" t="s">
        <v>137</v>
      </c>
      <c r="BK1177" t="s">
        <v>180</v>
      </c>
      <c r="BL1177">
        <v>1</v>
      </c>
      <c r="BM1177">
        <v>1</v>
      </c>
      <c r="BN1177">
        <v>0</v>
      </c>
      <c r="BO1177">
        <v>0</v>
      </c>
      <c r="BP1177">
        <v>0</v>
      </c>
      <c r="BQ1177">
        <v>0</v>
      </c>
      <c r="BY1177">
        <v>1297</v>
      </c>
      <c r="CG1177" s="4">
        <v>1</v>
      </c>
      <c r="CH1177" s="4">
        <v>1</v>
      </c>
      <c r="CI1177" s="5">
        <v>0</v>
      </c>
      <c r="CJ1177" s="5">
        <v>0</v>
      </c>
      <c r="CK1177" s="5">
        <v>0</v>
      </c>
      <c r="CL1177" s="5">
        <v>0</v>
      </c>
    </row>
    <row r="1178" spans="1:90" hidden="1" x14ac:dyDescent="0.2">
      <c r="A1178" t="s">
        <v>1979</v>
      </c>
      <c r="B1178" t="s">
        <v>1944</v>
      </c>
      <c r="C1178" t="s">
        <v>147</v>
      </c>
      <c r="D1178">
        <v>3.5</v>
      </c>
      <c r="E1178" t="s">
        <v>317</v>
      </c>
      <c r="F1178" t="s">
        <v>359</v>
      </c>
      <c r="G1178" t="s">
        <v>360</v>
      </c>
      <c r="H1178" t="s">
        <v>1948</v>
      </c>
      <c r="I1178">
        <v>0.78663000000000005</v>
      </c>
      <c r="J1178">
        <v>0.78661000000000003</v>
      </c>
      <c r="K1178">
        <v>2.9980000000000002</v>
      </c>
      <c r="L1178">
        <v>2036</v>
      </c>
      <c r="M1178">
        <v>5.5864000000000003</v>
      </c>
      <c r="N1178" s="1">
        <v>67190000</v>
      </c>
      <c r="O1178">
        <v>8.5169000000000009E-3</v>
      </c>
      <c r="P1178">
        <v>2007</v>
      </c>
      <c r="Q1178">
        <v>-5975.1</v>
      </c>
      <c r="R1178">
        <v>0.98290999999999995</v>
      </c>
      <c r="S1178">
        <v>0.98157000000000005</v>
      </c>
      <c r="T1178">
        <v>11.098000000000001</v>
      </c>
      <c r="U1178">
        <v>3.0409999999999999</v>
      </c>
      <c r="V1178">
        <v>0.98290999999999995</v>
      </c>
      <c r="W1178">
        <v>0.98204000000000002</v>
      </c>
      <c r="X1178">
        <v>11.098000000000001</v>
      </c>
      <c r="Y1178">
        <v>3.0411000000000001</v>
      </c>
      <c r="Z1178">
        <v>0.1832</v>
      </c>
      <c r="AA1178">
        <v>0.14130999999999999</v>
      </c>
      <c r="AB1178">
        <v>76.73</v>
      </c>
      <c r="AC1178">
        <v>41.564999999999998</v>
      </c>
      <c r="AD1178">
        <v>42</v>
      </c>
      <c r="AE1178">
        <v>9</v>
      </c>
      <c r="AF1178" s="1">
        <v>7.5885999999999996E-6</v>
      </c>
      <c r="AG1178" s="1">
        <v>5.3661999999999999E-9</v>
      </c>
      <c r="AH1178" s="1">
        <v>7.5831999999999997E-6</v>
      </c>
      <c r="AI1178">
        <v>10</v>
      </c>
      <c r="AJ1178">
        <v>0</v>
      </c>
      <c r="AK1178">
        <v>8</v>
      </c>
      <c r="AL1178">
        <v>0</v>
      </c>
      <c r="AM1178">
        <v>1</v>
      </c>
      <c r="AN1178">
        <v>1</v>
      </c>
      <c r="AO1178">
        <v>0.41887999999999997</v>
      </c>
      <c r="AP1178">
        <v>0</v>
      </c>
      <c r="AQ1178">
        <v>0</v>
      </c>
      <c r="AR1178" t="s">
        <v>95</v>
      </c>
      <c r="AS1178" t="s">
        <v>95</v>
      </c>
      <c r="AT1178" t="s">
        <v>95</v>
      </c>
      <c r="AU1178" t="s">
        <v>94</v>
      </c>
      <c r="AV1178" t="s">
        <v>95</v>
      </c>
      <c r="AW1178" t="s">
        <v>94</v>
      </c>
      <c r="AX1178" t="s">
        <v>94</v>
      </c>
      <c r="AY1178" t="s">
        <v>94</v>
      </c>
      <c r="AZ1178" t="s">
        <v>94</v>
      </c>
      <c r="BA1178" t="s">
        <v>94</v>
      </c>
      <c r="BB1178" t="s">
        <v>94</v>
      </c>
      <c r="BC1178" t="s">
        <v>94</v>
      </c>
      <c r="BD1178" t="s">
        <v>94</v>
      </c>
      <c r="BH1178" t="s">
        <v>341</v>
      </c>
      <c r="BI1178">
        <v>1</v>
      </c>
      <c r="BJ1178" t="s">
        <v>97</v>
      </c>
      <c r="BK1178" t="s">
        <v>138</v>
      </c>
      <c r="BL1178">
        <v>0</v>
      </c>
      <c r="BM1178">
        <v>0</v>
      </c>
      <c r="BN1178">
        <v>0</v>
      </c>
      <c r="BO1178">
        <v>0</v>
      </c>
      <c r="BP1178">
        <v>0</v>
      </c>
      <c r="BQ1178">
        <v>0</v>
      </c>
      <c r="BY1178">
        <v>1298</v>
      </c>
      <c r="CG1178" s="4">
        <v>0</v>
      </c>
      <c r="CH1178" s="4">
        <v>0</v>
      </c>
      <c r="CI1178" s="5">
        <v>0</v>
      </c>
      <c r="CJ1178" s="5">
        <v>0</v>
      </c>
      <c r="CK1178" s="5">
        <v>0</v>
      </c>
      <c r="CL1178" s="5">
        <v>0</v>
      </c>
    </row>
    <row r="1179" spans="1:90" hidden="1" x14ac:dyDescent="0.2">
      <c r="A1179" t="s">
        <v>1980</v>
      </c>
      <c r="B1179" t="s">
        <v>1944</v>
      </c>
      <c r="C1179" t="s">
        <v>147</v>
      </c>
      <c r="D1179">
        <v>3.5</v>
      </c>
      <c r="E1179" t="s">
        <v>317</v>
      </c>
      <c r="F1179" t="s">
        <v>362</v>
      </c>
      <c r="G1179" t="s">
        <v>357</v>
      </c>
      <c r="H1179" t="s">
        <v>1948</v>
      </c>
      <c r="I1179">
        <v>1.4255</v>
      </c>
      <c r="J1179">
        <v>0.27645999999999998</v>
      </c>
      <c r="K1179">
        <v>14.218</v>
      </c>
      <c r="L1179">
        <v>2020.2</v>
      </c>
      <c r="M1179">
        <v>3.0828000000000002</v>
      </c>
      <c r="N1179">
        <v>1215.3</v>
      </c>
      <c r="O1179" s="1">
        <v>3.4765999999999999E-6</v>
      </c>
      <c r="P1179">
        <v>1952.2</v>
      </c>
      <c r="Q1179">
        <v>-28344</v>
      </c>
      <c r="R1179">
        <v>0.99460000000000004</v>
      </c>
      <c r="S1179">
        <v>0.99419999999999997</v>
      </c>
      <c r="T1179">
        <v>23.856999999999999</v>
      </c>
      <c r="U1179">
        <v>8.9712999999999994</v>
      </c>
      <c r="V1179">
        <v>0.90866000000000002</v>
      </c>
      <c r="W1179">
        <v>0.90430999999999995</v>
      </c>
      <c r="X1179">
        <v>98.102000000000004</v>
      </c>
      <c r="Y1179">
        <v>47.482999999999997</v>
      </c>
      <c r="Z1179">
        <v>0.32357999999999998</v>
      </c>
      <c r="AA1179">
        <v>0.29137000000000002</v>
      </c>
      <c r="AB1179">
        <v>266.97000000000003</v>
      </c>
      <c r="AC1179">
        <v>192.95</v>
      </c>
      <c r="AD1179">
        <v>45</v>
      </c>
      <c r="AE1179">
        <v>13</v>
      </c>
      <c r="AF1179">
        <v>0.97363999999999995</v>
      </c>
      <c r="AG1179">
        <v>1.6456000000000001E-3</v>
      </c>
      <c r="AH1179">
        <v>0.97199999999999998</v>
      </c>
      <c r="AI1179">
        <v>13</v>
      </c>
      <c r="AJ1179">
        <v>0</v>
      </c>
      <c r="AK1179">
        <v>12</v>
      </c>
      <c r="AL1179">
        <v>0</v>
      </c>
      <c r="AM1179">
        <v>0</v>
      </c>
      <c r="AN1179">
        <v>1</v>
      </c>
      <c r="AO1179">
        <v>0.83301999999999998</v>
      </c>
      <c r="AP1179">
        <v>0</v>
      </c>
      <c r="AQ1179">
        <v>0</v>
      </c>
      <c r="AR1179" t="s">
        <v>95</v>
      </c>
      <c r="AS1179" t="s">
        <v>95</v>
      </c>
      <c r="AT1179" t="s">
        <v>95</v>
      </c>
      <c r="AU1179" t="s">
        <v>95</v>
      </c>
      <c r="AV1179" t="s">
        <v>95</v>
      </c>
      <c r="AW1179" t="s">
        <v>95</v>
      </c>
      <c r="AX1179" t="s">
        <v>95</v>
      </c>
      <c r="AY1179" t="s">
        <v>95</v>
      </c>
      <c r="AZ1179" t="s">
        <v>95</v>
      </c>
      <c r="BA1179" t="s">
        <v>95</v>
      </c>
      <c r="BB1179" t="s">
        <v>95</v>
      </c>
      <c r="BC1179" t="s">
        <v>95</v>
      </c>
      <c r="BD1179" t="s">
        <v>95</v>
      </c>
      <c r="BI1179">
        <v>0</v>
      </c>
      <c r="BJ1179" t="s">
        <v>137</v>
      </c>
      <c r="BK1179" t="s">
        <v>180</v>
      </c>
      <c r="BL1179">
        <v>1</v>
      </c>
      <c r="BM1179">
        <v>1</v>
      </c>
      <c r="BN1179">
        <v>0</v>
      </c>
      <c r="BO1179">
        <v>0</v>
      </c>
      <c r="BP1179">
        <v>0</v>
      </c>
      <c r="BQ1179">
        <v>0</v>
      </c>
      <c r="BY1179">
        <v>1299</v>
      </c>
      <c r="CG1179" s="4">
        <v>1</v>
      </c>
      <c r="CH1179" s="4">
        <v>1</v>
      </c>
      <c r="CI1179" s="5">
        <v>0</v>
      </c>
      <c r="CJ1179" s="5">
        <v>0</v>
      </c>
      <c r="CK1179" s="5">
        <v>0</v>
      </c>
      <c r="CL1179" s="5">
        <v>0</v>
      </c>
    </row>
    <row r="1180" spans="1:90" hidden="1" x14ac:dyDescent="0.2">
      <c r="A1180" t="s">
        <v>1981</v>
      </c>
      <c r="B1180" t="s">
        <v>1944</v>
      </c>
      <c r="C1180" t="s">
        <v>147</v>
      </c>
      <c r="D1180">
        <v>3.5</v>
      </c>
      <c r="E1180" t="s">
        <v>317</v>
      </c>
      <c r="F1180" t="s">
        <v>364</v>
      </c>
      <c r="G1180" t="s">
        <v>360</v>
      </c>
      <c r="H1180" t="s">
        <v>1948</v>
      </c>
      <c r="I1180">
        <v>0.84543000000000001</v>
      </c>
      <c r="J1180">
        <v>0.84541999999999995</v>
      </c>
      <c r="K1180">
        <v>3.1741000000000001</v>
      </c>
      <c r="L1180">
        <v>2035.2</v>
      </c>
      <c r="M1180">
        <v>5.1978999999999997</v>
      </c>
      <c r="N1180" s="1">
        <v>86311000</v>
      </c>
      <c r="O1180" s="1">
        <v>3.0423999999999999E-5</v>
      </c>
      <c r="P1180">
        <v>2001.2</v>
      </c>
      <c r="Q1180">
        <v>-6326</v>
      </c>
      <c r="R1180">
        <v>0.98331999999999997</v>
      </c>
      <c r="S1180">
        <v>0.98199999999999998</v>
      </c>
      <c r="T1180">
        <v>11.797000000000001</v>
      </c>
      <c r="U1180">
        <v>2.9657</v>
      </c>
      <c r="V1180">
        <v>0.98331999999999997</v>
      </c>
      <c r="W1180">
        <v>0.98246999999999995</v>
      </c>
      <c r="X1180">
        <v>11.797000000000001</v>
      </c>
      <c r="Y1180">
        <v>2.9657</v>
      </c>
      <c r="Z1180">
        <v>0.17738999999999999</v>
      </c>
      <c r="AA1180">
        <v>0.13519999999999999</v>
      </c>
      <c r="AB1180">
        <v>82.849000000000004</v>
      </c>
      <c r="AC1180">
        <v>43.73</v>
      </c>
      <c r="AD1180">
        <v>42</v>
      </c>
      <c r="AE1180">
        <v>9</v>
      </c>
      <c r="AF1180" s="1">
        <v>6.4474000000000003E-6</v>
      </c>
      <c r="AG1180" s="1">
        <v>4.1774999999999997E-9</v>
      </c>
      <c r="AH1180" s="1">
        <v>6.4432999999999998E-6</v>
      </c>
      <c r="AI1180">
        <v>10</v>
      </c>
      <c r="AJ1180">
        <v>0</v>
      </c>
      <c r="AK1180">
        <v>8</v>
      </c>
      <c r="AL1180">
        <v>0</v>
      </c>
      <c r="AM1180">
        <v>1</v>
      </c>
      <c r="AN1180">
        <v>1</v>
      </c>
      <c r="AO1180">
        <v>0.39193</v>
      </c>
      <c r="AP1180">
        <v>0</v>
      </c>
      <c r="AQ1180">
        <v>0</v>
      </c>
      <c r="AR1180" t="s">
        <v>95</v>
      </c>
      <c r="AS1180" t="s">
        <v>95</v>
      </c>
      <c r="AT1180" t="s">
        <v>95</v>
      </c>
      <c r="AU1180" t="s">
        <v>94</v>
      </c>
      <c r="AV1180" t="s">
        <v>95</v>
      </c>
      <c r="AW1180" t="s">
        <v>94</v>
      </c>
      <c r="AX1180" t="s">
        <v>94</v>
      </c>
      <c r="AY1180" t="s">
        <v>94</v>
      </c>
      <c r="AZ1180" t="s">
        <v>94</v>
      </c>
      <c r="BA1180" t="s">
        <v>94</v>
      </c>
      <c r="BB1180" t="s">
        <v>94</v>
      </c>
      <c r="BC1180" t="s">
        <v>94</v>
      </c>
      <c r="BD1180" t="s">
        <v>94</v>
      </c>
      <c r="BH1180" t="s">
        <v>341</v>
      </c>
      <c r="BI1180">
        <v>1</v>
      </c>
      <c r="BJ1180" t="s">
        <v>97</v>
      </c>
      <c r="BK1180" t="s">
        <v>138</v>
      </c>
      <c r="BL1180">
        <v>0</v>
      </c>
      <c r="BM1180">
        <v>0</v>
      </c>
      <c r="BN1180">
        <v>0</v>
      </c>
      <c r="BO1180">
        <v>0</v>
      </c>
      <c r="BP1180">
        <v>0</v>
      </c>
      <c r="BQ1180">
        <v>0</v>
      </c>
      <c r="BY1180">
        <v>1300</v>
      </c>
      <c r="CG1180" s="4">
        <v>0</v>
      </c>
      <c r="CH1180" s="4">
        <v>0</v>
      </c>
      <c r="CI1180" s="5">
        <v>0</v>
      </c>
      <c r="CJ1180" s="5">
        <v>0</v>
      </c>
      <c r="CK1180" s="5">
        <v>0</v>
      </c>
      <c r="CL1180" s="5">
        <v>0</v>
      </c>
    </row>
    <row r="1181" spans="1:90" hidden="1" x14ac:dyDescent="0.2">
      <c r="A1181" t="s">
        <v>1982</v>
      </c>
      <c r="B1181" t="s">
        <v>1944</v>
      </c>
      <c r="C1181" t="s">
        <v>147</v>
      </c>
      <c r="D1181">
        <v>3.5</v>
      </c>
      <c r="E1181" t="s">
        <v>317</v>
      </c>
      <c r="F1181" t="s">
        <v>366</v>
      </c>
      <c r="G1181" t="s">
        <v>351</v>
      </c>
      <c r="H1181" t="s">
        <v>1948</v>
      </c>
      <c r="I1181">
        <v>0.38040000000000002</v>
      </c>
      <c r="J1181">
        <v>0.19577</v>
      </c>
      <c r="K1181">
        <v>0.87153999999999998</v>
      </c>
      <c r="L1181">
        <v>2020.1</v>
      </c>
      <c r="M1181">
        <v>11.552</v>
      </c>
      <c r="N1181">
        <v>74.802000000000007</v>
      </c>
      <c r="O1181">
        <v>5.9356999999999998</v>
      </c>
      <c r="P1181">
        <v>2011.5</v>
      </c>
      <c r="Q1181">
        <v>-1736.9</v>
      </c>
      <c r="R1181">
        <v>0.99758999999999998</v>
      </c>
      <c r="S1181">
        <v>0.99741000000000002</v>
      </c>
      <c r="T1181">
        <v>0.79664999999999997</v>
      </c>
      <c r="U1181">
        <v>0.42770999999999998</v>
      </c>
      <c r="V1181">
        <v>0.97655000000000003</v>
      </c>
      <c r="W1181">
        <v>0.97543999999999997</v>
      </c>
      <c r="X1181">
        <v>2.4834999999999998</v>
      </c>
      <c r="Y1181">
        <v>1.5821000000000001</v>
      </c>
      <c r="Z1181">
        <v>0.48698999999999998</v>
      </c>
      <c r="AA1181">
        <v>0.46256000000000003</v>
      </c>
      <c r="AB1181">
        <v>11.617000000000001</v>
      </c>
      <c r="AC1181">
        <v>9.1816999999999993</v>
      </c>
      <c r="AD1181">
        <v>45</v>
      </c>
      <c r="AE1181">
        <v>13</v>
      </c>
      <c r="AF1181">
        <v>0.80210999999999999</v>
      </c>
      <c r="AG1181">
        <v>2.6737E-2</v>
      </c>
      <c r="AH1181">
        <v>0.77537999999999996</v>
      </c>
      <c r="AI1181">
        <v>13</v>
      </c>
      <c r="AJ1181">
        <v>0</v>
      </c>
      <c r="AK1181">
        <v>12</v>
      </c>
      <c r="AL1181">
        <v>0</v>
      </c>
      <c r="AM1181">
        <v>0</v>
      </c>
      <c r="AN1181">
        <v>0</v>
      </c>
      <c r="AO1181">
        <v>0.86521999999999999</v>
      </c>
      <c r="AP1181">
        <v>0</v>
      </c>
      <c r="AQ1181">
        <v>1</v>
      </c>
      <c r="AR1181" t="s">
        <v>95</v>
      </c>
      <c r="AS1181" t="s">
        <v>95</v>
      </c>
      <c r="AT1181" t="s">
        <v>95</v>
      </c>
      <c r="AU1181" t="s">
        <v>95</v>
      </c>
      <c r="AV1181" t="s">
        <v>95</v>
      </c>
      <c r="AW1181" t="s">
        <v>95</v>
      </c>
      <c r="AX1181" t="s">
        <v>95</v>
      </c>
      <c r="AY1181" t="s">
        <v>95</v>
      </c>
      <c r="AZ1181" t="s">
        <v>95</v>
      </c>
      <c r="BA1181" t="s">
        <v>95</v>
      </c>
      <c r="BB1181" t="s">
        <v>95</v>
      </c>
      <c r="BC1181" t="s">
        <v>95</v>
      </c>
      <c r="BD1181" t="s">
        <v>95</v>
      </c>
      <c r="BI1181">
        <v>0</v>
      </c>
      <c r="BJ1181" t="s">
        <v>137</v>
      </c>
      <c r="BK1181" t="s">
        <v>180</v>
      </c>
      <c r="BL1181">
        <v>1</v>
      </c>
      <c r="BM1181">
        <v>1</v>
      </c>
      <c r="BN1181">
        <v>0</v>
      </c>
      <c r="BO1181">
        <v>0</v>
      </c>
      <c r="BP1181">
        <v>0</v>
      </c>
      <c r="BQ1181">
        <v>0</v>
      </c>
      <c r="BY1181">
        <v>1301</v>
      </c>
      <c r="CG1181" s="4">
        <v>1</v>
      </c>
      <c r="CH1181" s="4">
        <v>1</v>
      </c>
      <c r="CI1181" s="5">
        <v>0</v>
      </c>
      <c r="CJ1181" s="5">
        <v>0</v>
      </c>
      <c r="CK1181" s="5">
        <v>0</v>
      </c>
      <c r="CL1181" s="5">
        <v>0</v>
      </c>
    </row>
    <row r="1182" spans="1:90" hidden="1" x14ac:dyDescent="0.2">
      <c r="A1182" t="s">
        <v>1983</v>
      </c>
      <c r="B1182" t="s">
        <v>1944</v>
      </c>
      <c r="C1182" t="s">
        <v>147</v>
      </c>
      <c r="D1182">
        <v>3.5</v>
      </c>
      <c r="E1182" t="s">
        <v>317</v>
      </c>
      <c r="F1182" t="s">
        <v>368</v>
      </c>
      <c r="G1182" t="s">
        <v>354</v>
      </c>
      <c r="H1182" t="s">
        <v>1948</v>
      </c>
      <c r="I1182">
        <v>0.37733</v>
      </c>
      <c r="J1182">
        <v>1.3382E-2</v>
      </c>
      <c r="K1182">
        <v>0.13031999999999999</v>
      </c>
      <c r="L1182">
        <v>2016.5</v>
      </c>
      <c r="M1182">
        <v>11.646000000000001</v>
      </c>
      <c r="N1182">
        <v>8.2403999999999993</v>
      </c>
      <c r="O1182">
        <v>1552.4</v>
      </c>
      <c r="P1182" s="1">
        <v>157720</v>
      </c>
      <c r="Q1182">
        <v>-259.61</v>
      </c>
      <c r="R1182">
        <v>0.92162999999999995</v>
      </c>
      <c r="S1182">
        <v>0.91559999999999997</v>
      </c>
      <c r="T1182">
        <v>0.63300999999999996</v>
      </c>
      <c r="U1182">
        <v>0.32494000000000001</v>
      </c>
      <c r="V1182">
        <v>-0.26444000000000001</v>
      </c>
      <c r="W1182">
        <v>-0.32766000000000001</v>
      </c>
      <c r="X1182">
        <v>2.5427</v>
      </c>
      <c r="Y1182">
        <v>1.1628000000000001</v>
      </c>
      <c r="Z1182">
        <v>0.51154999999999995</v>
      </c>
      <c r="AA1182">
        <v>0.48712</v>
      </c>
      <c r="AB1182">
        <v>1.5803</v>
      </c>
      <c r="AC1182">
        <v>1.3028</v>
      </c>
      <c r="AD1182">
        <v>43</v>
      </c>
      <c r="AE1182">
        <v>11</v>
      </c>
      <c r="AF1182">
        <v>0.97082999999999997</v>
      </c>
      <c r="AG1182">
        <v>0.12135</v>
      </c>
      <c r="AH1182">
        <v>0.84948000000000001</v>
      </c>
      <c r="AI1182">
        <v>11</v>
      </c>
      <c r="AJ1182">
        <v>0</v>
      </c>
      <c r="AK1182">
        <v>6</v>
      </c>
      <c r="AL1182">
        <v>0</v>
      </c>
      <c r="AM1182">
        <v>1</v>
      </c>
      <c r="AN1182">
        <v>1</v>
      </c>
      <c r="AO1182">
        <v>0.82013999999999998</v>
      </c>
      <c r="AP1182">
        <v>0</v>
      </c>
      <c r="AQ1182">
        <v>1</v>
      </c>
      <c r="AR1182" t="s">
        <v>95</v>
      </c>
      <c r="AS1182" t="s">
        <v>95</v>
      </c>
      <c r="AT1182" t="s">
        <v>95</v>
      </c>
      <c r="AU1182" t="s">
        <v>95</v>
      </c>
      <c r="AV1182" t="s">
        <v>95</v>
      </c>
      <c r="AW1182" t="s">
        <v>95</v>
      </c>
      <c r="AX1182" t="s">
        <v>95</v>
      </c>
      <c r="AY1182" t="s">
        <v>95</v>
      </c>
      <c r="AZ1182" t="s">
        <v>95</v>
      </c>
      <c r="BA1182" t="s">
        <v>95</v>
      </c>
      <c r="BB1182" t="s">
        <v>95</v>
      </c>
      <c r="BC1182" t="s">
        <v>95</v>
      </c>
      <c r="BD1182" t="s">
        <v>95</v>
      </c>
      <c r="BH1182" t="s">
        <v>341</v>
      </c>
      <c r="BI1182">
        <v>1</v>
      </c>
      <c r="BJ1182" t="s">
        <v>97</v>
      </c>
      <c r="BK1182" t="s">
        <v>138</v>
      </c>
      <c r="BL1182">
        <v>0</v>
      </c>
      <c r="BM1182">
        <v>0</v>
      </c>
      <c r="BN1182">
        <v>0</v>
      </c>
      <c r="BO1182">
        <v>0</v>
      </c>
      <c r="BP1182">
        <v>0</v>
      </c>
      <c r="BQ1182">
        <v>0</v>
      </c>
      <c r="BY1182">
        <v>1302</v>
      </c>
      <c r="CG1182" s="4">
        <v>0</v>
      </c>
      <c r="CH1182" s="4">
        <v>0</v>
      </c>
      <c r="CI1182" s="5">
        <v>0</v>
      </c>
      <c r="CJ1182" s="5">
        <v>0</v>
      </c>
      <c r="CK1182" s="5">
        <v>0</v>
      </c>
      <c r="CL1182" s="5">
        <v>0</v>
      </c>
    </row>
    <row r="1183" spans="1:90" hidden="1" x14ac:dyDescent="0.2">
      <c r="A1183" t="s">
        <v>1984</v>
      </c>
      <c r="B1183" t="s">
        <v>1944</v>
      </c>
      <c r="C1183" t="s">
        <v>208</v>
      </c>
      <c r="D1183">
        <v>1.1000000000000001</v>
      </c>
      <c r="E1183" t="s">
        <v>169</v>
      </c>
      <c r="F1183" t="s">
        <v>1946</v>
      </c>
      <c r="G1183" t="s">
        <v>1947</v>
      </c>
      <c r="H1183" t="s">
        <v>1948</v>
      </c>
      <c r="J1183">
        <v>-3.5318000000000002E-2</v>
      </c>
      <c r="K1183">
        <v>-1.3512E-2</v>
      </c>
      <c r="O1183">
        <v>2.3268</v>
      </c>
      <c r="P1183">
        <v>1958.8</v>
      </c>
      <c r="Q1183">
        <v>27.553999999999998</v>
      </c>
      <c r="V1183">
        <v>0.99880999999999998</v>
      </c>
      <c r="W1183">
        <v>0.99822</v>
      </c>
      <c r="X1183">
        <v>3.3272000000000002E-3</v>
      </c>
      <c r="Y1183">
        <v>2.6248E-3</v>
      </c>
      <c r="Z1183">
        <v>0.98862000000000005</v>
      </c>
      <c r="AA1183">
        <v>0.98292999999999997</v>
      </c>
      <c r="AB1183">
        <v>1.0305E-2</v>
      </c>
      <c r="AC1183">
        <v>9.6792000000000007E-3</v>
      </c>
      <c r="AD1183">
        <v>7</v>
      </c>
      <c r="AE1183">
        <v>7</v>
      </c>
      <c r="AI1183">
        <v>21</v>
      </c>
      <c r="AJ1183">
        <v>6</v>
      </c>
      <c r="AK1183">
        <v>0</v>
      </c>
      <c r="AL1183">
        <v>0</v>
      </c>
      <c r="AM1183">
        <v>0</v>
      </c>
      <c r="AN1183">
        <v>0</v>
      </c>
      <c r="AO1183">
        <v>0.80208000000000002</v>
      </c>
      <c r="AP1183">
        <v>1</v>
      </c>
      <c r="AQ1183">
        <v>1</v>
      </c>
      <c r="AR1183" t="s">
        <v>96</v>
      </c>
      <c r="AS1183" t="s">
        <v>95</v>
      </c>
      <c r="AT1183" t="s">
        <v>95</v>
      </c>
      <c r="AU1183" t="s">
        <v>95</v>
      </c>
      <c r="AV1183" t="s">
        <v>95</v>
      </c>
      <c r="AW1183" t="s">
        <v>95</v>
      </c>
      <c r="AX1183" t="s">
        <v>95</v>
      </c>
      <c r="AY1183" t="s">
        <v>94</v>
      </c>
      <c r="AZ1183" t="s">
        <v>95</v>
      </c>
      <c r="BA1183" t="s">
        <v>96</v>
      </c>
      <c r="BB1183" t="s">
        <v>95</v>
      </c>
      <c r="BC1183" t="s">
        <v>94</v>
      </c>
      <c r="BD1183" t="s">
        <v>95</v>
      </c>
      <c r="BE1183">
        <v>1</v>
      </c>
      <c r="BH1183" t="s">
        <v>276</v>
      </c>
      <c r="BI1183">
        <v>0</v>
      </c>
      <c r="BJ1183" t="s">
        <v>133</v>
      </c>
      <c r="BK1183" t="s">
        <v>501</v>
      </c>
      <c r="BL1183">
        <v>1</v>
      </c>
      <c r="BM1183">
        <v>1</v>
      </c>
      <c r="BN1183">
        <v>0</v>
      </c>
      <c r="BO1183">
        <v>0</v>
      </c>
      <c r="BP1183">
        <v>0</v>
      </c>
      <c r="BQ1183">
        <v>0</v>
      </c>
      <c r="BY1183">
        <v>1303</v>
      </c>
      <c r="CG1183" s="4">
        <v>1</v>
      </c>
      <c r="CH1183" s="4">
        <v>1</v>
      </c>
      <c r="CI1183" s="5">
        <v>0</v>
      </c>
      <c r="CJ1183" s="5">
        <v>0</v>
      </c>
      <c r="CK1183" s="5">
        <v>0</v>
      </c>
      <c r="CL1183" s="5">
        <v>0</v>
      </c>
    </row>
    <row r="1184" spans="1:90" hidden="1" x14ac:dyDescent="0.2">
      <c r="A1184" t="s">
        <v>1985</v>
      </c>
      <c r="B1184" t="s">
        <v>1944</v>
      </c>
      <c r="C1184" t="s">
        <v>208</v>
      </c>
      <c r="D1184">
        <v>1.1000000000000001</v>
      </c>
      <c r="E1184" t="s">
        <v>169</v>
      </c>
      <c r="F1184" t="s">
        <v>1547</v>
      </c>
      <c r="G1184" t="s">
        <v>107</v>
      </c>
      <c r="H1184" t="s">
        <v>1948</v>
      </c>
      <c r="J1184">
        <v>-3.5318000000000002E-2</v>
      </c>
      <c r="K1184">
        <v>-1.3512E-2</v>
      </c>
      <c r="O1184">
        <v>2.3268</v>
      </c>
      <c r="P1184">
        <v>1958.8</v>
      </c>
      <c r="Q1184">
        <v>27.553999999999998</v>
      </c>
      <c r="V1184">
        <v>0.99880999999999998</v>
      </c>
      <c r="W1184">
        <v>0.99822</v>
      </c>
      <c r="X1184">
        <v>3.3272000000000002E-3</v>
      </c>
      <c r="Y1184">
        <v>2.6248E-3</v>
      </c>
      <c r="Z1184">
        <v>0.98862000000000005</v>
      </c>
      <c r="AA1184">
        <v>0.98292999999999997</v>
      </c>
      <c r="AB1184">
        <v>1.0305E-2</v>
      </c>
      <c r="AC1184">
        <v>9.6792000000000007E-3</v>
      </c>
      <c r="AD1184">
        <v>7</v>
      </c>
      <c r="AE1184">
        <v>7</v>
      </c>
      <c r="AI1184">
        <v>21</v>
      </c>
      <c r="AJ1184">
        <v>6</v>
      </c>
      <c r="AK1184">
        <v>0</v>
      </c>
      <c r="AL1184">
        <v>0</v>
      </c>
      <c r="AM1184">
        <v>0</v>
      </c>
      <c r="AN1184">
        <v>0</v>
      </c>
      <c r="AO1184">
        <v>0.80208000000000002</v>
      </c>
      <c r="AP1184">
        <v>1</v>
      </c>
      <c r="AQ1184">
        <v>1</v>
      </c>
      <c r="AR1184" t="s">
        <v>96</v>
      </c>
      <c r="AS1184" t="s">
        <v>95</v>
      </c>
      <c r="AT1184" t="s">
        <v>95</v>
      </c>
      <c r="AU1184" t="s">
        <v>95</v>
      </c>
      <c r="AV1184" t="s">
        <v>95</v>
      </c>
      <c r="AW1184" t="s">
        <v>95</v>
      </c>
      <c r="AX1184" t="s">
        <v>95</v>
      </c>
      <c r="AY1184" t="s">
        <v>94</v>
      </c>
      <c r="AZ1184" t="s">
        <v>95</v>
      </c>
      <c r="BA1184" t="s">
        <v>96</v>
      </c>
      <c r="BB1184" t="s">
        <v>95</v>
      </c>
      <c r="BC1184" t="s">
        <v>94</v>
      </c>
      <c r="BD1184" t="s">
        <v>95</v>
      </c>
      <c r="BH1184" t="s">
        <v>1950</v>
      </c>
      <c r="BI1184">
        <v>0</v>
      </c>
      <c r="BJ1184" t="s">
        <v>108</v>
      </c>
      <c r="BK1184" t="s">
        <v>109</v>
      </c>
      <c r="BL1184">
        <v>1</v>
      </c>
      <c r="BM1184">
        <v>1</v>
      </c>
      <c r="BN1184">
        <v>0</v>
      </c>
      <c r="BO1184">
        <v>1</v>
      </c>
      <c r="BP1184">
        <v>0</v>
      </c>
      <c r="BQ1184">
        <v>0</v>
      </c>
      <c r="BY1184">
        <v>1304</v>
      </c>
      <c r="CG1184" s="4">
        <v>1</v>
      </c>
      <c r="CH1184" s="4">
        <v>1</v>
      </c>
      <c r="CI1184" s="5">
        <v>0</v>
      </c>
      <c r="CJ1184" s="5">
        <v>1</v>
      </c>
      <c r="CK1184" s="5">
        <v>0</v>
      </c>
      <c r="CL1184" s="5">
        <v>0</v>
      </c>
    </row>
    <row r="1185" spans="1:90" hidden="1" x14ac:dyDescent="0.2">
      <c r="A1185" t="s">
        <v>1986</v>
      </c>
      <c r="B1185" t="s">
        <v>1944</v>
      </c>
      <c r="C1185" t="s">
        <v>208</v>
      </c>
      <c r="D1185">
        <v>2.2000000000000002</v>
      </c>
      <c r="E1185" t="s">
        <v>1006</v>
      </c>
      <c r="F1185" t="s">
        <v>1952</v>
      </c>
      <c r="G1185" t="s">
        <v>92</v>
      </c>
      <c r="H1185" t="s">
        <v>1948</v>
      </c>
      <c r="I1185">
        <v>-2.2334999999999998</v>
      </c>
      <c r="J1185">
        <v>4.4241000000000001E-4</v>
      </c>
      <c r="K1185">
        <v>-5.8214E-3</v>
      </c>
      <c r="L1185">
        <v>2021.8</v>
      </c>
      <c r="M1185">
        <v>-1.9675</v>
      </c>
      <c r="N1185">
        <v>0.13503000000000001</v>
      </c>
      <c r="O1185">
        <v>1555.6</v>
      </c>
      <c r="P1185" s="1">
        <v>157460</v>
      </c>
      <c r="Q1185">
        <v>11.862</v>
      </c>
      <c r="R1185">
        <v>0.97099999999999997</v>
      </c>
      <c r="S1185">
        <v>0.92749999999999999</v>
      </c>
      <c r="T1185">
        <v>5.4574999999999997E-3</v>
      </c>
      <c r="U1185">
        <v>3.4505E-3</v>
      </c>
      <c r="V1185">
        <v>-14.11</v>
      </c>
      <c r="W1185">
        <v>-24.183</v>
      </c>
      <c r="X1185">
        <v>0.12458</v>
      </c>
      <c r="Y1185">
        <v>0.12038</v>
      </c>
      <c r="Z1185">
        <v>0.38494</v>
      </c>
      <c r="AA1185">
        <v>-2.5096E-2</v>
      </c>
      <c r="AB1185">
        <v>2.5134E-2</v>
      </c>
      <c r="AC1185">
        <v>2.2089000000000001E-2</v>
      </c>
      <c r="AD1185">
        <v>6</v>
      </c>
      <c r="AE1185">
        <v>6</v>
      </c>
      <c r="AF1185">
        <v>1.0620000000000001</v>
      </c>
      <c r="AG1185">
        <v>0.36881999999999998</v>
      </c>
      <c r="AH1185">
        <v>0.69320000000000004</v>
      </c>
      <c r="AI1185">
        <v>11</v>
      </c>
      <c r="AJ1185">
        <v>4</v>
      </c>
      <c r="AK1185">
        <v>0</v>
      </c>
      <c r="AL1185">
        <v>1</v>
      </c>
      <c r="AM1185">
        <v>0</v>
      </c>
      <c r="AN1185">
        <v>1</v>
      </c>
      <c r="AO1185">
        <v>0.86431000000000002</v>
      </c>
      <c r="AP1185">
        <v>1</v>
      </c>
      <c r="AQ1185">
        <v>1</v>
      </c>
      <c r="AR1185" t="s">
        <v>95</v>
      </c>
      <c r="AS1185" t="s">
        <v>95</v>
      </c>
      <c r="AT1185" t="s">
        <v>95</v>
      </c>
      <c r="AU1185" t="s">
        <v>95</v>
      </c>
      <c r="AV1185" t="s">
        <v>95</v>
      </c>
      <c r="AW1185" t="s">
        <v>95</v>
      </c>
      <c r="AX1185" t="s">
        <v>95</v>
      </c>
      <c r="AY1185" t="s">
        <v>95</v>
      </c>
      <c r="AZ1185" t="s">
        <v>95</v>
      </c>
      <c r="BA1185" t="s">
        <v>95</v>
      </c>
      <c r="BB1185" t="s">
        <v>95</v>
      </c>
      <c r="BC1185" t="s">
        <v>95</v>
      </c>
      <c r="BD1185" t="s">
        <v>95</v>
      </c>
      <c r="BE1185">
        <v>1</v>
      </c>
      <c r="BI1185">
        <v>0</v>
      </c>
      <c r="BL1185">
        <v>1</v>
      </c>
      <c r="BM1185">
        <v>1</v>
      </c>
      <c r="BN1185">
        <v>0</v>
      </c>
      <c r="BO1185">
        <v>0</v>
      </c>
      <c r="BP1185">
        <v>0</v>
      </c>
      <c r="BQ1185">
        <v>1</v>
      </c>
      <c r="BY1185">
        <v>1305</v>
      </c>
      <c r="CG1185" s="4">
        <v>1</v>
      </c>
      <c r="CH1185" s="4">
        <v>1</v>
      </c>
      <c r="CI1185" s="5">
        <v>0</v>
      </c>
      <c r="CJ1185" s="5">
        <v>0</v>
      </c>
      <c r="CK1185" s="5">
        <v>0</v>
      </c>
      <c r="CL1185" s="5">
        <v>1</v>
      </c>
    </row>
    <row r="1186" spans="1:90" hidden="1" x14ac:dyDescent="0.2">
      <c r="A1186" t="s">
        <v>1987</v>
      </c>
      <c r="B1186" t="s">
        <v>1944</v>
      </c>
      <c r="C1186" t="s">
        <v>208</v>
      </c>
      <c r="D1186">
        <v>2.9</v>
      </c>
      <c r="E1186" t="s">
        <v>314</v>
      </c>
      <c r="F1186" t="s">
        <v>1954</v>
      </c>
      <c r="G1186" t="s">
        <v>1955</v>
      </c>
      <c r="H1186" t="s">
        <v>1948</v>
      </c>
      <c r="I1186">
        <v>-8.6631E-2</v>
      </c>
      <c r="J1186">
        <v>-1.1831E-2</v>
      </c>
      <c r="K1186">
        <v>-0.13269</v>
      </c>
      <c r="L1186">
        <v>2017.7</v>
      </c>
      <c r="M1186">
        <v>-50.725999999999999</v>
      </c>
      <c r="N1186">
        <v>12.884</v>
      </c>
      <c r="O1186">
        <v>12.231999999999999</v>
      </c>
      <c r="P1186">
        <v>1985.1</v>
      </c>
      <c r="Q1186">
        <v>275.66000000000003</v>
      </c>
      <c r="R1186">
        <v>0.93178000000000005</v>
      </c>
      <c r="S1186">
        <v>0.92473000000000005</v>
      </c>
      <c r="T1186">
        <v>0.35579</v>
      </c>
      <c r="U1186">
        <v>0.30875000000000002</v>
      </c>
      <c r="V1186">
        <v>0.83050000000000002</v>
      </c>
      <c r="W1186">
        <v>0.81920000000000004</v>
      </c>
      <c r="X1186">
        <v>0.56083000000000005</v>
      </c>
      <c r="Y1186">
        <v>0.48266999999999999</v>
      </c>
      <c r="Z1186">
        <v>0.86024</v>
      </c>
      <c r="AA1186">
        <v>0.85092000000000001</v>
      </c>
      <c r="AB1186">
        <v>0.50926000000000005</v>
      </c>
      <c r="AC1186">
        <v>0.42513000000000001</v>
      </c>
      <c r="AD1186">
        <v>33</v>
      </c>
      <c r="AE1186">
        <v>33</v>
      </c>
      <c r="AF1186">
        <v>0.95469000000000004</v>
      </c>
      <c r="AG1186">
        <v>0.63646000000000003</v>
      </c>
      <c r="AH1186">
        <v>0.31823000000000001</v>
      </c>
      <c r="AI1186">
        <v>33</v>
      </c>
      <c r="AJ1186">
        <v>26</v>
      </c>
      <c r="AK1186">
        <v>0</v>
      </c>
      <c r="AL1186">
        <v>1</v>
      </c>
      <c r="AM1186">
        <v>0</v>
      </c>
      <c r="AN1186">
        <v>0</v>
      </c>
      <c r="AO1186">
        <v>0.97414999999999996</v>
      </c>
      <c r="AP1186">
        <v>0</v>
      </c>
      <c r="AQ1186">
        <v>1</v>
      </c>
      <c r="AR1186" t="s">
        <v>95</v>
      </c>
      <c r="AS1186" t="s">
        <v>95</v>
      </c>
      <c r="AT1186" t="s">
        <v>95</v>
      </c>
      <c r="AU1186" t="s">
        <v>95</v>
      </c>
      <c r="AV1186" t="s">
        <v>95</v>
      </c>
      <c r="AW1186" t="s">
        <v>95</v>
      </c>
      <c r="AX1186" t="s">
        <v>95</v>
      </c>
      <c r="AY1186" t="s">
        <v>95</v>
      </c>
      <c r="AZ1186" t="s">
        <v>95</v>
      </c>
      <c r="BA1186" t="s">
        <v>95</v>
      </c>
      <c r="BB1186" t="s">
        <v>95</v>
      </c>
      <c r="BC1186" t="s">
        <v>95</v>
      </c>
      <c r="BD1186" t="s">
        <v>95</v>
      </c>
      <c r="BE1186">
        <v>2</v>
      </c>
      <c r="BF1186" t="s">
        <v>1988</v>
      </c>
      <c r="BI1186">
        <v>0</v>
      </c>
      <c r="BL1186">
        <v>1</v>
      </c>
      <c r="BM1186">
        <v>1</v>
      </c>
      <c r="BN1186">
        <v>0</v>
      </c>
      <c r="BO1186">
        <v>0</v>
      </c>
      <c r="BP1186">
        <v>0</v>
      </c>
      <c r="BQ1186">
        <v>1</v>
      </c>
      <c r="BY1186">
        <v>1306</v>
      </c>
      <c r="CG1186" s="4">
        <v>1</v>
      </c>
      <c r="CH1186" s="4">
        <v>1</v>
      </c>
      <c r="CI1186" s="5">
        <v>0</v>
      </c>
      <c r="CJ1186" s="5">
        <v>0</v>
      </c>
      <c r="CK1186" s="5">
        <v>0</v>
      </c>
      <c r="CL1186" s="5">
        <v>1</v>
      </c>
    </row>
    <row r="1187" spans="1:90" hidden="1" x14ac:dyDescent="0.2">
      <c r="A1187" t="s">
        <v>1989</v>
      </c>
      <c r="B1187" t="s">
        <v>1944</v>
      </c>
      <c r="C1187" t="s">
        <v>208</v>
      </c>
      <c r="D1187">
        <v>4.0999999999999996</v>
      </c>
      <c r="E1187" t="s">
        <v>129</v>
      </c>
      <c r="F1187" t="s">
        <v>130</v>
      </c>
      <c r="G1187" t="s">
        <v>131</v>
      </c>
      <c r="H1187" t="s">
        <v>1948</v>
      </c>
      <c r="I1187">
        <v>-0.61117999999999995</v>
      </c>
      <c r="J1187">
        <v>-8.3724999999999994E-2</v>
      </c>
      <c r="K1187">
        <v>-4.1059999999999999</v>
      </c>
      <c r="L1187">
        <v>2014.3</v>
      </c>
      <c r="M1187">
        <v>-7.1901000000000002</v>
      </c>
      <c r="N1187">
        <v>69.853999999999999</v>
      </c>
      <c r="O1187">
        <v>66.525000000000006</v>
      </c>
      <c r="P1187">
        <v>2006</v>
      </c>
      <c r="Q1187">
        <v>8306.5</v>
      </c>
      <c r="R1187">
        <v>0.72916999999999998</v>
      </c>
      <c r="S1187">
        <v>0.68137999999999999</v>
      </c>
      <c r="T1187">
        <v>16.853999999999999</v>
      </c>
      <c r="U1187">
        <v>10.015000000000001</v>
      </c>
      <c r="V1187">
        <v>0.47093000000000002</v>
      </c>
      <c r="W1187">
        <v>0.41214000000000001</v>
      </c>
      <c r="X1187">
        <v>23.556999999999999</v>
      </c>
      <c r="Y1187">
        <v>17.917999999999999</v>
      </c>
      <c r="Z1187">
        <v>0.58938000000000001</v>
      </c>
      <c r="AA1187">
        <v>0.54374999999999996</v>
      </c>
      <c r="AB1187">
        <v>20.753</v>
      </c>
      <c r="AC1187">
        <v>13.923999999999999</v>
      </c>
      <c r="AD1187">
        <v>21</v>
      </c>
      <c r="AE1187">
        <v>20</v>
      </c>
      <c r="AF1187">
        <v>1.4316</v>
      </c>
      <c r="AG1187">
        <v>1.6392E-2</v>
      </c>
      <c r="AH1187">
        <v>1.4152</v>
      </c>
      <c r="AI1187">
        <v>21</v>
      </c>
      <c r="AJ1187">
        <v>16</v>
      </c>
      <c r="AK1187">
        <v>2</v>
      </c>
      <c r="AL1187">
        <v>1</v>
      </c>
      <c r="AM1187">
        <v>0</v>
      </c>
      <c r="AN1187">
        <v>1</v>
      </c>
      <c r="AO1187">
        <v>0.94481000000000004</v>
      </c>
      <c r="AP1187">
        <v>0</v>
      </c>
      <c r="AQ1187">
        <v>1</v>
      </c>
      <c r="AR1187" t="s">
        <v>95</v>
      </c>
      <c r="AS1187" t="s">
        <v>95</v>
      </c>
      <c r="AT1187" t="s">
        <v>95</v>
      </c>
      <c r="AU1187" t="s">
        <v>94</v>
      </c>
      <c r="AV1187" t="s">
        <v>94</v>
      </c>
      <c r="AW1187" t="s">
        <v>94</v>
      </c>
      <c r="AX1187" t="s">
        <v>95</v>
      </c>
      <c r="AY1187" t="s">
        <v>95</v>
      </c>
      <c r="AZ1187" t="s">
        <v>95</v>
      </c>
      <c r="BA1187" t="s">
        <v>94</v>
      </c>
      <c r="BB1187" t="s">
        <v>94</v>
      </c>
      <c r="BC1187" t="s">
        <v>94</v>
      </c>
      <c r="BD1187" t="s">
        <v>94</v>
      </c>
      <c r="BH1187" t="s">
        <v>1990</v>
      </c>
      <c r="BI1187">
        <v>0</v>
      </c>
      <c r="BJ1187" t="s">
        <v>132</v>
      </c>
      <c r="BK1187" t="s">
        <v>133</v>
      </c>
      <c r="BL1187">
        <v>1</v>
      </c>
      <c r="BM1187">
        <v>1</v>
      </c>
      <c r="BN1187">
        <v>0</v>
      </c>
      <c r="BO1187">
        <v>0</v>
      </c>
      <c r="BP1187">
        <v>0</v>
      </c>
      <c r="BQ1187">
        <v>0</v>
      </c>
      <c r="BY1187">
        <v>1307</v>
      </c>
      <c r="CG1187" s="4">
        <v>1</v>
      </c>
      <c r="CH1187" s="4">
        <v>1</v>
      </c>
      <c r="CI1187" s="5">
        <v>0</v>
      </c>
      <c r="CJ1187" s="5">
        <v>0</v>
      </c>
      <c r="CK1187" s="5">
        <v>0</v>
      </c>
      <c r="CL1187" s="5">
        <v>0</v>
      </c>
    </row>
    <row r="1188" spans="1:90" hidden="1" x14ac:dyDescent="0.2">
      <c r="A1188" t="s">
        <v>1991</v>
      </c>
      <c r="B1188" t="s">
        <v>1944</v>
      </c>
      <c r="C1188" t="s">
        <v>208</v>
      </c>
      <c r="D1188">
        <v>4.0999999999999996</v>
      </c>
      <c r="E1188" t="s">
        <v>129</v>
      </c>
      <c r="F1188" t="s">
        <v>135</v>
      </c>
      <c r="G1188" t="s">
        <v>136</v>
      </c>
      <c r="H1188" t="s">
        <v>1948</v>
      </c>
      <c r="I1188">
        <v>2.9045000000000001</v>
      </c>
      <c r="J1188">
        <v>0.25874000000000003</v>
      </c>
      <c r="K1188">
        <v>20.152999999999999</v>
      </c>
      <c r="L1188">
        <v>2004.8</v>
      </c>
      <c r="M1188">
        <v>1.5129999999999999</v>
      </c>
      <c r="N1188">
        <v>89.94</v>
      </c>
      <c r="O1188">
        <v>2.3871000000000001E-3</v>
      </c>
      <c r="P1188">
        <v>1966.6</v>
      </c>
      <c r="Q1188">
        <v>-40359</v>
      </c>
      <c r="R1188">
        <v>0.95099</v>
      </c>
      <c r="S1188">
        <v>0.80396000000000001</v>
      </c>
      <c r="T1188">
        <v>7.1245000000000003</v>
      </c>
      <c r="U1188">
        <v>5.0190000000000001</v>
      </c>
      <c r="V1188">
        <v>0.67435999999999996</v>
      </c>
      <c r="W1188">
        <v>0.34871999999999997</v>
      </c>
      <c r="X1188">
        <v>18.364999999999998</v>
      </c>
      <c r="Y1188">
        <v>15.153</v>
      </c>
      <c r="Z1188">
        <v>0.78427999999999998</v>
      </c>
      <c r="AA1188">
        <v>0.56855</v>
      </c>
      <c r="AB1188">
        <v>14.946999999999999</v>
      </c>
      <c r="AC1188">
        <v>13.817</v>
      </c>
      <c r="AD1188">
        <v>5</v>
      </c>
      <c r="AE1188">
        <v>5</v>
      </c>
      <c r="AF1188">
        <v>1.1119000000000001</v>
      </c>
      <c r="AG1188">
        <v>9.7605999999999998E-2</v>
      </c>
      <c r="AH1188">
        <v>1.0143</v>
      </c>
      <c r="AI1188">
        <v>5</v>
      </c>
      <c r="AJ1188">
        <v>0</v>
      </c>
      <c r="AK1188">
        <v>4</v>
      </c>
      <c r="AL1188">
        <v>0</v>
      </c>
      <c r="AM1188">
        <v>0</v>
      </c>
      <c r="AN1188">
        <v>1</v>
      </c>
      <c r="AO1188">
        <v>0.74319999999999997</v>
      </c>
      <c r="AP1188">
        <v>0</v>
      </c>
      <c r="AQ1188">
        <v>1</v>
      </c>
      <c r="AR1188" t="s">
        <v>95</v>
      </c>
      <c r="AS1188" t="s">
        <v>96</v>
      </c>
      <c r="AT1188" t="s">
        <v>95</v>
      </c>
      <c r="AU1188" t="s">
        <v>95</v>
      </c>
      <c r="AV1188" t="s">
        <v>95</v>
      </c>
      <c r="AW1188" t="s">
        <v>95</v>
      </c>
      <c r="AX1188" t="s">
        <v>95</v>
      </c>
      <c r="AY1188" t="s">
        <v>95</v>
      </c>
      <c r="AZ1188" t="s">
        <v>95</v>
      </c>
      <c r="BA1188" t="s">
        <v>96</v>
      </c>
      <c r="BB1188" t="s">
        <v>96</v>
      </c>
      <c r="BC1188" t="s">
        <v>95</v>
      </c>
      <c r="BD1188" t="s">
        <v>95</v>
      </c>
      <c r="BI1188">
        <v>0</v>
      </c>
      <c r="BJ1188" t="s">
        <v>137</v>
      </c>
      <c r="BK1188" t="s">
        <v>138</v>
      </c>
      <c r="BL1188">
        <v>1</v>
      </c>
      <c r="BM1188">
        <v>1</v>
      </c>
      <c r="BN1188">
        <v>0</v>
      </c>
      <c r="BO1188">
        <v>0</v>
      </c>
      <c r="BP1188">
        <v>0</v>
      </c>
      <c r="BQ1188">
        <v>1</v>
      </c>
      <c r="BY1188">
        <v>1308</v>
      </c>
      <c r="CG1188" s="4">
        <v>1</v>
      </c>
      <c r="CH1188" s="4">
        <v>1</v>
      </c>
      <c r="CI1188" s="5">
        <v>0</v>
      </c>
      <c r="CJ1188" s="5">
        <v>0</v>
      </c>
      <c r="CK1188" s="5">
        <v>0</v>
      </c>
      <c r="CL1188" s="5">
        <v>1</v>
      </c>
    </row>
    <row r="1189" spans="1:90" hidden="1" x14ac:dyDescent="0.2">
      <c r="A1189" t="s">
        <v>1992</v>
      </c>
      <c r="B1189" t="s">
        <v>1944</v>
      </c>
      <c r="C1189" t="s">
        <v>222</v>
      </c>
      <c r="D1189">
        <v>1.1000000000000001</v>
      </c>
      <c r="E1189" t="s">
        <v>169</v>
      </c>
      <c r="F1189" t="s">
        <v>1946</v>
      </c>
      <c r="G1189" t="s">
        <v>1947</v>
      </c>
      <c r="H1189" t="s">
        <v>1948</v>
      </c>
      <c r="I1189">
        <v>-4.5891000000000001E-2</v>
      </c>
      <c r="J1189">
        <v>-4.5612E-2</v>
      </c>
      <c r="K1189">
        <v>-1.1067E-2</v>
      </c>
      <c r="L1189">
        <v>1897.5</v>
      </c>
      <c r="M1189">
        <v>-95.757999999999996</v>
      </c>
      <c r="N1189">
        <v>42.167999999999999</v>
      </c>
      <c r="O1189">
        <v>8.8114999999999999E-2</v>
      </c>
      <c r="P1189">
        <v>2032</v>
      </c>
      <c r="Q1189">
        <v>22.498000000000001</v>
      </c>
      <c r="R1189">
        <v>0.99900999999999995</v>
      </c>
      <c r="S1189">
        <v>0.99802000000000002</v>
      </c>
      <c r="T1189">
        <v>2.4916999999999999E-3</v>
      </c>
      <c r="U1189">
        <v>1.8309999999999999E-3</v>
      </c>
      <c r="V1189">
        <v>0.99900999999999995</v>
      </c>
      <c r="W1189">
        <v>0.99851999999999996</v>
      </c>
      <c r="X1189">
        <v>2.4922999999999998E-3</v>
      </c>
      <c r="Y1189">
        <v>1.8136999999999999E-3</v>
      </c>
      <c r="Z1189">
        <v>0.98514000000000002</v>
      </c>
      <c r="AA1189">
        <v>0.97772000000000003</v>
      </c>
      <c r="AB1189">
        <v>9.6606000000000001E-3</v>
      </c>
      <c r="AC1189">
        <v>9.0121999999999997E-3</v>
      </c>
      <c r="AD1189">
        <v>7</v>
      </c>
      <c r="AE1189">
        <v>7</v>
      </c>
      <c r="AF1189">
        <v>8.9879000000000001E-3</v>
      </c>
      <c r="AG1189">
        <v>3.6521000000000001E-3</v>
      </c>
      <c r="AH1189">
        <v>5.3357999999999999E-3</v>
      </c>
      <c r="AI1189">
        <v>21</v>
      </c>
      <c r="AJ1189">
        <v>6</v>
      </c>
      <c r="AK1189">
        <v>0</v>
      </c>
      <c r="AL1189">
        <v>0</v>
      </c>
      <c r="AM1189">
        <v>0</v>
      </c>
      <c r="AN1189">
        <v>0</v>
      </c>
      <c r="AO1189">
        <v>0.77732999999999997</v>
      </c>
      <c r="AP1189">
        <v>1</v>
      </c>
      <c r="AQ1189">
        <v>1</v>
      </c>
      <c r="AR1189" t="s">
        <v>95</v>
      </c>
      <c r="AS1189" t="s">
        <v>95</v>
      </c>
      <c r="AT1189" t="s">
        <v>95</v>
      </c>
      <c r="AU1189" t="s">
        <v>95</v>
      </c>
      <c r="AV1189" t="s">
        <v>95</v>
      </c>
      <c r="AW1189" t="s">
        <v>95</v>
      </c>
      <c r="AX1189" t="s">
        <v>95</v>
      </c>
      <c r="AY1189" t="s">
        <v>94</v>
      </c>
      <c r="AZ1189" t="s">
        <v>95</v>
      </c>
      <c r="BA1189" t="s">
        <v>94</v>
      </c>
      <c r="BB1189" t="s">
        <v>95</v>
      </c>
      <c r="BC1189" t="s">
        <v>94</v>
      </c>
      <c r="BD1189" t="s">
        <v>95</v>
      </c>
      <c r="BE1189">
        <v>1</v>
      </c>
      <c r="BH1189" t="s">
        <v>276</v>
      </c>
      <c r="BI1189">
        <v>0</v>
      </c>
      <c r="BJ1189" t="s">
        <v>133</v>
      </c>
      <c r="BK1189" t="s">
        <v>501</v>
      </c>
      <c r="BL1189">
        <v>1</v>
      </c>
      <c r="BM1189">
        <v>1</v>
      </c>
      <c r="BN1189">
        <v>0</v>
      </c>
      <c r="BO1189">
        <v>0</v>
      </c>
      <c r="BP1189">
        <v>0</v>
      </c>
      <c r="BQ1189">
        <v>0</v>
      </c>
      <c r="BY1189">
        <v>1309</v>
      </c>
      <c r="CG1189" s="4">
        <v>1</v>
      </c>
      <c r="CH1189" s="4">
        <v>1</v>
      </c>
      <c r="CI1189" s="5">
        <v>0</v>
      </c>
      <c r="CJ1189" s="5">
        <v>0</v>
      </c>
      <c r="CK1189" s="5">
        <v>0</v>
      </c>
      <c r="CL1189" s="5">
        <v>0</v>
      </c>
    </row>
    <row r="1190" spans="1:90" hidden="1" x14ac:dyDescent="0.2">
      <c r="A1190" t="s">
        <v>1993</v>
      </c>
      <c r="B1190" t="s">
        <v>1944</v>
      </c>
      <c r="C1190" t="s">
        <v>222</v>
      </c>
      <c r="D1190">
        <v>1.1000000000000001</v>
      </c>
      <c r="E1190" t="s">
        <v>169</v>
      </c>
      <c r="F1190" t="s">
        <v>1547</v>
      </c>
      <c r="G1190" t="s">
        <v>107</v>
      </c>
      <c r="H1190" t="s">
        <v>1948</v>
      </c>
      <c r="I1190">
        <v>-6.1392000000000002E-2</v>
      </c>
      <c r="J1190">
        <v>-4.5612E-2</v>
      </c>
      <c r="K1190">
        <v>-1.1067E-2</v>
      </c>
      <c r="L1190">
        <v>1991.6</v>
      </c>
      <c r="M1190">
        <v>-71.58</v>
      </c>
      <c r="N1190">
        <v>1</v>
      </c>
      <c r="O1190">
        <v>8.8114999999999999E-2</v>
      </c>
      <c r="P1190">
        <v>2032</v>
      </c>
      <c r="Q1190">
        <v>22.498000000000001</v>
      </c>
      <c r="R1190">
        <v>0.99739</v>
      </c>
      <c r="S1190">
        <v>0.99477000000000004</v>
      </c>
      <c r="T1190">
        <v>4.0518999999999998E-3</v>
      </c>
      <c r="U1190">
        <v>3.8086000000000001E-3</v>
      </c>
      <c r="V1190">
        <v>0.99900999999999995</v>
      </c>
      <c r="W1190">
        <v>0.99851999999999996</v>
      </c>
      <c r="X1190">
        <v>2.4922999999999998E-3</v>
      </c>
      <c r="Y1190">
        <v>1.8136999999999999E-3</v>
      </c>
      <c r="Z1190">
        <v>0.98514000000000002</v>
      </c>
      <c r="AA1190">
        <v>0.97772000000000003</v>
      </c>
      <c r="AB1190">
        <v>9.6606000000000001E-3</v>
      </c>
      <c r="AC1190">
        <v>9.0121999999999997E-3</v>
      </c>
      <c r="AD1190">
        <v>7</v>
      </c>
      <c r="AE1190">
        <v>7</v>
      </c>
      <c r="AF1190">
        <v>0.379</v>
      </c>
      <c r="AG1190">
        <v>0.154</v>
      </c>
      <c r="AH1190">
        <v>0.22500000000000001</v>
      </c>
      <c r="AI1190">
        <v>21</v>
      </c>
      <c r="AJ1190">
        <v>6</v>
      </c>
      <c r="AK1190">
        <v>0</v>
      </c>
      <c r="AL1190">
        <v>0</v>
      </c>
      <c r="AM1190">
        <v>0</v>
      </c>
      <c r="AN1190">
        <v>0</v>
      </c>
      <c r="AO1190">
        <v>0.77732999999999997</v>
      </c>
      <c r="AP1190">
        <v>1</v>
      </c>
      <c r="AQ1190">
        <v>1</v>
      </c>
      <c r="AR1190" t="s">
        <v>95</v>
      </c>
      <c r="AS1190" t="s">
        <v>95</v>
      </c>
      <c r="AT1190" t="s">
        <v>95</v>
      </c>
      <c r="AU1190" t="s">
        <v>95</v>
      </c>
      <c r="AV1190" t="s">
        <v>95</v>
      </c>
      <c r="AW1190" t="s">
        <v>95</v>
      </c>
      <c r="AX1190" t="s">
        <v>95</v>
      </c>
      <c r="AY1190" t="s">
        <v>95</v>
      </c>
      <c r="AZ1190" t="s">
        <v>95</v>
      </c>
      <c r="BA1190" t="s">
        <v>95</v>
      </c>
      <c r="BB1190" t="s">
        <v>95</v>
      </c>
      <c r="BC1190" t="s">
        <v>94</v>
      </c>
      <c r="BD1190" t="s">
        <v>95</v>
      </c>
      <c r="BH1190" t="s">
        <v>1950</v>
      </c>
      <c r="BI1190">
        <v>0</v>
      </c>
      <c r="BJ1190" t="s">
        <v>108</v>
      </c>
      <c r="BK1190" t="s">
        <v>109</v>
      </c>
      <c r="BL1190">
        <v>1</v>
      </c>
      <c r="BM1190">
        <v>1</v>
      </c>
      <c r="BN1190">
        <v>1</v>
      </c>
      <c r="BO1190">
        <v>1</v>
      </c>
      <c r="BP1190">
        <v>0</v>
      </c>
      <c r="BQ1190">
        <v>0</v>
      </c>
      <c r="BY1190">
        <v>1310</v>
      </c>
      <c r="CG1190" s="4">
        <v>1</v>
      </c>
      <c r="CH1190" s="4">
        <v>1</v>
      </c>
      <c r="CI1190" s="5">
        <v>1</v>
      </c>
      <c r="CJ1190" s="5">
        <v>1</v>
      </c>
      <c r="CK1190" s="5">
        <v>0</v>
      </c>
      <c r="CL1190" s="5">
        <v>0</v>
      </c>
    </row>
    <row r="1191" spans="1:90" x14ac:dyDescent="0.2">
      <c r="A1191" t="s">
        <v>1994</v>
      </c>
      <c r="B1191" t="s">
        <v>1944</v>
      </c>
      <c r="C1191" t="s">
        <v>222</v>
      </c>
      <c r="D1191">
        <v>2.2000000000000002</v>
      </c>
      <c r="E1191" t="s">
        <v>1006</v>
      </c>
      <c r="F1191" t="s">
        <v>1952</v>
      </c>
      <c r="G1191" t="s">
        <v>92</v>
      </c>
      <c r="H1191" t="s">
        <v>1948</v>
      </c>
      <c r="I1191">
        <v>0.15242</v>
      </c>
      <c r="J1191">
        <v>1.029E-3</v>
      </c>
      <c r="K1191">
        <v>3.3857000000000001E-4</v>
      </c>
      <c r="L1191">
        <v>2000.9</v>
      </c>
      <c r="M1191">
        <v>28.832000000000001</v>
      </c>
      <c r="N1191">
        <v>2.9103E-2</v>
      </c>
      <c r="O1191">
        <v>1555.3</v>
      </c>
      <c r="P1191" s="1">
        <v>157480</v>
      </c>
      <c r="Q1191">
        <v>-0.65634999999999999</v>
      </c>
      <c r="R1191">
        <v>0.60472999999999999</v>
      </c>
      <c r="S1191">
        <v>1.1819E-2</v>
      </c>
      <c r="T1191">
        <v>9.4914999999999995E-4</v>
      </c>
      <c r="U1191">
        <v>7.4677000000000001E-4</v>
      </c>
      <c r="V1191">
        <v>-309.27999999999997</v>
      </c>
      <c r="W1191">
        <v>-516.13</v>
      </c>
      <c r="X1191">
        <v>2.6592999999999999E-2</v>
      </c>
      <c r="Y1191">
        <v>2.6550000000000001E-2</v>
      </c>
      <c r="Z1191">
        <v>0.58677000000000001</v>
      </c>
      <c r="AA1191">
        <v>0.31129000000000001</v>
      </c>
      <c r="AB1191">
        <v>9.7046999999999997E-4</v>
      </c>
      <c r="AC1191">
        <v>8.6286000000000002E-4</v>
      </c>
      <c r="AD1191">
        <v>6</v>
      </c>
      <c r="AE1191">
        <v>6</v>
      </c>
      <c r="AF1191">
        <v>0.99644999999999995</v>
      </c>
      <c r="AG1191">
        <v>0.83838999999999997</v>
      </c>
      <c r="AH1191">
        <v>0.15806000000000001</v>
      </c>
      <c r="AI1191">
        <v>11</v>
      </c>
      <c r="AJ1191">
        <v>1</v>
      </c>
      <c r="AK1191">
        <v>5</v>
      </c>
      <c r="AL1191">
        <v>1</v>
      </c>
      <c r="AM1191">
        <v>0</v>
      </c>
      <c r="AN1191">
        <v>0</v>
      </c>
      <c r="AO1191">
        <v>0.83760999999999997</v>
      </c>
      <c r="AP1191">
        <v>1</v>
      </c>
      <c r="AQ1191">
        <v>1</v>
      </c>
      <c r="AR1191" t="s">
        <v>94</v>
      </c>
      <c r="AS1191" t="s">
        <v>95</v>
      </c>
      <c r="AT1191" t="s">
        <v>95</v>
      </c>
      <c r="AU1191" t="s">
        <v>95</v>
      </c>
      <c r="AV1191" t="s">
        <v>95</v>
      </c>
      <c r="AW1191" t="s">
        <v>95</v>
      </c>
      <c r="AX1191" t="s">
        <v>95</v>
      </c>
      <c r="AY1191" t="s">
        <v>94</v>
      </c>
      <c r="AZ1191" t="s">
        <v>95</v>
      </c>
      <c r="BA1191" t="s">
        <v>94</v>
      </c>
      <c r="BB1191" t="s">
        <v>95</v>
      </c>
      <c r="BC1191" t="s">
        <v>94</v>
      </c>
      <c r="BD1191" t="s">
        <v>95</v>
      </c>
      <c r="BE1191">
        <v>1</v>
      </c>
      <c r="BI1191">
        <v>0</v>
      </c>
      <c r="BL1191">
        <v>1</v>
      </c>
      <c r="BM1191">
        <v>1</v>
      </c>
      <c r="BN1191">
        <v>0</v>
      </c>
      <c r="BO1191">
        <v>0</v>
      </c>
      <c r="BP1191">
        <v>1</v>
      </c>
      <c r="BQ1191">
        <v>1</v>
      </c>
      <c r="BY1191">
        <v>1311</v>
      </c>
      <c r="CG1191" s="4">
        <v>1</v>
      </c>
      <c r="CH1191" s="4">
        <v>1</v>
      </c>
      <c r="CI1191" s="5">
        <v>0</v>
      </c>
      <c r="CJ1191" s="5">
        <v>0</v>
      </c>
      <c r="CK1191" s="5">
        <v>1</v>
      </c>
      <c r="CL1191" s="5">
        <v>1</v>
      </c>
    </row>
    <row r="1192" spans="1:90" x14ac:dyDescent="0.2">
      <c r="A1192" t="s">
        <v>1995</v>
      </c>
      <c r="B1192" t="s">
        <v>1944</v>
      </c>
      <c r="C1192" t="s">
        <v>222</v>
      </c>
      <c r="D1192">
        <v>2.9</v>
      </c>
      <c r="E1192" t="s">
        <v>314</v>
      </c>
      <c r="F1192" t="s">
        <v>1954</v>
      </c>
      <c r="G1192" t="s">
        <v>1955</v>
      </c>
      <c r="H1192" t="s">
        <v>1948</v>
      </c>
      <c r="I1192">
        <v>-4.4201999999999998E-2</v>
      </c>
      <c r="J1192">
        <v>-1.0397E-2</v>
      </c>
      <c r="K1192">
        <v>-0.16644</v>
      </c>
      <c r="L1192">
        <v>2022.3</v>
      </c>
      <c r="M1192">
        <v>-99.415999999999997</v>
      </c>
      <c r="N1192">
        <v>20.966999999999999</v>
      </c>
      <c r="O1192">
        <v>24.404</v>
      </c>
      <c r="P1192">
        <v>1953.7</v>
      </c>
      <c r="Q1192">
        <v>348.02</v>
      </c>
      <c r="R1192">
        <v>0.91166999999999998</v>
      </c>
      <c r="S1192">
        <v>0.90253000000000005</v>
      </c>
      <c r="T1192">
        <v>0.49680999999999997</v>
      </c>
      <c r="U1192">
        <v>0.44647999999999999</v>
      </c>
      <c r="V1192">
        <v>0.88737999999999995</v>
      </c>
      <c r="W1192">
        <v>0.87987000000000004</v>
      </c>
      <c r="X1192">
        <v>0.56096999999999997</v>
      </c>
      <c r="Y1192">
        <v>0.48648000000000002</v>
      </c>
      <c r="Z1192">
        <v>0.89892000000000005</v>
      </c>
      <c r="AA1192">
        <v>0.89217999999999997</v>
      </c>
      <c r="AB1192">
        <v>0.53144999999999998</v>
      </c>
      <c r="AC1192">
        <v>0.46837000000000001</v>
      </c>
      <c r="AD1192">
        <v>33</v>
      </c>
      <c r="AE1192">
        <v>33</v>
      </c>
      <c r="AF1192">
        <v>0.85370999999999997</v>
      </c>
      <c r="AG1192">
        <v>0.64863000000000004</v>
      </c>
      <c r="AH1192">
        <v>0.20508000000000001</v>
      </c>
      <c r="AI1192">
        <v>33</v>
      </c>
      <c r="AJ1192">
        <v>27</v>
      </c>
      <c r="AK1192">
        <v>6</v>
      </c>
      <c r="AL1192">
        <v>1</v>
      </c>
      <c r="AM1192">
        <v>1</v>
      </c>
      <c r="AN1192">
        <v>0</v>
      </c>
      <c r="AO1192">
        <v>0.97104999999999997</v>
      </c>
      <c r="AP1192">
        <v>0</v>
      </c>
      <c r="AQ1192">
        <v>1</v>
      </c>
      <c r="AR1192" t="s">
        <v>95</v>
      </c>
      <c r="AS1192" t="s">
        <v>95</v>
      </c>
      <c r="AT1192" t="s">
        <v>95</v>
      </c>
      <c r="AU1192" t="s">
        <v>95</v>
      </c>
      <c r="AV1192" t="s">
        <v>95</v>
      </c>
      <c r="AW1192" t="s">
        <v>95</v>
      </c>
      <c r="AX1192" t="s">
        <v>95</v>
      </c>
      <c r="AY1192" t="s">
        <v>95</v>
      </c>
      <c r="AZ1192" t="s">
        <v>95</v>
      </c>
      <c r="BA1192" t="s">
        <v>95</v>
      </c>
      <c r="BB1192" t="s">
        <v>95</v>
      </c>
      <c r="BC1192" t="s">
        <v>95</v>
      </c>
      <c r="BD1192" t="s">
        <v>95</v>
      </c>
      <c r="BE1192">
        <v>1</v>
      </c>
      <c r="BI1192">
        <v>0</v>
      </c>
      <c r="BL1192">
        <v>1</v>
      </c>
      <c r="BM1192">
        <v>1</v>
      </c>
      <c r="BN1192">
        <v>0</v>
      </c>
      <c r="BO1192">
        <v>0</v>
      </c>
      <c r="BP1192">
        <v>1</v>
      </c>
      <c r="BQ1192">
        <v>1</v>
      </c>
      <c r="BY1192">
        <v>1312</v>
      </c>
      <c r="CG1192" s="4">
        <v>1</v>
      </c>
      <c r="CH1192" s="4">
        <v>1</v>
      </c>
      <c r="CI1192" s="5">
        <v>0</v>
      </c>
      <c r="CJ1192" s="5">
        <v>0</v>
      </c>
      <c r="CK1192" s="5">
        <v>1</v>
      </c>
      <c r="CL1192" s="5">
        <v>1</v>
      </c>
    </row>
    <row r="1193" spans="1:90" x14ac:dyDescent="0.2">
      <c r="A1193" t="s">
        <v>1996</v>
      </c>
      <c r="B1193" t="s">
        <v>1944</v>
      </c>
      <c r="C1193" t="s">
        <v>222</v>
      </c>
      <c r="D1193">
        <v>3.5</v>
      </c>
      <c r="E1193" t="s">
        <v>317</v>
      </c>
      <c r="F1193" t="s">
        <v>318</v>
      </c>
      <c r="G1193" t="s">
        <v>319</v>
      </c>
      <c r="H1193" t="s">
        <v>1948</v>
      </c>
      <c r="I1193">
        <v>0.33889000000000002</v>
      </c>
      <c r="J1193">
        <v>1.4206E-2</v>
      </c>
      <c r="K1193">
        <v>0.13979</v>
      </c>
      <c r="L1193">
        <v>2013.5</v>
      </c>
      <c r="M1193">
        <v>12.967000000000001</v>
      </c>
      <c r="N1193">
        <v>6.0812999999999997</v>
      </c>
      <c r="O1193">
        <v>1552.3</v>
      </c>
      <c r="P1193" s="1">
        <v>157730</v>
      </c>
      <c r="Q1193">
        <v>-278.32</v>
      </c>
      <c r="R1193">
        <v>0.96641999999999995</v>
      </c>
      <c r="S1193">
        <v>0.96396999999999999</v>
      </c>
      <c r="T1193">
        <v>0.38938</v>
      </c>
      <c r="U1193">
        <v>0.23719000000000001</v>
      </c>
      <c r="V1193">
        <v>-0.52066999999999997</v>
      </c>
      <c r="W1193">
        <v>-0.59308000000000005</v>
      </c>
      <c r="X1193">
        <v>2.6204000000000001</v>
      </c>
      <c r="Y1193">
        <v>1.5333000000000001</v>
      </c>
      <c r="Z1193">
        <v>0.72989999999999999</v>
      </c>
      <c r="AA1193">
        <v>0.71704000000000001</v>
      </c>
      <c r="AB1193">
        <v>1.1044</v>
      </c>
      <c r="AC1193">
        <v>0.99919000000000002</v>
      </c>
      <c r="AD1193">
        <v>45</v>
      </c>
      <c r="AE1193">
        <v>22</v>
      </c>
      <c r="AF1193">
        <v>0.98662000000000005</v>
      </c>
      <c r="AG1193">
        <v>0.16444</v>
      </c>
      <c r="AH1193">
        <v>0.82218999999999998</v>
      </c>
      <c r="AI1193">
        <v>22</v>
      </c>
      <c r="AJ1193">
        <v>2</v>
      </c>
      <c r="AK1193">
        <v>21</v>
      </c>
      <c r="AL1193">
        <v>0</v>
      </c>
      <c r="AM1193">
        <v>0</v>
      </c>
      <c r="AN1193">
        <v>0</v>
      </c>
      <c r="AO1193">
        <v>0.92879999999999996</v>
      </c>
      <c r="AP1193">
        <v>0</v>
      </c>
      <c r="AQ1193">
        <v>1</v>
      </c>
      <c r="AR1193" t="s">
        <v>95</v>
      </c>
      <c r="AS1193" t="s">
        <v>95</v>
      </c>
      <c r="AT1193" t="s">
        <v>95</v>
      </c>
      <c r="AU1193" t="s">
        <v>95</v>
      </c>
      <c r="AV1193" t="s">
        <v>95</v>
      </c>
      <c r="AW1193" t="s">
        <v>95</v>
      </c>
      <c r="AX1193" t="s">
        <v>95</v>
      </c>
      <c r="AY1193" t="s">
        <v>95</v>
      </c>
      <c r="AZ1193" t="s">
        <v>95</v>
      </c>
      <c r="BA1193" t="s">
        <v>95</v>
      </c>
      <c r="BB1193" t="s">
        <v>95</v>
      </c>
      <c r="BC1193" t="s">
        <v>95</v>
      </c>
      <c r="BD1193" t="s">
        <v>95</v>
      </c>
      <c r="BI1193">
        <v>0</v>
      </c>
      <c r="BJ1193" t="s">
        <v>137</v>
      </c>
      <c r="BK1193" t="s">
        <v>133</v>
      </c>
      <c r="BL1193">
        <v>1</v>
      </c>
      <c r="BM1193">
        <v>1</v>
      </c>
      <c r="BN1193">
        <v>0</v>
      </c>
      <c r="BO1193">
        <v>0</v>
      </c>
      <c r="BP1193">
        <v>1</v>
      </c>
      <c r="BQ1193">
        <v>1</v>
      </c>
      <c r="BY1193">
        <v>1313</v>
      </c>
      <c r="CG1193" s="4">
        <v>1</v>
      </c>
      <c r="CH1193" s="4">
        <v>1</v>
      </c>
      <c r="CI1193" s="5">
        <v>0</v>
      </c>
      <c r="CJ1193" s="5">
        <v>0</v>
      </c>
      <c r="CK1193" s="5">
        <v>1</v>
      </c>
      <c r="CL1193" s="5">
        <v>1</v>
      </c>
    </row>
    <row r="1194" spans="1:90" hidden="1" x14ac:dyDescent="0.2">
      <c r="A1194" t="s">
        <v>1997</v>
      </c>
      <c r="B1194" t="s">
        <v>1944</v>
      </c>
      <c r="C1194" t="s">
        <v>222</v>
      </c>
      <c r="D1194">
        <v>3.5</v>
      </c>
      <c r="E1194" t="s">
        <v>317</v>
      </c>
      <c r="F1194" t="s">
        <v>321</v>
      </c>
      <c r="G1194" t="s">
        <v>322</v>
      </c>
      <c r="H1194" t="s">
        <v>1948</v>
      </c>
      <c r="I1194">
        <v>38.924999999999997</v>
      </c>
      <c r="J1194">
        <v>1.8499E-3</v>
      </c>
      <c r="K1194">
        <v>9.0909000000000007E-3</v>
      </c>
      <c r="L1194">
        <v>2002.2</v>
      </c>
      <c r="M1194">
        <v>0.1129</v>
      </c>
      <c r="N1194">
        <v>0.27272999999999997</v>
      </c>
      <c r="O1194">
        <v>1554.9</v>
      </c>
      <c r="P1194" s="1">
        <v>157470</v>
      </c>
      <c r="Q1194">
        <v>-18.067</v>
      </c>
      <c r="R1194">
        <v>0.11616</v>
      </c>
      <c r="S1194">
        <v>5.1491000000000002E-2</v>
      </c>
      <c r="T1194">
        <v>0.37605</v>
      </c>
      <c r="U1194">
        <v>0.20605999999999999</v>
      </c>
      <c r="V1194">
        <v>-0.11111</v>
      </c>
      <c r="W1194">
        <v>-0.16402</v>
      </c>
      <c r="X1194">
        <v>0.42164000000000001</v>
      </c>
      <c r="Y1194">
        <v>0.13333</v>
      </c>
      <c r="Z1194">
        <v>8.7121000000000004E-2</v>
      </c>
      <c r="AA1194">
        <v>4.3651000000000002E-2</v>
      </c>
      <c r="AB1194">
        <v>0.38218000000000002</v>
      </c>
      <c r="AC1194">
        <v>0.2268</v>
      </c>
      <c r="AD1194">
        <v>45</v>
      </c>
      <c r="AE1194">
        <v>5</v>
      </c>
      <c r="AF1194">
        <v>7.3333000000000004</v>
      </c>
      <c r="AG1194">
        <v>3.6667000000000001</v>
      </c>
      <c r="AH1194">
        <v>3.6667000000000001</v>
      </c>
      <c r="AI1194">
        <v>20</v>
      </c>
      <c r="AJ1194">
        <v>7</v>
      </c>
      <c r="AK1194">
        <v>19</v>
      </c>
      <c r="AL1194">
        <v>1</v>
      </c>
      <c r="AM1194">
        <v>0</v>
      </c>
      <c r="AN1194">
        <v>1</v>
      </c>
      <c r="AO1194">
        <v>0.25</v>
      </c>
      <c r="AP1194">
        <v>0</v>
      </c>
      <c r="AQ1194">
        <v>1</v>
      </c>
      <c r="AR1194" t="s">
        <v>96</v>
      </c>
      <c r="AS1194" t="s">
        <v>94</v>
      </c>
      <c r="AT1194" t="s">
        <v>95</v>
      </c>
      <c r="AU1194" t="s">
        <v>94</v>
      </c>
      <c r="AV1194" t="s">
        <v>94</v>
      </c>
      <c r="AW1194" t="s">
        <v>94</v>
      </c>
      <c r="AX1194" t="s">
        <v>94</v>
      </c>
      <c r="AY1194" t="s">
        <v>95</v>
      </c>
      <c r="AZ1194" t="s">
        <v>94</v>
      </c>
      <c r="BA1194" t="s">
        <v>96</v>
      </c>
      <c r="BB1194" t="s">
        <v>94</v>
      </c>
      <c r="BC1194" t="s">
        <v>96</v>
      </c>
      <c r="BD1194" t="s">
        <v>94</v>
      </c>
      <c r="BI1194">
        <v>0</v>
      </c>
      <c r="BJ1194" t="s">
        <v>132</v>
      </c>
      <c r="BK1194" t="s">
        <v>133</v>
      </c>
      <c r="BL1194">
        <v>0</v>
      </c>
      <c r="BM1194">
        <v>1</v>
      </c>
      <c r="BN1194">
        <v>0</v>
      </c>
      <c r="BO1194">
        <v>0</v>
      </c>
      <c r="BP1194">
        <v>0</v>
      </c>
      <c r="BQ1194">
        <v>0</v>
      </c>
      <c r="BY1194">
        <v>1314</v>
      </c>
      <c r="CG1194" s="4">
        <v>0</v>
      </c>
      <c r="CH1194" s="4">
        <v>1</v>
      </c>
      <c r="CI1194" s="5">
        <v>0</v>
      </c>
      <c r="CJ1194" s="5">
        <v>0</v>
      </c>
      <c r="CK1194" s="5">
        <v>0</v>
      </c>
      <c r="CL1194" s="5">
        <v>0</v>
      </c>
    </row>
    <row r="1195" spans="1:90" hidden="1" x14ac:dyDescent="0.2">
      <c r="A1195" t="s">
        <v>1998</v>
      </c>
      <c r="B1195" t="s">
        <v>1944</v>
      </c>
      <c r="C1195" t="s">
        <v>222</v>
      </c>
      <c r="D1195">
        <v>3.5</v>
      </c>
      <c r="E1195" t="s">
        <v>317</v>
      </c>
      <c r="F1195" t="s">
        <v>325</v>
      </c>
      <c r="G1195" t="s">
        <v>326</v>
      </c>
      <c r="H1195" t="s">
        <v>1948</v>
      </c>
      <c r="I1195">
        <v>43.04</v>
      </c>
      <c r="J1195">
        <v>1.2639999999999999E-3</v>
      </c>
      <c r="K1195">
        <v>2.7667999999999998E-3</v>
      </c>
      <c r="L1195">
        <v>2022.2</v>
      </c>
      <c r="M1195">
        <v>0.1021</v>
      </c>
      <c r="N1195">
        <v>0.5</v>
      </c>
      <c r="O1195">
        <v>1555</v>
      </c>
      <c r="P1195" s="1">
        <v>157460</v>
      </c>
      <c r="Q1195">
        <v>-5.5168999999999997</v>
      </c>
      <c r="R1195">
        <v>0.48864000000000002</v>
      </c>
      <c r="S1195">
        <v>0.45122000000000001</v>
      </c>
      <c r="T1195">
        <v>0.10541</v>
      </c>
      <c r="U1195">
        <v>2.2223E-2</v>
      </c>
      <c r="V1195">
        <v>-2.2727000000000001E-2</v>
      </c>
      <c r="W1195">
        <v>-7.1429000000000006E-2</v>
      </c>
      <c r="X1195">
        <v>0.14907000000000001</v>
      </c>
      <c r="Y1195">
        <v>2.2221999999999999E-2</v>
      </c>
      <c r="Z1195">
        <v>5.9422999999999997E-2</v>
      </c>
      <c r="AA1195">
        <v>1.4633999999999999E-2</v>
      </c>
      <c r="AB1195">
        <v>0.14296</v>
      </c>
      <c r="AC1195">
        <v>5.3732000000000002E-2</v>
      </c>
      <c r="AD1195">
        <v>45</v>
      </c>
      <c r="AE1195">
        <v>1</v>
      </c>
      <c r="AF1195">
        <v>2</v>
      </c>
      <c r="AG1195">
        <v>2</v>
      </c>
      <c r="AH1195">
        <v>0</v>
      </c>
      <c r="AI1195">
        <v>1</v>
      </c>
      <c r="AJ1195">
        <v>0</v>
      </c>
      <c r="AK1195">
        <v>0</v>
      </c>
      <c r="AL1195">
        <v>0</v>
      </c>
      <c r="AM1195">
        <v>0</v>
      </c>
      <c r="AP1195">
        <v>1</v>
      </c>
      <c r="AQ1195">
        <v>1</v>
      </c>
      <c r="AR1195" t="s">
        <v>94</v>
      </c>
      <c r="AS1195" t="s">
        <v>96</v>
      </c>
      <c r="AT1195" t="s">
        <v>94</v>
      </c>
      <c r="AU1195" t="s">
        <v>94</v>
      </c>
      <c r="AV1195" t="s">
        <v>94</v>
      </c>
      <c r="AW1195" t="s">
        <v>94</v>
      </c>
      <c r="AX1195" t="s">
        <v>94</v>
      </c>
      <c r="AY1195" t="s">
        <v>94</v>
      </c>
      <c r="AZ1195" t="s">
        <v>94</v>
      </c>
      <c r="BA1195" t="s">
        <v>96</v>
      </c>
      <c r="BB1195" t="s">
        <v>96</v>
      </c>
      <c r="BC1195" t="s">
        <v>96</v>
      </c>
      <c r="BD1195" t="s">
        <v>96</v>
      </c>
      <c r="BI1195">
        <v>0</v>
      </c>
      <c r="BJ1195" t="s">
        <v>132</v>
      </c>
      <c r="BK1195" t="s">
        <v>133</v>
      </c>
      <c r="BL1195">
        <v>0</v>
      </c>
      <c r="BM1195">
        <v>1</v>
      </c>
      <c r="BN1195">
        <v>0</v>
      </c>
      <c r="BO1195">
        <v>0</v>
      </c>
      <c r="BP1195">
        <v>0</v>
      </c>
      <c r="BQ1195">
        <v>0</v>
      </c>
      <c r="BY1195">
        <v>1315</v>
      </c>
      <c r="CG1195" s="4">
        <v>0</v>
      </c>
      <c r="CH1195" s="4">
        <v>1</v>
      </c>
      <c r="CI1195" s="5">
        <v>0</v>
      </c>
      <c r="CJ1195" s="5">
        <v>0</v>
      </c>
      <c r="CK1195" s="5">
        <v>0</v>
      </c>
      <c r="CL1195" s="5">
        <v>0</v>
      </c>
    </row>
    <row r="1196" spans="1:90" hidden="1" x14ac:dyDescent="0.2">
      <c r="A1196" t="s">
        <v>1999</v>
      </c>
      <c r="B1196" t="s">
        <v>1944</v>
      </c>
      <c r="C1196" t="s">
        <v>222</v>
      </c>
      <c r="D1196">
        <v>3.5</v>
      </c>
      <c r="E1196" t="s">
        <v>317</v>
      </c>
      <c r="F1196" t="s">
        <v>331</v>
      </c>
      <c r="G1196" t="s">
        <v>329</v>
      </c>
      <c r="H1196" t="s">
        <v>1948</v>
      </c>
      <c r="I1196">
        <v>43.146000000000001</v>
      </c>
      <c r="J1196">
        <v>7.8508999999999995E-2</v>
      </c>
      <c r="K1196">
        <v>1.5438E-2</v>
      </c>
      <c r="L1196">
        <v>2016.2</v>
      </c>
      <c r="M1196">
        <v>0.10185</v>
      </c>
      <c r="N1196">
        <v>0.92444000000000004</v>
      </c>
      <c r="O1196">
        <v>9.6799999999999994E-3</v>
      </c>
      <c r="P1196">
        <v>1970</v>
      </c>
      <c r="Q1196">
        <v>-30.742999999999999</v>
      </c>
      <c r="R1196">
        <v>0.14743000000000001</v>
      </c>
      <c r="S1196">
        <v>8.5045999999999997E-2</v>
      </c>
      <c r="T1196">
        <v>0.84992999999999996</v>
      </c>
      <c r="U1196">
        <v>0.24651999999999999</v>
      </c>
      <c r="V1196">
        <v>4.9367000000000001E-2</v>
      </c>
      <c r="W1196">
        <v>4.0990000000000002E-3</v>
      </c>
      <c r="X1196">
        <v>0.89748000000000006</v>
      </c>
      <c r="Y1196">
        <v>0.31340000000000001</v>
      </c>
      <c r="Z1196">
        <v>4.7444E-2</v>
      </c>
      <c r="AA1196">
        <v>2.0837999999999998E-3</v>
      </c>
      <c r="AB1196">
        <v>0.89839000000000002</v>
      </c>
      <c r="AC1196">
        <v>0.33827000000000002</v>
      </c>
      <c r="AD1196">
        <v>45</v>
      </c>
      <c r="AE1196">
        <v>2</v>
      </c>
      <c r="AF1196">
        <v>6.6494</v>
      </c>
      <c r="AG1196">
        <v>1.3506</v>
      </c>
      <c r="AH1196">
        <v>5.2988</v>
      </c>
      <c r="AI1196">
        <v>6</v>
      </c>
      <c r="AJ1196">
        <v>5</v>
      </c>
      <c r="AK1196">
        <v>0</v>
      </c>
      <c r="AL1196">
        <v>0</v>
      </c>
      <c r="AM1196">
        <v>0</v>
      </c>
      <c r="AN1196">
        <v>1</v>
      </c>
      <c r="AO1196">
        <v>0</v>
      </c>
      <c r="AP1196">
        <v>0</v>
      </c>
      <c r="AQ1196">
        <v>1</v>
      </c>
      <c r="AR1196" t="s">
        <v>96</v>
      </c>
      <c r="AS1196" t="s">
        <v>96</v>
      </c>
      <c r="AT1196" t="s">
        <v>94</v>
      </c>
      <c r="AU1196" t="s">
        <v>94</v>
      </c>
      <c r="AV1196" t="s">
        <v>94</v>
      </c>
      <c r="AW1196" t="s">
        <v>94</v>
      </c>
      <c r="AX1196" t="s">
        <v>94</v>
      </c>
      <c r="AY1196" t="s">
        <v>95</v>
      </c>
      <c r="AZ1196" t="s">
        <v>94</v>
      </c>
      <c r="BA1196" t="s">
        <v>96</v>
      </c>
      <c r="BB1196" t="s">
        <v>96</v>
      </c>
      <c r="BC1196" t="s">
        <v>96</v>
      </c>
      <c r="BD1196" t="s">
        <v>96</v>
      </c>
      <c r="BI1196">
        <v>0</v>
      </c>
      <c r="BJ1196" t="s">
        <v>132</v>
      </c>
      <c r="BK1196" t="s">
        <v>133</v>
      </c>
      <c r="BL1196">
        <v>0</v>
      </c>
      <c r="BM1196">
        <v>1</v>
      </c>
      <c r="BN1196">
        <v>0</v>
      </c>
      <c r="BO1196">
        <v>0</v>
      </c>
      <c r="BP1196">
        <v>0</v>
      </c>
      <c r="BQ1196">
        <v>0</v>
      </c>
      <c r="BY1196">
        <v>1316</v>
      </c>
      <c r="CG1196" s="4">
        <v>0</v>
      </c>
      <c r="CH1196" s="4">
        <v>1</v>
      </c>
      <c r="CI1196" s="5">
        <v>0</v>
      </c>
      <c r="CJ1196" s="5">
        <v>0</v>
      </c>
      <c r="CK1196" s="5">
        <v>0</v>
      </c>
      <c r="CL1196" s="5">
        <v>0</v>
      </c>
    </row>
    <row r="1197" spans="1:90" hidden="1" x14ac:dyDescent="0.2">
      <c r="A1197" t="s">
        <v>2000</v>
      </c>
      <c r="B1197" t="s">
        <v>1944</v>
      </c>
      <c r="C1197" t="s">
        <v>222</v>
      </c>
      <c r="D1197">
        <v>3.5</v>
      </c>
      <c r="E1197" t="s">
        <v>317</v>
      </c>
      <c r="F1197" t="s">
        <v>333</v>
      </c>
      <c r="G1197" t="s">
        <v>326</v>
      </c>
      <c r="H1197" t="s">
        <v>1948</v>
      </c>
      <c r="I1197">
        <v>0.34939999999999999</v>
      </c>
      <c r="J1197">
        <v>0.15984999999999999</v>
      </c>
      <c r="K1197">
        <v>1.8971999999999999E-2</v>
      </c>
      <c r="L1197">
        <v>2018.3</v>
      </c>
      <c r="M1197">
        <v>12.577</v>
      </c>
      <c r="N1197">
        <v>1.2586999999999999</v>
      </c>
      <c r="O1197">
        <v>2.7046000000000001</v>
      </c>
      <c r="P1197">
        <v>2028.6</v>
      </c>
      <c r="Q1197">
        <v>-37.805</v>
      </c>
      <c r="R1197">
        <v>0.46034999999999998</v>
      </c>
      <c r="S1197">
        <v>0.42086000000000001</v>
      </c>
      <c r="T1197">
        <v>0.35615999999999998</v>
      </c>
      <c r="U1197">
        <v>0.16414000000000001</v>
      </c>
      <c r="V1197">
        <v>0.44507999999999998</v>
      </c>
      <c r="W1197">
        <v>0.41865000000000002</v>
      </c>
      <c r="X1197">
        <v>0.36116999999999999</v>
      </c>
      <c r="Y1197">
        <v>0.18543000000000001</v>
      </c>
      <c r="Z1197">
        <v>0.25828000000000001</v>
      </c>
      <c r="AA1197">
        <v>0.22295999999999999</v>
      </c>
      <c r="AB1197">
        <v>0.41754999999999998</v>
      </c>
      <c r="AC1197">
        <v>0.29060000000000002</v>
      </c>
      <c r="AD1197">
        <v>45</v>
      </c>
      <c r="AE1197">
        <v>6</v>
      </c>
      <c r="AF1197">
        <v>1.5889</v>
      </c>
      <c r="AG1197">
        <v>0.79444999999999999</v>
      </c>
      <c r="AH1197">
        <v>0.79444999999999999</v>
      </c>
      <c r="AI1197">
        <v>11</v>
      </c>
      <c r="AJ1197">
        <v>5</v>
      </c>
      <c r="AK1197">
        <v>10</v>
      </c>
      <c r="AL1197">
        <v>1</v>
      </c>
      <c r="AM1197">
        <v>0</v>
      </c>
      <c r="AN1197">
        <v>1</v>
      </c>
      <c r="AO1197">
        <v>0.25</v>
      </c>
      <c r="AP1197">
        <v>0</v>
      </c>
      <c r="AQ1197">
        <v>1</v>
      </c>
      <c r="AR1197" t="s">
        <v>94</v>
      </c>
      <c r="AS1197" t="s">
        <v>95</v>
      </c>
      <c r="AT1197" t="s">
        <v>95</v>
      </c>
      <c r="AU1197" t="s">
        <v>94</v>
      </c>
      <c r="AV1197" t="s">
        <v>94</v>
      </c>
      <c r="AW1197" t="s">
        <v>94</v>
      </c>
      <c r="AX1197" t="s">
        <v>94</v>
      </c>
      <c r="AY1197" t="s">
        <v>95</v>
      </c>
      <c r="AZ1197" t="s">
        <v>94</v>
      </c>
      <c r="BA1197" t="s">
        <v>94</v>
      </c>
      <c r="BB1197" t="s">
        <v>94</v>
      </c>
      <c r="BC1197" t="s">
        <v>94</v>
      </c>
      <c r="BD1197" t="s">
        <v>94</v>
      </c>
      <c r="BI1197">
        <v>0</v>
      </c>
      <c r="BJ1197" t="s">
        <v>132</v>
      </c>
      <c r="BK1197" t="s">
        <v>133</v>
      </c>
      <c r="BL1197">
        <v>1</v>
      </c>
      <c r="BM1197">
        <v>1</v>
      </c>
      <c r="BN1197">
        <v>0</v>
      </c>
      <c r="BO1197">
        <v>0</v>
      </c>
      <c r="BP1197">
        <v>0</v>
      </c>
      <c r="BQ1197">
        <v>0</v>
      </c>
      <c r="BY1197">
        <v>1317</v>
      </c>
      <c r="CG1197" s="4">
        <v>1</v>
      </c>
      <c r="CH1197" s="4">
        <v>1</v>
      </c>
      <c r="CI1197" s="5">
        <v>0</v>
      </c>
      <c r="CJ1197" s="5">
        <v>0</v>
      </c>
      <c r="CK1197" s="5">
        <v>0</v>
      </c>
      <c r="CL1197" s="5">
        <v>0</v>
      </c>
    </row>
    <row r="1198" spans="1:90" hidden="1" x14ac:dyDescent="0.2">
      <c r="A1198" t="s">
        <v>2001</v>
      </c>
      <c r="B1198" t="s">
        <v>1944</v>
      </c>
      <c r="C1198" t="s">
        <v>222</v>
      </c>
      <c r="D1198">
        <v>3.5</v>
      </c>
      <c r="E1198" t="s">
        <v>317</v>
      </c>
      <c r="F1198" t="s">
        <v>335</v>
      </c>
      <c r="G1198" t="s">
        <v>336</v>
      </c>
      <c r="H1198" t="s">
        <v>1948</v>
      </c>
      <c r="I1198">
        <v>0.23612</v>
      </c>
      <c r="J1198">
        <v>0.14415</v>
      </c>
      <c r="K1198">
        <v>1.1704000000000001</v>
      </c>
      <c r="L1198">
        <v>2020.5</v>
      </c>
      <c r="M1198">
        <v>18.611000000000001</v>
      </c>
      <c r="N1198">
        <v>97.88</v>
      </c>
      <c r="O1198">
        <v>3.6640999999999999</v>
      </c>
      <c r="P1198">
        <v>2003.1</v>
      </c>
      <c r="Q1198">
        <v>-2331.4</v>
      </c>
      <c r="R1198">
        <v>0.99888999999999994</v>
      </c>
      <c r="S1198">
        <v>0.99880999999999998</v>
      </c>
      <c r="T1198">
        <v>0.63600000000000001</v>
      </c>
      <c r="U1198">
        <v>0.47481000000000001</v>
      </c>
      <c r="V1198">
        <v>0.98734999999999995</v>
      </c>
      <c r="W1198">
        <v>0.98673999999999995</v>
      </c>
      <c r="X1198">
        <v>2.1496</v>
      </c>
      <c r="Y1198">
        <v>1.7041999999999999</v>
      </c>
      <c r="Z1198">
        <v>0.63261999999999996</v>
      </c>
      <c r="AA1198">
        <v>0.61512999999999995</v>
      </c>
      <c r="AB1198">
        <v>11.583</v>
      </c>
      <c r="AC1198">
        <v>9.7224000000000004</v>
      </c>
      <c r="AD1198">
        <v>45</v>
      </c>
      <c r="AE1198">
        <v>22</v>
      </c>
      <c r="AF1198">
        <v>0.70494999999999997</v>
      </c>
      <c r="AG1198">
        <v>1.0217E-2</v>
      </c>
      <c r="AH1198">
        <v>0.69472999999999996</v>
      </c>
      <c r="AI1198">
        <v>22</v>
      </c>
      <c r="AJ1198">
        <v>0</v>
      </c>
      <c r="AK1198">
        <v>21</v>
      </c>
      <c r="AL1198">
        <v>0</v>
      </c>
      <c r="AM1198">
        <v>0</v>
      </c>
      <c r="AN1198">
        <v>0</v>
      </c>
      <c r="AO1198">
        <v>0.88773999999999997</v>
      </c>
      <c r="AP1198">
        <v>0</v>
      </c>
      <c r="AQ1198">
        <v>1</v>
      </c>
      <c r="AR1198" t="s">
        <v>95</v>
      </c>
      <c r="AS1198" t="s">
        <v>95</v>
      </c>
      <c r="AT1198" t="s">
        <v>95</v>
      </c>
      <c r="AU1198" t="s">
        <v>95</v>
      </c>
      <c r="AV1198" t="s">
        <v>95</v>
      </c>
      <c r="AW1198" t="s">
        <v>95</v>
      </c>
      <c r="AX1198" t="s">
        <v>95</v>
      </c>
      <c r="AY1198" t="s">
        <v>95</v>
      </c>
      <c r="AZ1198" t="s">
        <v>95</v>
      </c>
      <c r="BA1198" t="s">
        <v>95</v>
      </c>
      <c r="BB1198" t="s">
        <v>95</v>
      </c>
      <c r="BC1198" t="s">
        <v>95</v>
      </c>
      <c r="BD1198" t="s">
        <v>95</v>
      </c>
      <c r="BH1198" t="s">
        <v>389</v>
      </c>
      <c r="BI1198">
        <v>1</v>
      </c>
      <c r="BJ1198" t="s">
        <v>97</v>
      </c>
      <c r="BK1198" t="s">
        <v>2002</v>
      </c>
      <c r="BL1198">
        <v>0</v>
      </c>
      <c r="BM1198">
        <v>0</v>
      </c>
      <c r="BN1198">
        <v>0</v>
      </c>
      <c r="BO1198">
        <v>0</v>
      </c>
      <c r="BP1198">
        <v>0</v>
      </c>
      <c r="BQ1198">
        <v>0</v>
      </c>
      <c r="BY1198">
        <v>1318</v>
      </c>
      <c r="CG1198" s="4">
        <v>0</v>
      </c>
      <c r="CH1198" s="4">
        <v>0</v>
      </c>
      <c r="CI1198" s="5">
        <v>0</v>
      </c>
      <c r="CJ1198" s="5">
        <v>0</v>
      </c>
      <c r="CK1198" s="5">
        <v>0</v>
      </c>
      <c r="CL1198" s="5">
        <v>0</v>
      </c>
    </row>
    <row r="1199" spans="1:90" hidden="1" x14ac:dyDescent="0.2">
      <c r="A1199" t="s">
        <v>2003</v>
      </c>
      <c r="B1199" t="s">
        <v>1944</v>
      </c>
      <c r="C1199" t="s">
        <v>222</v>
      </c>
      <c r="D1199">
        <v>3.5</v>
      </c>
      <c r="E1199" t="s">
        <v>317</v>
      </c>
      <c r="F1199" t="s">
        <v>339</v>
      </c>
      <c r="G1199" t="s">
        <v>340</v>
      </c>
      <c r="H1199" t="s">
        <v>1948</v>
      </c>
      <c r="I1199">
        <v>0.35648000000000002</v>
      </c>
      <c r="J1199">
        <v>1.3294E-2</v>
      </c>
      <c r="K1199">
        <v>0.12987000000000001</v>
      </c>
      <c r="L1199">
        <v>2013.3</v>
      </c>
      <c r="M1199">
        <v>12.327</v>
      </c>
      <c r="N1199">
        <v>5.9166999999999996</v>
      </c>
      <c r="O1199">
        <v>1552.5</v>
      </c>
      <c r="P1199" s="1">
        <v>157710</v>
      </c>
      <c r="Q1199">
        <v>-258.54000000000002</v>
      </c>
      <c r="R1199">
        <v>0.95811000000000002</v>
      </c>
      <c r="S1199">
        <v>0.95489000000000002</v>
      </c>
      <c r="T1199">
        <v>0.39656999999999998</v>
      </c>
      <c r="U1199">
        <v>0.24138999999999999</v>
      </c>
      <c r="V1199">
        <v>-0.46801999999999999</v>
      </c>
      <c r="W1199">
        <v>-0.54142000000000001</v>
      </c>
      <c r="X1199">
        <v>2.3477000000000001</v>
      </c>
      <c r="Y1199">
        <v>1.3255999999999999</v>
      </c>
      <c r="Z1199">
        <v>0.69181999999999999</v>
      </c>
      <c r="AA1199">
        <v>0.67640999999999996</v>
      </c>
      <c r="AB1199">
        <v>1.0757000000000001</v>
      </c>
      <c r="AC1199">
        <v>0.95299</v>
      </c>
      <c r="AD1199">
        <v>43</v>
      </c>
      <c r="AE1199">
        <v>20</v>
      </c>
      <c r="AF1199">
        <v>1.0141</v>
      </c>
      <c r="AG1199">
        <v>0.16900999999999999</v>
      </c>
      <c r="AH1199">
        <v>0.84506999999999999</v>
      </c>
      <c r="AI1199">
        <v>20</v>
      </c>
      <c r="AJ1199">
        <v>0</v>
      </c>
      <c r="AK1199">
        <v>19</v>
      </c>
      <c r="AL1199">
        <v>0</v>
      </c>
      <c r="AM1199">
        <v>0</v>
      </c>
      <c r="AN1199">
        <v>0</v>
      </c>
      <c r="AO1199">
        <v>0.90717000000000003</v>
      </c>
      <c r="AP1199">
        <v>0</v>
      </c>
      <c r="AQ1199">
        <v>1</v>
      </c>
      <c r="AR1199" t="s">
        <v>95</v>
      </c>
      <c r="AS1199" t="s">
        <v>95</v>
      </c>
      <c r="AT1199" t="s">
        <v>95</v>
      </c>
      <c r="AU1199" t="s">
        <v>95</v>
      </c>
      <c r="AV1199" t="s">
        <v>95</v>
      </c>
      <c r="AW1199" t="s">
        <v>95</v>
      </c>
      <c r="AX1199" t="s">
        <v>95</v>
      </c>
      <c r="AY1199" t="s">
        <v>95</v>
      </c>
      <c r="AZ1199" t="s">
        <v>95</v>
      </c>
      <c r="BA1199" t="s">
        <v>95</v>
      </c>
      <c r="BB1199" t="s">
        <v>95</v>
      </c>
      <c r="BC1199" t="s">
        <v>95</v>
      </c>
      <c r="BD1199" t="s">
        <v>95</v>
      </c>
      <c r="BH1199" t="s">
        <v>341</v>
      </c>
      <c r="BI1199">
        <v>1</v>
      </c>
      <c r="BJ1199" t="s">
        <v>97</v>
      </c>
      <c r="BK1199" t="s">
        <v>138</v>
      </c>
      <c r="BL1199">
        <v>0</v>
      </c>
      <c r="BM1199">
        <v>0</v>
      </c>
      <c r="BN1199">
        <v>0</v>
      </c>
      <c r="BO1199">
        <v>0</v>
      </c>
      <c r="BP1199">
        <v>0</v>
      </c>
      <c r="BQ1199">
        <v>0</v>
      </c>
      <c r="BY1199">
        <v>1319</v>
      </c>
      <c r="CG1199" s="4">
        <v>0</v>
      </c>
      <c r="CH1199" s="4">
        <v>0</v>
      </c>
      <c r="CI1199" s="5">
        <v>0</v>
      </c>
      <c r="CJ1199" s="5">
        <v>0</v>
      </c>
      <c r="CK1199" s="5">
        <v>0</v>
      </c>
      <c r="CL1199" s="5">
        <v>0</v>
      </c>
    </row>
    <row r="1200" spans="1:90" hidden="1" x14ac:dyDescent="0.2">
      <c r="A1200" t="s">
        <v>2004</v>
      </c>
      <c r="B1200" t="s">
        <v>1944</v>
      </c>
      <c r="C1200" t="s">
        <v>222</v>
      </c>
      <c r="D1200">
        <v>3.5</v>
      </c>
      <c r="E1200" t="s">
        <v>317</v>
      </c>
      <c r="F1200" t="s">
        <v>343</v>
      </c>
      <c r="G1200" t="s">
        <v>344</v>
      </c>
      <c r="H1200" t="s">
        <v>1948</v>
      </c>
      <c r="I1200">
        <v>0.33889000000000002</v>
      </c>
      <c r="J1200">
        <v>1.4206E-2</v>
      </c>
      <c r="K1200">
        <v>0.13979</v>
      </c>
      <c r="L1200">
        <v>2013.5</v>
      </c>
      <c r="M1200">
        <v>12.967000000000001</v>
      </c>
      <c r="N1200">
        <v>6.0812999999999997</v>
      </c>
      <c r="O1200">
        <v>1552.3</v>
      </c>
      <c r="P1200" s="1">
        <v>157730</v>
      </c>
      <c r="Q1200">
        <v>-278.32</v>
      </c>
      <c r="R1200">
        <v>0.96641999999999995</v>
      </c>
      <c r="S1200">
        <v>0.96396999999999999</v>
      </c>
      <c r="T1200">
        <v>0.38938</v>
      </c>
      <c r="U1200">
        <v>0.23719000000000001</v>
      </c>
      <c r="V1200">
        <v>-0.52066999999999997</v>
      </c>
      <c r="W1200">
        <v>-0.59308000000000005</v>
      </c>
      <c r="X1200">
        <v>2.6204000000000001</v>
      </c>
      <c r="Y1200">
        <v>1.5333000000000001</v>
      </c>
      <c r="Z1200">
        <v>0.72989999999999999</v>
      </c>
      <c r="AA1200">
        <v>0.71704000000000001</v>
      </c>
      <c r="AB1200">
        <v>1.1044</v>
      </c>
      <c r="AC1200">
        <v>0.99919000000000002</v>
      </c>
      <c r="AD1200">
        <v>45</v>
      </c>
      <c r="AE1200">
        <v>22</v>
      </c>
      <c r="AF1200">
        <v>0.98662000000000005</v>
      </c>
      <c r="AG1200">
        <v>0.16444</v>
      </c>
      <c r="AH1200">
        <v>0.82218999999999998</v>
      </c>
      <c r="AI1200">
        <v>22</v>
      </c>
      <c r="AJ1200">
        <v>2</v>
      </c>
      <c r="AK1200">
        <v>21</v>
      </c>
      <c r="AL1200">
        <v>0</v>
      </c>
      <c r="AM1200">
        <v>0</v>
      </c>
      <c r="AN1200">
        <v>0</v>
      </c>
      <c r="AO1200">
        <v>0.92879999999999996</v>
      </c>
      <c r="AP1200">
        <v>0</v>
      </c>
      <c r="AQ1200">
        <v>1</v>
      </c>
      <c r="AR1200" t="s">
        <v>95</v>
      </c>
      <c r="AS1200" t="s">
        <v>95</v>
      </c>
      <c r="AT1200" t="s">
        <v>95</v>
      </c>
      <c r="AU1200" t="s">
        <v>95</v>
      </c>
      <c r="AV1200" t="s">
        <v>95</v>
      </c>
      <c r="AW1200" t="s">
        <v>95</v>
      </c>
      <c r="AX1200" t="s">
        <v>95</v>
      </c>
      <c r="AY1200" t="s">
        <v>95</v>
      </c>
      <c r="AZ1200" t="s">
        <v>95</v>
      </c>
      <c r="BA1200" t="s">
        <v>95</v>
      </c>
      <c r="BB1200" t="s">
        <v>95</v>
      </c>
      <c r="BC1200" t="s">
        <v>95</v>
      </c>
      <c r="BD1200" t="s">
        <v>95</v>
      </c>
      <c r="BI1200">
        <v>0</v>
      </c>
      <c r="BJ1200" t="s">
        <v>137</v>
      </c>
      <c r="BK1200" t="s">
        <v>180</v>
      </c>
      <c r="BL1200">
        <v>1</v>
      </c>
      <c r="BM1200">
        <v>1</v>
      </c>
      <c r="BN1200">
        <v>0</v>
      </c>
      <c r="BO1200">
        <v>0</v>
      </c>
      <c r="BP1200">
        <v>0</v>
      </c>
      <c r="BQ1200">
        <v>0</v>
      </c>
      <c r="BY1200">
        <v>1320</v>
      </c>
      <c r="CG1200" s="4">
        <v>1</v>
      </c>
      <c r="CH1200" s="4">
        <v>1</v>
      </c>
      <c r="CI1200" s="5">
        <v>0</v>
      </c>
      <c r="CJ1200" s="5">
        <v>0</v>
      </c>
      <c r="CK1200" s="5">
        <v>0</v>
      </c>
      <c r="CL1200" s="5">
        <v>0</v>
      </c>
    </row>
    <row r="1201" spans="1:90" hidden="1" x14ac:dyDescent="0.2">
      <c r="A1201" t="s">
        <v>2005</v>
      </c>
      <c r="B1201" t="s">
        <v>1944</v>
      </c>
      <c r="C1201" t="s">
        <v>222</v>
      </c>
      <c r="D1201">
        <v>3.5</v>
      </c>
      <c r="E1201" t="s">
        <v>317</v>
      </c>
      <c r="F1201" t="s">
        <v>347</v>
      </c>
      <c r="G1201" t="s">
        <v>348</v>
      </c>
      <c r="H1201" t="s">
        <v>1948</v>
      </c>
      <c r="I1201">
        <v>0.69023999999999996</v>
      </c>
      <c r="J1201">
        <v>0.69016</v>
      </c>
      <c r="K1201">
        <v>1.8404E-2</v>
      </c>
      <c r="L1201">
        <v>2029.3</v>
      </c>
      <c r="M1201">
        <v>6.3665000000000003</v>
      </c>
      <c r="N1201">
        <v>38342</v>
      </c>
      <c r="O1201">
        <v>0.11269</v>
      </c>
      <c r="P1201">
        <v>2010.9</v>
      </c>
      <c r="Q1201">
        <v>-36.622999999999998</v>
      </c>
      <c r="R1201">
        <v>0.70960999999999996</v>
      </c>
      <c r="S1201">
        <v>0.68239000000000005</v>
      </c>
      <c r="T1201">
        <v>0.22553000000000001</v>
      </c>
      <c r="U1201">
        <v>7.0602999999999999E-2</v>
      </c>
      <c r="V1201">
        <v>0.70960999999999996</v>
      </c>
      <c r="W1201">
        <v>0.69201000000000001</v>
      </c>
      <c r="X1201">
        <v>0.22553000000000001</v>
      </c>
      <c r="Y1201">
        <v>7.0605000000000001E-2</v>
      </c>
      <c r="Z1201">
        <v>0.20868999999999999</v>
      </c>
      <c r="AA1201">
        <v>0.16073000000000001</v>
      </c>
      <c r="AB1201">
        <v>0.37229000000000001</v>
      </c>
      <c r="AC1201">
        <v>0.24746000000000001</v>
      </c>
      <c r="AD1201">
        <v>36</v>
      </c>
      <c r="AE1201">
        <v>4</v>
      </c>
      <c r="AF1201" s="1">
        <v>5.2162E-5</v>
      </c>
      <c r="AG1201" s="1">
        <v>2.6081E-5</v>
      </c>
      <c r="AH1201" s="1">
        <v>2.6081E-5</v>
      </c>
      <c r="AI1201">
        <v>13</v>
      </c>
      <c r="AJ1201">
        <v>0</v>
      </c>
      <c r="AK1201">
        <v>12</v>
      </c>
      <c r="AL1201">
        <v>0</v>
      </c>
      <c r="AM1201">
        <v>0</v>
      </c>
      <c r="AN1201">
        <v>1</v>
      </c>
      <c r="AO1201">
        <v>0.28571000000000002</v>
      </c>
      <c r="AP1201">
        <v>0</v>
      </c>
      <c r="AQ1201">
        <v>1</v>
      </c>
      <c r="AR1201" t="s">
        <v>95</v>
      </c>
      <c r="AS1201" t="s">
        <v>94</v>
      </c>
      <c r="AT1201" t="s">
        <v>95</v>
      </c>
      <c r="AU1201" t="s">
        <v>94</v>
      </c>
      <c r="AV1201" t="s">
        <v>94</v>
      </c>
      <c r="AW1201" t="s">
        <v>94</v>
      </c>
      <c r="AX1201" t="s">
        <v>94</v>
      </c>
      <c r="AY1201" t="s">
        <v>94</v>
      </c>
      <c r="AZ1201" t="s">
        <v>94</v>
      </c>
      <c r="BA1201" t="s">
        <v>94</v>
      </c>
      <c r="BB1201" t="s">
        <v>94</v>
      </c>
      <c r="BC1201" t="s">
        <v>94</v>
      </c>
      <c r="BD1201" t="s">
        <v>94</v>
      </c>
      <c r="BH1201" t="s">
        <v>341</v>
      </c>
      <c r="BI1201">
        <v>1</v>
      </c>
      <c r="BJ1201" t="s">
        <v>97</v>
      </c>
      <c r="BK1201" t="s">
        <v>138</v>
      </c>
      <c r="BL1201">
        <v>0</v>
      </c>
      <c r="BM1201">
        <v>0</v>
      </c>
      <c r="BN1201">
        <v>0</v>
      </c>
      <c r="BO1201">
        <v>0</v>
      </c>
      <c r="BP1201">
        <v>0</v>
      </c>
      <c r="BQ1201">
        <v>0</v>
      </c>
      <c r="BY1201">
        <v>1321</v>
      </c>
      <c r="CG1201" s="4">
        <v>0</v>
      </c>
      <c r="CH1201" s="4">
        <v>0</v>
      </c>
      <c r="CI1201" s="5">
        <v>0</v>
      </c>
      <c r="CJ1201" s="5">
        <v>0</v>
      </c>
      <c r="CK1201" s="5">
        <v>0</v>
      </c>
      <c r="CL1201" s="5">
        <v>0</v>
      </c>
    </row>
    <row r="1202" spans="1:90" hidden="1" x14ac:dyDescent="0.2">
      <c r="A1202" t="s">
        <v>2006</v>
      </c>
      <c r="B1202" t="s">
        <v>1944</v>
      </c>
      <c r="C1202" t="s">
        <v>222</v>
      </c>
      <c r="D1202">
        <v>3.5</v>
      </c>
      <c r="E1202" t="s">
        <v>317</v>
      </c>
      <c r="F1202" t="s">
        <v>350</v>
      </c>
      <c r="G1202" t="s">
        <v>351</v>
      </c>
      <c r="H1202" t="s">
        <v>1948</v>
      </c>
      <c r="I1202">
        <v>67.337000000000003</v>
      </c>
      <c r="J1202">
        <v>0.69308000000000003</v>
      </c>
      <c r="K1202">
        <v>5.6652999999999998E-3</v>
      </c>
      <c r="L1202">
        <v>2022.5</v>
      </c>
      <c r="M1202">
        <v>6.5261E-2</v>
      </c>
      <c r="N1202">
        <v>1</v>
      </c>
      <c r="O1202">
        <v>9.2458999999999998E-4</v>
      </c>
      <c r="P1202">
        <v>2013.8</v>
      </c>
      <c r="Q1202">
        <v>-11.298</v>
      </c>
      <c r="R1202">
        <v>1</v>
      </c>
      <c r="S1202">
        <v>1</v>
      </c>
      <c r="T1202" s="1">
        <v>4.699E-16</v>
      </c>
      <c r="U1202" s="1">
        <v>1.1983999999999999E-16</v>
      </c>
      <c r="V1202">
        <v>0.83648</v>
      </c>
      <c r="W1202">
        <v>0.82869999999999999</v>
      </c>
      <c r="X1202">
        <v>8.3333000000000004E-2</v>
      </c>
      <c r="Y1202">
        <v>2.5000999999999999E-2</v>
      </c>
      <c r="Z1202">
        <v>0.12747</v>
      </c>
      <c r="AA1202">
        <v>8.5920999999999997E-2</v>
      </c>
      <c r="AB1202">
        <v>0.1925</v>
      </c>
      <c r="AC1202">
        <v>0.10113999999999999</v>
      </c>
      <c r="AD1202">
        <v>45</v>
      </c>
      <c r="AE1202">
        <v>2</v>
      </c>
      <c r="AF1202">
        <v>1</v>
      </c>
      <c r="AG1202">
        <v>1</v>
      </c>
      <c r="AH1202">
        <v>0</v>
      </c>
      <c r="AI1202">
        <v>2</v>
      </c>
      <c r="AJ1202">
        <v>1</v>
      </c>
      <c r="AK1202">
        <v>1</v>
      </c>
      <c r="AL1202">
        <v>0</v>
      </c>
      <c r="AM1202">
        <v>0</v>
      </c>
      <c r="AN1202">
        <v>0</v>
      </c>
      <c r="AO1202">
        <v>0.5</v>
      </c>
      <c r="AP1202">
        <v>1</v>
      </c>
      <c r="AQ1202">
        <v>1</v>
      </c>
      <c r="AR1202" t="s">
        <v>95</v>
      </c>
      <c r="AS1202" t="s">
        <v>96</v>
      </c>
      <c r="AT1202" t="s">
        <v>94</v>
      </c>
      <c r="AU1202" t="s">
        <v>95</v>
      </c>
      <c r="AV1202" t="s">
        <v>95</v>
      </c>
      <c r="AW1202" t="s">
        <v>95</v>
      </c>
      <c r="AX1202" t="s">
        <v>94</v>
      </c>
      <c r="AY1202" t="s">
        <v>94</v>
      </c>
      <c r="AZ1202" t="s">
        <v>94</v>
      </c>
      <c r="BA1202" t="s">
        <v>96</v>
      </c>
      <c r="BB1202" t="s">
        <v>96</v>
      </c>
      <c r="BC1202" t="s">
        <v>96</v>
      </c>
      <c r="BD1202" t="s">
        <v>96</v>
      </c>
      <c r="BI1202">
        <v>0</v>
      </c>
      <c r="BJ1202" t="s">
        <v>137</v>
      </c>
      <c r="BK1202" t="s">
        <v>180</v>
      </c>
      <c r="BL1202">
        <v>1</v>
      </c>
      <c r="BM1202">
        <v>1</v>
      </c>
      <c r="BN1202">
        <v>0</v>
      </c>
      <c r="BO1202">
        <v>0</v>
      </c>
      <c r="BP1202">
        <v>0</v>
      </c>
      <c r="BQ1202">
        <v>0</v>
      </c>
      <c r="BY1202">
        <v>1322</v>
      </c>
      <c r="CG1202" s="4">
        <v>1</v>
      </c>
      <c r="CH1202" s="4">
        <v>1</v>
      </c>
      <c r="CI1202" s="5">
        <v>0</v>
      </c>
      <c r="CJ1202" s="5">
        <v>0</v>
      </c>
      <c r="CK1202" s="5">
        <v>0</v>
      </c>
      <c r="CL1202" s="5">
        <v>0</v>
      </c>
    </row>
    <row r="1203" spans="1:90" hidden="1" x14ac:dyDescent="0.2">
      <c r="A1203" t="s">
        <v>2007</v>
      </c>
      <c r="B1203" t="s">
        <v>1944</v>
      </c>
      <c r="C1203" t="s">
        <v>222</v>
      </c>
      <c r="D1203">
        <v>3.5</v>
      </c>
      <c r="E1203" t="s">
        <v>317</v>
      </c>
      <c r="F1203" t="s">
        <v>353</v>
      </c>
      <c r="G1203" t="s">
        <v>354</v>
      </c>
      <c r="H1203" t="s">
        <v>1948</v>
      </c>
      <c r="I1203">
        <v>17.916</v>
      </c>
      <c r="J1203">
        <v>1.2897E-3</v>
      </c>
      <c r="K1203">
        <v>3.0303000000000001E-3</v>
      </c>
      <c r="L1203">
        <v>2023</v>
      </c>
      <c r="M1203">
        <v>0.24528</v>
      </c>
      <c r="N1203">
        <v>1.6194999999999999</v>
      </c>
      <c r="O1203">
        <v>1555</v>
      </c>
      <c r="P1203" s="1">
        <v>157460</v>
      </c>
      <c r="Q1203">
        <v>-6.0423999999999998</v>
      </c>
      <c r="R1203">
        <v>1</v>
      </c>
      <c r="S1203">
        <v>1</v>
      </c>
      <c r="T1203" s="1">
        <v>6.5322999999999999E-9</v>
      </c>
      <c r="U1203" s="1">
        <v>1.0126E-9</v>
      </c>
      <c r="V1203">
        <v>-2.3255999999999999E-2</v>
      </c>
      <c r="W1203">
        <v>-7.3171E-2</v>
      </c>
      <c r="X1203">
        <v>0.15076000000000001</v>
      </c>
      <c r="Y1203">
        <v>2.2727000000000001E-2</v>
      </c>
      <c r="Z1203">
        <v>6.6667000000000004E-2</v>
      </c>
      <c r="AA1203">
        <v>2.1138000000000001E-2</v>
      </c>
      <c r="AB1203">
        <v>0.14398</v>
      </c>
      <c r="AC1203">
        <v>5.5923E-2</v>
      </c>
      <c r="AD1203">
        <v>44</v>
      </c>
      <c r="AE1203">
        <v>1</v>
      </c>
      <c r="AF1203">
        <v>0.61746000000000001</v>
      </c>
      <c r="AG1203">
        <v>0.61746000000000001</v>
      </c>
      <c r="AH1203">
        <v>0</v>
      </c>
      <c r="AI1203">
        <v>1</v>
      </c>
      <c r="AJ1203">
        <v>0</v>
      </c>
      <c r="AK1203">
        <v>0</v>
      </c>
      <c r="AL1203">
        <v>0</v>
      </c>
      <c r="AM1203">
        <v>0</v>
      </c>
      <c r="AP1203">
        <v>1</v>
      </c>
      <c r="AQ1203">
        <v>1</v>
      </c>
      <c r="AR1203" t="s">
        <v>95</v>
      </c>
      <c r="AS1203" t="s">
        <v>96</v>
      </c>
      <c r="AT1203" t="s">
        <v>94</v>
      </c>
      <c r="AU1203" t="s">
        <v>94</v>
      </c>
      <c r="AV1203" t="s">
        <v>94</v>
      </c>
      <c r="AW1203" t="s">
        <v>94</v>
      </c>
      <c r="AX1203" t="s">
        <v>94</v>
      </c>
      <c r="AY1203" t="s">
        <v>94</v>
      </c>
      <c r="AZ1203" t="s">
        <v>94</v>
      </c>
      <c r="BA1203" t="s">
        <v>96</v>
      </c>
      <c r="BB1203" t="s">
        <v>96</v>
      </c>
      <c r="BC1203" t="s">
        <v>96</v>
      </c>
      <c r="BD1203" t="s">
        <v>96</v>
      </c>
      <c r="BH1203" t="s">
        <v>341</v>
      </c>
      <c r="BI1203">
        <v>1</v>
      </c>
      <c r="BJ1203" t="s">
        <v>97</v>
      </c>
      <c r="BK1203" t="s">
        <v>138</v>
      </c>
      <c r="BL1203">
        <v>0</v>
      </c>
      <c r="BM1203">
        <v>0</v>
      </c>
      <c r="BN1203">
        <v>0</v>
      </c>
      <c r="BO1203">
        <v>0</v>
      </c>
      <c r="BP1203">
        <v>0</v>
      </c>
      <c r="BQ1203">
        <v>0</v>
      </c>
      <c r="BY1203">
        <v>1323</v>
      </c>
      <c r="CG1203" s="4">
        <v>0</v>
      </c>
      <c r="CH1203" s="4">
        <v>0</v>
      </c>
      <c r="CI1203" s="5">
        <v>0</v>
      </c>
      <c r="CJ1203" s="5">
        <v>0</v>
      </c>
      <c r="CK1203" s="5">
        <v>0</v>
      </c>
      <c r="CL1203" s="5">
        <v>0</v>
      </c>
    </row>
    <row r="1204" spans="1:90" hidden="1" x14ac:dyDescent="0.2">
      <c r="A1204" t="s">
        <v>2008</v>
      </c>
      <c r="B1204" t="s">
        <v>1944</v>
      </c>
      <c r="C1204" t="s">
        <v>222</v>
      </c>
      <c r="D1204">
        <v>3.5</v>
      </c>
      <c r="E1204" t="s">
        <v>317</v>
      </c>
      <c r="F1204" t="s">
        <v>362</v>
      </c>
      <c r="G1204" t="s">
        <v>357</v>
      </c>
      <c r="H1204" t="s">
        <v>1948</v>
      </c>
      <c r="I1204">
        <v>9.8455999999999992</v>
      </c>
      <c r="J1204">
        <v>0.17057</v>
      </c>
      <c r="K1204">
        <v>0.13023000000000001</v>
      </c>
      <c r="L1204">
        <v>2016.8</v>
      </c>
      <c r="M1204">
        <v>0.44634000000000001</v>
      </c>
      <c r="N1204">
        <v>6.6821000000000002</v>
      </c>
      <c r="O1204">
        <v>9.9278999999999993</v>
      </c>
      <c r="P1204">
        <v>2024.3</v>
      </c>
      <c r="Q1204">
        <v>-259.54000000000002</v>
      </c>
      <c r="R1204">
        <v>0.99080999999999997</v>
      </c>
      <c r="S1204">
        <v>0.99014000000000002</v>
      </c>
      <c r="T1204">
        <v>0.24368999999999999</v>
      </c>
      <c r="U1204">
        <v>9.5217999999999997E-2</v>
      </c>
      <c r="V1204">
        <v>0.82770999999999995</v>
      </c>
      <c r="W1204">
        <v>0.81950999999999996</v>
      </c>
      <c r="X1204">
        <v>1.0550999999999999</v>
      </c>
      <c r="Y1204">
        <v>0.63614000000000004</v>
      </c>
      <c r="Z1204">
        <v>0.44267000000000001</v>
      </c>
      <c r="AA1204">
        <v>0.41613</v>
      </c>
      <c r="AB1204">
        <v>1.8976999999999999</v>
      </c>
      <c r="AC1204">
        <v>1.6016999999999999</v>
      </c>
      <c r="AD1204">
        <v>45</v>
      </c>
      <c r="AE1204">
        <v>8</v>
      </c>
      <c r="AF1204">
        <v>1.1068</v>
      </c>
      <c r="AG1204">
        <v>0.91991999999999996</v>
      </c>
      <c r="AH1204">
        <v>0.18684999999999999</v>
      </c>
      <c r="AI1204">
        <v>8</v>
      </c>
      <c r="AJ1204">
        <v>2</v>
      </c>
      <c r="AK1204">
        <v>7</v>
      </c>
      <c r="AL1204">
        <v>1</v>
      </c>
      <c r="AM1204">
        <v>0</v>
      </c>
      <c r="AN1204">
        <v>0</v>
      </c>
      <c r="AO1204">
        <v>0.86680000000000001</v>
      </c>
      <c r="AP1204">
        <v>0</v>
      </c>
      <c r="AQ1204">
        <v>1</v>
      </c>
      <c r="AR1204" t="s">
        <v>95</v>
      </c>
      <c r="AS1204" t="s">
        <v>95</v>
      </c>
      <c r="AT1204" t="s">
        <v>95</v>
      </c>
      <c r="AU1204" t="s">
        <v>95</v>
      </c>
      <c r="AV1204" t="s">
        <v>95</v>
      </c>
      <c r="AW1204" t="s">
        <v>95</v>
      </c>
      <c r="AX1204" t="s">
        <v>95</v>
      </c>
      <c r="AY1204" t="s">
        <v>94</v>
      </c>
      <c r="AZ1204" t="s">
        <v>95</v>
      </c>
      <c r="BA1204" t="s">
        <v>94</v>
      </c>
      <c r="BB1204" t="s">
        <v>95</v>
      </c>
      <c r="BC1204" t="s">
        <v>94</v>
      </c>
      <c r="BD1204" t="s">
        <v>95</v>
      </c>
      <c r="BI1204">
        <v>0</v>
      </c>
      <c r="BJ1204" t="s">
        <v>137</v>
      </c>
      <c r="BK1204" t="s">
        <v>180</v>
      </c>
      <c r="BL1204">
        <v>1</v>
      </c>
      <c r="BM1204">
        <v>1</v>
      </c>
      <c r="BN1204">
        <v>0</v>
      </c>
      <c r="BO1204">
        <v>0</v>
      </c>
      <c r="BP1204">
        <v>0</v>
      </c>
      <c r="BQ1204">
        <v>0</v>
      </c>
      <c r="BY1204">
        <v>1324</v>
      </c>
      <c r="CG1204" s="4">
        <v>1</v>
      </c>
      <c r="CH1204" s="4">
        <v>1</v>
      </c>
      <c r="CI1204" s="5">
        <v>0</v>
      </c>
      <c r="CJ1204" s="5">
        <v>0</v>
      </c>
      <c r="CK1204" s="5">
        <v>0</v>
      </c>
      <c r="CL1204" s="5">
        <v>0</v>
      </c>
    </row>
    <row r="1205" spans="1:90" hidden="1" x14ac:dyDescent="0.2">
      <c r="A1205" t="s">
        <v>2009</v>
      </c>
      <c r="B1205" t="s">
        <v>1944</v>
      </c>
      <c r="C1205" t="s">
        <v>222</v>
      </c>
      <c r="D1205">
        <v>3.5</v>
      </c>
      <c r="E1205" t="s">
        <v>317</v>
      </c>
      <c r="F1205" t="s">
        <v>364</v>
      </c>
      <c r="G1205" t="s">
        <v>360</v>
      </c>
      <c r="H1205" t="s">
        <v>1948</v>
      </c>
      <c r="I1205">
        <v>18.03</v>
      </c>
      <c r="K1205">
        <v>2.4886999999999999E-2</v>
      </c>
      <c r="L1205">
        <v>2017</v>
      </c>
      <c r="M1205">
        <v>0.24374000000000001</v>
      </c>
      <c r="N1205">
        <v>10.210000000000001</v>
      </c>
      <c r="Q1205">
        <v>-49.573999999999998</v>
      </c>
      <c r="R1205">
        <v>1</v>
      </c>
      <c r="S1205">
        <v>1</v>
      </c>
      <c r="T1205" s="1">
        <v>3.7066999999999997E-8</v>
      </c>
      <c r="U1205" s="1">
        <v>6.1967999999999999E-9</v>
      </c>
      <c r="Z1205">
        <v>7.6923000000000005E-2</v>
      </c>
      <c r="AA1205">
        <v>2.4176E-2</v>
      </c>
      <c r="AB1205">
        <v>0.94535999999999998</v>
      </c>
      <c r="AC1205">
        <v>0.39295000000000002</v>
      </c>
      <c r="AD1205">
        <v>38</v>
      </c>
      <c r="AE1205">
        <v>1</v>
      </c>
      <c r="AF1205">
        <v>0.60204000000000002</v>
      </c>
      <c r="AG1205">
        <v>0.60204000000000002</v>
      </c>
      <c r="AH1205">
        <v>0</v>
      </c>
      <c r="AI1205">
        <v>1</v>
      </c>
      <c r="AJ1205">
        <v>0</v>
      </c>
      <c r="AK1205">
        <v>0</v>
      </c>
      <c r="AL1205">
        <v>0</v>
      </c>
      <c r="AM1205">
        <v>0</v>
      </c>
      <c r="AP1205">
        <v>0</v>
      </c>
      <c r="AQ1205">
        <v>1</v>
      </c>
      <c r="AR1205" t="s">
        <v>95</v>
      </c>
      <c r="AS1205" t="s">
        <v>96</v>
      </c>
      <c r="AT1205" t="s">
        <v>94</v>
      </c>
      <c r="AU1205" t="s">
        <v>94</v>
      </c>
      <c r="AV1205" t="s">
        <v>94</v>
      </c>
      <c r="AW1205" t="s">
        <v>94</v>
      </c>
      <c r="AX1205" t="s">
        <v>94</v>
      </c>
      <c r="AY1205" t="s">
        <v>94</v>
      </c>
      <c r="AZ1205" t="s">
        <v>94</v>
      </c>
      <c r="BA1205" t="s">
        <v>96</v>
      </c>
      <c r="BB1205" t="s">
        <v>96</v>
      </c>
      <c r="BC1205" t="s">
        <v>96</v>
      </c>
      <c r="BD1205" t="s">
        <v>96</v>
      </c>
      <c r="BH1205" t="s">
        <v>341</v>
      </c>
      <c r="BI1205">
        <v>1</v>
      </c>
      <c r="BJ1205" t="s">
        <v>97</v>
      </c>
      <c r="BK1205" t="s">
        <v>138</v>
      </c>
      <c r="BL1205">
        <v>0</v>
      </c>
      <c r="BM1205">
        <v>0</v>
      </c>
      <c r="BN1205">
        <v>0</v>
      </c>
      <c r="BO1205">
        <v>0</v>
      </c>
      <c r="BP1205">
        <v>0</v>
      </c>
      <c r="BQ1205">
        <v>0</v>
      </c>
      <c r="BY1205">
        <v>1325</v>
      </c>
      <c r="CG1205" s="4">
        <v>0</v>
      </c>
      <c r="CH1205" s="4">
        <v>0</v>
      </c>
      <c r="CI1205" s="5">
        <v>0</v>
      </c>
      <c r="CJ1205" s="5">
        <v>0</v>
      </c>
      <c r="CK1205" s="5">
        <v>0</v>
      </c>
      <c r="CL1205" s="5">
        <v>0</v>
      </c>
    </row>
    <row r="1206" spans="1:90" hidden="1" x14ac:dyDescent="0.2">
      <c r="A1206" t="s">
        <v>2010</v>
      </c>
      <c r="B1206" t="s">
        <v>1944</v>
      </c>
      <c r="C1206" t="s">
        <v>222</v>
      </c>
      <c r="D1206">
        <v>3.5</v>
      </c>
      <c r="E1206" t="s">
        <v>317</v>
      </c>
      <c r="F1206" t="s">
        <v>366</v>
      </c>
      <c r="G1206" t="s">
        <v>351</v>
      </c>
      <c r="H1206" t="s">
        <v>1948</v>
      </c>
      <c r="I1206">
        <v>0.35692000000000002</v>
      </c>
      <c r="J1206">
        <v>0.22355</v>
      </c>
      <c r="K1206">
        <v>0.10013</v>
      </c>
      <c r="L1206">
        <v>2021.9</v>
      </c>
      <c r="M1206">
        <v>12.311999999999999</v>
      </c>
      <c r="N1206">
        <v>11.675000000000001</v>
      </c>
      <c r="O1206">
        <v>6.5810000000000004</v>
      </c>
      <c r="P1206">
        <v>2022.8</v>
      </c>
      <c r="Q1206">
        <v>-199.57</v>
      </c>
      <c r="R1206">
        <v>0.98533999999999999</v>
      </c>
      <c r="S1206">
        <v>0.98426999999999998</v>
      </c>
      <c r="T1206">
        <v>0.23702000000000001</v>
      </c>
      <c r="U1206">
        <v>0.11185</v>
      </c>
      <c r="V1206">
        <v>0.97536</v>
      </c>
      <c r="W1206">
        <v>0.97419</v>
      </c>
      <c r="X1206">
        <v>0.30729000000000001</v>
      </c>
      <c r="Y1206">
        <v>0.17954999999999999</v>
      </c>
      <c r="Z1206">
        <v>0.44130000000000003</v>
      </c>
      <c r="AA1206">
        <v>0.41470000000000001</v>
      </c>
      <c r="AB1206">
        <v>1.4632000000000001</v>
      </c>
      <c r="AC1206">
        <v>1.1215999999999999</v>
      </c>
      <c r="AD1206">
        <v>45</v>
      </c>
      <c r="AE1206">
        <v>11</v>
      </c>
      <c r="AF1206">
        <v>0.68520000000000003</v>
      </c>
      <c r="AG1206">
        <v>8.5651000000000005E-2</v>
      </c>
      <c r="AH1206">
        <v>0.59955000000000003</v>
      </c>
      <c r="AI1206">
        <v>11</v>
      </c>
      <c r="AJ1206">
        <v>0</v>
      </c>
      <c r="AK1206">
        <v>10</v>
      </c>
      <c r="AL1206">
        <v>0</v>
      </c>
      <c r="AM1206">
        <v>0</v>
      </c>
      <c r="AN1206">
        <v>0</v>
      </c>
      <c r="AO1206">
        <v>0.81730999999999998</v>
      </c>
      <c r="AP1206">
        <v>0</v>
      </c>
      <c r="AQ1206">
        <v>1</v>
      </c>
      <c r="AR1206" t="s">
        <v>95</v>
      </c>
      <c r="AS1206" t="s">
        <v>95</v>
      </c>
      <c r="AT1206" t="s">
        <v>95</v>
      </c>
      <c r="AU1206" t="s">
        <v>95</v>
      </c>
      <c r="AV1206" t="s">
        <v>95</v>
      </c>
      <c r="AW1206" t="s">
        <v>95</v>
      </c>
      <c r="AX1206" t="s">
        <v>95</v>
      </c>
      <c r="AY1206" t="s">
        <v>95</v>
      </c>
      <c r="AZ1206" t="s">
        <v>95</v>
      </c>
      <c r="BA1206" t="s">
        <v>95</v>
      </c>
      <c r="BB1206" t="s">
        <v>95</v>
      </c>
      <c r="BC1206" t="s">
        <v>95</v>
      </c>
      <c r="BD1206" t="s">
        <v>95</v>
      </c>
      <c r="BI1206">
        <v>0</v>
      </c>
      <c r="BJ1206" t="s">
        <v>137</v>
      </c>
      <c r="BK1206" t="s">
        <v>180</v>
      </c>
      <c r="BL1206">
        <v>1</v>
      </c>
      <c r="BM1206">
        <v>1</v>
      </c>
      <c r="BN1206">
        <v>0</v>
      </c>
      <c r="BO1206">
        <v>0</v>
      </c>
      <c r="BP1206">
        <v>0</v>
      </c>
      <c r="BQ1206">
        <v>0</v>
      </c>
      <c r="BY1206">
        <v>1326</v>
      </c>
      <c r="CG1206" s="4">
        <v>1</v>
      </c>
      <c r="CH1206" s="4">
        <v>1</v>
      </c>
      <c r="CI1206" s="5">
        <v>0</v>
      </c>
      <c r="CJ1206" s="5">
        <v>0</v>
      </c>
      <c r="CK1206" s="5">
        <v>0</v>
      </c>
      <c r="CL1206" s="5">
        <v>0</v>
      </c>
    </row>
    <row r="1207" spans="1:90" hidden="1" x14ac:dyDescent="0.2">
      <c r="A1207" t="s">
        <v>2011</v>
      </c>
      <c r="B1207" t="s">
        <v>1944</v>
      </c>
      <c r="C1207" t="s">
        <v>222</v>
      </c>
      <c r="D1207">
        <v>3.5</v>
      </c>
      <c r="E1207" t="s">
        <v>317</v>
      </c>
      <c r="F1207" t="s">
        <v>368</v>
      </c>
      <c r="G1207" t="s">
        <v>354</v>
      </c>
      <c r="H1207" t="s">
        <v>1948</v>
      </c>
      <c r="I1207">
        <v>3.4003000000000001</v>
      </c>
      <c r="J1207">
        <v>2.2715000000000001E-3</v>
      </c>
      <c r="K1207">
        <v>1.3321E-2</v>
      </c>
      <c r="L1207">
        <v>2021.5</v>
      </c>
      <c r="M1207">
        <v>1.2924</v>
      </c>
      <c r="N1207">
        <v>9209.1</v>
      </c>
      <c r="O1207">
        <v>1554.7</v>
      </c>
      <c r="P1207" s="1">
        <v>157480</v>
      </c>
      <c r="Q1207">
        <v>-26.535</v>
      </c>
      <c r="R1207">
        <v>0.64285999999999999</v>
      </c>
      <c r="S1207">
        <v>0.61309000000000002</v>
      </c>
      <c r="T1207">
        <v>0.22361</v>
      </c>
      <c r="U1207">
        <v>5.1645999999999997E-2</v>
      </c>
      <c r="V1207">
        <v>-7.1429000000000006E-2</v>
      </c>
      <c r="W1207">
        <v>-0.12934000000000001</v>
      </c>
      <c r="X1207">
        <v>0.38729999999999998</v>
      </c>
      <c r="Y1207">
        <v>0.1</v>
      </c>
      <c r="Z1207">
        <v>0.16889000000000001</v>
      </c>
      <c r="AA1207">
        <v>0.12396</v>
      </c>
      <c r="AB1207">
        <v>0.34111000000000002</v>
      </c>
      <c r="AC1207">
        <v>0.20258999999999999</v>
      </c>
      <c r="AD1207">
        <v>40</v>
      </c>
      <c r="AE1207">
        <v>3</v>
      </c>
      <c r="AF1207">
        <v>2.1718E-4</v>
      </c>
      <c r="AG1207">
        <v>1.0859E-4</v>
      </c>
      <c r="AH1207">
        <v>1.0859E-4</v>
      </c>
      <c r="AI1207">
        <v>6</v>
      </c>
      <c r="AJ1207">
        <v>0</v>
      </c>
      <c r="AK1207">
        <v>5</v>
      </c>
      <c r="AL1207">
        <v>0</v>
      </c>
      <c r="AM1207">
        <v>0</v>
      </c>
      <c r="AN1207">
        <v>1</v>
      </c>
      <c r="AO1207">
        <v>0</v>
      </c>
      <c r="AP1207">
        <v>0</v>
      </c>
      <c r="AQ1207">
        <v>1</v>
      </c>
      <c r="AR1207" t="s">
        <v>94</v>
      </c>
      <c r="AS1207" t="s">
        <v>96</v>
      </c>
      <c r="AT1207" t="s">
        <v>94</v>
      </c>
      <c r="AU1207" t="s">
        <v>94</v>
      </c>
      <c r="AV1207" t="s">
        <v>94</v>
      </c>
      <c r="AW1207" t="s">
        <v>94</v>
      </c>
      <c r="AX1207" t="s">
        <v>94</v>
      </c>
      <c r="AY1207" t="s">
        <v>94</v>
      </c>
      <c r="AZ1207" t="s">
        <v>94</v>
      </c>
      <c r="BA1207" t="s">
        <v>96</v>
      </c>
      <c r="BB1207" t="s">
        <v>96</v>
      </c>
      <c r="BC1207" t="s">
        <v>96</v>
      </c>
      <c r="BD1207" t="s">
        <v>96</v>
      </c>
      <c r="BH1207" t="s">
        <v>341</v>
      </c>
      <c r="BI1207">
        <v>1</v>
      </c>
      <c r="BJ1207" t="s">
        <v>97</v>
      </c>
      <c r="BK1207" t="s">
        <v>138</v>
      </c>
      <c r="BL1207">
        <v>0</v>
      </c>
      <c r="BM1207">
        <v>0</v>
      </c>
      <c r="BN1207">
        <v>0</v>
      </c>
      <c r="BO1207">
        <v>0</v>
      </c>
      <c r="BP1207">
        <v>0</v>
      </c>
      <c r="BQ1207">
        <v>0</v>
      </c>
      <c r="BY1207">
        <v>1327</v>
      </c>
      <c r="CG1207" s="4">
        <v>0</v>
      </c>
      <c r="CH1207" s="4">
        <v>0</v>
      </c>
      <c r="CI1207" s="5">
        <v>0</v>
      </c>
      <c r="CJ1207" s="5">
        <v>0</v>
      </c>
      <c r="CK1207" s="5">
        <v>0</v>
      </c>
      <c r="CL1207" s="5">
        <v>0</v>
      </c>
    </row>
    <row r="1208" spans="1:90" x14ac:dyDescent="0.2">
      <c r="A1208" t="s">
        <v>2012</v>
      </c>
      <c r="B1208" t="s">
        <v>1944</v>
      </c>
      <c r="C1208" t="s">
        <v>222</v>
      </c>
      <c r="D1208">
        <v>4.0999999999999996</v>
      </c>
      <c r="E1208" t="s">
        <v>129</v>
      </c>
      <c r="F1208" t="s">
        <v>130</v>
      </c>
      <c r="G1208" t="s">
        <v>131</v>
      </c>
      <c r="H1208" t="s">
        <v>1948</v>
      </c>
      <c r="I1208">
        <v>-0.10360999999999999</v>
      </c>
      <c r="J1208">
        <v>-0.1036</v>
      </c>
      <c r="K1208">
        <v>-3.7789000000000001</v>
      </c>
      <c r="L1208">
        <v>1920.4</v>
      </c>
      <c r="M1208">
        <v>-42.412999999999997</v>
      </c>
      <c r="N1208" s="1">
        <v>490960</v>
      </c>
      <c r="O1208">
        <v>65.465000000000003</v>
      </c>
      <c r="P1208">
        <v>2006.6</v>
      </c>
      <c r="Q1208">
        <v>7647</v>
      </c>
      <c r="R1208">
        <v>0.72541</v>
      </c>
      <c r="S1208">
        <v>0.67695000000000005</v>
      </c>
      <c r="T1208">
        <v>13.994999999999999</v>
      </c>
      <c r="U1208">
        <v>10.337999999999999</v>
      </c>
      <c r="V1208">
        <v>0.72541</v>
      </c>
      <c r="W1208">
        <v>0.69489999999999996</v>
      </c>
      <c r="X1208">
        <v>13.994999999999999</v>
      </c>
      <c r="Y1208">
        <v>10.337999999999999</v>
      </c>
      <c r="Z1208">
        <v>0.73409999999999997</v>
      </c>
      <c r="AA1208">
        <v>0.70455999999999996</v>
      </c>
      <c r="AB1208">
        <v>13.772</v>
      </c>
      <c r="AC1208">
        <v>9.5496999999999996</v>
      </c>
      <c r="AD1208">
        <v>21</v>
      </c>
      <c r="AE1208">
        <v>20</v>
      </c>
      <c r="AF1208">
        <v>2.0368E-4</v>
      </c>
      <c r="AG1208" s="1">
        <v>3.3863999999999999E-6</v>
      </c>
      <c r="AH1208">
        <v>2.0028999999999999E-4</v>
      </c>
      <c r="AI1208">
        <v>21</v>
      </c>
      <c r="AJ1208">
        <v>20</v>
      </c>
      <c r="AK1208">
        <v>0</v>
      </c>
      <c r="AL1208">
        <v>0</v>
      </c>
      <c r="AM1208">
        <v>0</v>
      </c>
      <c r="AN1208">
        <v>1</v>
      </c>
      <c r="AO1208">
        <v>0.84272000000000002</v>
      </c>
      <c r="AP1208">
        <v>0</v>
      </c>
      <c r="AQ1208">
        <v>1</v>
      </c>
      <c r="AR1208" t="s">
        <v>95</v>
      </c>
      <c r="AS1208" t="s">
        <v>95</v>
      </c>
      <c r="AT1208" t="s">
        <v>95</v>
      </c>
      <c r="AU1208" t="s">
        <v>94</v>
      </c>
      <c r="AV1208" t="s">
        <v>94</v>
      </c>
      <c r="AW1208" t="s">
        <v>94</v>
      </c>
      <c r="AX1208" t="s">
        <v>95</v>
      </c>
      <c r="AY1208" t="s">
        <v>94</v>
      </c>
      <c r="AZ1208" t="s">
        <v>95</v>
      </c>
      <c r="BA1208" t="s">
        <v>94</v>
      </c>
      <c r="BB1208" t="s">
        <v>94</v>
      </c>
      <c r="BC1208" t="s">
        <v>94</v>
      </c>
      <c r="BD1208" t="s">
        <v>94</v>
      </c>
      <c r="BH1208" t="s">
        <v>341</v>
      </c>
      <c r="BI1208">
        <v>1</v>
      </c>
      <c r="BJ1208" t="s">
        <v>97</v>
      </c>
      <c r="BK1208" t="s">
        <v>138</v>
      </c>
      <c r="BL1208">
        <v>0</v>
      </c>
      <c r="BM1208">
        <v>0</v>
      </c>
      <c r="BN1208">
        <v>0</v>
      </c>
      <c r="BO1208">
        <v>0</v>
      </c>
      <c r="BP1208">
        <v>1</v>
      </c>
      <c r="BQ1208">
        <v>1</v>
      </c>
      <c r="BY1208">
        <v>1328</v>
      </c>
      <c r="CG1208" s="4">
        <v>0</v>
      </c>
      <c r="CH1208" s="4">
        <v>0</v>
      </c>
      <c r="CI1208" s="5">
        <v>0</v>
      </c>
      <c r="CJ1208" s="5">
        <v>0</v>
      </c>
      <c r="CK1208" s="5">
        <v>1</v>
      </c>
      <c r="CL1208" s="5">
        <v>1</v>
      </c>
    </row>
    <row r="1209" spans="1:90" hidden="1" x14ac:dyDescent="0.2">
      <c r="A1209" t="s">
        <v>2013</v>
      </c>
      <c r="B1209" t="s">
        <v>1944</v>
      </c>
      <c r="C1209" t="s">
        <v>222</v>
      </c>
      <c r="D1209">
        <v>4.0999999999999996</v>
      </c>
      <c r="E1209" t="s">
        <v>129</v>
      </c>
      <c r="F1209" t="s">
        <v>135</v>
      </c>
      <c r="G1209" t="s">
        <v>136</v>
      </c>
      <c r="H1209" t="s">
        <v>1948</v>
      </c>
      <c r="AD1209">
        <v>1</v>
      </c>
      <c r="AE1209">
        <v>1</v>
      </c>
      <c r="AI1209">
        <v>1</v>
      </c>
      <c r="AJ1209">
        <v>0</v>
      </c>
      <c r="AK1209">
        <v>0</v>
      </c>
      <c r="AL1209">
        <v>0</v>
      </c>
      <c r="AM1209">
        <v>0</v>
      </c>
      <c r="AP1209">
        <v>0</v>
      </c>
      <c r="AQ1209">
        <v>1</v>
      </c>
      <c r="AR1209" t="s">
        <v>96</v>
      </c>
      <c r="AS1209" t="s">
        <v>96</v>
      </c>
      <c r="AT1209" t="s">
        <v>95</v>
      </c>
      <c r="AU1209" t="s">
        <v>94</v>
      </c>
      <c r="AV1209" t="s">
        <v>94</v>
      </c>
      <c r="AW1209" t="s">
        <v>94</v>
      </c>
      <c r="AX1209" t="s">
        <v>94</v>
      </c>
      <c r="AY1209" t="s">
        <v>94</v>
      </c>
      <c r="AZ1209" t="s">
        <v>94</v>
      </c>
      <c r="BA1209" t="s">
        <v>96</v>
      </c>
      <c r="BB1209" t="s">
        <v>96</v>
      </c>
      <c r="BC1209" t="s">
        <v>96</v>
      </c>
      <c r="BD1209" t="s">
        <v>96</v>
      </c>
      <c r="BI1209">
        <v>0</v>
      </c>
      <c r="BJ1209" t="s">
        <v>137</v>
      </c>
      <c r="BK1209" t="s">
        <v>180</v>
      </c>
      <c r="BL1209">
        <v>1</v>
      </c>
      <c r="BM1209">
        <v>1</v>
      </c>
      <c r="BN1209">
        <v>0</v>
      </c>
      <c r="BO1209">
        <v>0</v>
      </c>
      <c r="BP1209">
        <v>0</v>
      </c>
      <c r="BQ1209">
        <v>0</v>
      </c>
      <c r="BY1209">
        <v>1329</v>
      </c>
      <c r="CG1209" s="4">
        <v>1</v>
      </c>
      <c r="CH1209" s="4">
        <v>1</v>
      </c>
      <c r="CI1209" s="5">
        <v>0</v>
      </c>
      <c r="CJ1209" s="5">
        <v>0</v>
      </c>
      <c r="CK1209" s="5">
        <v>0</v>
      </c>
      <c r="CL1209" s="5">
        <v>0</v>
      </c>
    </row>
    <row r="1210" spans="1:90" hidden="1" x14ac:dyDescent="0.2">
      <c r="A1210" t="s">
        <v>2014</v>
      </c>
      <c r="B1210" t="s">
        <v>1944</v>
      </c>
      <c r="C1210" t="s">
        <v>230</v>
      </c>
      <c r="D1210">
        <v>1.1000000000000001</v>
      </c>
      <c r="E1210" t="s">
        <v>169</v>
      </c>
      <c r="F1210" t="s">
        <v>1946</v>
      </c>
      <c r="G1210" t="s">
        <v>1947</v>
      </c>
      <c r="H1210" t="s">
        <v>1948</v>
      </c>
      <c r="I1210">
        <v>-2.2543000000000001E-2</v>
      </c>
      <c r="J1210">
        <v>4.6258999999999997E-4</v>
      </c>
      <c r="K1210">
        <v>-5.4297E-3</v>
      </c>
      <c r="L1210">
        <v>1926.2</v>
      </c>
      <c r="M1210">
        <v>-194.94</v>
      </c>
      <c r="N1210">
        <v>2.1189</v>
      </c>
      <c r="O1210">
        <v>1555.5</v>
      </c>
      <c r="P1210" s="1">
        <v>157440</v>
      </c>
      <c r="Q1210">
        <v>11.195</v>
      </c>
      <c r="R1210">
        <v>0.99799000000000004</v>
      </c>
      <c r="S1210">
        <v>0.99599000000000004</v>
      </c>
      <c r="T1210">
        <v>1.7323E-3</v>
      </c>
      <c r="U1210">
        <v>1.3603000000000001E-3</v>
      </c>
      <c r="V1210">
        <v>-47.973999999999997</v>
      </c>
      <c r="W1210">
        <v>-72.460999999999999</v>
      </c>
      <c r="X1210">
        <v>0.27062999999999998</v>
      </c>
      <c r="Y1210">
        <v>0.26785999999999999</v>
      </c>
      <c r="Z1210">
        <v>0.99611000000000005</v>
      </c>
      <c r="AA1210">
        <v>0.99417</v>
      </c>
      <c r="AB1210">
        <v>2.4107E-3</v>
      </c>
      <c r="AC1210">
        <v>2.2104999999999998E-3</v>
      </c>
      <c r="AD1210">
        <v>7</v>
      </c>
      <c r="AE1210">
        <v>7</v>
      </c>
      <c r="AF1210">
        <v>0.15952</v>
      </c>
      <c r="AG1210">
        <v>0.10854999999999999</v>
      </c>
      <c r="AH1210">
        <v>5.0970000000000001E-2</v>
      </c>
      <c r="AI1210">
        <v>21</v>
      </c>
      <c r="AJ1210">
        <v>6</v>
      </c>
      <c r="AK1210">
        <v>0</v>
      </c>
      <c r="AL1210">
        <v>0</v>
      </c>
      <c r="AM1210">
        <v>0</v>
      </c>
      <c r="AN1210">
        <v>0</v>
      </c>
      <c r="AO1210">
        <v>0.83426</v>
      </c>
      <c r="AP1210">
        <v>1</v>
      </c>
      <c r="AQ1210">
        <v>1</v>
      </c>
      <c r="AR1210" t="s">
        <v>95</v>
      </c>
      <c r="AS1210" t="s">
        <v>95</v>
      </c>
      <c r="AT1210" t="s">
        <v>95</v>
      </c>
      <c r="AU1210" t="s">
        <v>95</v>
      </c>
      <c r="AV1210" t="s">
        <v>95</v>
      </c>
      <c r="AW1210" t="s">
        <v>95</v>
      </c>
      <c r="AX1210" t="s">
        <v>95</v>
      </c>
      <c r="AY1210" t="s">
        <v>94</v>
      </c>
      <c r="AZ1210" t="s">
        <v>95</v>
      </c>
      <c r="BA1210" t="s">
        <v>94</v>
      </c>
      <c r="BB1210" t="s">
        <v>95</v>
      </c>
      <c r="BC1210" t="s">
        <v>94</v>
      </c>
      <c r="BD1210" t="s">
        <v>95</v>
      </c>
      <c r="BH1210" t="s">
        <v>341</v>
      </c>
      <c r="BI1210">
        <v>0</v>
      </c>
      <c r="BJ1210" t="s">
        <v>133</v>
      </c>
      <c r="BK1210" t="s">
        <v>501</v>
      </c>
      <c r="BL1210">
        <v>1</v>
      </c>
      <c r="BM1210">
        <v>1</v>
      </c>
      <c r="BN1210">
        <v>0</v>
      </c>
      <c r="BO1210">
        <v>0</v>
      </c>
      <c r="BP1210">
        <v>0</v>
      </c>
      <c r="BQ1210">
        <v>0</v>
      </c>
      <c r="BY1210">
        <v>1330</v>
      </c>
      <c r="CG1210" s="4">
        <v>1</v>
      </c>
      <c r="CH1210" s="4">
        <v>1</v>
      </c>
      <c r="CI1210" s="5">
        <v>0</v>
      </c>
      <c r="CJ1210" s="5">
        <v>0</v>
      </c>
      <c r="CK1210" s="5">
        <v>0</v>
      </c>
      <c r="CL1210" s="5">
        <v>0</v>
      </c>
    </row>
    <row r="1211" spans="1:90" hidden="1" x14ac:dyDescent="0.2">
      <c r="A1211" t="s">
        <v>2015</v>
      </c>
      <c r="B1211" t="s">
        <v>1944</v>
      </c>
      <c r="C1211" t="s">
        <v>230</v>
      </c>
      <c r="D1211">
        <v>1.1000000000000001</v>
      </c>
      <c r="E1211" t="s">
        <v>169</v>
      </c>
      <c r="F1211" t="s">
        <v>1547</v>
      </c>
      <c r="G1211" t="s">
        <v>107</v>
      </c>
      <c r="H1211" t="s">
        <v>1948</v>
      </c>
      <c r="I1211">
        <v>-2.7245999999999999E-2</v>
      </c>
      <c r="J1211">
        <v>4.6258999999999997E-4</v>
      </c>
      <c r="K1211">
        <v>-5.4297E-3</v>
      </c>
      <c r="L1211">
        <v>1975.3</v>
      </c>
      <c r="M1211">
        <v>-161.28</v>
      </c>
      <c r="N1211">
        <v>0.998</v>
      </c>
      <c r="O1211">
        <v>1555.5</v>
      </c>
      <c r="P1211" s="1">
        <v>157440</v>
      </c>
      <c r="Q1211">
        <v>11.195</v>
      </c>
      <c r="R1211">
        <v>0.99783999999999995</v>
      </c>
      <c r="S1211">
        <v>0.99568000000000001</v>
      </c>
      <c r="T1211">
        <v>1.7967E-3</v>
      </c>
      <c r="U1211">
        <v>1.4683999999999999E-3</v>
      </c>
      <c r="V1211">
        <v>-47.973999999999997</v>
      </c>
      <c r="W1211">
        <v>-72.460999999999999</v>
      </c>
      <c r="X1211">
        <v>0.27062999999999998</v>
      </c>
      <c r="Y1211">
        <v>0.26785999999999999</v>
      </c>
      <c r="Z1211">
        <v>0.99611000000000005</v>
      </c>
      <c r="AA1211">
        <v>0.99417</v>
      </c>
      <c r="AB1211">
        <v>2.4107E-3</v>
      </c>
      <c r="AC1211">
        <v>2.2104999999999998E-3</v>
      </c>
      <c r="AD1211">
        <v>7</v>
      </c>
      <c r="AE1211">
        <v>7</v>
      </c>
      <c r="AF1211">
        <v>0.33867999999999998</v>
      </c>
      <c r="AG1211">
        <v>0.23046</v>
      </c>
      <c r="AH1211">
        <v>0.10822</v>
      </c>
      <c r="AI1211">
        <v>21</v>
      </c>
      <c r="AJ1211">
        <v>6</v>
      </c>
      <c r="AK1211">
        <v>0</v>
      </c>
      <c r="AL1211">
        <v>0</v>
      </c>
      <c r="AM1211">
        <v>0</v>
      </c>
      <c r="AN1211">
        <v>0</v>
      </c>
      <c r="AO1211">
        <v>0.83426</v>
      </c>
      <c r="AP1211">
        <v>1</v>
      </c>
      <c r="AQ1211">
        <v>1</v>
      </c>
      <c r="AR1211" t="s">
        <v>95</v>
      </c>
      <c r="AS1211" t="s">
        <v>95</v>
      </c>
      <c r="AT1211" t="s">
        <v>95</v>
      </c>
      <c r="AU1211" t="s">
        <v>95</v>
      </c>
      <c r="AV1211" t="s">
        <v>95</v>
      </c>
      <c r="AW1211" t="s">
        <v>95</v>
      </c>
      <c r="AX1211" t="s">
        <v>95</v>
      </c>
      <c r="AY1211" t="s">
        <v>94</v>
      </c>
      <c r="AZ1211" t="s">
        <v>95</v>
      </c>
      <c r="BA1211" t="s">
        <v>94</v>
      </c>
      <c r="BB1211" t="s">
        <v>95</v>
      </c>
      <c r="BC1211" t="s">
        <v>94</v>
      </c>
      <c r="BD1211" t="s">
        <v>95</v>
      </c>
      <c r="BH1211" t="s">
        <v>1950</v>
      </c>
      <c r="BI1211">
        <v>0</v>
      </c>
      <c r="BJ1211" t="s">
        <v>108</v>
      </c>
      <c r="BK1211" t="s">
        <v>109</v>
      </c>
      <c r="BL1211">
        <v>1</v>
      </c>
      <c r="BM1211">
        <v>1</v>
      </c>
      <c r="BN1211">
        <v>0</v>
      </c>
      <c r="BO1211">
        <v>1</v>
      </c>
      <c r="BP1211">
        <v>0</v>
      </c>
      <c r="BQ1211">
        <v>0</v>
      </c>
      <c r="BY1211">
        <v>1331</v>
      </c>
      <c r="CG1211" s="4">
        <v>1</v>
      </c>
      <c r="CH1211" s="4">
        <v>1</v>
      </c>
      <c r="CI1211" s="5">
        <v>0</v>
      </c>
      <c r="CJ1211" s="5">
        <v>1</v>
      </c>
      <c r="CK1211" s="5">
        <v>0</v>
      </c>
      <c r="CL1211" s="5">
        <v>0</v>
      </c>
    </row>
    <row r="1212" spans="1:90" hidden="1" x14ac:dyDescent="0.2">
      <c r="A1212" t="s">
        <v>2016</v>
      </c>
      <c r="B1212" t="s">
        <v>1944</v>
      </c>
      <c r="C1212" t="s">
        <v>230</v>
      </c>
      <c r="D1212">
        <v>2.2000000000000002</v>
      </c>
      <c r="E1212" t="s">
        <v>1006</v>
      </c>
      <c r="F1212" t="s">
        <v>1952</v>
      </c>
      <c r="G1212" t="s">
        <v>92</v>
      </c>
      <c r="H1212" t="s">
        <v>1948</v>
      </c>
      <c r="I1212">
        <v>-3.5958000000000001E-3</v>
      </c>
      <c r="J1212">
        <v>9.9504999999999993E-4</v>
      </c>
      <c r="K1212" s="1">
        <v>-4.0000000000000003E-5</v>
      </c>
      <c r="L1212">
        <v>475.8</v>
      </c>
      <c r="M1212">
        <v>-1222.0999999999999</v>
      </c>
      <c r="N1212">
        <v>2.8858000000000001</v>
      </c>
      <c r="O1212">
        <v>1555.3</v>
      </c>
      <c r="P1212" s="1">
        <v>157480</v>
      </c>
      <c r="Q1212">
        <v>9.1947000000000001E-2</v>
      </c>
      <c r="R1212">
        <v>0.21185999999999999</v>
      </c>
      <c r="S1212">
        <v>-0.97036</v>
      </c>
      <c r="T1212">
        <v>2.6467999999999999E-4</v>
      </c>
      <c r="U1212">
        <v>2.2839E-4</v>
      </c>
      <c r="V1212">
        <v>-1428.1</v>
      </c>
      <c r="W1212">
        <v>-2380.8000000000002</v>
      </c>
      <c r="X1212">
        <v>1.1271E-2</v>
      </c>
      <c r="Y1212">
        <v>1.1266999999999999E-2</v>
      </c>
      <c r="Z1212">
        <v>0.21</v>
      </c>
      <c r="AA1212">
        <v>-0.31667000000000001</v>
      </c>
      <c r="AB1212">
        <v>2.6499E-4</v>
      </c>
      <c r="AC1212">
        <v>2.2889000000000001E-4</v>
      </c>
      <c r="AD1212">
        <v>6</v>
      </c>
      <c r="AE1212">
        <v>6</v>
      </c>
      <c r="AF1212">
        <v>4.0543000000000003E-3</v>
      </c>
      <c r="AG1212">
        <v>3.7770999999999998E-3</v>
      </c>
      <c r="AH1212">
        <v>2.7722000000000001E-4</v>
      </c>
      <c r="AI1212">
        <v>11</v>
      </c>
      <c r="AJ1212">
        <v>5</v>
      </c>
      <c r="AK1212">
        <v>2</v>
      </c>
      <c r="AL1212">
        <v>0</v>
      </c>
      <c r="AM1212">
        <v>1</v>
      </c>
      <c r="AN1212">
        <v>0</v>
      </c>
      <c r="AO1212">
        <v>0.83009999999999995</v>
      </c>
      <c r="AP1212">
        <v>1</v>
      </c>
      <c r="AQ1212">
        <v>1</v>
      </c>
      <c r="AR1212" t="s">
        <v>96</v>
      </c>
      <c r="AS1212" t="s">
        <v>95</v>
      </c>
      <c r="AT1212" t="s">
        <v>95</v>
      </c>
      <c r="AU1212" t="s">
        <v>95</v>
      </c>
      <c r="AV1212" t="s">
        <v>95</v>
      </c>
      <c r="AW1212" t="s">
        <v>95</v>
      </c>
      <c r="AX1212" t="s">
        <v>95</v>
      </c>
      <c r="AY1212" t="s">
        <v>94</v>
      </c>
      <c r="AZ1212" t="s">
        <v>94</v>
      </c>
      <c r="BA1212" t="s">
        <v>96</v>
      </c>
      <c r="BB1212" t="s">
        <v>94</v>
      </c>
      <c r="BC1212" t="s">
        <v>96</v>
      </c>
      <c r="BD1212" t="s">
        <v>94</v>
      </c>
      <c r="BI1212">
        <v>0</v>
      </c>
      <c r="BL1212">
        <v>1</v>
      </c>
      <c r="BM1212">
        <v>1</v>
      </c>
      <c r="BN1212">
        <v>0</v>
      </c>
      <c r="BO1212">
        <v>0</v>
      </c>
      <c r="BP1212">
        <v>0</v>
      </c>
      <c r="BQ1212">
        <v>1</v>
      </c>
      <c r="BY1212">
        <v>1332</v>
      </c>
      <c r="CG1212" s="4">
        <v>1</v>
      </c>
      <c r="CH1212" s="4">
        <v>1</v>
      </c>
      <c r="CI1212" s="5">
        <v>0</v>
      </c>
      <c r="CJ1212" s="5">
        <v>0</v>
      </c>
      <c r="CK1212" s="5">
        <v>0</v>
      </c>
      <c r="CL1212" s="5">
        <v>1</v>
      </c>
    </row>
    <row r="1213" spans="1:90" hidden="1" x14ac:dyDescent="0.2">
      <c r="A1213" t="s">
        <v>2017</v>
      </c>
      <c r="B1213" t="s">
        <v>1944</v>
      </c>
      <c r="C1213" t="s">
        <v>230</v>
      </c>
      <c r="D1213">
        <v>2.9</v>
      </c>
      <c r="E1213" t="s">
        <v>314</v>
      </c>
      <c r="F1213" t="s">
        <v>1954</v>
      </c>
      <c r="G1213" t="s">
        <v>1955</v>
      </c>
      <c r="H1213" t="s">
        <v>1948</v>
      </c>
      <c r="I1213">
        <v>-6.6187999999999997E-2</v>
      </c>
      <c r="J1213">
        <v>-1.2182999999999999E-2</v>
      </c>
      <c r="K1213">
        <v>-0.34255000000000002</v>
      </c>
      <c r="L1213">
        <v>2018.6</v>
      </c>
      <c r="M1213">
        <v>-66.394000000000005</v>
      </c>
      <c r="N1213">
        <v>34.447000000000003</v>
      </c>
      <c r="O1213">
        <v>44.62</v>
      </c>
      <c r="P1213">
        <v>1955.8</v>
      </c>
      <c r="Q1213">
        <v>711.24</v>
      </c>
      <c r="R1213">
        <v>0.95165</v>
      </c>
      <c r="S1213">
        <v>0.94664999999999999</v>
      </c>
      <c r="T1213">
        <v>0.74663000000000002</v>
      </c>
      <c r="U1213">
        <v>0.58940000000000003</v>
      </c>
      <c r="V1213">
        <v>0.9032</v>
      </c>
      <c r="W1213">
        <v>0.89675000000000005</v>
      </c>
      <c r="X1213">
        <v>1.0564</v>
      </c>
      <c r="Y1213">
        <v>0.82230999999999999</v>
      </c>
      <c r="Z1213">
        <v>0.92271000000000003</v>
      </c>
      <c r="AA1213">
        <v>0.91756000000000004</v>
      </c>
      <c r="AB1213">
        <v>0.94398000000000004</v>
      </c>
      <c r="AC1213">
        <v>0.75285000000000002</v>
      </c>
      <c r="AD1213">
        <v>33</v>
      </c>
      <c r="AE1213">
        <v>33</v>
      </c>
      <c r="AF1213">
        <v>0.92605000000000004</v>
      </c>
      <c r="AG1213">
        <v>0.64156000000000002</v>
      </c>
      <c r="AH1213">
        <v>0.28449000000000002</v>
      </c>
      <c r="AI1213">
        <v>33</v>
      </c>
      <c r="AJ1213">
        <v>32</v>
      </c>
      <c r="AK1213">
        <v>4</v>
      </c>
      <c r="AL1213">
        <v>0</v>
      </c>
      <c r="AM1213">
        <v>1</v>
      </c>
      <c r="AN1213">
        <v>0</v>
      </c>
      <c r="AO1213">
        <v>0.96984000000000004</v>
      </c>
      <c r="AP1213">
        <v>0</v>
      </c>
      <c r="AQ1213">
        <v>1</v>
      </c>
      <c r="AR1213" t="s">
        <v>95</v>
      </c>
      <c r="AS1213" t="s">
        <v>95</v>
      </c>
      <c r="AT1213" t="s">
        <v>95</v>
      </c>
      <c r="AU1213" t="s">
        <v>95</v>
      </c>
      <c r="AV1213" t="s">
        <v>95</v>
      </c>
      <c r="AW1213" t="s">
        <v>95</v>
      </c>
      <c r="AX1213" t="s">
        <v>95</v>
      </c>
      <c r="AY1213" t="s">
        <v>95</v>
      </c>
      <c r="AZ1213" t="s">
        <v>95</v>
      </c>
      <c r="BA1213" t="s">
        <v>95</v>
      </c>
      <c r="BB1213" t="s">
        <v>95</v>
      </c>
      <c r="BC1213" t="s">
        <v>95</v>
      </c>
      <c r="BD1213" t="s">
        <v>95</v>
      </c>
      <c r="BI1213">
        <v>0</v>
      </c>
      <c r="BL1213">
        <v>1</v>
      </c>
      <c r="BM1213">
        <v>1</v>
      </c>
      <c r="BN1213">
        <v>0</v>
      </c>
      <c r="BO1213">
        <v>0</v>
      </c>
      <c r="BP1213">
        <v>0</v>
      </c>
      <c r="BQ1213">
        <v>1</v>
      </c>
      <c r="BY1213">
        <v>1333</v>
      </c>
      <c r="CG1213" s="4">
        <v>1</v>
      </c>
      <c r="CH1213" s="4">
        <v>1</v>
      </c>
      <c r="CI1213" s="5">
        <v>0</v>
      </c>
      <c r="CJ1213" s="5">
        <v>0</v>
      </c>
      <c r="CK1213" s="5">
        <v>0</v>
      </c>
      <c r="CL1213" s="5">
        <v>1</v>
      </c>
    </row>
    <row r="1214" spans="1:90" hidden="1" x14ac:dyDescent="0.2">
      <c r="A1214" t="s">
        <v>2018</v>
      </c>
      <c r="B1214" t="s">
        <v>1944</v>
      </c>
      <c r="C1214" t="s">
        <v>230</v>
      </c>
      <c r="D1214">
        <v>3.5</v>
      </c>
      <c r="E1214" t="s">
        <v>317</v>
      </c>
      <c r="F1214" t="s">
        <v>318</v>
      </c>
      <c r="G1214" t="s">
        <v>319</v>
      </c>
      <c r="H1214" t="s">
        <v>1948</v>
      </c>
      <c r="I1214">
        <v>0.39982000000000001</v>
      </c>
      <c r="J1214">
        <v>3.6927000000000001E-2</v>
      </c>
      <c r="K1214">
        <v>0.37945000000000001</v>
      </c>
      <c r="L1214">
        <v>2014.5</v>
      </c>
      <c r="M1214">
        <v>10.991</v>
      </c>
      <c r="N1214">
        <v>17.385999999999999</v>
      </c>
      <c r="O1214">
        <v>1547.5</v>
      </c>
      <c r="P1214" s="1">
        <v>158210</v>
      </c>
      <c r="Q1214">
        <v>-755.83</v>
      </c>
      <c r="R1214">
        <v>0.99202999999999997</v>
      </c>
      <c r="S1214">
        <v>0.99143999999999999</v>
      </c>
      <c r="T1214">
        <v>0.54108999999999996</v>
      </c>
      <c r="U1214">
        <v>0.30103000000000002</v>
      </c>
      <c r="V1214">
        <v>-0.39782000000000001</v>
      </c>
      <c r="W1214">
        <v>-0.46438000000000001</v>
      </c>
      <c r="X1214">
        <v>7.1646999999999998</v>
      </c>
      <c r="Y1214">
        <v>3.8222</v>
      </c>
      <c r="Z1214">
        <v>0.66127000000000002</v>
      </c>
      <c r="AA1214">
        <v>0.64514000000000005</v>
      </c>
      <c r="AB1214">
        <v>3.5268999999999999</v>
      </c>
      <c r="AC1214">
        <v>3.0398999999999998</v>
      </c>
      <c r="AD1214">
        <v>45</v>
      </c>
      <c r="AE1214">
        <v>16</v>
      </c>
      <c r="AF1214">
        <v>0.97777000000000003</v>
      </c>
      <c r="AG1214">
        <v>5.7515999999999998E-2</v>
      </c>
      <c r="AH1214">
        <v>0.92025000000000001</v>
      </c>
      <c r="AI1214">
        <v>16</v>
      </c>
      <c r="AJ1214">
        <v>2</v>
      </c>
      <c r="AK1214">
        <v>15</v>
      </c>
      <c r="AL1214">
        <v>1</v>
      </c>
      <c r="AM1214">
        <v>0</v>
      </c>
      <c r="AN1214">
        <v>1</v>
      </c>
      <c r="AO1214">
        <v>0.92944000000000004</v>
      </c>
      <c r="AP1214">
        <v>0</v>
      </c>
      <c r="AQ1214">
        <v>1</v>
      </c>
      <c r="AR1214" t="s">
        <v>95</v>
      </c>
      <c r="AS1214" t="s">
        <v>95</v>
      </c>
      <c r="AT1214" t="s">
        <v>95</v>
      </c>
      <c r="AU1214" t="s">
        <v>95</v>
      </c>
      <c r="AV1214" t="s">
        <v>95</v>
      </c>
      <c r="AW1214" t="s">
        <v>95</v>
      </c>
      <c r="AX1214" t="s">
        <v>95</v>
      </c>
      <c r="AY1214" t="s">
        <v>95</v>
      </c>
      <c r="AZ1214" t="s">
        <v>95</v>
      </c>
      <c r="BA1214" t="s">
        <v>95</v>
      </c>
      <c r="BB1214" t="s">
        <v>95</v>
      </c>
      <c r="BC1214" t="s">
        <v>95</v>
      </c>
      <c r="BD1214" t="s">
        <v>95</v>
      </c>
      <c r="BI1214">
        <v>0</v>
      </c>
      <c r="BJ1214" t="s">
        <v>137</v>
      </c>
      <c r="BK1214" t="s">
        <v>133</v>
      </c>
      <c r="BL1214">
        <v>1</v>
      </c>
      <c r="BM1214">
        <v>1</v>
      </c>
      <c r="BN1214">
        <v>0</v>
      </c>
      <c r="BO1214">
        <v>0</v>
      </c>
      <c r="BP1214">
        <v>0</v>
      </c>
      <c r="BQ1214">
        <v>1</v>
      </c>
      <c r="BY1214">
        <v>1334</v>
      </c>
      <c r="CG1214" s="4">
        <v>1</v>
      </c>
      <c r="CH1214" s="4">
        <v>1</v>
      </c>
      <c r="CI1214" s="5">
        <v>0</v>
      </c>
      <c r="CJ1214" s="5">
        <v>0</v>
      </c>
      <c r="CK1214" s="5">
        <v>0</v>
      </c>
      <c r="CL1214" s="5">
        <v>1</v>
      </c>
    </row>
    <row r="1215" spans="1:90" hidden="1" x14ac:dyDescent="0.2">
      <c r="A1215" t="s">
        <v>2019</v>
      </c>
      <c r="B1215" t="s">
        <v>1944</v>
      </c>
      <c r="C1215" t="s">
        <v>230</v>
      </c>
      <c r="D1215">
        <v>3.5</v>
      </c>
      <c r="E1215" t="s">
        <v>317</v>
      </c>
      <c r="F1215" t="s">
        <v>321</v>
      </c>
      <c r="G1215" t="s">
        <v>322</v>
      </c>
      <c r="H1215" t="s">
        <v>1948</v>
      </c>
      <c r="I1215">
        <v>16.280999999999999</v>
      </c>
      <c r="J1215">
        <v>5.4554999999999999E-2</v>
      </c>
      <c r="K1215">
        <v>2.8854000000000001E-2</v>
      </c>
      <c r="L1215">
        <v>2008.8</v>
      </c>
      <c r="M1215">
        <v>0.26990999999999998</v>
      </c>
      <c r="N1215">
        <v>1.0667</v>
      </c>
      <c r="O1215">
        <v>9.5730999999999997E-2</v>
      </c>
      <c r="P1215">
        <v>1979.3</v>
      </c>
      <c r="Q1215">
        <v>-57.387</v>
      </c>
      <c r="R1215">
        <v>0.38080999999999998</v>
      </c>
      <c r="S1215">
        <v>0.33550999999999997</v>
      </c>
      <c r="T1215">
        <v>0.64864999999999995</v>
      </c>
      <c r="U1215">
        <v>0.29631000000000002</v>
      </c>
      <c r="V1215">
        <v>0.16966000000000001</v>
      </c>
      <c r="W1215">
        <v>0.13012000000000001</v>
      </c>
      <c r="X1215">
        <v>0.75114999999999998</v>
      </c>
      <c r="Y1215">
        <v>0.49568000000000001</v>
      </c>
      <c r="Z1215">
        <v>0.20665</v>
      </c>
      <c r="AA1215">
        <v>0.16886999999999999</v>
      </c>
      <c r="AB1215">
        <v>0.73421999999999998</v>
      </c>
      <c r="AC1215">
        <v>0.48143000000000002</v>
      </c>
      <c r="AD1215">
        <v>45</v>
      </c>
      <c r="AE1215">
        <v>10</v>
      </c>
      <c r="AF1215">
        <v>3.75</v>
      </c>
      <c r="AG1215">
        <v>0.9375</v>
      </c>
      <c r="AH1215">
        <v>2.8125</v>
      </c>
      <c r="AI1215">
        <v>14</v>
      </c>
      <c r="AJ1215">
        <v>5</v>
      </c>
      <c r="AK1215">
        <v>13</v>
      </c>
      <c r="AL1215">
        <v>1</v>
      </c>
      <c r="AM1215">
        <v>0</v>
      </c>
      <c r="AN1215">
        <v>1</v>
      </c>
      <c r="AO1215">
        <v>0.54054000000000002</v>
      </c>
      <c r="AP1215">
        <v>0</v>
      </c>
      <c r="AQ1215">
        <v>1</v>
      </c>
      <c r="AR1215" t="s">
        <v>94</v>
      </c>
      <c r="AS1215" t="s">
        <v>95</v>
      </c>
      <c r="AT1215" t="s">
        <v>95</v>
      </c>
      <c r="AU1215" t="s">
        <v>94</v>
      </c>
      <c r="AV1215" t="s">
        <v>94</v>
      </c>
      <c r="AW1215" t="s">
        <v>94</v>
      </c>
      <c r="AX1215" t="s">
        <v>94</v>
      </c>
      <c r="AY1215" t="s">
        <v>95</v>
      </c>
      <c r="AZ1215" t="s">
        <v>94</v>
      </c>
      <c r="BA1215" t="s">
        <v>94</v>
      </c>
      <c r="BB1215" t="s">
        <v>94</v>
      </c>
      <c r="BC1215" t="s">
        <v>94</v>
      </c>
      <c r="BD1215" t="s">
        <v>94</v>
      </c>
      <c r="BI1215">
        <v>0</v>
      </c>
      <c r="BJ1215" t="s">
        <v>132</v>
      </c>
      <c r="BK1215" t="s">
        <v>133</v>
      </c>
      <c r="BL1215">
        <v>1</v>
      </c>
      <c r="BM1215">
        <v>1</v>
      </c>
      <c r="BN1215">
        <v>0</v>
      </c>
      <c r="BO1215">
        <v>0</v>
      </c>
      <c r="BP1215">
        <v>0</v>
      </c>
      <c r="BQ1215">
        <v>0</v>
      </c>
      <c r="BY1215">
        <v>1335</v>
      </c>
      <c r="CG1215" s="4">
        <v>1</v>
      </c>
      <c r="CH1215" s="4">
        <v>1</v>
      </c>
      <c r="CI1215" s="5">
        <v>0</v>
      </c>
      <c r="CJ1215" s="5">
        <v>0</v>
      </c>
      <c r="CK1215" s="5">
        <v>0</v>
      </c>
      <c r="CL1215" s="5">
        <v>0</v>
      </c>
    </row>
    <row r="1216" spans="1:90" hidden="1" x14ac:dyDescent="0.2">
      <c r="A1216" t="s">
        <v>2020</v>
      </c>
      <c r="B1216" t="s">
        <v>1944</v>
      </c>
      <c r="C1216" t="s">
        <v>230</v>
      </c>
      <c r="D1216">
        <v>3.5</v>
      </c>
      <c r="E1216" t="s">
        <v>317</v>
      </c>
      <c r="F1216" t="s">
        <v>325</v>
      </c>
      <c r="G1216" t="s">
        <v>326</v>
      </c>
      <c r="H1216" t="s">
        <v>1948</v>
      </c>
      <c r="I1216">
        <v>0.62851999999999997</v>
      </c>
      <c r="J1216">
        <v>6.888E-3</v>
      </c>
      <c r="K1216">
        <v>6.2186999999999999E-2</v>
      </c>
      <c r="L1216">
        <v>2014.1</v>
      </c>
      <c r="M1216">
        <v>6.9917999999999996</v>
      </c>
      <c r="N1216">
        <v>2.7292000000000001</v>
      </c>
      <c r="O1216">
        <v>1553.8</v>
      </c>
      <c r="P1216" s="1">
        <v>157580</v>
      </c>
      <c r="Q1216">
        <v>-123.88</v>
      </c>
      <c r="R1216">
        <v>0.87694000000000005</v>
      </c>
      <c r="S1216">
        <v>0.86792999999999998</v>
      </c>
      <c r="T1216">
        <v>0.38634000000000002</v>
      </c>
      <c r="U1216">
        <v>0.18396000000000001</v>
      </c>
      <c r="V1216">
        <v>-0.31922</v>
      </c>
      <c r="W1216">
        <v>-0.38203999999999999</v>
      </c>
      <c r="X1216">
        <v>1.2648999999999999</v>
      </c>
      <c r="Y1216">
        <v>0.62222</v>
      </c>
      <c r="Z1216">
        <v>0.53781000000000001</v>
      </c>
      <c r="AA1216">
        <v>0.51580000000000004</v>
      </c>
      <c r="AB1216">
        <v>0.74870999999999999</v>
      </c>
      <c r="AC1216">
        <v>0.63497000000000003</v>
      </c>
      <c r="AD1216">
        <v>45</v>
      </c>
      <c r="AE1216">
        <v>13</v>
      </c>
      <c r="AF1216">
        <v>1.0992</v>
      </c>
      <c r="AG1216">
        <v>0.36641000000000001</v>
      </c>
      <c r="AH1216">
        <v>0.73282000000000003</v>
      </c>
      <c r="AI1216">
        <v>13</v>
      </c>
      <c r="AJ1216">
        <v>7</v>
      </c>
      <c r="AK1216">
        <v>12</v>
      </c>
      <c r="AL1216">
        <v>1</v>
      </c>
      <c r="AM1216">
        <v>0</v>
      </c>
      <c r="AN1216">
        <v>1</v>
      </c>
      <c r="AO1216">
        <v>0.91666999999999998</v>
      </c>
      <c r="AP1216">
        <v>0</v>
      </c>
      <c r="AQ1216">
        <v>1</v>
      </c>
      <c r="AR1216" t="s">
        <v>95</v>
      </c>
      <c r="AS1216" t="s">
        <v>95</v>
      </c>
      <c r="AT1216" t="s">
        <v>95</v>
      </c>
      <c r="AU1216" t="s">
        <v>95</v>
      </c>
      <c r="AV1216" t="s">
        <v>95</v>
      </c>
      <c r="AW1216" t="s">
        <v>95</v>
      </c>
      <c r="AX1216" t="s">
        <v>95</v>
      </c>
      <c r="AY1216" t="s">
        <v>95</v>
      </c>
      <c r="AZ1216" t="s">
        <v>95</v>
      </c>
      <c r="BA1216" t="s">
        <v>95</v>
      </c>
      <c r="BB1216" t="s">
        <v>95</v>
      </c>
      <c r="BC1216" t="s">
        <v>95</v>
      </c>
      <c r="BD1216" t="s">
        <v>95</v>
      </c>
      <c r="BI1216">
        <v>0</v>
      </c>
      <c r="BJ1216" t="s">
        <v>132</v>
      </c>
      <c r="BK1216" t="s">
        <v>133</v>
      </c>
      <c r="BL1216">
        <v>1</v>
      </c>
      <c r="BM1216">
        <v>1</v>
      </c>
      <c r="BN1216">
        <v>0</v>
      </c>
      <c r="BO1216">
        <v>0</v>
      </c>
      <c r="BP1216">
        <v>0</v>
      </c>
      <c r="BQ1216">
        <v>0</v>
      </c>
      <c r="BY1216">
        <v>1336</v>
      </c>
      <c r="CG1216" s="4">
        <v>1</v>
      </c>
      <c r="CH1216" s="4">
        <v>1</v>
      </c>
      <c r="CI1216" s="5">
        <v>0</v>
      </c>
      <c r="CJ1216" s="5">
        <v>0</v>
      </c>
      <c r="CK1216" s="5">
        <v>0</v>
      </c>
      <c r="CL1216" s="5">
        <v>0</v>
      </c>
    </row>
    <row r="1217" spans="1:90" hidden="1" x14ac:dyDescent="0.2">
      <c r="A1217" t="s">
        <v>2021</v>
      </c>
      <c r="B1217" t="s">
        <v>1944</v>
      </c>
      <c r="C1217" t="s">
        <v>230</v>
      </c>
      <c r="D1217">
        <v>3.5</v>
      </c>
      <c r="E1217" t="s">
        <v>317</v>
      </c>
      <c r="F1217" t="s">
        <v>328</v>
      </c>
      <c r="G1217" t="s">
        <v>329</v>
      </c>
      <c r="H1217" t="s">
        <v>1948</v>
      </c>
      <c r="I1217">
        <v>1.8517999999999999</v>
      </c>
      <c r="J1217">
        <v>0.12927</v>
      </c>
      <c r="K1217">
        <v>2.6753999999999998</v>
      </c>
      <c r="L1217">
        <v>2017.9</v>
      </c>
      <c r="M1217">
        <v>2.3730000000000002</v>
      </c>
      <c r="N1217">
        <v>167.74</v>
      </c>
      <c r="O1217">
        <v>0.47105000000000002</v>
      </c>
      <c r="P1217">
        <v>1978.9</v>
      </c>
      <c r="Q1217">
        <v>-5331.6</v>
      </c>
      <c r="R1217">
        <v>0.44495000000000001</v>
      </c>
      <c r="S1217">
        <v>0.40433999999999998</v>
      </c>
      <c r="T1217">
        <v>62.838000000000001</v>
      </c>
      <c r="U1217">
        <v>18.466999999999999</v>
      </c>
      <c r="V1217">
        <v>0.26685999999999999</v>
      </c>
      <c r="W1217">
        <v>0.23194999999999999</v>
      </c>
      <c r="X1217">
        <v>72.218999999999994</v>
      </c>
      <c r="Y1217">
        <v>30.75</v>
      </c>
      <c r="Z1217">
        <v>0.16969999999999999</v>
      </c>
      <c r="AA1217">
        <v>0.13016</v>
      </c>
      <c r="AB1217">
        <v>76.855999999999995</v>
      </c>
      <c r="AC1217">
        <v>42.005000000000003</v>
      </c>
      <c r="AD1217">
        <v>45</v>
      </c>
      <c r="AE1217">
        <v>12</v>
      </c>
      <c r="AF1217">
        <v>3.0387</v>
      </c>
      <c r="AG1217">
        <v>4.7691999999999998E-4</v>
      </c>
      <c r="AH1217">
        <v>3.0381999999999998</v>
      </c>
      <c r="AI1217">
        <v>13</v>
      </c>
      <c r="AJ1217">
        <v>3</v>
      </c>
      <c r="AK1217">
        <v>11</v>
      </c>
      <c r="AL1217">
        <v>1</v>
      </c>
      <c r="AM1217">
        <v>0</v>
      </c>
      <c r="AN1217">
        <v>1</v>
      </c>
      <c r="AO1217">
        <v>0.61614999999999998</v>
      </c>
      <c r="AP1217">
        <v>0</v>
      </c>
      <c r="AQ1217">
        <v>0</v>
      </c>
      <c r="AR1217" t="s">
        <v>94</v>
      </c>
      <c r="AS1217" t="s">
        <v>95</v>
      </c>
      <c r="AT1217" t="s">
        <v>95</v>
      </c>
      <c r="AU1217" t="s">
        <v>94</v>
      </c>
      <c r="AV1217" t="s">
        <v>94</v>
      </c>
      <c r="AW1217" t="s">
        <v>94</v>
      </c>
      <c r="AX1217" t="s">
        <v>94</v>
      </c>
      <c r="AY1217" t="s">
        <v>95</v>
      </c>
      <c r="AZ1217" t="s">
        <v>94</v>
      </c>
      <c r="BA1217" t="s">
        <v>94</v>
      </c>
      <c r="BB1217" t="s">
        <v>94</v>
      </c>
      <c r="BC1217" t="s">
        <v>94</v>
      </c>
      <c r="BD1217" t="s">
        <v>94</v>
      </c>
      <c r="BI1217">
        <v>0</v>
      </c>
      <c r="BJ1217" t="s">
        <v>132</v>
      </c>
      <c r="BK1217" t="s">
        <v>133</v>
      </c>
      <c r="BL1217">
        <v>1</v>
      </c>
      <c r="BM1217">
        <v>1</v>
      </c>
      <c r="BN1217">
        <v>0</v>
      </c>
      <c r="BO1217">
        <v>0</v>
      </c>
      <c r="BP1217">
        <v>0</v>
      </c>
      <c r="BQ1217">
        <v>0</v>
      </c>
      <c r="BY1217">
        <v>1337</v>
      </c>
      <c r="CG1217" s="4">
        <v>1</v>
      </c>
      <c r="CH1217" s="4">
        <v>1</v>
      </c>
      <c r="CI1217" s="5">
        <v>0</v>
      </c>
      <c r="CJ1217" s="5">
        <v>0</v>
      </c>
      <c r="CK1217" s="5">
        <v>0</v>
      </c>
      <c r="CL1217" s="5">
        <v>0</v>
      </c>
    </row>
    <row r="1218" spans="1:90" hidden="1" x14ac:dyDescent="0.2">
      <c r="A1218" t="s">
        <v>2022</v>
      </c>
      <c r="B1218" t="s">
        <v>1944</v>
      </c>
      <c r="C1218" t="s">
        <v>230</v>
      </c>
      <c r="D1218">
        <v>3.5</v>
      </c>
      <c r="E1218" t="s">
        <v>317</v>
      </c>
      <c r="F1218" t="s">
        <v>331</v>
      </c>
      <c r="G1218" t="s">
        <v>329</v>
      </c>
      <c r="H1218" t="s">
        <v>1948</v>
      </c>
      <c r="I1218">
        <v>1.8002</v>
      </c>
      <c r="J1218">
        <v>0.12987000000000001</v>
      </c>
      <c r="K1218">
        <v>2.7974999999999999</v>
      </c>
      <c r="L1218">
        <v>2018</v>
      </c>
      <c r="M1218">
        <v>2.4411</v>
      </c>
      <c r="N1218">
        <v>177.4</v>
      </c>
      <c r="O1218">
        <v>1.3249</v>
      </c>
      <c r="P1218">
        <v>1986.7</v>
      </c>
      <c r="Q1218">
        <v>-5575</v>
      </c>
      <c r="R1218">
        <v>0.42587000000000003</v>
      </c>
      <c r="S1218">
        <v>0.38385999999999998</v>
      </c>
      <c r="T1218">
        <v>68.492000000000004</v>
      </c>
      <c r="U1218">
        <v>19.870999999999999</v>
      </c>
      <c r="V1218">
        <v>0.25513999999999998</v>
      </c>
      <c r="W1218">
        <v>0.21967</v>
      </c>
      <c r="X1218">
        <v>78.013999999999996</v>
      </c>
      <c r="Y1218">
        <v>32.137</v>
      </c>
      <c r="Z1218">
        <v>0.16155</v>
      </c>
      <c r="AA1218">
        <v>0.12163</v>
      </c>
      <c r="AB1218">
        <v>82.77</v>
      </c>
      <c r="AC1218">
        <v>43.889000000000003</v>
      </c>
      <c r="AD1218">
        <v>45</v>
      </c>
      <c r="AE1218">
        <v>12</v>
      </c>
      <c r="AF1218">
        <v>3.1358999999999999</v>
      </c>
      <c r="AG1218">
        <v>4.5094999999999998E-4</v>
      </c>
      <c r="AH1218">
        <v>3.1354000000000002</v>
      </c>
      <c r="AI1218">
        <v>13</v>
      </c>
      <c r="AJ1218">
        <v>3</v>
      </c>
      <c r="AK1218">
        <v>11</v>
      </c>
      <c r="AL1218">
        <v>1</v>
      </c>
      <c r="AM1218">
        <v>0</v>
      </c>
      <c r="AN1218">
        <v>1</v>
      </c>
      <c r="AO1218">
        <v>0.58272000000000002</v>
      </c>
      <c r="AP1218">
        <v>0</v>
      </c>
      <c r="AQ1218">
        <v>0</v>
      </c>
      <c r="AR1218" t="s">
        <v>94</v>
      </c>
      <c r="AS1218" t="s">
        <v>95</v>
      </c>
      <c r="AT1218" t="s">
        <v>95</v>
      </c>
      <c r="AU1218" t="s">
        <v>94</v>
      </c>
      <c r="AV1218" t="s">
        <v>94</v>
      </c>
      <c r="AW1218" t="s">
        <v>94</v>
      </c>
      <c r="AX1218" t="s">
        <v>94</v>
      </c>
      <c r="AY1218" t="s">
        <v>95</v>
      </c>
      <c r="AZ1218" t="s">
        <v>94</v>
      </c>
      <c r="BA1218" t="s">
        <v>94</v>
      </c>
      <c r="BB1218" t="s">
        <v>94</v>
      </c>
      <c r="BC1218" t="s">
        <v>94</v>
      </c>
      <c r="BD1218" t="s">
        <v>94</v>
      </c>
      <c r="BI1218">
        <v>0</v>
      </c>
      <c r="BJ1218" t="s">
        <v>132</v>
      </c>
      <c r="BK1218" t="s">
        <v>133</v>
      </c>
      <c r="BL1218">
        <v>1</v>
      </c>
      <c r="BM1218">
        <v>1</v>
      </c>
      <c r="BN1218">
        <v>0</v>
      </c>
      <c r="BO1218">
        <v>0</v>
      </c>
      <c r="BP1218">
        <v>0</v>
      </c>
      <c r="BQ1218">
        <v>0</v>
      </c>
      <c r="BY1218">
        <v>1338</v>
      </c>
      <c r="CG1218" s="4">
        <v>1</v>
      </c>
      <c r="CH1218" s="4">
        <v>1</v>
      </c>
      <c r="CI1218" s="5">
        <v>0</v>
      </c>
      <c r="CJ1218" s="5">
        <v>0</v>
      </c>
      <c r="CK1218" s="5">
        <v>0</v>
      </c>
      <c r="CL1218" s="5">
        <v>0</v>
      </c>
    </row>
    <row r="1219" spans="1:90" hidden="1" x14ac:dyDescent="0.2">
      <c r="A1219" t="s">
        <v>2023</v>
      </c>
      <c r="B1219" t="s">
        <v>1944</v>
      </c>
      <c r="C1219" t="s">
        <v>230</v>
      </c>
      <c r="D1219">
        <v>3.5</v>
      </c>
      <c r="E1219" t="s">
        <v>317</v>
      </c>
      <c r="F1219" t="s">
        <v>333</v>
      </c>
      <c r="G1219" t="s">
        <v>326</v>
      </c>
      <c r="H1219" t="s">
        <v>1948</v>
      </c>
      <c r="I1219">
        <v>0.58147000000000004</v>
      </c>
      <c r="J1219">
        <v>9.5882999999999993E-3</v>
      </c>
      <c r="K1219">
        <v>9.0646000000000004E-2</v>
      </c>
      <c r="L1219">
        <v>2015</v>
      </c>
      <c r="M1219">
        <v>7.5575000000000001</v>
      </c>
      <c r="N1219">
        <v>4.2598000000000003</v>
      </c>
      <c r="O1219">
        <v>1553.2</v>
      </c>
      <c r="P1219" s="1">
        <v>157640</v>
      </c>
      <c r="Q1219">
        <v>-180.58</v>
      </c>
      <c r="R1219">
        <v>0.84367999999999999</v>
      </c>
      <c r="S1219">
        <v>0.83223999999999998</v>
      </c>
      <c r="T1219">
        <v>0.65749999999999997</v>
      </c>
      <c r="U1219">
        <v>0.28869</v>
      </c>
      <c r="V1219">
        <v>-0.28571000000000002</v>
      </c>
      <c r="W1219">
        <v>-0.34694000000000003</v>
      </c>
      <c r="X1219">
        <v>1.8855999999999999</v>
      </c>
      <c r="Y1219">
        <v>0.88888999999999996</v>
      </c>
      <c r="Z1219">
        <v>0.50114000000000003</v>
      </c>
      <c r="AA1219">
        <v>0.47738999999999998</v>
      </c>
      <c r="AB1219">
        <v>1.1745000000000001</v>
      </c>
      <c r="AC1219">
        <v>0.96050000000000002</v>
      </c>
      <c r="AD1219">
        <v>45</v>
      </c>
      <c r="AE1219">
        <v>13</v>
      </c>
      <c r="AF1219">
        <v>1.1738</v>
      </c>
      <c r="AG1219">
        <v>0.23474999999999999</v>
      </c>
      <c r="AH1219">
        <v>0.93901000000000001</v>
      </c>
      <c r="AI1219">
        <v>13</v>
      </c>
      <c r="AJ1219">
        <v>5</v>
      </c>
      <c r="AK1219">
        <v>12</v>
      </c>
      <c r="AL1219">
        <v>1</v>
      </c>
      <c r="AM1219">
        <v>0</v>
      </c>
      <c r="AN1219">
        <v>1</v>
      </c>
      <c r="AO1219">
        <v>0.9</v>
      </c>
      <c r="AP1219">
        <v>0</v>
      </c>
      <c r="AQ1219">
        <v>1</v>
      </c>
      <c r="AR1219" t="s">
        <v>95</v>
      </c>
      <c r="AS1219" t="s">
        <v>95</v>
      </c>
      <c r="AT1219" t="s">
        <v>95</v>
      </c>
      <c r="AU1219" t="s">
        <v>95</v>
      </c>
      <c r="AV1219" t="s">
        <v>94</v>
      </c>
      <c r="AW1219" t="s">
        <v>94</v>
      </c>
      <c r="AX1219" t="s">
        <v>95</v>
      </c>
      <c r="AY1219" t="s">
        <v>95</v>
      </c>
      <c r="AZ1219" t="s">
        <v>95</v>
      </c>
      <c r="BA1219" t="s">
        <v>94</v>
      </c>
      <c r="BB1219" t="s">
        <v>94</v>
      </c>
      <c r="BC1219" t="s">
        <v>94</v>
      </c>
      <c r="BD1219" t="s">
        <v>94</v>
      </c>
      <c r="BI1219">
        <v>0</v>
      </c>
      <c r="BJ1219" t="s">
        <v>132</v>
      </c>
      <c r="BK1219" t="s">
        <v>133</v>
      </c>
      <c r="BL1219">
        <v>1</v>
      </c>
      <c r="BM1219">
        <v>1</v>
      </c>
      <c r="BN1219">
        <v>0</v>
      </c>
      <c r="BO1219">
        <v>0</v>
      </c>
      <c r="BP1219">
        <v>0</v>
      </c>
      <c r="BQ1219">
        <v>0</v>
      </c>
      <c r="BY1219">
        <v>1339</v>
      </c>
      <c r="CG1219" s="4">
        <v>1</v>
      </c>
      <c r="CH1219" s="4">
        <v>1</v>
      </c>
      <c r="CI1219" s="5">
        <v>0</v>
      </c>
      <c r="CJ1219" s="5">
        <v>0</v>
      </c>
      <c r="CK1219" s="5">
        <v>0</v>
      </c>
      <c r="CL1219" s="5">
        <v>0</v>
      </c>
    </row>
    <row r="1220" spans="1:90" hidden="1" x14ac:dyDescent="0.2">
      <c r="A1220" t="s">
        <v>2024</v>
      </c>
      <c r="B1220" t="s">
        <v>1944</v>
      </c>
      <c r="C1220" t="s">
        <v>230</v>
      </c>
      <c r="D1220">
        <v>3.5</v>
      </c>
      <c r="E1220" t="s">
        <v>317</v>
      </c>
      <c r="F1220" t="s">
        <v>335</v>
      </c>
      <c r="G1220" t="s">
        <v>336</v>
      </c>
      <c r="H1220" t="s">
        <v>1948</v>
      </c>
      <c r="I1220">
        <v>0.32582</v>
      </c>
      <c r="J1220">
        <v>0.17766000000000001</v>
      </c>
      <c r="K1220">
        <v>2.5796000000000001</v>
      </c>
      <c r="L1220">
        <v>2020</v>
      </c>
      <c r="M1220">
        <v>13.487</v>
      </c>
      <c r="N1220">
        <v>214.67</v>
      </c>
      <c r="O1220">
        <v>0.19073999999999999</v>
      </c>
      <c r="P1220">
        <v>1985.2</v>
      </c>
      <c r="Q1220">
        <v>-5140.3999999999996</v>
      </c>
      <c r="R1220">
        <v>0.99848999999999999</v>
      </c>
      <c r="S1220">
        <v>0.99838000000000005</v>
      </c>
      <c r="T1220">
        <v>1.7837000000000001</v>
      </c>
      <c r="U1220">
        <v>1.1448</v>
      </c>
      <c r="V1220">
        <v>0.98097000000000001</v>
      </c>
      <c r="W1220">
        <v>0.98006000000000004</v>
      </c>
      <c r="X1220">
        <v>6.3406000000000002</v>
      </c>
      <c r="Y1220">
        <v>4.4067999999999996</v>
      </c>
      <c r="Z1220">
        <v>0.53129999999999999</v>
      </c>
      <c r="AA1220">
        <v>0.50899000000000005</v>
      </c>
      <c r="AB1220">
        <v>31.466000000000001</v>
      </c>
      <c r="AC1220">
        <v>25.388999999999999</v>
      </c>
      <c r="AD1220">
        <v>45</v>
      </c>
      <c r="AE1220">
        <v>16</v>
      </c>
      <c r="AF1220">
        <v>0.80123999999999995</v>
      </c>
      <c r="AG1220">
        <v>4.6584E-3</v>
      </c>
      <c r="AH1220">
        <v>0.79659000000000002</v>
      </c>
      <c r="AI1220">
        <v>16</v>
      </c>
      <c r="AJ1220">
        <v>0</v>
      </c>
      <c r="AK1220">
        <v>15</v>
      </c>
      <c r="AL1220">
        <v>0</v>
      </c>
      <c r="AM1220">
        <v>0</v>
      </c>
      <c r="AN1220">
        <v>1</v>
      </c>
      <c r="AO1220">
        <v>0.86797999999999997</v>
      </c>
      <c r="AP1220">
        <v>0</v>
      </c>
      <c r="AQ1220">
        <v>0</v>
      </c>
      <c r="AR1220" t="s">
        <v>95</v>
      </c>
      <c r="AS1220" t="s">
        <v>95</v>
      </c>
      <c r="AT1220" t="s">
        <v>95</v>
      </c>
      <c r="AU1220" t="s">
        <v>95</v>
      </c>
      <c r="AV1220" t="s">
        <v>95</v>
      </c>
      <c r="AW1220" t="s">
        <v>95</v>
      </c>
      <c r="AX1220" t="s">
        <v>95</v>
      </c>
      <c r="AY1220" t="s">
        <v>95</v>
      </c>
      <c r="AZ1220" t="s">
        <v>95</v>
      </c>
      <c r="BA1220" t="s">
        <v>95</v>
      </c>
      <c r="BB1220" t="s">
        <v>95</v>
      </c>
      <c r="BC1220" t="s">
        <v>95</v>
      </c>
      <c r="BD1220" t="s">
        <v>95</v>
      </c>
      <c r="BH1220" t="s">
        <v>389</v>
      </c>
      <c r="BI1220">
        <v>1</v>
      </c>
      <c r="BJ1220" t="s">
        <v>97</v>
      </c>
      <c r="BK1220" t="s">
        <v>337</v>
      </c>
      <c r="BL1220">
        <v>0</v>
      </c>
      <c r="BM1220">
        <v>0</v>
      </c>
      <c r="BN1220">
        <v>0</v>
      </c>
      <c r="BO1220">
        <v>0</v>
      </c>
      <c r="BP1220">
        <v>0</v>
      </c>
      <c r="BQ1220">
        <v>0</v>
      </c>
      <c r="BY1220">
        <v>1340</v>
      </c>
      <c r="CG1220" s="4">
        <v>0</v>
      </c>
      <c r="CH1220" s="4">
        <v>0</v>
      </c>
      <c r="CI1220" s="5">
        <v>0</v>
      </c>
      <c r="CJ1220" s="5">
        <v>0</v>
      </c>
      <c r="CK1220" s="5">
        <v>0</v>
      </c>
      <c r="CL1220" s="5">
        <v>0</v>
      </c>
    </row>
    <row r="1221" spans="1:90" hidden="1" x14ac:dyDescent="0.2">
      <c r="A1221" t="s">
        <v>2025</v>
      </c>
      <c r="B1221" t="s">
        <v>1944</v>
      </c>
      <c r="C1221" t="s">
        <v>230</v>
      </c>
      <c r="D1221">
        <v>3.5</v>
      </c>
      <c r="E1221" t="s">
        <v>317</v>
      </c>
      <c r="F1221" t="s">
        <v>339</v>
      </c>
      <c r="G1221" t="s">
        <v>340</v>
      </c>
      <c r="H1221" t="s">
        <v>1948</v>
      </c>
      <c r="I1221">
        <v>0.40316999999999997</v>
      </c>
      <c r="J1221">
        <v>3.3772999999999997E-2</v>
      </c>
      <c r="K1221">
        <v>0.34536</v>
      </c>
      <c r="L1221">
        <v>2014.4</v>
      </c>
      <c r="M1221">
        <v>10.9</v>
      </c>
      <c r="N1221">
        <v>17.274000000000001</v>
      </c>
      <c r="O1221">
        <v>1548.2</v>
      </c>
      <c r="P1221" s="1">
        <v>158140</v>
      </c>
      <c r="Q1221">
        <v>-687.86</v>
      </c>
      <c r="R1221">
        <v>0.98980999999999997</v>
      </c>
      <c r="S1221">
        <v>0.98902999999999996</v>
      </c>
      <c r="T1221">
        <v>0.55259999999999998</v>
      </c>
      <c r="U1221">
        <v>0.30951000000000001</v>
      </c>
      <c r="V1221">
        <v>-0.34355999999999998</v>
      </c>
      <c r="W1221">
        <v>-0.41072999999999998</v>
      </c>
      <c r="X1221">
        <v>6.3465999999999996</v>
      </c>
      <c r="Y1221">
        <v>3.2092999999999998</v>
      </c>
      <c r="Z1221">
        <v>0.61270000000000002</v>
      </c>
      <c r="AA1221">
        <v>0.59333999999999998</v>
      </c>
      <c r="AB1221">
        <v>3.4075000000000002</v>
      </c>
      <c r="AC1221">
        <v>2.8837999999999999</v>
      </c>
      <c r="AD1221">
        <v>43</v>
      </c>
      <c r="AE1221">
        <v>14</v>
      </c>
      <c r="AF1221">
        <v>0.98414000000000001</v>
      </c>
      <c r="AG1221">
        <v>5.7890999999999998E-2</v>
      </c>
      <c r="AH1221">
        <v>0.92625000000000002</v>
      </c>
      <c r="AI1221">
        <v>14</v>
      </c>
      <c r="AJ1221">
        <v>0</v>
      </c>
      <c r="AK1221">
        <v>13</v>
      </c>
      <c r="AL1221">
        <v>0</v>
      </c>
      <c r="AM1221">
        <v>0</v>
      </c>
      <c r="AN1221">
        <v>1</v>
      </c>
      <c r="AO1221">
        <v>0.90588999999999997</v>
      </c>
      <c r="AP1221">
        <v>0</v>
      </c>
      <c r="AQ1221">
        <v>1</v>
      </c>
      <c r="AR1221" t="s">
        <v>95</v>
      </c>
      <c r="AS1221" t="s">
        <v>95</v>
      </c>
      <c r="AT1221" t="s">
        <v>95</v>
      </c>
      <c r="AU1221" t="s">
        <v>95</v>
      </c>
      <c r="AV1221" t="s">
        <v>95</v>
      </c>
      <c r="AW1221" t="s">
        <v>95</v>
      </c>
      <c r="AX1221" t="s">
        <v>95</v>
      </c>
      <c r="AY1221" t="s">
        <v>95</v>
      </c>
      <c r="AZ1221" t="s">
        <v>95</v>
      </c>
      <c r="BA1221" t="s">
        <v>95</v>
      </c>
      <c r="BB1221" t="s">
        <v>95</v>
      </c>
      <c r="BC1221" t="s">
        <v>95</v>
      </c>
      <c r="BD1221" t="s">
        <v>95</v>
      </c>
      <c r="BH1221" t="s">
        <v>341</v>
      </c>
      <c r="BI1221">
        <v>1</v>
      </c>
      <c r="BJ1221" t="s">
        <v>97</v>
      </c>
      <c r="BK1221" t="s">
        <v>138</v>
      </c>
      <c r="BL1221">
        <v>0</v>
      </c>
      <c r="BM1221">
        <v>0</v>
      </c>
      <c r="BN1221">
        <v>0</v>
      </c>
      <c r="BO1221">
        <v>0</v>
      </c>
      <c r="BP1221">
        <v>0</v>
      </c>
      <c r="BQ1221">
        <v>0</v>
      </c>
      <c r="BY1221">
        <v>1341</v>
      </c>
      <c r="CG1221" s="4">
        <v>0</v>
      </c>
      <c r="CH1221" s="4">
        <v>0</v>
      </c>
      <c r="CI1221" s="5">
        <v>0</v>
      </c>
      <c r="CJ1221" s="5">
        <v>0</v>
      </c>
      <c r="CK1221" s="5">
        <v>0</v>
      </c>
      <c r="CL1221" s="5">
        <v>0</v>
      </c>
    </row>
    <row r="1222" spans="1:90" hidden="1" x14ac:dyDescent="0.2">
      <c r="A1222" t="s">
        <v>2026</v>
      </c>
      <c r="B1222" t="s">
        <v>1944</v>
      </c>
      <c r="C1222" t="s">
        <v>230</v>
      </c>
      <c r="D1222">
        <v>3.5</v>
      </c>
      <c r="E1222" t="s">
        <v>317</v>
      </c>
      <c r="F1222" t="s">
        <v>343</v>
      </c>
      <c r="G1222" t="s">
        <v>344</v>
      </c>
      <c r="H1222" t="s">
        <v>1948</v>
      </c>
      <c r="I1222">
        <v>0.39982000000000001</v>
      </c>
      <c r="J1222">
        <v>3.6927000000000001E-2</v>
      </c>
      <c r="K1222">
        <v>0.37945000000000001</v>
      </c>
      <c r="L1222">
        <v>2014.5</v>
      </c>
      <c r="M1222">
        <v>10.991</v>
      </c>
      <c r="N1222">
        <v>17.385999999999999</v>
      </c>
      <c r="O1222">
        <v>1547.5</v>
      </c>
      <c r="P1222" s="1">
        <v>158210</v>
      </c>
      <c r="Q1222">
        <v>-755.83</v>
      </c>
      <c r="R1222">
        <v>0.99202999999999997</v>
      </c>
      <c r="S1222">
        <v>0.99143999999999999</v>
      </c>
      <c r="T1222">
        <v>0.54108999999999996</v>
      </c>
      <c r="U1222">
        <v>0.30103000000000002</v>
      </c>
      <c r="V1222">
        <v>-0.39782000000000001</v>
      </c>
      <c r="W1222">
        <v>-0.46438000000000001</v>
      </c>
      <c r="X1222">
        <v>7.1646999999999998</v>
      </c>
      <c r="Y1222">
        <v>3.8222</v>
      </c>
      <c r="Z1222">
        <v>0.66127000000000002</v>
      </c>
      <c r="AA1222">
        <v>0.64514000000000005</v>
      </c>
      <c r="AB1222">
        <v>3.5268999999999999</v>
      </c>
      <c r="AC1222">
        <v>3.0398999999999998</v>
      </c>
      <c r="AD1222">
        <v>45</v>
      </c>
      <c r="AE1222">
        <v>16</v>
      </c>
      <c r="AF1222">
        <v>0.97777000000000003</v>
      </c>
      <c r="AG1222">
        <v>5.7515999999999998E-2</v>
      </c>
      <c r="AH1222">
        <v>0.92025000000000001</v>
      </c>
      <c r="AI1222">
        <v>16</v>
      </c>
      <c r="AJ1222">
        <v>2</v>
      </c>
      <c r="AK1222">
        <v>15</v>
      </c>
      <c r="AL1222">
        <v>1</v>
      </c>
      <c r="AM1222">
        <v>0</v>
      </c>
      <c r="AN1222">
        <v>1</v>
      </c>
      <c r="AO1222">
        <v>0.92944000000000004</v>
      </c>
      <c r="AP1222">
        <v>0</v>
      </c>
      <c r="AQ1222">
        <v>1</v>
      </c>
      <c r="AR1222" t="s">
        <v>95</v>
      </c>
      <c r="AS1222" t="s">
        <v>95</v>
      </c>
      <c r="AT1222" t="s">
        <v>95</v>
      </c>
      <c r="AU1222" t="s">
        <v>95</v>
      </c>
      <c r="AV1222" t="s">
        <v>95</v>
      </c>
      <c r="AW1222" t="s">
        <v>95</v>
      </c>
      <c r="AX1222" t="s">
        <v>95</v>
      </c>
      <c r="AY1222" t="s">
        <v>95</v>
      </c>
      <c r="AZ1222" t="s">
        <v>95</v>
      </c>
      <c r="BA1222" t="s">
        <v>95</v>
      </c>
      <c r="BB1222" t="s">
        <v>95</v>
      </c>
      <c r="BC1222" t="s">
        <v>95</v>
      </c>
      <c r="BD1222" t="s">
        <v>95</v>
      </c>
      <c r="BH1222" t="s">
        <v>345</v>
      </c>
      <c r="BI1222">
        <v>1</v>
      </c>
      <c r="BJ1222" t="s">
        <v>97</v>
      </c>
      <c r="BK1222" t="s">
        <v>180</v>
      </c>
      <c r="BL1222">
        <v>0</v>
      </c>
      <c r="BM1222">
        <v>0</v>
      </c>
      <c r="BN1222">
        <v>0</v>
      </c>
      <c r="BO1222">
        <v>0</v>
      </c>
      <c r="BP1222">
        <v>0</v>
      </c>
      <c r="BQ1222">
        <v>0</v>
      </c>
      <c r="BY1222">
        <v>1342</v>
      </c>
      <c r="CG1222" s="4">
        <v>0</v>
      </c>
      <c r="CH1222" s="4">
        <v>0</v>
      </c>
      <c r="CI1222" s="5">
        <v>0</v>
      </c>
      <c r="CJ1222" s="5">
        <v>0</v>
      </c>
      <c r="CK1222" s="5">
        <v>0</v>
      </c>
      <c r="CL1222" s="5">
        <v>0</v>
      </c>
    </row>
    <row r="1223" spans="1:90" hidden="1" x14ac:dyDescent="0.2">
      <c r="A1223" t="s">
        <v>2027</v>
      </c>
      <c r="B1223" t="s">
        <v>1944</v>
      </c>
      <c r="C1223" t="s">
        <v>230</v>
      </c>
      <c r="D1223">
        <v>3.5</v>
      </c>
      <c r="E1223" t="s">
        <v>317</v>
      </c>
      <c r="F1223" t="s">
        <v>347</v>
      </c>
      <c r="G1223" t="s">
        <v>348</v>
      </c>
      <c r="H1223" t="s">
        <v>1948</v>
      </c>
      <c r="I1223">
        <v>21.045000000000002</v>
      </c>
      <c r="J1223">
        <v>5.0308999999999996E-3</v>
      </c>
      <c r="K1223">
        <v>4.2346000000000002E-2</v>
      </c>
      <c r="L1223">
        <v>2009</v>
      </c>
      <c r="M1223">
        <v>0.20881</v>
      </c>
      <c r="N1223">
        <v>1.5</v>
      </c>
      <c r="O1223">
        <v>1554.2</v>
      </c>
      <c r="P1223" s="1">
        <v>157530</v>
      </c>
      <c r="Q1223">
        <v>-84.286000000000001</v>
      </c>
      <c r="R1223">
        <v>0.54806999999999995</v>
      </c>
      <c r="S1223">
        <v>0.50819000000000003</v>
      </c>
      <c r="T1223">
        <v>0.56194999999999995</v>
      </c>
      <c r="U1223">
        <v>0.21052999999999999</v>
      </c>
      <c r="V1223">
        <v>-0.16749</v>
      </c>
      <c r="W1223">
        <v>-0.23421</v>
      </c>
      <c r="X1223">
        <v>0.90320999999999996</v>
      </c>
      <c r="Y1223">
        <v>0.34211000000000003</v>
      </c>
      <c r="Z1223">
        <v>0.30858999999999998</v>
      </c>
      <c r="AA1223">
        <v>0.26907999999999999</v>
      </c>
      <c r="AB1223">
        <v>0.69506999999999997</v>
      </c>
      <c r="AC1223">
        <v>0.47600999999999999</v>
      </c>
      <c r="AD1223">
        <v>38</v>
      </c>
      <c r="AE1223">
        <v>7</v>
      </c>
      <c r="AF1223">
        <v>2.6667000000000001</v>
      </c>
      <c r="AG1223">
        <v>0.66666999999999998</v>
      </c>
      <c r="AH1223">
        <v>2</v>
      </c>
      <c r="AI1223">
        <v>9</v>
      </c>
      <c r="AJ1223">
        <v>0</v>
      </c>
      <c r="AK1223">
        <v>8</v>
      </c>
      <c r="AL1223">
        <v>0</v>
      </c>
      <c r="AM1223">
        <v>0</v>
      </c>
      <c r="AN1223">
        <v>1</v>
      </c>
      <c r="AO1223">
        <v>0.35483999999999999</v>
      </c>
      <c r="AP1223">
        <v>0</v>
      </c>
      <c r="AQ1223">
        <v>1</v>
      </c>
      <c r="AR1223" t="s">
        <v>94</v>
      </c>
      <c r="AS1223" t="s">
        <v>95</v>
      </c>
      <c r="AT1223" t="s">
        <v>95</v>
      </c>
      <c r="AU1223" t="s">
        <v>94</v>
      </c>
      <c r="AV1223" t="s">
        <v>94</v>
      </c>
      <c r="AW1223" t="s">
        <v>94</v>
      </c>
      <c r="AX1223" t="s">
        <v>94</v>
      </c>
      <c r="AY1223" t="s">
        <v>95</v>
      </c>
      <c r="AZ1223" t="s">
        <v>95</v>
      </c>
      <c r="BA1223" t="s">
        <v>94</v>
      </c>
      <c r="BB1223" t="s">
        <v>94</v>
      </c>
      <c r="BC1223" t="s">
        <v>94</v>
      </c>
      <c r="BD1223" t="s">
        <v>94</v>
      </c>
      <c r="BH1223" t="s">
        <v>341</v>
      </c>
      <c r="BI1223">
        <v>1</v>
      </c>
      <c r="BJ1223" t="s">
        <v>97</v>
      </c>
      <c r="BK1223" t="s">
        <v>138</v>
      </c>
      <c r="BL1223">
        <v>0</v>
      </c>
      <c r="BM1223">
        <v>0</v>
      </c>
      <c r="BN1223">
        <v>0</v>
      </c>
      <c r="BO1223">
        <v>0</v>
      </c>
      <c r="BP1223">
        <v>0</v>
      </c>
      <c r="BQ1223">
        <v>0</v>
      </c>
      <c r="BY1223">
        <v>1343</v>
      </c>
      <c r="CG1223" s="4">
        <v>0</v>
      </c>
      <c r="CH1223" s="4">
        <v>0</v>
      </c>
      <c r="CI1223" s="5">
        <v>0</v>
      </c>
      <c r="CJ1223" s="5">
        <v>0</v>
      </c>
      <c r="CK1223" s="5">
        <v>0</v>
      </c>
      <c r="CL1223" s="5">
        <v>0</v>
      </c>
    </row>
    <row r="1224" spans="1:90" hidden="1" x14ac:dyDescent="0.2">
      <c r="A1224" t="s">
        <v>2028</v>
      </c>
      <c r="B1224" t="s">
        <v>1944</v>
      </c>
      <c r="C1224" t="s">
        <v>230</v>
      </c>
      <c r="D1224">
        <v>3.5</v>
      </c>
      <c r="E1224" t="s">
        <v>317</v>
      </c>
      <c r="F1224" t="s">
        <v>350</v>
      </c>
      <c r="G1224" t="s">
        <v>351</v>
      </c>
      <c r="H1224" t="s">
        <v>1948</v>
      </c>
      <c r="I1224">
        <v>0.41604999999999998</v>
      </c>
      <c r="J1224">
        <v>0.18933</v>
      </c>
      <c r="K1224">
        <v>0.42120999999999997</v>
      </c>
      <c r="L1224">
        <v>2019.3</v>
      </c>
      <c r="M1224">
        <v>10.561999999999999</v>
      </c>
      <c r="N1224">
        <v>32.192999999999998</v>
      </c>
      <c r="O1224">
        <v>0.13572999999999999</v>
      </c>
      <c r="P1224">
        <v>1995.1</v>
      </c>
      <c r="Q1224">
        <v>-839.44</v>
      </c>
      <c r="R1224">
        <v>0.99861</v>
      </c>
      <c r="S1224">
        <v>0.99851000000000001</v>
      </c>
      <c r="T1224">
        <v>0.29050999999999999</v>
      </c>
      <c r="U1224">
        <v>0.16320000000000001</v>
      </c>
      <c r="V1224">
        <v>0.96965999999999997</v>
      </c>
      <c r="W1224">
        <v>0.96821999999999997</v>
      </c>
      <c r="X1224">
        <v>1.3563000000000001</v>
      </c>
      <c r="Y1224">
        <v>0.8821</v>
      </c>
      <c r="Z1224">
        <v>0.49352000000000001</v>
      </c>
      <c r="AA1224">
        <v>0.46939999999999998</v>
      </c>
      <c r="AB1224">
        <v>5.5416999999999996</v>
      </c>
      <c r="AC1224">
        <v>4.4509999999999996</v>
      </c>
      <c r="AD1224">
        <v>45</v>
      </c>
      <c r="AE1224">
        <v>13</v>
      </c>
      <c r="AF1224">
        <v>0.86975000000000002</v>
      </c>
      <c r="AG1224">
        <v>3.1063E-2</v>
      </c>
      <c r="AH1224">
        <v>0.83869000000000005</v>
      </c>
      <c r="AI1224">
        <v>13</v>
      </c>
      <c r="AJ1224">
        <v>0</v>
      </c>
      <c r="AK1224">
        <v>12</v>
      </c>
      <c r="AL1224">
        <v>0</v>
      </c>
      <c r="AM1224">
        <v>0</v>
      </c>
      <c r="AN1224">
        <v>0</v>
      </c>
      <c r="AO1224">
        <v>0.87360000000000004</v>
      </c>
      <c r="AP1224">
        <v>0</v>
      </c>
      <c r="AQ1224">
        <v>1</v>
      </c>
      <c r="AR1224" t="s">
        <v>95</v>
      </c>
      <c r="AS1224" t="s">
        <v>95</v>
      </c>
      <c r="AT1224" t="s">
        <v>95</v>
      </c>
      <c r="AU1224" t="s">
        <v>95</v>
      </c>
      <c r="AV1224" t="s">
        <v>95</v>
      </c>
      <c r="AW1224" t="s">
        <v>95</v>
      </c>
      <c r="AX1224" t="s">
        <v>95</v>
      </c>
      <c r="AY1224" t="s">
        <v>95</v>
      </c>
      <c r="AZ1224" t="s">
        <v>95</v>
      </c>
      <c r="BA1224" t="s">
        <v>95</v>
      </c>
      <c r="BB1224" t="s">
        <v>95</v>
      </c>
      <c r="BC1224" t="s">
        <v>95</v>
      </c>
      <c r="BD1224" t="s">
        <v>95</v>
      </c>
      <c r="BI1224">
        <v>0</v>
      </c>
      <c r="BJ1224" t="s">
        <v>137</v>
      </c>
      <c r="BK1224" t="s">
        <v>180</v>
      </c>
      <c r="BL1224">
        <v>1</v>
      </c>
      <c r="BM1224">
        <v>1</v>
      </c>
      <c r="BN1224">
        <v>0</v>
      </c>
      <c r="BO1224">
        <v>0</v>
      </c>
      <c r="BP1224">
        <v>0</v>
      </c>
      <c r="BQ1224">
        <v>0</v>
      </c>
      <c r="BY1224">
        <v>1344</v>
      </c>
      <c r="CG1224" s="4">
        <v>1</v>
      </c>
      <c r="CH1224" s="4">
        <v>1</v>
      </c>
      <c r="CI1224" s="5">
        <v>0</v>
      </c>
      <c r="CJ1224" s="5">
        <v>0</v>
      </c>
      <c r="CK1224" s="5">
        <v>0</v>
      </c>
      <c r="CL1224" s="5">
        <v>0</v>
      </c>
    </row>
    <row r="1225" spans="1:90" hidden="1" x14ac:dyDescent="0.2">
      <c r="A1225" t="s">
        <v>2029</v>
      </c>
      <c r="B1225" t="s">
        <v>1944</v>
      </c>
      <c r="C1225" t="s">
        <v>230</v>
      </c>
      <c r="D1225">
        <v>3.5</v>
      </c>
      <c r="E1225" t="s">
        <v>317</v>
      </c>
      <c r="F1225" t="s">
        <v>353</v>
      </c>
      <c r="G1225" t="s">
        <v>354</v>
      </c>
      <c r="H1225" t="s">
        <v>1948</v>
      </c>
      <c r="I1225">
        <v>0.31535000000000002</v>
      </c>
      <c r="J1225">
        <v>0.31529000000000001</v>
      </c>
      <c r="K1225">
        <v>3.2497999999999999E-2</v>
      </c>
      <c r="L1225">
        <v>2046.5</v>
      </c>
      <c r="M1225">
        <v>13.935</v>
      </c>
      <c r="N1225">
        <v>28316</v>
      </c>
      <c r="O1225">
        <v>1.1578999999999999</v>
      </c>
      <c r="P1225">
        <v>2014.5</v>
      </c>
      <c r="Q1225">
        <v>-64.710999999999999</v>
      </c>
      <c r="R1225">
        <v>0.81813000000000002</v>
      </c>
      <c r="S1225">
        <v>0.80208000000000002</v>
      </c>
      <c r="T1225">
        <v>0.26676</v>
      </c>
      <c r="U1225">
        <v>0.12756000000000001</v>
      </c>
      <c r="V1225">
        <v>0.81813000000000002</v>
      </c>
      <c r="W1225">
        <v>0.80772999999999995</v>
      </c>
      <c r="X1225">
        <v>0.26676</v>
      </c>
      <c r="Y1225">
        <v>0.12756999999999999</v>
      </c>
      <c r="Z1225">
        <v>0.32457999999999998</v>
      </c>
      <c r="AA1225">
        <v>0.28598000000000001</v>
      </c>
      <c r="AB1225">
        <v>0.51407999999999998</v>
      </c>
      <c r="AC1225">
        <v>0.35193000000000002</v>
      </c>
      <c r="AD1225">
        <v>38</v>
      </c>
      <c r="AE1225">
        <v>6</v>
      </c>
      <c r="AF1225">
        <v>1.0595E-4</v>
      </c>
      <c r="AG1225" s="1">
        <v>3.5315999999999999E-5</v>
      </c>
      <c r="AH1225" s="1">
        <v>7.0632999999999999E-5</v>
      </c>
      <c r="AI1225">
        <v>6</v>
      </c>
      <c r="AJ1225">
        <v>0</v>
      </c>
      <c r="AK1225">
        <v>5</v>
      </c>
      <c r="AL1225">
        <v>0</v>
      </c>
      <c r="AM1225">
        <v>0</v>
      </c>
      <c r="AN1225">
        <v>1</v>
      </c>
      <c r="AO1225">
        <v>0.52941000000000005</v>
      </c>
      <c r="AP1225">
        <v>0</v>
      </c>
      <c r="AQ1225">
        <v>1</v>
      </c>
      <c r="AR1225" t="s">
        <v>95</v>
      </c>
      <c r="AS1225" t="s">
        <v>95</v>
      </c>
      <c r="AT1225" t="s">
        <v>95</v>
      </c>
      <c r="AU1225" t="s">
        <v>95</v>
      </c>
      <c r="AV1225" t="s">
        <v>95</v>
      </c>
      <c r="AW1225" t="s">
        <v>95</v>
      </c>
      <c r="AX1225" t="s">
        <v>94</v>
      </c>
      <c r="AY1225" t="s">
        <v>94</v>
      </c>
      <c r="AZ1225" t="s">
        <v>95</v>
      </c>
      <c r="BA1225" t="s">
        <v>94</v>
      </c>
      <c r="BB1225" t="s">
        <v>94</v>
      </c>
      <c r="BC1225" t="s">
        <v>94</v>
      </c>
      <c r="BD1225" t="s">
        <v>94</v>
      </c>
      <c r="BH1225" t="s">
        <v>341</v>
      </c>
      <c r="BI1225">
        <v>1</v>
      </c>
      <c r="BJ1225" t="s">
        <v>97</v>
      </c>
      <c r="BK1225" t="s">
        <v>138</v>
      </c>
      <c r="BL1225">
        <v>0</v>
      </c>
      <c r="BM1225">
        <v>0</v>
      </c>
      <c r="BN1225">
        <v>0</v>
      </c>
      <c r="BO1225">
        <v>0</v>
      </c>
      <c r="BP1225">
        <v>0</v>
      </c>
      <c r="BQ1225">
        <v>0</v>
      </c>
      <c r="BY1225">
        <v>1345</v>
      </c>
      <c r="CG1225" s="4">
        <v>0</v>
      </c>
      <c r="CH1225" s="4">
        <v>0</v>
      </c>
      <c r="CI1225" s="5">
        <v>0</v>
      </c>
      <c r="CJ1225" s="5">
        <v>0</v>
      </c>
      <c r="CK1225" s="5">
        <v>0</v>
      </c>
      <c r="CL1225" s="5">
        <v>0</v>
      </c>
    </row>
    <row r="1226" spans="1:90" hidden="1" x14ac:dyDescent="0.2">
      <c r="A1226" t="s">
        <v>2030</v>
      </c>
      <c r="B1226" t="s">
        <v>1944</v>
      </c>
      <c r="C1226" t="s">
        <v>230</v>
      </c>
      <c r="D1226">
        <v>3.5</v>
      </c>
      <c r="E1226" t="s">
        <v>317</v>
      </c>
      <c r="F1226" t="s">
        <v>356</v>
      </c>
      <c r="G1226" t="s">
        <v>357</v>
      </c>
      <c r="H1226" t="s">
        <v>1948</v>
      </c>
      <c r="I1226">
        <v>1.4238999999999999</v>
      </c>
      <c r="J1226">
        <v>0.27403</v>
      </c>
      <c r="K1226">
        <v>13.395</v>
      </c>
      <c r="L1226">
        <v>2020.1</v>
      </c>
      <c r="M1226">
        <v>3.0861000000000001</v>
      </c>
      <c r="N1226">
        <v>1137.4000000000001</v>
      </c>
      <c r="O1226" s="1">
        <v>4.0346999999999997E-6</v>
      </c>
      <c r="P1226">
        <v>1952.3</v>
      </c>
      <c r="Q1226">
        <v>-26703</v>
      </c>
      <c r="R1226">
        <v>0.99475000000000002</v>
      </c>
      <c r="S1226">
        <v>0.99436000000000002</v>
      </c>
      <c r="T1226">
        <v>22.13</v>
      </c>
      <c r="U1226">
        <v>8.4733999999999998</v>
      </c>
      <c r="V1226">
        <v>0.90608</v>
      </c>
      <c r="W1226">
        <v>0.90161000000000002</v>
      </c>
      <c r="X1226">
        <v>93.572000000000003</v>
      </c>
      <c r="Y1226">
        <v>44.987000000000002</v>
      </c>
      <c r="Z1226">
        <v>0.32461000000000001</v>
      </c>
      <c r="AA1226">
        <v>0.29244999999999999</v>
      </c>
      <c r="AB1226">
        <v>250.93</v>
      </c>
      <c r="AC1226">
        <v>181.87</v>
      </c>
      <c r="AD1226">
        <v>45</v>
      </c>
      <c r="AE1226">
        <v>13</v>
      </c>
      <c r="AF1226">
        <v>0.97055000000000002</v>
      </c>
      <c r="AG1226">
        <v>1.7583E-3</v>
      </c>
      <c r="AH1226">
        <v>0.96879000000000004</v>
      </c>
      <c r="AI1226">
        <v>13</v>
      </c>
      <c r="AJ1226">
        <v>0</v>
      </c>
      <c r="AK1226">
        <v>12</v>
      </c>
      <c r="AL1226">
        <v>0</v>
      </c>
      <c r="AM1226">
        <v>0</v>
      </c>
      <c r="AN1226">
        <v>1</v>
      </c>
      <c r="AO1226">
        <v>0.83584999999999998</v>
      </c>
      <c r="AP1226">
        <v>0</v>
      </c>
      <c r="AQ1226">
        <v>0</v>
      </c>
      <c r="AR1226" t="s">
        <v>95</v>
      </c>
      <c r="AS1226" t="s">
        <v>95</v>
      </c>
      <c r="AT1226" t="s">
        <v>95</v>
      </c>
      <c r="AU1226" t="s">
        <v>95</v>
      </c>
      <c r="AV1226" t="s">
        <v>95</v>
      </c>
      <c r="AW1226" t="s">
        <v>95</v>
      </c>
      <c r="AX1226" t="s">
        <v>95</v>
      </c>
      <c r="AY1226" t="s">
        <v>95</v>
      </c>
      <c r="AZ1226" t="s">
        <v>95</v>
      </c>
      <c r="BA1226" t="s">
        <v>95</v>
      </c>
      <c r="BB1226" t="s">
        <v>95</v>
      </c>
      <c r="BC1226" t="s">
        <v>96</v>
      </c>
      <c r="BD1226" t="s">
        <v>95</v>
      </c>
      <c r="BI1226">
        <v>0</v>
      </c>
      <c r="BJ1226" t="s">
        <v>137</v>
      </c>
      <c r="BK1226" t="s">
        <v>180</v>
      </c>
      <c r="BL1226">
        <v>1</v>
      </c>
      <c r="BM1226">
        <v>1</v>
      </c>
      <c r="BN1226">
        <v>0</v>
      </c>
      <c r="BO1226">
        <v>0</v>
      </c>
      <c r="BP1226">
        <v>0</v>
      </c>
      <c r="BQ1226">
        <v>0</v>
      </c>
      <c r="BY1226">
        <v>1346</v>
      </c>
      <c r="CG1226" s="4">
        <v>1</v>
      </c>
      <c r="CH1226" s="4">
        <v>1</v>
      </c>
      <c r="CI1226" s="5">
        <v>0</v>
      </c>
      <c r="CJ1226" s="5">
        <v>0</v>
      </c>
      <c r="CK1226" s="5">
        <v>0</v>
      </c>
      <c r="CL1226" s="5">
        <v>0</v>
      </c>
    </row>
    <row r="1227" spans="1:90" hidden="1" x14ac:dyDescent="0.2">
      <c r="A1227" t="s">
        <v>2031</v>
      </c>
      <c r="B1227" t="s">
        <v>1944</v>
      </c>
      <c r="C1227" t="s">
        <v>230</v>
      </c>
      <c r="D1227">
        <v>3.5</v>
      </c>
      <c r="E1227" t="s">
        <v>317</v>
      </c>
      <c r="F1227" t="s">
        <v>359</v>
      </c>
      <c r="G1227" t="s">
        <v>360</v>
      </c>
      <c r="H1227" t="s">
        <v>1948</v>
      </c>
      <c r="I1227">
        <v>0.78935999999999995</v>
      </c>
      <c r="J1227">
        <v>0.78935</v>
      </c>
      <c r="K1227">
        <v>2.9910999999999999</v>
      </c>
      <c r="L1227">
        <v>2036</v>
      </c>
      <c r="M1227">
        <v>5.5670999999999999</v>
      </c>
      <c r="N1227" s="1">
        <v>67967000</v>
      </c>
      <c r="O1227">
        <v>1.0019E-2</v>
      </c>
      <c r="P1227">
        <v>2007.3</v>
      </c>
      <c r="Q1227">
        <v>-5961.4</v>
      </c>
      <c r="R1227">
        <v>0.98265999999999998</v>
      </c>
      <c r="S1227">
        <v>0.98129</v>
      </c>
      <c r="T1227">
        <v>11.164999999999999</v>
      </c>
      <c r="U1227">
        <v>3.0608</v>
      </c>
      <c r="V1227">
        <v>0.98265999999999998</v>
      </c>
      <c r="W1227">
        <v>0.98177000000000003</v>
      </c>
      <c r="X1227">
        <v>11.164999999999999</v>
      </c>
      <c r="Y1227">
        <v>3.0608</v>
      </c>
      <c r="Z1227">
        <v>0.18279999999999999</v>
      </c>
      <c r="AA1227">
        <v>0.14088999999999999</v>
      </c>
      <c r="AB1227">
        <v>76.656999999999996</v>
      </c>
      <c r="AC1227">
        <v>41.491</v>
      </c>
      <c r="AD1227">
        <v>42</v>
      </c>
      <c r="AE1227">
        <v>9</v>
      </c>
      <c r="AF1227" s="1">
        <v>7.4993999999999997E-6</v>
      </c>
      <c r="AG1227" s="1">
        <v>1.177E-9</v>
      </c>
      <c r="AH1227" s="1">
        <v>7.4981999999999996E-6</v>
      </c>
      <c r="AI1227">
        <v>10</v>
      </c>
      <c r="AJ1227">
        <v>0</v>
      </c>
      <c r="AK1227">
        <v>8</v>
      </c>
      <c r="AL1227">
        <v>0</v>
      </c>
      <c r="AM1227">
        <v>1</v>
      </c>
      <c r="AN1227">
        <v>1</v>
      </c>
      <c r="AO1227">
        <v>0.41693999999999998</v>
      </c>
      <c r="AP1227">
        <v>0</v>
      </c>
      <c r="AQ1227">
        <v>0</v>
      </c>
      <c r="AR1227" t="s">
        <v>95</v>
      </c>
      <c r="AS1227" t="s">
        <v>95</v>
      </c>
      <c r="AT1227" t="s">
        <v>95</v>
      </c>
      <c r="AU1227" t="s">
        <v>94</v>
      </c>
      <c r="AV1227" t="s">
        <v>95</v>
      </c>
      <c r="AW1227" t="s">
        <v>94</v>
      </c>
      <c r="AX1227" t="s">
        <v>94</v>
      </c>
      <c r="AY1227" t="s">
        <v>94</v>
      </c>
      <c r="AZ1227" t="s">
        <v>94</v>
      </c>
      <c r="BA1227" t="s">
        <v>94</v>
      </c>
      <c r="BB1227" t="s">
        <v>94</v>
      </c>
      <c r="BC1227" t="s">
        <v>94</v>
      </c>
      <c r="BD1227" t="s">
        <v>94</v>
      </c>
      <c r="BH1227" t="s">
        <v>341</v>
      </c>
      <c r="BI1227">
        <v>1</v>
      </c>
      <c r="BJ1227" t="s">
        <v>97</v>
      </c>
      <c r="BK1227" t="s">
        <v>138</v>
      </c>
      <c r="BL1227">
        <v>0</v>
      </c>
      <c r="BM1227">
        <v>0</v>
      </c>
      <c r="BN1227">
        <v>0</v>
      </c>
      <c r="BO1227">
        <v>0</v>
      </c>
      <c r="BP1227">
        <v>0</v>
      </c>
      <c r="BQ1227">
        <v>0</v>
      </c>
      <c r="BY1227">
        <v>1347</v>
      </c>
      <c r="CG1227" s="4">
        <v>0</v>
      </c>
      <c r="CH1227" s="4">
        <v>0</v>
      </c>
      <c r="CI1227" s="5">
        <v>0</v>
      </c>
      <c r="CJ1227" s="5">
        <v>0</v>
      </c>
      <c r="CK1227" s="5">
        <v>0</v>
      </c>
      <c r="CL1227" s="5">
        <v>0</v>
      </c>
    </row>
    <row r="1228" spans="1:90" hidden="1" x14ac:dyDescent="0.2">
      <c r="A1228" t="s">
        <v>2032</v>
      </c>
      <c r="B1228" t="s">
        <v>1944</v>
      </c>
      <c r="C1228" t="s">
        <v>230</v>
      </c>
      <c r="D1228">
        <v>3.5</v>
      </c>
      <c r="E1228" t="s">
        <v>317</v>
      </c>
      <c r="F1228" t="s">
        <v>362</v>
      </c>
      <c r="G1228" t="s">
        <v>357</v>
      </c>
      <c r="H1228" t="s">
        <v>1948</v>
      </c>
      <c r="I1228">
        <v>1.4950000000000001</v>
      </c>
      <c r="J1228">
        <v>0.27561999999999998</v>
      </c>
      <c r="K1228">
        <v>13.93</v>
      </c>
      <c r="L1228">
        <v>2020.2</v>
      </c>
      <c r="M1228">
        <v>2.9394</v>
      </c>
      <c r="N1228">
        <v>1185.5</v>
      </c>
      <c r="O1228" s="1">
        <v>3.8889000000000002E-6</v>
      </c>
      <c r="P1228">
        <v>1952.5</v>
      </c>
      <c r="Q1228">
        <v>-27771</v>
      </c>
      <c r="R1228">
        <v>0.99426999999999999</v>
      </c>
      <c r="S1228">
        <v>0.99385999999999997</v>
      </c>
      <c r="T1228">
        <v>24.120999999999999</v>
      </c>
      <c r="U1228">
        <v>9.2536000000000005</v>
      </c>
      <c r="V1228">
        <v>0.90398000000000001</v>
      </c>
      <c r="W1228">
        <v>0.89941000000000004</v>
      </c>
      <c r="X1228">
        <v>98.778999999999996</v>
      </c>
      <c r="Y1228">
        <v>47.511000000000003</v>
      </c>
      <c r="Z1228">
        <v>0.32211000000000001</v>
      </c>
      <c r="AA1228">
        <v>0.28982000000000002</v>
      </c>
      <c r="AB1228">
        <v>262.45999999999998</v>
      </c>
      <c r="AC1228">
        <v>189.61</v>
      </c>
      <c r="AD1228">
        <v>45</v>
      </c>
      <c r="AE1228">
        <v>13</v>
      </c>
      <c r="AF1228">
        <v>0.97248999999999997</v>
      </c>
      <c r="AG1228">
        <v>1.6869999999999999E-3</v>
      </c>
      <c r="AH1228">
        <v>0.97080999999999995</v>
      </c>
      <c r="AI1228">
        <v>13</v>
      </c>
      <c r="AJ1228">
        <v>0</v>
      </c>
      <c r="AK1228">
        <v>12</v>
      </c>
      <c r="AL1228">
        <v>0</v>
      </c>
      <c r="AM1228">
        <v>0</v>
      </c>
      <c r="AN1228">
        <v>1</v>
      </c>
      <c r="AO1228">
        <v>0.83377999999999997</v>
      </c>
      <c r="AP1228">
        <v>0</v>
      </c>
      <c r="AQ1228">
        <v>0</v>
      </c>
      <c r="AR1228" t="s">
        <v>95</v>
      </c>
      <c r="AS1228" t="s">
        <v>95</v>
      </c>
      <c r="AT1228" t="s">
        <v>95</v>
      </c>
      <c r="AU1228" t="s">
        <v>95</v>
      </c>
      <c r="AV1228" t="s">
        <v>95</v>
      </c>
      <c r="AW1228" t="s">
        <v>95</v>
      </c>
      <c r="AX1228" t="s">
        <v>95</v>
      </c>
      <c r="AY1228" t="s">
        <v>95</v>
      </c>
      <c r="AZ1228" t="s">
        <v>95</v>
      </c>
      <c r="BA1228" t="s">
        <v>95</v>
      </c>
      <c r="BB1228" t="s">
        <v>95</v>
      </c>
      <c r="BC1228" t="s">
        <v>95</v>
      </c>
      <c r="BD1228" t="s">
        <v>95</v>
      </c>
      <c r="BI1228">
        <v>0</v>
      </c>
      <c r="BJ1228" t="s">
        <v>137</v>
      </c>
      <c r="BK1228" t="s">
        <v>180</v>
      </c>
      <c r="BL1228">
        <v>1</v>
      </c>
      <c r="BM1228">
        <v>1</v>
      </c>
      <c r="BN1228">
        <v>0</v>
      </c>
      <c r="BO1228">
        <v>0</v>
      </c>
      <c r="BP1228">
        <v>0</v>
      </c>
      <c r="BQ1228">
        <v>0</v>
      </c>
      <c r="BY1228">
        <v>1348</v>
      </c>
      <c r="CG1228" s="4">
        <v>1</v>
      </c>
      <c r="CH1228" s="4">
        <v>1</v>
      </c>
      <c r="CI1228" s="5">
        <v>0</v>
      </c>
      <c r="CJ1228" s="5">
        <v>0</v>
      </c>
      <c r="CK1228" s="5">
        <v>0</v>
      </c>
      <c r="CL1228" s="5">
        <v>0</v>
      </c>
    </row>
    <row r="1229" spans="1:90" hidden="1" x14ac:dyDescent="0.2">
      <c r="A1229" t="s">
        <v>2033</v>
      </c>
      <c r="B1229" t="s">
        <v>1944</v>
      </c>
      <c r="C1229" t="s">
        <v>230</v>
      </c>
      <c r="D1229">
        <v>3.5</v>
      </c>
      <c r="E1229" t="s">
        <v>317</v>
      </c>
      <c r="F1229" t="s">
        <v>364</v>
      </c>
      <c r="G1229" t="s">
        <v>360</v>
      </c>
      <c r="H1229" t="s">
        <v>1948</v>
      </c>
      <c r="I1229">
        <v>0.85380999999999996</v>
      </c>
      <c r="J1229">
        <v>0.85380999999999996</v>
      </c>
      <c r="K1229">
        <v>3.1501999999999999</v>
      </c>
      <c r="L1229">
        <v>2035</v>
      </c>
      <c r="M1229">
        <v>5.1467999999999998</v>
      </c>
      <c r="N1229" s="1">
        <v>82723000</v>
      </c>
      <c r="O1229" s="1">
        <v>4.1520000000000002E-5</v>
      </c>
      <c r="P1229">
        <v>2001.8</v>
      </c>
      <c r="Q1229">
        <v>-6278.4</v>
      </c>
      <c r="R1229">
        <v>0.98307</v>
      </c>
      <c r="S1229">
        <v>0.98172999999999999</v>
      </c>
      <c r="T1229">
        <v>11.875</v>
      </c>
      <c r="U1229">
        <v>3.0259</v>
      </c>
      <c r="V1229">
        <v>0.98307</v>
      </c>
      <c r="W1229">
        <v>0.98219999999999996</v>
      </c>
      <c r="X1229">
        <v>11.875</v>
      </c>
      <c r="Y1229">
        <v>3.0259</v>
      </c>
      <c r="Z1229">
        <v>0.17507</v>
      </c>
      <c r="AA1229">
        <v>0.13275999999999999</v>
      </c>
      <c r="AB1229">
        <v>82.885999999999996</v>
      </c>
      <c r="AC1229">
        <v>43.679000000000002</v>
      </c>
      <c r="AD1229">
        <v>42</v>
      </c>
      <c r="AE1229">
        <v>9</v>
      </c>
      <c r="AF1229" s="1">
        <v>6.7251000000000002E-6</v>
      </c>
      <c r="AG1229" s="1">
        <v>9.6709000000000002E-10</v>
      </c>
      <c r="AH1229" s="1">
        <v>6.7240999999999997E-6</v>
      </c>
      <c r="AI1229">
        <v>10</v>
      </c>
      <c r="AJ1229">
        <v>0</v>
      </c>
      <c r="AK1229">
        <v>8</v>
      </c>
      <c r="AL1229">
        <v>0</v>
      </c>
      <c r="AM1229">
        <v>1</v>
      </c>
      <c r="AN1229">
        <v>1</v>
      </c>
      <c r="AO1229">
        <v>0.38823000000000002</v>
      </c>
      <c r="AP1229">
        <v>0</v>
      </c>
      <c r="AQ1229">
        <v>0</v>
      </c>
      <c r="AR1229" t="s">
        <v>95</v>
      </c>
      <c r="AS1229" t="s">
        <v>95</v>
      </c>
      <c r="AT1229" t="s">
        <v>95</v>
      </c>
      <c r="AU1229" t="s">
        <v>94</v>
      </c>
      <c r="AV1229" t="s">
        <v>95</v>
      </c>
      <c r="AW1229" t="s">
        <v>94</v>
      </c>
      <c r="AX1229" t="s">
        <v>94</v>
      </c>
      <c r="AY1229" t="s">
        <v>94</v>
      </c>
      <c r="AZ1229" t="s">
        <v>94</v>
      </c>
      <c r="BA1229" t="s">
        <v>94</v>
      </c>
      <c r="BB1229" t="s">
        <v>94</v>
      </c>
      <c r="BC1229" t="s">
        <v>94</v>
      </c>
      <c r="BD1229" t="s">
        <v>94</v>
      </c>
      <c r="BH1229" t="s">
        <v>341</v>
      </c>
      <c r="BI1229">
        <v>1</v>
      </c>
      <c r="BJ1229" t="s">
        <v>97</v>
      </c>
      <c r="BK1229" t="s">
        <v>138</v>
      </c>
      <c r="BL1229">
        <v>0</v>
      </c>
      <c r="BM1229">
        <v>0</v>
      </c>
      <c r="BN1229">
        <v>0</v>
      </c>
      <c r="BO1229">
        <v>0</v>
      </c>
      <c r="BP1229">
        <v>0</v>
      </c>
      <c r="BQ1229">
        <v>0</v>
      </c>
      <c r="BY1229">
        <v>1349</v>
      </c>
      <c r="CG1229" s="4">
        <v>0</v>
      </c>
      <c r="CH1229" s="4">
        <v>0</v>
      </c>
      <c r="CI1229" s="5">
        <v>0</v>
      </c>
      <c r="CJ1229" s="5">
        <v>0</v>
      </c>
      <c r="CK1229" s="5">
        <v>0</v>
      </c>
      <c r="CL1229" s="5">
        <v>0</v>
      </c>
    </row>
    <row r="1230" spans="1:90" hidden="1" x14ac:dyDescent="0.2">
      <c r="A1230" t="s">
        <v>2034</v>
      </c>
      <c r="B1230" t="s">
        <v>1944</v>
      </c>
      <c r="C1230" t="s">
        <v>230</v>
      </c>
      <c r="D1230">
        <v>3.5</v>
      </c>
      <c r="E1230" t="s">
        <v>317</v>
      </c>
      <c r="F1230" t="s">
        <v>366</v>
      </c>
      <c r="G1230" t="s">
        <v>351</v>
      </c>
      <c r="H1230" t="s">
        <v>1948</v>
      </c>
      <c r="I1230">
        <v>0.41820000000000002</v>
      </c>
      <c r="J1230">
        <v>0.20247000000000001</v>
      </c>
      <c r="K1230">
        <v>0.57403999999999999</v>
      </c>
      <c r="L1230">
        <v>2020</v>
      </c>
      <c r="M1230">
        <v>10.507999999999999</v>
      </c>
      <c r="N1230">
        <v>48.55</v>
      </c>
      <c r="O1230">
        <v>1.2279</v>
      </c>
      <c r="P1230">
        <v>2006.1</v>
      </c>
      <c r="Q1230">
        <v>-1144.0999999999999</v>
      </c>
      <c r="R1230">
        <v>0.99834000000000001</v>
      </c>
      <c r="S1230">
        <v>0.99822</v>
      </c>
      <c r="T1230">
        <v>0.44223000000000001</v>
      </c>
      <c r="U1230">
        <v>0.23602000000000001</v>
      </c>
      <c r="V1230">
        <v>0.9738</v>
      </c>
      <c r="W1230">
        <v>0.97255999999999998</v>
      </c>
      <c r="X1230">
        <v>1.7581</v>
      </c>
      <c r="Y1230">
        <v>1.0805</v>
      </c>
      <c r="Z1230">
        <v>0.47103</v>
      </c>
      <c r="AA1230">
        <v>0.44584000000000001</v>
      </c>
      <c r="AB1230">
        <v>7.9005000000000001</v>
      </c>
      <c r="AC1230">
        <v>6.1908000000000003</v>
      </c>
      <c r="AD1230">
        <v>45</v>
      </c>
      <c r="AE1230">
        <v>13</v>
      </c>
      <c r="AF1230">
        <v>0.82389000000000001</v>
      </c>
      <c r="AG1230">
        <v>2.0597000000000001E-2</v>
      </c>
      <c r="AH1230">
        <v>0.80330000000000001</v>
      </c>
      <c r="AI1230">
        <v>13</v>
      </c>
      <c r="AJ1230">
        <v>0</v>
      </c>
      <c r="AK1230">
        <v>12</v>
      </c>
      <c r="AL1230">
        <v>0</v>
      </c>
      <c r="AM1230">
        <v>0</v>
      </c>
      <c r="AN1230">
        <v>0</v>
      </c>
      <c r="AO1230">
        <v>0.86473999999999995</v>
      </c>
      <c r="AP1230">
        <v>0</v>
      </c>
      <c r="AQ1230">
        <v>1</v>
      </c>
      <c r="AR1230" t="s">
        <v>95</v>
      </c>
      <c r="AS1230" t="s">
        <v>95</v>
      </c>
      <c r="AT1230" t="s">
        <v>95</v>
      </c>
      <c r="AU1230" t="s">
        <v>95</v>
      </c>
      <c r="AV1230" t="s">
        <v>95</v>
      </c>
      <c r="AW1230" t="s">
        <v>95</v>
      </c>
      <c r="AX1230" t="s">
        <v>95</v>
      </c>
      <c r="AY1230" t="s">
        <v>95</v>
      </c>
      <c r="AZ1230" t="s">
        <v>95</v>
      </c>
      <c r="BA1230" t="s">
        <v>95</v>
      </c>
      <c r="BB1230" t="s">
        <v>95</v>
      </c>
      <c r="BC1230" t="s">
        <v>95</v>
      </c>
      <c r="BD1230" t="s">
        <v>95</v>
      </c>
      <c r="BI1230">
        <v>0</v>
      </c>
      <c r="BJ1230" t="s">
        <v>137</v>
      </c>
      <c r="BK1230" t="s">
        <v>180</v>
      </c>
      <c r="BL1230">
        <v>1</v>
      </c>
      <c r="BM1230">
        <v>1</v>
      </c>
      <c r="BN1230">
        <v>0</v>
      </c>
      <c r="BO1230">
        <v>0</v>
      </c>
      <c r="BP1230">
        <v>0</v>
      </c>
      <c r="BQ1230">
        <v>0</v>
      </c>
      <c r="BY1230">
        <v>1350</v>
      </c>
      <c r="CG1230" s="4">
        <v>1</v>
      </c>
      <c r="CH1230" s="4">
        <v>1</v>
      </c>
      <c r="CI1230" s="5">
        <v>0</v>
      </c>
      <c r="CJ1230" s="5">
        <v>0</v>
      </c>
      <c r="CK1230" s="5">
        <v>0</v>
      </c>
      <c r="CL1230" s="5">
        <v>0</v>
      </c>
    </row>
    <row r="1231" spans="1:90" hidden="1" x14ac:dyDescent="0.2">
      <c r="A1231" t="s">
        <v>2035</v>
      </c>
      <c r="B1231" t="s">
        <v>1944</v>
      </c>
      <c r="C1231" t="s">
        <v>230</v>
      </c>
      <c r="D1231">
        <v>3.5</v>
      </c>
      <c r="E1231" t="s">
        <v>317</v>
      </c>
      <c r="F1231" t="s">
        <v>368</v>
      </c>
      <c r="G1231" t="s">
        <v>354</v>
      </c>
      <c r="H1231" t="s">
        <v>1948</v>
      </c>
      <c r="I1231">
        <v>0.29824000000000001</v>
      </c>
      <c r="J1231">
        <v>6.7854999999999999E-3</v>
      </c>
      <c r="K1231">
        <v>6.0693999999999998E-2</v>
      </c>
      <c r="L1231">
        <v>2023</v>
      </c>
      <c r="M1231">
        <v>14.734</v>
      </c>
      <c r="N1231">
        <v>19.666</v>
      </c>
      <c r="O1231">
        <v>1553.8</v>
      </c>
      <c r="P1231" s="1">
        <v>157570</v>
      </c>
      <c r="Q1231">
        <v>-120.88</v>
      </c>
      <c r="R1231">
        <v>0.89922000000000002</v>
      </c>
      <c r="S1231">
        <v>0.89081999999999995</v>
      </c>
      <c r="T1231">
        <v>0.35483999999999999</v>
      </c>
      <c r="U1231">
        <v>0.17186999999999999</v>
      </c>
      <c r="V1231">
        <v>-0.18059</v>
      </c>
      <c r="W1231">
        <v>-0.24440999999999999</v>
      </c>
      <c r="X1231">
        <v>1.2144999999999999</v>
      </c>
      <c r="Y1231">
        <v>0.47499999999999998</v>
      </c>
      <c r="Z1231">
        <v>0.39289000000000002</v>
      </c>
      <c r="AA1231">
        <v>0.36007</v>
      </c>
      <c r="AB1231">
        <v>0.87092999999999998</v>
      </c>
      <c r="AC1231">
        <v>0.64661000000000002</v>
      </c>
      <c r="AD1231">
        <v>40</v>
      </c>
      <c r="AE1231">
        <v>8</v>
      </c>
      <c r="AF1231">
        <v>0.25424000000000002</v>
      </c>
      <c r="AG1231">
        <v>5.0847999999999997E-2</v>
      </c>
      <c r="AH1231">
        <v>0.20338999999999999</v>
      </c>
      <c r="AI1231">
        <v>8</v>
      </c>
      <c r="AJ1231">
        <v>0</v>
      </c>
      <c r="AK1231">
        <v>7</v>
      </c>
      <c r="AL1231">
        <v>0</v>
      </c>
      <c r="AM1231">
        <v>0</v>
      </c>
      <c r="AN1231">
        <v>1</v>
      </c>
      <c r="AO1231">
        <v>0.66102000000000005</v>
      </c>
      <c r="AP1231">
        <v>0</v>
      </c>
      <c r="AQ1231">
        <v>1</v>
      </c>
      <c r="AR1231" t="s">
        <v>95</v>
      </c>
      <c r="AS1231" t="s">
        <v>95</v>
      </c>
      <c r="AT1231" t="s">
        <v>95</v>
      </c>
      <c r="AU1231" t="s">
        <v>95</v>
      </c>
      <c r="AV1231" t="s">
        <v>95</v>
      </c>
      <c r="AW1231" t="s">
        <v>95</v>
      </c>
      <c r="AX1231" t="s">
        <v>94</v>
      </c>
      <c r="AY1231" t="s">
        <v>95</v>
      </c>
      <c r="AZ1231" t="s">
        <v>95</v>
      </c>
      <c r="BA1231" t="s">
        <v>94</v>
      </c>
      <c r="BB1231" t="s">
        <v>94</v>
      </c>
      <c r="BC1231" t="s">
        <v>95</v>
      </c>
      <c r="BD1231" t="s">
        <v>95</v>
      </c>
      <c r="BH1231" t="s">
        <v>341</v>
      </c>
      <c r="BI1231">
        <v>1</v>
      </c>
      <c r="BJ1231" t="s">
        <v>97</v>
      </c>
      <c r="BK1231" t="s">
        <v>138</v>
      </c>
      <c r="BL1231">
        <v>0</v>
      </c>
      <c r="BM1231">
        <v>0</v>
      </c>
      <c r="BN1231">
        <v>0</v>
      </c>
      <c r="BO1231">
        <v>0</v>
      </c>
      <c r="BP1231">
        <v>0</v>
      </c>
      <c r="BQ1231">
        <v>0</v>
      </c>
      <c r="BY1231">
        <v>1351</v>
      </c>
      <c r="CG1231" s="4">
        <v>0</v>
      </c>
      <c r="CH1231" s="4">
        <v>0</v>
      </c>
      <c r="CI1231" s="5">
        <v>0</v>
      </c>
      <c r="CJ1231" s="5">
        <v>0</v>
      </c>
      <c r="CK1231" s="5">
        <v>0</v>
      </c>
      <c r="CL1231" s="5">
        <v>0</v>
      </c>
    </row>
    <row r="1232" spans="1:90" hidden="1" x14ac:dyDescent="0.2">
      <c r="A1232" t="s">
        <v>2036</v>
      </c>
      <c r="B1232" t="s">
        <v>1944</v>
      </c>
      <c r="C1232" t="s">
        <v>230</v>
      </c>
      <c r="D1232">
        <v>4.0999999999999996</v>
      </c>
      <c r="E1232" t="s">
        <v>129</v>
      </c>
      <c r="F1232" t="s">
        <v>130</v>
      </c>
      <c r="G1232" t="s">
        <v>131</v>
      </c>
      <c r="H1232" t="s">
        <v>1948</v>
      </c>
      <c r="I1232">
        <v>-0.21029</v>
      </c>
      <c r="J1232">
        <v>-8.9115E-2</v>
      </c>
      <c r="K1232">
        <v>-4.9961000000000002</v>
      </c>
      <c r="L1232">
        <v>2012.9</v>
      </c>
      <c r="M1232">
        <v>-20.896999999999998</v>
      </c>
      <c r="N1232">
        <v>114.41</v>
      </c>
      <c r="O1232">
        <v>87.611000000000004</v>
      </c>
      <c r="P1232">
        <v>2006.8</v>
      </c>
      <c r="Q1232">
        <v>10114</v>
      </c>
      <c r="R1232">
        <v>0.94577</v>
      </c>
      <c r="S1232">
        <v>0.93620999999999999</v>
      </c>
      <c r="T1232">
        <v>7.2222999999999997</v>
      </c>
      <c r="U1232">
        <v>6.3883999999999999</v>
      </c>
      <c r="V1232">
        <v>0.8972</v>
      </c>
      <c r="W1232">
        <v>0.88578000000000001</v>
      </c>
      <c r="X1232">
        <v>9.9441000000000006</v>
      </c>
      <c r="Y1232">
        <v>8.1761999999999997</v>
      </c>
      <c r="Z1232">
        <v>0.95145999999999997</v>
      </c>
      <c r="AA1232">
        <v>0.94606999999999997</v>
      </c>
      <c r="AB1232">
        <v>6.8330000000000002</v>
      </c>
      <c r="AC1232">
        <v>5.9589999999999996</v>
      </c>
      <c r="AD1232">
        <v>21</v>
      </c>
      <c r="AE1232">
        <v>20</v>
      </c>
      <c r="AF1232">
        <v>0.87407999999999997</v>
      </c>
      <c r="AG1232">
        <v>9.7247E-2</v>
      </c>
      <c r="AH1232">
        <v>0.77683999999999997</v>
      </c>
      <c r="AI1232">
        <v>20</v>
      </c>
      <c r="AJ1232">
        <v>17</v>
      </c>
      <c r="AK1232">
        <v>1</v>
      </c>
      <c r="AL1232">
        <v>1</v>
      </c>
      <c r="AM1232">
        <v>0</v>
      </c>
      <c r="AN1232">
        <v>0</v>
      </c>
      <c r="AO1232">
        <v>0.92962</v>
      </c>
      <c r="AP1232">
        <v>0</v>
      </c>
      <c r="AQ1232">
        <v>1</v>
      </c>
      <c r="AR1232" t="s">
        <v>95</v>
      </c>
      <c r="AS1232" t="s">
        <v>95</v>
      </c>
      <c r="AT1232" t="s">
        <v>95</v>
      </c>
      <c r="AU1232" t="s">
        <v>95</v>
      </c>
      <c r="AV1232" t="s">
        <v>95</v>
      </c>
      <c r="AW1232" t="s">
        <v>95</v>
      </c>
      <c r="AX1232" t="s">
        <v>95</v>
      </c>
      <c r="AY1232" t="s">
        <v>95</v>
      </c>
      <c r="AZ1232" t="s">
        <v>95</v>
      </c>
      <c r="BA1232" t="s">
        <v>95</v>
      </c>
      <c r="BB1232" t="s">
        <v>95</v>
      </c>
      <c r="BC1232" t="s">
        <v>95</v>
      </c>
      <c r="BD1232" t="s">
        <v>95</v>
      </c>
      <c r="BI1232">
        <v>0</v>
      </c>
      <c r="BJ1232" t="s">
        <v>137</v>
      </c>
      <c r="BK1232" t="s">
        <v>133</v>
      </c>
      <c r="BL1232">
        <v>1</v>
      </c>
      <c r="BM1232">
        <v>1</v>
      </c>
      <c r="BN1232">
        <v>0</v>
      </c>
      <c r="BO1232">
        <v>0</v>
      </c>
      <c r="BP1232">
        <v>0</v>
      </c>
      <c r="BQ1232">
        <v>0</v>
      </c>
      <c r="BY1232">
        <v>1352</v>
      </c>
      <c r="CG1232" s="4">
        <v>1</v>
      </c>
      <c r="CH1232" s="4">
        <v>1</v>
      </c>
      <c r="CI1232" s="5">
        <v>0</v>
      </c>
      <c r="CJ1232" s="5">
        <v>0</v>
      </c>
      <c r="CK1232" s="5">
        <v>0</v>
      </c>
      <c r="CL1232" s="5">
        <v>0</v>
      </c>
    </row>
    <row r="1233" spans="1:91" hidden="1" x14ac:dyDescent="0.2">
      <c r="A1233" t="s">
        <v>2037</v>
      </c>
      <c r="B1233" t="s">
        <v>1944</v>
      </c>
      <c r="C1233" t="s">
        <v>230</v>
      </c>
      <c r="D1233">
        <v>4.0999999999999996</v>
      </c>
      <c r="E1233" t="s">
        <v>129</v>
      </c>
      <c r="F1233" t="s">
        <v>135</v>
      </c>
      <c r="G1233" t="s">
        <v>136</v>
      </c>
      <c r="H1233" t="s">
        <v>1948</v>
      </c>
      <c r="I1233">
        <v>2.0554000000000001</v>
      </c>
      <c r="J1233">
        <v>3.6502E-2</v>
      </c>
      <c r="K1233">
        <v>3.5853999999999999</v>
      </c>
      <c r="L1233">
        <v>2002.8</v>
      </c>
      <c r="M1233">
        <v>2.1379999999999999</v>
      </c>
      <c r="N1233">
        <v>100.13</v>
      </c>
      <c r="O1233">
        <v>1.0130999999999999</v>
      </c>
      <c r="P1233">
        <v>1880</v>
      </c>
      <c r="Q1233">
        <v>-7091.4</v>
      </c>
      <c r="R1233">
        <v>1</v>
      </c>
      <c r="S1233">
        <v>1</v>
      </c>
      <c r="T1233" s="1">
        <v>2.7212000000000001E-14</v>
      </c>
      <c r="U1233" s="1">
        <v>2.3684999999999999E-14</v>
      </c>
      <c r="V1233">
        <v>0.83157999999999999</v>
      </c>
      <c r="W1233" t="e">
        <f>-inf</f>
        <v>#NAME?</v>
      </c>
      <c r="X1233">
        <v>1.3112999999999999</v>
      </c>
      <c r="Y1233">
        <v>1.2361</v>
      </c>
      <c r="Z1233">
        <v>0.83940999999999999</v>
      </c>
      <c r="AA1233" t="e">
        <f>-inf</f>
        <v>#NAME?</v>
      </c>
      <c r="AB1233">
        <v>1.2804</v>
      </c>
      <c r="AC1233">
        <v>1.2072000000000001</v>
      </c>
      <c r="AD1233">
        <v>3</v>
      </c>
      <c r="AE1233">
        <v>3</v>
      </c>
      <c r="AF1233">
        <v>0.99870999999999999</v>
      </c>
      <c r="AG1233">
        <v>0.92710000000000004</v>
      </c>
      <c r="AH1233">
        <v>7.1615999999999999E-2</v>
      </c>
      <c r="AI1233">
        <v>3</v>
      </c>
      <c r="AJ1233">
        <v>0</v>
      </c>
      <c r="AK1233">
        <v>2</v>
      </c>
      <c r="AL1233">
        <v>0</v>
      </c>
      <c r="AM1233">
        <v>0</v>
      </c>
      <c r="AN1233">
        <v>0</v>
      </c>
      <c r="AO1233">
        <v>0.67203000000000002</v>
      </c>
      <c r="AP1233">
        <v>0</v>
      </c>
      <c r="AQ1233">
        <v>1</v>
      </c>
      <c r="AR1233" t="s">
        <v>95</v>
      </c>
      <c r="AS1233" t="s">
        <v>96</v>
      </c>
      <c r="AT1233" t="s">
        <v>95</v>
      </c>
      <c r="AU1233" t="s">
        <v>95</v>
      </c>
      <c r="AV1233" t="s">
        <v>95</v>
      </c>
      <c r="AW1233" t="s">
        <v>95</v>
      </c>
      <c r="AX1233" t="s">
        <v>94</v>
      </c>
      <c r="AY1233" t="s">
        <v>94</v>
      </c>
      <c r="AZ1233" t="s">
        <v>95</v>
      </c>
      <c r="BA1233" t="s">
        <v>96</v>
      </c>
      <c r="BB1233" t="s">
        <v>96</v>
      </c>
      <c r="BC1233" t="s">
        <v>96</v>
      </c>
      <c r="BD1233" t="s">
        <v>96</v>
      </c>
      <c r="BH1233" t="s">
        <v>189</v>
      </c>
      <c r="BI1233">
        <v>0</v>
      </c>
      <c r="BJ1233" t="s">
        <v>132</v>
      </c>
      <c r="BK1233" t="s">
        <v>138</v>
      </c>
      <c r="BL1233">
        <v>0</v>
      </c>
      <c r="BM1233">
        <v>0</v>
      </c>
      <c r="BN1233">
        <v>0</v>
      </c>
      <c r="BO1233">
        <v>0</v>
      </c>
      <c r="BP1233">
        <v>0</v>
      </c>
      <c r="BQ1233">
        <v>1</v>
      </c>
      <c r="BY1233">
        <v>1353</v>
      </c>
      <c r="CG1233" s="4">
        <v>0</v>
      </c>
      <c r="CH1233" s="4">
        <v>0</v>
      </c>
      <c r="CI1233" s="5">
        <v>0</v>
      </c>
      <c r="CJ1233" s="5">
        <v>0</v>
      </c>
      <c r="CK1233" s="5">
        <v>0</v>
      </c>
      <c r="CL1233" s="5">
        <v>1</v>
      </c>
    </row>
    <row r="1234" spans="1:91" hidden="1" x14ac:dyDescent="0.2">
      <c r="A1234" t="s">
        <v>2038</v>
      </c>
      <c r="B1234" t="s">
        <v>2039</v>
      </c>
      <c r="C1234" t="s">
        <v>2040</v>
      </c>
      <c r="D1234">
        <v>1.1000000000000001</v>
      </c>
      <c r="E1234" t="s">
        <v>169</v>
      </c>
      <c r="F1234" t="s">
        <v>2041</v>
      </c>
      <c r="G1234" t="s">
        <v>92</v>
      </c>
      <c r="H1234" t="s">
        <v>2042</v>
      </c>
      <c r="I1234">
        <v>-0.69423999999999997</v>
      </c>
      <c r="J1234">
        <v>5.2108000000000005E-4</v>
      </c>
      <c r="K1234">
        <v>-4.6373999999999999E-3</v>
      </c>
      <c r="L1234">
        <v>2022.7</v>
      </c>
      <c r="M1234">
        <v>-6.3299000000000003</v>
      </c>
      <c r="N1234">
        <v>0.43719000000000002</v>
      </c>
      <c r="O1234">
        <v>1555.7</v>
      </c>
      <c r="P1234" s="1">
        <v>157450</v>
      </c>
      <c r="Q1234">
        <v>9.7562999999999995</v>
      </c>
      <c r="R1234">
        <v>0.20363000000000001</v>
      </c>
      <c r="S1234">
        <v>-6.1824999999999998E-2</v>
      </c>
      <c r="T1234">
        <v>9.5294000000000004E-2</v>
      </c>
      <c r="U1234">
        <v>6.8987000000000007E-2</v>
      </c>
      <c r="V1234">
        <v>-14.554</v>
      </c>
      <c r="W1234">
        <v>-17.664999999999999</v>
      </c>
      <c r="X1234">
        <v>0.42115000000000002</v>
      </c>
      <c r="Y1234">
        <v>0.40738000000000002</v>
      </c>
      <c r="Z1234">
        <v>2.6402999999999999E-2</v>
      </c>
      <c r="AA1234">
        <v>-0.16832</v>
      </c>
      <c r="AB1234">
        <v>0.10536</v>
      </c>
      <c r="AC1234">
        <v>8.1138000000000002E-2</v>
      </c>
      <c r="AD1234">
        <v>13</v>
      </c>
      <c r="AE1234">
        <v>13</v>
      </c>
      <c r="AF1234">
        <v>1.3221000000000001</v>
      </c>
      <c r="AG1234">
        <v>0.44374000000000002</v>
      </c>
      <c r="AH1234">
        <v>0.87833000000000006</v>
      </c>
      <c r="AI1234">
        <v>13</v>
      </c>
      <c r="AJ1234">
        <v>10</v>
      </c>
      <c r="AK1234">
        <v>12</v>
      </c>
      <c r="AL1234">
        <v>1</v>
      </c>
      <c r="AM1234">
        <v>0</v>
      </c>
      <c r="AN1234">
        <v>0</v>
      </c>
      <c r="AO1234">
        <v>0.94664000000000004</v>
      </c>
      <c r="AP1234">
        <v>1</v>
      </c>
      <c r="AQ1234">
        <v>1</v>
      </c>
      <c r="AR1234" t="s">
        <v>96</v>
      </c>
      <c r="AS1234" t="s">
        <v>95</v>
      </c>
      <c r="AT1234" t="s">
        <v>95</v>
      </c>
      <c r="AU1234" t="s">
        <v>95</v>
      </c>
      <c r="AV1234" t="s">
        <v>95</v>
      </c>
      <c r="AW1234" t="s">
        <v>95</v>
      </c>
      <c r="AX1234" t="s">
        <v>95</v>
      </c>
      <c r="AY1234" t="s">
        <v>95</v>
      </c>
      <c r="AZ1234" t="s">
        <v>94</v>
      </c>
      <c r="BA1234" t="s">
        <v>96</v>
      </c>
      <c r="BB1234" t="s">
        <v>94</v>
      </c>
      <c r="BC1234" t="s">
        <v>96</v>
      </c>
      <c r="BD1234" t="s">
        <v>94</v>
      </c>
      <c r="BE1234">
        <v>4</v>
      </c>
      <c r="BG1234" t="s">
        <v>2043</v>
      </c>
      <c r="BI1234">
        <v>0</v>
      </c>
      <c r="BK1234" t="s">
        <v>109</v>
      </c>
      <c r="BL1234">
        <v>1</v>
      </c>
      <c r="BM1234">
        <v>1</v>
      </c>
      <c r="BN1234">
        <v>0</v>
      </c>
      <c r="BO1234">
        <v>0</v>
      </c>
      <c r="BP1234">
        <v>0</v>
      </c>
      <c r="BQ1234">
        <v>0</v>
      </c>
      <c r="BY1234">
        <v>1357</v>
      </c>
      <c r="CG1234" s="4">
        <v>0</v>
      </c>
      <c r="CH1234" s="4">
        <v>1</v>
      </c>
      <c r="CI1234" s="5">
        <v>0</v>
      </c>
      <c r="CJ1234" s="5">
        <v>0</v>
      </c>
      <c r="CK1234" s="5">
        <v>0</v>
      </c>
      <c r="CL1234" s="5">
        <v>0</v>
      </c>
    </row>
    <row r="1235" spans="1:91" hidden="1" x14ac:dyDescent="0.2">
      <c r="A1235" t="s">
        <v>2044</v>
      </c>
      <c r="B1235" t="s">
        <v>2039</v>
      </c>
      <c r="C1235" t="s">
        <v>2040</v>
      </c>
      <c r="D1235">
        <v>1.1000000000000001</v>
      </c>
      <c r="E1235" t="s">
        <v>169</v>
      </c>
      <c r="F1235" t="s">
        <v>2045</v>
      </c>
      <c r="G1235" t="s">
        <v>92</v>
      </c>
      <c r="H1235" t="s">
        <v>2042</v>
      </c>
      <c r="I1235">
        <v>1.6577999999999999</v>
      </c>
      <c r="J1235">
        <v>1.6161999999999999E-3</v>
      </c>
      <c r="K1235">
        <v>7.0933999999999997E-3</v>
      </c>
      <c r="L1235">
        <v>2010.6</v>
      </c>
      <c r="M1235">
        <v>2.6507999999999998</v>
      </c>
      <c r="N1235">
        <v>0.46934999999999999</v>
      </c>
      <c r="O1235">
        <v>1555.3</v>
      </c>
      <c r="P1235" s="1">
        <v>157480</v>
      </c>
      <c r="Q1235">
        <v>-13.871</v>
      </c>
      <c r="R1235">
        <v>0.62134</v>
      </c>
      <c r="S1235">
        <v>0.49512</v>
      </c>
      <c r="T1235">
        <v>7.0557999999999996E-2</v>
      </c>
      <c r="U1235">
        <v>5.7634999999999999E-2</v>
      </c>
      <c r="V1235">
        <v>-13.988</v>
      </c>
      <c r="W1235">
        <v>-16.986000000000001</v>
      </c>
      <c r="X1235">
        <v>0.44391000000000003</v>
      </c>
      <c r="Y1235">
        <v>0.42885000000000001</v>
      </c>
      <c r="Z1235">
        <v>5.3579000000000002E-2</v>
      </c>
      <c r="AA1235">
        <v>-0.13571</v>
      </c>
      <c r="AB1235">
        <v>0.11155</v>
      </c>
      <c r="AC1235">
        <v>9.0978000000000003E-2</v>
      </c>
      <c r="AD1235">
        <v>13</v>
      </c>
      <c r="AE1235">
        <v>13</v>
      </c>
      <c r="AF1235">
        <v>1.2677</v>
      </c>
      <c r="AG1235">
        <v>0.35154999999999997</v>
      </c>
      <c r="AH1235">
        <v>0.91615999999999997</v>
      </c>
      <c r="AI1235">
        <v>13</v>
      </c>
      <c r="AJ1235">
        <v>7</v>
      </c>
      <c r="AK1235">
        <v>12</v>
      </c>
      <c r="AL1235">
        <v>1</v>
      </c>
      <c r="AM1235">
        <v>0</v>
      </c>
      <c r="AN1235">
        <v>0</v>
      </c>
      <c r="AO1235">
        <v>0.94779000000000002</v>
      </c>
      <c r="AP1235">
        <v>1</v>
      </c>
      <c r="AQ1235">
        <v>1</v>
      </c>
      <c r="AR1235" t="s">
        <v>94</v>
      </c>
      <c r="AS1235" t="s">
        <v>95</v>
      </c>
      <c r="AT1235" t="s">
        <v>95</v>
      </c>
      <c r="AU1235" t="s">
        <v>95</v>
      </c>
      <c r="AV1235" t="s">
        <v>95</v>
      </c>
      <c r="AW1235" t="s">
        <v>95</v>
      </c>
      <c r="AX1235" t="s">
        <v>95</v>
      </c>
      <c r="AY1235" t="s">
        <v>95</v>
      </c>
      <c r="AZ1235" t="s">
        <v>94</v>
      </c>
      <c r="BA1235" t="s">
        <v>94</v>
      </c>
      <c r="BB1235" t="s">
        <v>94</v>
      </c>
      <c r="BC1235" t="s">
        <v>94</v>
      </c>
      <c r="BD1235" t="s">
        <v>94</v>
      </c>
      <c r="BE1235">
        <v>4</v>
      </c>
      <c r="BG1235" t="s">
        <v>2043</v>
      </c>
      <c r="BI1235">
        <v>0</v>
      </c>
      <c r="BK1235" t="s">
        <v>109</v>
      </c>
      <c r="BL1235">
        <v>1</v>
      </c>
      <c r="BM1235">
        <v>1</v>
      </c>
      <c r="BN1235">
        <v>0</v>
      </c>
      <c r="BO1235">
        <v>0</v>
      </c>
      <c r="BP1235">
        <v>0</v>
      </c>
      <c r="BQ1235">
        <v>0</v>
      </c>
      <c r="BY1235">
        <v>1358</v>
      </c>
      <c r="CG1235" s="4">
        <v>1</v>
      </c>
      <c r="CH1235" s="4">
        <v>1</v>
      </c>
      <c r="CI1235" s="5">
        <v>0</v>
      </c>
      <c r="CJ1235" s="5">
        <v>0</v>
      </c>
      <c r="CK1235" s="5">
        <v>0</v>
      </c>
      <c r="CL1235" s="5">
        <v>0</v>
      </c>
    </row>
    <row r="1236" spans="1:91" hidden="1" x14ac:dyDescent="0.2">
      <c r="A1236" t="s">
        <v>2046</v>
      </c>
      <c r="B1236" t="s">
        <v>2039</v>
      </c>
      <c r="C1236" t="s">
        <v>2040</v>
      </c>
      <c r="D1236">
        <v>1.1000000000000001</v>
      </c>
      <c r="E1236" t="s">
        <v>169</v>
      </c>
      <c r="F1236" t="s">
        <v>2047</v>
      </c>
      <c r="G1236" t="s">
        <v>2048</v>
      </c>
      <c r="H1236" t="s">
        <v>2042</v>
      </c>
      <c r="I1236">
        <v>0.56976000000000004</v>
      </c>
      <c r="J1236">
        <v>0.54356000000000004</v>
      </c>
      <c r="K1236">
        <v>0.192</v>
      </c>
      <c r="L1236">
        <v>2016.6</v>
      </c>
      <c r="M1236">
        <v>7.7127999999999997</v>
      </c>
      <c r="N1236">
        <v>8.4191000000000003</v>
      </c>
      <c r="O1236">
        <v>1.4111</v>
      </c>
      <c r="P1236">
        <v>2013.6</v>
      </c>
      <c r="Q1236">
        <v>-385.74</v>
      </c>
      <c r="R1236">
        <v>1</v>
      </c>
      <c r="S1236">
        <v>1</v>
      </c>
      <c r="T1236" s="1">
        <v>1.6476E-14</v>
      </c>
      <c r="U1236" s="1">
        <v>1.5219000000000001E-14</v>
      </c>
      <c r="V1236">
        <v>0.99997000000000003</v>
      </c>
      <c r="W1236" t="e">
        <f>-inf</f>
        <v>#NAME?</v>
      </c>
      <c r="X1236">
        <v>9.1352000000000002E-4</v>
      </c>
      <c r="Y1236">
        <v>8.3976999999999999E-4</v>
      </c>
      <c r="Z1236">
        <v>0.97875000000000001</v>
      </c>
      <c r="AA1236" t="e">
        <f>-inf</f>
        <v>#NAME?</v>
      </c>
      <c r="AB1236">
        <v>2.3099000000000001E-2</v>
      </c>
      <c r="AC1236">
        <v>2.1777999999999999E-2</v>
      </c>
      <c r="AD1236">
        <v>3</v>
      </c>
      <c r="AE1236">
        <v>3</v>
      </c>
      <c r="AF1236">
        <v>6.8653000000000006E-2</v>
      </c>
      <c r="AG1236">
        <v>2.3043000000000001E-2</v>
      </c>
      <c r="AH1236">
        <v>4.5609999999999998E-2</v>
      </c>
      <c r="AI1236">
        <v>3</v>
      </c>
      <c r="AJ1236">
        <v>0</v>
      </c>
      <c r="AK1236">
        <v>2</v>
      </c>
      <c r="AL1236">
        <v>0</v>
      </c>
      <c r="AM1236">
        <v>0</v>
      </c>
      <c r="AN1236">
        <v>0</v>
      </c>
      <c r="AO1236">
        <v>0.53610000000000002</v>
      </c>
      <c r="AP1236">
        <v>1</v>
      </c>
      <c r="AQ1236">
        <v>1</v>
      </c>
      <c r="AR1236" t="s">
        <v>95</v>
      </c>
      <c r="AS1236" t="s">
        <v>96</v>
      </c>
      <c r="AT1236" t="s">
        <v>95</v>
      </c>
      <c r="AU1236" t="s">
        <v>95</v>
      </c>
      <c r="AV1236" t="s">
        <v>95</v>
      </c>
      <c r="AW1236" t="s">
        <v>95</v>
      </c>
      <c r="AX1236" t="s">
        <v>94</v>
      </c>
      <c r="AY1236" t="s">
        <v>94</v>
      </c>
      <c r="AZ1236" t="s">
        <v>95</v>
      </c>
      <c r="BA1236" t="s">
        <v>96</v>
      </c>
      <c r="BB1236" t="s">
        <v>96</v>
      </c>
      <c r="BC1236" t="s">
        <v>96</v>
      </c>
      <c r="BD1236" t="s">
        <v>96</v>
      </c>
      <c r="BI1236">
        <v>0</v>
      </c>
      <c r="BK1236" t="s">
        <v>138</v>
      </c>
      <c r="BL1236">
        <v>1</v>
      </c>
      <c r="BM1236">
        <v>1</v>
      </c>
      <c r="BN1236">
        <v>0</v>
      </c>
      <c r="BO1236">
        <v>0</v>
      </c>
      <c r="BP1236">
        <v>0</v>
      </c>
      <c r="BQ1236">
        <v>0</v>
      </c>
      <c r="BY1236">
        <v>1363</v>
      </c>
      <c r="CG1236" s="4">
        <v>0</v>
      </c>
      <c r="CH1236" s="4">
        <v>1</v>
      </c>
      <c r="CI1236" s="5">
        <v>0</v>
      </c>
      <c r="CJ1236" s="5">
        <v>0</v>
      </c>
      <c r="CK1236" s="5">
        <v>0</v>
      </c>
      <c r="CL1236" s="5">
        <v>0</v>
      </c>
    </row>
    <row r="1237" spans="1:91" hidden="1" x14ac:dyDescent="0.2">
      <c r="A1237" t="s">
        <v>2049</v>
      </c>
      <c r="B1237" t="s">
        <v>2039</v>
      </c>
      <c r="C1237" t="s">
        <v>2040</v>
      </c>
      <c r="D1237">
        <v>1.1000000000000001</v>
      </c>
      <c r="E1237" t="s">
        <v>169</v>
      </c>
      <c r="F1237" t="s">
        <v>2050</v>
      </c>
      <c r="G1237" t="s">
        <v>2048</v>
      </c>
      <c r="H1237" t="s">
        <v>2042</v>
      </c>
      <c r="I1237">
        <v>1.1614</v>
      </c>
      <c r="J1237">
        <v>0.17884</v>
      </c>
      <c r="K1237">
        <v>8.0342999999999998E-2</v>
      </c>
      <c r="L1237">
        <v>2010.8</v>
      </c>
      <c r="M1237">
        <v>3.7837000000000001</v>
      </c>
      <c r="N1237">
        <v>0.54951000000000005</v>
      </c>
      <c r="O1237">
        <v>5.9702000000000002</v>
      </c>
      <c r="P1237">
        <v>2027.7</v>
      </c>
      <c r="Q1237">
        <v>-161.28</v>
      </c>
      <c r="R1237">
        <v>0.89388999999999996</v>
      </c>
      <c r="S1237">
        <v>0.73472999999999999</v>
      </c>
      <c r="T1237">
        <v>4.9128999999999999E-2</v>
      </c>
      <c r="U1237">
        <v>4.5399000000000002E-2</v>
      </c>
      <c r="V1237">
        <v>0.76107000000000002</v>
      </c>
      <c r="W1237">
        <v>0.60177999999999998</v>
      </c>
      <c r="X1237">
        <v>7.3722999999999997E-2</v>
      </c>
      <c r="Y1237">
        <v>5.6183999999999998E-2</v>
      </c>
      <c r="Z1237">
        <v>0.82765</v>
      </c>
      <c r="AA1237">
        <v>0.71274999999999999</v>
      </c>
      <c r="AB1237">
        <v>6.2614000000000003E-2</v>
      </c>
      <c r="AC1237">
        <v>4.5613000000000001E-2</v>
      </c>
      <c r="AD1237">
        <v>6</v>
      </c>
      <c r="AE1237">
        <v>6</v>
      </c>
      <c r="AF1237">
        <v>1.0828</v>
      </c>
      <c r="AG1237">
        <v>0.30026999999999998</v>
      </c>
      <c r="AH1237">
        <v>0.78251999999999999</v>
      </c>
      <c r="AI1237">
        <v>6</v>
      </c>
      <c r="AJ1237">
        <v>0</v>
      </c>
      <c r="AK1237">
        <v>5</v>
      </c>
      <c r="AL1237">
        <v>0</v>
      </c>
      <c r="AM1237">
        <v>0</v>
      </c>
      <c r="AN1237">
        <v>0</v>
      </c>
      <c r="AO1237">
        <v>0.79852999999999996</v>
      </c>
      <c r="AP1237">
        <v>1</v>
      </c>
      <c r="AQ1237">
        <v>1</v>
      </c>
      <c r="AR1237" t="s">
        <v>95</v>
      </c>
      <c r="AS1237" t="s">
        <v>95</v>
      </c>
      <c r="AT1237" t="s">
        <v>95</v>
      </c>
      <c r="AU1237" t="s">
        <v>95</v>
      </c>
      <c r="AV1237" t="s">
        <v>95</v>
      </c>
      <c r="AW1237" t="s">
        <v>95</v>
      </c>
      <c r="AX1237" t="s">
        <v>95</v>
      </c>
      <c r="AY1237" t="s">
        <v>95</v>
      </c>
      <c r="AZ1237" t="s">
        <v>95</v>
      </c>
      <c r="BA1237" t="s">
        <v>95</v>
      </c>
      <c r="BB1237" t="s">
        <v>95</v>
      </c>
      <c r="BC1237" t="s">
        <v>95</v>
      </c>
      <c r="BD1237" t="s">
        <v>95</v>
      </c>
      <c r="BI1237">
        <v>0</v>
      </c>
      <c r="BK1237" t="s">
        <v>138</v>
      </c>
      <c r="BL1237">
        <v>1</v>
      </c>
      <c r="BM1237">
        <v>1</v>
      </c>
      <c r="BN1237">
        <v>0</v>
      </c>
      <c r="BO1237">
        <v>0</v>
      </c>
      <c r="BP1237">
        <v>0</v>
      </c>
      <c r="BQ1237">
        <v>0</v>
      </c>
      <c r="BY1237">
        <v>1364</v>
      </c>
      <c r="CG1237" s="4">
        <v>1</v>
      </c>
      <c r="CH1237" s="4">
        <v>1</v>
      </c>
      <c r="CI1237" s="5">
        <v>0</v>
      </c>
      <c r="CJ1237" s="5">
        <v>0</v>
      </c>
      <c r="CK1237" s="5">
        <v>0</v>
      </c>
      <c r="CL1237" s="5">
        <v>0</v>
      </c>
    </row>
    <row r="1238" spans="1:91" hidden="1" x14ac:dyDescent="0.2">
      <c r="A1238" t="s">
        <v>2051</v>
      </c>
      <c r="B1238" t="s">
        <v>2039</v>
      </c>
      <c r="C1238" t="s">
        <v>2040</v>
      </c>
      <c r="D1238">
        <v>1.1000000000000001</v>
      </c>
      <c r="E1238" t="s">
        <v>169</v>
      </c>
      <c r="F1238" t="s">
        <v>2052</v>
      </c>
      <c r="G1238" t="s">
        <v>107</v>
      </c>
      <c r="H1238" t="s">
        <v>2042</v>
      </c>
      <c r="I1238">
        <v>1.8875999999999999</v>
      </c>
      <c r="J1238">
        <v>2.4829000000000001E-3</v>
      </c>
      <c r="K1238">
        <v>1.2279999999999999E-3</v>
      </c>
      <c r="L1238">
        <v>2010.3</v>
      </c>
      <c r="M1238">
        <v>2.3279999999999998</v>
      </c>
      <c r="N1238">
        <v>0.44902999999999998</v>
      </c>
      <c r="O1238">
        <v>0.11468</v>
      </c>
      <c r="P1238">
        <v>1495</v>
      </c>
      <c r="Q1238">
        <v>-2.0575999999999999</v>
      </c>
      <c r="R1238">
        <v>0.50068000000000001</v>
      </c>
      <c r="S1238">
        <v>0.33423999999999998</v>
      </c>
      <c r="T1238">
        <v>7.6248999999999997E-2</v>
      </c>
      <c r="U1238">
        <v>6.2278E-2</v>
      </c>
      <c r="V1238">
        <v>1.5328E-3</v>
      </c>
      <c r="W1238">
        <v>-0.19816</v>
      </c>
      <c r="X1238">
        <v>0.10782</v>
      </c>
      <c r="Y1238">
        <v>8.5979E-2</v>
      </c>
      <c r="Z1238">
        <v>1.8132999999999999E-3</v>
      </c>
      <c r="AA1238">
        <v>-0.19782</v>
      </c>
      <c r="AB1238">
        <v>0.10781</v>
      </c>
      <c r="AC1238">
        <v>8.6057999999999996E-2</v>
      </c>
      <c r="AD1238">
        <v>13</v>
      </c>
      <c r="AE1238">
        <v>13</v>
      </c>
      <c r="AF1238">
        <v>1.2726999999999999</v>
      </c>
      <c r="AG1238">
        <v>0.39974999999999999</v>
      </c>
      <c r="AH1238">
        <v>0.87299000000000004</v>
      </c>
      <c r="AI1238">
        <v>13</v>
      </c>
      <c r="AJ1238">
        <v>7</v>
      </c>
      <c r="AK1238">
        <v>12</v>
      </c>
      <c r="AL1238">
        <v>1</v>
      </c>
      <c r="AM1238">
        <v>0</v>
      </c>
      <c r="AN1238">
        <v>0</v>
      </c>
      <c r="AO1238">
        <v>0.94782999999999995</v>
      </c>
      <c r="AP1238">
        <v>1</v>
      </c>
      <c r="AQ1238">
        <v>1</v>
      </c>
      <c r="AR1238" t="s">
        <v>94</v>
      </c>
      <c r="AS1238" t="s">
        <v>95</v>
      </c>
      <c r="AT1238" t="s">
        <v>95</v>
      </c>
      <c r="AU1238" t="s">
        <v>95</v>
      </c>
      <c r="AV1238" t="s">
        <v>95</v>
      </c>
      <c r="AW1238" t="s">
        <v>95</v>
      </c>
      <c r="AX1238" t="s">
        <v>95</v>
      </c>
      <c r="AY1238" t="s">
        <v>95</v>
      </c>
      <c r="AZ1238" t="s">
        <v>94</v>
      </c>
      <c r="BA1238" t="s">
        <v>94</v>
      </c>
      <c r="BB1238" t="s">
        <v>94</v>
      </c>
      <c r="BC1238" t="s">
        <v>94</v>
      </c>
      <c r="BD1238" t="s">
        <v>94</v>
      </c>
      <c r="BI1238">
        <v>0</v>
      </c>
      <c r="BJ1238" t="s">
        <v>108</v>
      </c>
      <c r="BK1238" t="s">
        <v>109</v>
      </c>
      <c r="BL1238">
        <v>1</v>
      </c>
      <c r="BM1238">
        <v>1</v>
      </c>
      <c r="BN1238">
        <v>0</v>
      </c>
      <c r="BO1238">
        <v>1</v>
      </c>
      <c r="BP1238">
        <v>0</v>
      </c>
      <c r="BQ1238">
        <v>0</v>
      </c>
      <c r="BY1238">
        <v>1366</v>
      </c>
      <c r="CG1238" s="4">
        <v>1</v>
      </c>
      <c r="CH1238" s="4">
        <v>1</v>
      </c>
      <c r="CI1238" s="5">
        <v>1</v>
      </c>
      <c r="CJ1238" s="5">
        <v>1</v>
      </c>
      <c r="CK1238" s="5">
        <v>0</v>
      </c>
      <c r="CL1238" s="5">
        <v>0</v>
      </c>
    </row>
    <row r="1239" spans="1:91" hidden="1" x14ac:dyDescent="0.2">
      <c r="A1239" t="s">
        <v>2053</v>
      </c>
      <c r="B1239" t="s">
        <v>2039</v>
      </c>
      <c r="C1239" t="s">
        <v>2040</v>
      </c>
      <c r="D1239">
        <v>3.2</v>
      </c>
      <c r="E1239" t="s">
        <v>505</v>
      </c>
      <c r="F1239" t="s">
        <v>2054</v>
      </c>
      <c r="G1239" t="s">
        <v>92</v>
      </c>
      <c r="H1239" t="s">
        <v>2042</v>
      </c>
      <c r="I1239">
        <v>22.812999999999999</v>
      </c>
      <c r="J1239">
        <v>1.5024999999999999E-3</v>
      </c>
      <c r="K1239">
        <v>5.4076000000000003E-3</v>
      </c>
      <c r="L1239">
        <v>2018.1</v>
      </c>
      <c r="M1239">
        <v>0.19263</v>
      </c>
      <c r="N1239">
        <v>8.6879999999999999E-2</v>
      </c>
      <c r="O1239">
        <v>1555.2</v>
      </c>
      <c r="P1239" s="1">
        <v>157500</v>
      </c>
      <c r="Q1239">
        <v>-10.872</v>
      </c>
      <c r="R1239">
        <v>0.18106</v>
      </c>
      <c r="S1239">
        <v>-9.1918E-2</v>
      </c>
      <c r="T1239">
        <v>8.0820000000000003E-2</v>
      </c>
      <c r="U1239">
        <v>4.1454999999999999E-2</v>
      </c>
      <c r="V1239">
        <v>-0.11022999999999999</v>
      </c>
      <c r="W1239">
        <v>-0.33227000000000001</v>
      </c>
      <c r="X1239">
        <v>9.4102000000000005E-2</v>
      </c>
      <c r="Y1239">
        <v>2.9651E-2</v>
      </c>
      <c r="Z1239">
        <v>5.1327999999999999E-2</v>
      </c>
      <c r="AA1239">
        <v>-0.13841000000000001</v>
      </c>
      <c r="AB1239">
        <v>8.6986999999999995E-2</v>
      </c>
      <c r="AC1239">
        <v>4.6003000000000002E-2</v>
      </c>
      <c r="AD1239">
        <v>13</v>
      </c>
      <c r="AE1239">
        <v>13</v>
      </c>
      <c r="AF1239">
        <v>3.9018999999999999</v>
      </c>
      <c r="AG1239">
        <v>2.256E-2</v>
      </c>
      <c r="AH1239">
        <v>3.8794</v>
      </c>
      <c r="AI1239">
        <v>13</v>
      </c>
      <c r="AJ1239">
        <v>3</v>
      </c>
      <c r="AK1239">
        <v>12</v>
      </c>
      <c r="AL1239">
        <v>1</v>
      </c>
      <c r="AM1239">
        <v>0</v>
      </c>
      <c r="AN1239">
        <v>1</v>
      </c>
      <c r="AO1239">
        <v>2.1276E-2</v>
      </c>
      <c r="AP1239">
        <v>1</v>
      </c>
      <c r="AQ1239">
        <v>1</v>
      </c>
      <c r="AR1239" t="s">
        <v>96</v>
      </c>
      <c r="AS1239" t="s">
        <v>95</v>
      </c>
      <c r="AT1239" t="s">
        <v>95</v>
      </c>
      <c r="AU1239" t="s">
        <v>94</v>
      </c>
      <c r="AV1239" t="s">
        <v>94</v>
      </c>
      <c r="AW1239" t="s">
        <v>94</v>
      </c>
      <c r="AX1239" t="s">
        <v>94</v>
      </c>
      <c r="AY1239" t="s">
        <v>95</v>
      </c>
      <c r="AZ1239" t="s">
        <v>94</v>
      </c>
      <c r="BA1239" t="s">
        <v>96</v>
      </c>
      <c r="BB1239" t="s">
        <v>94</v>
      </c>
      <c r="BC1239" t="s">
        <v>96</v>
      </c>
      <c r="BD1239" t="s">
        <v>94</v>
      </c>
      <c r="BE1239">
        <v>2</v>
      </c>
      <c r="BF1239" t="s">
        <v>1777</v>
      </c>
      <c r="BH1239" t="s">
        <v>2055</v>
      </c>
      <c r="BI1239">
        <v>0</v>
      </c>
      <c r="BL1239">
        <v>0</v>
      </c>
      <c r="BM1239">
        <v>0</v>
      </c>
      <c r="BN1239">
        <v>0</v>
      </c>
      <c r="BO1239">
        <v>0</v>
      </c>
      <c r="BP1239">
        <v>0</v>
      </c>
      <c r="BQ1239">
        <v>0</v>
      </c>
      <c r="BY1239">
        <v>1354</v>
      </c>
      <c r="CG1239" s="4">
        <v>0</v>
      </c>
      <c r="CH1239" s="4">
        <v>0</v>
      </c>
      <c r="CI1239" s="5">
        <v>0</v>
      </c>
      <c r="CJ1239" s="5">
        <v>0</v>
      </c>
      <c r="CK1239" s="5">
        <v>0</v>
      </c>
      <c r="CL1239" s="5">
        <v>0</v>
      </c>
    </row>
    <row r="1240" spans="1:91" hidden="1" x14ac:dyDescent="0.2">
      <c r="A1240" t="s">
        <v>2056</v>
      </c>
      <c r="B1240" t="s">
        <v>2039</v>
      </c>
      <c r="C1240" t="s">
        <v>2040</v>
      </c>
      <c r="D1240">
        <v>3.2</v>
      </c>
      <c r="E1240" t="s">
        <v>505</v>
      </c>
      <c r="F1240" t="s">
        <v>2057</v>
      </c>
      <c r="G1240" t="s">
        <v>92</v>
      </c>
      <c r="H1240" t="s">
        <v>2042</v>
      </c>
      <c r="I1240">
        <v>-0.40362999999999999</v>
      </c>
      <c r="J1240">
        <v>-3.8162000000000001E-2</v>
      </c>
      <c r="K1240">
        <v>-1.6032999999999999E-2</v>
      </c>
      <c r="L1240">
        <v>2021.6</v>
      </c>
      <c r="M1240">
        <v>-10.887</v>
      </c>
      <c r="N1240">
        <v>0.43757000000000001</v>
      </c>
      <c r="O1240">
        <v>1.7689999999999999</v>
      </c>
      <c r="P1240">
        <v>1974.4</v>
      </c>
      <c r="Q1240">
        <v>32.686999999999998</v>
      </c>
      <c r="R1240">
        <v>0.40604000000000001</v>
      </c>
      <c r="S1240">
        <v>0.20805000000000001</v>
      </c>
      <c r="T1240">
        <v>8.8244000000000003E-2</v>
      </c>
      <c r="U1240">
        <v>6.1622000000000003E-2</v>
      </c>
      <c r="V1240">
        <v>0.23882</v>
      </c>
      <c r="W1240">
        <v>8.6580000000000004E-2</v>
      </c>
      <c r="X1240">
        <v>9.9897E-2</v>
      </c>
      <c r="Y1240">
        <v>7.5480000000000005E-2</v>
      </c>
      <c r="Z1240">
        <v>0.27450000000000002</v>
      </c>
      <c r="AA1240">
        <v>0.12939999999999999</v>
      </c>
      <c r="AB1240">
        <v>9.7527000000000003E-2</v>
      </c>
      <c r="AC1240">
        <v>7.1828000000000003E-2</v>
      </c>
      <c r="AD1240">
        <v>13</v>
      </c>
      <c r="AE1240">
        <v>13</v>
      </c>
      <c r="AF1240">
        <v>1.3712</v>
      </c>
      <c r="AG1240">
        <v>0.47078999999999999</v>
      </c>
      <c r="AH1240">
        <v>0.90044000000000002</v>
      </c>
      <c r="AI1240">
        <v>13</v>
      </c>
      <c r="AJ1240">
        <v>10</v>
      </c>
      <c r="AK1240">
        <v>12</v>
      </c>
      <c r="AL1240">
        <v>1</v>
      </c>
      <c r="AM1240">
        <v>0</v>
      </c>
      <c r="AN1240">
        <v>0</v>
      </c>
      <c r="AO1240">
        <v>0.94689000000000001</v>
      </c>
      <c r="AP1240">
        <v>1</v>
      </c>
      <c r="AQ1240">
        <v>1</v>
      </c>
      <c r="AR1240" t="s">
        <v>94</v>
      </c>
      <c r="AS1240" t="s">
        <v>95</v>
      </c>
      <c r="AT1240" t="s">
        <v>95</v>
      </c>
      <c r="AU1240" t="s">
        <v>95</v>
      </c>
      <c r="AV1240" t="s">
        <v>95</v>
      </c>
      <c r="AW1240" t="s">
        <v>95</v>
      </c>
      <c r="AX1240" t="s">
        <v>95</v>
      </c>
      <c r="AY1240" t="s">
        <v>95</v>
      </c>
      <c r="AZ1240" t="s">
        <v>94</v>
      </c>
      <c r="BA1240" t="s">
        <v>94</v>
      </c>
      <c r="BB1240" t="s">
        <v>94</v>
      </c>
      <c r="BC1240" t="s">
        <v>94</v>
      </c>
      <c r="BD1240" t="s">
        <v>94</v>
      </c>
      <c r="BE1240">
        <v>4</v>
      </c>
      <c r="BG1240" t="s">
        <v>2043</v>
      </c>
      <c r="BH1240" t="s">
        <v>2058</v>
      </c>
      <c r="BI1240">
        <v>0</v>
      </c>
      <c r="BL1240">
        <v>1</v>
      </c>
      <c r="BM1240">
        <v>1</v>
      </c>
      <c r="BN1240">
        <v>0</v>
      </c>
      <c r="BO1240">
        <v>0</v>
      </c>
      <c r="BP1240">
        <v>0</v>
      </c>
      <c r="BQ1240">
        <v>0</v>
      </c>
      <c r="BY1240">
        <v>1355</v>
      </c>
      <c r="CG1240" s="4">
        <v>1</v>
      </c>
      <c r="CH1240" s="4">
        <v>1</v>
      </c>
      <c r="CI1240" s="5">
        <v>0</v>
      </c>
      <c r="CJ1240" s="5">
        <v>0</v>
      </c>
      <c r="CK1240" s="5">
        <v>0</v>
      </c>
      <c r="CL1240" s="5">
        <v>0</v>
      </c>
    </row>
    <row r="1241" spans="1:91" hidden="1" x14ac:dyDescent="0.2">
      <c r="A1241" t="s">
        <v>2059</v>
      </c>
      <c r="B1241" t="s">
        <v>2039</v>
      </c>
      <c r="C1241" t="s">
        <v>2040</v>
      </c>
      <c r="D1241">
        <v>3.2</v>
      </c>
      <c r="E1241" t="s">
        <v>505</v>
      </c>
      <c r="F1241" t="s">
        <v>2060</v>
      </c>
      <c r="G1241" t="s">
        <v>92</v>
      </c>
      <c r="H1241" t="s">
        <v>2042</v>
      </c>
      <c r="I1241">
        <v>-0.36298999999999998</v>
      </c>
      <c r="J1241">
        <v>-5.8774E-2</v>
      </c>
      <c r="K1241">
        <v>-2.1125999999999999E-2</v>
      </c>
      <c r="L1241">
        <v>2020</v>
      </c>
      <c r="M1241">
        <v>-12.106</v>
      </c>
      <c r="N1241">
        <v>0.42087000000000002</v>
      </c>
      <c r="O1241">
        <v>0.45029000000000002</v>
      </c>
      <c r="P1241">
        <v>2009.4</v>
      </c>
      <c r="Q1241">
        <v>42.902999999999999</v>
      </c>
      <c r="R1241">
        <v>0.50712000000000002</v>
      </c>
      <c r="S1241">
        <v>0.34283000000000002</v>
      </c>
      <c r="T1241">
        <v>8.5820999999999995E-2</v>
      </c>
      <c r="U1241">
        <v>5.8089000000000002E-2</v>
      </c>
      <c r="V1241">
        <v>0.36604999999999999</v>
      </c>
      <c r="W1241">
        <v>0.23926</v>
      </c>
      <c r="X1241">
        <v>9.7331000000000001E-2</v>
      </c>
      <c r="Y1241">
        <v>7.1406999999999998E-2</v>
      </c>
      <c r="Z1241">
        <v>0.41815000000000002</v>
      </c>
      <c r="AA1241">
        <v>0.30177999999999999</v>
      </c>
      <c r="AB1241">
        <v>9.3245999999999996E-2</v>
      </c>
      <c r="AC1241">
        <v>6.4285999999999996E-2</v>
      </c>
      <c r="AD1241">
        <v>13</v>
      </c>
      <c r="AE1241">
        <v>13</v>
      </c>
      <c r="AF1241">
        <v>1.4066000000000001</v>
      </c>
      <c r="AG1241">
        <v>0.36828</v>
      </c>
      <c r="AH1241">
        <v>1.0383</v>
      </c>
      <c r="AI1241">
        <v>13</v>
      </c>
      <c r="AJ1241">
        <v>10</v>
      </c>
      <c r="AK1241">
        <v>0</v>
      </c>
      <c r="AL1241">
        <v>1</v>
      </c>
      <c r="AM1241">
        <v>0</v>
      </c>
      <c r="AN1241">
        <v>0</v>
      </c>
      <c r="AO1241">
        <v>0.93798000000000004</v>
      </c>
      <c r="AP1241">
        <v>1</v>
      </c>
      <c r="AQ1241">
        <v>1</v>
      </c>
      <c r="AR1241" t="s">
        <v>94</v>
      </c>
      <c r="AS1241" t="s">
        <v>95</v>
      </c>
      <c r="AT1241" t="s">
        <v>95</v>
      </c>
      <c r="AU1241" t="s">
        <v>95</v>
      </c>
      <c r="AV1241" t="s">
        <v>95</v>
      </c>
      <c r="AW1241" t="s">
        <v>95</v>
      </c>
      <c r="AX1241" t="s">
        <v>95</v>
      </c>
      <c r="AY1241" t="s">
        <v>95</v>
      </c>
      <c r="AZ1241" t="s">
        <v>95</v>
      </c>
      <c r="BA1241" t="s">
        <v>94</v>
      </c>
      <c r="BB1241" t="s">
        <v>95</v>
      </c>
      <c r="BC1241" t="s">
        <v>94</v>
      </c>
      <c r="BD1241" t="s">
        <v>95</v>
      </c>
      <c r="BE1241">
        <v>4</v>
      </c>
      <c r="BG1241" t="s">
        <v>2043</v>
      </c>
      <c r="BH1241" t="s">
        <v>2058</v>
      </c>
      <c r="BI1241">
        <v>0</v>
      </c>
      <c r="BL1241">
        <v>1</v>
      </c>
      <c r="BM1241">
        <v>1</v>
      </c>
      <c r="BN1241">
        <v>0</v>
      </c>
      <c r="BO1241">
        <v>0</v>
      </c>
      <c r="BP1241">
        <v>0</v>
      </c>
      <c r="BQ1241">
        <v>0</v>
      </c>
      <c r="BY1241">
        <v>1356</v>
      </c>
      <c r="CG1241" s="4">
        <v>1</v>
      </c>
      <c r="CH1241" s="4">
        <v>1</v>
      </c>
      <c r="CI1241" s="5">
        <v>0</v>
      </c>
      <c r="CJ1241" s="5">
        <v>0</v>
      </c>
      <c r="CK1241" s="5">
        <v>0</v>
      </c>
      <c r="CL1241" s="5">
        <v>0</v>
      </c>
    </row>
    <row r="1242" spans="1:91" x14ac:dyDescent="0.2">
      <c r="A1242" t="s">
        <v>2061</v>
      </c>
      <c r="B1242" t="s">
        <v>2039</v>
      </c>
      <c r="C1242" t="s">
        <v>2040</v>
      </c>
      <c r="D1242">
        <v>3.2</v>
      </c>
      <c r="E1242" t="s">
        <v>505</v>
      </c>
      <c r="F1242" t="s">
        <v>2062</v>
      </c>
      <c r="G1242" t="s">
        <v>92</v>
      </c>
      <c r="H1242" t="s">
        <v>2042</v>
      </c>
      <c r="I1242">
        <v>-0.34938999999999998</v>
      </c>
      <c r="J1242">
        <v>-6.3172000000000006E-2</v>
      </c>
      <c r="K1242">
        <v>-2.1940000000000001E-2</v>
      </c>
      <c r="L1242">
        <v>2019.6</v>
      </c>
      <c r="M1242">
        <v>-12.577</v>
      </c>
      <c r="N1242">
        <v>0.42137000000000002</v>
      </c>
      <c r="O1242">
        <v>0.85962000000000005</v>
      </c>
      <c r="P1242">
        <v>1999.1</v>
      </c>
      <c r="Q1242">
        <v>44.531999999999996</v>
      </c>
      <c r="R1242">
        <v>0.47721000000000002</v>
      </c>
      <c r="S1242">
        <v>0.30293999999999999</v>
      </c>
      <c r="T1242">
        <v>9.3342999999999995E-2</v>
      </c>
      <c r="U1242">
        <v>6.3752000000000003E-2</v>
      </c>
      <c r="V1242">
        <v>0.35502</v>
      </c>
      <c r="W1242">
        <v>0.22603000000000001</v>
      </c>
      <c r="X1242">
        <v>0.10367999999999999</v>
      </c>
      <c r="Y1242">
        <v>7.4551000000000006E-2</v>
      </c>
      <c r="Z1242">
        <v>0.40433999999999998</v>
      </c>
      <c r="AA1242">
        <v>0.28521000000000002</v>
      </c>
      <c r="AB1242">
        <v>9.9636000000000002E-2</v>
      </c>
      <c r="AC1242">
        <v>6.7985000000000004E-2</v>
      </c>
      <c r="AD1242">
        <v>13</v>
      </c>
      <c r="AE1242">
        <v>13</v>
      </c>
      <c r="AF1242">
        <v>1.4453</v>
      </c>
      <c r="AG1242">
        <v>0.36073</v>
      </c>
      <c r="AH1242">
        <v>1.0846</v>
      </c>
      <c r="AI1242">
        <v>13</v>
      </c>
      <c r="AJ1242">
        <v>10</v>
      </c>
      <c r="AK1242">
        <v>0</v>
      </c>
      <c r="AL1242">
        <v>1</v>
      </c>
      <c r="AM1242">
        <v>0</v>
      </c>
      <c r="AN1242">
        <v>1</v>
      </c>
      <c r="AO1242">
        <v>0.93100000000000005</v>
      </c>
      <c r="AP1242">
        <v>1</v>
      </c>
      <c r="AQ1242">
        <v>1</v>
      </c>
      <c r="AR1242" t="s">
        <v>94</v>
      </c>
      <c r="AS1242" t="s">
        <v>95</v>
      </c>
      <c r="AT1242" t="s">
        <v>95</v>
      </c>
      <c r="AU1242" t="s">
        <v>95</v>
      </c>
      <c r="AV1242" t="s">
        <v>95</v>
      </c>
      <c r="AW1242" t="s">
        <v>95</v>
      </c>
      <c r="AX1242" t="s">
        <v>95</v>
      </c>
      <c r="AY1242" t="s">
        <v>95</v>
      </c>
      <c r="AZ1242" t="s">
        <v>95</v>
      </c>
      <c r="BA1242" t="s">
        <v>94</v>
      </c>
      <c r="BB1242" t="s">
        <v>95</v>
      </c>
      <c r="BC1242" t="s">
        <v>94</v>
      </c>
      <c r="BD1242" t="s">
        <v>95</v>
      </c>
      <c r="BE1242">
        <v>4</v>
      </c>
      <c r="BG1242" t="s">
        <v>2043</v>
      </c>
      <c r="BH1242" t="s">
        <v>2058</v>
      </c>
      <c r="BI1242">
        <v>0</v>
      </c>
      <c r="BL1242">
        <v>1</v>
      </c>
      <c r="BM1242">
        <v>1</v>
      </c>
      <c r="BN1242">
        <v>0</v>
      </c>
      <c r="BO1242">
        <v>0</v>
      </c>
      <c r="BP1242">
        <v>0</v>
      </c>
      <c r="BQ1242">
        <v>0</v>
      </c>
      <c r="BY1242">
        <v>1359</v>
      </c>
      <c r="CG1242" s="4">
        <v>1</v>
      </c>
      <c r="CH1242" s="4">
        <v>1</v>
      </c>
      <c r="CI1242" s="5">
        <v>0</v>
      </c>
      <c r="CJ1242" s="5">
        <v>0</v>
      </c>
      <c r="CK1242" s="5">
        <v>1</v>
      </c>
      <c r="CL1242" s="5">
        <v>1</v>
      </c>
      <c r="CM1242" s="12" t="s">
        <v>3457</v>
      </c>
    </row>
    <row r="1243" spans="1:91" hidden="1" x14ac:dyDescent="0.2">
      <c r="A1243" t="s">
        <v>2063</v>
      </c>
      <c r="B1243" t="s">
        <v>2039</v>
      </c>
      <c r="C1243" t="s">
        <v>2040</v>
      </c>
      <c r="D1243">
        <v>4.0999999999999996</v>
      </c>
      <c r="E1243" t="s">
        <v>129</v>
      </c>
      <c r="F1243" t="s">
        <v>130</v>
      </c>
      <c r="G1243" t="s">
        <v>131</v>
      </c>
      <c r="H1243" t="s">
        <v>2042</v>
      </c>
      <c r="I1243">
        <v>1.0931</v>
      </c>
      <c r="J1243">
        <v>7.9866999999999994E-2</v>
      </c>
      <c r="K1243">
        <v>5.4930000000000003</v>
      </c>
      <c r="L1243">
        <v>2010.5</v>
      </c>
      <c r="M1243">
        <v>4.0201000000000002</v>
      </c>
      <c r="N1243">
        <v>84.653999999999996</v>
      </c>
      <c r="O1243">
        <v>0.18919</v>
      </c>
      <c r="P1243">
        <v>1943.8</v>
      </c>
      <c r="Q1243">
        <v>-11007</v>
      </c>
      <c r="R1243">
        <v>0.92310999999999999</v>
      </c>
      <c r="S1243">
        <v>0.90954000000000002</v>
      </c>
      <c r="T1243">
        <v>10.372</v>
      </c>
      <c r="U1243">
        <v>7.9398999999999997</v>
      </c>
      <c r="V1243">
        <v>0.66029000000000004</v>
      </c>
      <c r="W1243">
        <v>0.62255000000000005</v>
      </c>
      <c r="X1243">
        <v>21.802</v>
      </c>
      <c r="Y1243">
        <v>17.893999999999998</v>
      </c>
      <c r="Z1243">
        <v>0.79071000000000002</v>
      </c>
      <c r="AA1243">
        <v>0.76746000000000003</v>
      </c>
      <c r="AB1243">
        <v>17.111999999999998</v>
      </c>
      <c r="AC1243">
        <v>13.436999999999999</v>
      </c>
      <c r="AD1243">
        <v>21</v>
      </c>
      <c r="AE1243">
        <v>17</v>
      </c>
      <c r="AF1243">
        <v>1.1813</v>
      </c>
      <c r="AG1243">
        <v>0.10316</v>
      </c>
      <c r="AH1243">
        <v>1.0781000000000001</v>
      </c>
      <c r="AI1243">
        <v>17</v>
      </c>
      <c r="AJ1243">
        <v>1</v>
      </c>
      <c r="AK1243">
        <v>16</v>
      </c>
      <c r="AL1243">
        <v>0</v>
      </c>
      <c r="AM1243">
        <v>0</v>
      </c>
      <c r="AN1243">
        <v>1</v>
      </c>
      <c r="AO1243">
        <v>0.93315999999999999</v>
      </c>
      <c r="AP1243">
        <v>0</v>
      </c>
      <c r="AQ1243">
        <v>1</v>
      </c>
      <c r="AR1243" t="s">
        <v>95</v>
      </c>
      <c r="AS1243" t="s">
        <v>95</v>
      </c>
      <c r="AT1243" t="s">
        <v>95</v>
      </c>
      <c r="AU1243" t="s">
        <v>95</v>
      </c>
      <c r="AV1243" t="s">
        <v>95</v>
      </c>
      <c r="AW1243" t="s">
        <v>95</v>
      </c>
      <c r="AX1243" t="s">
        <v>95</v>
      </c>
      <c r="AY1243" t="s">
        <v>95</v>
      </c>
      <c r="AZ1243" t="s">
        <v>95</v>
      </c>
      <c r="BA1243" t="s">
        <v>95</v>
      </c>
      <c r="BB1243" t="s">
        <v>95</v>
      </c>
      <c r="BC1243" t="s">
        <v>95</v>
      </c>
      <c r="BD1243" t="s">
        <v>95</v>
      </c>
      <c r="BI1243">
        <v>0</v>
      </c>
      <c r="BJ1243" t="s">
        <v>132</v>
      </c>
      <c r="BK1243" t="s">
        <v>133</v>
      </c>
      <c r="BL1243">
        <v>1</v>
      </c>
      <c r="BM1243">
        <v>1</v>
      </c>
      <c r="BN1243">
        <v>0</v>
      </c>
      <c r="BO1243">
        <v>0</v>
      </c>
      <c r="BP1243">
        <v>0</v>
      </c>
      <c r="BQ1243">
        <v>0</v>
      </c>
      <c r="BY1243">
        <v>1367</v>
      </c>
      <c r="CG1243" s="4">
        <v>1</v>
      </c>
      <c r="CH1243" s="4">
        <v>1</v>
      </c>
      <c r="CI1243" s="5">
        <v>0</v>
      </c>
      <c r="CJ1243" s="5">
        <v>0</v>
      </c>
      <c r="CK1243" s="5">
        <v>0</v>
      </c>
      <c r="CL1243" s="5">
        <v>0</v>
      </c>
    </row>
    <row r="1244" spans="1:91" hidden="1" x14ac:dyDescent="0.2">
      <c r="A1244" t="s">
        <v>2064</v>
      </c>
      <c r="B1244" t="s">
        <v>2039</v>
      </c>
      <c r="C1244" t="s">
        <v>2040</v>
      </c>
      <c r="D1244">
        <v>4.0999999999999996</v>
      </c>
      <c r="E1244" t="s">
        <v>129</v>
      </c>
      <c r="F1244" t="s">
        <v>135</v>
      </c>
      <c r="G1244" t="s">
        <v>136</v>
      </c>
      <c r="H1244" t="s">
        <v>2042</v>
      </c>
      <c r="I1244">
        <v>1.1273</v>
      </c>
      <c r="J1244">
        <v>8.6546999999999999E-2</v>
      </c>
      <c r="K1244">
        <v>5.7496</v>
      </c>
      <c r="L1244">
        <v>2010.5</v>
      </c>
      <c r="M1244">
        <v>3.8984000000000001</v>
      </c>
      <c r="N1244">
        <v>83.58</v>
      </c>
      <c r="O1244">
        <v>0.16037000000000001</v>
      </c>
      <c r="P1244">
        <v>1947.3</v>
      </c>
      <c r="Q1244">
        <v>-11523</v>
      </c>
      <c r="R1244">
        <v>0.92298000000000002</v>
      </c>
      <c r="S1244">
        <v>0.90854000000000001</v>
      </c>
      <c r="T1244">
        <v>10.349</v>
      </c>
      <c r="U1244">
        <v>7.8495999999999997</v>
      </c>
      <c r="V1244">
        <v>0.66080000000000005</v>
      </c>
      <c r="W1244">
        <v>0.62090000000000001</v>
      </c>
      <c r="X1244">
        <v>21.718</v>
      </c>
      <c r="Y1244">
        <v>18.177</v>
      </c>
      <c r="Z1244">
        <v>0.79042999999999997</v>
      </c>
      <c r="AA1244">
        <v>0.76578000000000002</v>
      </c>
      <c r="AB1244">
        <v>17.071000000000002</v>
      </c>
      <c r="AC1244">
        <v>13.573</v>
      </c>
      <c r="AD1244">
        <v>20</v>
      </c>
      <c r="AE1244">
        <v>16</v>
      </c>
      <c r="AF1244">
        <v>1.1964999999999999</v>
      </c>
      <c r="AG1244">
        <v>0.10449</v>
      </c>
      <c r="AH1244">
        <v>1.0920000000000001</v>
      </c>
      <c r="AI1244">
        <v>16</v>
      </c>
      <c r="AJ1244">
        <v>0</v>
      </c>
      <c r="AK1244">
        <v>15</v>
      </c>
      <c r="AL1244">
        <v>0</v>
      </c>
      <c r="AM1244">
        <v>0</v>
      </c>
      <c r="AN1244">
        <v>1</v>
      </c>
      <c r="AO1244">
        <v>0.92071000000000003</v>
      </c>
      <c r="AP1244">
        <v>0</v>
      </c>
      <c r="AQ1244">
        <v>1</v>
      </c>
      <c r="AR1244" t="s">
        <v>95</v>
      </c>
      <c r="AS1244" t="s">
        <v>95</v>
      </c>
      <c r="AT1244" t="s">
        <v>95</v>
      </c>
      <c r="AU1244" t="s">
        <v>95</v>
      </c>
      <c r="AV1244" t="s">
        <v>95</v>
      </c>
      <c r="AW1244" t="s">
        <v>95</v>
      </c>
      <c r="AX1244" t="s">
        <v>95</v>
      </c>
      <c r="AY1244" t="s">
        <v>95</v>
      </c>
      <c r="AZ1244" t="s">
        <v>95</v>
      </c>
      <c r="BA1244" t="s">
        <v>95</v>
      </c>
      <c r="BB1244" t="s">
        <v>95</v>
      </c>
      <c r="BC1244" t="s">
        <v>95</v>
      </c>
      <c r="BD1244" t="s">
        <v>95</v>
      </c>
      <c r="BI1244">
        <v>0</v>
      </c>
      <c r="BJ1244" t="s">
        <v>137</v>
      </c>
      <c r="BK1244" t="s">
        <v>138</v>
      </c>
      <c r="BL1244">
        <v>1</v>
      </c>
      <c r="BM1244">
        <v>1</v>
      </c>
      <c r="BN1244">
        <v>0</v>
      </c>
      <c r="BO1244">
        <v>0</v>
      </c>
      <c r="BP1244">
        <v>0</v>
      </c>
      <c r="BQ1244">
        <v>1</v>
      </c>
      <c r="BY1244">
        <v>1368</v>
      </c>
      <c r="CG1244" s="4">
        <v>1</v>
      </c>
      <c r="CH1244" s="4">
        <v>1</v>
      </c>
      <c r="CI1244" s="5">
        <v>0</v>
      </c>
      <c r="CJ1244" s="5">
        <v>0</v>
      </c>
      <c r="CK1244" s="5">
        <v>0</v>
      </c>
      <c r="CL1244" s="5">
        <v>1</v>
      </c>
    </row>
    <row r="1245" spans="1:91" hidden="1" x14ac:dyDescent="0.2">
      <c r="A1245" t="s">
        <v>2065</v>
      </c>
      <c r="B1245" t="s">
        <v>2039</v>
      </c>
      <c r="C1245" t="s">
        <v>2066</v>
      </c>
      <c r="D1245">
        <v>1.1000000000000001</v>
      </c>
      <c r="E1245" t="s">
        <v>169</v>
      </c>
      <c r="F1245" t="s">
        <v>2041</v>
      </c>
      <c r="G1245" t="s">
        <v>92</v>
      </c>
      <c r="H1245" t="s">
        <v>2042</v>
      </c>
      <c r="I1245">
        <v>1.4292</v>
      </c>
      <c r="J1245">
        <v>7.2056000000000004E-3</v>
      </c>
      <c r="K1245">
        <v>6.6984000000000002E-2</v>
      </c>
      <c r="L1245">
        <v>2013.5</v>
      </c>
      <c r="M1245">
        <v>3.0748000000000002</v>
      </c>
      <c r="N1245">
        <v>0.77888999999999997</v>
      </c>
      <c r="O1245">
        <v>1553.5</v>
      </c>
      <c r="P1245" s="1">
        <v>157660</v>
      </c>
      <c r="Q1245">
        <v>-134.5</v>
      </c>
      <c r="R1245">
        <v>0.92947999999999997</v>
      </c>
      <c r="S1245">
        <v>0.90597000000000005</v>
      </c>
      <c r="T1245">
        <v>8.5139000000000006E-2</v>
      </c>
      <c r="U1245">
        <v>6.9392999999999996E-2</v>
      </c>
      <c r="V1245">
        <v>-2.8411</v>
      </c>
      <c r="W1245">
        <v>-3.6093000000000002</v>
      </c>
      <c r="X1245">
        <v>0.62833000000000006</v>
      </c>
      <c r="Y1245">
        <v>0.54037999999999997</v>
      </c>
      <c r="Z1245">
        <v>0.61114000000000002</v>
      </c>
      <c r="AA1245">
        <v>0.53337000000000001</v>
      </c>
      <c r="AB1245">
        <v>0.19991999999999999</v>
      </c>
      <c r="AC1245">
        <v>0.16750999999999999</v>
      </c>
      <c r="AD1245">
        <v>13</v>
      </c>
      <c r="AE1245">
        <v>11</v>
      </c>
      <c r="AF1245">
        <v>1.1067</v>
      </c>
      <c r="AG1245">
        <v>0.14765</v>
      </c>
      <c r="AH1245">
        <v>0.95906000000000002</v>
      </c>
      <c r="AI1245">
        <v>11</v>
      </c>
      <c r="AJ1245">
        <v>6</v>
      </c>
      <c r="AK1245">
        <v>10</v>
      </c>
      <c r="AL1245">
        <v>1</v>
      </c>
      <c r="AM1245">
        <v>0</v>
      </c>
      <c r="AN1245">
        <v>1</v>
      </c>
      <c r="AO1245">
        <v>0.92901999999999996</v>
      </c>
      <c r="AP1245">
        <v>1</v>
      </c>
      <c r="AQ1245">
        <v>1</v>
      </c>
      <c r="AR1245" t="s">
        <v>95</v>
      </c>
      <c r="AS1245" t="s">
        <v>95</v>
      </c>
      <c r="AT1245" t="s">
        <v>95</v>
      </c>
      <c r="AU1245" t="s">
        <v>95</v>
      </c>
      <c r="AV1245" t="s">
        <v>95</v>
      </c>
      <c r="AW1245" t="s">
        <v>95</v>
      </c>
      <c r="AX1245" t="s">
        <v>95</v>
      </c>
      <c r="AY1245" t="s">
        <v>95</v>
      </c>
      <c r="AZ1245" t="s">
        <v>95</v>
      </c>
      <c r="BA1245" t="s">
        <v>95</v>
      </c>
      <c r="BB1245" t="s">
        <v>95</v>
      </c>
      <c r="BC1245" t="s">
        <v>95</v>
      </c>
      <c r="BD1245" t="s">
        <v>95</v>
      </c>
      <c r="BE1245">
        <v>4</v>
      </c>
      <c r="BG1245" t="s">
        <v>2043</v>
      </c>
      <c r="BI1245">
        <v>0</v>
      </c>
      <c r="BK1245" t="s">
        <v>109</v>
      </c>
      <c r="BL1245">
        <v>1</v>
      </c>
      <c r="BM1245">
        <v>1</v>
      </c>
      <c r="BN1245">
        <v>0</v>
      </c>
      <c r="BO1245">
        <v>0</v>
      </c>
      <c r="BP1245">
        <v>0</v>
      </c>
      <c r="BQ1245">
        <v>0</v>
      </c>
      <c r="BY1245">
        <v>1372</v>
      </c>
      <c r="CG1245" s="4">
        <v>1</v>
      </c>
      <c r="CH1245" s="4">
        <v>1</v>
      </c>
      <c r="CI1245" s="5">
        <v>0</v>
      </c>
      <c r="CJ1245" s="5">
        <v>0</v>
      </c>
      <c r="CK1245" s="5">
        <v>0</v>
      </c>
      <c r="CL1245" s="5">
        <v>0</v>
      </c>
    </row>
    <row r="1246" spans="1:91" hidden="1" x14ac:dyDescent="0.2">
      <c r="A1246" t="s">
        <v>2067</v>
      </c>
      <c r="B1246" t="s">
        <v>2039</v>
      </c>
      <c r="C1246" t="s">
        <v>2066</v>
      </c>
      <c r="D1246">
        <v>1.1000000000000001</v>
      </c>
      <c r="E1246" t="s">
        <v>169</v>
      </c>
      <c r="F1246" t="s">
        <v>2045</v>
      </c>
      <c r="G1246" t="s">
        <v>92</v>
      </c>
      <c r="H1246" t="s">
        <v>2042</v>
      </c>
      <c r="I1246">
        <v>1.8098000000000001</v>
      </c>
      <c r="J1246">
        <v>1.9605E-3</v>
      </c>
      <c r="K1246">
        <v>1.0829999999999999E-2</v>
      </c>
      <c r="L1246">
        <v>2010.7</v>
      </c>
      <c r="M1246">
        <v>2.4281999999999999</v>
      </c>
      <c r="N1246">
        <v>0.51536000000000004</v>
      </c>
      <c r="O1246">
        <v>1555.2</v>
      </c>
      <c r="P1246" s="1">
        <v>157490</v>
      </c>
      <c r="Q1246">
        <v>-21.367000000000001</v>
      </c>
      <c r="R1246">
        <v>0.69740000000000002</v>
      </c>
      <c r="S1246">
        <v>0.59653</v>
      </c>
      <c r="T1246">
        <v>7.4466000000000004E-2</v>
      </c>
      <c r="U1246">
        <v>5.0164E-2</v>
      </c>
      <c r="V1246">
        <v>-11.815</v>
      </c>
      <c r="W1246">
        <v>-14.378</v>
      </c>
      <c r="X1246">
        <v>0.48459999999999998</v>
      </c>
      <c r="Y1246">
        <v>0.46531</v>
      </c>
      <c r="Z1246">
        <v>8.9601E-2</v>
      </c>
      <c r="AA1246">
        <v>-9.2479000000000006E-2</v>
      </c>
      <c r="AB1246">
        <v>0.12916</v>
      </c>
      <c r="AC1246">
        <v>0.10352</v>
      </c>
      <c r="AD1246">
        <v>13</v>
      </c>
      <c r="AE1246">
        <v>13</v>
      </c>
      <c r="AF1246">
        <v>1.2786999999999999</v>
      </c>
      <c r="AG1246">
        <v>0.23866999999999999</v>
      </c>
      <c r="AH1246">
        <v>1.0401</v>
      </c>
      <c r="AI1246">
        <v>13</v>
      </c>
      <c r="AJ1246">
        <v>7</v>
      </c>
      <c r="AK1246">
        <v>12</v>
      </c>
      <c r="AL1246">
        <v>1</v>
      </c>
      <c r="AM1246">
        <v>0</v>
      </c>
      <c r="AN1246">
        <v>1</v>
      </c>
      <c r="AO1246">
        <v>0.95643</v>
      </c>
      <c r="AP1246">
        <v>1</v>
      </c>
      <c r="AQ1246">
        <v>1</v>
      </c>
      <c r="AR1246" t="s">
        <v>94</v>
      </c>
      <c r="AS1246" t="s">
        <v>95</v>
      </c>
      <c r="AT1246" t="s">
        <v>95</v>
      </c>
      <c r="AU1246" t="s">
        <v>95</v>
      </c>
      <c r="AV1246" t="s">
        <v>95</v>
      </c>
      <c r="AW1246" t="s">
        <v>95</v>
      </c>
      <c r="AX1246" t="s">
        <v>95</v>
      </c>
      <c r="AY1246" t="s">
        <v>95</v>
      </c>
      <c r="AZ1246" t="s">
        <v>94</v>
      </c>
      <c r="BA1246" t="s">
        <v>94</v>
      </c>
      <c r="BB1246" t="s">
        <v>94</v>
      </c>
      <c r="BC1246" t="s">
        <v>94</v>
      </c>
      <c r="BD1246" t="s">
        <v>94</v>
      </c>
      <c r="BE1246">
        <v>4</v>
      </c>
      <c r="BG1246" t="s">
        <v>2043</v>
      </c>
      <c r="BI1246">
        <v>0</v>
      </c>
      <c r="BK1246" t="s">
        <v>109</v>
      </c>
      <c r="BL1246">
        <v>1</v>
      </c>
      <c r="BM1246">
        <v>1</v>
      </c>
      <c r="BN1246">
        <v>0</v>
      </c>
      <c r="BO1246">
        <v>0</v>
      </c>
      <c r="BP1246">
        <v>0</v>
      </c>
      <c r="BQ1246">
        <v>0</v>
      </c>
      <c r="BY1246">
        <v>1373</v>
      </c>
      <c r="CG1246" s="4">
        <v>1</v>
      </c>
      <c r="CH1246" s="4">
        <v>1</v>
      </c>
      <c r="CI1246" s="5">
        <v>0</v>
      </c>
      <c r="CJ1246" s="5">
        <v>0</v>
      </c>
      <c r="CK1246" s="5">
        <v>0</v>
      </c>
      <c r="CL1246" s="5">
        <v>0</v>
      </c>
    </row>
    <row r="1247" spans="1:91" hidden="1" x14ac:dyDescent="0.2">
      <c r="A1247" t="s">
        <v>2068</v>
      </c>
      <c r="B1247" t="s">
        <v>2039</v>
      </c>
      <c r="C1247" t="s">
        <v>2066</v>
      </c>
      <c r="D1247">
        <v>1.1000000000000001</v>
      </c>
      <c r="E1247" t="s">
        <v>169</v>
      </c>
      <c r="F1247" t="s">
        <v>2047</v>
      </c>
      <c r="G1247" t="s">
        <v>2048</v>
      </c>
      <c r="H1247" t="s">
        <v>2042</v>
      </c>
      <c r="I1247">
        <v>1.0541</v>
      </c>
      <c r="J1247">
        <v>0.42559999999999998</v>
      </c>
      <c r="K1247">
        <v>0.15995999999999999</v>
      </c>
      <c r="L1247">
        <v>2014</v>
      </c>
      <c r="M1247">
        <v>4.1689999999999996</v>
      </c>
      <c r="N1247">
        <v>1.0022</v>
      </c>
      <c r="O1247">
        <v>1.2425999999999999</v>
      </c>
      <c r="P1247">
        <v>2016.6</v>
      </c>
      <c r="Q1247">
        <v>-321.64999999999998</v>
      </c>
      <c r="R1247">
        <v>0.97443000000000002</v>
      </c>
      <c r="S1247">
        <v>0.94886999999999999</v>
      </c>
      <c r="T1247">
        <v>5.3130999999999998E-2</v>
      </c>
      <c r="U1247">
        <v>4.5038000000000002E-2</v>
      </c>
      <c r="V1247">
        <v>0.91522000000000003</v>
      </c>
      <c r="W1247">
        <v>0.87282999999999999</v>
      </c>
      <c r="X1247">
        <v>9.6750000000000003E-2</v>
      </c>
      <c r="Y1247">
        <v>8.2614000000000007E-2</v>
      </c>
      <c r="Z1247">
        <v>0.92701</v>
      </c>
      <c r="AA1247">
        <v>0.89051999999999998</v>
      </c>
      <c r="AB1247">
        <v>8.9770000000000003E-2</v>
      </c>
      <c r="AC1247">
        <v>7.9735E-2</v>
      </c>
      <c r="AD1247">
        <v>7</v>
      </c>
      <c r="AE1247">
        <v>5</v>
      </c>
      <c r="AF1247">
        <v>0.86009000000000002</v>
      </c>
      <c r="AG1247">
        <v>0.11473999999999999</v>
      </c>
      <c r="AH1247">
        <v>0.74534</v>
      </c>
      <c r="AI1247">
        <v>5</v>
      </c>
      <c r="AJ1247">
        <v>0</v>
      </c>
      <c r="AK1247">
        <v>4</v>
      </c>
      <c r="AL1247">
        <v>0</v>
      </c>
      <c r="AM1247">
        <v>0</v>
      </c>
      <c r="AN1247">
        <v>1</v>
      </c>
      <c r="AO1247">
        <v>0.70743</v>
      </c>
      <c r="AP1247">
        <v>1</v>
      </c>
      <c r="AQ1247">
        <v>1</v>
      </c>
      <c r="AR1247" t="s">
        <v>95</v>
      </c>
      <c r="AS1247" t="s">
        <v>96</v>
      </c>
      <c r="AT1247" t="s">
        <v>95</v>
      </c>
      <c r="AU1247" t="s">
        <v>95</v>
      </c>
      <c r="AV1247" t="s">
        <v>95</v>
      </c>
      <c r="AW1247" t="s">
        <v>95</v>
      </c>
      <c r="AX1247" t="s">
        <v>95</v>
      </c>
      <c r="AY1247" t="s">
        <v>95</v>
      </c>
      <c r="AZ1247" t="s">
        <v>95</v>
      </c>
      <c r="BA1247" t="s">
        <v>96</v>
      </c>
      <c r="BB1247" t="s">
        <v>96</v>
      </c>
      <c r="BC1247" t="s">
        <v>95</v>
      </c>
      <c r="BD1247" t="s">
        <v>95</v>
      </c>
      <c r="BI1247">
        <v>0</v>
      </c>
      <c r="BK1247" t="s">
        <v>138</v>
      </c>
      <c r="BL1247">
        <v>1</v>
      </c>
      <c r="BM1247">
        <v>1</v>
      </c>
      <c r="BN1247">
        <v>0</v>
      </c>
      <c r="BO1247">
        <v>0</v>
      </c>
      <c r="BP1247">
        <v>0</v>
      </c>
      <c r="BQ1247">
        <v>0</v>
      </c>
      <c r="BY1247">
        <v>1378</v>
      </c>
      <c r="CG1247" s="4">
        <v>1</v>
      </c>
      <c r="CH1247" s="4">
        <v>1</v>
      </c>
      <c r="CI1247" s="5">
        <v>0</v>
      </c>
      <c r="CJ1247" s="5">
        <v>0</v>
      </c>
      <c r="CK1247" s="5">
        <v>0</v>
      </c>
      <c r="CL1247" s="5">
        <v>0</v>
      </c>
    </row>
    <row r="1248" spans="1:91" hidden="1" x14ac:dyDescent="0.2">
      <c r="A1248" t="s">
        <v>2069</v>
      </c>
      <c r="B1248" t="s">
        <v>2039</v>
      </c>
      <c r="C1248" t="s">
        <v>2066</v>
      </c>
      <c r="D1248">
        <v>1.1000000000000001</v>
      </c>
      <c r="E1248" t="s">
        <v>169</v>
      </c>
      <c r="F1248" t="s">
        <v>2050</v>
      </c>
      <c r="G1248" t="s">
        <v>2048</v>
      </c>
      <c r="H1248" t="s">
        <v>2042</v>
      </c>
      <c r="I1248">
        <v>1.2629999999999999</v>
      </c>
      <c r="J1248">
        <v>9.7923999999999997E-3</v>
      </c>
      <c r="K1248">
        <v>9.4057000000000002E-2</v>
      </c>
      <c r="L1248">
        <v>2010.9</v>
      </c>
      <c r="M1248">
        <v>3.4794</v>
      </c>
      <c r="N1248">
        <v>0.58052999999999999</v>
      </c>
      <c r="O1248">
        <v>1552.7</v>
      </c>
      <c r="P1248" s="1">
        <v>157730</v>
      </c>
      <c r="Q1248">
        <v>-188.86</v>
      </c>
      <c r="R1248">
        <v>0.91117999999999999</v>
      </c>
      <c r="S1248">
        <v>0.77793999999999996</v>
      </c>
      <c r="T1248">
        <v>5.1344000000000001E-2</v>
      </c>
      <c r="U1248">
        <v>4.2923999999999997E-2</v>
      </c>
      <c r="V1248">
        <v>-6.2203999999999997</v>
      </c>
      <c r="W1248">
        <v>-11.034000000000001</v>
      </c>
      <c r="X1248">
        <v>0.46292</v>
      </c>
      <c r="Y1248">
        <v>0.42967</v>
      </c>
      <c r="Z1248">
        <v>0.86941999999999997</v>
      </c>
      <c r="AA1248">
        <v>0.78236000000000006</v>
      </c>
      <c r="AB1248">
        <v>6.2253999999999997E-2</v>
      </c>
      <c r="AC1248">
        <v>4.4694999999999999E-2</v>
      </c>
      <c r="AD1248">
        <v>6</v>
      </c>
      <c r="AE1248">
        <v>6</v>
      </c>
      <c r="AF1248">
        <v>1.1352</v>
      </c>
      <c r="AG1248">
        <v>0.21187</v>
      </c>
      <c r="AH1248">
        <v>0.92329000000000006</v>
      </c>
      <c r="AI1248">
        <v>6</v>
      </c>
      <c r="AJ1248">
        <v>0</v>
      </c>
      <c r="AK1248">
        <v>5</v>
      </c>
      <c r="AL1248">
        <v>0</v>
      </c>
      <c r="AM1248">
        <v>0</v>
      </c>
      <c r="AN1248">
        <v>1</v>
      </c>
      <c r="AO1248">
        <v>0.78790000000000004</v>
      </c>
      <c r="AP1248">
        <v>1</v>
      </c>
      <c r="AQ1248">
        <v>1</v>
      </c>
      <c r="AR1248" t="s">
        <v>95</v>
      </c>
      <c r="AS1248" t="s">
        <v>95</v>
      </c>
      <c r="AT1248" t="s">
        <v>95</v>
      </c>
      <c r="AU1248" t="s">
        <v>95</v>
      </c>
      <c r="AV1248" t="s">
        <v>95</v>
      </c>
      <c r="AW1248" t="s">
        <v>95</v>
      </c>
      <c r="AX1248" t="s">
        <v>95</v>
      </c>
      <c r="AY1248" t="s">
        <v>95</v>
      </c>
      <c r="AZ1248" t="s">
        <v>95</v>
      </c>
      <c r="BA1248" t="s">
        <v>95</v>
      </c>
      <c r="BB1248" t="s">
        <v>95</v>
      </c>
      <c r="BC1248" t="s">
        <v>95</v>
      </c>
      <c r="BD1248" t="s">
        <v>95</v>
      </c>
      <c r="BI1248">
        <v>0</v>
      </c>
      <c r="BK1248" t="s">
        <v>138</v>
      </c>
      <c r="BL1248">
        <v>1</v>
      </c>
      <c r="BM1248">
        <v>1</v>
      </c>
      <c r="BN1248">
        <v>0</v>
      </c>
      <c r="BO1248">
        <v>0</v>
      </c>
      <c r="BP1248">
        <v>0</v>
      </c>
      <c r="BQ1248">
        <v>0</v>
      </c>
      <c r="BY1248">
        <v>1379</v>
      </c>
      <c r="CG1248" s="4">
        <v>1</v>
      </c>
      <c r="CH1248" s="4">
        <v>1</v>
      </c>
      <c r="CI1248" s="5">
        <v>0</v>
      </c>
      <c r="CJ1248" s="5">
        <v>0</v>
      </c>
      <c r="CK1248" s="5">
        <v>0</v>
      </c>
      <c r="CL1248" s="5">
        <v>0</v>
      </c>
    </row>
    <row r="1249" spans="1:91" hidden="1" x14ac:dyDescent="0.2">
      <c r="A1249" t="s">
        <v>2070</v>
      </c>
      <c r="B1249" t="s">
        <v>2039</v>
      </c>
      <c r="C1249" t="s">
        <v>2066</v>
      </c>
      <c r="D1249">
        <v>1.1000000000000001</v>
      </c>
      <c r="E1249" t="s">
        <v>169</v>
      </c>
      <c r="F1249" t="s">
        <v>2052</v>
      </c>
      <c r="G1249" t="s">
        <v>107</v>
      </c>
      <c r="H1249" t="s">
        <v>2042</v>
      </c>
      <c r="I1249">
        <v>1.014</v>
      </c>
      <c r="J1249">
        <v>4.5830000000000003E-3</v>
      </c>
      <c r="K1249">
        <v>3.8906999999999997E-2</v>
      </c>
      <c r="L1249">
        <v>2012.3</v>
      </c>
      <c r="M1249">
        <v>4.3335999999999997</v>
      </c>
      <c r="N1249">
        <v>0.64076999999999995</v>
      </c>
      <c r="O1249">
        <v>1554.4</v>
      </c>
      <c r="P1249" s="1">
        <v>157570</v>
      </c>
      <c r="Q1249">
        <v>-77.933000000000007</v>
      </c>
      <c r="R1249">
        <v>0.86599999999999999</v>
      </c>
      <c r="S1249">
        <v>0.82133999999999996</v>
      </c>
      <c r="T1249">
        <v>7.7923000000000006E-2</v>
      </c>
      <c r="U1249">
        <v>6.0657000000000003E-2</v>
      </c>
      <c r="V1249">
        <v>-5.5800999999999998</v>
      </c>
      <c r="W1249">
        <v>-6.8960999999999997</v>
      </c>
      <c r="X1249">
        <v>0.54605000000000004</v>
      </c>
      <c r="Y1249">
        <v>0.50285000000000002</v>
      </c>
      <c r="Z1249">
        <v>0.46767999999999998</v>
      </c>
      <c r="AA1249">
        <v>0.36120999999999998</v>
      </c>
      <c r="AB1249">
        <v>0.15531</v>
      </c>
      <c r="AC1249">
        <v>0.12586</v>
      </c>
      <c r="AD1249">
        <v>13</v>
      </c>
      <c r="AE1249">
        <v>13</v>
      </c>
      <c r="AF1249">
        <v>1.1728000000000001</v>
      </c>
      <c r="AG1249">
        <v>9.5977999999999994E-2</v>
      </c>
      <c r="AH1249">
        <v>1.0768</v>
      </c>
      <c r="AI1249">
        <v>13</v>
      </c>
      <c r="AJ1249">
        <v>6</v>
      </c>
      <c r="AK1249">
        <v>12</v>
      </c>
      <c r="AL1249">
        <v>1</v>
      </c>
      <c r="AM1249">
        <v>0</v>
      </c>
      <c r="AN1249">
        <v>1</v>
      </c>
      <c r="AO1249">
        <v>0.94604999999999995</v>
      </c>
      <c r="AP1249">
        <v>1</v>
      </c>
      <c r="AQ1249">
        <v>1</v>
      </c>
      <c r="AR1249" t="s">
        <v>95</v>
      </c>
      <c r="AS1249" t="s">
        <v>95</v>
      </c>
      <c r="AT1249" t="s">
        <v>95</v>
      </c>
      <c r="AU1249" t="s">
        <v>95</v>
      </c>
      <c r="AV1249" t="s">
        <v>95</v>
      </c>
      <c r="AW1249" t="s">
        <v>95</v>
      </c>
      <c r="AX1249" t="s">
        <v>95</v>
      </c>
      <c r="AY1249" t="s">
        <v>95</v>
      </c>
      <c r="AZ1249" t="s">
        <v>95</v>
      </c>
      <c r="BA1249" t="s">
        <v>95</v>
      </c>
      <c r="BB1249" t="s">
        <v>95</v>
      </c>
      <c r="BC1249" t="s">
        <v>95</v>
      </c>
      <c r="BD1249" t="s">
        <v>95</v>
      </c>
      <c r="BI1249">
        <v>0</v>
      </c>
      <c r="BJ1249" t="s">
        <v>108</v>
      </c>
      <c r="BK1249" t="s">
        <v>109</v>
      </c>
      <c r="BL1249">
        <v>1</v>
      </c>
      <c r="BM1249">
        <v>1</v>
      </c>
      <c r="BN1249">
        <v>0</v>
      </c>
      <c r="BO1249">
        <v>1</v>
      </c>
      <c r="BP1249">
        <v>0</v>
      </c>
      <c r="BQ1249">
        <v>0</v>
      </c>
      <c r="BY1249">
        <v>1381</v>
      </c>
      <c r="CG1249" s="4">
        <v>1</v>
      </c>
      <c r="CH1249" s="4">
        <v>1</v>
      </c>
      <c r="CI1249" s="5">
        <v>0</v>
      </c>
      <c r="CJ1249" s="5">
        <v>1</v>
      </c>
      <c r="CK1249" s="5">
        <v>0</v>
      </c>
      <c r="CL1249" s="5">
        <v>0</v>
      </c>
    </row>
    <row r="1250" spans="1:91" hidden="1" x14ac:dyDescent="0.2">
      <c r="A1250" t="s">
        <v>2071</v>
      </c>
      <c r="B1250" t="s">
        <v>2039</v>
      </c>
      <c r="C1250" t="s">
        <v>2066</v>
      </c>
      <c r="D1250">
        <v>3.2</v>
      </c>
      <c r="E1250" t="s">
        <v>505</v>
      </c>
      <c r="F1250" t="s">
        <v>2054</v>
      </c>
      <c r="G1250" t="s">
        <v>92</v>
      </c>
      <c r="H1250" t="s">
        <v>2042</v>
      </c>
      <c r="I1250">
        <v>1.5649999999999999</v>
      </c>
      <c r="J1250">
        <v>6.2040000000000003E-3</v>
      </c>
      <c r="K1250">
        <v>5.6242E-2</v>
      </c>
      <c r="L1250">
        <v>2013.5</v>
      </c>
      <c r="M1250">
        <v>2.8079000000000001</v>
      </c>
      <c r="N1250">
        <v>0.69613999999999998</v>
      </c>
      <c r="O1250">
        <v>1553.8</v>
      </c>
      <c r="P1250" s="1">
        <v>157630</v>
      </c>
      <c r="Q1250">
        <v>-112.9</v>
      </c>
      <c r="R1250">
        <v>0.86846000000000001</v>
      </c>
      <c r="S1250">
        <v>0.82460999999999995</v>
      </c>
      <c r="T1250">
        <v>0.10863</v>
      </c>
      <c r="U1250">
        <v>8.6906999999999998E-2</v>
      </c>
      <c r="V1250">
        <v>-2.6263999999999998</v>
      </c>
      <c r="W1250">
        <v>-3.3515999999999999</v>
      </c>
      <c r="X1250">
        <v>0.57035000000000002</v>
      </c>
      <c r="Y1250">
        <v>0.48537999999999998</v>
      </c>
      <c r="Z1250">
        <v>0.49365999999999999</v>
      </c>
      <c r="AA1250">
        <v>0.39239000000000002</v>
      </c>
      <c r="AB1250">
        <v>0.21312</v>
      </c>
      <c r="AC1250">
        <v>0.18207999999999999</v>
      </c>
      <c r="AD1250">
        <v>13</v>
      </c>
      <c r="AE1250">
        <v>11</v>
      </c>
      <c r="AF1250">
        <v>1.1592</v>
      </c>
      <c r="AG1250">
        <v>0.11636000000000001</v>
      </c>
      <c r="AH1250">
        <v>1.0428999999999999</v>
      </c>
      <c r="AI1250">
        <v>11</v>
      </c>
      <c r="AJ1250">
        <v>6</v>
      </c>
      <c r="AK1250">
        <v>10</v>
      </c>
      <c r="AL1250">
        <v>1</v>
      </c>
      <c r="AM1250">
        <v>0</v>
      </c>
      <c r="AN1250">
        <v>1</v>
      </c>
      <c r="AO1250">
        <v>0.94008999999999998</v>
      </c>
      <c r="AP1250">
        <v>1</v>
      </c>
      <c r="AQ1250">
        <v>1</v>
      </c>
      <c r="AR1250" t="s">
        <v>95</v>
      </c>
      <c r="AS1250" t="s">
        <v>95</v>
      </c>
      <c r="AT1250" t="s">
        <v>95</v>
      </c>
      <c r="AU1250" t="s">
        <v>95</v>
      </c>
      <c r="AV1250" t="s">
        <v>95</v>
      </c>
      <c r="AW1250" t="s">
        <v>95</v>
      </c>
      <c r="AX1250" t="s">
        <v>95</v>
      </c>
      <c r="AY1250" t="s">
        <v>95</v>
      </c>
      <c r="AZ1250" t="s">
        <v>95</v>
      </c>
      <c r="BA1250" t="s">
        <v>95</v>
      </c>
      <c r="BB1250" t="s">
        <v>95</v>
      </c>
      <c r="BC1250" t="s">
        <v>95</v>
      </c>
      <c r="BD1250" t="s">
        <v>95</v>
      </c>
      <c r="BE1250">
        <v>4</v>
      </c>
      <c r="BG1250" t="s">
        <v>2043</v>
      </c>
      <c r="BI1250">
        <v>0</v>
      </c>
      <c r="BL1250">
        <v>1</v>
      </c>
      <c r="BM1250">
        <v>1</v>
      </c>
      <c r="BN1250">
        <v>0</v>
      </c>
      <c r="BO1250">
        <v>0</v>
      </c>
      <c r="BP1250">
        <v>0</v>
      </c>
      <c r="BQ1250">
        <v>0</v>
      </c>
      <c r="BY1250">
        <v>1369</v>
      </c>
      <c r="CG1250" s="4">
        <v>1</v>
      </c>
      <c r="CH1250" s="4">
        <v>1</v>
      </c>
      <c r="CI1250" s="5">
        <v>0</v>
      </c>
      <c r="CJ1250" s="5">
        <v>0</v>
      </c>
      <c r="CK1250" s="5">
        <v>0</v>
      </c>
      <c r="CL1250" s="5">
        <v>0</v>
      </c>
    </row>
    <row r="1251" spans="1:91" hidden="1" x14ac:dyDescent="0.2">
      <c r="A1251" t="s">
        <v>2072</v>
      </c>
      <c r="B1251" t="s">
        <v>2039</v>
      </c>
      <c r="C1251" t="s">
        <v>2066</v>
      </c>
      <c r="D1251">
        <v>3.2</v>
      </c>
      <c r="E1251" t="s">
        <v>505</v>
      </c>
      <c r="F1251" t="s">
        <v>2057</v>
      </c>
      <c r="G1251" t="s">
        <v>92</v>
      </c>
      <c r="H1251" t="s">
        <v>2042</v>
      </c>
      <c r="I1251">
        <v>1.7293000000000001</v>
      </c>
      <c r="J1251">
        <v>5.8417E-3</v>
      </c>
      <c r="K1251">
        <v>5.2335E-2</v>
      </c>
      <c r="L1251">
        <v>2013.5</v>
      </c>
      <c r="M1251">
        <v>2.5411000000000001</v>
      </c>
      <c r="N1251">
        <v>0.65036000000000005</v>
      </c>
      <c r="O1251">
        <v>1553.9</v>
      </c>
      <c r="P1251" s="1">
        <v>157620</v>
      </c>
      <c r="Q1251">
        <v>-105.06</v>
      </c>
      <c r="R1251">
        <v>0.85104000000000002</v>
      </c>
      <c r="S1251">
        <v>0.80137999999999998</v>
      </c>
      <c r="T1251">
        <v>0.11119</v>
      </c>
      <c r="U1251">
        <v>8.5630999999999999E-2</v>
      </c>
      <c r="V1251">
        <v>-2.464</v>
      </c>
      <c r="W1251">
        <v>-3.1568000000000001</v>
      </c>
      <c r="X1251">
        <v>0.53620000000000001</v>
      </c>
      <c r="Y1251">
        <v>0.45223000000000002</v>
      </c>
      <c r="Z1251">
        <v>0.46199000000000001</v>
      </c>
      <c r="AA1251">
        <v>0.35437999999999997</v>
      </c>
      <c r="AB1251">
        <v>0.21132000000000001</v>
      </c>
      <c r="AC1251">
        <v>0.18293000000000001</v>
      </c>
      <c r="AD1251">
        <v>13</v>
      </c>
      <c r="AE1251">
        <v>11</v>
      </c>
      <c r="AF1251">
        <v>1.204</v>
      </c>
      <c r="AG1251">
        <v>6.4579999999999999E-2</v>
      </c>
      <c r="AH1251">
        <v>1.1394</v>
      </c>
      <c r="AI1251">
        <v>11</v>
      </c>
      <c r="AJ1251">
        <v>6</v>
      </c>
      <c r="AK1251">
        <v>10</v>
      </c>
      <c r="AL1251">
        <v>1</v>
      </c>
      <c r="AM1251">
        <v>0</v>
      </c>
      <c r="AN1251">
        <v>1</v>
      </c>
      <c r="AO1251">
        <v>0.93998000000000004</v>
      </c>
      <c r="AP1251">
        <v>1</v>
      </c>
      <c r="AQ1251">
        <v>1</v>
      </c>
      <c r="AR1251" t="s">
        <v>95</v>
      </c>
      <c r="AS1251" t="s">
        <v>95</v>
      </c>
      <c r="AT1251" t="s">
        <v>95</v>
      </c>
      <c r="AU1251" t="s">
        <v>95</v>
      </c>
      <c r="AV1251" t="s">
        <v>95</v>
      </c>
      <c r="AW1251" t="s">
        <v>95</v>
      </c>
      <c r="AX1251" t="s">
        <v>95</v>
      </c>
      <c r="AY1251" t="s">
        <v>95</v>
      </c>
      <c r="AZ1251" t="s">
        <v>95</v>
      </c>
      <c r="BA1251" t="s">
        <v>95</v>
      </c>
      <c r="BB1251" t="s">
        <v>95</v>
      </c>
      <c r="BC1251" t="s">
        <v>95</v>
      </c>
      <c r="BD1251" t="s">
        <v>95</v>
      </c>
      <c r="BE1251">
        <v>4</v>
      </c>
      <c r="BG1251" t="s">
        <v>2043</v>
      </c>
      <c r="BI1251">
        <v>0</v>
      </c>
      <c r="BL1251">
        <v>1</v>
      </c>
      <c r="BM1251">
        <v>1</v>
      </c>
      <c r="BN1251">
        <v>0</v>
      </c>
      <c r="BO1251">
        <v>0</v>
      </c>
      <c r="BP1251">
        <v>0</v>
      </c>
      <c r="BQ1251">
        <v>0</v>
      </c>
      <c r="BY1251">
        <v>1370</v>
      </c>
      <c r="CG1251" s="4">
        <v>1</v>
      </c>
      <c r="CH1251" s="4">
        <v>1</v>
      </c>
      <c r="CI1251" s="5">
        <v>0</v>
      </c>
      <c r="CJ1251" s="5">
        <v>0</v>
      </c>
      <c r="CK1251" s="5">
        <v>0</v>
      </c>
      <c r="CL1251" s="5">
        <v>0</v>
      </c>
    </row>
    <row r="1252" spans="1:91" hidden="1" x14ac:dyDescent="0.2">
      <c r="A1252" t="s">
        <v>2073</v>
      </c>
      <c r="B1252" t="s">
        <v>2039</v>
      </c>
      <c r="C1252" t="s">
        <v>2066</v>
      </c>
      <c r="D1252">
        <v>3.2</v>
      </c>
      <c r="E1252" t="s">
        <v>505</v>
      </c>
      <c r="F1252" t="s">
        <v>2060</v>
      </c>
      <c r="G1252" t="s">
        <v>92</v>
      </c>
      <c r="H1252" t="s">
        <v>2042</v>
      </c>
      <c r="I1252">
        <v>1.8190999999999999</v>
      </c>
      <c r="J1252">
        <v>4.1522E-3</v>
      </c>
      <c r="K1252">
        <v>3.4224999999999998E-2</v>
      </c>
      <c r="L1252">
        <v>2013</v>
      </c>
      <c r="M1252">
        <v>2.4157999999999999</v>
      </c>
      <c r="N1252">
        <v>0.52564</v>
      </c>
      <c r="O1252">
        <v>1554.4</v>
      </c>
      <c r="P1252" s="1">
        <v>157570</v>
      </c>
      <c r="Q1252">
        <v>-68.617000000000004</v>
      </c>
      <c r="R1252">
        <v>0.69733999999999996</v>
      </c>
      <c r="S1252">
        <v>0.59645000000000004</v>
      </c>
      <c r="T1252">
        <v>0.13779</v>
      </c>
      <c r="U1252">
        <v>0.10098</v>
      </c>
      <c r="V1252">
        <v>-2.3188</v>
      </c>
      <c r="W1252">
        <v>-2.9824999999999999</v>
      </c>
      <c r="X1252">
        <v>0.45627000000000001</v>
      </c>
      <c r="Y1252">
        <v>0.38138</v>
      </c>
      <c r="Z1252">
        <v>0.26143</v>
      </c>
      <c r="AA1252">
        <v>0.11372</v>
      </c>
      <c r="AB1252">
        <v>0.21523999999999999</v>
      </c>
      <c r="AC1252">
        <v>0.1857</v>
      </c>
      <c r="AD1252">
        <v>13</v>
      </c>
      <c r="AE1252">
        <v>11</v>
      </c>
      <c r="AF1252">
        <v>1.3488</v>
      </c>
      <c r="AG1252">
        <v>0.12366000000000001</v>
      </c>
      <c r="AH1252">
        <v>1.2252000000000001</v>
      </c>
      <c r="AI1252">
        <v>11</v>
      </c>
      <c r="AJ1252">
        <v>6</v>
      </c>
      <c r="AK1252">
        <v>10</v>
      </c>
      <c r="AL1252">
        <v>1</v>
      </c>
      <c r="AM1252">
        <v>0</v>
      </c>
      <c r="AN1252">
        <v>1</v>
      </c>
      <c r="AO1252">
        <v>0.94394</v>
      </c>
      <c r="AP1252">
        <v>1</v>
      </c>
      <c r="AQ1252">
        <v>1</v>
      </c>
      <c r="AR1252" t="s">
        <v>94</v>
      </c>
      <c r="AS1252" t="s">
        <v>95</v>
      </c>
      <c r="AT1252" t="s">
        <v>95</v>
      </c>
      <c r="AU1252" t="s">
        <v>95</v>
      </c>
      <c r="AV1252" t="s">
        <v>95</v>
      </c>
      <c r="AW1252" t="s">
        <v>95</v>
      </c>
      <c r="AX1252" t="s">
        <v>95</v>
      </c>
      <c r="AY1252" t="s">
        <v>95</v>
      </c>
      <c r="AZ1252" t="s">
        <v>94</v>
      </c>
      <c r="BA1252" t="s">
        <v>94</v>
      </c>
      <c r="BB1252" t="s">
        <v>94</v>
      </c>
      <c r="BC1252" t="s">
        <v>94</v>
      </c>
      <c r="BD1252" t="s">
        <v>94</v>
      </c>
      <c r="BE1252">
        <v>4</v>
      </c>
      <c r="BG1252" t="s">
        <v>2043</v>
      </c>
      <c r="BI1252">
        <v>0</v>
      </c>
      <c r="BL1252">
        <v>1</v>
      </c>
      <c r="BM1252">
        <v>1</v>
      </c>
      <c r="BN1252">
        <v>0</v>
      </c>
      <c r="BO1252">
        <v>0</v>
      </c>
      <c r="BP1252">
        <v>0</v>
      </c>
      <c r="BQ1252">
        <v>0</v>
      </c>
      <c r="BY1252">
        <v>1371</v>
      </c>
      <c r="CG1252" s="4">
        <v>1</v>
      </c>
      <c r="CH1252" s="4">
        <v>1</v>
      </c>
      <c r="CI1252" s="5">
        <v>0</v>
      </c>
      <c r="CJ1252" s="5">
        <v>0</v>
      </c>
      <c r="CK1252" s="5">
        <v>0</v>
      </c>
      <c r="CL1252" s="5">
        <v>0</v>
      </c>
    </row>
    <row r="1253" spans="1:91" hidden="1" x14ac:dyDescent="0.2">
      <c r="A1253" t="s">
        <v>2074</v>
      </c>
      <c r="B1253" t="s">
        <v>2039</v>
      </c>
      <c r="C1253" t="s">
        <v>2066</v>
      </c>
      <c r="D1253">
        <v>3.2</v>
      </c>
      <c r="E1253" t="s">
        <v>505</v>
      </c>
      <c r="F1253" t="s">
        <v>2062</v>
      </c>
      <c r="G1253" t="s">
        <v>92</v>
      </c>
      <c r="H1253" t="s">
        <v>2042</v>
      </c>
      <c r="I1253">
        <v>1.9477</v>
      </c>
      <c r="J1253">
        <v>4.6556999999999996E-3</v>
      </c>
      <c r="K1253">
        <v>3.9587999999999998E-2</v>
      </c>
      <c r="L1253">
        <v>2013</v>
      </c>
      <c r="M1253">
        <v>2.2562000000000002</v>
      </c>
      <c r="N1253">
        <v>0.53661000000000003</v>
      </c>
      <c r="O1253">
        <v>1554.3</v>
      </c>
      <c r="P1253" s="1">
        <v>157580</v>
      </c>
      <c r="Q1253">
        <v>-79.421000000000006</v>
      </c>
      <c r="R1253">
        <v>0.81011999999999995</v>
      </c>
      <c r="S1253">
        <v>0.74682999999999999</v>
      </c>
      <c r="T1253">
        <v>0.1056</v>
      </c>
      <c r="U1253">
        <v>8.3274000000000001E-2</v>
      </c>
      <c r="V1253">
        <v>-2.5684</v>
      </c>
      <c r="W1253">
        <v>-3.2820999999999998</v>
      </c>
      <c r="X1253">
        <v>0.45778999999999997</v>
      </c>
      <c r="Y1253">
        <v>0.38838</v>
      </c>
      <c r="Z1253">
        <v>0.37358000000000002</v>
      </c>
      <c r="AA1253">
        <v>0.24829999999999999</v>
      </c>
      <c r="AB1253">
        <v>0.19181000000000001</v>
      </c>
      <c r="AC1253">
        <v>0.16624</v>
      </c>
      <c r="AD1253">
        <v>13</v>
      </c>
      <c r="AE1253">
        <v>11</v>
      </c>
      <c r="AF1253">
        <v>1.2653000000000001</v>
      </c>
      <c r="AG1253">
        <v>3.3543999999999997E-2</v>
      </c>
      <c r="AH1253">
        <v>1.2318</v>
      </c>
      <c r="AI1253">
        <v>11</v>
      </c>
      <c r="AJ1253">
        <v>6</v>
      </c>
      <c r="AK1253">
        <v>10</v>
      </c>
      <c r="AL1253">
        <v>1</v>
      </c>
      <c r="AM1253">
        <v>0</v>
      </c>
      <c r="AN1253">
        <v>1</v>
      </c>
      <c r="AO1253">
        <v>0.92642000000000002</v>
      </c>
      <c r="AP1253">
        <v>1</v>
      </c>
      <c r="AQ1253">
        <v>1</v>
      </c>
      <c r="AR1253" t="s">
        <v>95</v>
      </c>
      <c r="AS1253" t="s">
        <v>95</v>
      </c>
      <c r="AT1253" t="s">
        <v>95</v>
      </c>
      <c r="AU1253" t="s">
        <v>95</v>
      </c>
      <c r="AV1253" t="s">
        <v>95</v>
      </c>
      <c r="AW1253" t="s">
        <v>95</v>
      </c>
      <c r="AX1253" t="s">
        <v>95</v>
      </c>
      <c r="AY1253" t="s">
        <v>95</v>
      </c>
      <c r="AZ1253" t="s">
        <v>95</v>
      </c>
      <c r="BA1253" t="s">
        <v>95</v>
      </c>
      <c r="BB1253" t="s">
        <v>95</v>
      </c>
      <c r="BC1253" t="s">
        <v>95</v>
      </c>
      <c r="BD1253" t="s">
        <v>95</v>
      </c>
      <c r="BE1253">
        <v>4</v>
      </c>
      <c r="BG1253" t="s">
        <v>2043</v>
      </c>
      <c r="BI1253">
        <v>0</v>
      </c>
      <c r="BL1253">
        <v>1</v>
      </c>
      <c r="BM1253">
        <v>1</v>
      </c>
      <c r="BN1253">
        <v>0</v>
      </c>
      <c r="BO1253">
        <v>0</v>
      </c>
      <c r="BP1253">
        <v>0</v>
      </c>
      <c r="BQ1253">
        <v>0</v>
      </c>
      <c r="BY1253">
        <v>1374</v>
      </c>
      <c r="CG1253" s="4">
        <v>1</v>
      </c>
      <c r="CH1253" s="4">
        <v>1</v>
      </c>
      <c r="CI1253" s="5">
        <v>0</v>
      </c>
      <c r="CJ1253" s="5">
        <v>0</v>
      </c>
      <c r="CK1253" s="5">
        <v>0</v>
      </c>
      <c r="CL1253" s="5">
        <v>1</v>
      </c>
      <c r="CM1253" s="12" t="s">
        <v>3457</v>
      </c>
    </row>
    <row r="1254" spans="1:91" hidden="1" x14ac:dyDescent="0.2">
      <c r="A1254" t="s">
        <v>2075</v>
      </c>
      <c r="B1254" t="s">
        <v>2039</v>
      </c>
      <c r="C1254" t="s">
        <v>2066</v>
      </c>
      <c r="D1254">
        <v>4.0999999999999996</v>
      </c>
      <c r="E1254" t="s">
        <v>129</v>
      </c>
      <c r="F1254" t="s">
        <v>130</v>
      </c>
      <c r="G1254" t="s">
        <v>131</v>
      </c>
      <c r="H1254" t="s">
        <v>2042</v>
      </c>
      <c r="I1254">
        <v>0.16789000000000001</v>
      </c>
      <c r="J1254">
        <v>0.16769999999999999</v>
      </c>
      <c r="K1254">
        <v>2.6675</v>
      </c>
      <c r="L1254">
        <v>2061.1999999999998</v>
      </c>
      <c r="M1254">
        <v>26.175000000000001</v>
      </c>
      <c r="N1254">
        <v>37301</v>
      </c>
      <c r="O1254">
        <v>0.30135000000000001</v>
      </c>
      <c r="P1254">
        <v>1991.3</v>
      </c>
      <c r="Q1254">
        <v>-5349.7</v>
      </c>
      <c r="R1254">
        <v>0.35103000000000001</v>
      </c>
      <c r="S1254">
        <v>0.23651</v>
      </c>
      <c r="T1254">
        <v>25.795999999999999</v>
      </c>
      <c r="U1254">
        <v>15.944000000000001</v>
      </c>
      <c r="V1254">
        <v>0.35103000000000001</v>
      </c>
      <c r="W1254">
        <v>0.27892</v>
      </c>
      <c r="X1254">
        <v>25.795999999999999</v>
      </c>
      <c r="Y1254">
        <v>15.946</v>
      </c>
      <c r="Z1254">
        <v>0.25446000000000002</v>
      </c>
      <c r="AA1254">
        <v>0.17161999999999999</v>
      </c>
      <c r="AB1254">
        <v>27.649000000000001</v>
      </c>
      <c r="AC1254">
        <v>19.206</v>
      </c>
      <c r="AD1254">
        <v>21</v>
      </c>
      <c r="AE1254">
        <v>9</v>
      </c>
      <c r="AF1254">
        <v>2.6808999999999999E-3</v>
      </c>
      <c r="AG1254">
        <v>5.6298999999999997E-4</v>
      </c>
      <c r="AH1254">
        <v>2.1178999999999998E-3</v>
      </c>
      <c r="AI1254">
        <v>17</v>
      </c>
      <c r="AJ1254">
        <v>16</v>
      </c>
      <c r="AK1254">
        <v>6</v>
      </c>
      <c r="AL1254">
        <v>0</v>
      </c>
      <c r="AM1254">
        <v>1</v>
      </c>
      <c r="AN1254">
        <v>1</v>
      </c>
      <c r="AO1254">
        <v>0.38901999999999998</v>
      </c>
      <c r="AP1254">
        <v>0</v>
      </c>
      <c r="AQ1254">
        <v>1</v>
      </c>
      <c r="AR1254" t="s">
        <v>94</v>
      </c>
      <c r="AS1254" t="s">
        <v>95</v>
      </c>
      <c r="AT1254" t="s">
        <v>95</v>
      </c>
      <c r="AU1254" t="s">
        <v>94</v>
      </c>
      <c r="AV1254" t="s">
        <v>94</v>
      </c>
      <c r="AW1254" t="s">
        <v>94</v>
      </c>
      <c r="AX1254" t="s">
        <v>94</v>
      </c>
      <c r="AY1254" t="s">
        <v>94</v>
      </c>
      <c r="AZ1254" t="s">
        <v>94</v>
      </c>
      <c r="BA1254" t="s">
        <v>94</v>
      </c>
      <c r="BB1254" t="s">
        <v>94</v>
      </c>
      <c r="BC1254" t="s">
        <v>94</v>
      </c>
      <c r="BD1254" t="s">
        <v>94</v>
      </c>
      <c r="BI1254">
        <v>0</v>
      </c>
      <c r="BJ1254" t="s">
        <v>137</v>
      </c>
      <c r="BK1254" t="s">
        <v>133</v>
      </c>
      <c r="BL1254">
        <v>0</v>
      </c>
      <c r="BM1254">
        <v>1</v>
      </c>
      <c r="BN1254">
        <v>0</v>
      </c>
      <c r="BO1254">
        <v>0</v>
      </c>
      <c r="BP1254">
        <v>0</v>
      </c>
      <c r="BQ1254">
        <v>1</v>
      </c>
      <c r="BY1254">
        <v>1382</v>
      </c>
      <c r="CG1254" s="4">
        <v>0</v>
      </c>
      <c r="CH1254" s="4">
        <v>1</v>
      </c>
      <c r="CI1254" s="5">
        <v>0</v>
      </c>
      <c r="CJ1254" s="5">
        <v>0</v>
      </c>
      <c r="CK1254" s="5">
        <v>0</v>
      </c>
      <c r="CL1254" s="5">
        <v>1</v>
      </c>
    </row>
    <row r="1255" spans="1:91" hidden="1" x14ac:dyDescent="0.2">
      <c r="A1255" t="s">
        <v>2076</v>
      </c>
      <c r="B1255" t="s">
        <v>2039</v>
      </c>
      <c r="C1255" t="s">
        <v>2066</v>
      </c>
      <c r="D1255">
        <v>4.0999999999999996</v>
      </c>
      <c r="E1255" t="s">
        <v>129</v>
      </c>
      <c r="F1255" t="s">
        <v>135</v>
      </c>
      <c r="G1255" t="s">
        <v>136</v>
      </c>
      <c r="H1255" t="s">
        <v>2042</v>
      </c>
      <c r="I1255">
        <v>15.608000000000001</v>
      </c>
      <c r="K1255">
        <v>20</v>
      </c>
      <c r="L1255">
        <v>2008.1</v>
      </c>
      <c r="M1255">
        <v>0.28155000000000002</v>
      </c>
      <c r="N1255">
        <v>376.8</v>
      </c>
      <c r="Q1255">
        <v>-40100</v>
      </c>
      <c r="R1255">
        <v>1</v>
      </c>
      <c r="S1255">
        <v>1</v>
      </c>
      <c r="T1255" s="1">
        <v>1.0141E-5</v>
      </c>
      <c r="U1255" s="1">
        <v>4.6647000000000004E-6</v>
      </c>
      <c r="Z1255">
        <v>0.5</v>
      </c>
      <c r="AA1255">
        <v>0</v>
      </c>
      <c r="AB1255">
        <v>28.283999999999999</v>
      </c>
      <c r="AC1255">
        <v>24</v>
      </c>
      <c r="AD1255">
        <v>5</v>
      </c>
      <c r="AE1255">
        <v>1</v>
      </c>
      <c r="AF1255">
        <v>0.26539000000000001</v>
      </c>
      <c r="AG1255">
        <v>0.26539000000000001</v>
      </c>
      <c r="AH1255">
        <v>0</v>
      </c>
      <c r="AI1255">
        <v>1</v>
      </c>
      <c r="AJ1255">
        <v>0</v>
      </c>
      <c r="AK1255">
        <v>0</v>
      </c>
      <c r="AL1255">
        <v>0</v>
      </c>
      <c r="AM1255">
        <v>0</v>
      </c>
      <c r="AP1255">
        <v>0</v>
      </c>
      <c r="AQ1255">
        <v>1</v>
      </c>
      <c r="AR1255" t="s">
        <v>95</v>
      </c>
      <c r="AS1255" t="s">
        <v>96</v>
      </c>
      <c r="AT1255" t="s">
        <v>95</v>
      </c>
      <c r="AU1255" t="s">
        <v>94</v>
      </c>
      <c r="AV1255" t="s">
        <v>94</v>
      </c>
      <c r="AW1255" t="s">
        <v>94</v>
      </c>
      <c r="AX1255" t="s">
        <v>94</v>
      </c>
      <c r="AY1255" t="s">
        <v>94</v>
      </c>
      <c r="AZ1255" t="s">
        <v>95</v>
      </c>
      <c r="BA1255" t="s">
        <v>96</v>
      </c>
      <c r="BB1255" t="s">
        <v>96</v>
      </c>
      <c r="BC1255" t="s">
        <v>96</v>
      </c>
      <c r="BD1255" t="s">
        <v>96</v>
      </c>
      <c r="BH1255" t="s">
        <v>189</v>
      </c>
      <c r="BI1255">
        <v>0</v>
      </c>
      <c r="BJ1255" t="s">
        <v>132</v>
      </c>
      <c r="BK1255" t="s">
        <v>138</v>
      </c>
      <c r="BL1255">
        <v>0</v>
      </c>
      <c r="BM1255">
        <v>0</v>
      </c>
      <c r="BN1255">
        <v>0</v>
      </c>
      <c r="BO1255">
        <v>0</v>
      </c>
      <c r="BP1255">
        <v>0</v>
      </c>
      <c r="BQ1255">
        <v>0</v>
      </c>
      <c r="BY1255">
        <v>1383</v>
      </c>
      <c r="CG1255" s="4">
        <v>0</v>
      </c>
      <c r="CH1255" s="4">
        <v>0</v>
      </c>
      <c r="CI1255" s="5">
        <v>0</v>
      </c>
      <c r="CJ1255" s="5">
        <v>0</v>
      </c>
      <c r="CK1255" s="5">
        <v>0</v>
      </c>
      <c r="CL1255" s="5">
        <v>0</v>
      </c>
    </row>
    <row r="1256" spans="1:91" x14ac:dyDescent="0.2">
      <c r="A1256" t="s">
        <v>2077</v>
      </c>
      <c r="B1256" t="s">
        <v>2039</v>
      </c>
      <c r="C1256" t="s">
        <v>147</v>
      </c>
      <c r="D1256">
        <v>3.3</v>
      </c>
      <c r="E1256" t="s">
        <v>148</v>
      </c>
      <c r="F1256" t="s">
        <v>149</v>
      </c>
      <c r="G1256" t="s">
        <v>150</v>
      </c>
      <c r="H1256" t="s">
        <v>2042</v>
      </c>
      <c r="I1256">
        <v>0.1118</v>
      </c>
      <c r="J1256">
        <v>5.8152000000000002E-2</v>
      </c>
      <c r="K1256">
        <v>1.0740000000000001</v>
      </c>
      <c r="L1256">
        <v>2010.9</v>
      </c>
      <c r="M1256">
        <v>39.307000000000002</v>
      </c>
      <c r="N1256">
        <v>66.289000000000001</v>
      </c>
      <c r="O1256">
        <v>1.6595</v>
      </c>
      <c r="P1256">
        <v>1961.8</v>
      </c>
      <c r="Q1256">
        <v>-2126.6</v>
      </c>
      <c r="R1256">
        <v>0.88873000000000002</v>
      </c>
      <c r="S1256">
        <v>0.88219000000000003</v>
      </c>
      <c r="T1256">
        <v>6.2522000000000002</v>
      </c>
      <c r="U1256">
        <v>3.9188999999999998</v>
      </c>
      <c r="V1256">
        <v>0.85728000000000004</v>
      </c>
      <c r="W1256">
        <v>0.85179000000000005</v>
      </c>
      <c r="X1256">
        <v>7.0811000000000002</v>
      </c>
      <c r="Y1256">
        <v>5.2729999999999997</v>
      </c>
      <c r="Z1256">
        <v>0.82730999999999999</v>
      </c>
      <c r="AA1256">
        <v>0.82067000000000001</v>
      </c>
      <c r="AB1256">
        <v>7.7889999999999997</v>
      </c>
      <c r="AC1256">
        <v>6.2458999999999998</v>
      </c>
      <c r="AD1256">
        <v>55</v>
      </c>
      <c r="AE1256">
        <v>38</v>
      </c>
      <c r="AF1256">
        <v>0.95038</v>
      </c>
      <c r="AG1256">
        <v>1.5084999999999999E-2</v>
      </c>
      <c r="AH1256">
        <v>0.93528999999999995</v>
      </c>
      <c r="AI1256">
        <v>45</v>
      </c>
      <c r="AJ1256">
        <v>2</v>
      </c>
      <c r="AK1256">
        <v>44</v>
      </c>
      <c r="AL1256">
        <v>0</v>
      </c>
      <c r="AM1256">
        <v>0</v>
      </c>
      <c r="AN1256">
        <v>1</v>
      </c>
      <c r="AO1256">
        <v>0.93508000000000002</v>
      </c>
      <c r="AP1256">
        <v>0</v>
      </c>
      <c r="AQ1256">
        <v>1</v>
      </c>
      <c r="AR1256" t="s">
        <v>95</v>
      </c>
      <c r="AS1256" t="s">
        <v>95</v>
      </c>
      <c r="AT1256" t="s">
        <v>95</v>
      </c>
      <c r="AU1256" t="s">
        <v>95</v>
      </c>
      <c r="AV1256" t="s">
        <v>95</v>
      </c>
      <c r="AW1256" t="s">
        <v>95</v>
      </c>
      <c r="AX1256" t="s">
        <v>95</v>
      </c>
      <c r="AY1256" t="s">
        <v>95</v>
      </c>
      <c r="AZ1256" t="s">
        <v>95</v>
      </c>
      <c r="BA1256" t="s">
        <v>95</v>
      </c>
      <c r="BB1256" t="s">
        <v>95</v>
      </c>
      <c r="BC1256" t="s">
        <v>95</v>
      </c>
      <c r="BD1256" t="s">
        <v>95</v>
      </c>
      <c r="BH1256" t="s">
        <v>151</v>
      </c>
      <c r="BI1256">
        <v>0</v>
      </c>
      <c r="BL1256">
        <v>1</v>
      </c>
      <c r="BM1256">
        <v>1</v>
      </c>
      <c r="BN1256">
        <v>0</v>
      </c>
      <c r="BO1256">
        <v>0</v>
      </c>
      <c r="BP1256">
        <v>1</v>
      </c>
      <c r="BQ1256">
        <v>1</v>
      </c>
      <c r="BY1256">
        <v>1384</v>
      </c>
      <c r="CG1256" s="4">
        <v>1</v>
      </c>
      <c r="CH1256" s="4">
        <v>1</v>
      </c>
      <c r="CI1256" s="5">
        <v>0</v>
      </c>
      <c r="CJ1256" s="5">
        <v>0</v>
      </c>
      <c r="CK1256" s="5">
        <v>1</v>
      </c>
      <c r="CL1256" s="5">
        <v>1</v>
      </c>
    </row>
    <row r="1257" spans="1:91" hidden="1" x14ac:dyDescent="0.2">
      <c r="A1257" t="s">
        <v>2078</v>
      </c>
      <c r="B1257" t="s">
        <v>2039</v>
      </c>
      <c r="C1257" t="s">
        <v>2079</v>
      </c>
      <c r="D1257">
        <v>1.1000000000000001</v>
      </c>
      <c r="E1257" t="s">
        <v>169</v>
      </c>
      <c r="F1257" t="s">
        <v>2041</v>
      </c>
      <c r="G1257" t="s">
        <v>92</v>
      </c>
      <c r="H1257" t="s">
        <v>2042</v>
      </c>
      <c r="I1257">
        <v>0.87360000000000004</v>
      </c>
      <c r="J1257">
        <v>5.3711999999999996E-3</v>
      </c>
      <c r="K1257">
        <v>4.7241999999999999E-2</v>
      </c>
      <c r="L1257">
        <v>2012.9</v>
      </c>
      <c r="M1257">
        <v>5.0303000000000004</v>
      </c>
      <c r="N1257">
        <v>0.63051000000000001</v>
      </c>
      <c r="O1257">
        <v>1554.1</v>
      </c>
      <c r="P1257" s="1">
        <v>157600</v>
      </c>
      <c r="Q1257">
        <v>-94.772000000000006</v>
      </c>
      <c r="R1257">
        <v>0.77959999999999996</v>
      </c>
      <c r="S1257">
        <v>0.70613999999999999</v>
      </c>
      <c r="T1257">
        <v>0.10741000000000001</v>
      </c>
      <c r="U1257">
        <v>7.7141000000000001E-2</v>
      </c>
      <c r="V1257">
        <v>-4.1816000000000004</v>
      </c>
      <c r="W1257">
        <v>-5.2179000000000002</v>
      </c>
      <c r="X1257">
        <v>0.52078999999999998</v>
      </c>
      <c r="Y1257">
        <v>0.46784999999999999</v>
      </c>
      <c r="Z1257">
        <v>0.59692000000000001</v>
      </c>
      <c r="AA1257">
        <v>0.51631000000000005</v>
      </c>
      <c r="AB1257">
        <v>0.14524999999999999</v>
      </c>
      <c r="AC1257">
        <v>0.10152</v>
      </c>
      <c r="AD1257">
        <v>13</v>
      </c>
      <c r="AE1257">
        <v>13</v>
      </c>
      <c r="AF1257">
        <v>1.2243999999999999</v>
      </c>
      <c r="AG1257">
        <v>8.5643999999999998E-2</v>
      </c>
      <c r="AH1257">
        <v>1.1388</v>
      </c>
      <c r="AI1257">
        <v>13</v>
      </c>
      <c r="AJ1257">
        <v>7</v>
      </c>
      <c r="AK1257">
        <v>12</v>
      </c>
      <c r="AL1257">
        <v>1</v>
      </c>
      <c r="AM1257">
        <v>0</v>
      </c>
      <c r="AN1257">
        <v>1</v>
      </c>
      <c r="AO1257">
        <v>0.89570000000000005</v>
      </c>
      <c r="AP1257">
        <v>1</v>
      </c>
      <c r="AQ1257">
        <v>1</v>
      </c>
      <c r="AR1257" t="s">
        <v>95</v>
      </c>
      <c r="AS1257" t="s">
        <v>95</v>
      </c>
      <c r="AT1257" t="s">
        <v>95</v>
      </c>
      <c r="AU1257" t="s">
        <v>95</v>
      </c>
      <c r="AV1257" t="s">
        <v>95</v>
      </c>
      <c r="AW1257" t="s">
        <v>95</v>
      </c>
      <c r="AX1257" t="s">
        <v>95</v>
      </c>
      <c r="AY1257" t="s">
        <v>95</v>
      </c>
      <c r="AZ1257" t="s">
        <v>95</v>
      </c>
      <c r="BA1257" t="s">
        <v>95</v>
      </c>
      <c r="BB1257" t="s">
        <v>95</v>
      </c>
      <c r="BC1257" t="s">
        <v>95</v>
      </c>
      <c r="BD1257" t="s">
        <v>95</v>
      </c>
      <c r="BE1257">
        <v>2</v>
      </c>
      <c r="BG1257" t="s">
        <v>2043</v>
      </c>
      <c r="BI1257">
        <v>0</v>
      </c>
      <c r="BK1257" t="s">
        <v>109</v>
      </c>
      <c r="BL1257">
        <v>1</v>
      </c>
      <c r="BM1257">
        <v>1</v>
      </c>
      <c r="BN1257">
        <v>0</v>
      </c>
      <c r="BO1257">
        <v>0</v>
      </c>
      <c r="BP1257">
        <v>0</v>
      </c>
      <c r="BQ1257">
        <v>0</v>
      </c>
      <c r="BY1257">
        <v>1388</v>
      </c>
      <c r="CG1257" s="4">
        <v>1</v>
      </c>
      <c r="CH1257" s="4">
        <v>1</v>
      </c>
      <c r="CI1257" s="5">
        <v>0</v>
      </c>
      <c r="CJ1257" s="5">
        <v>0</v>
      </c>
      <c r="CK1257" s="5">
        <v>0</v>
      </c>
      <c r="CL1257" s="5">
        <v>0</v>
      </c>
    </row>
    <row r="1258" spans="1:91" hidden="1" x14ac:dyDescent="0.2">
      <c r="A1258" t="s">
        <v>2080</v>
      </c>
      <c r="B1258" t="s">
        <v>2039</v>
      </c>
      <c r="C1258" t="s">
        <v>2079</v>
      </c>
      <c r="D1258">
        <v>1.1000000000000001</v>
      </c>
      <c r="E1258" t="s">
        <v>169</v>
      </c>
      <c r="F1258" t="s">
        <v>2045</v>
      </c>
      <c r="G1258" t="s">
        <v>92</v>
      </c>
      <c r="H1258" t="s">
        <v>2042</v>
      </c>
      <c r="I1258">
        <v>0.79262999999999995</v>
      </c>
      <c r="J1258">
        <v>5.9746E-3</v>
      </c>
      <c r="K1258">
        <v>5.3758E-2</v>
      </c>
      <c r="L1258">
        <v>2013.1</v>
      </c>
      <c r="M1258">
        <v>5.5441000000000003</v>
      </c>
      <c r="N1258">
        <v>0.73114999999999997</v>
      </c>
      <c r="O1258">
        <v>1553.9</v>
      </c>
      <c r="P1258" s="1">
        <v>157620</v>
      </c>
      <c r="Q1258">
        <v>-107.84</v>
      </c>
      <c r="R1258">
        <v>0.80127000000000004</v>
      </c>
      <c r="S1258">
        <v>0.73502999999999996</v>
      </c>
      <c r="T1258">
        <v>0.11322</v>
      </c>
      <c r="U1258">
        <v>8.9061000000000001E-2</v>
      </c>
      <c r="V1258">
        <v>-4.3918999999999997</v>
      </c>
      <c r="W1258">
        <v>-5.4702000000000002</v>
      </c>
      <c r="X1258">
        <v>0.58972000000000002</v>
      </c>
      <c r="Y1258">
        <v>0.53222999999999998</v>
      </c>
      <c r="Z1258">
        <v>0.62729000000000001</v>
      </c>
      <c r="AA1258">
        <v>0.55274000000000001</v>
      </c>
      <c r="AB1258">
        <v>0.15504999999999999</v>
      </c>
      <c r="AC1258">
        <v>0.11408</v>
      </c>
      <c r="AD1258">
        <v>13</v>
      </c>
      <c r="AE1258">
        <v>13</v>
      </c>
      <c r="AF1258">
        <v>1.1393</v>
      </c>
      <c r="AG1258">
        <v>0.17643</v>
      </c>
      <c r="AH1258">
        <v>0.96286000000000005</v>
      </c>
      <c r="AI1258">
        <v>13</v>
      </c>
      <c r="AJ1258">
        <v>6</v>
      </c>
      <c r="AK1258">
        <v>12</v>
      </c>
      <c r="AL1258">
        <v>1</v>
      </c>
      <c r="AM1258">
        <v>0</v>
      </c>
      <c r="AN1258">
        <v>1</v>
      </c>
      <c r="AO1258">
        <v>0.91010999999999997</v>
      </c>
      <c r="AP1258">
        <v>1</v>
      </c>
      <c r="AQ1258">
        <v>1</v>
      </c>
      <c r="AR1258" t="s">
        <v>95</v>
      </c>
      <c r="AS1258" t="s">
        <v>95</v>
      </c>
      <c r="AT1258" t="s">
        <v>95</v>
      </c>
      <c r="AU1258" t="s">
        <v>95</v>
      </c>
      <c r="AV1258" t="s">
        <v>95</v>
      </c>
      <c r="AW1258" t="s">
        <v>95</v>
      </c>
      <c r="AX1258" t="s">
        <v>95</v>
      </c>
      <c r="AY1258" t="s">
        <v>95</v>
      </c>
      <c r="AZ1258" t="s">
        <v>95</v>
      </c>
      <c r="BA1258" t="s">
        <v>95</v>
      </c>
      <c r="BB1258" t="s">
        <v>95</v>
      </c>
      <c r="BC1258" t="s">
        <v>95</v>
      </c>
      <c r="BD1258" t="s">
        <v>95</v>
      </c>
      <c r="BE1258">
        <v>2</v>
      </c>
      <c r="BG1258" t="s">
        <v>2043</v>
      </c>
      <c r="BI1258">
        <v>0</v>
      </c>
      <c r="BK1258" t="s">
        <v>109</v>
      </c>
      <c r="BL1258">
        <v>1</v>
      </c>
      <c r="BM1258">
        <v>1</v>
      </c>
      <c r="BN1258">
        <v>0</v>
      </c>
      <c r="BO1258">
        <v>0</v>
      </c>
      <c r="BP1258">
        <v>0</v>
      </c>
      <c r="BQ1258">
        <v>0</v>
      </c>
      <c r="BY1258">
        <v>1389</v>
      </c>
      <c r="CG1258" s="4">
        <v>1</v>
      </c>
      <c r="CH1258" s="4">
        <v>1</v>
      </c>
      <c r="CI1258" s="5">
        <v>0</v>
      </c>
      <c r="CJ1258" s="5">
        <v>0</v>
      </c>
      <c r="CK1258" s="5">
        <v>0</v>
      </c>
      <c r="CL1258" s="5">
        <v>0</v>
      </c>
    </row>
    <row r="1259" spans="1:91" hidden="1" x14ac:dyDescent="0.2">
      <c r="A1259" t="s">
        <v>2081</v>
      </c>
      <c r="B1259" t="s">
        <v>2039</v>
      </c>
      <c r="C1259" t="s">
        <v>2079</v>
      </c>
      <c r="D1259">
        <v>1.1000000000000001</v>
      </c>
      <c r="E1259" t="s">
        <v>169</v>
      </c>
      <c r="F1259" t="s">
        <v>2047</v>
      </c>
      <c r="G1259" t="s">
        <v>2048</v>
      </c>
      <c r="H1259" t="s">
        <v>2042</v>
      </c>
      <c r="I1259">
        <v>0.48343000000000003</v>
      </c>
      <c r="J1259">
        <v>0.48342000000000002</v>
      </c>
      <c r="K1259">
        <v>0.11289</v>
      </c>
      <c r="L1259">
        <v>2039.4</v>
      </c>
      <c r="M1259">
        <v>9.0901999999999994</v>
      </c>
      <c r="N1259">
        <v>94704</v>
      </c>
      <c r="O1259">
        <v>5.7449000000000003</v>
      </c>
      <c r="P1259">
        <v>2019.4</v>
      </c>
      <c r="Q1259">
        <v>-226.89</v>
      </c>
      <c r="R1259">
        <v>0.84443000000000001</v>
      </c>
      <c r="S1259">
        <v>0.61109000000000002</v>
      </c>
      <c r="T1259">
        <v>8.9772000000000005E-2</v>
      </c>
      <c r="U1259">
        <v>7.1790000000000007E-2</v>
      </c>
      <c r="V1259">
        <v>0.84443000000000001</v>
      </c>
      <c r="W1259">
        <v>0.74072000000000005</v>
      </c>
      <c r="X1259">
        <v>8.9772000000000005E-2</v>
      </c>
      <c r="Y1259">
        <v>7.1790000000000007E-2</v>
      </c>
      <c r="Z1259">
        <v>0.71745000000000003</v>
      </c>
      <c r="AA1259">
        <v>0.52908999999999995</v>
      </c>
      <c r="AB1259">
        <v>0.12098</v>
      </c>
      <c r="AC1259">
        <v>8.6924000000000001E-2</v>
      </c>
      <c r="AD1259">
        <v>6</v>
      </c>
      <c r="AE1259">
        <v>6</v>
      </c>
      <c r="AF1259" s="1">
        <v>8.1517000000000002E-6</v>
      </c>
      <c r="AG1259" s="1">
        <v>5.7019999999999996E-7</v>
      </c>
      <c r="AH1259" s="1">
        <v>7.5815000000000002E-6</v>
      </c>
      <c r="AI1259">
        <v>6</v>
      </c>
      <c r="AJ1259">
        <v>0</v>
      </c>
      <c r="AK1259">
        <v>5</v>
      </c>
      <c r="AL1259">
        <v>0</v>
      </c>
      <c r="AM1259">
        <v>0</v>
      </c>
      <c r="AN1259">
        <v>1</v>
      </c>
      <c r="AO1259">
        <v>0.46590999999999999</v>
      </c>
      <c r="AP1259">
        <v>1</v>
      </c>
      <c r="AQ1259">
        <v>1</v>
      </c>
      <c r="AR1259" t="s">
        <v>95</v>
      </c>
      <c r="AS1259" t="s">
        <v>95</v>
      </c>
      <c r="AT1259" t="s">
        <v>95</v>
      </c>
      <c r="AU1259" t="s">
        <v>95</v>
      </c>
      <c r="AV1259" t="s">
        <v>95</v>
      </c>
      <c r="AW1259" t="s">
        <v>95</v>
      </c>
      <c r="AX1259" t="s">
        <v>94</v>
      </c>
      <c r="AY1259" t="s">
        <v>94</v>
      </c>
      <c r="AZ1259" t="s">
        <v>95</v>
      </c>
      <c r="BA1259" t="s">
        <v>94</v>
      </c>
      <c r="BB1259" t="s">
        <v>94</v>
      </c>
      <c r="BC1259" t="s">
        <v>94</v>
      </c>
      <c r="BD1259" t="s">
        <v>94</v>
      </c>
      <c r="BI1259">
        <v>0</v>
      </c>
      <c r="BK1259" t="s">
        <v>138</v>
      </c>
      <c r="BL1259">
        <v>1</v>
      </c>
      <c r="BM1259">
        <v>1</v>
      </c>
      <c r="BN1259">
        <v>0</v>
      </c>
      <c r="BO1259">
        <v>0</v>
      </c>
      <c r="BP1259">
        <v>0</v>
      </c>
      <c r="BQ1259">
        <v>0</v>
      </c>
      <c r="BY1259">
        <v>1394</v>
      </c>
      <c r="CG1259" s="4">
        <v>0</v>
      </c>
      <c r="CH1259" s="4">
        <v>1</v>
      </c>
      <c r="CI1259" s="5">
        <v>0</v>
      </c>
      <c r="CJ1259" s="5">
        <v>0</v>
      </c>
      <c r="CK1259" s="5">
        <v>0</v>
      </c>
      <c r="CL1259" s="5">
        <v>0</v>
      </c>
    </row>
    <row r="1260" spans="1:91" hidden="1" x14ac:dyDescent="0.2">
      <c r="A1260" t="s">
        <v>2082</v>
      </c>
      <c r="B1260" t="s">
        <v>2039</v>
      </c>
      <c r="C1260" t="s">
        <v>2079</v>
      </c>
      <c r="D1260">
        <v>1.1000000000000001</v>
      </c>
      <c r="E1260" t="s">
        <v>169</v>
      </c>
      <c r="F1260" t="s">
        <v>2050</v>
      </c>
      <c r="G1260" t="s">
        <v>2048</v>
      </c>
      <c r="H1260" t="s">
        <v>2042</v>
      </c>
      <c r="I1260">
        <v>0.39250000000000002</v>
      </c>
      <c r="J1260">
        <v>0.34500999999999998</v>
      </c>
      <c r="K1260">
        <v>0.12196</v>
      </c>
      <c r="L1260">
        <v>2019.5</v>
      </c>
      <c r="M1260">
        <v>11.196</v>
      </c>
      <c r="N1260">
        <v>4.3754</v>
      </c>
      <c r="O1260">
        <v>5.9957000000000003</v>
      </c>
      <c r="P1260">
        <v>2021.5</v>
      </c>
      <c r="Q1260">
        <v>-245.12</v>
      </c>
      <c r="R1260">
        <v>0.86423000000000005</v>
      </c>
      <c r="S1260">
        <v>0.72846</v>
      </c>
      <c r="T1260">
        <v>0.10215</v>
      </c>
      <c r="U1260">
        <v>7.1534E-2</v>
      </c>
      <c r="V1260">
        <v>0.86350000000000005</v>
      </c>
      <c r="W1260">
        <v>0.79525000000000001</v>
      </c>
      <c r="X1260">
        <v>0.10242999999999999</v>
      </c>
      <c r="Y1260">
        <v>6.9324999999999998E-2</v>
      </c>
      <c r="Z1260">
        <v>0.77419000000000004</v>
      </c>
      <c r="AA1260">
        <v>0.66127999999999998</v>
      </c>
      <c r="AB1260">
        <v>0.13174</v>
      </c>
      <c r="AC1260">
        <v>0.10967</v>
      </c>
      <c r="AD1260">
        <v>7</v>
      </c>
      <c r="AE1260">
        <v>7</v>
      </c>
      <c r="AF1260">
        <v>0.19037999999999999</v>
      </c>
      <c r="AG1260">
        <v>2.9482999999999999E-2</v>
      </c>
      <c r="AH1260">
        <v>0.16089999999999999</v>
      </c>
      <c r="AI1260">
        <v>7</v>
      </c>
      <c r="AJ1260">
        <v>0</v>
      </c>
      <c r="AK1260">
        <v>6</v>
      </c>
      <c r="AL1260">
        <v>0</v>
      </c>
      <c r="AM1260">
        <v>0</v>
      </c>
      <c r="AN1260">
        <v>1</v>
      </c>
      <c r="AO1260">
        <v>0.68576999999999999</v>
      </c>
      <c r="AP1260">
        <v>1</v>
      </c>
      <c r="AQ1260">
        <v>1</v>
      </c>
      <c r="AR1260" t="s">
        <v>95</v>
      </c>
      <c r="AS1260" t="s">
        <v>95</v>
      </c>
      <c r="AT1260" t="s">
        <v>95</v>
      </c>
      <c r="AU1260" t="s">
        <v>95</v>
      </c>
      <c r="AV1260" t="s">
        <v>95</v>
      </c>
      <c r="AW1260" t="s">
        <v>95</v>
      </c>
      <c r="AX1260" t="s">
        <v>94</v>
      </c>
      <c r="AY1260" t="s">
        <v>94</v>
      </c>
      <c r="AZ1260" t="s">
        <v>95</v>
      </c>
      <c r="BA1260" t="s">
        <v>94</v>
      </c>
      <c r="BB1260" t="s">
        <v>94</v>
      </c>
      <c r="BC1260" t="s">
        <v>95</v>
      </c>
      <c r="BD1260" t="s">
        <v>95</v>
      </c>
      <c r="BI1260">
        <v>0</v>
      </c>
      <c r="BK1260" t="s">
        <v>138</v>
      </c>
      <c r="BL1260">
        <v>1</v>
      </c>
      <c r="BM1260">
        <v>1</v>
      </c>
      <c r="BN1260">
        <v>0</v>
      </c>
      <c r="BO1260">
        <v>0</v>
      </c>
      <c r="BP1260">
        <v>0</v>
      </c>
      <c r="BQ1260">
        <v>0</v>
      </c>
      <c r="BY1260">
        <v>1395</v>
      </c>
      <c r="CG1260" s="4">
        <v>1</v>
      </c>
      <c r="CH1260" s="4">
        <v>1</v>
      </c>
      <c r="CI1260" s="5">
        <v>0</v>
      </c>
      <c r="CJ1260" s="5">
        <v>0</v>
      </c>
      <c r="CK1260" s="5">
        <v>0</v>
      </c>
      <c r="CL1260" s="5">
        <v>0</v>
      </c>
    </row>
    <row r="1261" spans="1:91" hidden="1" x14ac:dyDescent="0.2">
      <c r="A1261" t="s">
        <v>2083</v>
      </c>
      <c r="B1261" t="s">
        <v>2039</v>
      </c>
      <c r="C1261" t="s">
        <v>2079</v>
      </c>
      <c r="D1261">
        <v>1.1000000000000001</v>
      </c>
      <c r="E1261" t="s">
        <v>169</v>
      </c>
      <c r="F1261" t="s">
        <v>2052</v>
      </c>
      <c r="G1261" t="s">
        <v>107</v>
      </c>
      <c r="H1261" t="s">
        <v>2042</v>
      </c>
      <c r="I1261">
        <v>0.82806000000000002</v>
      </c>
      <c r="J1261">
        <v>5.6728999999999998E-3</v>
      </c>
      <c r="K1261">
        <v>5.0500000000000003E-2</v>
      </c>
      <c r="L1261">
        <v>2013</v>
      </c>
      <c r="M1261">
        <v>5.3068999999999997</v>
      </c>
      <c r="N1261">
        <v>0.68059000000000003</v>
      </c>
      <c r="O1261">
        <v>1554</v>
      </c>
      <c r="P1261" s="1">
        <v>157610</v>
      </c>
      <c r="Q1261">
        <v>-101.31</v>
      </c>
      <c r="R1261">
        <v>0.79483999999999999</v>
      </c>
      <c r="S1261">
        <v>0.72645999999999999</v>
      </c>
      <c r="T1261">
        <v>0.10897</v>
      </c>
      <c r="U1261">
        <v>8.1987000000000004E-2</v>
      </c>
      <c r="V1261">
        <v>-4.3197999999999999</v>
      </c>
      <c r="W1261">
        <v>-5.3837999999999999</v>
      </c>
      <c r="X1261">
        <v>0.55491000000000001</v>
      </c>
      <c r="Y1261">
        <v>0.50004000000000004</v>
      </c>
      <c r="Z1261">
        <v>0.61684000000000005</v>
      </c>
      <c r="AA1261">
        <v>0.54020000000000001</v>
      </c>
      <c r="AB1261">
        <v>0.14892</v>
      </c>
      <c r="AC1261">
        <v>0.10712000000000001</v>
      </c>
      <c r="AD1261">
        <v>13</v>
      </c>
      <c r="AE1261">
        <v>13</v>
      </c>
      <c r="AF1261">
        <v>1.171</v>
      </c>
      <c r="AG1261">
        <v>0.13444</v>
      </c>
      <c r="AH1261">
        <v>1.0366</v>
      </c>
      <c r="AI1261">
        <v>13</v>
      </c>
      <c r="AJ1261">
        <v>7</v>
      </c>
      <c r="AK1261">
        <v>12</v>
      </c>
      <c r="AL1261">
        <v>1</v>
      </c>
      <c r="AM1261">
        <v>0</v>
      </c>
      <c r="AN1261">
        <v>1</v>
      </c>
      <c r="AO1261">
        <v>0.90397000000000005</v>
      </c>
      <c r="AP1261">
        <v>1</v>
      </c>
      <c r="AQ1261">
        <v>1</v>
      </c>
      <c r="AR1261" t="s">
        <v>95</v>
      </c>
      <c r="AS1261" t="s">
        <v>95</v>
      </c>
      <c r="AT1261" t="s">
        <v>95</v>
      </c>
      <c r="AU1261" t="s">
        <v>95</v>
      </c>
      <c r="AV1261" t="s">
        <v>95</v>
      </c>
      <c r="AW1261" t="s">
        <v>95</v>
      </c>
      <c r="AX1261" t="s">
        <v>95</v>
      </c>
      <c r="AY1261" t="s">
        <v>95</v>
      </c>
      <c r="AZ1261" t="s">
        <v>95</v>
      </c>
      <c r="BA1261" t="s">
        <v>95</v>
      </c>
      <c r="BB1261" t="s">
        <v>95</v>
      </c>
      <c r="BC1261" t="s">
        <v>95</v>
      </c>
      <c r="BD1261" t="s">
        <v>95</v>
      </c>
      <c r="BI1261">
        <v>0</v>
      </c>
      <c r="BJ1261" t="s">
        <v>108</v>
      </c>
      <c r="BK1261" t="s">
        <v>109</v>
      </c>
      <c r="BL1261">
        <v>1</v>
      </c>
      <c r="BM1261">
        <v>1</v>
      </c>
      <c r="BN1261">
        <v>0</v>
      </c>
      <c r="BO1261">
        <v>1</v>
      </c>
      <c r="BP1261">
        <v>0</v>
      </c>
      <c r="BQ1261">
        <v>0</v>
      </c>
      <c r="BY1261">
        <v>1397</v>
      </c>
      <c r="CG1261" s="4">
        <v>1</v>
      </c>
      <c r="CH1261" s="4">
        <v>1</v>
      </c>
      <c r="CI1261" s="5">
        <v>0</v>
      </c>
      <c r="CJ1261" s="5">
        <v>1</v>
      </c>
      <c r="CK1261" s="5">
        <v>0</v>
      </c>
      <c r="CL1261" s="5">
        <v>0</v>
      </c>
    </row>
    <row r="1262" spans="1:91" hidden="1" x14ac:dyDescent="0.2">
      <c r="A1262" t="s">
        <v>2084</v>
      </c>
      <c r="B1262" t="s">
        <v>2039</v>
      </c>
      <c r="C1262" t="s">
        <v>2079</v>
      </c>
      <c r="D1262">
        <v>3.2</v>
      </c>
      <c r="E1262" t="s">
        <v>505</v>
      </c>
      <c r="F1262" t="s">
        <v>2054</v>
      </c>
      <c r="G1262" t="s">
        <v>92</v>
      </c>
      <c r="H1262" t="s">
        <v>2042</v>
      </c>
      <c r="I1262">
        <v>0.81535999999999997</v>
      </c>
      <c r="J1262">
        <v>4.5735999999999997E-3</v>
      </c>
      <c r="K1262">
        <v>3.8698000000000003E-2</v>
      </c>
      <c r="L1262">
        <v>2012.4</v>
      </c>
      <c r="M1262">
        <v>5.3895999999999997</v>
      </c>
      <c r="N1262">
        <v>0.57759000000000005</v>
      </c>
      <c r="O1262">
        <v>1554.3</v>
      </c>
      <c r="P1262" s="1">
        <v>157580</v>
      </c>
      <c r="Q1262">
        <v>-77.567999999999998</v>
      </c>
      <c r="R1262">
        <v>0.70264000000000004</v>
      </c>
      <c r="S1262">
        <v>0.60351999999999995</v>
      </c>
      <c r="T1262">
        <v>0.11121</v>
      </c>
      <c r="U1262">
        <v>8.1005999999999995E-2</v>
      </c>
      <c r="V1262">
        <v>-4.7972999999999999</v>
      </c>
      <c r="W1262">
        <v>-5.9566999999999997</v>
      </c>
      <c r="X1262">
        <v>0.49104999999999999</v>
      </c>
      <c r="Y1262">
        <v>0.44668999999999998</v>
      </c>
      <c r="Z1262">
        <v>0.50405</v>
      </c>
      <c r="AA1262">
        <v>0.40487000000000001</v>
      </c>
      <c r="AB1262">
        <v>0.14362</v>
      </c>
      <c r="AC1262">
        <v>9.7587999999999994E-2</v>
      </c>
      <c r="AD1262">
        <v>13</v>
      </c>
      <c r="AE1262">
        <v>13</v>
      </c>
      <c r="AF1262">
        <v>1.3002</v>
      </c>
      <c r="AG1262">
        <v>8.3104999999999998E-2</v>
      </c>
      <c r="AH1262">
        <v>1.2171000000000001</v>
      </c>
      <c r="AI1262">
        <v>13</v>
      </c>
      <c r="AJ1262">
        <v>7</v>
      </c>
      <c r="AK1262">
        <v>12</v>
      </c>
      <c r="AL1262">
        <v>1</v>
      </c>
      <c r="AM1262">
        <v>0</v>
      </c>
      <c r="AN1262">
        <v>1</v>
      </c>
      <c r="AO1262">
        <v>0.89239999999999997</v>
      </c>
      <c r="AP1262">
        <v>1</v>
      </c>
      <c r="AQ1262">
        <v>1</v>
      </c>
      <c r="AR1262" t="s">
        <v>95</v>
      </c>
      <c r="AS1262" t="s">
        <v>95</v>
      </c>
      <c r="AT1262" t="s">
        <v>95</v>
      </c>
      <c r="AU1262" t="s">
        <v>95</v>
      </c>
      <c r="AV1262" t="s">
        <v>95</v>
      </c>
      <c r="AW1262" t="s">
        <v>95</v>
      </c>
      <c r="AX1262" t="s">
        <v>95</v>
      </c>
      <c r="AY1262" t="s">
        <v>95</v>
      </c>
      <c r="AZ1262" t="s">
        <v>95</v>
      </c>
      <c r="BA1262" t="s">
        <v>95</v>
      </c>
      <c r="BB1262" t="s">
        <v>95</v>
      </c>
      <c r="BC1262" t="s">
        <v>95</v>
      </c>
      <c r="BD1262" t="s">
        <v>95</v>
      </c>
      <c r="BE1262">
        <v>2</v>
      </c>
      <c r="BG1262" t="s">
        <v>2043</v>
      </c>
      <c r="BI1262">
        <v>0</v>
      </c>
      <c r="BL1262">
        <v>1</v>
      </c>
      <c r="BM1262">
        <v>1</v>
      </c>
      <c r="BN1262">
        <v>0</v>
      </c>
      <c r="BO1262">
        <v>0</v>
      </c>
      <c r="BP1262">
        <v>0</v>
      </c>
      <c r="BQ1262">
        <v>0</v>
      </c>
      <c r="BY1262">
        <v>1385</v>
      </c>
      <c r="CG1262" s="4">
        <v>1</v>
      </c>
      <c r="CH1262" s="4">
        <v>1</v>
      </c>
      <c r="CI1262" s="5">
        <v>0</v>
      </c>
      <c r="CJ1262" s="5">
        <v>0</v>
      </c>
      <c r="CK1262" s="5">
        <v>0</v>
      </c>
      <c r="CL1262" s="5">
        <v>0</v>
      </c>
    </row>
    <row r="1263" spans="1:91" hidden="1" x14ac:dyDescent="0.2">
      <c r="A1263" t="s">
        <v>2085</v>
      </c>
      <c r="B1263" t="s">
        <v>2039</v>
      </c>
      <c r="C1263" t="s">
        <v>2079</v>
      </c>
      <c r="D1263">
        <v>3.2</v>
      </c>
      <c r="E1263" t="s">
        <v>505</v>
      </c>
      <c r="F1263" t="s">
        <v>2057</v>
      </c>
      <c r="G1263" t="s">
        <v>92</v>
      </c>
      <c r="H1263" t="s">
        <v>2042</v>
      </c>
      <c r="I1263">
        <v>0.93922000000000005</v>
      </c>
      <c r="J1263">
        <v>4.0470999999999997E-3</v>
      </c>
      <c r="K1263">
        <v>3.3033E-2</v>
      </c>
      <c r="L1263">
        <v>2012.2</v>
      </c>
      <c r="M1263">
        <v>4.6787999999999998</v>
      </c>
      <c r="N1263">
        <v>0.51548000000000005</v>
      </c>
      <c r="O1263">
        <v>1554.5</v>
      </c>
      <c r="P1263" s="1">
        <v>157560</v>
      </c>
      <c r="Q1263">
        <v>-66.188999999999993</v>
      </c>
      <c r="R1263">
        <v>0.66146000000000005</v>
      </c>
      <c r="S1263">
        <v>0.54861000000000004</v>
      </c>
      <c r="T1263">
        <v>0.11033999999999999</v>
      </c>
      <c r="U1263">
        <v>7.4134000000000005E-2</v>
      </c>
      <c r="V1263">
        <v>-4.5747</v>
      </c>
      <c r="W1263">
        <v>-5.6897000000000002</v>
      </c>
      <c r="X1263">
        <v>0.44775999999999999</v>
      </c>
      <c r="Y1263">
        <v>0.40561999999999998</v>
      </c>
      <c r="Z1263">
        <v>0.42476999999999998</v>
      </c>
      <c r="AA1263">
        <v>0.30973000000000001</v>
      </c>
      <c r="AB1263">
        <v>0.14383000000000001</v>
      </c>
      <c r="AC1263">
        <v>0.10378999999999999</v>
      </c>
      <c r="AD1263">
        <v>13</v>
      </c>
      <c r="AE1263">
        <v>13</v>
      </c>
      <c r="AF1263">
        <v>1.3909</v>
      </c>
      <c r="AG1263">
        <v>0.10864</v>
      </c>
      <c r="AH1263">
        <v>1.2823</v>
      </c>
      <c r="AI1263">
        <v>13</v>
      </c>
      <c r="AJ1263">
        <v>7</v>
      </c>
      <c r="AK1263">
        <v>12</v>
      </c>
      <c r="AL1263">
        <v>1</v>
      </c>
      <c r="AM1263">
        <v>0</v>
      </c>
      <c r="AN1263">
        <v>1</v>
      </c>
      <c r="AO1263">
        <v>0.88749999999999996</v>
      </c>
      <c r="AP1263">
        <v>1</v>
      </c>
      <c r="AQ1263">
        <v>1</v>
      </c>
      <c r="AR1263" t="s">
        <v>94</v>
      </c>
      <c r="AS1263" t="s">
        <v>95</v>
      </c>
      <c r="AT1263" t="s">
        <v>95</v>
      </c>
      <c r="AU1263" t="s">
        <v>95</v>
      </c>
      <c r="AV1263" t="s">
        <v>95</v>
      </c>
      <c r="AW1263" t="s">
        <v>95</v>
      </c>
      <c r="AX1263" t="s">
        <v>95</v>
      </c>
      <c r="AY1263" t="s">
        <v>95</v>
      </c>
      <c r="AZ1263" t="s">
        <v>95</v>
      </c>
      <c r="BA1263" t="s">
        <v>94</v>
      </c>
      <c r="BB1263" t="s">
        <v>95</v>
      </c>
      <c r="BC1263" t="s">
        <v>94</v>
      </c>
      <c r="BD1263" t="s">
        <v>95</v>
      </c>
      <c r="BE1263">
        <v>2</v>
      </c>
      <c r="BG1263" t="s">
        <v>2043</v>
      </c>
      <c r="BI1263">
        <v>0</v>
      </c>
      <c r="BL1263">
        <v>1</v>
      </c>
      <c r="BM1263">
        <v>1</v>
      </c>
      <c r="BN1263">
        <v>0</v>
      </c>
      <c r="BO1263">
        <v>0</v>
      </c>
      <c r="BP1263">
        <v>0</v>
      </c>
      <c r="BQ1263">
        <v>0</v>
      </c>
      <c r="BY1263">
        <v>1386</v>
      </c>
      <c r="CG1263" s="4">
        <v>1</v>
      </c>
      <c r="CH1263" s="4">
        <v>1</v>
      </c>
      <c r="CI1263" s="5">
        <v>0</v>
      </c>
      <c r="CJ1263" s="5">
        <v>0</v>
      </c>
      <c r="CK1263" s="5">
        <v>0</v>
      </c>
      <c r="CL1263" s="5">
        <v>0</v>
      </c>
    </row>
    <row r="1264" spans="1:91" hidden="1" x14ac:dyDescent="0.2">
      <c r="A1264" t="s">
        <v>2086</v>
      </c>
      <c r="B1264" t="s">
        <v>2039</v>
      </c>
      <c r="C1264" t="s">
        <v>2079</v>
      </c>
      <c r="D1264">
        <v>3.2</v>
      </c>
      <c r="E1264" t="s">
        <v>505</v>
      </c>
      <c r="F1264" t="s">
        <v>2060</v>
      </c>
      <c r="G1264" t="s">
        <v>92</v>
      </c>
      <c r="H1264" t="s">
        <v>2042</v>
      </c>
      <c r="I1264">
        <v>1.1188</v>
      </c>
      <c r="J1264">
        <v>5.3788000000000002E-2</v>
      </c>
      <c r="K1264">
        <v>2.1148E-2</v>
      </c>
      <c r="L1264">
        <v>2011.8</v>
      </c>
      <c r="M1264">
        <v>3.9278</v>
      </c>
      <c r="N1264">
        <v>0.39150000000000001</v>
      </c>
      <c r="O1264">
        <v>0.74038000000000004</v>
      </c>
      <c r="P1264">
        <v>2031.8</v>
      </c>
      <c r="Q1264">
        <v>-42.314</v>
      </c>
      <c r="R1264">
        <v>0.51519000000000004</v>
      </c>
      <c r="S1264">
        <v>0.35358000000000001</v>
      </c>
      <c r="T1264">
        <v>0.11168</v>
      </c>
      <c r="U1264">
        <v>8.1867999999999996E-2</v>
      </c>
      <c r="V1264">
        <v>0.19875000000000001</v>
      </c>
      <c r="W1264">
        <v>3.85E-2</v>
      </c>
      <c r="X1264">
        <v>0.14357</v>
      </c>
      <c r="Y1264">
        <v>0.10316</v>
      </c>
      <c r="Z1264">
        <v>0.24340999999999999</v>
      </c>
      <c r="AA1264">
        <v>9.2089000000000004E-2</v>
      </c>
      <c r="AB1264">
        <v>0.13951</v>
      </c>
      <c r="AC1264">
        <v>0.10403</v>
      </c>
      <c r="AD1264">
        <v>13</v>
      </c>
      <c r="AE1264">
        <v>13</v>
      </c>
      <c r="AF1264">
        <v>1.6194</v>
      </c>
      <c r="AG1264">
        <v>7.4074000000000001E-2</v>
      </c>
      <c r="AH1264">
        <v>1.5452999999999999</v>
      </c>
      <c r="AI1264">
        <v>13</v>
      </c>
      <c r="AJ1264">
        <v>7</v>
      </c>
      <c r="AK1264">
        <v>12</v>
      </c>
      <c r="AL1264">
        <v>1</v>
      </c>
      <c r="AM1264">
        <v>0</v>
      </c>
      <c r="AN1264">
        <v>1</v>
      </c>
      <c r="AO1264">
        <v>0.86821000000000004</v>
      </c>
      <c r="AP1264">
        <v>1</v>
      </c>
      <c r="AQ1264">
        <v>1</v>
      </c>
      <c r="AR1264" t="s">
        <v>94</v>
      </c>
      <c r="AS1264" t="s">
        <v>95</v>
      </c>
      <c r="AT1264" t="s">
        <v>95</v>
      </c>
      <c r="AU1264" t="s">
        <v>95</v>
      </c>
      <c r="AV1264" t="s">
        <v>95</v>
      </c>
      <c r="AW1264" t="s">
        <v>95</v>
      </c>
      <c r="AX1264" t="s">
        <v>95</v>
      </c>
      <c r="AY1264" t="s">
        <v>95</v>
      </c>
      <c r="AZ1264" t="s">
        <v>94</v>
      </c>
      <c r="BA1264" t="s">
        <v>94</v>
      </c>
      <c r="BB1264" t="s">
        <v>94</v>
      </c>
      <c r="BC1264" t="s">
        <v>94</v>
      </c>
      <c r="BD1264" t="s">
        <v>94</v>
      </c>
      <c r="BE1264">
        <v>2</v>
      </c>
      <c r="BG1264" t="s">
        <v>2043</v>
      </c>
      <c r="BI1264">
        <v>0</v>
      </c>
      <c r="BL1264">
        <v>1</v>
      </c>
      <c r="BM1264">
        <v>1</v>
      </c>
      <c r="BN1264">
        <v>0</v>
      </c>
      <c r="BO1264">
        <v>0</v>
      </c>
      <c r="BP1264">
        <v>0</v>
      </c>
      <c r="BQ1264">
        <v>0</v>
      </c>
      <c r="BY1264">
        <v>1387</v>
      </c>
      <c r="CG1264" s="4">
        <v>1</v>
      </c>
      <c r="CH1264" s="4">
        <v>1</v>
      </c>
      <c r="CI1264" s="5">
        <v>0</v>
      </c>
      <c r="CJ1264" s="5">
        <v>0</v>
      </c>
      <c r="CK1264" s="5">
        <v>0</v>
      </c>
      <c r="CL1264" s="5">
        <v>0</v>
      </c>
    </row>
    <row r="1265" spans="1:91" hidden="1" x14ac:dyDescent="0.2">
      <c r="A1265" t="s">
        <v>2087</v>
      </c>
      <c r="B1265" t="s">
        <v>2039</v>
      </c>
      <c r="C1265" t="s">
        <v>2079</v>
      </c>
      <c r="D1265">
        <v>3.2</v>
      </c>
      <c r="E1265" t="s">
        <v>505</v>
      </c>
      <c r="F1265" t="s">
        <v>2062</v>
      </c>
      <c r="G1265" t="s">
        <v>92</v>
      </c>
      <c r="H1265" t="s">
        <v>2042</v>
      </c>
      <c r="I1265">
        <v>1.1202000000000001</v>
      </c>
      <c r="J1265">
        <v>2.6462E-3</v>
      </c>
      <c r="K1265">
        <v>1.7967E-2</v>
      </c>
      <c r="L1265">
        <v>2011.7</v>
      </c>
      <c r="M1265">
        <v>3.9230999999999998</v>
      </c>
      <c r="N1265">
        <v>0.37314999999999998</v>
      </c>
      <c r="O1265">
        <v>1554.9</v>
      </c>
      <c r="P1265" s="1">
        <v>157520</v>
      </c>
      <c r="Q1265">
        <v>-35.914000000000001</v>
      </c>
      <c r="R1265">
        <v>0.46106000000000003</v>
      </c>
      <c r="S1265">
        <v>0.28142</v>
      </c>
      <c r="T1265">
        <v>0.11572</v>
      </c>
      <c r="U1265">
        <v>8.2798999999999998E-2</v>
      </c>
      <c r="V1265">
        <v>-3.7949000000000002</v>
      </c>
      <c r="W1265">
        <v>-4.7538999999999998</v>
      </c>
      <c r="X1265">
        <v>0.34516999999999998</v>
      </c>
      <c r="Y1265">
        <v>0.30708000000000002</v>
      </c>
      <c r="Z1265">
        <v>0.18187999999999999</v>
      </c>
      <c r="AA1265">
        <v>1.8259000000000001E-2</v>
      </c>
      <c r="AB1265">
        <v>0.14258000000000001</v>
      </c>
      <c r="AC1265">
        <v>0.10084</v>
      </c>
      <c r="AD1265">
        <v>13</v>
      </c>
      <c r="AE1265">
        <v>13</v>
      </c>
      <c r="AF1265">
        <v>1.7123999999999999</v>
      </c>
      <c r="AG1265">
        <v>0.10718999999999999</v>
      </c>
      <c r="AH1265">
        <v>1.6052</v>
      </c>
      <c r="AI1265">
        <v>13</v>
      </c>
      <c r="AJ1265">
        <v>7</v>
      </c>
      <c r="AK1265">
        <v>12</v>
      </c>
      <c r="AL1265">
        <v>1</v>
      </c>
      <c r="AM1265">
        <v>0</v>
      </c>
      <c r="AN1265">
        <v>1</v>
      </c>
      <c r="AO1265">
        <v>0.85267999999999999</v>
      </c>
      <c r="AP1265">
        <v>1</v>
      </c>
      <c r="AQ1265">
        <v>1</v>
      </c>
      <c r="AR1265" t="s">
        <v>94</v>
      </c>
      <c r="AS1265" t="s">
        <v>95</v>
      </c>
      <c r="AT1265" t="s">
        <v>95</v>
      </c>
      <c r="AU1265" t="s">
        <v>95</v>
      </c>
      <c r="AV1265" t="s">
        <v>95</v>
      </c>
      <c r="AW1265" t="s">
        <v>95</v>
      </c>
      <c r="AX1265" t="s">
        <v>95</v>
      </c>
      <c r="AY1265" t="s">
        <v>95</v>
      </c>
      <c r="AZ1265" t="s">
        <v>94</v>
      </c>
      <c r="BA1265" t="s">
        <v>94</v>
      </c>
      <c r="BB1265" t="s">
        <v>94</v>
      </c>
      <c r="BC1265" t="s">
        <v>94</v>
      </c>
      <c r="BD1265" t="s">
        <v>94</v>
      </c>
      <c r="BE1265">
        <v>3</v>
      </c>
      <c r="BG1265" t="s">
        <v>2043</v>
      </c>
      <c r="BI1265">
        <v>0</v>
      </c>
      <c r="BL1265">
        <v>1</v>
      </c>
      <c r="BM1265">
        <v>1</v>
      </c>
      <c r="BN1265">
        <v>0</v>
      </c>
      <c r="BO1265">
        <v>0</v>
      </c>
      <c r="BP1265">
        <v>0</v>
      </c>
      <c r="BQ1265">
        <v>0</v>
      </c>
      <c r="BY1265">
        <v>1390</v>
      </c>
      <c r="CG1265" s="4">
        <v>1</v>
      </c>
      <c r="CH1265" s="4">
        <v>1</v>
      </c>
      <c r="CI1265" s="5">
        <v>0</v>
      </c>
      <c r="CJ1265" s="5">
        <v>0</v>
      </c>
      <c r="CK1265" s="5">
        <v>0</v>
      </c>
      <c r="CL1265" s="5">
        <v>1</v>
      </c>
      <c r="CM1265" s="12" t="s">
        <v>3457</v>
      </c>
    </row>
    <row r="1266" spans="1:91" hidden="1" x14ac:dyDescent="0.2">
      <c r="A1266" t="s">
        <v>2088</v>
      </c>
      <c r="B1266" t="s">
        <v>2039</v>
      </c>
      <c r="C1266" t="s">
        <v>2079</v>
      </c>
      <c r="D1266">
        <v>4.0999999999999996</v>
      </c>
      <c r="E1266" t="s">
        <v>129</v>
      </c>
      <c r="F1266" t="s">
        <v>130</v>
      </c>
      <c r="G1266" t="s">
        <v>131</v>
      </c>
      <c r="H1266" t="s">
        <v>2042</v>
      </c>
      <c r="I1266">
        <v>0.18362000000000001</v>
      </c>
      <c r="J1266">
        <v>0.18362000000000001</v>
      </c>
      <c r="K1266">
        <v>3.4060999999999999</v>
      </c>
      <c r="L1266">
        <v>2078.9</v>
      </c>
      <c r="M1266">
        <v>23.931999999999999</v>
      </c>
      <c r="N1266" s="1">
        <v>2354900</v>
      </c>
      <c r="O1266">
        <v>7.7987000000000001E-2</v>
      </c>
      <c r="P1266">
        <v>1985.1</v>
      </c>
      <c r="Q1266">
        <v>-6830.4</v>
      </c>
      <c r="R1266">
        <v>0.55810000000000004</v>
      </c>
      <c r="S1266">
        <v>0.48010999999999998</v>
      </c>
      <c r="T1266">
        <v>22.428999999999998</v>
      </c>
      <c r="U1266">
        <v>14.829000000000001</v>
      </c>
      <c r="V1266">
        <v>0.55810000000000004</v>
      </c>
      <c r="W1266">
        <v>0.50900000000000001</v>
      </c>
      <c r="X1266">
        <v>22.428999999999998</v>
      </c>
      <c r="Y1266">
        <v>14.829000000000001</v>
      </c>
      <c r="Z1266">
        <v>0.37368000000000001</v>
      </c>
      <c r="AA1266">
        <v>0.30409000000000003</v>
      </c>
      <c r="AB1266">
        <v>26.702000000000002</v>
      </c>
      <c r="AC1266">
        <v>20.495999999999999</v>
      </c>
      <c r="AD1266">
        <v>21</v>
      </c>
      <c r="AE1266">
        <v>12</v>
      </c>
      <c r="AF1266" s="1">
        <v>4.2463999999999999E-5</v>
      </c>
      <c r="AG1266" s="1">
        <v>4.0973999999999999E-6</v>
      </c>
      <c r="AH1266" s="1">
        <v>3.8365999999999998E-5</v>
      </c>
      <c r="AI1266">
        <v>20</v>
      </c>
      <c r="AJ1266">
        <v>0</v>
      </c>
      <c r="AK1266">
        <v>11</v>
      </c>
      <c r="AL1266">
        <v>0</v>
      </c>
      <c r="AM1266">
        <v>1</v>
      </c>
      <c r="AN1266">
        <v>1</v>
      </c>
      <c r="AO1266">
        <v>0.60785999999999996</v>
      </c>
      <c r="AP1266">
        <v>0</v>
      </c>
      <c r="AQ1266">
        <v>1</v>
      </c>
      <c r="AR1266" t="s">
        <v>94</v>
      </c>
      <c r="AS1266" t="s">
        <v>95</v>
      </c>
      <c r="AT1266" t="s">
        <v>95</v>
      </c>
      <c r="AU1266" t="s">
        <v>94</v>
      </c>
      <c r="AV1266" t="s">
        <v>94</v>
      </c>
      <c r="AW1266" t="s">
        <v>94</v>
      </c>
      <c r="AX1266" t="s">
        <v>94</v>
      </c>
      <c r="AY1266" t="s">
        <v>94</v>
      </c>
      <c r="AZ1266" t="s">
        <v>95</v>
      </c>
      <c r="BA1266" t="s">
        <v>94</v>
      </c>
      <c r="BB1266" t="s">
        <v>94</v>
      </c>
      <c r="BC1266" t="s">
        <v>94</v>
      </c>
      <c r="BD1266" t="s">
        <v>94</v>
      </c>
      <c r="BH1266" t="s">
        <v>2089</v>
      </c>
      <c r="BI1266">
        <v>0</v>
      </c>
      <c r="BJ1266" t="s">
        <v>132</v>
      </c>
      <c r="BK1266" t="s">
        <v>133</v>
      </c>
      <c r="BL1266">
        <v>0</v>
      </c>
      <c r="BM1266">
        <v>1</v>
      </c>
      <c r="BN1266">
        <v>0</v>
      </c>
      <c r="BO1266">
        <v>0</v>
      </c>
      <c r="BP1266">
        <v>0</v>
      </c>
      <c r="BQ1266">
        <v>0</v>
      </c>
      <c r="BY1266">
        <v>1398</v>
      </c>
      <c r="CG1266" s="4">
        <v>0</v>
      </c>
      <c r="CH1266" s="4">
        <v>1</v>
      </c>
      <c r="CI1266" s="5">
        <v>0</v>
      </c>
      <c r="CJ1266" s="5">
        <v>0</v>
      </c>
      <c r="CK1266" s="5">
        <v>0</v>
      </c>
      <c r="CL1266" s="5">
        <v>0</v>
      </c>
    </row>
    <row r="1267" spans="1:91" x14ac:dyDescent="0.2">
      <c r="A1267" t="s">
        <v>2090</v>
      </c>
      <c r="B1267" t="s">
        <v>2039</v>
      </c>
      <c r="C1267" t="s">
        <v>2079</v>
      </c>
      <c r="D1267">
        <v>4.0999999999999996</v>
      </c>
      <c r="E1267" t="s">
        <v>129</v>
      </c>
      <c r="F1267" t="s">
        <v>135</v>
      </c>
      <c r="G1267" t="s">
        <v>136</v>
      </c>
      <c r="H1267" t="s">
        <v>2042</v>
      </c>
      <c r="I1267">
        <v>0.18362000000000001</v>
      </c>
      <c r="J1267">
        <v>0.18362000000000001</v>
      </c>
      <c r="K1267">
        <v>3.4060999999999999</v>
      </c>
      <c r="L1267">
        <v>2078.9</v>
      </c>
      <c r="M1267">
        <v>23.931999999999999</v>
      </c>
      <c r="N1267" s="1">
        <v>2354900</v>
      </c>
      <c r="O1267">
        <v>7.7987000000000001E-2</v>
      </c>
      <c r="P1267">
        <v>1985.1</v>
      </c>
      <c r="Q1267">
        <v>-6830.4</v>
      </c>
      <c r="R1267">
        <v>0.55810000000000004</v>
      </c>
      <c r="S1267">
        <v>0.48010999999999998</v>
      </c>
      <c r="T1267">
        <v>22.428999999999998</v>
      </c>
      <c r="U1267">
        <v>14.829000000000001</v>
      </c>
      <c r="V1267">
        <v>0.55810000000000004</v>
      </c>
      <c r="W1267">
        <v>0.50900000000000001</v>
      </c>
      <c r="X1267">
        <v>22.428999999999998</v>
      </c>
      <c r="Y1267">
        <v>14.829000000000001</v>
      </c>
      <c r="Z1267">
        <v>0.37368000000000001</v>
      </c>
      <c r="AA1267">
        <v>0.30409000000000003</v>
      </c>
      <c r="AB1267">
        <v>26.702000000000002</v>
      </c>
      <c r="AC1267">
        <v>20.495999999999999</v>
      </c>
      <c r="AD1267">
        <v>21</v>
      </c>
      <c r="AE1267">
        <v>12</v>
      </c>
      <c r="AF1267" s="1">
        <v>4.2463999999999999E-5</v>
      </c>
      <c r="AG1267" s="1">
        <v>4.0973999999999999E-6</v>
      </c>
      <c r="AH1267" s="1">
        <v>3.8365999999999998E-5</v>
      </c>
      <c r="AI1267">
        <v>20</v>
      </c>
      <c r="AJ1267">
        <v>0</v>
      </c>
      <c r="AK1267">
        <v>11</v>
      </c>
      <c r="AL1267">
        <v>0</v>
      </c>
      <c r="AM1267">
        <v>1</v>
      </c>
      <c r="AN1267">
        <v>1</v>
      </c>
      <c r="AO1267">
        <v>0.60785999999999996</v>
      </c>
      <c r="AP1267">
        <v>0</v>
      </c>
      <c r="AQ1267">
        <v>1</v>
      </c>
      <c r="AR1267" t="s">
        <v>94</v>
      </c>
      <c r="AS1267" t="s">
        <v>95</v>
      </c>
      <c r="AT1267" t="s">
        <v>95</v>
      </c>
      <c r="AU1267" t="s">
        <v>94</v>
      </c>
      <c r="AV1267" t="s">
        <v>94</v>
      </c>
      <c r="AW1267" t="s">
        <v>94</v>
      </c>
      <c r="AX1267" t="s">
        <v>94</v>
      </c>
      <c r="AY1267" t="s">
        <v>94</v>
      </c>
      <c r="AZ1267" t="s">
        <v>95</v>
      </c>
      <c r="BA1267" t="s">
        <v>94</v>
      </c>
      <c r="BB1267" t="s">
        <v>94</v>
      </c>
      <c r="BC1267" t="s">
        <v>94</v>
      </c>
      <c r="BD1267" t="s">
        <v>94</v>
      </c>
      <c r="BH1267" t="s">
        <v>2089</v>
      </c>
      <c r="BI1267">
        <v>0</v>
      </c>
      <c r="BJ1267" t="s">
        <v>137</v>
      </c>
      <c r="BK1267" t="s">
        <v>138</v>
      </c>
      <c r="BL1267">
        <v>0</v>
      </c>
      <c r="BM1267">
        <v>1</v>
      </c>
      <c r="BN1267">
        <v>0</v>
      </c>
      <c r="BO1267">
        <v>0</v>
      </c>
      <c r="BP1267">
        <v>1</v>
      </c>
      <c r="BQ1267">
        <v>1</v>
      </c>
      <c r="BY1267">
        <v>1399</v>
      </c>
      <c r="CG1267" s="4">
        <v>0</v>
      </c>
      <c r="CH1267" s="4">
        <v>1</v>
      </c>
      <c r="CI1267" s="5">
        <v>0</v>
      </c>
      <c r="CJ1267" s="5">
        <v>0</v>
      </c>
      <c r="CK1267" s="5">
        <v>1</v>
      </c>
      <c r="CL1267" s="5">
        <v>1</v>
      </c>
    </row>
    <row r="1268" spans="1:91" hidden="1" x14ac:dyDescent="0.2">
      <c r="A1268" t="s">
        <v>2091</v>
      </c>
      <c r="B1268" t="s">
        <v>2039</v>
      </c>
      <c r="C1268" t="s">
        <v>2092</v>
      </c>
      <c r="D1268">
        <v>1.1000000000000001</v>
      </c>
      <c r="E1268" t="s">
        <v>169</v>
      </c>
      <c r="F1268" t="s">
        <v>2041</v>
      </c>
      <c r="G1268" t="s">
        <v>92</v>
      </c>
      <c r="H1268" t="s">
        <v>2042</v>
      </c>
      <c r="I1268">
        <v>3.6703999999999999</v>
      </c>
      <c r="J1268">
        <v>1.3186000000000001E-3</v>
      </c>
      <c r="K1268">
        <v>4.2966999999999997E-3</v>
      </c>
      <c r="L1268">
        <v>2010.7</v>
      </c>
      <c r="M1268">
        <v>1.1973</v>
      </c>
      <c r="N1268">
        <v>0.78598000000000001</v>
      </c>
      <c r="O1268">
        <v>1555.5</v>
      </c>
      <c r="P1268" s="1">
        <v>157460</v>
      </c>
      <c r="Q1268">
        <v>-7.9490999999999996</v>
      </c>
      <c r="R1268">
        <v>0.67400000000000004</v>
      </c>
      <c r="S1268">
        <v>0.56533</v>
      </c>
      <c r="T1268">
        <v>0.13650999999999999</v>
      </c>
      <c r="U1268">
        <v>0.11465</v>
      </c>
      <c r="V1268">
        <v>-8.8958999999999993</v>
      </c>
      <c r="W1268">
        <v>-10.875</v>
      </c>
      <c r="X1268">
        <v>0.75209000000000004</v>
      </c>
      <c r="Y1268">
        <v>0.71308000000000005</v>
      </c>
      <c r="Z1268">
        <v>4.5218999999999997E-3</v>
      </c>
      <c r="AA1268">
        <v>-0.19456999999999999</v>
      </c>
      <c r="AB1268">
        <v>0.23854</v>
      </c>
      <c r="AC1268">
        <v>0.19147</v>
      </c>
      <c r="AD1268">
        <v>13</v>
      </c>
      <c r="AE1268">
        <v>13</v>
      </c>
      <c r="AF1268">
        <v>1.2036</v>
      </c>
      <c r="AG1268">
        <v>8.1428E-2</v>
      </c>
      <c r="AH1268">
        <v>1.1222000000000001</v>
      </c>
      <c r="AI1268">
        <v>13</v>
      </c>
      <c r="AJ1268">
        <v>9</v>
      </c>
      <c r="AK1268">
        <v>12</v>
      </c>
      <c r="AL1268">
        <v>1</v>
      </c>
      <c r="AM1268">
        <v>0</v>
      </c>
      <c r="AN1268">
        <v>1</v>
      </c>
      <c r="AO1268">
        <v>0.95674999999999999</v>
      </c>
      <c r="AP1268">
        <v>1</v>
      </c>
      <c r="AQ1268">
        <v>1</v>
      </c>
      <c r="AR1268" t="s">
        <v>94</v>
      </c>
      <c r="AS1268" t="s">
        <v>95</v>
      </c>
      <c r="AT1268" t="s">
        <v>95</v>
      </c>
      <c r="AU1268" t="s">
        <v>95</v>
      </c>
      <c r="AV1268" t="s">
        <v>95</v>
      </c>
      <c r="AW1268" t="s">
        <v>95</v>
      </c>
      <c r="AX1268" t="s">
        <v>95</v>
      </c>
      <c r="AY1268" t="s">
        <v>95</v>
      </c>
      <c r="AZ1268" t="s">
        <v>94</v>
      </c>
      <c r="BA1268" t="s">
        <v>94</v>
      </c>
      <c r="BB1268" t="s">
        <v>94</v>
      </c>
      <c r="BC1268" t="s">
        <v>96</v>
      </c>
      <c r="BD1268" t="s">
        <v>94</v>
      </c>
      <c r="BE1268">
        <v>4</v>
      </c>
      <c r="BG1268" t="s">
        <v>2043</v>
      </c>
      <c r="BH1268" t="s">
        <v>2093</v>
      </c>
      <c r="BI1268">
        <v>0</v>
      </c>
      <c r="BK1268" t="s">
        <v>109</v>
      </c>
      <c r="BL1268">
        <v>0</v>
      </c>
      <c r="BM1268">
        <v>0</v>
      </c>
      <c r="BN1268">
        <v>0</v>
      </c>
      <c r="BO1268">
        <v>0</v>
      </c>
      <c r="BP1268">
        <v>0</v>
      </c>
      <c r="BQ1268">
        <v>0</v>
      </c>
      <c r="BY1268">
        <v>1403</v>
      </c>
      <c r="CG1268" s="4">
        <v>0</v>
      </c>
      <c r="CH1268" s="4">
        <v>0</v>
      </c>
      <c r="CI1268" s="5">
        <v>0</v>
      </c>
      <c r="CJ1268" s="5">
        <v>0</v>
      </c>
      <c r="CK1268" s="5">
        <v>0</v>
      </c>
      <c r="CL1268" s="5">
        <v>0</v>
      </c>
      <c r="CM1268" s="12" t="s">
        <v>3462</v>
      </c>
    </row>
    <row r="1269" spans="1:91" hidden="1" x14ac:dyDescent="0.2">
      <c r="A1269" t="s">
        <v>2094</v>
      </c>
      <c r="B1269" t="s">
        <v>2039</v>
      </c>
      <c r="C1269" t="s">
        <v>2092</v>
      </c>
      <c r="D1269">
        <v>1.1000000000000001</v>
      </c>
      <c r="E1269" t="s">
        <v>169</v>
      </c>
      <c r="F1269" t="s">
        <v>2045</v>
      </c>
      <c r="G1269" t="s">
        <v>92</v>
      </c>
      <c r="H1269" t="s">
        <v>2042</v>
      </c>
      <c r="I1269">
        <v>3.6705000000000001</v>
      </c>
      <c r="J1269">
        <v>1.838E-3</v>
      </c>
      <c r="K1269">
        <v>9.8791E-3</v>
      </c>
      <c r="L1269">
        <v>2010.6</v>
      </c>
      <c r="M1269">
        <v>1.1972</v>
      </c>
      <c r="N1269">
        <v>0.82886000000000004</v>
      </c>
      <c r="O1269">
        <v>1555.4</v>
      </c>
      <c r="P1269" s="1">
        <v>157470</v>
      </c>
      <c r="Q1269">
        <v>-19.158999999999999</v>
      </c>
      <c r="R1269">
        <v>0.77166000000000001</v>
      </c>
      <c r="S1269">
        <v>0.69554000000000005</v>
      </c>
      <c r="T1269">
        <v>0.10999</v>
      </c>
      <c r="U1269">
        <v>8.8230000000000003E-2</v>
      </c>
      <c r="V1269">
        <v>-10.811</v>
      </c>
      <c r="W1269">
        <v>-13.173999999999999</v>
      </c>
      <c r="X1269">
        <v>0.79107000000000005</v>
      </c>
      <c r="Y1269">
        <v>0.75685000000000002</v>
      </c>
      <c r="Z1269">
        <v>2.5788999999999999E-2</v>
      </c>
      <c r="AA1269">
        <v>-0.16905000000000001</v>
      </c>
      <c r="AB1269">
        <v>0.22719</v>
      </c>
      <c r="AC1269">
        <v>0.17296</v>
      </c>
      <c r="AD1269">
        <v>13</v>
      </c>
      <c r="AE1269">
        <v>13</v>
      </c>
      <c r="AF1269">
        <v>1.1460999999999999</v>
      </c>
      <c r="AG1269">
        <v>9.1691999999999996E-2</v>
      </c>
      <c r="AH1269">
        <v>1.0545</v>
      </c>
      <c r="AI1269">
        <v>13</v>
      </c>
      <c r="AJ1269">
        <v>7</v>
      </c>
      <c r="AK1269">
        <v>12</v>
      </c>
      <c r="AL1269">
        <v>1</v>
      </c>
      <c r="AM1269">
        <v>0</v>
      </c>
      <c r="AN1269">
        <v>1</v>
      </c>
      <c r="AO1269">
        <v>0.95376000000000005</v>
      </c>
      <c r="AP1269">
        <v>1</v>
      </c>
      <c r="AQ1269">
        <v>1</v>
      </c>
      <c r="AR1269" t="s">
        <v>95</v>
      </c>
      <c r="AS1269" t="s">
        <v>95</v>
      </c>
      <c r="AT1269" t="s">
        <v>95</v>
      </c>
      <c r="AU1269" t="s">
        <v>95</v>
      </c>
      <c r="AV1269" t="s">
        <v>95</v>
      </c>
      <c r="AW1269" t="s">
        <v>95</v>
      </c>
      <c r="AX1269" t="s">
        <v>95</v>
      </c>
      <c r="AY1269" t="s">
        <v>95</v>
      </c>
      <c r="AZ1269" t="s">
        <v>94</v>
      </c>
      <c r="BA1269" t="s">
        <v>95</v>
      </c>
      <c r="BB1269" t="s">
        <v>94</v>
      </c>
      <c r="BC1269" t="s">
        <v>95</v>
      </c>
      <c r="BD1269" t="s">
        <v>94</v>
      </c>
      <c r="BE1269">
        <v>4</v>
      </c>
      <c r="BG1269" t="s">
        <v>2043</v>
      </c>
      <c r="BH1269" t="s">
        <v>2093</v>
      </c>
      <c r="BI1269">
        <v>0</v>
      </c>
      <c r="BK1269" t="s">
        <v>109</v>
      </c>
      <c r="BL1269">
        <v>0</v>
      </c>
      <c r="BM1269">
        <v>0</v>
      </c>
      <c r="BN1269">
        <v>0</v>
      </c>
      <c r="BO1269">
        <v>0</v>
      </c>
      <c r="BP1269">
        <v>0</v>
      </c>
      <c r="BQ1269">
        <v>0</v>
      </c>
      <c r="BY1269">
        <v>1404</v>
      </c>
      <c r="CG1269" s="4">
        <v>0</v>
      </c>
      <c r="CH1269" s="4">
        <v>0</v>
      </c>
      <c r="CI1269" s="5">
        <v>0</v>
      </c>
      <c r="CJ1269" s="5">
        <v>0</v>
      </c>
      <c r="CK1269" s="5">
        <v>0</v>
      </c>
      <c r="CL1269" s="5">
        <v>0</v>
      </c>
      <c r="CM1269" s="12" t="s">
        <v>3462</v>
      </c>
    </row>
    <row r="1270" spans="1:91" hidden="1" x14ac:dyDescent="0.2">
      <c r="A1270" t="s">
        <v>2095</v>
      </c>
      <c r="B1270" t="s">
        <v>2039</v>
      </c>
      <c r="C1270" t="s">
        <v>2092</v>
      </c>
      <c r="D1270">
        <v>1.1000000000000001</v>
      </c>
      <c r="E1270" t="s">
        <v>169</v>
      </c>
      <c r="F1270" t="s">
        <v>2047</v>
      </c>
      <c r="G1270" t="s">
        <v>2048</v>
      </c>
      <c r="H1270" t="s">
        <v>2042</v>
      </c>
      <c r="I1270">
        <v>2.8060999999999998</v>
      </c>
      <c r="J1270">
        <v>2.8618999999999999E-2</v>
      </c>
      <c r="K1270">
        <v>0.2944</v>
      </c>
      <c r="L1270">
        <v>2010.9</v>
      </c>
      <c r="M1270">
        <v>1.5660000000000001</v>
      </c>
      <c r="N1270">
        <v>0.92456000000000005</v>
      </c>
      <c r="O1270">
        <v>1547</v>
      </c>
      <c r="P1270" s="1">
        <v>158290</v>
      </c>
      <c r="Q1270">
        <v>-591.58000000000004</v>
      </c>
      <c r="R1270">
        <v>0.99663000000000002</v>
      </c>
      <c r="S1270" t="e">
        <f>-inf</f>
        <v>#NAME?</v>
      </c>
      <c r="T1270">
        <v>2.0029000000000002E-2</v>
      </c>
      <c r="U1270">
        <v>1.8260999999999999E-2</v>
      </c>
      <c r="V1270">
        <v>-3.1076999999999999</v>
      </c>
      <c r="W1270">
        <v>-11.323</v>
      </c>
      <c r="X1270">
        <v>0.69901000000000002</v>
      </c>
      <c r="Y1270">
        <v>0.60799999999999998</v>
      </c>
      <c r="Z1270">
        <v>0.91080000000000005</v>
      </c>
      <c r="AA1270">
        <v>0.73238999999999999</v>
      </c>
      <c r="AB1270">
        <v>0.10301</v>
      </c>
      <c r="AC1270">
        <v>0.10299999999999999</v>
      </c>
      <c r="AD1270">
        <v>4</v>
      </c>
      <c r="AE1270">
        <v>4</v>
      </c>
      <c r="AF1270">
        <v>1.0232000000000001</v>
      </c>
      <c r="AG1270">
        <v>6.9222000000000006E-2</v>
      </c>
      <c r="AH1270">
        <v>0.95396000000000003</v>
      </c>
      <c r="AI1270">
        <v>4</v>
      </c>
      <c r="AJ1270">
        <v>0</v>
      </c>
      <c r="AK1270">
        <v>3</v>
      </c>
      <c r="AL1270">
        <v>0</v>
      </c>
      <c r="AM1270">
        <v>0</v>
      </c>
      <c r="AN1270">
        <v>1</v>
      </c>
      <c r="AO1270">
        <v>0.68194999999999995</v>
      </c>
      <c r="AP1270">
        <v>1</v>
      </c>
      <c r="AQ1270">
        <v>1</v>
      </c>
      <c r="AR1270" t="s">
        <v>95</v>
      </c>
      <c r="AS1270" t="s">
        <v>96</v>
      </c>
      <c r="AT1270" t="s">
        <v>95</v>
      </c>
      <c r="AU1270" t="s">
        <v>95</v>
      </c>
      <c r="AV1270" t="s">
        <v>95</v>
      </c>
      <c r="AW1270" t="s">
        <v>95</v>
      </c>
      <c r="AX1270" t="s">
        <v>94</v>
      </c>
      <c r="AY1270" t="s">
        <v>95</v>
      </c>
      <c r="AZ1270" t="s">
        <v>95</v>
      </c>
      <c r="BA1270" t="s">
        <v>96</v>
      </c>
      <c r="BB1270" t="s">
        <v>96</v>
      </c>
      <c r="BC1270" t="s">
        <v>96</v>
      </c>
      <c r="BD1270" t="s">
        <v>96</v>
      </c>
      <c r="BI1270">
        <v>0</v>
      </c>
      <c r="BK1270" t="s">
        <v>138</v>
      </c>
      <c r="BL1270">
        <v>1</v>
      </c>
      <c r="BM1270">
        <v>1</v>
      </c>
      <c r="BN1270">
        <v>0</v>
      </c>
      <c r="BO1270">
        <v>0</v>
      </c>
      <c r="BP1270">
        <v>0</v>
      </c>
      <c r="BQ1270">
        <v>0</v>
      </c>
      <c r="BY1270">
        <v>1409</v>
      </c>
      <c r="CG1270" s="4">
        <v>1</v>
      </c>
      <c r="CH1270" s="4">
        <v>1</v>
      </c>
      <c r="CI1270" s="5">
        <v>0</v>
      </c>
      <c r="CJ1270" s="5">
        <v>0</v>
      </c>
      <c r="CK1270" s="5">
        <v>0</v>
      </c>
      <c r="CL1270" s="5">
        <v>0</v>
      </c>
    </row>
    <row r="1271" spans="1:91" hidden="1" x14ac:dyDescent="0.2">
      <c r="A1271" t="s">
        <v>2096</v>
      </c>
      <c r="B1271" t="s">
        <v>2039</v>
      </c>
      <c r="C1271" t="s">
        <v>2092</v>
      </c>
      <c r="D1271">
        <v>1.1000000000000001</v>
      </c>
      <c r="E1271" t="s">
        <v>169</v>
      </c>
      <c r="F1271" t="s">
        <v>2050</v>
      </c>
      <c r="G1271" t="s">
        <v>2048</v>
      </c>
      <c r="H1271" t="s">
        <v>2042</v>
      </c>
      <c r="I1271">
        <v>3.0726</v>
      </c>
      <c r="J1271">
        <v>1.5221E-2</v>
      </c>
      <c r="K1271">
        <v>0.15226000000000001</v>
      </c>
      <c r="L1271">
        <v>2010.7</v>
      </c>
      <c r="M1271">
        <v>1.4301999999999999</v>
      </c>
      <c r="N1271">
        <v>0.93262</v>
      </c>
      <c r="O1271">
        <v>1551.1</v>
      </c>
      <c r="P1271" s="1">
        <v>157880</v>
      </c>
      <c r="Q1271">
        <v>-305.68</v>
      </c>
      <c r="R1271">
        <v>0.99599000000000004</v>
      </c>
      <c r="S1271">
        <v>0.98997999999999997</v>
      </c>
      <c r="T1271">
        <v>1.9890999999999999E-2</v>
      </c>
      <c r="U1271">
        <v>1.583E-2</v>
      </c>
      <c r="V1271">
        <v>-5.5214999999999996</v>
      </c>
      <c r="W1271">
        <v>-9.8691999999999993</v>
      </c>
      <c r="X1271">
        <v>0.80223</v>
      </c>
      <c r="Y1271">
        <v>0.73816999999999999</v>
      </c>
      <c r="Z1271">
        <v>0.68515999999999999</v>
      </c>
      <c r="AA1271">
        <v>0.47527000000000003</v>
      </c>
      <c r="AB1271">
        <v>0.17627000000000001</v>
      </c>
      <c r="AC1271">
        <v>0.15695999999999999</v>
      </c>
      <c r="AD1271">
        <v>6</v>
      </c>
      <c r="AE1271">
        <v>6</v>
      </c>
      <c r="AF1271">
        <v>1.0185999999999999</v>
      </c>
      <c r="AG1271">
        <v>8.1490999999999994E-2</v>
      </c>
      <c r="AH1271">
        <v>0.93713999999999997</v>
      </c>
      <c r="AI1271">
        <v>6</v>
      </c>
      <c r="AJ1271">
        <v>0</v>
      </c>
      <c r="AK1271">
        <v>5</v>
      </c>
      <c r="AL1271">
        <v>0</v>
      </c>
      <c r="AM1271">
        <v>0</v>
      </c>
      <c r="AN1271">
        <v>1</v>
      </c>
      <c r="AO1271">
        <v>0.83296999999999999</v>
      </c>
      <c r="AP1271">
        <v>1</v>
      </c>
      <c r="AQ1271">
        <v>1</v>
      </c>
      <c r="AR1271" t="s">
        <v>95</v>
      </c>
      <c r="AS1271" t="s">
        <v>95</v>
      </c>
      <c r="AT1271" t="s">
        <v>95</v>
      </c>
      <c r="AU1271" t="s">
        <v>95</v>
      </c>
      <c r="AV1271" t="s">
        <v>95</v>
      </c>
      <c r="AW1271" t="s">
        <v>95</v>
      </c>
      <c r="AX1271" t="s">
        <v>95</v>
      </c>
      <c r="AY1271" t="s">
        <v>95</v>
      </c>
      <c r="AZ1271" t="s">
        <v>95</v>
      </c>
      <c r="BA1271" t="s">
        <v>95</v>
      </c>
      <c r="BB1271" t="s">
        <v>95</v>
      </c>
      <c r="BC1271" t="s">
        <v>95</v>
      </c>
      <c r="BD1271" t="s">
        <v>95</v>
      </c>
      <c r="BI1271">
        <v>0</v>
      </c>
      <c r="BK1271" t="s">
        <v>138</v>
      </c>
      <c r="BL1271">
        <v>1</v>
      </c>
      <c r="BM1271">
        <v>1</v>
      </c>
      <c r="BN1271">
        <v>0</v>
      </c>
      <c r="BO1271">
        <v>0</v>
      </c>
      <c r="BP1271">
        <v>0</v>
      </c>
      <c r="BQ1271">
        <v>0</v>
      </c>
      <c r="BY1271">
        <v>1410</v>
      </c>
      <c r="CG1271" s="4">
        <v>1</v>
      </c>
      <c r="CH1271" s="4">
        <v>1</v>
      </c>
      <c r="CI1271" s="5">
        <v>0</v>
      </c>
      <c r="CJ1271" s="5">
        <v>0</v>
      </c>
      <c r="CK1271" s="5">
        <v>0</v>
      </c>
      <c r="CL1271" s="5">
        <v>0</v>
      </c>
    </row>
    <row r="1272" spans="1:91" hidden="1" x14ac:dyDescent="0.2">
      <c r="A1272" t="s">
        <v>2097</v>
      </c>
      <c r="B1272" t="s">
        <v>2039</v>
      </c>
      <c r="C1272" t="s">
        <v>2092</v>
      </c>
      <c r="D1272">
        <v>1.1000000000000001</v>
      </c>
      <c r="E1272" t="s">
        <v>169</v>
      </c>
      <c r="F1272" t="s">
        <v>2052</v>
      </c>
      <c r="G1272" t="s">
        <v>107</v>
      </c>
      <c r="H1272" t="s">
        <v>2042</v>
      </c>
      <c r="I1272">
        <v>3.6354000000000002</v>
      </c>
      <c r="J1272">
        <v>1.5782999999999999E-3</v>
      </c>
      <c r="K1272">
        <v>7.0879000000000003E-3</v>
      </c>
      <c r="L1272">
        <v>2010.7</v>
      </c>
      <c r="M1272">
        <v>1.2088000000000001</v>
      </c>
      <c r="N1272">
        <v>0.80742000000000003</v>
      </c>
      <c r="O1272">
        <v>1555.5</v>
      </c>
      <c r="P1272" s="1">
        <v>157460</v>
      </c>
      <c r="Q1272">
        <v>-13.554</v>
      </c>
      <c r="R1272">
        <v>0.72389000000000003</v>
      </c>
      <c r="S1272">
        <v>0.63185999999999998</v>
      </c>
      <c r="T1272">
        <v>0.12298000000000001</v>
      </c>
      <c r="U1272">
        <v>0.10138999999999999</v>
      </c>
      <c r="V1272">
        <v>-9.8609000000000009</v>
      </c>
      <c r="W1272">
        <v>-12.032999999999999</v>
      </c>
      <c r="X1272">
        <v>0.77132999999999996</v>
      </c>
      <c r="Y1272">
        <v>0.73495999999999995</v>
      </c>
      <c r="Z1272">
        <v>1.2840000000000001E-2</v>
      </c>
      <c r="AA1272">
        <v>-0.18459</v>
      </c>
      <c r="AB1272">
        <v>0.23254</v>
      </c>
      <c r="AC1272">
        <v>0.18221000000000001</v>
      </c>
      <c r="AD1272">
        <v>13</v>
      </c>
      <c r="AE1272">
        <v>13</v>
      </c>
      <c r="AF1272">
        <v>1.1685000000000001</v>
      </c>
      <c r="AG1272">
        <v>8.6694999999999994E-2</v>
      </c>
      <c r="AH1272">
        <v>1.0818000000000001</v>
      </c>
      <c r="AI1272">
        <v>13</v>
      </c>
      <c r="AJ1272">
        <v>7</v>
      </c>
      <c r="AK1272">
        <v>12</v>
      </c>
      <c r="AL1272">
        <v>1</v>
      </c>
      <c r="AM1272">
        <v>0</v>
      </c>
      <c r="AN1272">
        <v>1</v>
      </c>
      <c r="AO1272">
        <v>0.95547000000000004</v>
      </c>
      <c r="AP1272">
        <v>1</v>
      </c>
      <c r="AQ1272">
        <v>1</v>
      </c>
      <c r="AR1272" t="s">
        <v>95</v>
      </c>
      <c r="AS1272" t="s">
        <v>95</v>
      </c>
      <c r="AT1272" t="s">
        <v>95</v>
      </c>
      <c r="AU1272" t="s">
        <v>95</v>
      </c>
      <c r="AV1272" t="s">
        <v>95</v>
      </c>
      <c r="AW1272" t="s">
        <v>95</v>
      </c>
      <c r="AX1272" t="s">
        <v>95</v>
      </c>
      <c r="AY1272" t="s">
        <v>95</v>
      </c>
      <c r="AZ1272" t="s">
        <v>94</v>
      </c>
      <c r="BA1272" t="s">
        <v>95</v>
      </c>
      <c r="BB1272" t="s">
        <v>94</v>
      </c>
      <c r="BC1272" t="s">
        <v>95</v>
      </c>
      <c r="BD1272" t="s">
        <v>94</v>
      </c>
      <c r="BI1272">
        <v>0</v>
      </c>
      <c r="BJ1272" t="s">
        <v>108</v>
      </c>
      <c r="BK1272" t="s">
        <v>109</v>
      </c>
      <c r="BL1272">
        <v>1</v>
      </c>
      <c r="BM1272">
        <v>1</v>
      </c>
      <c r="BN1272">
        <v>1</v>
      </c>
      <c r="BO1272">
        <v>1</v>
      </c>
      <c r="BP1272">
        <v>0</v>
      </c>
      <c r="BQ1272">
        <v>0</v>
      </c>
      <c r="BY1272">
        <v>1412</v>
      </c>
      <c r="CG1272" s="4">
        <v>1</v>
      </c>
      <c r="CH1272" s="4">
        <v>1</v>
      </c>
      <c r="CI1272" s="5">
        <v>0</v>
      </c>
      <c r="CJ1272" s="5">
        <v>1</v>
      </c>
      <c r="CK1272" s="5">
        <v>0</v>
      </c>
      <c r="CL1272" s="5">
        <v>0</v>
      </c>
    </row>
    <row r="1273" spans="1:91" hidden="1" x14ac:dyDescent="0.2">
      <c r="A1273" t="s">
        <v>2098</v>
      </c>
      <c r="B1273" t="s">
        <v>2039</v>
      </c>
      <c r="C1273" t="s">
        <v>2092</v>
      </c>
      <c r="D1273">
        <v>3.2</v>
      </c>
      <c r="E1273" t="s">
        <v>505</v>
      </c>
      <c r="F1273" t="s">
        <v>2054</v>
      </c>
      <c r="G1273" t="s">
        <v>92</v>
      </c>
      <c r="H1273" t="s">
        <v>2042</v>
      </c>
      <c r="I1273">
        <v>-0.73546</v>
      </c>
      <c r="J1273">
        <v>5.2245999999999998E-4</v>
      </c>
      <c r="K1273">
        <v>-4.2526999999999999E-3</v>
      </c>
      <c r="L1273">
        <v>2022.2</v>
      </c>
      <c r="M1273">
        <v>-5.9751000000000003</v>
      </c>
      <c r="N1273">
        <v>0.72811999999999999</v>
      </c>
      <c r="O1273">
        <v>1555.8</v>
      </c>
      <c r="P1273" s="1">
        <v>157430</v>
      </c>
      <c r="Q1273">
        <v>9.24</v>
      </c>
      <c r="R1273">
        <v>0.17097000000000001</v>
      </c>
      <c r="S1273">
        <v>-0.10537000000000001</v>
      </c>
      <c r="T1273">
        <v>0.21804000000000001</v>
      </c>
      <c r="U1273">
        <v>0.14932000000000001</v>
      </c>
      <c r="V1273">
        <v>-7.7451999999999996</v>
      </c>
      <c r="W1273">
        <v>-9.4943000000000008</v>
      </c>
      <c r="X1273">
        <v>0.70818000000000003</v>
      </c>
      <c r="Y1273">
        <v>0.66646000000000005</v>
      </c>
      <c r="Z1273">
        <v>4.4152000000000002E-3</v>
      </c>
      <c r="AA1273">
        <v>-0.19470000000000001</v>
      </c>
      <c r="AB1273">
        <v>0.23894000000000001</v>
      </c>
      <c r="AC1273">
        <v>0.19538</v>
      </c>
      <c r="AD1273">
        <v>13</v>
      </c>
      <c r="AE1273">
        <v>13</v>
      </c>
      <c r="AF1273">
        <v>1.2827999999999999</v>
      </c>
      <c r="AG1273">
        <v>0.12773000000000001</v>
      </c>
      <c r="AH1273">
        <v>1.155</v>
      </c>
      <c r="AI1273">
        <v>13</v>
      </c>
      <c r="AJ1273">
        <v>9</v>
      </c>
      <c r="AK1273">
        <v>12</v>
      </c>
      <c r="AL1273">
        <v>1</v>
      </c>
      <c r="AM1273">
        <v>0</v>
      </c>
      <c r="AN1273">
        <v>1</v>
      </c>
      <c r="AO1273">
        <v>0.96067999999999998</v>
      </c>
      <c r="AP1273">
        <v>1</v>
      </c>
      <c r="AQ1273">
        <v>1</v>
      </c>
      <c r="AR1273" t="s">
        <v>96</v>
      </c>
      <c r="AS1273" t="s">
        <v>95</v>
      </c>
      <c r="AT1273" t="s">
        <v>95</v>
      </c>
      <c r="AU1273" t="s">
        <v>95</v>
      </c>
      <c r="AV1273" t="s">
        <v>95</v>
      </c>
      <c r="AW1273" t="s">
        <v>95</v>
      </c>
      <c r="AX1273" t="s">
        <v>95</v>
      </c>
      <c r="AY1273" t="s">
        <v>95</v>
      </c>
      <c r="AZ1273" t="s">
        <v>94</v>
      </c>
      <c r="BA1273" t="s">
        <v>96</v>
      </c>
      <c r="BB1273" t="s">
        <v>94</v>
      </c>
      <c r="BC1273" t="s">
        <v>96</v>
      </c>
      <c r="BD1273" t="s">
        <v>94</v>
      </c>
      <c r="BE1273">
        <v>4</v>
      </c>
      <c r="BG1273" t="s">
        <v>2043</v>
      </c>
      <c r="BH1273" t="s">
        <v>2093</v>
      </c>
      <c r="BI1273">
        <v>0</v>
      </c>
      <c r="BL1273">
        <v>0</v>
      </c>
      <c r="BM1273">
        <v>0</v>
      </c>
      <c r="BN1273">
        <v>0</v>
      </c>
      <c r="BO1273">
        <v>0</v>
      </c>
      <c r="BP1273">
        <v>0</v>
      </c>
      <c r="BQ1273">
        <v>0</v>
      </c>
      <c r="BY1273">
        <v>1400</v>
      </c>
      <c r="CG1273" s="4">
        <v>0</v>
      </c>
      <c r="CH1273" s="4">
        <v>0</v>
      </c>
      <c r="CI1273" s="5">
        <v>0</v>
      </c>
      <c r="CJ1273" s="5">
        <v>0</v>
      </c>
      <c r="CK1273" s="5">
        <v>0</v>
      </c>
      <c r="CL1273" s="5">
        <v>0</v>
      </c>
    </row>
    <row r="1274" spans="1:91" hidden="1" x14ac:dyDescent="0.2">
      <c r="A1274" t="s">
        <v>2099</v>
      </c>
      <c r="B1274" t="s">
        <v>2039</v>
      </c>
      <c r="C1274" t="s">
        <v>2092</v>
      </c>
      <c r="D1274">
        <v>3.2</v>
      </c>
      <c r="E1274" t="s">
        <v>505</v>
      </c>
      <c r="F1274" t="s">
        <v>2057</v>
      </c>
      <c r="G1274" t="s">
        <v>92</v>
      </c>
      <c r="H1274" t="s">
        <v>2042</v>
      </c>
      <c r="I1274">
        <v>-0.7097</v>
      </c>
      <c r="J1274">
        <v>5.5876999999999999E-4</v>
      </c>
      <c r="K1274">
        <v>-3.9065999999999997E-3</v>
      </c>
      <c r="L1274">
        <v>2022.1</v>
      </c>
      <c r="M1274">
        <v>-6.1920000000000002</v>
      </c>
      <c r="N1274">
        <v>0.68549000000000004</v>
      </c>
      <c r="O1274">
        <v>1555.7</v>
      </c>
      <c r="P1274" s="1">
        <v>157440</v>
      </c>
      <c r="Q1274">
        <v>8.4982000000000006</v>
      </c>
      <c r="R1274">
        <v>0.16131000000000001</v>
      </c>
      <c r="S1274">
        <v>-0.11824999999999999</v>
      </c>
      <c r="T1274">
        <v>0.22223000000000001</v>
      </c>
      <c r="U1274">
        <v>0.15945000000000001</v>
      </c>
      <c r="V1274">
        <v>-6.5816999999999997</v>
      </c>
      <c r="W1274">
        <v>-8.0980000000000008</v>
      </c>
      <c r="X1274">
        <v>0.66815999999999998</v>
      </c>
      <c r="Y1274">
        <v>0.62253999999999998</v>
      </c>
      <c r="Z1274">
        <v>3.6285000000000002E-3</v>
      </c>
      <c r="AA1274">
        <v>-0.19564999999999999</v>
      </c>
      <c r="AB1274">
        <v>0.24221999999999999</v>
      </c>
      <c r="AC1274">
        <v>0.20152</v>
      </c>
      <c r="AD1274">
        <v>13</v>
      </c>
      <c r="AE1274">
        <v>13</v>
      </c>
      <c r="AF1274">
        <v>1.3115000000000001</v>
      </c>
      <c r="AG1274">
        <v>9.4823000000000005E-2</v>
      </c>
      <c r="AH1274">
        <v>1.2165999999999999</v>
      </c>
      <c r="AI1274">
        <v>13</v>
      </c>
      <c r="AJ1274">
        <v>7</v>
      </c>
      <c r="AK1274">
        <v>12</v>
      </c>
      <c r="AL1274">
        <v>1</v>
      </c>
      <c r="AM1274">
        <v>0</v>
      </c>
      <c r="AN1274">
        <v>1</v>
      </c>
      <c r="AO1274">
        <v>0.96013000000000004</v>
      </c>
      <c r="AP1274">
        <v>1</v>
      </c>
      <c r="AQ1274">
        <v>1</v>
      </c>
      <c r="AR1274" t="s">
        <v>96</v>
      </c>
      <c r="AS1274" t="s">
        <v>95</v>
      </c>
      <c r="AT1274" t="s">
        <v>95</v>
      </c>
      <c r="AU1274" t="s">
        <v>95</v>
      </c>
      <c r="AV1274" t="s">
        <v>95</v>
      </c>
      <c r="AW1274" t="s">
        <v>95</v>
      </c>
      <c r="AX1274" t="s">
        <v>95</v>
      </c>
      <c r="AY1274" t="s">
        <v>95</v>
      </c>
      <c r="AZ1274" t="s">
        <v>94</v>
      </c>
      <c r="BA1274" t="s">
        <v>96</v>
      </c>
      <c r="BB1274" t="s">
        <v>94</v>
      </c>
      <c r="BC1274" t="s">
        <v>96</v>
      </c>
      <c r="BD1274" t="s">
        <v>94</v>
      </c>
      <c r="BE1274">
        <v>4</v>
      </c>
      <c r="BG1274" t="s">
        <v>2043</v>
      </c>
      <c r="BH1274" t="s">
        <v>2093</v>
      </c>
      <c r="BI1274">
        <v>0</v>
      </c>
      <c r="BL1274">
        <v>0</v>
      </c>
      <c r="BM1274">
        <v>0</v>
      </c>
      <c r="BN1274">
        <v>0</v>
      </c>
      <c r="BO1274">
        <v>0</v>
      </c>
      <c r="BP1274">
        <v>0</v>
      </c>
      <c r="BQ1274">
        <v>0</v>
      </c>
      <c r="BY1274">
        <v>1401</v>
      </c>
      <c r="CG1274" s="4">
        <v>0</v>
      </c>
      <c r="CH1274" s="4">
        <v>0</v>
      </c>
      <c r="CI1274" s="5">
        <v>0</v>
      </c>
      <c r="CJ1274" s="5">
        <v>0</v>
      </c>
      <c r="CK1274" s="5">
        <v>0</v>
      </c>
      <c r="CL1274" s="5">
        <v>0</v>
      </c>
    </row>
    <row r="1275" spans="1:91" hidden="1" x14ac:dyDescent="0.2">
      <c r="A1275" t="s">
        <v>2100</v>
      </c>
      <c r="B1275" t="s">
        <v>2039</v>
      </c>
      <c r="C1275" t="s">
        <v>2092</v>
      </c>
      <c r="D1275">
        <v>3.2</v>
      </c>
      <c r="E1275" t="s">
        <v>505</v>
      </c>
      <c r="F1275" t="s">
        <v>2060</v>
      </c>
      <c r="G1275" t="s">
        <v>92</v>
      </c>
      <c r="H1275" t="s">
        <v>2042</v>
      </c>
      <c r="I1275">
        <v>-0.67847000000000002</v>
      </c>
      <c r="J1275">
        <v>4.2985000000000001E-4</v>
      </c>
      <c r="K1275">
        <v>-5.3433999999999999E-3</v>
      </c>
      <c r="L1275">
        <v>2021.7</v>
      </c>
      <c r="M1275">
        <v>-6.4770000000000003</v>
      </c>
      <c r="N1275">
        <v>0.62902999999999998</v>
      </c>
      <c r="O1275">
        <v>1555.8</v>
      </c>
      <c r="P1275" s="1">
        <v>157440</v>
      </c>
      <c r="Q1275">
        <v>11.331</v>
      </c>
      <c r="R1275">
        <v>0.15590000000000001</v>
      </c>
      <c r="S1275">
        <v>-0.12547</v>
      </c>
      <c r="T1275">
        <v>0.23591999999999999</v>
      </c>
      <c r="U1275">
        <v>0.17585999999999999</v>
      </c>
      <c r="V1275">
        <v>-4.7294</v>
      </c>
      <c r="W1275">
        <v>-5.8753000000000002</v>
      </c>
      <c r="X1275">
        <v>0.61463000000000001</v>
      </c>
      <c r="Y1275">
        <v>0.55842000000000003</v>
      </c>
      <c r="Z1275">
        <v>6.0623999999999999E-3</v>
      </c>
      <c r="AA1275">
        <v>-0.19273000000000001</v>
      </c>
      <c r="AB1275">
        <v>0.25600000000000001</v>
      </c>
      <c r="AC1275">
        <v>0.21925</v>
      </c>
      <c r="AD1275">
        <v>13</v>
      </c>
      <c r="AE1275">
        <v>13</v>
      </c>
      <c r="AF1275">
        <v>1.4165000000000001</v>
      </c>
      <c r="AG1275">
        <v>3.6563999999999999E-2</v>
      </c>
      <c r="AH1275">
        <v>1.3798999999999999</v>
      </c>
      <c r="AI1275">
        <v>13</v>
      </c>
      <c r="AJ1275">
        <v>9</v>
      </c>
      <c r="AK1275">
        <v>12</v>
      </c>
      <c r="AL1275">
        <v>1</v>
      </c>
      <c r="AM1275">
        <v>0</v>
      </c>
      <c r="AN1275">
        <v>1</v>
      </c>
      <c r="AO1275">
        <v>0.95467000000000002</v>
      </c>
      <c r="AP1275">
        <v>1</v>
      </c>
      <c r="AQ1275">
        <v>1</v>
      </c>
      <c r="AR1275" t="s">
        <v>96</v>
      </c>
      <c r="AS1275" t="s">
        <v>95</v>
      </c>
      <c r="AT1275" t="s">
        <v>95</v>
      </c>
      <c r="AU1275" t="s">
        <v>95</v>
      </c>
      <c r="AV1275" t="s">
        <v>95</v>
      </c>
      <c r="AW1275" t="s">
        <v>95</v>
      </c>
      <c r="AX1275" t="s">
        <v>95</v>
      </c>
      <c r="AY1275" t="s">
        <v>95</v>
      </c>
      <c r="AZ1275" t="s">
        <v>94</v>
      </c>
      <c r="BA1275" t="s">
        <v>96</v>
      </c>
      <c r="BB1275" t="s">
        <v>94</v>
      </c>
      <c r="BC1275" t="s">
        <v>96</v>
      </c>
      <c r="BD1275" t="s">
        <v>94</v>
      </c>
      <c r="BE1275">
        <v>4</v>
      </c>
      <c r="BG1275" t="s">
        <v>2043</v>
      </c>
      <c r="BH1275" t="s">
        <v>2093</v>
      </c>
      <c r="BI1275">
        <v>0</v>
      </c>
      <c r="BL1275">
        <v>0</v>
      </c>
      <c r="BM1275">
        <v>0</v>
      </c>
      <c r="BN1275">
        <v>0</v>
      </c>
      <c r="BO1275">
        <v>0</v>
      </c>
      <c r="BP1275">
        <v>0</v>
      </c>
      <c r="BQ1275">
        <v>0</v>
      </c>
      <c r="BY1275">
        <v>1402</v>
      </c>
      <c r="CG1275" s="4">
        <v>0</v>
      </c>
      <c r="CH1275" s="4">
        <v>0</v>
      </c>
      <c r="CI1275" s="5">
        <v>0</v>
      </c>
      <c r="CJ1275" s="5">
        <v>0</v>
      </c>
      <c r="CK1275" s="5">
        <v>0</v>
      </c>
      <c r="CL1275" s="5">
        <v>0</v>
      </c>
    </row>
    <row r="1276" spans="1:91" hidden="1" x14ac:dyDescent="0.2">
      <c r="A1276" t="s">
        <v>2101</v>
      </c>
      <c r="B1276" t="s">
        <v>2039</v>
      </c>
      <c r="C1276" t="s">
        <v>2092</v>
      </c>
      <c r="D1276">
        <v>3.2</v>
      </c>
      <c r="E1276" t="s">
        <v>505</v>
      </c>
      <c r="F1276" t="s">
        <v>2062</v>
      </c>
      <c r="G1276" t="s">
        <v>92</v>
      </c>
      <c r="H1276" t="s">
        <v>2042</v>
      </c>
      <c r="I1276">
        <v>-0.69313999999999998</v>
      </c>
      <c r="J1276">
        <v>3.9716000000000003E-4</v>
      </c>
      <c r="K1276">
        <v>-5.6978000000000003E-3</v>
      </c>
      <c r="L1276">
        <v>2021.7</v>
      </c>
      <c r="M1276">
        <v>-6.34</v>
      </c>
      <c r="N1276">
        <v>0.62839</v>
      </c>
      <c r="O1276">
        <v>1555.8</v>
      </c>
      <c r="P1276" s="1">
        <v>157430</v>
      </c>
      <c r="Q1276">
        <v>12.045999999999999</v>
      </c>
      <c r="R1276">
        <v>0.16930000000000001</v>
      </c>
      <c r="S1276">
        <v>-0.1076</v>
      </c>
      <c r="T1276">
        <v>0.22364999999999999</v>
      </c>
      <c r="U1276">
        <v>0.16574</v>
      </c>
      <c r="V1276">
        <v>-5.1982999999999997</v>
      </c>
      <c r="W1276">
        <v>-6.4379999999999997</v>
      </c>
      <c r="X1276">
        <v>0.61090999999999995</v>
      </c>
      <c r="Y1276">
        <v>0.55945999999999996</v>
      </c>
      <c r="Z1276">
        <v>7.5485999999999999E-3</v>
      </c>
      <c r="AA1276">
        <v>-0.19094</v>
      </c>
      <c r="AB1276">
        <v>0.24445</v>
      </c>
      <c r="AC1276">
        <v>0.20674999999999999</v>
      </c>
      <c r="AD1276">
        <v>13</v>
      </c>
      <c r="AE1276">
        <v>13</v>
      </c>
      <c r="AF1276">
        <v>1.4004000000000001</v>
      </c>
      <c r="AG1276">
        <v>7.4795E-2</v>
      </c>
      <c r="AH1276">
        <v>1.3255999999999999</v>
      </c>
      <c r="AI1276">
        <v>13</v>
      </c>
      <c r="AJ1276">
        <v>9</v>
      </c>
      <c r="AK1276">
        <v>12</v>
      </c>
      <c r="AL1276">
        <v>1</v>
      </c>
      <c r="AM1276">
        <v>0</v>
      </c>
      <c r="AN1276">
        <v>1</v>
      </c>
      <c r="AO1276">
        <v>0.95704999999999996</v>
      </c>
      <c r="AP1276">
        <v>1</v>
      </c>
      <c r="AQ1276">
        <v>1</v>
      </c>
      <c r="AR1276" t="s">
        <v>96</v>
      </c>
      <c r="AS1276" t="s">
        <v>95</v>
      </c>
      <c r="AT1276" t="s">
        <v>95</v>
      </c>
      <c r="AU1276" t="s">
        <v>95</v>
      </c>
      <c r="AV1276" t="s">
        <v>95</v>
      </c>
      <c r="AW1276" t="s">
        <v>95</v>
      </c>
      <c r="AX1276" t="s">
        <v>95</v>
      </c>
      <c r="AY1276" t="s">
        <v>95</v>
      </c>
      <c r="AZ1276" t="s">
        <v>94</v>
      </c>
      <c r="BA1276" t="s">
        <v>96</v>
      </c>
      <c r="BB1276" t="s">
        <v>94</v>
      </c>
      <c r="BC1276" t="s">
        <v>96</v>
      </c>
      <c r="BD1276" t="s">
        <v>94</v>
      </c>
      <c r="BE1276">
        <v>4</v>
      </c>
      <c r="BG1276" t="s">
        <v>2043</v>
      </c>
      <c r="BH1276" t="s">
        <v>2093</v>
      </c>
      <c r="BI1276">
        <v>0</v>
      </c>
      <c r="BL1276">
        <v>0</v>
      </c>
      <c r="BM1276">
        <v>0</v>
      </c>
      <c r="BN1276">
        <v>0</v>
      </c>
      <c r="BO1276">
        <v>0</v>
      </c>
      <c r="BP1276">
        <v>0</v>
      </c>
      <c r="BQ1276">
        <v>0</v>
      </c>
      <c r="BY1276">
        <v>1405</v>
      </c>
      <c r="CG1276" s="4">
        <v>0</v>
      </c>
      <c r="CH1276" s="4">
        <v>0</v>
      </c>
      <c r="CI1276" s="5">
        <v>0</v>
      </c>
      <c r="CJ1276" s="5">
        <v>0</v>
      </c>
      <c r="CK1276" s="5">
        <v>0</v>
      </c>
      <c r="CL1276" s="5">
        <v>1</v>
      </c>
      <c r="CM1276" s="12" t="s">
        <v>3457</v>
      </c>
    </row>
    <row r="1277" spans="1:91" hidden="1" x14ac:dyDescent="0.2">
      <c r="A1277" t="s">
        <v>2102</v>
      </c>
      <c r="B1277" t="s">
        <v>2039</v>
      </c>
      <c r="C1277" t="s">
        <v>2092</v>
      </c>
      <c r="D1277">
        <v>4.0999999999999996</v>
      </c>
      <c r="E1277" t="s">
        <v>129</v>
      </c>
      <c r="F1277" t="s">
        <v>130</v>
      </c>
      <c r="G1277" t="s">
        <v>131</v>
      </c>
      <c r="H1277" t="s">
        <v>2042</v>
      </c>
      <c r="I1277">
        <v>0.17111999999999999</v>
      </c>
      <c r="J1277">
        <v>0.17111000000000001</v>
      </c>
      <c r="K1277">
        <v>3.6032000000000002</v>
      </c>
      <c r="L1277">
        <v>2081.9</v>
      </c>
      <c r="M1277">
        <v>25.681000000000001</v>
      </c>
      <c r="N1277" s="1">
        <v>1681100</v>
      </c>
      <c r="O1277">
        <v>0.19194</v>
      </c>
      <c r="P1277">
        <v>1988.5</v>
      </c>
      <c r="Q1277">
        <v>-7232.3</v>
      </c>
      <c r="R1277">
        <v>0.70677000000000001</v>
      </c>
      <c r="S1277">
        <v>0.65503</v>
      </c>
      <c r="T1277">
        <v>15.038</v>
      </c>
      <c r="U1277">
        <v>12.153</v>
      </c>
      <c r="V1277">
        <v>0.70677000000000001</v>
      </c>
      <c r="W1277">
        <v>0.67418999999999996</v>
      </c>
      <c r="X1277">
        <v>15.038</v>
      </c>
      <c r="Y1277">
        <v>12.153</v>
      </c>
      <c r="Z1277">
        <v>0.61726000000000003</v>
      </c>
      <c r="AA1277">
        <v>0.57474000000000003</v>
      </c>
      <c r="AB1277">
        <v>17.181000000000001</v>
      </c>
      <c r="AC1277">
        <v>14.215999999999999</v>
      </c>
      <c r="AD1277">
        <v>21</v>
      </c>
      <c r="AE1277">
        <v>13</v>
      </c>
      <c r="AF1277" s="1">
        <v>5.9483E-5</v>
      </c>
      <c r="AG1277" s="1">
        <v>5.4276999999999997E-6</v>
      </c>
      <c r="AH1277" s="1">
        <v>5.4055999999999999E-5</v>
      </c>
      <c r="AI1277">
        <v>14</v>
      </c>
      <c r="AJ1277">
        <v>0</v>
      </c>
      <c r="AK1277">
        <v>6</v>
      </c>
      <c r="AL1277">
        <v>0</v>
      </c>
      <c r="AM1277">
        <v>1</v>
      </c>
      <c r="AN1277">
        <v>1</v>
      </c>
      <c r="AO1277">
        <v>0.62766999999999995</v>
      </c>
      <c r="AP1277">
        <v>0</v>
      </c>
      <c r="AQ1277">
        <v>1</v>
      </c>
      <c r="AR1277" t="s">
        <v>95</v>
      </c>
      <c r="AS1277" t="s">
        <v>95</v>
      </c>
      <c r="AT1277" t="s">
        <v>95</v>
      </c>
      <c r="AU1277" t="s">
        <v>94</v>
      </c>
      <c r="AV1277" t="s">
        <v>95</v>
      </c>
      <c r="AW1277" t="s">
        <v>94</v>
      </c>
      <c r="AX1277" t="s">
        <v>94</v>
      </c>
      <c r="AY1277" t="s">
        <v>94</v>
      </c>
      <c r="AZ1277" t="s">
        <v>95</v>
      </c>
      <c r="BA1277" t="s">
        <v>94</v>
      </c>
      <c r="BB1277" t="s">
        <v>94</v>
      </c>
      <c r="BC1277" t="s">
        <v>94</v>
      </c>
      <c r="BD1277" t="s">
        <v>94</v>
      </c>
      <c r="BH1277" t="s">
        <v>2089</v>
      </c>
      <c r="BI1277">
        <v>0</v>
      </c>
      <c r="BJ1277" t="s">
        <v>132</v>
      </c>
      <c r="BK1277" t="s">
        <v>133</v>
      </c>
      <c r="BL1277">
        <v>0</v>
      </c>
      <c r="BM1277">
        <v>1</v>
      </c>
      <c r="BN1277">
        <v>0</v>
      </c>
      <c r="BO1277">
        <v>0</v>
      </c>
      <c r="BP1277">
        <v>0</v>
      </c>
      <c r="BQ1277">
        <v>0</v>
      </c>
      <c r="BY1277">
        <v>1413</v>
      </c>
      <c r="CG1277" s="4">
        <v>0</v>
      </c>
      <c r="CH1277" s="4">
        <v>1</v>
      </c>
      <c r="CI1277" s="5">
        <v>0</v>
      </c>
      <c r="CJ1277" s="5">
        <v>0</v>
      </c>
      <c r="CK1277" s="5">
        <v>0</v>
      </c>
      <c r="CL1277" s="5">
        <v>0</v>
      </c>
    </row>
    <row r="1278" spans="1:91" hidden="1" x14ac:dyDescent="0.2">
      <c r="A1278" t="s">
        <v>2103</v>
      </c>
      <c r="B1278" t="s">
        <v>2039</v>
      </c>
      <c r="C1278" t="s">
        <v>2092</v>
      </c>
      <c r="D1278">
        <v>4.0999999999999996</v>
      </c>
      <c r="E1278" t="s">
        <v>129</v>
      </c>
      <c r="F1278" t="s">
        <v>135</v>
      </c>
      <c r="G1278" t="s">
        <v>136</v>
      </c>
      <c r="H1278" t="s">
        <v>2042</v>
      </c>
      <c r="I1278">
        <v>0.17111999999999999</v>
      </c>
      <c r="J1278">
        <v>0.17111000000000001</v>
      </c>
      <c r="K1278">
        <v>3.6032000000000002</v>
      </c>
      <c r="L1278">
        <v>2081.9</v>
      </c>
      <c r="M1278">
        <v>25.681000000000001</v>
      </c>
      <c r="N1278" s="1">
        <v>1681100</v>
      </c>
      <c r="O1278">
        <v>0.19194</v>
      </c>
      <c r="P1278">
        <v>1988.5</v>
      </c>
      <c r="Q1278">
        <v>-7232.3</v>
      </c>
      <c r="R1278">
        <v>0.70677000000000001</v>
      </c>
      <c r="S1278">
        <v>0.65503</v>
      </c>
      <c r="T1278">
        <v>15.038</v>
      </c>
      <c r="U1278">
        <v>12.153</v>
      </c>
      <c r="V1278">
        <v>0.70677000000000001</v>
      </c>
      <c r="W1278">
        <v>0.67418999999999996</v>
      </c>
      <c r="X1278">
        <v>15.038</v>
      </c>
      <c r="Y1278">
        <v>12.153</v>
      </c>
      <c r="Z1278">
        <v>0.61726000000000003</v>
      </c>
      <c r="AA1278">
        <v>0.57474000000000003</v>
      </c>
      <c r="AB1278">
        <v>17.181000000000001</v>
      </c>
      <c r="AC1278">
        <v>14.215999999999999</v>
      </c>
      <c r="AD1278">
        <v>21</v>
      </c>
      <c r="AE1278">
        <v>13</v>
      </c>
      <c r="AF1278" s="1">
        <v>5.9483E-5</v>
      </c>
      <c r="AG1278" s="1">
        <v>5.4276999999999997E-6</v>
      </c>
      <c r="AH1278" s="1">
        <v>5.4055999999999999E-5</v>
      </c>
      <c r="AI1278">
        <v>14</v>
      </c>
      <c r="AJ1278">
        <v>0</v>
      </c>
      <c r="AK1278">
        <v>6</v>
      </c>
      <c r="AL1278">
        <v>0</v>
      </c>
      <c r="AM1278">
        <v>1</v>
      </c>
      <c r="AN1278">
        <v>1</v>
      </c>
      <c r="AO1278">
        <v>0.62766999999999995</v>
      </c>
      <c r="AP1278">
        <v>0</v>
      </c>
      <c r="AQ1278">
        <v>1</v>
      </c>
      <c r="AR1278" t="s">
        <v>95</v>
      </c>
      <c r="AS1278" t="s">
        <v>95</v>
      </c>
      <c r="AT1278" t="s">
        <v>95</v>
      </c>
      <c r="AU1278" t="s">
        <v>94</v>
      </c>
      <c r="AV1278" t="s">
        <v>95</v>
      </c>
      <c r="AW1278" t="s">
        <v>94</v>
      </c>
      <c r="AX1278" t="s">
        <v>94</v>
      </c>
      <c r="AY1278" t="s">
        <v>94</v>
      </c>
      <c r="AZ1278" t="s">
        <v>95</v>
      </c>
      <c r="BA1278" t="s">
        <v>94</v>
      </c>
      <c r="BB1278" t="s">
        <v>94</v>
      </c>
      <c r="BC1278" t="s">
        <v>94</v>
      </c>
      <c r="BD1278" t="s">
        <v>94</v>
      </c>
      <c r="BH1278" t="s">
        <v>2089</v>
      </c>
      <c r="BI1278">
        <v>0</v>
      </c>
      <c r="BJ1278" t="s">
        <v>137</v>
      </c>
      <c r="BK1278" t="s">
        <v>138</v>
      </c>
      <c r="BL1278">
        <v>0</v>
      </c>
      <c r="BM1278">
        <v>1</v>
      </c>
      <c r="BN1278">
        <v>0</v>
      </c>
      <c r="BO1278">
        <v>0</v>
      </c>
      <c r="BP1278">
        <v>0</v>
      </c>
      <c r="BQ1278">
        <v>1</v>
      </c>
      <c r="BY1278">
        <v>1414</v>
      </c>
      <c r="CG1278" s="4">
        <v>0</v>
      </c>
      <c r="CH1278" s="4">
        <v>1</v>
      </c>
      <c r="CI1278" s="5">
        <v>0</v>
      </c>
      <c r="CJ1278" s="5">
        <v>0</v>
      </c>
      <c r="CK1278" s="5">
        <v>0</v>
      </c>
      <c r="CL1278" s="5">
        <v>1</v>
      </c>
    </row>
    <row r="1279" spans="1:91" hidden="1" x14ac:dyDescent="0.2">
      <c r="A1279" t="s">
        <v>2104</v>
      </c>
      <c r="B1279" t="s">
        <v>2039</v>
      </c>
      <c r="C1279" t="s">
        <v>230</v>
      </c>
      <c r="D1279">
        <v>1.1000000000000001</v>
      </c>
      <c r="E1279" t="s">
        <v>169</v>
      </c>
      <c r="F1279" t="s">
        <v>2041</v>
      </c>
      <c r="G1279" t="s">
        <v>92</v>
      </c>
      <c r="H1279" t="s">
        <v>2042</v>
      </c>
      <c r="I1279">
        <v>2.2989000000000002</v>
      </c>
      <c r="J1279">
        <v>9.7739000000000007E-4</v>
      </c>
      <c r="K1279">
        <v>2.8571E-4</v>
      </c>
      <c r="L1279">
        <v>2010.4</v>
      </c>
      <c r="M1279">
        <v>1.9116</v>
      </c>
      <c r="N1279">
        <v>0.46772999999999998</v>
      </c>
      <c r="O1279">
        <v>1555.5</v>
      </c>
      <c r="P1279" s="1">
        <v>157460</v>
      </c>
      <c r="Q1279">
        <v>-0.14223</v>
      </c>
      <c r="R1279">
        <v>0.51907999999999999</v>
      </c>
      <c r="S1279">
        <v>0.35876999999999998</v>
      </c>
      <c r="T1279">
        <v>8.5772000000000001E-2</v>
      </c>
      <c r="U1279">
        <v>6.6067000000000001E-2</v>
      </c>
      <c r="V1279">
        <v>-12.3</v>
      </c>
      <c r="W1279">
        <v>-14.96</v>
      </c>
      <c r="X1279">
        <v>0.45106000000000002</v>
      </c>
      <c r="Y1279">
        <v>0.43376999999999999</v>
      </c>
      <c r="Z1279" s="1">
        <v>7.4709999999999995E-5</v>
      </c>
      <c r="AA1279">
        <v>-0.19991</v>
      </c>
      <c r="AB1279">
        <v>0.12368</v>
      </c>
      <c r="AC1279">
        <v>9.4710000000000003E-2</v>
      </c>
      <c r="AD1279">
        <v>13</v>
      </c>
      <c r="AE1279">
        <v>13</v>
      </c>
      <c r="AF1279">
        <v>1.3212999999999999</v>
      </c>
      <c r="AG1279">
        <v>0.30573</v>
      </c>
      <c r="AH1279">
        <v>1.0155000000000001</v>
      </c>
      <c r="AI1279">
        <v>13</v>
      </c>
      <c r="AJ1279">
        <v>7</v>
      </c>
      <c r="AK1279">
        <v>12</v>
      </c>
      <c r="AL1279">
        <v>1</v>
      </c>
      <c r="AM1279">
        <v>0</v>
      </c>
      <c r="AN1279">
        <v>1</v>
      </c>
      <c r="AO1279">
        <v>0.95472999999999997</v>
      </c>
      <c r="AP1279">
        <v>1</v>
      </c>
      <c r="AQ1279">
        <v>1</v>
      </c>
      <c r="AR1279" t="s">
        <v>94</v>
      </c>
      <c r="AS1279" t="s">
        <v>95</v>
      </c>
      <c r="AT1279" t="s">
        <v>95</v>
      </c>
      <c r="AU1279" t="s">
        <v>95</v>
      </c>
      <c r="AV1279" t="s">
        <v>95</v>
      </c>
      <c r="AW1279" t="s">
        <v>95</v>
      </c>
      <c r="AX1279" t="s">
        <v>95</v>
      </c>
      <c r="AY1279" t="s">
        <v>95</v>
      </c>
      <c r="AZ1279" t="s">
        <v>94</v>
      </c>
      <c r="BA1279" t="s">
        <v>94</v>
      </c>
      <c r="BB1279" t="s">
        <v>94</v>
      </c>
      <c r="BC1279" t="s">
        <v>94</v>
      </c>
      <c r="BD1279" t="s">
        <v>94</v>
      </c>
      <c r="BH1279" t="s">
        <v>2093</v>
      </c>
      <c r="BI1279">
        <v>0</v>
      </c>
      <c r="BK1279" t="s">
        <v>109</v>
      </c>
      <c r="BL1279">
        <v>0</v>
      </c>
      <c r="BM1279">
        <v>0</v>
      </c>
      <c r="BN1279">
        <v>0</v>
      </c>
      <c r="BO1279">
        <v>0</v>
      </c>
      <c r="BP1279">
        <v>0</v>
      </c>
      <c r="BQ1279">
        <v>0</v>
      </c>
      <c r="BY1279">
        <v>1418</v>
      </c>
      <c r="CG1279" s="4">
        <v>0</v>
      </c>
      <c r="CH1279" s="4">
        <v>0</v>
      </c>
      <c r="CI1279" s="5">
        <v>0</v>
      </c>
      <c r="CJ1279" s="5">
        <v>0</v>
      </c>
      <c r="CK1279" s="5">
        <v>0</v>
      </c>
      <c r="CL1279" s="5">
        <v>0</v>
      </c>
      <c r="CM1279" s="12" t="s">
        <v>3462</v>
      </c>
    </row>
    <row r="1280" spans="1:91" hidden="1" x14ac:dyDescent="0.2">
      <c r="A1280" t="s">
        <v>2105</v>
      </c>
      <c r="B1280" t="s">
        <v>2039</v>
      </c>
      <c r="C1280" t="s">
        <v>230</v>
      </c>
      <c r="D1280">
        <v>1.1000000000000001</v>
      </c>
      <c r="E1280" t="s">
        <v>169</v>
      </c>
      <c r="F1280" t="s">
        <v>2045</v>
      </c>
      <c r="G1280" t="s">
        <v>92</v>
      </c>
      <c r="H1280" t="s">
        <v>2042</v>
      </c>
      <c r="I1280">
        <v>1.8098000000000001</v>
      </c>
      <c r="J1280">
        <v>1.9605E-3</v>
      </c>
      <c r="K1280">
        <v>1.0829999999999999E-2</v>
      </c>
      <c r="L1280">
        <v>2010.7</v>
      </c>
      <c r="M1280">
        <v>2.4281999999999999</v>
      </c>
      <c r="N1280">
        <v>0.51536000000000004</v>
      </c>
      <c r="O1280">
        <v>1555.2</v>
      </c>
      <c r="P1280" s="1">
        <v>157490</v>
      </c>
      <c r="Q1280">
        <v>-21.367000000000001</v>
      </c>
      <c r="R1280">
        <v>0.69740000000000002</v>
      </c>
      <c r="S1280">
        <v>0.59653</v>
      </c>
      <c r="T1280">
        <v>7.4466000000000004E-2</v>
      </c>
      <c r="U1280">
        <v>5.0164E-2</v>
      </c>
      <c r="V1280">
        <v>-11.815</v>
      </c>
      <c r="W1280">
        <v>-14.378</v>
      </c>
      <c r="X1280">
        <v>0.48459999999999998</v>
      </c>
      <c r="Y1280">
        <v>0.46531</v>
      </c>
      <c r="Z1280">
        <v>8.9601E-2</v>
      </c>
      <c r="AA1280">
        <v>-9.2479000000000006E-2</v>
      </c>
      <c r="AB1280">
        <v>0.12916</v>
      </c>
      <c r="AC1280">
        <v>0.10352</v>
      </c>
      <c r="AD1280">
        <v>13</v>
      </c>
      <c r="AE1280">
        <v>13</v>
      </c>
      <c r="AF1280">
        <v>1.2786999999999999</v>
      </c>
      <c r="AG1280">
        <v>0.23866999999999999</v>
      </c>
      <c r="AH1280">
        <v>1.0401</v>
      </c>
      <c r="AI1280">
        <v>13</v>
      </c>
      <c r="AJ1280">
        <v>7</v>
      </c>
      <c r="AK1280">
        <v>12</v>
      </c>
      <c r="AL1280">
        <v>1</v>
      </c>
      <c r="AM1280">
        <v>0</v>
      </c>
      <c r="AN1280">
        <v>1</v>
      </c>
      <c r="AO1280">
        <v>0.95643</v>
      </c>
      <c r="AP1280">
        <v>1</v>
      </c>
      <c r="AQ1280">
        <v>1</v>
      </c>
      <c r="AR1280" t="s">
        <v>94</v>
      </c>
      <c r="AS1280" t="s">
        <v>95</v>
      </c>
      <c r="AT1280" t="s">
        <v>95</v>
      </c>
      <c r="AU1280" t="s">
        <v>95</v>
      </c>
      <c r="AV1280" t="s">
        <v>95</v>
      </c>
      <c r="AW1280" t="s">
        <v>95</v>
      </c>
      <c r="AX1280" t="s">
        <v>95</v>
      </c>
      <c r="AY1280" t="s">
        <v>95</v>
      </c>
      <c r="AZ1280" t="s">
        <v>94</v>
      </c>
      <c r="BA1280" t="s">
        <v>94</v>
      </c>
      <c r="BB1280" t="s">
        <v>94</v>
      </c>
      <c r="BC1280" t="s">
        <v>94</v>
      </c>
      <c r="BD1280" t="s">
        <v>94</v>
      </c>
      <c r="BH1280" t="s">
        <v>2093</v>
      </c>
      <c r="BI1280">
        <v>0</v>
      </c>
      <c r="BK1280" t="s">
        <v>109</v>
      </c>
      <c r="BL1280">
        <v>0</v>
      </c>
      <c r="BM1280">
        <v>0</v>
      </c>
      <c r="BN1280">
        <v>0</v>
      </c>
      <c r="BO1280">
        <v>0</v>
      </c>
      <c r="BP1280">
        <v>0</v>
      </c>
      <c r="BQ1280">
        <v>0</v>
      </c>
      <c r="BY1280">
        <v>1419</v>
      </c>
      <c r="CG1280" s="4">
        <v>0</v>
      </c>
      <c r="CH1280" s="4">
        <v>0</v>
      </c>
      <c r="CI1280" s="5">
        <v>0</v>
      </c>
      <c r="CJ1280" s="5">
        <v>0</v>
      </c>
      <c r="CK1280" s="5">
        <v>0</v>
      </c>
      <c r="CL1280" s="5">
        <v>0</v>
      </c>
      <c r="CM1280" s="12" t="s">
        <v>3462</v>
      </c>
    </row>
    <row r="1281" spans="1:91" hidden="1" x14ac:dyDescent="0.2">
      <c r="A1281" t="s">
        <v>2106</v>
      </c>
      <c r="B1281" t="s">
        <v>2039</v>
      </c>
      <c r="C1281" t="s">
        <v>230</v>
      </c>
      <c r="D1281">
        <v>1.1000000000000001</v>
      </c>
      <c r="E1281" t="s">
        <v>169</v>
      </c>
      <c r="F1281" t="s">
        <v>2047</v>
      </c>
      <c r="G1281" t="s">
        <v>2048</v>
      </c>
      <c r="H1281" t="s">
        <v>2042</v>
      </c>
      <c r="I1281">
        <v>1.7871999999999999</v>
      </c>
      <c r="J1281">
        <v>8.4080000000000005E-3</v>
      </c>
      <c r="K1281">
        <v>7.9342999999999997E-2</v>
      </c>
      <c r="L1281">
        <v>2010.6</v>
      </c>
      <c r="M1281">
        <v>2.4588000000000001</v>
      </c>
      <c r="N1281">
        <v>0.54762</v>
      </c>
      <c r="O1281">
        <v>1553.1</v>
      </c>
      <c r="P1281" s="1">
        <v>157680</v>
      </c>
      <c r="Q1281">
        <v>-159.24</v>
      </c>
      <c r="R1281">
        <v>0.90813999999999995</v>
      </c>
      <c r="S1281">
        <v>0.77034000000000002</v>
      </c>
      <c r="T1281">
        <v>4.7541E-2</v>
      </c>
      <c r="U1281">
        <v>4.2458999999999997E-2</v>
      </c>
      <c r="V1281">
        <v>-7.8390000000000004</v>
      </c>
      <c r="W1281">
        <v>-13.731999999999999</v>
      </c>
      <c r="X1281">
        <v>0.46633999999999998</v>
      </c>
      <c r="Y1281">
        <v>0.43917</v>
      </c>
      <c r="Z1281">
        <v>0.74629000000000001</v>
      </c>
      <c r="AA1281">
        <v>0.57715000000000005</v>
      </c>
      <c r="AB1281">
        <v>7.9007999999999995E-2</v>
      </c>
      <c r="AC1281">
        <v>5.8838000000000001E-2</v>
      </c>
      <c r="AD1281">
        <v>6</v>
      </c>
      <c r="AE1281">
        <v>6</v>
      </c>
      <c r="AF1281">
        <v>1.1285000000000001</v>
      </c>
      <c r="AG1281">
        <v>0.26112999999999997</v>
      </c>
      <c r="AH1281">
        <v>0.86738999999999999</v>
      </c>
      <c r="AI1281">
        <v>6</v>
      </c>
      <c r="AJ1281">
        <v>0</v>
      </c>
      <c r="AK1281">
        <v>5</v>
      </c>
      <c r="AL1281">
        <v>0</v>
      </c>
      <c r="AM1281">
        <v>0</v>
      </c>
      <c r="AN1281">
        <v>1</v>
      </c>
      <c r="AO1281">
        <v>0.80603000000000002</v>
      </c>
      <c r="AP1281">
        <v>1</v>
      </c>
      <c r="AQ1281">
        <v>1</v>
      </c>
      <c r="AR1281" t="s">
        <v>95</v>
      </c>
      <c r="AS1281" t="s">
        <v>95</v>
      </c>
      <c r="AT1281" t="s">
        <v>95</v>
      </c>
      <c r="AU1281" t="s">
        <v>95</v>
      </c>
      <c r="AV1281" t="s">
        <v>95</v>
      </c>
      <c r="AW1281" t="s">
        <v>95</v>
      </c>
      <c r="AX1281" t="s">
        <v>95</v>
      </c>
      <c r="AY1281" t="s">
        <v>95</v>
      </c>
      <c r="AZ1281" t="s">
        <v>95</v>
      </c>
      <c r="BA1281" t="s">
        <v>95</v>
      </c>
      <c r="BB1281" t="s">
        <v>95</v>
      </c>
      <c r="BC1281" t="s">
        <v>95</v>
      </c>
      <c r="BD1281" t="s">
        <v>95</v>
      </c>
      <c r="BI1281">
        <v>0</v>
      </c>
      <c r="BK1281" t="s">
        <v>138</v>
      </c>
      <c r="BL1281">
        <v>1</v>
      </c>
      <c r="BM1281">
        <v>1</v>
      </c>
      <c r="BN1281">
        <v>0</v>
      </c>
      <c r="BO1281">
        <v>0</v>
      </c>
      <c r="BP1281">
        <v>0</v>
      </c>
      <c r="BQ1281">
        <v>0</v>
      </c>
      <c r="BY1281">
        <v>1424</v>
      </c>
      <c r="CG1281" s="4">
        <v>1</v>
      </c>
      <c r="CH1281" s="4">
        <v>1</v>
      </c>
      <c r="CI1281" s="5">
        <v>0</v>
      </c>
      <c r="CJ1281" s="5">
        <v>0</v>
      </c>
      <c r="CK1281" s="5">
        <v>0</v>
      </c>
      <c r="CL1281" s="5">
        <v>0</v>
      </c>
    </row>
    <row r="1282" spans="1:91" hidden="1" x14ac:dyDescent="0.2">
      <c r="A1282" t="s">
        <v>2107</v>
      </c>
      <c r="B1282" t="s">
        <v>2039</v>
      </c>
      <c r="C1282" t="s">
        <v>230</v>
      </c>
      <c r="D1282">
        <v>1.1000000000000001</v>
      </c>
      <c r="E1282" t="s">
        <v>169</v>
      </c>
      <c r="F1282" t="s">
        <v>2050</v>
      </c>
      <c r="G1282" t="s">
        <v>2048</v>
      </c>
      <c r="H1282" t="s">
        <v>2042</v>
      </c>
      <c r="I1282">
        <v>1.2629999999999999</v>
      </c>
      <c r="J1282">
        <v>9.7923999999999997E-3</v>
      </c>
      <c r="K1282">
        <v>9.4057000000000002E-2</v>
      </c>
      <c r="L1282">
        <v>2010.9</v>
      </c>
      <c r="M1282">
        <v>3.4794</v>
      </c>
      <c r="N1282">
        <v>0.58052999999999999</v>
      </c>
      <c r="O1282">
        <v>1552.7</v>
      </c>
      <c r="P1282" s="1">
        <v>157730</v>
      </c>
      <c r="Q1282">
        <v>-188.86</v>
      </c>
      <c r="R1282">
        <v>0.91117999999999999</v>
      </c>
      <c r="S1282">
        <v>0.77793999999999996</v>
      </c>
      <c r="T1282">
        <v>5.1344000000000001E-2</v>
      </c>
      <c r="U1282">
        <v>4.2923999999999997E-2</v>
      </c>
      <c r="V1282">
        <v>-6.2203999999999997</v>
      </c>
      <c r="W1282">
        <v>-11.034000000000001</v>
      </c>
      <c r="X1282">
        <v>0.46292</v>
      </c>
      <c r="Y1282">
        <v>0.42967</v>
      </c>
      <c r="Z1282">
        <v>0.86941999999999997</v>
      </c>
      <c r="AA1282">
        <v>0.78236000000000006</v>
      </c>
      <c r="AB1282">
        <v>6.2253999999999997E-2</v>
      </c>
      <c r="AC1282">
        <v>4.4694999999999999E-2</v>
      </c>
      <c r="AD1282">
        <v>6</v>
      </c>
      <c r="AE1282">
        <v>6</v>
      </c>
      <c r="AF1282">
        <v>1.1352</v>
      </c>
      <c r="AG1282">
        <v>0.21187</v>
      </c>
      <c r="AH1282">
        <v>0.92329000000000006</v>
      </c>
      <c r="AI1282">
        <v>6</v>
      </c>
      <c r="AJ1282">
        <v>0</v>
      </c>
      <c r="AK1282">
        <v>5</v>
      </c>
      <c r="AL1282">
        <v>0</v>
      </c>
      <c r="AM1282">
        <v>0</v>
      </c>
      <c r="AN1282">
        <v>1</v>
      </c>
      <c r="AO1282">
        <v>0.78790000000000004</v>
      </c>
      <c r="AP1282">
        <v>1</v>
      </c>
      <c r="AQ1282">
        <v>1</v>
      </c>
      <c r="AR1282" t="s">
        <v>95</v>
      </c>
      <c r="AS1282" t="s">
        <v>95</v>
      </c>
      <c r="AT1282" t="s">
        <v>95</v>
      </c>
      <c r="AU1282" t="s">
        <v>95</v>
      </c>
      <c r="AV1282" t="s">
        <v>95</v>
      </c>
      <c r="AW1282" t="s">
        <v>95</v>
      </c>
      <c r="AX1282" t="s">
        <v>95</v>
      </c>
      <c r="AY1282" t="s">
        <v>95</v>
      </c>
      <c r="AZ1282" t="s">
        <v>95</v>
      </c>
      <c r="BA1282" t="s">
        <v>95</v>
      </c>
      <c r="BB1282" t="s">
        <v>95</v>
      </c>
      <c r="BC1282" t="s">
        <v>95</v>
      </c>
      <c r="BD1282" t="s">
        <v>95</v>
      </c>
      <c r="BI1282">
        <v>0</v>
      </c>
      <c r="BK1282" t="s">
        <v>138</v>
      </c>
      <c r="BL1282">
        <v>1</v>
      </c>
      <c r="BM1282">
        <v>1</v>
      </c>
      <c r="BN1282">
        <v>0</v>
      </c>
      <c r="BO1282">
        <v>0</v>
      </c>
      <c r="BP1282">
        <v>0</v>
      </c>
      <c r="BQ1282">
        <v>0</v>
      </c>
      <c r="BY1282">
        <v>1425</v>
      </c>
      <c r="CG1282" s="4">
        <v>1</v>
      </c>
      <c r="CH1282" s="4">
        <v>1</v>
      </c>
      <c r="CI1282" s="5">
        <v>0</v>
      </c>
      <c r="CJ1282" s="5">
        <v>0</v>
      </c>
      <c r="CK1282" s="5">
        <v>0</v>
      </c>
      <c r="CL1282" s="5">
        <v>0</v>
      </c>
    </row>
    <row r="1283" spans="1:91" hidden="1" x14ac:dyDescent="0.2">
      <c r="A1283" t="s">
        <v>2108</v>
      </c>
      <c r="B1283" t="s">
        <v>2039</v>
      </c>
      <c r="C1283" t="s">
        <v>230</v>
      </c>
      <c r="D1283">
        <v>1.1000000000000001</v>
      </c>
      <c r="E1283" t="s">
        <v>169</v>
      </c>
      <c r="F1283" t="s">
        <v>2052</v>
      </c>
      <c r="G1283" t="s">
        <v>107</v>
      </c>
      <c r="H1283" t="s">
        <v>2042</v>
      </c>
      <c r="I1283">
        <v>2.0613999999999999</v>
      </c>
      <c r="J1283">
        <v>1.4689E-3</v>
      </c>
      <c r="K1283">
        <v>5.5576999999999996E-3</v>
      </c>
      <c r="L1283">
        <v>2010.6</v>
      </c>
      <c r="M1283">
        <v>2.1318000000000001</v>
      </c>
      <c r="N1283">
        <v>0.49079</v>
      </c>
      <c r="O1283">
        <v>1555.4</v>
      </c>
      <c r="P1283" s="1">
        <v>157470</v>
      </c>
      <c r="Q1283">
        <v>-10.755000000000001</v>
      </c>
      <c r="R1283">
        <v>0.61895999999999995</v>
      </c>
      <c r="S1283">
        <v>0.49195</v>
      </c>
      <c r="T1283">
        <v>7.8856999999999997E-2</v>
      </c>
      <c r="U1283">
        <v>5.6777000000000001E-2</v>
      </c>
      <c r="V1283">
        <v>-12.382999999999999</v>
      </c>
      <c r="W1283">
        <v>-15.06</v>
      </c>
      <c r="X1283">
        <v>0.46733999999999998</v>
      </c>
      <c r="Y1283">
        <v>0.44954</v>
      </c>
      <c r="Z1283">
        <v>2.6498000000000001E-2</v>
      </c>
      <c r="AA1283">
        <v>-0.16819999999999999</v>
      </c>
      <c r="AB1283">
        <v>0.12604000000000001</v>
      </c>
      <c r="AC1283">
        <v>9.8988000000000007E-2</v>
      </c>
      <c r="AD1283">
        <v>13</v>
      </c>
      <c r="AE1283">
        <v>13</v>
      </c>
      <c r="AF1283">
        <v>1.3009999999999999</v>
      </c>
      <c r="AG1283">
        <v>0.27099000000000001</v>
      </c>
      <c r="AH1283">
        <v>1.03</v>
      </c>
      <c r="AI1283">
        <v>13</v>
      </c>
      <c r="AJ1283">
        <v>7</v>
      </c>
      <c r="AK1283">
        <v>12</v>
      </c>
      <c r="AL1283">
        <v>1</v>
      </c>
      <c r="AM1283">
        <v>0</v>
      </c>
      <c r="AN1283">
        <v>1</v>
      </c>
      <c r="AO1283">
        <v>0.95587</v>
      </c>
      <c r="AP1283">
        <v>1</v>
      </c>
      <c r="AQ1283">
        <v>1</v>
      </c>
      <c r="AR1283" t="s">
        <v>94</v>
      </c>
      <c r="AS1283" t="s">
        <v>95</v>
      </c>
      <c r="AT1283" t="s">
        <v>95</v>
      </c>
      <c r="AU1283" t="s">
        <v>95</v>
      </c>
      <c r="AV1283" t="s">
        <v>95</v>
      </c>
      <c r="AW1283" t="s">
        <v>95</v>
      </c>
      <c r="AX1283" t="s">
        <v>95</v>
      </c>
      <c r="AY1283" t="s">
        <v>95</v>
      </c>
      <c r="AZ1283" t="s">
        <v>94</v>
      </c>
      <c r="BA1283" t="s">
        <v>94</v>
      </c>
      <c r="BB1283" t="s">
        <v>94</v>
      </c>
      <c r="BC1283" t="s">
        <v>94</v>
      </c>
      <c r="BD1283" t="s">
        <v>94</v>
      </c>
      <c r="BI1283">
        <v>0</v>
      </c>
      <c r="BJ1283" t="s">
        <v>108</v>
      </c>
      <c r="BK1283" t="s">
        <v>109</v>
      </c>
      <c r="BL1283">
        <v>1</v>
      </c>
      <c r="BM1283">
        <v>1</v>
      </c>
      <c r="BN1283">
        <v>0</v>
      </c>
      <c r="BO1283">
        <v>1</v>
      </c>
      <c r="BP1283">
        <v>0</v>
      </c>
      <c r="BQ1283">
        <v>0</v>
      </c>
      <c r="BY1283">
        <v>1427</v>
      </c>
      <c r="CG1283" s="4">
        <v>1</v>
      </c>
      <c r="CH1283" s="4">
        <v>1</v>
      </c>
      <c r="CI1283" s="5">
        <v>0</v>
      </c>
      <c r="CJ1283" s="5">
        <v>1</v>
      </c>
      <c r="CK1283" s="5">
        <v>0</v>
      </c>
      <c r="CL1283" s="5">
        <v>0</v>
      </c>
      <c r="CM1283" s="12" t="s">
        <v>3463</v>
      </c>
    </row>
    <row r="1284" spans="1:91" hidden="1" x14ac:dyDescent="0.2">
      <c r="A1284" t="s">
        <v>2109</v>
      </c>
      <c r="B1284" t="s">
        <v>2039</v>
      </c>
      <c r="C1284" t="s">
        <v>230</v>
      </c>
      <c r="D1284">
        <v>3.2</v>
      </c>
      <c r="E1284" t="s">
        <v>505</v>
      </c>
      <c r="F1284" t="s">
        <v>2054</v>
      </c>
      <c r="G1284" t="s">
        <v>92</v>
      </c>
      <c r="H1284" t="s">
        <v>2042</v>
      </c>
      <c r="I1284">
        <v>-0.65707000000000004</v>
      </c>
      <c r="J1284">
        <v>2.9441E-4</v>
      </c>
      <c r="K1284">
        <v>-7.0384999999999996E-3</v>
      </c>
      <c r="L1284">
        <v>2022.2</v>
      </c>
      <c r="M1284">
        <v>-6.6879999999999997</v>
      </c>
      <c r="N1284">
        <v>0.45401000000000002</v>
      </c>
      <c r="O1284">
        <v>1555.7</v>
      </c>
      <c r="P1284" s="1">
        <v>157440</v>
      </c>
      <c r="Q1284">
        <v>14.603</v>
      </c>
      <c r="R1284">
        <v>0.24415999999999999</v>
      </c>
      <c r="S1284">
        <v>-7.7914000000000004E-3</v>
      </c>
      <c r="T1284">
        <v>0.1087</v>
      </c>
      <c r="U1284">
        <v>7.4091000000000004E-2</v>
      </c>
      <c r="V1284">
        <v>-10.91</v>
      </c>
      <c r="W1284">
        <v>-13.292</v>
      </c>
      <c r="X1284">
        <v>0.43151</v>
      </c>
      <c r="Y1284">
        <v>0.41299999999999998</v>
      </c>
      <c r="Z1284">
        <v>4.4363E-2</v>
      </c>
      <c r="AA1284">
        <v>-0.14676</v>
      </c>
      <c r="AB1284">
        <v>0.12223000000000001</v>
      </c>
      <c r="AC1284">
        <v>9.2408000000000004E-2</v>
      </c>
      <c r="AD1284">
        <v>13</v>
      </c>
      <c r="AE1284">
        <v>13</v>
      </c>
      <c r="AF1284">
        <v>1.3105</v>
      </c>
      <c r="AG1284">
        <v>0.33478999999999998</v>
      </c>
      <c r="AH1284">
        <v>0.97574000000000005</v>
      </c>
      <c r="AI1284">
        <v>13</v>
      </c>
      <c r="AJ1284">
        <v>7</v>
      </c>
      <c r="AK1284">
        <v>12</v>
      </c>
      <c r="AL1284">
        <v>1</v>
      </c>
      <c r="AM1284">
        <v>0</v>
      </c>
      <c r="AN1284">
        <v>1</v>
      </c>
      <c r="AO1284">
        <v>0.95343999999999995</v>
      </c>
      <c r="AP1284">
        <v>1</v>
      </c>
      <c r="AQ1284">
        <v>1</v>
      </c>
      <c r="AR1284" t="s">
        <v>96</v>
      </c>
      <c r="AS1284" t="s">
        <v>95</v>
      </c>
      <c r="AT1284" t="s">
        <v>95</v>
      </c>
      <c r="AU1284" t="s">
        <v>95</v>
      </c>
      <c r="AV1284" t="s">
        <v>95</v>
      </c>
      <c r="AW1284" t="s">
        <v>95</v>
      </c>
      <c r="AX1284" t="s">
        <v>95</v>
      </c>
      <c r="AY1284" t="s">
        <v>95</v>
      </c>
      <c r="AZ1284" t="s">
        <v>94</v>
      </c>
      <c r="BA1284" t="s">
        <v>96</v>
      </c>
      <c r="BB1284" t="s">
        <v>94</v>
      </c>
      <c r="BC1284" t="s">
        <v>96</v>
      </c>
      <c r="BD1284" t="s">
        <v>94</v>
      </c>
      <c r="BI1284">
        <v>0</v>
      </c>
      <c r="BL1284">
        <v>1</v>
      </c>
      <c r="BM1284">
        <v>1</v>
      </c>
      <c r="BN1284">
        <v>0</v>
      </c>
      <c r="BO1284">
        <v>0</v>
      </c>
      <c r="BP1284">
        <v>0</v>
      </c>
      <c r="BQ1284">
        <v>0</v>
      </c>
      <c r="BY1284">
        <v>1415</v>
      </c>
      <c r="CG1284" s="4">
        <v>1</v>
      </c>
      <c r="CH1284" s="4">
        <v>1</v>
      </c>
      <c r="CI1284" s="5">
        <v>0</v>
      </c>
      <c r="CJ1284" s="5">
        <v>0</v>
      </c>
      <c r="CK1284" s="5">
        <v>0</v>
      </c>
      <c r="CL1284" s="5">
        <v>0</v>
      </c>
    </row>
    <row r="1285" spans="1:91" hidden="1" x14ac:dyDescent="0.2">
      <c r="A1285" t="s">
        <v>2110</v>
      </c>
      <c r="B1285" t="s">
        <v>2039</v>
      </c>
      <c r="C1285" t="s">
        <v>230</v>
      </c>
      <c r="D1285">
        <v>3.2</v>
      </c>
      <c r="E1285" t="s">
        <v>505</v>
      </c>
      <c r="F1285" t="s">
        <v>2057</v>
      </c>
      <c r="G1285" t="s">
        <v>92</v>
      </c>
      <c r="H1285" t="s">
        <v>2042</v>
      </c>
      <c r="I1285">
        <v>-0.54542000000000002</v>
      </c>
      <c r="J1285">
        <v>-2.4759E-2</v>
      </c>
      <c r="K1285">
        <v>-1.1417999999999999E-2</v>
      </c>
      <c r="L1285">
        <v>2021.9</v>
      </c>
      <c r="M1285">
        <v>-8.0570000000000004</v>
      </c>
      <c r="N1285">
        <v>0.43858999999999998</v>
      </c>
      <c r="O1285">
        <v>3.8107000000000002</v>
      </c>
      <c r="P1285">
        <v>1923.4</v>
      </c>
      <c r="Q1285">
        <v>23.404</v>
      </c>
      <c r="R1285">
        <v>0.32890000000000003</v>
      </c>
      <c r="S1285">
        <v>0.10519000000000001</v>
      </c>
      <c r="T1285">
        <v>9.6697000000000005E-2</v>
      </c>
      <c r="U1285">
        <v>6.7849000000000007E-2</v>
      </c>
      <c r="V1285">
        <v>0.10990999999999999</v>
      </c>
      <c r="W1285">
        <v>-6.8107000000000001E-2</v>
      </c>
      <c r="X1285">
        <v>0.11136</v>
      </c>
      <c r="Y1285">
        <v>8.5241999999999998E-2</v>
      </c>
      <c r="Z1285">
        <v>0.13099</v>
      </c>
      <c r="AA1285">
        <v>-4.2810000000000001E-2</v>
      </c>
      <c r="AB1285">
        <v>0.11003</v>
      </c>
      <c r="AC1285">
        <v>8.1546999999999994E-2</v>
      </c>
      <c r="AD1285">
        <v>13</v>
      </c>
      <c r="AE1285">
        <v>13</v>
      </c>
      <c r="AF1285">
        <v>1.3132999999999999</v>
      </c>
      <c r="AG1285">
        <v>0.38532</v>
      </c>
      <c r="AH1285">
        <v>0.92796000000000001</v>
      </c>
      <c r="AI1285">
        <v>13</v>
      </c>
      <c r="AJ1285">
        <v>10</v>
      </c>
      <c r="AK1285">
        <v>12</v>
      </c>
      <c r="AL1285">
        <v>1</v>
      </c>
      <c r="AM1285">
        <v>0</v>
      </c>
      <c r="AN1285">
        <v>1</v>
      </c>
      <c r="AO1285">
        <v>0.95330000000000004</v>
      </c>
      <c r="AP1285">
        <v>1</v>
      </c>
      <c r="AQ1285">
        <v>1</v>
      </c>
      <c r="AR1285" t="s">
        <v>94</v>
      </c>
      <c r="AS1285" t="s">
        <v>95</v>
      </c>
      <c r="AT1285" t="s">
        <v>95</v>
      </c>
      <c r="AU1285" t="s">
        <v>95</v>
      </c>
      <c r="AV1285" t="s">
        <v>95</v>
      </c>
      <c r="AW1285" t="s">
        <v>95</v>
      </c>
      <c r="AX1285" t="s">
        <v>95</v>
      </c>
      <c r="AY1285" t="s">
        <v>95</v>
      </c>
      <c r="AZ1285" t="s">
        <v>94</v>
      </c>
      <c r="BA1285" t="s">
        <v>94</v>
      </c>
      <c r="BB1285" t="s">
        <v>94</v>
      </c>
      <c r="BC1285" t="s">
        <v>96</v>
      </c>
      <c r="BD1285" t="s">
        <v>94</v>
      </c>
      <c r="BI1285">
        <v>0</v>
      </c>
      <c r="BL1285">
        <v>0</v>
      </c>
      <c r="BM1285">
        <v>1</v>
      </c>
      <c r="BN1285">
        <v>0</v>
      </c>
      <c r="BO1285">
        <v>0</v>
      </c>
      <c r="BP1285">
        <v>0</v>
      </c>
      <c r="BQ1285">
        <v>0</v>
      </c>
      <c r="BY1285">
        <v>1416</v>
      </c>
      <c r="CG1285" s="4">
        <v>0</v>
      </c>
      <c r="CH1285" s="4">
        <v>1</v>
      </c>
      <c r="CI1285" s="5">
        <v>0</v>
      </c>
      <c r="CJ1285" s="5">
        <v>0</v>
      </c>
      <c r="CK1285" s="5">
        <v>0</v>
      </c>
      <c r="CL1285" s="5">
        <v>0</v>
      </c>
    </row>
    <row r="1286" spans="1:91" hidden="1" x14ac:dyDescent="0.2">
      <c r="A1286" t="s">
        <v>2111</v>
      </c>
      <c r="B1286" t="s">
        <v>2039</v>
      </c>
      <c r="C1286" t="s">
        <v>230</v>
      </c>
      <c r="D1286">
        <v>3.2</v>
      </c>
      <c r="E1286" t="s">
        <v>505</v>
      </c>
      <c r="F1286" t="s">
        <v>2060</v>
      </c>
      <c r="G1286" t="s">
        <v>92</v>
      </c>
      <c r="H1286" t="s">
        <v>2042</v>
      </c>
      <c r="I1286">
        <v>-0.46393000000000001</v>
      </c>
      <c r="J1286">
        <v>-3.9711999999999997E-2</v>
      </c>
      <c r="K1286">
        <v>-1.5802E-2</v>
      </c>
      <c r="L1286">
        <v>2021</v>
      </c>
      <c r="M1286">
        <v>-9.4722000000000008</v>
      </c>
      <c r="N1286">
        <v>0.40450999999999998</v>
      </c>
      <c r="O1286">
        <v>1.6674</v>
      </c>
      <c r="P1286">
        <v>1975.2</v>
      </c>
      <c r="Q1286">
        <v>32.19</v>
      </c>
      <c r="R1286">
        <v>0.40550000000000003</v>
      </c>
      <c r="S1286">
        <v>0.20732999999999999</v>
      </c>
      <c r="T1286">
        <v>9.2188000000000006E-2</v>
      </c>
      <c r="U1286">
        <v>6.6682000000000005E-2</v>
      </c>
      <c r="V1286">
        <v>0.20541999999999999</v>
      </c>
      <c r="W1286">
        <v>4.6497999999999998E-2</v>
      </c>
      <c r="X1286">
        <v>0.10657999999999999</v>
      </c>
      <c r="Y1286">
        <v>8.3814E-2</v>
      </c>
      <c r="Z1286">
        <v>0.24454999999999999</v>
      </c>
      <c r="AA1286">
        <v>9.3462000000000003E-2</v>
      </c>
      <c r="AB1286">
        <v>0.10392</v>
      </c>
      <c r="AC1286">
        <v>7.7925999999999995E-2</v>
      </c>
      <c r="AD1286">
        <v>13</v>
      </c>
      <c r="AE1286">
        <v>13</v>
      </c>
      <c r="AF1286">
        <v>1.4066000000000001</v>
      </c>
      <c r="AG1286">
        <v>0.40542</v>
      </c>
      <c r="AH1286">
        <v>1.0012000000000001</v>
      </c>
      <c r="AI1286">
        <v>13</v>
      </c>
      <c r="AJ1286">
        <v>10</v>
      </c>
      <c r="AK1286">
        <v>12</v>
      </c>
      <c r="AL1286">
        <v>1</v>
      </c>
      <c r="AM1286">
        <v>0</v>
      </c>
      <c r="AN1286">
        <v>1</v>
      </c>
      <c r="AO1286">
        <v>0.94537000000000004</v>
      </c>
      <c r="AP1286">
        <v>1</v>
      </c>
      <c r="AQ1286">
        <v>1</v>
      </c>
      <c r="AR1286" t="s">
        <v>94</v>
      </c>
      <c r="AS1286" t="s">
        <v>95</v>
      </c>
      <c r="AT1286" t="s">
        <v>95</v>
      </c>
      <c r="AU1286" t="s">
        <v>95</v>
      </c>
      <c r="AV1286" t="s">
        <v>95</v>
      </c>
      <c r="AW1286" t="s">
        <v>95</v>
      </c>
      <c r="AX1286" t="s">
        <v>95</v>
      </c>
      <c r="AY1286" t="s">
        <v>95</v>
      </c>
      <c r="AZ1286" t="s">
        <v>94</v>
      </c>
      <c r="BA1286" t="s">
        <v>94</v>
      </c>
      <c r="BB1286" t="s">
        <v>94</v>
      </c>
      <c r="BC1286" t="s">
        <v>94</v>
      </c>
      <c r="BD1286" t="s">
        <v>94</v>
      </c>
      <c r="BI1286">
        <v>0</v>
      </c>
      <c r="BL1286">
        <v>1</v>
      </c>
      <c r="BM1286">
        <v>1</v>
      </c>
      <c r="BN1286">
        <v>0</v>
      </c>
      <c r="BO1286">
        <v>0</v>
      </c>
      <c r="BP1286">
        <v>0</v>
      </c>
      <c r="BQ1286">
        <v>0</v>
      </c>
      <c r="BY1286">
        <v>1417</v>
      </c>
      <c r="CG1286" s="4">
        <v>1</v>
      </c>
      <c r="CH1286" s="4">
        <v>1</v>
      </c>
      <c r="CI1286" s="5">
        <v>0</v>
      </c>
      <c r="CJ1286" s="5">
        <v>0</v>
      </c>
      <c r="CK1286" s="5">
        <v>0</v>
      </c>
      <c r="CL1286" s="5">
        <v>0</v>
      </c>
    </row>
    <row r="1287" spans="1:91" hidden="1" x14ac:dyDescent="0.2">
      <c r="A1287" t="s">
        <v>2112</v>
      </c>
      <c r="B1287" t="s">
        <v>2039</v>
      </c>
      <c r="C1287" t="s">
        <v>230</v>
      </c>
      <c r="D1287">
        <v>3.2</v>
      </c>
      <c r="E1287" t="s">
        <v>505</v>
      </c>
      <c r="F1287" t="s">
        <v>2062</v>
      </c>
      <c r="G1287" t="s">
        <v>92</v>
      </c>
      <c r="H1287" t="s">
        <v>2042</v>
      </c>
      <c r="I1287">
        <v>-0.42742000000000002</v>
      </c>
      <c r="J1287">
        <v>-4.4752E-2</v>
      </c>
      <c r="K1287">
        <v>-1.7027E-2</v>
      </c>
      <c r="L1287">
        <v>2020.8</v>
      </c>
      <c r="M1287">
        <v>-10.281000000000001</v>
      </c>
      <c r="N1287">
        <v>0.4</v>
      </c>
      <c r="O1287">
        <v>0.46927000000000002</v>
      </c>
      <c r="P1287">
        <v>2007.2</v>
      </c>
      <c r="Q1287">
        <v>34.648000000000003</v>
      </c>
      <c r="R1287">
        <v>0.40355000000000002</v>
      </c>
      <c r="S1287">
        <v>0.20474000000000001</v>
      </c>
      <c r="T1287">
        <v>9.4297000000000006E-2</v>
      </c>
      <c r="U1287">
        <v>6.7514000000000005E-2</v>
      </c>
      <c r="V1287">
        <v>0.23061999999999999</v>
      </c>
      <c r="W1287">
        <v>7.6739000000000002E-2</v>
      </c>
      <c r="X1287">
        <v>0.1071</v>
      </c>
      <c r="Y1287">
        <v>8.2753999999999994E-2</v>
      </c>
      <c r="Z1287">
        <v>0.27227000000000001</v>
      </c>
      <c r="AA1287">
        <v>0.12673000000000001</v>
      </c>
      <c r="AB1287">
        <v>0.10416</v>
      </c>
      <c r="AC1287">
        <v>7.6276999999999998E-2</v>
      </c>
      <c r="AD1287">
        <v>13</v>
      </c>
      <c r="AE1287">
        <v>13</v>
      </c>
      <c r="AF1287">
        <v>1.4475</v>
      </c>
      <c r="AG1287">
        <v>0.39500000000000002</v>
      </c>
      <c r="AH1287">
        <v>1.0525</v>
      </c>
      <c r="AI1287">
        <v>13</v>
      </c>
      <c r="AJ1287">
        <v>10</v>
      </c>
      <c r="AK1287">
        <v>12</v>
      </c>
      <c r="AL1287">
        <v>1</v>
      </c>
      <c r="AM1287">
        <v>0</v>
      </c>
      <c r="AN1287">
        <v>1</v>
      </c>
      <c r="AO1287">
        <v>0.94015000000000004</v>
      </c>
      <c r="AP1287">
        <v>1</v>
      </c>
      <c r="AQ1287">
        <v>1</v>
      </c>
      <c r="AR1287" t="s">
        <v>94</v>
      </c>
      <c r="AS1287" t="s">
        <v>95</v>
      </c>
      <c r="AT1287" t="s">
        <v>95</v>
      </c>
      <c r="AU1287" t="s">
        <v>95</v>
      </c>
      <c r="AV1287" t="s">
        <v>95</v>
      </c>
      <c r="AW1287" t="s">
        <v>95</v>
      </c>
      <c r="AX1287" t="s">
        <v>95</v>
      </c>
      <c r="AY1287" t="s">
        <v>95</v>
      </c>
      <c r="AZ1287" t="s">
        <v>94</v>
      </c>
      <c r="BA1287" t="s">
        <v>94</v>
      </c>
      <c r="BB1287" t="s">
        <v>94</v>
      </c>
      <c r="BC1287" t="s">
        <v>94</v>
      </c>
      <c r="BD1287" t="s">
        <v>94</v>
      </c>
      <c r="BI1287">
        <v>0</v>
      </c>
      <c r="BL1287">
        <v>1</v>
      </c>
      <c r="BM1287">
        <v>1</v>
      </c>
      <c r="BN1287">
        <v>0</v>
      </c>
      <c r="BO1287">
        <v>0</v>
      </c>
      <c r="BP1287">
        <v>0</v>
      </c>
      <c r="BQ1287">
        <v>0</v>
      </c>
      <c r="BY1287">
        <v>1420</v>
      </c>
      <c r="CG1287" s="4">
        <v>1</v>
      </c>
      <c r="CH1287" s="4">
        <v>1</v>
      </c>
      <c r="CI1287" s="5">
        <v>0</v>
      </c>
      <c r="CJ1287" s="5">
        <v>0</v>
      </c>
      <c r="CK1287" s="5">
        <v>0</v>
      </c>
      <c r="CL1287" s="5">
        <v>1</v>
      </c>
      <c r="CM1287" s="12" t="s">
        <v>3457</v>
      </c>
    </row>
    <row r="1288" spans="1:91" hidden="1" x14ac:dyDescent="0.2">
      <c r="A1288" t="s">
        <v>2113</v>
      </c>
      <c r="B1288" t="s">
        <v>2039</v>
      </c>
      <c r="C1288" t="s">
        <v>230</v>
      </c>
      <c r="D1288">
        <v>4.0999999999999996</v>
      </c>
      <c r="E1288" t="s">
        <v>129</v>
      </c>
      <c r="F1288" t="s">
        <v>130</v>
      </c>
      <c r="G1288" t="s">
        <v>131</v>
      </c>
      <c r="H1288" t="s">
        <v>2042</v>
      </c>
      <c r="I1288">
        <v>0.54291</v>
      </c>
      <c r="J1288">
        <v>7.3816000000000007E-2</v>
      </c>
      <c r="K1288">
        <v>4.9989999999999997</v>
      </c>
      <c r="L1288">
        <v>2009.9</v>
      </c>
      <c r="M1288">
        <v>8.0943000000000005</v>
      </c>
      <c r="N1288">
        <v>83.84</v>
      </c>
      <c r="O1288">
        <v>0.12706999999999999</v>
      </c>
      <c r="P1288">
        <v>1932.3</v>
      </c>
      <c r="Q1288">
        <v>-10011</v>
      </c>
      <c r="R1288">
        <v>0.93132000000000004</v>
      </c>
      <c r="S1288">
        <v>0.91920000000000002</v>
      </c>
      <c r="T1288">
        <v>8.5099</v>
      </c>
      <c r="U1288">
        <v>7.5050999999999997</v>
      </c>
      <c r="V1288">
        <v>0.74556999999999995</v>
      </c>
      <c r="W1288">
        <v>0.71730000000000005</v>
      </c>
      <c r="X1288">
        <v>16.379000000000001</v>
      </c>
      <c r="Y1288">
        <v>13.425000000000001</v>
      </c>
      <c r="Z1288">
        <v>0.86899999999999999</v>
      </c>
      <c r="AA1288">
        <v>0.85443999999999998</v>
      </c>
      <c r="AB1288">
        <v>11.753</v>
      </c>
      <c r="AC1288">
        <v>9.9238</v>
      </c>
      <c r="AD1288">
        <v>21</v>
      </c>
      <c r="AE1288">
        <v>18</v>
      </c>
      <c r="AF1288">
        <v>1.1927000000000001</v>
      </c>
      <c r="AG1288">
        <v>4.9466999999999997E-2</v>
      </c>
      <c r="AH1288">
        <v>1.1433</v>
      </c>
      <c r="AI1288">
        <v>18</v>
      </c>
      <c r="AJ1288">
        <v>0</v>
      </c>
      <c r="AK1288">
        <v>17</v>
      </c>
      <c r="AL1288">
        <v>0</v>
      </c>
      <c r="AM1288">
        <v>0</v>
      </c>
      <c r="AN1288">
        <v>1</v>
      </c>
      <c r="AO1288">
        <v>0.93325000000000002</v>
      </c>
      <c r="AP1288">
        <v>0</v>
      </c>
      <c r="AQ1288">
        <v>1</v>
      </c>
      <c r="AR1288" t="s">
        <v>95</v>
      </c>
      <c r="AS1288" t="s">
        <v>95</v>
      </c>
      <c r="AT1288" t="s">
        <v>95</v>
      </c>
      <c r="AU1288" t="s">
        <v>95</v>
      </c>
      <c r="AV1288" t="s">
        <v>95</v>
      </c>
      <c r="AW1288" t="s">
        <v>95</v>
      </c>
      <c r="AX1288" t="s">
        <v>95</v>
      </c>
      <c r="AY1288" t="s">
        <v>95</v>
      </c>
      <c r="AZ1288" t="s">
        <v>95</v>
      </c>
      <c r="BA1288" t="s">
        <v>95</v>
      </c>
      <c r="BB1288" t="s">
        <v>95</v>
      </c>
      <c r="BC1288" t="s">
        <v>95</v>
      </c>
      <c r="BD1288" t="s">
        <v>95</v>
      </c>
      <c r="BI1288">
        <v>0</v>
      </c>
      <c r="BJ1288" t="s">
        <v>132</v>
      </c>
      <c r="BK1288" t="s">
        <v>133</v>
      </c>
      <c r="BL1288">
        <v>1</v>
      </c>
      <c r="BM1288">
        <v>1</v>
      </c>
      <c r="BN1288">
        <v>0</v>
      </c>
      <c r="BO1288">
        <v>0</v>
      </c>
      <c r="BP1288">
        <v>0</v>
      </c>
      <c r="BQ1288">
        <v>0</v>
      </c>
      <c r="BY1288">
        <v>1428</v>
      </c>
      <c r="CG1288" s="4">
        <v>1</v>
      </c>
      <c r="CH1288" s="4">
        <v>1</v>
      </c>
      <c r="CI1288" s="5">
        <v>0</v>
      </c>
      <c r="CJ1288" s="5">
        <v>0</v>
      </c>
      <c r="CK1288" s="5">
        <v>0</v>
      </c>
      <c r="CL1288" s="5">
        <v>0</v>
      </c>
    </row>
    <row r="1289" spans="1:91" hidden="1" x14ac:dyDescent="0.2">
      <c r="A1289" t="s">
        <v>2114</v>
      </c>
      <c r="B1289" t="s">
        <v>2039</v>
      </c>
      <c r="C1289" t="s">
        <v>230</v>
      </c>
      <c r="D1289">
        <v>4.0999999999999996</v>
      </c>
      <c r="E1289" t="s">
        <v>129</v>
      </c>
      <c r="F1289" t="s">
        <v>135</v>
      </c>
      <c r="G1289" t="s">
        <v>136</v>
      </c>
      <c r="H1289" t="s">
        <v>2042</v>
      </c>
      <c r="I1289">
        <v>0.54291</v>
      </c>
      <c r="J1289">
        <v>7.3816000000000007E-2</v>
      </c>
      <c r="K1289">
        <v>4.9989999999999997</v>
      </c>
      <c r="L1289">
        <v>2009.9</v>
      </c>
      <c r="M1289">
        <v>8.0943000000000005</v>
      </c>
      <c r="N1289">
        <v>83.84</v>
      </c>
      <c r="O1289">
        <v>0.12706999999999999</v>
      </c>
      <c r="P1289">
        <v>1932.3</v>
      </c>
      <c r="Q1289">
        <v>-10011</v>
      </c>
      <c r="R1289">
        <v>0.93132000000000004</v>
      </c>
      <c r="S1289">
        <v>0.91920000000000002</v>
      </c>
      <c r="T1289">
        <v>8.5099</v>
      </c>
      <c r="U1289">
        <v>7.5050999999999997</v>
      </c>
      <c r="V1289">
        <v>0.74556999999999995</v>
      </c>
      <c r="W1289">
        <v>0.71730000000000005</v>
      </c>
      <c r="X1289">
        <v>16.379000000000001</v>
      </c>
      <c r="Y1289">
        <v>13.425000000000001</v>
      </c>
      <c r="Z1289">
        <v>0.86899999999999999</v>
      </c>
      <c r="AA1289">
        <v>0.85443999999999998</v>
      </c>
      <c r="AB1289">
        <v>11.753</v>
      </c>
      <c r="AC1289">
        <v>9.9238</v>
      </c>
      <c r="AD1289">
        <v>21</v>
      </c>
      <c r="AE1289">
        <v>18</v>
      </c>
      <c r="AF1289">
        <v>1.1927000000000001</v>
      </c>
      <c r="AG1289">
        <v>4.9466999999999997E-2</v>
      </c>
      <c r="AH1289">
        <v>1.1433</v>
      </c>
      <c r="AI1289">
        <v>18</v>
      </c>
      <c r="AJ1289">
        <v>0</v>
      </c>
      <c r="AK1289">
        <v>17</v>
      </c>
      <c r="AL1289">
        <v>0</v>
      </c>
      <c r="AM1289">
        <v>0</v>
      </c>
      <c r="AN1289">
        <v>1</v>
      </c>
      <c r="AO1289">
        <v>0.93325000000000002</v>
      </c>
      <c r="AP1289">
        <v>0</v>
      </c>
      <c r="AQ1289">
        <v>1</v>
      </c>
      <c r="AR1289" t="s">
        <v>95</v>
      </c>
      <c r="AS1289" t="s">
        <v>95</v>
      </c>
      <c r="AT1289" t="s">
        <v>95</v>
      </c>
      <c r="AU1289" t="s">
        <v>95</v>
      </c>
      <c r="AV1289" t="s">
        <v>95</v>
      </c>
      <c r="AW1289" t="s">
        <v>95</v>
      </c>
      <c r="AX1289" t="s">
        <v>95</v>
      </c>
      <c r="AY1289" t="s">
        <v>95</v>
      </c>
      <c r="AZ1289" t="s">
        <v>95</v>
      </c>
      <c r="BA1289" t="s">
        <v>95</v>
      </c>
      <c r="BB1289" t="s">
        <v>95</v>
      </c>
      <c r="BC1289" t="s">
        <v>95</v>
      </c>
      <c r="BD1289" t="s">
        <v>95</v>
      </c>
      <c r="BI1289">
        <v>0</v>
      </c>
      <c r="BJ1289" t="s">
        <v>137</v>
      </c>
      <c r="BK1289" t="s">
        <v>138</v>
      </c>
      <c r="BL1289">
        <v>1</v>
      </c>
      <c r="BM1289">
        <v>1</v>
      </c>
      <c r="BN1289">
        <v>0</v>
      </c>
      <c r="BO1289">
        <v>0</v>
      </c>
      <c r="BP1289">
        <v>0</v>
      </c>
      <c r="BQ1289">
        <v>1</v>
      </c>
      <c r="BY1289">
        <v>1429</v>
      </c>
      <c r="CG1289" s="4">
        <v>1</v>
      </c>
      <c r="CH1289" s="4">
        <v>1</v>
      </c>
      <c r="CI1289" s="5">
        <v>0</v>
      </c>
      <c r="CJ1289" s="5">
        <v>0</v>
      </c>
      <c r="CK1289" s="5">
        <v>0</v>
      </c>
      <c r="CL1289" s="5">
        <v>1</v>
      </c>
    </row>
    <row r="1290" spans="1:91" hidden="1" x14ac:dyDescent="0.2">
      <c r="A1290" t="s">
        <v>2115</v>
      </c>
      <c r="B1290" t="s">
        <v>2116</v>
      </c>
      <c r="C1290" t="s">
        <v>147</v>
      </c>
      <c r="D1290">
        <v>1.1000000000000001</v>
      </c>
      <c r="E1290" t="s">
        <v>169</v>
      </c>
      <c r="F1290" t="s">
        <v>2117</v>
      </c>
      <c r="G1290" t="s">
        <v>2118</v>
      </c>
      <c r="H1290" t="s">
        <v>2119</v>
      </c>
      <c r="J1290">
        <v>8.2817000000000002E-2</v>
      </c>
      <c r="K1290">
        <v>2.7139999999999998E-3</v>
      </c>
      <c r="O1290">
        <v>2.6326000000000001</v>
      </c>
      <c r="P1290">
        <v>2071.6</v>
      </c>
      <c r="Q1290">
        <v>-5.4446000000000003</v>
      </c>
      <c r="V1290">
        <v>0.99875000000000003</v>
      </c>
      <c r="W1290">
        <v>0.99846999999999997</v>
      </c>
      <c r="X1290">
        <v>3.3529000000000002E-4</v>
      </c>
      <c r="Y1290">
        <v>2.9224999999999998E-4</v>
      </c>
      <c r="Z1290">
        <v>0.97452000000000005</v>
      </c>
      <c r="AA1290">
        <v>0.96886000000000005</v>
      </c>
      <c r="AB1290">
        <v>1.5149E-3</v>
      </c>
      <c r="AC1290">
        <v>1.3025999999999999E-3</v>
      </c>
      <c r="AD1290">
        <v>12</v>
      </c>
      <c r="AE1290">
        <v>12</v>
      </c>
      <c r="AI1290">
        <v>12</v>
      </c>
      <c r="AJ1290">
        <v>0</v>
      </c>
      <c r="AK1290">
        <v>11</v>
      </c>
      <c r="AL1290">
        <v>0</v>
      </c>
      <c r="AM1290">
        <v>0</v>
      </c>
      <c r="AN1290">
        <v>0</v>
      </c>
      <c r="AO1290">
        <v>0.89141000000000004</v>
      </c>
      <c r="AP1290">
        <v>1</v>
      </c>
      <c r="AQ1290">
        <v>1</v>
      </c>
      <c r="AR1290" t="s">
        <v>96</v>
      </c>
      <c r="AS1290" t="s">
        <v>95</v>
      </c>
      <c r="AT1290" t="s">
        <v>95</v>
      </c>
      <c r="AU1290" t="s">
        <v>95</v>
      </c>
      <c r="AV1290" t="s">
        <v>95</v>
      </c>
      <c r="AW1290" t="s">
        <v>95</v>
      </c>
      <c r="AX1290" t="s">
        <v>95</v>
      </c>
      <c r="AY1290" t="s">
        <v>94</v>
      </c>
      <c r="AZ1290" t="s">
        <v>95</v>
      </c>
      <c r="BA1290" t="s">
        <v>96</v>
      </c>
      <c r="BB1290" t="s">
        <v>95</v>
      </c>
      <c r="BC1290" t="s">
        <v>94</v>
      </c>
      <c r="BD1290" t="s">
        <v>95</v>
      </c>
      <c r="BE1290">
        <v>1</v>
      </c>
      <c r="BI1290">
        <v>0</v>
      </c>
      <c r="BJ1290" t="s">
        <v>133</v>
      </c>
      <c r="BK1290" t="s">
        <v>501</v>
      </c>
      <c r="BL1290">
        <v>1</v>
      </c>
      <c r="BM1290">
        <v>1</v>
      </c>
      <c r="BN1290">
        <v>0</v>
      </c>
      <c r="BO1290">
        <v>0</v>
      </c>
      <c r="BP1290">
        <v>0</v>
      </c>
      <c r="BQ1290">
        <v>0</v>
      </c>
      <c r="BY1290">
        <v>1430</v>
      </c>
      <c r="CG1290" s="4">
        <v>1</v>
      </c>
      <c r="CH1290" s="4">
        <v>1</v>
      </c>
      <c r="CI1290" s="5">
        <v>0</v>
      </c>
      <c r="CJ1290" s="5">
        <v>0</v>
      </c>
      <c r="CK1290" s="5">
        <v>0</v>
      </c>
      <c r="CL1290" s="5">
        <v>0</v>
      </c>
    </row>
    <row r="1291" spans="1:91" hidden="1" x14ac:dyDescent="0.2">
      <c r="A1291" t="s">
        <v>2120</v>
      </c>
      <c r="B1291" t="s">
        <v>2116</v>
      </c>
      <c r="C1291" t="s">
        <v>147</v>
      </c>
      <c r="D1291">
        <v>1.1000000000000001</v>
      </c>
      <c r="E1291" t="s">
        <v>169</v>
      </c>
      <c r="F1291" t="s">
        <v>2121</v>
      </c>
      <c r="G1291" t="s">
        <v>2122</v>
      </c>
      <c r="H1291" t="s">
        <v>2119</v>
      </c>
      <c r="I1291">
        <v>0.22836999999999999</v>
      </c>
      <c r="J1291">
        <v>0.15509000000000001</v>
      </c>
      <c r="K1291">
        <v>30.9</v>
      </c>
      <c r="L1291">
        <v>2026.5</v>
      </c>
      <c r="M1291">
        <v>19.242999999999999</v>
      </c>
      <c r="N1291">
        <v>640.44000000000005</v>
      </c>
      <c r="O1291">
        <v>1.5578E-3</v>
      </c>
      <c r="P1291">
        <v>1947.3</v>
      </c>
      <c r="Q1291">
        <v>-62311</v>
      </c>
      <c r="R1291">
        <v>0.99995000000000001</v>
      </c>
      <c r="S1291">
        <v>0.99980999999999998</v>
      </c>
      <c r="T1291">
        <v>0.30377999999999999</v>
      </c>
      <c r="U1291">
        <v>0.27899000000000002</v>
      </c>
      <c r="V1291">
        <v>0.99824000000000002</v>
      </c>
      <c r="W1291">
        <v>0.99648999999999999</v>
      </c>
      <c r="X1291">
        <v>1.8339000000000001</v>
      </c>
      <c r="Y1291">
        <v>1.6541999999999999</v>
      </c>
      <c r="Z1291">
        <v>0.99721000000000004</v>
      </c>
      <c r="AA1291">
        <v>0.99441999999999997</v>
      </c>
      <c r="AB1291">
        <v>2.3108</v>
      </c>
      <c r="AC1291">
        <v>2.16</v>
      </c>
      <c r="AD1291">
        <v>5</v>
      </c>
      <c r="AE1291">
        <v>5</v>
      </c>
      <c r="AF1291">
        <v>0.41221000000000002</v>
      </c>
      <c r="AG1291">
        <v>0.22015999999999999</v>
      </c>
      <c r="AH1291">
        <v>0.19205</v>
      </c>
      <c r="AI1291">
        <v>5</v>
      </c>
      <c r="AJ1291">
        <v>0</v>
      </c>
      <c r="AK1291">
        <v>4</v>
      </c>
      <c r="AL1291">
        <v>0</v>
      </c>
      <c r="AM1291">
        <v>0</v>
      </c>
      <c r="AN1291">
        <v>0</v>
      </c>
      <c r="AO1291">
        <v>0.77675000000000005</v>
      </c>
      <c r="AP1291">
        <v>0</v>
      </c>
      <c r="AQ1291">
        <v>0</v>
      </c>
      <c r="AR1291" t="s">
        <v>95</v>
      </c>
      <c r="AS1291" t="s">
        <v>96</v>
      </c>
      <c r="AT1291" t="s">
        <v>95</v>
      </c>
      <c r="AU1291" t="s">
        <v>95</v>
      </c>
      <c r="AV1291" t="s">
        <v>95</v>
      </c>
      <c r="AW1291" t="s">
        <v>95</v>
      </c>
      <c r="AX1291" t="s">
        <v>95</v>
      </c>
      <c r="AY1291" t="s">
        <v>94</v>
      </c>
      <c r="AZ1291" t="s">
        <v>95</v>
      </c>
      <c r="BA1291" t="s">
        <v>96</v>
      </c>
      <c r="BB1291" t="s">
        <v>96</v>
      </c>
      <c r="BC1291" t="s">
        <v>96</v>
      </c>
      <c r="BD1291" t="s">
        <v>96</v>
      </c>
      <c r="BE1291">
        <v>1</v>
      </c>
      <c r="BI1291">
        <v>0</v>
      </c>
      <c r="BL1291">
        <v>1</v>
      </c>
      <c r="BM1291">
        <v>1</v>
      </c>
      <c r="BN1291">
        <v>2</v>
      </c>
      <c r="BO1291">
        <v>2</v>
      </c>
      <c r="BP1291">
        <v>0</v>
      </c>
      <c r="BQ1291">
        <v>0</v>
      </c>
      <c r="BY1291">
        <v>1431</v>
      </c>
      <c r="CG1291" s="4">
        <v>1</v>
      </c>
      <c r="CH1291" s="4">
        <v>1</v>
      </c>
      <c r="CI1291" s="5">
        <v>0</v>
      </c>
      <c r="CJ1291" s="5">
        <v>0</v>
      </c>
      <c r="CK1291" s="5">
        <v>0</v>
      </c>
      <c r="CL1291" s="5">
        <v>0</v>
      </c>
    </row>
    <row r="1292" spans="1:91" hidden="1" x14ac:dyDescent="0.2">
      <c r="A1292" t="s">
        <v>2123</v>
      </c>
      <c r="B1292" t="s">
        <v>2116</v>
      </c>
      <c r="C1292" t="s">
        <v>147</v>
      </c>
      <c r="D1292">
        <v>1.1000000000000001</v>
      </c>
      <c r="E1292" t="s">
        <v>169</v>
      </c>
      <c r="F1292" t="s">
        <v>2124</v>
      </c>
      <c r="G1292" t="s">
        <v>107</v>
      </c>
      <c r="H1292" t="s">
        <v>2119</v>
      </c>
      <c r="I1292">
        <v>8.5860000000000006E-2</v>
      </c>
      <c r="J1292">
        <v>8.2817000000000002E-2</v>
      </c>
      <c r="K1292">
        <v>2.7139999999999998E-3</v>
      </c>
      <c r="L1292">
        <v>2058.1</v>
      </c>
      <c r="M1292">
        <v>51.180999999999997</v>
      </c>
      <c r="N1292">
        <v>0.99685000000000001</v>
      </c>
      <c r="O1292">
        <v>2.6326000000000001</v>
      </c>
      <c r="P1292">
        <v>2071.6</v>
      </c>
      <c r="Q1292">
        <v>-5.4446000000000003</v>
      </c>
      <c r="R1292">
        <v>0.99843000000000004</v>
      </c>
      <c r="S1292">
        <v>0.99783999999999995</v>
      </c>
      <c r="T1292">
        <v>3.7601000000000003E-4</v>
      </c>
      <c r="U1292">
        <v>3.2825999999999998E-4</v>
      </c>
      <c r="V1292">
        <v>0.99875000000000003</v>
      </c>
      <c r="W1292">
        <v>0.99846999999999997</v>
      </c>
      <c r="X1292">
        <v>3.3529000000000002E-4</v>
      </c>
      <c r="Y1292">
        <v>2.9224999999999998E-4</v>
      </c>
      <c r="Z1292">
        <v>0.97452000000000005</v>
      </c>
      <c r="AA1292">
        <v>0.96886000000000005</v>
      </c>
      <c r="AB1292">
        <v>1.5149E-3</v>
      </c>
      <c r="AC1292">
        <v>1.3025999999999999E-3</v>
      </c>
      <c r="AD1292">
        <v>12</v>
      </c>
      <c r="AE1292">
        <v>12</v>
      </c>
      <c r="AF1292">
        <v>5.1561999999999997E-2</v>
      </c>
      <c r="AG1292">
        <v>2.1166999999999998E-2</v>
      </c>
      <c r="AH1292">
        <v>3.0395999999999999E-2</v>
      </c>
      <c r="AI1292">
        <v>12</v>
      </c>
      <c r="AJ1292">
        <v>0</v>
      </c>
      <c r="AK1292">
        <v>11</v>
      </c>
      <c r="AL1292">
        <v>0</v>
      </c>
      <c r="AM1292">
        <v>0</v>
      </c>
      <c r="AN1292">
        <v>0</v>
      </c>
      <c r="AO1292">
        <v>0.89141000000000004</v>
      </c>
      <c r="AP1292">
        <v>1</v>
      </c>
      <c r="AQ1292">
        <v>1</v>
      </c>
      <c r="AR1292" t="s">
        <v>95</v>
      </c>
      <c r="AS1292" t="s">
        <v>95</v>
      </c>
      <c r="AT1292" t="s">
        <v>95</v>
      </c>
      <c r="AU1292" t="s">
        <v>95</v>
      </c>
      <c r="AV1292" t="s">
        <v>95</v>
      </c>
      <c r="AW1292" t="s">
        <v>95</v>
      </c>
      <c r="AX1292" t="s">
        <v>95</v>
      </c>
      <c r="AY1292" t="s">
        <v>94</v>
      </c>
      <c r="AZ1292" t="s">
        <v>95</v>
      </c>
      <c r="BA1292" t="s">
        <v>94</v>
      </c>
      <c r="BB1292" t="s">
        <v>95</v>
      </c>
      <c r="BC1292" t="s">
        <v>94</v>
      </c>
      <c r="BD1292" t="s">
        <v>95</v>
      </c>
      <c r="BI1292">
        <v>0</v>
      </c>
      <c r="BJ1292" t="s">
        <v>108</v>
      </c>
      <c r="BK1292" t="s">
        <v>109</v>
      </c>
      <c r="BL1292">
        <v>1</v>
      </c>
      <c r="BM1292">
        <v>1</v>
      </c>
      <c r="BN1292">
        <v>1</v>
      </c>
      <c r="BO1292">
        <v>1</v>
      </c>
      <c r="BP1292">
        <v>0</v>
      </c>
      <c r="BQ1292">
        <v>0</v>
      </c>
      <c r="BY1292">
        <v>1432</v>
      </c>
      <c r="CG1292" s="4">
        <v>1</v>
      </c>
      <c r="CH1292" s="4">
        <v>1</v>
      </c>
      <c r="CI1292" s="5">
        <v>1</v>
      </c>
      <c r="CJ1292" s="5">
        <v>1</v>
      </c>
      <c r="CK1292" s="5">
        <v>0</v>
      </c>
      <c r="CL1292" s="5">
        <v>0</v>
      </c>
    </row>
    <row r="1293" spans="1:91" x14ac:dyDescent="0.2">
      <c r="A1293" t="s">
        <v>2125</v>
      </c>
      <c r="B1293" t="s">
        <v>2116</v>
      </c>
      <c r="C1293" t="s">
        <v>147</v>
      </c>
      <c r="D1293">
        <v>3.3</v>
      </c>
      <c r="E1293" t="s">
        <v>148</v>
      </c>
      <c r="F1293" t="s">
        <v>149</v>
      </c>
      <c r="G1293" t="s">
        <v>150</v>
      </c>
      <c r="H1293" t="s">
        <v>2119</v>
      </c>
      <c r="I1293">
        <v>0.24340000000000001</v>
      </c>
      <c r="J1293">
        <v>0.16564999999999999</v>
      </c>
      <c r="K1293">
        <v>2.0063</v>
      </c>
      <c r="L1293">
        <v>2022.5</v>
      </c>
      <c r="M1293">
        <v>18.055</v>
      </c>
      <c r="N1293">
        <v>316.31</v>
      </c>
      <c r="O1293">
        <v>4.0743999999999998</v>
      </c>
      <c r="P1293">
        <v>2000.5</v>
      </c>
      <c r="Q1293">
        <v>-3983.8</v>
      </c>
      <c r="R1293">
        <v>0.97380999999999995</v>
      </c>
      <c r="S1293">
        <v>0.97226999999999997</v>
      </c>
      <c r="T1293">
        <v>7.4078999999999997</v>
      </c>
      <c r="U1293">
        <v>3.1131000000000002</v>
      </c>
      <c r="V1293">
        <v>0.96787000000000001</v>
      </c>
      <c r="W1293">
        <v>0.96662999999999999</v>
      </c>
      <c r="X1293">
        <v>8.2049000000000003</v>
      </c>
      <c r="Y1293">
        <v>3.8035999999999999</v>
      </c>
      <c r="Z1293">
        <v>0.48415999999999998</v>
      </c>
      <c r="AA1293">
        <v>0.46432000000000001</v>
      </c>
      <c r="AB1293">
        <v>32.874000000000002</v>
      </c>
      <c r="AC1293">
        <v>25.035</v>
      </c>
      <c r="AD1293">
        <v>55</v>
      </c>
      <c r="AE1293">
        <v>28</v>
      </c>
      <c r="AF1293">
        <v>0.57538</v>
      </c>
      <c r="AG1293">
        <v>3.1614E-3</v>
      </c>
      <c r="AH1293">
        <v>0.57221999999999995</v>
      </c>
      <c r="AI1293">
        <v>32</v>
      </c>
      <c r="AJ1293">
        <v>0</v>
      </c>
      <c r="AK1293">
        <v>28</v>
      </c>
      <c r="AL1293">
        <v>0</v>
      </c>
      <c r="AM1293">
        <v>0</v>
      </c>
      <c r="AN1293">
        <v>1</v>
      </c>
      <c r="AO1293">
        <v>0.84774000000000005</v>
      </c>
      <c r="AP1293">
        <v>0</v>
      </c>
      <c r="AQ1293">
        <v>0</v>
      </c>
      <c r="AR1293" t="s">
        <v>95</v>
      </c>
      <c r="AS1293" t="s">
        <v>95</v>
      </c>
      <c r="AT1293" t="s">
        <v>95</v>
      </c>
      <c r="AU1293" t="s">
        <v>95</v>
      </c>
      <c r="AV1293" t="s">
        <v>95</v>
      </c>
      <c r="AW1293" t="s">
        <v>95</v>
      </c>
      <c r="AX1293" t="s">
        <v>95</v>
      </c>
      <c r="AY1293" t="s">
        <v>95</v>
      </c>
      <c r="AZ1293" t="s">
        <v>95</v>
      </c>
      <c r="BA1293" t="s">
        <v>95</v>
      </c>
      <c r="BB1293" t="s">
        <v>95</v>
      </c>
      <c r="BC1293" t="s">
        <v>95</v>
      </c>
      <c r="BD1293" t="s">
        <v>95</v>
      </c>
      <c r="BH1293" t="s">
        <v>151</v>
      </c>
      <c r="BI1293">
        <v>0</v>
      </c>
      <c r="BL1293">
        <v>1</v>
      </c>
      <c r="BM1293">
        <v>1</v>
      </c>
      <c r="BN1293">
        <v>0</v>
      </c>
      <c r="BO1293">
        <v>0</v>
      </c>
      <c r="BP1293">
        <v>1</v>
      </c>
      <c r="BQ1293">
        <v>1</v>
      </c>
      <c r="BY1293">
        <v>1433</v>
      </c>
      <c r="CG1293" s="4">
        <v>1</v>
      </c>
      <c r="CH1293" s="4">
        <v>1</v>
      </c>
      <c r="CI1293" s="5">
        <v>0</v>
      </c>
      <c r="CJ1293" s="5">
        <v>0</v>
      </c>
      <c r="CK1293" s="5">
        <v>1</v>
      </c>
      <c r="CL1293" s="5">
        <v>1</v>
      </c>
    </row>
    <row r="1294" spans="1:91" hidden="1" x14ac:dyDescent="0.2">
      <c r="A1294" t="s">
        <v>2126</v>
      </c>
      <c r="B1294" t="s">
        <v>2116</v>
      </c>
      <c r="C1294" t="s">
        <v>147</v>
      </c>
      <c r="D1294">
        <v>3.5</v>
      </c>
      <c r="E1294" t="s">
        <v>317</v>
      </c>
      <c r="F1294" t="s">
        <v>2127</v>
      </c>
      <c r="G1294" t="s">
        <v>319</v>
      </c>
      <c r="H1294" t="s">
        <v>2119</v>
      </c>
      <c r="I1294">
        <v>0.29411999999999999</v>
      </c>
      <c r="J1294">
        <v>0.13392000000000001</v>
      </c>
      <c r="K1294">
        <v>1.2734000000000001</v>
      </c>
      <c r="L1294">
        <v>2017.8</v>
      </c>
      <c r="M1294">
        <v>14.941000000000001</v>
      </c>
      <c r="N1294">
        <v>82.748000000000005</v>
      </c>
      <c r="O1294">
        <v>3.4235000000000002</v>
      </c>
      <c r="P1294">
        <v>2000.4</v>
      </c>
      <c r="Q1294">
        <v>-2535.4</v>
      </c>
      <c r="R1294">
        <v>0.99446999999999997</v>
      </c>
      <c r="S1294">
        <v>0.99406000000000005</v>
      </c>
      <c r="T1294">
        <v>1.5548</v>
      </c>
      <c r="U1294">
        <v>1.3748</v>
      </c>
      <c r="V1294">
        <v>0.96908000000000005</v>
      </c>
      <c r="W1294">
        <v>0.96760000000000002</v>
      </c>
      <c r="X1294">
        <v>3.6764000000000001</v>
      </c>
      <c r="Y1294">
        <v>2.4855</v>
      </c>
      <c r="Z1294">
        <v>0.62575999999999998</v>
      </c>
      <c r="AA1294">
        <v>0.60794000000000004</v>
      </c>
      <c r="AB1294">
        <v>12.789</v>
      </c>
      <c r="AC1294">
        <v>10.679</v>
      </c>
      <c r="AD1294">
        <v>45</v>
      </c>
      <c r="AE1294">
        <v>44</v>
      </c>
      <c r="AF1294">
        <v>0.82177</v>
      </c>
      <c r="AG1294">
        <v>1.2085E-2</v>
      </c>
      <c r="AH1294">
        <v>0.80967999999999996</v>
      </c>
      <c r="AI1294">
        <v>44</v>
      </c>
      <c r="AJ1294">
        <v>1</v>
      </c>
      <c r="AK1294">
        <v>43</v>
      </c>
      <c r="AL1294">
        <v>0</v>
      </c>
      <c r="AM1294">
        <v>0</v>
      </c>
      <c r="AN1294">
        <v>0</v>
      </c>
      <c r="AO1294">
        <v>0.91235999999999995</v>
      </c>
      <c r="AP1294">
        <v>0</v>
      </c>
      <c r="AQ1294">
        <v>1</v>
      </c>
      <c r="AR1294" t="s">
        <v>95</v>
      </c>
      <c r="AS1294" t="s">
        <v>95</v>
      </c>
      <c r="AT1294" t="s">
        <v>95</v>
      </c>
      <c r="AU1294" t="s">
        <v>95</v>
      </c>
      <c r="AV1294" t="s">
        <v>95</v>
      </c>
      <c r="AW1294" t="s">
        <v>95</v>
      </c>
      <c r="AX1294" t="s">
        <v>95</v>
      </c>
      <c r="AY1294" t="s">
        <v>95</v>
      </c>
      <c r="AZ1294" t="s">
        <v>95</v>
      </c>
      <c r="BA1294" t="s">
        <v>95</v>
      </c>
      <c r="BB1294" t="s">
        <v>95</v>
      </c>
      <c r="BC1294" t="s">
        <v>95</v>
      </c>
      <c r="BD1294" t="s">
        <v>95</v>
      </c>
      <c r="BE1294">
        <v>1</v>
      </c>
      <c r="BH1294" t="s">
        <v>2128</v>
      </c>
      <c r="BI1294">
        <v>0</v>
      </c>
      <c r="BJ1294" t="s">
        <v>2129</v>
      </c>
      <c r="BK1294" t="s">
        <v>133</v>
      </c>
      <c r="BL1294">
        <v>1</v>
      </c>
      <c r="BM1294">
        <v>1</v>
      </c>
      <c r="BN1294">
        <v>0</v>
      </c>
      <c r="BO1294">
        <v>0</v>
      </c>
      <c r="BP1294">
        <v>0</v>
      </c>
      <c r="BQ1294">
        <v>0</v>
      </c>
      <c r="BY1294">
        <v>1434</v>
      </c>
      <c r="CG1294" s="4">
        <v>1</v>
      </c>
      <c r="CH1294" s="4">
        <v>1</v>
      </c>
      <c r="CI1294" s="5">
        <v>0</v>
      </c>
      <c r="CJ1294" s="5">
        <v>0</v>
      </c>
      <c r="CK1294" s="5">
        <v>0</v>
      </c>
      <c r="CL1294" s="5">
        <v>0</v>
      </c>
    </row>
    <row r="1295" spans="1:91" x14ac:dyDescent="0.2">
      <c r="A1295" t="s">
        <v>2130</v>
      </c>
      <c r="B1295" t="s">
        <v>2116</v>
      </c>
      <c r="C1295" t="s">
        <v>147</v>
      </c>
      <c r="D1295">
        <v>3.5</v>
      </c>
      <c r="E1295" t="s">
        <v>317</v>
      </c>
      <c r="F1295" t="s">
        <v>2131</v>
      </c>
      <c r="G1295" t="s">
        <v>319</v>
      </c>
      <c r="H1295" t="s">
        <v>2119</v>
      </c>
      <c r="I1295">
        <v>0.19639000000000001</v>
      </c>
      <c r="J1295">
        <v>0.12478</v>
      </c>
      <c r="K1295">
        <v>3.504</v>
      </c>
      <c r="L1295">
        <v>2021</v>
      </c>
      <c r="M1295">
        <v>22.376000000000001</v>
      </c>
      <c r="N1295">
        <v>306.24</v>
      </c>
      <c r="O1295">
        <v>0.14992</v>
      </c>
      <c r="P1295">
        <v>1965.9</v>
      </c>
      <c r="Q1295">
        <v>-6975.7</v>
      </c>
      <c r="R1295">
        <v>0.99453000000000003</v>
      </c>
      <c r="S1295">
        <v>0.99412999999999996</v>
      </c>
      <c r="T1295">
        <v>4.0823999999999998</v>
      </c>
      <c r="U1295">
        <v>3.0587</v>
      </c>
      <c r="V1295">
        <v>0.98512</v>
      </c>
      <c r="W1295">
        <v>0.98441000000000001</v>
      </c>
      <c r="X1295">
        <v>6.7342000000000004</v>
      </c>
      <c r="Y1295">
        <v>3.9262999999999999</v>
      </c>
      <c r="Z1295">
        <v>0.67957000000000001</v>
      </c>
      <c r="AA1295">
        <v>0.66432000000000002</v>
      </c>
      <c r="AB1295">
        <v>31.248000000000001</v>
      </c>
      <c r="AC1295">
        <v>26.161999999999999</v>
      </c>
      <c r="AD1295">
        <v>45</v>
      </c>
      <c r="AE1295">
        <v>43</v>
      </c>
      <c r="AF1295">
        <v>0.60084000000000004</v>
      </c>
      <c r="AG1295">
        <v>3.2653999999999999E-3</v>
      </c>
      <c r="AH1295">
        <v>0.59757000000000005</v>
      </c>
      <c r="AI1295">
        <v>43</v>
      </c>
      <c r="AJ1295">
        <v>1</v>
      </c>
      <c r="AK1295">
        <v>42</v>
      </c>
      <c r="AL1295">
        <v>0</v>
      </c>
      <c r="AM1295">
        <v>0</v>
      </c>
      <c r="AN1295">
        <v>0</v>
      </c>
      <c r="AO1295">
        <v>0.91225999999999996</v>
      </c>
      <c r="AP1295">
        <v>0</v>
      </c>
      <c r="AQ1295">
        <v>0</v>
      </c>
      <c r="AR1295" t="s">
        <v>95</v>
      </c>
      <c r="AS1295" t="s">
        <v>95</v>
      </c>
      <c r="AT1295" t="s">
        <v>95</v>
      </c>
      <c r="AU1295" t="s">
        <v>95</v>
      </c>
      <c r="AV1295" t="s">
        <v>95</v>
      </c>
      <c r="AW1295" t="s">
        <v>95</v>
      </c>
      <c r="AX1295" t="s">
        <v>95</v>
      </c>
      <c r="AY1295" t="s">
        <v>95</v>
      </c>
      <c r="AZ1295" t="s">
        <v>95</v>
      </c>
      <c r="BA1295" t="s">
        <v>95</v>
      </c>
      <c r="BB1295" t="s">
        <v>95</v>
      </c>
      <c r="BC1295" t="s">
        <v>95</v>
      </c>
      <c r="BD1295" t="s">
        <v>95</v>
      </c>
      <c r="BE1295">
        <v>1</v>
      </c>
      <c r="BH1295" t="s">
        <v>276</v>
      </c>
      <c r="BI1295">
        <v>0</v>
      </c>
      <c r="BJ1295" t="s">
        <v>137</v>
      </c>
      <c r="BK1295" t="s">
        <v>133</v>
      </c>
      <c r="BL1295">
        <v>0</v>
      </c>
      <c r="BM1295">
        <v>1</v>
      </c>
      <c r="BN1295">
        <v>0</v>
      </c>
      <c r="BO1295">
        <v>0</v>
      </c>
      <c r="BP1295">
        <v>1</v>
      </c>
      <c r="BQ1295">
        <v>1</v>
      </c>
      <c r="BY1295">
        <v>1435</v>
      </c>
      <c r="CG1295" s="4">
        <v>0</v>
      </c>
      <c r="CH1295" s="4">
        <v>1</v>
      </c>
      <c r="CI1295" s="5">
        <v>0</v>
      </c>
      <c r="CJ1295" s="5">
        <v>0</v>
      </c>
      <c r="CK1295" s="5">
        <v>1</v>
      </c>
      <c r="CL1295" s="5">
        <v>1</v>
      </c>
    </row>
    <row r="1296" spans="1:91" hidden="1" x14ac:dyDescent="0.2">
      <c r="A1296" t="s">
        <v>2132</v>
      </c>
      <c r="B1296" t="s">
        <v>2116</v>
      </c>
      <c r="C1296" t="s">
        <v>147</v>
      </c>
      <c r="D1296">
        <v>3.5</v>
      </c>
      <c r="E1296" t="s">
        <v>317</v>
      </c>
      <c r="F1296" t="s">
        <v>2133</v>
      </c>
      <c r="G1296" t="s">
        <v>322</v>
      </c>
      <c r="H1296" t="s">
        <v>2119</v>
      </c>
      <c r="I1296">
        <v>0.88529999999999998</v>
      </c>
      <c r="J1296">
        <v>1.2644000000000001E-2</v>
      </c>
      <c r="K1296">
        <v>0.12358</v>
      </c>
      <c r="L1296">
        <v>2011.4</v>
      </c>
      <c r="M1296">
        <v>4.9638</v>
      </c>
      <c r="N1296">
        <v>4.8341000000000003</v>
      </c>
      <c r="O1296">
        <v>1552.7</v>
      </c>
      <c r="P1296" s="1">
        <v>157690</v>
      </c>
      <c r="Q1296">
        <v>-245.9</v>
      </c>
      <c r="R1296">
        <v>0.71965000000000001</v>
      </c>
      <c r="S1296">
        <v>0.69913999999999998</v>
      </c>
      <c r="T1296">
        <v>1.2411000000000001</v>
      </c>
      <c r="U1296">
        <v>0.55764000000000002</v>
      </c>
      <c r="V1296">
        <v>-0.41560000000000002</v>
      </c>
      <c r="W1296">
        <v>-0.48300999999999999</v>
      </c>
      <c r="X1296">
        <v>2.7888999999999999</v>
      </c>
      <c r="Y1296">
        <v>1.5111000000000001</v>
      </c>
      <c r="Z1296">
        <v>0.46884999999999999</v>
      </c>
      <c r="AA1296">
        <v>0.44356000000000001</v>
      </c>
      <c r="AB1296">
        <v>1.7082999999999999</v>
      </c>
      <c r="AC1296">
        <v>1.2877000000000001</v>
      </c>
      <c r="AD1296">
        <v>45</v>
      </c>
      <c r="AE1296">
        <v>19</v>
      </c>
      <c r="AF1296">
        <v>2.0687000000000002</v>
      </c>
      <c r="AG1296">
        <v>0.20687</v>
      </c>
      <c r="AH1296">
        <v>1.8617999999999999</v>
      </c>
      <c r="AI1296">
        <v>43</v>
      </c>
      <c r="AJ1296">
        <v>3</v>
      </c>
      <c r="AK1296">
        <v>42</v>
      </c>
      <c r="AL1296">
        <v>0</v>
      </c>
      <c r="AM1296">
        <v>0</v>
      </c>
      <c r="AN1296">
        <v>1</v>
      </c>
      <c r="AO1296">
        <v>0.89429000000000003</v>
      </c>
      <c r="AP1296">
        <v>0</v>
      </c>
      <c r="AQ1296">
        <v>1</v>
      </c>
      <c r="AR1296" t="s">
        <v>95</v>
      </c>
      <c r="AS1296" t="s">
        <v>95</v>
      </c>
      <c r="AT1296" t="s">
        <v>95</v>
      </c>
      <c r="AU1296" t="s">
        <v>94</v>
      </c>
      <c r="AV1296" t="s">
        <v>94</v>
      </c>
      <c r="AW1296" t="s">
        <v>94</v>
      </c>
      <c r="AX1296" t="s">
        <v>95</v>
      </c>
      <c r="AY1296" t="s">
        <v>95</v>
      </c>
      <c r="AZ1296" t="s">
        <v>95</v>
      </c>
      <c r="BA1296" t="s">
        <v>94</v>
      </c>
      <c r="BB1296" t="s">
        <v>94</v>
      </c>
      <c r="BC1296" t="s">
        <v>94</v>
      </c>
      <c r="BD1296" t="s">
        <v>94</v>
      </c>
      <c r="BE1296">
        <v>4</v>
      </c>
      <c r="BH1296" t="s">
        <v>2128</v>
      </c>
      <c r="BI1296">
        <v>0</v>
      </c>
      <c r="BJ1296" t="s">
        <v>132</v>
      </c>
      <c r="BK1296" t="s">
        <v>133</v>
      </c>
      <c r="BL1296">
        <v>1</v>
      </c>
      <c r="BM1296">
        <v>1</v>
      </c>
      <c r="BN1296">
        <v>0</v>
      </c>
      <c r="BO1296">
        <v>0</v>
      </c>
      <c r="BP1296">
        <v>0</v>
      </c>
      <c r="BQ1296">
        <v>0</v>
      </c>
      <c r="BY1296">
        <v>1436</v>
      </c>
      <c r="CG1296" s="4">
        <v>1</v>
      </c>
      <c r="CH1296" s="4">
        <v>1</v>
      </c>
      <c r="CI1296" s="5">
        <v>0</v>
      </c>
      <c r="CJ1296" s="5">
        <v>0</v>
      </c>
      <c r="CK1296" s="5">
        <v>0</v>
      </c>
      <c r="CL1296" s="5">
        <v>0</v>
      </c>
    </row>
    <row r="1297" spans="1:90" hidden="1" x14ac:dyDescent="0.2">
      <c r="A1297" t="s">
        <v>2134</v>
      </c>
      <c r="B1297" t="s">
        <v>2116</v>
      </c>
      <c r="C1297" t="s">
        <v>147</v>
      </c>
      <c r="D1297">
        <v>3.5</v>
      </c>
      <c r="E1297" t="s">
        <v>317</v>
      </c>
      <c r="F1297" t="s">
        <v>2135</v>
      </c>
      <c r="G1297" t="s">
        <v>322</v>
      </c>
      <c r="H1297" t="s">
        <v>2119</v>
      </c>
      <c r="I1297">
        <v>0.41266000000000003</v>
      </c>
      <c r="J1297">
        <v>3.1630999999999999E-2</v>
      </c>
      <c r="K1297">
        <v>0.32529999999999998</v>
      </c>
      <c r="L1297">
        <v>2011.5</v>
      </c>
      <c r="M1297">
        <v>10.648999999999999</v>
      </c>
      <c r="N1297">
        <v>13.1</v>
      </c>
      <c r="O1297">
        <v>1549</v>
      </c>
      <c r="P1297" s="1">
        <v>158060</v>
      </c>
      <c r="Q1297">
        <v>-647.15</v>
      </c>
      <c r="R1297">
        <v>0.67586999999999997</v>
      </c>
      <c r="S1297">
        <v>0.65215000000000001</v>
      </c>
      <c r="T1297">
        <v>3.3666999999999998</v>
      </c>
      <c r="U1297">
        <v>1.9330000000000001</v>
      </c>
      <c r="V1297">
        <v>-0.47810000000000002</v>
      </c>
      <c r="W1297">
        <v>-0.54847999999999997</v>
      </c>
      <c r="X1297">
        <v>7.1894999999999998</v>
      </c>
      <c r="Y1297">
        <v>4.0888999999999998</v>
      </c>
      <c r="Z1297">
        <v>0.51037999999999994</v>
      </c>
      <c r="AA1297">
        <v>0.48705999999999999</v>
      </c>
      <c r="AB1297">
        <v>4.1379000000000001</v>
      </c>
      <c r="AC1297">
        <v>3.0335000000000001</v>
      </c>
      <c r="AD1297">
        <v>45</v>
      </c>
      <c r="AE1297">
        <v>27</v>
      </c>
      <c r="AF1297">
        <v>1.6793</v>
      </c>
      <c r="AG1297">
        <v>7.6332999999999998E-2</v>
      </c>
      <c r="AH1297">
        <v>1.603</v>
      </c>
      <c r="AI1297">
        <v>42</v>
      </c>
      <c r="AJ1297">
        <v>2</v>
      </c>
      <c r="AK1297">
        <v>41</v>
      </c>
      <c r="AL1297">
        <v>0</v>
      </c>
      <c r="AM1297">
        <v>0</v>
      </c>
      <c r="AN1297">
        <v>1</v>
      </c>
      <c r="AO1297">
        <v>0.87790000000000001</v>
      </c>
      <c r="AP1297">
        <v>0</v>
      </c>
      <c r="AQ1297">
        <v>1</v>
      </c>
      <c r="AR1297" t="s">
        <v>94</v>
      </c>
      <c r="AS1297" t="s">
        <v>95</v>
      </c>
      <c r="AT1297" t="s">
        <v>95</v>
      </c>
      <c r="AU1297" t="s">
        <v>94</v>
      </c>
      <c r="AV1297" t="s">
        <v>94</v>
      </c>
      <c r="AW1297" t="s">
        <v>94</v>
      </c>
      <c r="AX1297" t="s">
        <v>95</v>
      </c>
      <c r="AY1297" t="s">
        <v>95</v>
      </c>
      <c r="AZ1297" t="s">
        <v>95</v>
      </c>
      <c r="BA1297" t="s">
        <v>94</v>
      </c>
      <c r="BB1297" t="s">
        <v>94</v>
      </c>
      <c r="BC1297" t="s">
        <v>94</v>
      </c>
      <c r="BD1297" t="s">
        <v>94</v>
      </c>
      <c r="BE1297">
        <v>2</v>
      </c>
      <c r="BI1297">
        <v>0</v>
      </c>
      <c r="BJ1297" t="s">
        <v>132</v>
      </c>
      <c r="BK1297" t="s">
        <v>133</v>
      </c>
      <c r="BL1297">
        <v>1</v>
      </c>
      <c r="BM1297">
        <v>1</v>
      </c>
      <c r="BN1297">
        <v>0</v>
      </c>
      <c r="BO1297">
        <v>0</v>
      </c>
      <c r="BP1297">
        <v>0</v>
      </c>
      <c r="BQ1297">
        <v>0</v>
      </c>
      <c r="BY1297">
        <v>1437</v>
      </c>
      <c r="CG1297" s="4">
        <v>1</v>
      </c>
      <c r="CH1297" s="4">
        <v>1</v>
      </c>
      <c r="CI1297" s="5">
        <v>0</v>
      </c>
      <c r="CJ1297" s="5">
        <v>0</v>
      </c>
      <c r="CK1297" s="5">
        <v>0</v>
      </c>
      <c r="CL1297" s="5">
        <v>0</v>
      </c>
    </row>
    <row r="1298" spans="1:90" hidden="1" x14ac:dyDescent="0.2">
      <c r="A1298" t="s">
        <v>2136</v>
      </c>
      <c r="B1298" t="s">
        <v>2116</v>
      </c>
      <c r="C1298" t="s">
        <v>147</v>
      </c>
      <c r="D1298">
        <v>3.5</v>
      </c>
      <c r="E1298" t="s">
        <v>317</v>
      </c>
      <c r="F1298" t="s">
        <v>2137</v>
      </c>
      <c r="G1298" t="s">
        <v>326</v>
      </c>
      <c r="H1298" t="s">
        <v>2119</v>
      </c>
      <c r="I1298">
        <v>0.72614999999999996</v>
      </c>
      <c r="J1298">
        <v>2.2977999999999998E-2</v>
      </c>
      <c r="K1298">
        <v>0.23280999999999999</v>
      </c>
      <c r="L1298">
        <v>2012.6</v>
      </c>
      <c r="M1298">
        <v>6.0518000000000001</v>
      </c>
      <c r="N1298">
        <v>9.1902000000000008</v>
      </c>
      <c r="O1298">
        <v>1550.5</v>
      </c>
      <c r="P1298" s="1">
        <v>157910</v>
      </c>
      <c r="Q1298">
        <v>-463.52</v>
      </c>
      <c r="R1298">
        <v>0.79027000000000003</v>
      </c>
      <c r="S1298">
        <v>0.77492000000000005</v>
      </c>
      <c r="T1298">
        <v>1.871</v>
      </c>
      <c r="U1298">
        <v>0.99555000000000005</v>
      </c>
      <c r="V1298">
        <v>-0.39127000000000001</v>
      </c>
      <c r="W1298">
        <v>-0.45751999999999998</v>
      </c>
      <c r="X1298">
        <v>4.8189000000000002</v>
      </c>
      <c r="Y1298">
        <v>2.5556000000000001</v>
      </c>
      <c r="Z1298">
        <v>0.54767999999999994</v>
      </c>
      <c r="AA1298">
        <v>0.52614000000000005</v>
      </c>
      <c r="AB1298">
        <v>2.7477</v>
      </c>
      <c r="AC1298">
        <v>2.2067000000000001</v>
      </c>
      <c r="AD1298">
        <v>45</v>
      </c>
      <c r="AE1298">
        <v>20</v>
      </c>
      <c r="AF1298">
        <v>1.4146000000000001</v>
      </c>
      <c r="AG1298">
        <v>0.10881</v>
      </c>
      <c r="AH1298">
        <v>1.3057000000000001</v>
      </c>
      <c r="AI1298">
        <v>20</v>
      </c>
      <c r="AJ1298">
        <v>5</v>
      </c>
      <c r="AK1298">
        <v>19</v>
      </c>
      <c r="AL1298">
        <v>1</v>
      </c>
      <c r="AM1298">
        <v>0</v>
      </c>
      <c r="AN1298">
        <v>1</v>
      </c>
      <c r="AO1298">
        <v>0.88324999999999998</v>
      </c>
      <c r="AP1298">
        <v>0</v>
      </c>
      <c r="AQ1298">
        <v>1</v>
      </c>
      <c r="AR1298" t="s">
        <v>95</v>
      </c>
      <c r="AS1298" t="s">
        <v>95</v>
      </c>
      <c r="AT1298" t="s">
        <v>95</v>
      </c>
      <c r="AU1298" t="s">
        <v>95</v>
      </c>
      <c r="AV1298" t="s">
        <v>95</v>
      </c>
      <c r="AW1298" t="s">
        <v>95</v>
      </c>
      <c r="AX1298" t="s">
        <v>95</v>
      </c>
      <c r="AY1298" t="s">
        <v>95</v>
      </c>
      <c r="AZ1298" t="s">
        <v>95</v>
      </c>
      <c r="BA1298" t="s">
        <v>95</v>
      </c>
      <c r="BB1298" t="s">
        <v>95</v>
      </c>
      <c r="BC1298" t="s">
        <v>95</v>
      </c>
      <c r="BD1298" t="s">
        <v>95</v>
      </c>
      <c r="BE1298">
        <v>4</v>
      </c>
      <c r="BH1298" t="s">
        <v>2128</v>
      </c>
      <c r="BI1298">
        <v>0</v>
      </c>
      <c r="BJ1298" t="s">
        <v>132</v>
      </c>
      <c r="BK1298" t="s">
        <v>133</v>
      </c>
      <c r="BL1298">
        <v>1</v>
      </c>
      <c r="BM1298">
        <v>1</v>
      </c>
      <c r="BN1298">
        <v>0</v>
      </c>
      <c r="BO1298">
        <v>0</v>
      </c>
      <c r="BP1298">
        <v>0</v>
      </c>
      <c r="BQ1298">
        <v>0</v>
      </c>
      <c r="BY1298">
        <v>1438</v>
      </c>
      <c r="CG1298" s="4">
        <v>1</v>
      </c>
      <c r="CH1298" s="4">
        <v>1</v>
      </c>
      <c r="CI1298" s="5">
        <v>0</v>
      </c>
      <c r="CJ1298" s="5">
        <v>0</v>
      </c>
      <c r="CK1298" s="5">
        <v>0</v>
      </c>
      <c r="CL1298" s="5">
        <v>0</v>
      </c>
    </row>
    <row r="1299" spans="1:90" hidden="1" x14ac:dyDescent="0.2">
      <c r="A1299" t="s">
        <v>2138</v>
      </c>
      <c r="B1299" t="s">
        <v>2116</v>
      </c>
      <c r="C1299" t="s">
        <v>147</v>
      </c>
      <c r="D1299">
        <v>3.5</v>
      </c>
      <c r="E1299" t="s">
        <v>317</v>
      </c>
      <c r="F1299" t="s">
        <v>2139</v>
      </c>
      <c r="G1299" t="s">
        <v>326</v>
      </c>
      <c r="H1299" t="s">
        <v>2119</v>
      </c>
      <c r="I1299">
        <v>0.88270999999999999</v>
      </c>
      <c r="J1299">
        <v>4.3581000000000002E-2</v>
      </c>
      <c r="K1299">
        <v>0.44874999999999998</v>
      </c>
      <c r="L1299">
        <v>2018.4</v>
      </c>
      <c r="M1299">
        <v>4.9782999999999999</v>
      </c>
      <c r="N1299">
        <v>27.83</v>
      </c>
      <c r="O1299">
        <v>1546</v>
      </c>
      <c r="P1299" s="1">
        <v>158360</v>
      </c>
      <c r="Q1299">
        <v>-894.08</v>
      </c>
      <c r="R1299">
        <v>0.82677</v>
      </c>
      <c r="S1299">
        <v>0.81408999999999998</v>
      </c>
      <c r="T1299">
        <v>3.7339000000000002</v>
      </c>
      <c r="U1299">
        <v>1.6959</v>
      </c>
      <c r="V1299">
        <v>-0.23093</v>
      </c>
      <c r="W1299">
        <v>-0.28954999999999997</v>
      </c>
      <c r="X1299">
        <v>9.9532000000000007</v>
      </c>
      <c r="Y1299">
        <v>4.3110999999999997</v>
      </c>
      <c r="Z1299">
        <v>0.42203000000000002</v>
      </c>
      <c r="AA1299">
        <v>0.39451000000000003</v>
      </c>
      <c r="AB1299">
        <v>6.8201999999999998</v>
      </c>
      <c r="AC1299">
        <v>4.9382000000000001</v>
      </c>
      <c r="AD1299">
        <v>45</v>
      </c>
      <c r="AE1299">
        <v>20</v>
      </c>
      <c r="AF1299">
        <v>1.3653999999999999</v>
      </c>
      <c r="AG1299">
        <v>3.5931999999999999E-2</v>
      </c>
      <c r="AH1299">
        <v>1.3294999999999999</v>
      </c>
      <c r="AI1299">
        <v>39</v>
      </c>
      <c r="AJ1299">
        <v>2</v>
      </c>
      <c r="AK1299">
        <v>38</v>
      </c>
      <c r="AL1299">
        <v>0</v>
      </c>
      <c r="AM1299">
        <v>0</v>
      </c>
      <c r="AN1299">
        <v>1</v>
      </c>
      <c r="AO1299">
        <v>0.89344999999999997</v>
      </c>
      <c r="AP1299">
        <v>0</v>
      </c>
      <c r="AQ1299">
        <v>1</v>
      </c>
      <c r="AR1299" t="s">
        <v>95</v>
      </c>
      <c r="AS1299" t="s">
        <v>95</v>
      </c>
      <c r="AT1299" t="s">
        <v>95</v>
      </c>
      <c r="AU1299" t="s">
        <v>94</v>
      </c>
      <c r="AV1299" t="s">
        <v>94</v>
      </c>
      <c r="AW1299" t="s">
        <v>94</v>
      </c>
      <c r="AX1299" t="s">
        <v>95</v>
      </c>
      <c r="AY1299" t="s">
        <v>95</v>
      </c>
      <c r="AZ1299" t="s">
        <v>95</v>
      </c>
      <c r="BA1299" t="s">
        <v>94</v>
      </c>
      <c r="BB1299" t="s">
        <v>94</v>
      </c>
      <c r="BC1299" t="s">
        <v>94</v>
      </c>
      <c r="BD1299" t="s">
        <v>94</v>
      </c>
      <c r="BE1299">
        <v>2</v>
      </c>
      <c r="BI1299">
        <v>0</v>
      </c>
      <c r="BJ1299" t="s">
        <v>132</v>
      </c>
      <c r="BK1299" t="s">
        <v>133</v>
      </c>
      <c r="BL1299">
        <v>1</v>
      </c>
      <c r="BM1299">
        <v>1</v>
      </c>
      <c r="BN1299">
        <v>0</v>
      </c>
      <c r="BO1299">
        <v>0</v>
      </c>
      <c r="BP1299">
        <v>0</v>
      </c>
      <c r="BQ1299">
        <v>0</v>
      </c>
      <c r="BY1299">
        <v>1439</v>
      </c>
      <c r="CG1299" s="4">
        <v>1</v>
      </c>
      <c r="CH1299" s="4">
        <v>1</v>
      </c>
      <c r="CI1299" s="5">
        <v>0</v>
      </c>
      <c r="CJ1299" s="5">
        <v>0</v>
      </c>
      <c r="CK1299" s="5">
        <v>0</v>
      </c>
      <c r="CL1299" s="5">
        <v>0</v>
      </c>
    </row>
    <row r="1300" spans="1:90" hidden="1" x14ac:dyDescent="0.2">
      <c r="A1300" t="s">
        <v>2140</v>
      </c>
      <c r="B1300" t="s">
        <v>2116</v>
      </c>
      <c r="C1300" t="s">
        <v>147</v>
      </c>
      <c r="D1300">
        <v>3.5</v>
      </c>
      <c r="E1300" t="s">
        <v>317</v>
      </c>
      <c r="F1300" t="s">
        <v>2141</v>
      </c>
      <c r="G1300" t="s">
        <v>329</v>
      </c>
      <c r="H1300" t="s">
        <v>2119</v>
      </c>
      <c r="I1300">
        <v>1.0325</v>
      </c>
      <c r="J1300">
        <v>6.6617999999999997E-2</v>
      </c>
      <c r="K1300">
        <v>1.5284</v>
      </c>
      <c r="L1300">
        <v>2012.3</v>
      </c>
      <c r="M1300">
        <v>4.2563000000000004</v>
      </c>
      <c r="N1300">
        <v>62.627000000000002</v>
      </c>
      <c r="O1300">
        <v>2.9184000000000001</v>
      </c>
      <c r="P1300">
        <v>1978.2</v>
      </c>
      <c r="Q1300">
        <v>-3042.1</v>
      </c>
      <c r="R1300">
        <v>0.35964000000000002</v>
      </c>
      <c r="S1300">
        <v>0.31279000000000001</v>
      </c>
      <c r="T1300">
        <v>34.512999999999998</v>
      </c>
      <c r="U1300">
        <v>14.975</v>
      </c>
      <c r="V1300">
        <v>0.19671</v>
      </c>
      <c r="W1300">
        <v>0.15845000000000001</v>
      </c>
      <c r="X1300">
        <v>38.655000000000001</v>
      </c>
      <c r="Y1300">
        <v>22.951000000000001</v>
      </c>
      <c r="Z1300">
        <v>0.21181</v>
      </c>
      <c r="AA1300">
        <v>0.17427999999999999</v>
      </c>
      <c r="AB1300">
        <v>38.29</v>
      </c>
      <c r="AC1300">
        <v>23.405000000000001</v>
      </c>
      <c r="AD1300">
        <v>45</v>
      </c>
      <c r="AE1300">
        <v>19</v>
      </c>
      <c r="AF1300">
        <v>3.6979000000000002</v>
      </c>
      <c r="AG1300">
        <v>5.5887000000000003E-3</v>
      </c>
      <c r="AH1300">
        <v>3.6922999999999999</v>
      </c>
      <c r="AI1300">
        <v>19</v>
      </c>
      <c r="AJ1300">
        <v>4</v>
      </c>
      <c r="AK1300">
        <v>14</v>
      </c>
      <c r="AL1300">
        <v>1</v>
      </c>
      <c r="AM1300">
        <v>1</v>
      </c>
      <c r="AN1300">
        <v>1</v>
      </c>
      <c r="AO1300">
        <v>0.49306</v>
      </c>
      <c r="AP1300">
        <v>0</v>
      </c>
      <c r="AQ1300">
        <v>0</v>
      </c>
      <c r="AR1300" t="s">
        <v>94</v>
      </c>
      <c r="AS1300" t="s">
        <v>95</v>
      </c>
      <c r="AT1300" t="s">
        <v>95</v>
      </c>
      <c r="AU1300" t="s">
        <v>94</v>
      </c>
      <c r="AV1300" t="s">
        <v>94</v>
      </c>
      <c r="AW1300" t="s">
        <v>94</v>
      </c>
      <c r="AX1300" t="s">
        <v>94</v>
      </c>
      <c r="AY1300" t="s">
        <v>95</v>
      </c>
      <c r="AZ1300" t="s">
        <v>94</v>
      </c>
      <c r="BA1300" t="s">
        <v>94</v>
      </c>
      <c r="BB1300" t="s">
        <v>94</v>
      </c>
      <c r="BC1300" t="s">
        <v>94</v>
      </c>
      <c r="BD1300" t="s">
        <v>94</v>
      </c>
      <c r="BE1300">
        <v>4</v>
      </c>
      <c r="BH1300" t="s">
        <v>2128</v>
      </c>
      <c r="BI1300">
        <v>0</v>
      </c>
      <c r="BJ1300" t="s">
        <v>132</v>
      </c>
      <c r="BK1300" t="s">
        <v>133</v>
      </c>
      <c r="BL1300">
        <v>1</v>
      </c>
      <c r="BM1300">
        <v>1</v>
      </c>
      <c r="BN1300">
        <v>0</v>
      </c>
      <c r="BO1300">
        <v>0</v>
      </c>
      <c r="BP1300">
        <v>0</v>
      </c>
      <c r="BQ1300">
        <v>0</v>
      </c>
      <c r="BY1300">
        <v>1440</v>
      </c>
      <c r="CG1300" s="4">
        <v>1</v>
      </c>
      <c r="CH1300" s="4">
        <v>1</v>
      </c>
      <c r="CI1300" s="5">
        <v>0</v>
      </c>
      <c r="CJ1300" s="5">
        <v>0</v>
      </c>
      <c r="CK1300" s="5">
        <v>0</v>
      </c>
      <c r="CL1300" s="5">
        <v>0</v>
      </c>
    </row>
    <row r="1301" spans="1:90" hidden="1" x14ac:dyDescent="0.2">
      <c r="A1301" t="s">
        <v>2142</v>
      </c>
      <c r="B1301" t="s">
        <v>2116</v>
      </c>
      <c r="C1301" t="s">
        <v>147</v>
      </c>
      <c r="D1301">
        <v>3.5</v>
      </c>
      <c r="E1301" t="s">
        <v>317</v>
      </c>
      <c r="F1301" t="s">
        <v>2143</v>
      </c>
      <c r="G1301" t="s">
        <v>329</v>
      </c>
      <c r="H1301" t="s">
        <v>2119</v>
      </c>
      <c r="I1301">
        <v>22.064</v>
      </c>
      <c r="J1301">
        <v>0.24612000000000001</v>
      </c>
      <c r="K1301">
        <v>0.90112999999999999</v>
      </c>
      <c r="L1301">
        <v>2021.1</v>
      </c>
      <c r="M1301">
        <v>0.19917000000000001</v>
      </c>
      <c r="N1301">
        <v>89.275000000000006</v>
      </c>
      <c r="O1301">
        <v>4.3367000000000004</v>
      </c>
      <c r="P1301">
        <v>2011.9</v>
      </c>
      <c r="Q1301">
        <v>-1795.9</v>
      </c>
      <c r="R1301">
        <v>0.69581000000000004</v>
      </c>
      <c r="S1301">
        <v>0.67356000000000005</v>
      </c>
      <c r="T1301">
        <v>14.336</v>
      </c>
      <c r="U1301">
        <v>5.1157000000000004</v>
      </c>
      <c r="V1301">
        <v>0.51654</v>
      </c>
      <c r="W1301">
        <v>0.49352000000000001</v>
      </c>
      <c r="X1301">
        <v>18.073</v>
      </c>
      <c r="Y1301">
        <v>6.2374000000000001</v>
      </c>
      <c r="Z1301">
        <v>0.20272999999999999</v>
      </c>
      <c r="AA1301">
        <v>0.16475999999999999</v>
      </c>
      <c r="AB1301">
        <v>23.209</v>
      </c>
      <c r="AC1301">
        <v>12.061</v>
      </c>
      <c r="AD1301">
        <v>45</v>
      </c>
      <c r="AE1301">
        <v>20</v>
      </c>
      <c r="AF1301">
        <v>1.8171999999999999</v>
      </c>
      <c r="AG1301">
        <v>3.2106000000000002E-4</v>
      </c>
      <c r="AH1301">
        <v>1.8169</v>
      </c>
      <c r="AI1301">
        <v>39</v>
      </c>
      <c r="AJ1301">
        <v>2</v>
      </c>
      <c r="AK1301">
        <v>38</v>
      </c>
      <c r="AL1301">
        <v>0</v>
      </c>
      <c r="AM1301">
        <v>0</v>
      </c>
      <c r="AN1301">
        <v>1</v>
      </c>
      <c r="AO1301">
        <v>0.42468</v>
      </c>
      <c r="AP1301">
        <v>0</v>
      </c>
      <c r="AQ1301">
        <v>0</v>
      </c>
      <c r="AR1301" t="s">
        <v>94</v>
      </c>
      <c r="AS1301" t="s">
        <v>95</v>
      </c>
      <c r="AT1301" t="s">
        <v>95</v>
      </c>
      <c r="AU1301" t="s">
        <v>94</v>
      </c>
      <c r="AV1301" t="s">
        <v>94</v>
      </c>
      <c r="AW1301" t="s">
        <v>94</v>
      </c>
      <c r="AX1301" t="s">
        <v>94</v>
      </c>
      <c r="AY1301" t="s">
        <v>95</v>
      </c>
      <c r="AZ1301" t="s">
        <v>94</v>
      </c>
      <c r="BA1301" t="s">
        <v>94</v>
      </c>
      <c r="BB1301" t="s">
        <v>94</v>
      </c>
      <c r="BC1301" t="s">
        <v>94</v>
      </c>
      <c r="BD1301" t="s">
        <v>94</v>
      </c>
      <c r="BE1301">
        <v>2</v>
      </c>
      <c r="BI1301">
        <v>0</v>
      </c>
      <c r="BJ1301" t="s">
        <v>132</v>
      </c>
      <c r="BK1301" t="s">
        <v>133</v>
      </c>
      <c r="BL1301">
        <v>1</v>
      </c>
      <c r="BM1301">
        <v>1</v>
      </c>
      <c r="BN1301">
        <v>0</v>
      </c>
      <c r="BO1301">
        <v>0</v>
      </c>
      <c r="BP1301">
        <v>0</v>
      </c>
      <c r="BQ1301">
        <v>0</v>
      </c>
      <c r="BY1301">
        <v>1441</v>
      </c>
      <c r="CG1301" s="4">
        <v>1</v>
      </c>
      <c r="CH1301" s="4">
        <v>1</v>
      </c>
      <c r="CI1301" s="5">
        <v>0</v>
      </c>
      <c r="CJ1301" s="5">
        <v>0</v>
      </c>
      <c r="CK1301" s="5">
        <v>0</v>
      </c>
      <c r="CL1301" s="5">
        <v>0</v>
      </c>
    </row>
    <row r="1302" spans="1:90" hidden="1" x14ac:dyDescent="0.2">
      <c r="A1302" t="s">
        <v>2144</v>
      </c>
      <c r="B1302" t="s">
        <v>2116</v>
      </c>
      <c r="C1302" t="s">
        <v>147</v>
      </c>
      <c r="D1302">
        <v>3.5</v>
      </c>
      <c r="E1302" t="s">
        <v>317</v>
      </c>
      <c r="F1302" t="s">
        <v>2145</v>
      </c>
      <c r="G1302" t="s">
        <v>329</v>
      </c>
      <c r="H1302" t="s">
        <v>2119</v>
      </c>
      <c r="I1302">
        <v>23.196999999999999</v>
      </c>
      <c r="J1302">
        <v>0.21248</v>
      </c>
      <c r="K1302">
        <v>7.7074999999999996</v>
      </c>
      <c r="L1302">
        <v>2022.2</v>
      </c>
      <c r="M1302">
        <v>0.18944</v>
      </c>
      <c r="N1302">
        <v>893.85</v>
      </c>
      <c r="O1302" s="1">
        <v>3.5231999999999997E-5</v>
      </c>
      <c r="P1302">
        <v>1945.4</v>
      </c>
      <c r="Q1302">
        <v>-15360</v>
      </c>
      <c r="R1302">
        <v>0.41892000000000001</v>
      </c>
      <c r="S1302">
        <v>0.37640000000000001</v>
      </c>
      <c r="T1302">
        <v>205.88</v>
      </c>
      <c r="U1302">
        <v>70.078000000000003</v>
      </c>
      <c r="V1302">
        <v>0.28777000000000003</v>
      </c>
      <c r="W1302">
        <v>0.25385000000000002</v>
      </c>
      <c r="X1302">
        <v>227.93</v>
      </c>
      <c r="Y1302">
        <v>72.7</v>
      </c>
      <c r="Z1302">
        <v>0.13736000000000001</v>
      </c>
      <c r="AA1302">
        <v>9.6282000000000006E-2</v>
      </c>
      <c r="AB1302">
        <v>250.85</v>
      </c>
      <c r="AC1302">
        <v>113.07</v>
      </c>
      <c r="AD1302">
        <v>45</v>
      </c>
      <c r="AE1302">
        <v>19</v>
      </c>
      <c r="AF1302">
        <v>2</v>
      </c>
      <c r="AG1302">
        <v>3.9156E-4</v>
      </c>
      <c r="AH1302">
        <v>1.9996</v>
      </c>
      <c r="AI1302">
        <v>19</v>
      </c>
      <c r="AJ1302">
        <v>0</v>
      </c>
      <c r="AK1302">
        <v>14</v>
      </c>
      <c r="AL1302">
        <v>0</v>
      </c>
      <c r="AM1302">
        <v>1</v>
      </c>
      <c r="AN1302">
        <v>1</v>
      </c>
      <c r="AO1302">
        <v>3.6158999999999997E-2</v>
      </c>
      <c r="AP1302">
        <v>0</v>
      </c>
      <c r="AQ1302">
        <v>0</v>
      </c>
      <c r="AR1302" t="s">
        <v>94</v>
      </c>
      <c r="AS1302" t="s">
        <v>95</v>
      </c>
      <c r="AT1302" t="s">
        <v>95</v>
      </c>
      <c r="AU1302" t="s">
        <v>94</v>
      </c>
      <c r="AV1302" t="s">
        <v>94</v>
      </c>
      <c r="AW1302" t="s">
        <v>94</v>
      </c>
      <c r="AX1302" t="s">
        <v>94</v>
      </c>
      <c r="AY1302" t="s">
        <v>95</v>
      </c>
      <c r="AZ1302" t="s">
        <v>94</v>
      </c>
      <c r="BA1302" t="s">
        <v>94</v>
      </c>
      <c r="BB1302" t="s">
        <v>94</v>
      </c>
      <c r="BC1302" t="s">
        <v>94</v>
      </c>
      <c r="BD1302" t="s">
        <v>94</v>
      </c>
      <c r="BE1302">
        <v>3</v>
      </c>
      <c r="BH1302" t="s">
        <v>2128</v>
      </c>
      <c r="BI1302">
        <v>0</v>
      </c>
      <c r="BJ1302" t="s">
        <v>132</v>
      </c>
      <c r="BK1302" t="s">
        <v>133</v>
      </c>
      <c r="BL1302">
        <v>1</v>
      </c>
      <c r="BM1302">
        <v>1</v>
      </c>
      <c r="BN1302">
        <v>0</v>
      </c>
      <c r="BO1302">
        <v>0</v>
      </c>
      <c r="BP1302">
        <v>0</v>
      </c>
      <c r="BQ1302">
        <v>0</v>
      </c>
      <c r="BY1302">
        <v>1442</v>
      </c>
      <c r="CG1302" s="4">
        <v>1</v>
      </c>
      <c r="CH1302" s="4">
        <v>1</v>
      </c>
      <c r="CI1302" s="5">
        <v>0</v>
      </c>
      <c r="CJ1302" s="5">
        <v>0</v>
      </c>
      <c r="CK1302" s="5">
        <v>0</v>
      </c>
      <c r="CL1302" s="5">
        <v>0</v>
      </c>
    </row>
    <row r="1303" spans="1:90" hidden="1" x14ac:dyDescent="0.2">
      <c r="A1303" t="s">
        <v>2146</v>
      </c>
      <c r="B1303" t="s">
        <v>2116</v>
      </c>
      <c r="C1303" t="s">
        <v>147</v>
      </c>
      <c r="D1303">
        <v>3.5</v>
      </c>
      <c r="E1303" t="s">
        <v>317</v>
      </c>
      <c r="F1303" t="s">
        <v>2147</v>
      </c>
      <c r="G1303" t="s">
        <v>329</v>
      </c>
      <c r="H1303" t="s">
        <v>2119</v>
      </c>
      <c r="I1303">
        <v>28.143999999999998</v>
      </c>
      <c r="J1303">
        <v>8.0950999999999995E-2</v>
      </c>
      <c r="K1303">
        <v>8.1653000000000002</v>
      </c>
      <c r="L1303">
        <v>2017.2</v>
      </c>
      <c r="M1303">
        <v>0.15614</v>
      </c>
      <c r="N1303">
        <v>511.68</v>
      </c>
      <c r="O1303">
        <v>5.0688999999999998E-2</v>
      </c>
      <c r="P1303">
        <v>1914.4</v>
      </c>
      <c r="Q1303">
        <v>-16261</v>
      </c>
      <c r="R1303">
        <v>0.16947000000000001</v>
      </c>
      <c r="S1303">
        <v>0.1087</v>
      </c>
      <c r="T1303">
        <v>403.74</v>
      </c>
      <c r="U1303">
        <v>117.6</v>
      </c>
      <c r="V1303">
        <v>6.1317000000000003E-2</v>
      </c>
      <c r="W1303">
        <v>1.6618000000000001E-2</v>
      </c>
      <c r="X1303">
        <v>429.22</v>
      </c>
      <c r="Y1303">
        <v>139.24</v>
      </c>
      <c r="Z1303">
        <v>5.7296E-2</v>
      </c>
      <c r="AA1303">
        <v>1.2404999999999999E-2</v>
      </c>
      <c r="AB1303">
        <v>430.14</v>
      </c>
      <c r="AC1303">
        <v>150.47</v>
      </c>
      <c r="AD1303">
        <v>45</v>
      </c>
      <c r="AE1303">
        <v>22</v>
      </c>
      <c r="AF1303">
        <v>5.8746</v>
      </c>
      <c r="AG1303" s="1">
        <v>5.6017000000000003E-5</v>
      </c>
      <c r="AH1303">
        <v>5.8745000000000003</v>
      </c>
      <c r="AI1303">
        <v>39</v>
      </c>
      <c r="AJ1303">
        <v>6</v>
      </c>
      <c r="AK1303">
        <v>38</v>
      </c>
      <c r="AL1303">
        <v>1</v>
      </c>
      <c r="AM1303">
        <v>0</v>
      </c>
      <c r="AN1303">
        <v>1</v>
      </c>
      <c r="AO1303">
        <v>8.2913000000000001E-2</v>
      </c>
      <c r="AP1303">
        <v>0</v>
      </c>
      <c r="AQ1303">
        <v>0</v>
      </c>
      <c r="AR1303" t="s">
        <v>96</v>
      </c>
      <c r="AS1303" t="s">
        <v>95</v>
      </c>
      <c r="AT1303" t="s">
        <v>95</v>
      </c>
      <c r="AU1303" t="s">
        <v>94</v>
      </c>
      <c r="AV1303" t="s">
        <v>94</v>
      </c>
      <c r="AW1303" t="s">
        <v>94</v>
      </c>
      <c r="AX1303" t="s">
        <v>94</v>
      </c>
      <c r="AY1303" t="s">
        <v>95</v>
      </c>
      <c r="AZ1303" t="s">
        <v>94</v>
      </c>
      <c r="BA1303" t="s">
        <v>96</v>
      </c>
      <c r="BB1303" t="s">
        <v>94</v>
      </c>
      <c r="BC1303" t="s">
        <v>96</v>
      </c>
      <c r="BD1303" t="s">
        <v>94</v>
      </c>
      <c r="BE1303">
        <v>2</v>
      </c>
      <c r="BI1303">
        <v>0</v>
      </c>
      <c r="BJ1303" t="s">
        <v>132</v>
      </c>
      <c r="BK1303" t="s">
        <v>133</v>
      </c>
      <c r="BL1303">
        <v>1</v>
      </c>
      <c r="BM1303">
        <v>1</v>
      </c>
      <c r="BN1303">
        <v>0</v>
      </c>
      <c r="BO1303">
        <v>0</v>
      </c>
      <c r="BP1303">
        <v>0</v>
      </c>
      <c r="BQ1303">
        <v>0</v>
      </c>
      <c r="BY1303">
        <v>1443</v>
      </c>
      <c r="CG1303" s="4">
        <v>1</v>
      </c>
      <c r="CH1303" s="4">
        <v>1</v>
      </c>
      <c r="CI1303" s="5">
        <v>0</v>
      </c>
      <c r="CJ1303" s="5">
        <v>0</v>
      </c>
      <c r="CK1303" s="5">
        <v>0</v>
      </c>
      <c r="CL1303" s="5">
        <v>0</v>
      </c>
    </row>
    <row r="1304" spans="1:90" hidden="1" x14ac:dyDescent="0.2">
      <c r="A1304" t="s">
        <v>2148</v>
      </c>
      <c r="B1304" t="s">
        <v>2116</v>
      </c>
      <c r="C1304" t="s">
        <v>147</v>
      </c>
      <c r="D1304">
        <v>3.5</v>
      </c>
      <c r="E1304" t="s">
        <v>317</v>
      </c>
      <c r="F1304" t="s">
        <v>2149</v>
      </c>
      <c r="G1304" t="s">
        <v>326</v>
      </c>
      <c r="H1304" t="s">
        <v>2119</v>
      </c>
      <c r="I1304">
        <v>0.96975999999999996</v>
      </c>
      <c r="J1304">
        <v>2.8936E-2</v>
      </c>
      <c r="K1304">
        <v>0.29577999999999999</v>
      </c>
      <c r="L1304">
        <v>2012.9</v>
      </c>
      <c r="M1304">
        <v>4.5315000000000003</v>
      </c>
      <c r="N1304">
        <v>11.712</v>
      </c>
      <c r="O1304">
        <v>1549.3</v>
      </c>
      <c r="P1304" s="1">
        <v>158030</v>
      </c>
      <c r="Q1304">
        <v>-588.96</v>
      </c>
      <c r="R1304">
        <v>0.82506999999999997</v>
      </c>
      <c r="S1304">
        <v>0.81227000000000005</v>
      </c>
      <c r="T1304">
        <v>2.1518999999999999</v>
      </c>
      <c r="U1304">
        <v>1.1536999999999999</v>
      </c>
      <c r="V1304">
        <v>-0.38684000000000002</v>
      </c>
      <c r="W1304">
        <v>-0.45288</v>
      </c>
      <c r="X1304">
        <v>6.0590000000000002</v>
      </c>
      <c r="Y1304">
        <v>3.2</v>
      </c>
      <c r="Z1304">
        <v>0.55745</v>
      </c>
      <c r="AA1304">
        <v>0.53637999999999997</v>
      </c>
      <c r="AB1304">
        <v>3.4226999999999999</v>
      </c>
      <c r="AC1304">
        <v>2.7898999999999998</v>
      </c>
      <c r="AD1304">
        <v>45</v>
      </c>
      <c r="AE1304">
        <v>20</v>
      </c>
      <c r="AF1304">
        <v>1.5368999999999999</v>
      </c>
      <c r="AG1304">
        <v>8.5383000000000001E-2</v>
      </c>
      <c r="AH1304">
        <v>1.4515</v>
      </c>
      <c r="AI1304">
        <v>20</v>
      </c>
      <c r="AJ1304">
        <v>5</v>
      </c>
      <c r="AK1304">
        <v>19</v>
      </c>
      <c r="AL1304">
        <v>1</v>
      </c>
      <c r="AM1304">
        <v>0</v>
      </c>
      <c r="AN1304">
        <v>1</v>
      </c>
      <c r="AO1304">
        <v>0.89104000000000005</v>
      </c>
      <c r="AP1304">
        <v>0</v>
      </c>
      <c r="AQ1304">
        <v>1</v>
      </c>
      <c r="AR1304" t="s">
        <v>95</v>
      </c>
      <c r="AS1304" t="s">
        <v>95</v>
      </c>
      <c r="AT1304" t="s">
        <v>95</v>
      </c>
      <c r="AU1304" t="s">
        <v>95</v>
      </c>
      <c r="AV1304" t="s">
        <v>95</v>
      </c>
      <c r="AW1304" t="s">
        <v>95</v>
      </c>
      <c r="AX1304" t="s">
        <v>95</v>
      </c>
      <c r="AY1304" t="s">
        <v>95</v>
      </c>
      <c r="AZ1304" t="s">
        <v>95</v>
      </c>
      <c r="BA1304" t="s">
        <v>95</v>
      </c>
      <c r="BB1304" t="s">
        <v>95</v>
      </c>
      <c r="BC1304" t="s">
        <v>95</v>
      </c>
      <c r="BD1304" t="s">
        <v>95</v>
      </c>
      <c r="BE1304">
        <v>4</v>
      </c>
      <c r="BH1304" t="s">
        <v>2128</v>
      </c>
      <c r="BI1304">
        <v>0</v>
      </c>
      <c r="BJ1304" t="s">
        <v>132</v>
      </c>
      <c r="BK1304" t="s">
        <v>133</v>
      </c>
      <c r="BL1304">
        <v>1</v>
      </c>
      <c r="BM1304">
        <v>1</v>
      </c>
      <c r="BN1304">
        <v>0</v>
      </c>
      <c r="BO1304">
        <v>0</v>
      </c>
      <c r="BP1304">
        <v>0</v>
      </c>
      <c r="BQ1304">
        <v>0</v>
      </c>
      <c r="BY1304">
        <v>1444</v>
      </c>
      <c r="CG1304" s="4">
        <v>1</v>
      </c>
      <c r="CH1304" s="4">
        <v>1</v>
      </c>
      <c r="CI1304" s="5">
        <v>0</v>
      </c>
      <c r="CJ1304" s="5">
        <v>0</v>
      </c>
      <c r="CK1304" s="5">
        <v>0</v>
      </c>
      <c r="CL1304" s="5">
        <v>0</v>
      </c>
    </row>
    <row r="1305" spans="1:90" hidden="1" x14ac:dyDescent="0.2">
      <c r="A1305" t="s">
        <v>2150</v>
      </c>
      <c r="B1305" t="s">
        <v>2116</v>
      </c>
      <c r="C1305" t="s">
        <v>147</v>
      </c>
      <c r="D1305">
        <v>3.5</v>
      </c>
      <c r="E1305" t="s">
        <v>317</v>
      </c>
      <c r="F1305" t="s">
        <v>2151</v>
      </c>
      <c r="G1305" t="s">
        <v>326</v>
      </c>
      <c r="H1305" t="s">
        <v>2119</v>
      </c>
      <c r="I1305">
        <v>0.63305999999999996</v>
      </c>
      <c r="J1305">
        <v>0.14681</v>
      </c>
      <c r="K1305">
        <v>0.56560999999999995</v>
      </c>
      <c r="L1305">
        <v>2018.1</v>
      </c>
      <c r="M1305">
        <v>6.9416000000000002</v>
      </c>
      <c r="N1305">
        <v>34.353999999999999</v>
      </c>
      <c r="O1305">
        <v>6.4782000000000002</v>
      </c>
      <c r="P1305">
        <v>2012.1</v>
      </c>
      <c r="Q1305">
        <v>-1126.8</v>
      </c>
      <c r="R1305">
        <v>0.81196999999999997</v>
      </c>
      <c r="S1305">
        <v>0.79820999999999998</v>
      </c>
      <c r="T1305">
        <v>4.7744</v>
      </c>
      <c r="U1305">
        <v>2.2139000000000002</v>
      </c>
      <c r="V1305">
        <v>0.73485999999999996</v>
      </c>
      <c r="W1305">
        <v>0.72223000000000004</v>
      </c>
      <c r="X1305">
        <v>5.6694000000000004</v>
      </c>
      <c r="Y1305">
        <v>2.6783999999999999</v>
      </c>
      <c r="Z1305">
        <v>0.44511000000000001</v>
      </c>
      <c r="AA1305">
        <v>0.41868</v>
      </c>
      <c r="AB1305">
        <v>8.2017000000000007</v>
      </c>
      <c r="AC1305">
        <v>5.9428999999999998</v>
      </c>
      <c r="AD1305">
        <v>45</v>
      </c>
      <c r="AE1305">
        <v>22</v>
      </c>
      <c r="AF1305">
        <v>1.2807999999999999</v>
      </c>
      <c r="AG1305">
        <v>2.9108999999999999E-2</v>
      </c>
      <c r="AH1305">
        <v>1.2517</v>
      </c>
      <c r="AI1305">
        <v>39</v>
      </c>
      <c r="AJ1305">
        <v>2</v>
      </c>
      <c r="AK1305">
        <v>38</v>
      </c>
      <c r="AL1305">
        <v>0</v>
      </c>
      <c r="AM1305">
        <v>0</v>
      </c>
      <c r="AN1305">
        <v>1</v>
      </c>
      <c r="AO1305">
        <v>0.88200000000000001</v>
      </c>
      <c r="AP1305">
        <v>0</v>
      </c>
      <c r="AQ1305">
        <v>1</v>
      </c>
      <c r="AR1305" t="s">
        <v>95</v>
      </c>
      <c r="AS1305" t="s">
        <v>95</v>
      </c>
      <c r="AT1305" t="s">
        <v>95</v>
      </c>
      <c r="AU1305" t="s">
        <v>94</v>
      </c>
      <c r="AV1305" t="s">
        <v>94</v>
      </c>
      <c r="AW1305" t="s">
        <v>94</v>
      </c>
      <c r="AX1305" t="s">
        <v>95</v>
      </c>
      <c r="AY1305" t="s">
        <v>95</v>
      </c>
      <c r="AZ1305" t="s">
        <v>95</v>
      </c>
      <c r="BA1305" t="s">
        <v>94</v>
      </c>
      <c r="BB1305" t="s">
        <v>94</v>
      </c>
      <c r="BC1305" t="s">
        <v>94</v>
      </c>
      <c r="BD1305" t="s">
        <v>94</v>
      </c>
      <c r="BE1305">
        <v>2</v>
      </c>
      <c r="BI1305">
        <v>0</v>
      </c>
      <c r="BJ1305" t="s">
        <v>132</v>
      </c>
      <c r="BK1305" t="s">
        <v>133</v>
      </c>
      <c r="BL1305">
        <v>1</v>
      </c>
      <c r="BM1305">
        <v>1</v>
      </c>
      <c r="BN1305">
        <v>0</v>
      </c>
      <c r="BO1305">
        <v>0</v>
      </c>
      <c r="BP1305">
        <v>0</v>
      </c>
      <c r="BQ1305">
        <v>0</v>
      </c>
      <c r="BY1305">
        <v>1445</v>
      </c>
      <c r="CG1305" s="4">
        <v>1</v>
      </c>
      <c r="CH1305" s="4">
        <v>1</v>
      </c>
      <c r="CI1305" s="5">
        <v>0</v>
      </c>
      <c r="CJ1305" s="5">
        <v>0</v>
      </c>
      <c r="CK1305" s="5">
        <v>0</v>
      </c>
      <c r="CL1305" s="5">
        <v>0</v>
      </c>
    </row>
    <row r="1306" spans="1:90" hidden="1" x14ac:dyDescent="0.2">
      <c r="A1306" t="s">
        <v>2152</v>
      </c>
      <c r="B1306" t="s">
        <v>2116</v>
      </c>
      <c r="C1306" t="s">
        <v>147</v>
      </c>
      <c r="D1306">
        <v>3.5</v>
      </c>
      <c r="E1306" t="s">
        <v>317</v>
      </c>
      <c r="F1306" t="s">
        <v>2153</v>
      </c>
      <c r="G1306" t="s">
        <v>336</v>
      </c>
      <c r="H1306" t="s">
        <v>2119</v>
      </c>
      <c r="I1306">
        <v>0.15075</v>
      </c>
      <c r="J1306">
        <v>0.15074000000000001</v>
      </c>
      <c r="K1306">
        <v>9.4152000000000005</v>
      </c>
      <c r="L1306">
        <v>2084.6999999999998</v>
      </c>
      <c r="M1306">
        <v>29.151</v>
      </c>
      <c r="N1306" s="1">
        <v>6081400</v>
      </c>
      <c r="O1306">
        <v>7.4313000000000001E-3</v>
      </c>
      <c r="P1306">
        <v>1948.6</v>
      </c>
      <c r="Q1306">
        <v>-18744</v>
      </c>
      <c r="R1306">
        <v>0.99624999999999997</v>
      </c>
      <c r="S1306">
        <v>0.99597000000000002</v>
      </c>
      <c r="T1306">
        <v>9.5553000000000008</v>
      </c>
      <c r="U1306">
        <v>8.2401999999999997</v>
      </c>
      <c r="V1306">
        <v>0.99624999999999997</v>
      </c>
      <c r="W1306">
        <v>0.99607000000000001</v>
      </c>
      <c r="X1306">
        <v>9.5553000000000008</v>
      </c>
      <c r="Y1306">
        <v>8.2399000000000004</v>
      </c>
      <c r="Z1306">
        <v>0.61470999999999998</v>
      </c>
      <c r="AA1306">
        <v>0.59636</v>
      </c>
      <c r="AB1306">
        <v>96.805999999999997</v>
      </c>
      <c r="AC1306">
        <v>75.891999999999996</v>
      </c>
      <c r="AD1306">
        <v>45</v>
      </c>
      <c r="AE1306">
        <v>44</v>
      </c>
      <c r="AF1306">
        <v>1.0294E-4</v>
      </c>
      <c r="AG1306" s="1">
        <v>1.6443E-7</v>
      </c>
      <c r="AH1306">
        <v>1.0276999999999999E-4</v>
      </c>
      <c r="AI1306">
        <v>44</v>
      </c>
      <c r="AJ1306">
        <v>0</v>
      </c>
      <c r="AK1306">
        <v>43</v>
      </c>
      <c r="AL1306">
        <v>0</v>
      </c>
      <c r="AM1306">
        <v>0</v>
      </c>
      <c r="AN1306">
        <v>0</v>
      </c>
      <c r="AO1306">
        <v>0.86804000000000003</v>
      </c>
      <c r="AP1306">
        <v>0</v>
      </c>
      <c r="AQ1306">
        <v>0</v>
      </c>
      <c r="AR1306" t="s">
        <v>95</v>
      </c>
      <c r="AS1306" t="s">
        <v>95</v>
      </c>
      <c r="AT1306" t="s">
        <v>95</v>
      </c>
      <c r="AU1306" t="s">
        <v>95</v>
      </c>
      <c r="AV1306" t="s">
        <v>95</v>
      </c>
      <c r="AW1306" t="s">
        <v>95</v>
      </c>
      <c r="AX1306" t="s">
        <v>95</v>
      </c>
      <c r="AY1306" t="s">
        <v>94</v>
      </c>
      <c r="AZ1306" t="s">
        <v>95</v>
      </c>
      <c r="BA1306" t="s">
        <v>94</v>
      </c>
      <c r="BB1306" t="s">
        <v>95</v>
      </c>
      <c r="BC1306" t="s">
        <v>94</v>
      </c>
      <c r="BD1306" t="s">
        <v>95</v>
      </c>
      <c r="BH1306" t="s">
        <v>389</v>
      </c>
      <c r="BI1306">
        <v>1</v>
      </c>
      <c r="BJ1306" t="s">
        <v>97</v>
      </c>
      <c r="BK1306" t="s">
        <v>337</v>
      </c>
      <c r="BL1306">
        <v>0</v>
      </c>
      <c r="BM1306">
        <v>0</v>
      </c>
      <c r="BN1306">
        <v>0</v>
      </c>
      <c r="BO1306">
        <v>0</v>
      </c>
      <c r="BP1306">
        <v>0</v>
      </c>
      <c r="BQ1306">
        <v>0</v>
      </c>
      <c r="BY1306">
        <v>1446</v>
      </c>
      <c r="CG1306" s="4">
        <v>0</v>
      </c>
      <c r="CH1306" s="4">
        <v>0</v>
      </c>
      <c r="CI1306" s="5">
        <v>0</v>
      </c>
      <c r="CJ1306" s="5">
        <v>0</v>
      </c>
      <c r="CK1306" s="5">
        <v>0</v>
      </c>
      <c r="CL1306" s="5">
        <v>0</v>
      </c>
    </row>
    <row r="1307" spans="1:90" hidden="1" x14ac:dyDescent="0.2">
      <c r="A1307" t="s">
        <v>2154</v>
      </c>
      <c r="B1307" t="s">
        <v>2116</v>
      </c>
      <c r="C1307" t="s">
        <v>147</v>
      </c>
      <c r="D1307">
        <v>3.5</v>
      </c>
      <c r="E1307" t="s">
        <v>317</v>
      </c>
      <c r="F1307" t="s">
        <v>2155</v>
      </c>
      <c r="G1307" t="s">
        <v>340</v>
      </c>
      <c r="H1307" t="s">
        <v>2119</v>
      </c>
      <c r="I1307">
        <v>0.27355000000000002</v>
      </c>
      <c r="J1307">
        <v>0.14731</v>
      </c>
      <c r="K1307">
        <v>1.1907000000000001</v>
      </c>
      <c r="L1307">
        <v>2018.6</v>
      </c>
      <c r="M1307">
        <v>16.065000000000001</v>
      </c>
      <c r="N1307">
        <v>91.105000000000004</v>
      </c>
      <c r="O1307">
        <v>7.8752000000000004</v>
      </c>
      <c r="P1307">
        <v>2007.5</v>
      </c>
      <c r="Q1307">
        <v>-2370.5</v>
      </c>
      <c r="R1307">
        <v>0.99461999999999995</v>
      </c>
      <c r="S1307">
        <v>0.99421999999999999</v>
      </c>
      <c r="T1307">
        <v>1.4278999999999999</v>
      </c>
      <c r="U1307">
        <v>1.2957000000000001</v>
      </c>
      <c r="V1307">
        <v>0.97985999999999995</v>
      </c>
      <c r="W1307">
        <v>0.97887999999999997</v>
      </c>
      <c r="X1307">
        <v>2.7625999999999999</v>
      </c>
      <c r="Y1307">
        <v>1.9313</v>
      </c>
      <c r="Z1307">
        <v>0.60321999999999998</v>
      </c>
      <c r="AA1307">
        <v>0.58386000000000005</v>
      </c>
      <c r="AB1307">
        <v>12.263</v>
      </c>
      <c r="AC1307">
        <v>10.052</v>
      </c>
      <c r="AD1307">
        <v>44</v>
      </c>
      <c r="AE1307">
        <v>43</v>
      </c>
      <c r="AF1307">
        <v>0.74639</v>
      </c>
      <c r="AG1307">
        <v>1.0976E-2</v>
      </c>
      <c r="AH1307">
        <v>0.73541000000000001</v>
      </c>
      <c r="AI1307">
        <v>43</v>
      </c>
      <c r="AJ1307">
        <v>0</v>
      </c>
      <c r="AK1307">
        <v>42</v>
      </c>
      <c r="AL1307">
        <v>0</v>
      </c>
      <c r="AM1307">
        <v>0</v>
      </c>
      <c r="AN1307">
        <v>0</v>
      </c>
      <c r="AO1307">
        <v>0.89529000000000003</v>
      </c>
      <c r="AP1307">
        <v>0</v>
      </c>
      <c r="AQ1307">
        <v>1</v>
      </c>
      <c r="AR1307" t="s">
        <v>95</v>
      </c>
      <c r="AS1307" t="s">
        <v>95</v>
      </c>
      <c r="AT1307" t="s">
        <v>95</v>
      </c>
      <c r="AU1307" t="s">
        <v>95</v>
      </c>
      <c r="AV1307" t="s">
        <v>95</v>
      </c>
      <c r="AW1307" t="s">
        <v>95</v>
      </c>
      <c r="AX1307" t="s">
        <v>95</v>
      </c>
      <c r="AY1307" t="s">
        <v>95</v>
      </c>
      <c r="AZ1307" t="s">
        <v>95</v>
      </c>
      <c r="BA1307" t="s">
        <v>95</v>
      </c>
      <c r="BB1307" t="s">
        <v>95</v>
      </c>
      <c r="BC1307" t="s">
        <v>95</v>
      </c>
      <c r="BD1307" t="s">
        <v>95</v>
      </c>
      <c r="BH1307" t="s">
        <v>341</v>
      </c>
      <c r="BI1307">
        <v>1</v>
      </c>
      <c r="BJ1307" t="s">
        <v>97</v>
      </c>
      <c r="BK1307" t="s">
        <v>138</v>
      </c>
      <c r="BL1307">
        <v>0</v>
      </c>
      <c r="BM1307">
        <v>0</v>
      </c>
      <c r="BN1307">
        <v>0</v>
      </c>
      <c r="BO1307">
        <v>0</v>
      </c>
      <c r="BP1307">
        <v>0</v>
      </c>
      <c r="BQ1307">
        <v>0</v>
      </c>
      <c r="BY1307">
        <v>1447</v>
      </c>
      <c r="CG1307" s="4">
        <v>0</v>
      </c>
      <c r="CH1307" s="4">
        <v>0</v>
      </c>
      <c r="CI1307" s="5">
        <v>0</v>
      </c>
      <c r="CJ1307" s="5">
        <v>0</v>
      </c>
      <c r="CK1307" s="5">
        <v>0</v>
      </c>
      <c r="CL1307" s="5">
        <v>0</v>
      </c>
    </row>
    <row r="1308" spans="1:90" hidden="1" x14ac:dyDescent="0.2">
      <c r="A1308" t="s">
        <v>2156</v>
      </c>
      <c r="B1308" t="s">
        <v>2116</v>
      </c>
      <c r="C1308" t="s">
        <v>147</v>
      </c>
      <c r="D1308">
        <v>3.5</v>
      </c>
      <c r="E1308" t="s">
        <v>317</v>
      </c>
      <c r="F1308" t="s">
        <v>2157</v>
      </c>
      <c r="G1308" t="s">
        <v>336</v>
      </c>
      <c r="H1308" t="s">
        <v>2119</v>
      </c>
      <c r="I1308">
        <v>0.14388999999999999</v>
      </c>
      <c r="J1308">
        <v>0.13827999999999999</v>
      </c>
      <c r="K1308">
        <v>28.138000000000002</v>
      </c>
      <c r="L1308">
        <v>2041</v>
      </c>
      <c r="M1308">
        <v>30.541</v>
      </c>
      <c r="N1308">
        <v>22339</v>
      </c>
      <c r="O1308">
        <v>1.1666000000000001E-3</v>
      </c>
      <c r="P1308">
        <v>1920.9</v>
      </c>
      <c r="Q1308">
        <v>-56021</v>
      </c>
      <c r="R1308">
        <v>0.99953000000000003</v>
      </c>
      <c r="S1308">
        <v>0.99950000000000006</v>
      </c>
      <c r="T1308">
        <v>9.7665000000000006</v>
      </c>
      <c r="U1308">
        <v>7.7782999999999998</v>
      </c>
      <c r="V1308">
        <v>0.99946000000000002</v>
      </c>
      <c r="W1308">
        <v>0.99944</v>
      </c>
      <c r="X1308">
        <v>10.458</v>
      </c>
      <c r="Y1308">
        <v>7.1818999999999997</v>
      </c>
      <c r="Z1308">
        <v>0.65812000000000004</v>
      </c>
      <c r="AA1308">
        <v>0.64183999999999997</v>
      </c>
      <c r="AB1308">
        <v>263.38</v>
      </c>
      <c r="AC1308">
        <v>210.68</v>
      </c>
      <c r="AD1308">
        <v>45</v>
      </c>
      <c r="AE1308">
        <v>43</v>
      </c>
      <c r="AF1308">
        <v>7.8919000000000003E-2</v>
      </c>
      <c r="AG1308" s="1">
        <v>4.4764E-5</v>
      </c>
      <c r="AH1308">
        <v>7.8875000000000001E-2</v>
      </c>
      <c r="AI1308">
        <v>43</v>
      </c>
      <c r="AJ1308">
        <v>0</v>
      </c>
      <c r="AK1308">
        <v>42</v>
      </c>
      <c r="AL1308">
        <v>0</v>
      </c>
      <c r="AM1308">
        <v>0</v>
      </c>
      <c r="AN1308">
        <v>1</v>
      </c>
      <c r="AO1308">
        <v>0.87685999999999997</v>
      </c>
      <c r="AP1308">
        <v>0</v>
      </c>
      <c r="AQ1308">
        <v>0</v>
      </c>
      <c r="AR1308" t="s">
        <v>95</v>
      </c>
      <c r="AS1308" t="s">
        <v>95</v>
      </c>
      <c r="AT1308" t="s">
        <v>95</v>
      </c>
      <c r="AU1308" t="s">
        <v>95</v>
      </c>
      <c r="AV1308" t="s">
        <v>95</v>
      </c>
      <c r="AW1308" t="s">
        <v>95</v>
      </c>
      <c r="AX1308" t="s">
        <v>95</v>
      </c>
      <c r="AY1308" t="s">
        <v>94</v>
      </c>
      <c r="AZ1308" t="s">
        <v>95</v>
      </c>
      <c r="BA1308" t="s">
        <v>94</v>
      </c>
      <c r="BB1308" t="s">
        <v>95</v>
      </c>
      <c r="BC1308" t="s">
        <v>94</v>
      </c>
      <c r="BD1308" t="s">
        <v>95</v>
      </c>
      <c r="BH1308" t="s">
        <v>389</v>
      </c>
      <c r="BI1308">
        <v>1</v>
      </c>
      <c r="BJ1308" t="s">
        <v>97</v>
      </c>
      <c r="BK1308" t="s">
        <v>337</v>
      </c>
      <c r="BL1308">
        <v>0</v>
      </c>
      <c r="BM1308">
        <v>0</v>
      </c>
      <c r="BN1308">
        <v>0</v>
      </c>
      <c r="BO1308">
        <v>0</v>
      </c>
      <c r="BP1308">
        <v>0</v>
      </c>
      <c r="BQ1308">
        <v>0</v>
      </c>
      <c r="BY1308">
        <v>1448</v>
      </c>
      <c r="CG1308" s="4">
        <v>0</v>
      </c>
      <c r="CH1308" s="4">
        <v>0</v>
      </c>
      <c r="CI1308" s="5">
        <v>0</v>
      </c>
      <c r="CJ1308" s="5">
        <v>0</v>
      </c>
      <c r="CK1308" s="5">
        <v>0</v>
      </c>
      <c r="CL1308" s="5">
        <v>0</v>
      </c>
    </row>
    <row r="1309" spans="1:90" hidden="1" x14ac:dyDescent="0.2">
      <c r="A1309" t="s">
        <v>2158</v>
      </c>
      <c r="B1309" t="s">
        <v>2116</v>
      </c>
      <c r="C1309" t="s">
        <v>147</v>
      </c>
      <c r="D1309">
        <v>3.5</v>
      </c>
      <c r="E1309" t="s">
        <v>317</v>
      </c>
      <c r="F1309" t="s">
        <v>2159</v>
      </c>
      <c r="G1309" t="s">
        <v>340</v>
      </c>
      <c r="H1309" t="s">
        <v>2119</v>
      </c>
      <c r="I1309">
        <v>0.17516000000000001</v>
      </c>
      <c r="J1309">
        <v>0.13500000000000001</v>
      </c>
      <c r="K1309">
        <v>3.2890999999999999</v>
      </c>
      <c r="L1309">
        <v>2024.5</v>
      </c>
      <c r="M1309">
        <v>25.088000000000001</v>
      </c>
      <c r="N1309">
        <v>446.14</v>
      </c>
      <c r="O1309">
        <v>0.12297</v>
      </c>
      <c r="P1309">
        <v>1968.2</v>
      </c>
      <c r="Q1309">
        <v>-6547.3</v>
      </c>
      <c r="R1309">
        <v>0.99668000000000001</v>
      </c>
      <c r="S1309">
        <v>0.99643000000000004</v>
      </c>
      <c r="T1309">
        <v>2.9556</v>
      </c>
      <c r="U1309">
        <v>2.2006000000000001</v>
      </c>
      <c r="V1309">
        <v>0.99368000000000001</v>
      </c>
      <c r="W1309">
        <v>0.99336999999999998</v>
      </c>
      <c r="X1309">
        <v>4.0762</v>
      </c>
      <c r="Y1309">
        <v>2.3218000000000001</v>
      </c>
      <c r="Z1309">
        <v>0.66354999999999997</v>
      </c>
      <c r="AA1309">
        <v>0.64714000000000005</v>
      </c>
      <c r="AB1309">
        <v>29.741</v>
      </c>
      <c r="AC1309">
        <v>24.396999999999998</v>
      </c>
      <c r="AD1309">
        <v>44</v>
      </c>
      <c r="AE1309">
        <v>42</v>
      </c>
      <c r="AF1309">
        <v>0.41243000000000002</v>
      </c>
      <c r="AG1309">
        <v>2.2415E-3</v>
      </c>
      <c r="AH1309">
        <v>0.41019</v>
      </c>
      <c r="AI1309">
        <v>42</v>
      </c>
      <c r="AJ1309">
        <v>0</v>
      </c>
      <c r="AK1309">
        <v>41</v>
      </c>
      <c r="AL1309">
        <v>0</v>
      </c>
      <c r="AM1309">
        <v>0</v>
      </c>
      <c r="AN1309">
        <v>0</v>
      </c>
      <c r="AO1309">
        <v>0.89502999999999999</v>
      </c>
      <c r="AP1309">
        <v>0</v>
      </c>
      <c r="AQ1309">
        <v>0</v>
      </c>
      <c r="AR1309" t="s">
        <v>95</v>
      </c>
      <c r="AS1309" t="s">
        <v>95</v>
      </c>
      <c r="AT1309" t="s">
        <v>95</v>
      </c>
      <c r="AU1309" t="s">
        <v>95</v>
      </c>
      <c r="AV1309" t="s">
        <v>95</v>
      </c>
      <c r="AW1309" t="s">
        <v>95</v>
      </c>
      <c r="AX1309" t="s">
        <v>95</v>
      </c>
      <c r="AY1309" t="s">
        <v>95</v>
      </c>
      <c r="AZ1309" t="s">
        <v>95</v>
      </c>
      <c r="BA1309" t="s">
        <v>95</v>
      </c>
      <c r="BB1309" t="s">
        <v>95</v>
      </c>
      <c r="BC1309" t="s">
        <v>95</v>
      </c>
      <c r="BD1309" t="s">
        <v>95</v>
      </c>
      <c r="BH1309" t="s">
        <v>341</v>
      </c>
      <c r="BI1309">
        <v>1</v>
      </c>
      <c r="BJ1309" t="s">
        <v>97</v>
      </c>
      <c r="BK1309" t="s">
        <v>138</v>
      </c>
      <c r="BL1309">
        <v>0</v>
      </c>
      <c r="BM1309">
        <v>0</v>
      </c>
      <c r="BN1309">
        <v>0</v>
      </c>
      <c r="BO1309">
        <v>0</v>
      </c>
      <c r="BP1309">
        <v>0</v>
      </c>
      <c r="BQ1309">
        <v>0</v>
      </c>
      <c r="BY1309">
        <v>1449</v>
      </c>
      <c r="CG1309" s="4">
        <v>0</v>
      </c>
      <c r="CH1309" s="4">
        <v>0</v>
      </c>
      <c r="CI1309" s="5">
        <v>0</v>
      </c>
      <c r="CJ1309" s="5">
        <v>0</v>
      </c>
      <c r="CK1309" s="5">
        <v>0</v>
      </c>
      <c r="CL1309" s="5">
        <v>0</v>
      </c>
    </row>
    <row r="1310" spans="1:90" hidden="1" x14ac:dyDescent="0.2">
      <c r="A1310" t="s">
        <v>2160</v>
      </c>
      <c r="B1310" t="s">
        <v>2116</v>
      </c>
      <c r="C1310" t="s">
        <v>147</v>
      </c>
      <c r="D1310">
        <v>3.5</v>
      </c>
      <c r="E1310" t="s">
        <v>317</v>
      </c>
      <c r="F1310" t="s">
        <v>2161</v>
      </c>
      <c r="G1310" t="s">
        <v>344</v>
      </c>
      <c r="H1310" t="s">
        <v>2119</v>
      </c>
      <c r="I1310">
        <v>0.29411999999999999</v>
      </c>
      <c r="J1310">
        <v>0.13392000000000001</v>
      </c>
      <c r="K1310">
        <v>1.2734000000000001</v>
      </c>
      <c r="L1310">
        <v>2017.8</v>
      </c>
      <c r="M1310">
        <v>14.941000000000001</v>
      </c>
      <c r="N1310">
        <v>82.748000000000005</v>
      </c>
      <c r="O1310">
        <v>3.4235000000000002</v>
      </c>
      <c r="P1310">
        <v>2000.4</v>
      </c>
      <c r="Q1310">
        <v>-2535.4</v>
      </c>
      <c r="R1310">
        <v>0.99446999999999997</v>
      </c>
      <c r="S1310">
        <v>0.99406000000000005</v>
      </c>
      <c r="T1310">
        <v>1.5548</v>
      </c>
      <c r="U1310">
        <v>1.3748</v>
      </c>
      <c r="V1310">
        <v>0.96908000000000005</v>
      </c>
      <c r="W1310">
        <v>0.96760000000000002</v>
      </c>
      <c r="X1310">
        <v>3.6764000000000001</v>
      </c>
      <c r="Y1310">
        <v>2.4855</v>
      </c>
      <c r="Z1310">
        <v>0.62575999999999998</v>
      </c>
      <c r="AA1310">
        <v>0.60794000000000004</v>
      </c>
      <c r="AB1310">
        <v>12.789</v>
      </c>
      <c r="AC1310">
        <v>10.679</v>
      </c>
      <c r="AD1310">
        <v>45</v>
      </c>
      <c r="AE1310">
        <v>44</v>
      </c>
      <c r="AF1310">
        <v>0.82177</v>
      </c>
      <c r="AG1310">
        <v>1.2085E-2</v>
      </c>
      <c r="AH1310">
        <v>0.80967999999999996</v>
      </c>
      <c r="AI1310">
        <v>44</v>
      </c>
      <c r="AJ1310">
        <v>1</v>
      </c>
      <c r="AK1310">
        <v>43</v>
      </c>
      <c r="AL1310">
        <v>0</v>
      </c>
      <c r="AM1310">
        <v>0</v>
      </c>
      <c r="AN1310">
        <v>0</v>
      </c>
      <c r="AO1310">
        <v>0.91235999999999995</v>
      </c>
      <c r="AP1310">
        <v>0</v>
      </c>
      <c r="AQ1310">
        <v>1</v>
      </c>
      <c r="AR1310" t="s">
        <v>95</v>
      </c>
      <c r="AS1310" t="s">
        <v>95</v>
      </c>
      <c r="AT1310" t="s">
        <v>95</v>
      </c>
      <c r="AU1310" t="s">
        <v>95</v>
      </c>
      <c r="AV1310" t="s">
        <v>95</v>
      </c>
      <c r="AW1310" t="s">
        <v>95</v>
      </c>
      <c r="AX1310" t="s">
        <v>95</v>
      </c>
      <c r="AY1310" t="s">
        <v>95</v>
      </c>
      <c r="AZ1310" t="s">
        <v>95</v>
      </c>
      <c r="BA1310" t="s">
        <v>95</v>
      </c>
      <c r="BB1310" t="s">
        <v>95</v>
      </c>
      <c r="BC1310" t="s">
        <v>95</v>
      </c>
      <c r="BD1310" t="s">
        <v>95</v>
      </c>
      <c r="BH1310" t="s">
        <v>345</v>
      </c>
      <c r="BI1310">
        <v>1</v>
      </c>
      <c r="BJ1310" t="s">
        <v>97</v>
      </c>
      <c r="BK1310" t="s">
        <v>180</v>
      </c>
      <c r="BL1310">
        <v>0</v>
      </c>
      <c r="BM1310">
        <v>0</v>
      </c>
      <c r="BN1310">
        <v>0</v>
      </c>
      <c r="BO1310">
        <v>0</v>
      </c>
      <c r="BP1310">
        <v>0</v>
      </c>
      <c r="BQ1310">
        <v>0</v>
      </c>
      <c r="BY1310">
        <v>1450</v>
      </c>
      <c r="CG1310" s="4">
        <v>0</v>
      </c>
      <c r="CH1310" s="4">
        <v>0</v>
      </c>
      <c r="CI1310" s="5">
        <v>0</v>
      </c>
      <c r="CJ1310" s="5">
        <v>0</v>
      </c>
      <c r="CK1310" s="5">
        <v>0</v>
      </c>
      <c r="CL1310" s="5">
        <v>0</v>
      </c>
    </row>
    <row r="1311" spans="1:90" hidden="1" x14ac:dyDescent="0.2">
      <c r="A1311" t="s">
        <v>2162</v>
      </c>
      <c r="B1311" t="s">
        <v>2116</v>
      </c>
      <c r="C1311" t="s">
        <v>147</v>
      </c>
      <c r="D1311">
        <v>3.5</v>
      </c>
      <c r="E1311" t="s">
        <v>317</v>
      </c>
      <c r="F1311" t="s">
        <v>2163</v>
      </c>
      <c r="G1311" t="s">
        <v>348</v>
      </c>
      <c r="H1311" t="s">
        <v>2119</v>
      </c>
      <c r="I1311">
        <v>0.35621000000000003</v>
      </c>
      <c r="J1311">
        <v>1.4467000000000001E-2</v>
      </c>
      <c r="K1311">
        <v>0.14180999999999999</v>
      </c>
      <c r="L1311">
        <v>2013.9</v>
      </c>
      <c r="M1311">
        <v>12.337</v>
      </c>
      <c r="N1311">
        <v>7.9741999999999997</v>
      </c>
      <c r="O1311">
        <v>1552.3</v>
      </c>
      <c r="P1311" s="1">
        <v>157730</v>
      </c>
      <c r="Q1311">
        <v>-282.26</v>
      </c>
      <c r="R1311">
        <v>0.89061000000000001</v>
      </c>
      <c r="S1311">
        <v>0.88173999999999997</v>
      </c>
      <c r="T1311">
        <v>0.76180000000000003</v>
      </c>
      <c r="U1311">
        <v>0.44574999999999998</v>
      </c>
      <c r="V1311">
        <v>-0.35165000000000002</v>
      </c>
      <c r="W1311">
        <v>-0.42279</v>
      </c>
      <c r="X1311">
        <v>2.6778</v>
      </c>
      <c r="Y1311">
        <v>1.3658999999999999</v>
      </c>
      <c r="Z1311">
        <v>0.53071000000000002</v>
      </c>
      <c r="AA1311">
        <v>0.50600999999999996</v>
      </c>
      <c r="AB1311">
        <v>1.5779000000000001</v>
      </c>
      <c r="AC1311">
        <v>1.2438</v>
      </c>
      <c r="AD1311">
        <v>41</v>
      </c>
      <c r="AE1311">
        <v>16</v>
      </c>
      <c r="AF1311">
        <v>1.254</v>
      </c>
      <c r="AG1311">
        <v>0.12540000000000001</v>
      </c>
      <c r="AH1311">
        <v>1.1286</v>
      </c>
      <c r="AI1311">
        <v>40</v>
      </c>
      <c r="AJ1311">
        <v>0</v>
      </c>
      <c r="AK1311">
        <v>39</v>
      </c>
      <c r="AL1311">
        <v>0</v>
      </c>
      <c r="AM1311">
        <v>0</v>
      </c>
      <c r="AN1311">
        <v>1</v>
      </c>
      <c r="AO1311">
        <v>0.75170000000000003</v>
      </c>
      <c r="AP1311">
        <v>0</v>
      </c>
      <c r="AQ1311">
        <v>1</v>
      </c>
      <c r="AR1311" t="s">
        <v>95</v>
      </c>
      <c r="AS1311" t="s">
        <v>95</v>
      </c>
      <c r="AT1311" t="s">
        <v>95</v>
      </c>
      <c r="AU1311" t="s">
        <v>94</v>
      </c>
      <c r="AV1311" t="s">
        <v>94</v>
      </c>
      <c r="AW1311" t="s">
        <v>94</v>
      </c>
      <c r="AX1311" t="s">
        <v>95</v>
      </c>
      <c r="AY1311" t="s">
        <v>95</v>
      </c>
      <c r="AZ1311" t="s">
        <v>95</v>
      </c>
      <c r="BA1311" t="s">
        <v>94</v>
      </c>
      <c r="BB1311" t="s">
        <v>94</v>
      </c>
      <c r="BC1311" t="s">
        <v>94</v>
      </c>
      <c r="BD1311" t="s">
        <v>94</v>
      </c>
      <c r="BH1311" t="s">
        <v>345</v>
      </c>
      <c r="BI1311">
        <v>1</v>
      </c>
      <c r="BJ1311" t="s">
        <v>97</v>
      </c>
      <c r="BK1311" t="s">
        <v>138</v>
      </c>
      <c r="BL1311">
        <v>0</v>
      </c>
      <c r="BM1311">
        <v>0</v>
      </c>
      <c r="BN1311">
        <v>0</v>
      </c>
      <c r="BO1311">
        <v>0</v>
      </c>
      <c r="BP1311">
        <v>0</v>
      </c>
      <c r="BQ1311">
        <v>0</v>
      </c>
      <c r="BY1311">
        <v>1451</v>
      </c>
      <c r="CG1311" s="4">
        <v>0</v>
      </c>
      <c r="CH1311" s="4">
        <v>0</v>
      </c>
      <c r="CI1311" s="5">
        <v>0</v>
      </c>
      <c r="CJ1311" s="5">
        <v>0</v>
      </c>
      <c r="CK1311" s="5">
        <v>0</v>
      </c>
      <c r="CL1311" s="5">
        <v>0</v>
      </c>
    </row>
    <row r="1312" spans="1:90" hidden="1" x14ac:dyDescent="0.2">
      <c r="A1312" t="s">
        <v>2164</v>
      </c>
      <c r="B1312" t="s">
        <v>2116</v>
      </c>
      <c r="C1312" t="s">
        <v>147</v>
      </c>
      <c r="D1312">
        <v>3.5</v>
      </c>
      <c r="E1312" t="s">
        <v>317</v>
      </c>
      <c r="F1312" t="s">
        <v>2165</v>
      </c>
      <c r="G1312" t="s">
        <v>344</v>
      </c>
      <c r="H1312" t="s">
        <v>2119</v>
      </c>
      <c r="I1312">
        <v>0.19639000000000001</v>
      </c>
      <c r="J1312">
        <v>0.12478</v>
      </c>
      <c r="K1312">
        <v>3.504</v>
      </c>
      <c r="L1312">
        <v>2021</v>
      </c>
      <c r="M1312">
        <v>22.376000000000001</v>
      </c>
      <c r="N1312">
        <v>306.24</v>
      </c>
      <c r="O1312">
        <v>0.14992</v>
      </c>
      <c r="P1312">
        <v>1965.9</v>
      </c>
      <c r="Q1312">
        <v>-6975.7</v>
      </c>
      <c r="R1312">
        <v>0.99453000000000003</v>
      </c>
      <c r="S1312">
        <v>0.99412999999999996</v>
      </c>
      <c r="T1312">
        <v>4.0823999999999998</v>
      </c>
      <c r="U1312">
        <v>3.0587</v>
      </c>
      <c r="V1312">
        <v>0.98512</v>
      </c>
      <c r="W1312">
        <v>0.98441000000000001</v>
      </c>
      <c r="X1312">
        <v>6.7342000000000004</v>
      </c>
      <c r="Y1312">
        <v>3.9262999999999999</v>
      </c>
      <c r="Z1312">
        <v>0.67957000000000001</v>
      </c>
      <c r="AA1312">
        <v>0.66432000000000002</v>
      </c>
      <c r="AB1312">
        <v>31.248000000000001</v>
      </c>
      <c r="AC1312">
        <v>26.161999999999999</v>
      </c>
      <c r="AD1312">
        <v>45</v>
      </c>
      <c r="AE1312">
        <v>43</v>
      </c>
      <c r="AF1312">
        <v>0.60084000000000004</v>
      </c>
      <c r="AG1312">
        <v>3.2653999999999999E-3</v>
      </c>
      <c r="AH1312">
        <v>0.59757000000000005</v>
      </c>
      <c r="AI1312">
        <v>43</v>
      </c>
      <c r="AJ1312">
        <v>1</v>
      </c>
      <c r="AK1312">
        <v>42</v>
      </c>
      <c r="AL1312">
        <v>0</v>
      </c>
      <c r="AM1312">
        <v>0</v>
      </c>
      <c r="AN1312">
        <v>0</v>
      </c>
      <c r="AO1312">
        <v>0.91225999999999996</v>
      </c>
      <c r="AP1312">
        <v>0</v>
      </c>
      <c r="AQ1312">
        <v>0</v>
      </c>
      <c r="AR1312" t="s">
        <v>95</v>
      </c>
      <c r="AS1312" t="s">
        <v>95</v>
      </c>
      <c r="AT1312" t="s">
        <v>95</v>
      </c>
      <c r="AU1312" t="s">
        <v>95</v>
      </c>
      <c r="AV1312" t="s">
        <v>95</v>
      </c>
      <c r="AW1312" t="s">
        <v>95</v>
      </c>
      <c r="AX1312" t="s">
        <v>95</v>
      </c>
      <c r="AY1312" t="s">
        <v>95</v>
      </c>
      <c r="AZ1312" t="s">
        <v>95</v>
      </c>
      <c r="BA1312" t="s">
        <v>95</v>
      </c>
      <c r="BB1312" t="s">
        <v>95</v>
      </c>
      <c r="BC1312" t="s">
        <v>95</v>
      </c>
      <c r="BD1312" t="s">
        <v>95</v>
      </c>
      <c r="BH1312" t="s">
        <v>345</v>
      </c>
      <c r="BI1312">
        <v>1</v>
      </c>
      <c r="BJ1312" t="s">
        <v>97</v>
      </c>
      <c r="BK1312" t="s">
        <v>180</v>
      </c>
      <c r="BL1312">
        <v>0</v>
      </c>
      <c r="BM1312">
        <v>0</v>
      </c>
      <c r="BN1312">
        <v>0</v>
      </c>
      <c r="BO1312">
        <v>0</v>
      </c>
      <c r="BP1312">
        <v>0</v>
      </c>
      <c r="BQ1312">
        <v>0</v>
      </c>
      <c r="BY1312">
        <v>1452</v>
      </c>
      <c r="CG1312" s="4">
        <v>0</v>
      </c>
      <c r="CH1312" s="4">
        <v>0</v>
      </c>
      <c r="CI1312" s="5">
        <v>0</v>
      </c>
      <c r="CJ1312" s="5">
        <v>0</v>
      </c>
      <c r="CK1312" s="5">
        <v>0</v>
      </c>
      <c r="CL1312" s="5">
        <v>0</v>
      </c>
    </row>
    <row r="1313" spans="1:90" hidden="1" x14ac:dyDescent="0.2">
      <c r="A1313" t="s">
        <v>2166</v>
      </c>
      <c r="B1313" t="s">
        <v>2116</v>
      </c>
      <c r="C1313" t="s">
        <v>147</v>
      </c>
      <c r="D1313">
        <v>3.5</v>
      </c>
      <c r="E1313" t="s">
        <v>317</v>
      </c>
      <c r="F1313" t="s">
        <v>2167</v>
      </c>
      <c r="G1313" t="s">
        <v>348</v>
      </c>
      <c r="H1313" t="s">
        <v>2119</v>
      </c>
      <c r="I1313">
        <v>0.16191</v>
      </c>
      <c r="J1313">
        <v>3.7109999999999997E-2</v>
      </c>
      <c r="K1313">
        <v>0.38101000000000002</v>
      </c>
      <c r="L1313">
        <v>2031.1</v>
      </c>
      <c r="M1313">
        <v>27.141999999999999</v>
      </c>
      <c r="N1313">
        <v>138.94999999999999</v>
      </c>
      <c r="O1313">
        <v>1547.8</v>
      </c>
      <c r="P1313" s="1">
        <v>158180</v>
      </c>
      <c r="Q1313">
        <v>-758.25</v>
      </c>
      <c r="R1313">
        <v>0.92681000000000002</v>
      </c>
      <c r="S1313">
        <v>0.92103000000000002</v>
      </c>
      <c r="T1313">
        <v>1.6167</v>
      </c>
      <c r="U1313">
        <v>1.1091</v>
      </c>
      <c r="V1313">
        <v>-0.43741999999999998</v>
      </c>
      <c r="W1313">
        <v>-0.51114000000000004</v>
      </c>
      <c r="X1313">
        <v>7.1646999999999998</v>
      </c>
      <c r="Y1313">
        <v>3.9523999999999999</v>
      </c>
      <c r="Z1313">
        <v>0.59719999999999995</v>
      </c>
      <c r="AA1313">
        <v>0.57655000000000001</v>
      </c>
      <c r="AB1313">
        <v>3.7927</v>
      </c>
      <c r="AC1313">
        <v>3.0636999999999999</v>
      </c>
      <c r="AD1313">
        <v>42</v>
      </c>
      <c r="AE1313">
        <v>25</v>
      </c>
      <c r="AF1313">
        <v>0.15833</v>
      </c>
      <c r="AG1313">
        <v>7.1967000000000003E-3</v>
      </c>
      <c r="AH1313">
        <v>0.15112999999999999</v>
      </c>
      <c r="AI1313">
        <v>40</v>
      </c>
      <c r="AJ1313">
        <v>0</v>
      </c>
      <c r="AK1313">
        <v>39</v>
      </c>
      <c r="AL1313">
        <v>0</v>
      </c>
      <c r="AM1313">
        <v>0</v>
      </c>
      <c r="AN1313">
        <v>1</v>
      </c>
      <c r="AO1313">
        <v>0.79917000000000005</v>
      </c>
      <c r="AP1313">
        <v>0</v>
      </c>
      <c r="AQ1313">
        <v>1</v>
      </c>
      <c r="AR1313" t="s">
        <v>95</v>
      </c>
      <c r="AS1313" t="s">
        <v>95</v>
      </c>
      <c r="AT1313" t="s">
        <v>95</v>
      </c>
      <c r="AU1313" t="s">
        <v>94</v>
      </c>
      <c r="AV1313" t="s">
        <v>94</v>
      </c>
      <c r="AW1313" t="s">
        <v>94</v>
      </c>
      <c r="AX1313" t="s">
        <v>95</v>
      </c>
      <c r="AY1313" t="s">
        <v>94</v>
      </c>
      <c r="AZ1313" t="s">
        <v>95</v>
      </c>
      <c r="BA1313" t="s">
        <v>94</v>
      </c>
      <c r="BB1313" t="s">
        <v>94</v>
      </c>
      <c r="BC1313" t="s">
        <v>94</v>
      </c>
      <c r="BD1313" t="s">
        <v>94</v>
      </c>
      <c r="BH1313" t="s">
        <v>345</v>
      </c>
      <c r="BI1313">
        <v>1</v>
      </c>
      <c r="BJ1313" t="s">
        <v>97</v>
      </c>
      <c r="BK1313" t="s">
        <v>180</v>
      </c>
      <c r="BL1313">
        <v>0</v>
      </c>
      <c r="BM1313">
        <v>0</v>
      </c>
      <c r="BN1313">
        <v>0</v>
      </c>
      <c r="BO1313">
        <v>0</v>
      </c>
      <c r="BP1313">
        <v>0</v>
      </c>
      <c r="BQ1313">
        <v>0</v>
      </c>
      <c r="BY1313">
        <v>1453</v>
      </c>
      <c r="CG1313" s="4">
        <v>0</v>
      </c>
      <c r="CH1313" s="4">
        <v>0</v>
      </c>
      <c r="CI1313" s="5">
        <v>0</v>
      </c>
      <c r="CJ1313" s="5">
        <v>0</v>
      </c>
      <c r="CK1313" s="5">
        <v>0</v>
      </c>
      <c r="CL1313" s="5">
        <v>0</v>
      </c>
    </row>
    <row r="1314" spans="1:90" hidden="1" x14ac:dyDescent="0.2">
      <c r="A1314" t="s">
        <v>2168</v>
      </c>
      <c r="B1314" t="s">
        <v>2116</v>
      </c>
      <c r="C1314" t="s">
        <v>147</v>
      </c>
      <c r="D1314">
        <v>3.5</v>
      </c>
      <c r="E1314" t="s">
        <v>317</v>
      </c>
      <c r="F1314" t="s">
        <v>2169</v>
      </c>
      <c r="G1314" t="s">
        <v>351</v>
      </c>
      <c r="H1314" t="s">
        <v>2119</v>
      </c>
      <c r="I1314">
        <v>0.32887</v>
      </c>
      <c r="J1314">
        <v>0.15340000000000001</v>
      </c>
      <c r="K1314">
        <v>2.0276999999999998</v>
      </c>
      <c r="L1314">
        <v>2018.5</v>
      </c>
      <c r="M1314">
        <v>13.362</v>
      </c>
      <c r="N1314">
        <v>136.65</v>
      </c>
      <c r="O1314">
        <v>0.22974</v>
      </c>
      <c r="P1314">
        <v>1982.4</v>
      </c>
      <c r="Q1314">
        <v>-4039.9</v>
      </c>
      <c r="R1314">
        <v>0.99892000000000003</v>
      </c>
      <c r="S1314">
        <v>0.99883999999999995</v>
      </c>
      <c r="T1314">
        <v>1.1309</v>
      </c>
      <c r="U1314">
        <v>0.68511</v>
      </c>
      <c r="V1314">
        <v>0.97138000000000002</v>
      </c>
      <c r="W1314">
        <v>0.97001999999999999</v>
      </c>
      <c r="X1314">
        <v>5.8135000000000003</v>
      </c>
      <c r="Y1314">
        <v>4.1977000000000002</v>
      </c>
      <c r="Z1314">
        <v>0.58716000000000002</v>
      </c>
      <c r="AA1314">
        <v>0.5675</v>
      </c>
      <c r="AB1314">
        <v>22.081</v>
      </c>
      <c r="AC1314">
        <v>18.440999999999999</v>
      </c>
      <c r="AD1314">
        <v>45</v>
      </c>
      <c r="AE1314">
        <v>20</v>
      </c>
      <c r="AF1314">
        <v>0.84155999999999997</v>
      </c>
      <c r="AG1314">
        <v>7.3178999999999996E-3</v>
      </c>
      <c r="AH1314">
        <v>0.83423999999999998</v>
      </c>
      <c r="AI1314">
        <v>20</v>
      </c>
      <c r="AJ1314">
        <v>0</v>
      </c>
      <c r="AK1314">
        <v>19</v>
      </c>
      <c r="AL1314">
        <v>0</v>
      </c>
      <c r="AM1314">
        <v>0</v>
      </c>
      <c r="AN1314">
        <v>0</v>
      </c>
      <c r="AO1314">
        <v>0.89846999999999999</v>
      </c>
      <c r="AP1314">
        <v>0</v>
      </c>
      <c r="AQ1314">
        <v>0</v>
      </c>
      <c r="AR1314" t="s">
        <v>95</v>
      </c>
      <c r="AS1314" t="s">
        <v>95</v>
      </c>
      <c r="AT1314" t="s">
        <v>95</v>
      </c>
      <c r="AU1314" t="s">
        <v>95</v>
      </c>
      <c r="AV1314" t="s">
        <v>95</v>
      </c>
      <c r="AW1314" t="s">
        <v>95</v>
      </c>
      <c r="AX1314" t="s">
        <v>95</v>
      </c>
      <c r="AY1314" t="s">
        <v>95</v>
      </c>
      <c r="AZ1314" t="s">
        <v>95</v>
      </c>
      <c r="BA1314" t="s">
        <v>95</v>
      </c>
      <c r="BB1314" t="s">
        <v>95</v>
      </c>
      <c r="BC1314" t="s">
        <v>95</v>
      </c>
      <c r="BD1314" t="s">
        <v>95</v>
      </c>
      <c r="BH1314" t="s">
        <v>2128</v>
      </c>
      <c r="BI1314">
        <v>0</v>
      </c>
      <c r="BJ1314" t="s">
        <v>2129</v>
      </c>
      <c r="BK1314" t="s">
        <v>180</v>
      </c>
      <c r="BL1314">
        <v>1</v>
      </c>
      <c r="BM1314">
        <v>1</v>
      </c>
      <c r="BN1314">
        <v>0</v>
      </c>
      <c r="BO1314">
        <v>0</v>
      </c>
      <c r="BP1314">
        <v>0</v>
      </c>
      <c r="BQ1314">
        <v>0</v>
      </c>
      <c r="BY1314">
        <v>1454</v>
      </c>
      <c r="CG1314" s="4">
        <v>1</v>
      </c>
      <c r="CH1314" s="4">
        <v>1</v>
      </c>
      <c r="CI1314" s="5">
        <v>0</v>
      </c>
      <c r="CJ1314" s="5">
        <v>0</v>
      </c>
      <c r="CK1314" s="5">
        <v>0</v>
      </c>
      <c r="CL1314" s="5">
        <v>0</v>
      </c>
    </row>
    <row r="1315" spans="1:90" hidden="1" x14ac:dyDescent="0.2">
      <c r="A1315" t="s">
        <v>2170</v>
      </c>
      <c r="B1315" t="s">
        <v>2116</v>
      </c>
      <c r="C1315" t="s">
        <v>147</v>
      </c>
      <c r="D1315">
        <v>3.5</v>
      </c>
      <c r="E1315" t="s">
        <v>317</v>
      </c>
      <c r="F1315" t="s">
        <v>2171</v>
      </c>
      <c r="G1315" t="s">
        <v>354</v>
      </c>
      <c r="H1315" t="s">
        <v>2119</v>
      </c>
      <c r="I1315">
        <v>0.33337</v>
      </c>
      <c r="J1315">
        <v>2.2290000000000001E-2</v>
      </c>
      <c r="K1315">
        <v>0.22383</v>
      </c>
      <c r="L1315">
        <v>2015.8</v>
      </c>
      <c r="M1315">
        <v>13.182</v>
      </c>
      <c r="N1315">
        <v>16.917999999999999</v>
      </c>
      <c r="O1315">
        <v>1550.6</v>
      </c>
      <c r="P1315" s="1">
        <v>157890</v>
      </c>
      <c r="Q1315">
        <v>-445.64</v>
      </c>
      <c r="R1315">
        <v>0.94789999999999996</v>
      </c>
      <c r="S1315">
        <v>0.94355999999999995</v>
      </c>
      <c r="T1315">
        <v>0.80503000000000002</v>
      </c>
      <c r="U1315">
        <v>0.39229000000000003</v>
      </c>
      <c r="V1315">
        <v>-0.29019</v>
      </c>
      <c r="W1315">
        <v>-0.35993000000000003</v>
      </c>
      <c r="X1315">
        <v>4.0061999999999998</v>
      </c>
      <c r="Y1315">
        <v>1.9</v>
      </c>
      <c r="Z1315">
        <v>0.53663000000000005</v>
      </c>
      <c r="AA1315">
        <v>0.51158000000000003</v>
      </c>
      <c r="AB1315">
        <v>2.4009</v>
      </c>
      <c r="AC1315">
        <v>1.9286000000000001</v>
      </c>
      <c r="AD1315">
        <v>40</v>
      </c>
      <c r="AE1315">
        <v>15</v>
      </c>
      <c r="AF1315">
        <v>0.76839000000000002</v>
      </c>
      <c r="AG1315">
        <v>5.9107E-2</v>
      </c>
      <c r="AH1315">
        <v>0.70928999999999998</v>
      </c>
      <c r="AI1315">
        <v>15</v>
      </c>
      <c r="AJ1315">
        <v>0</v>
      </c>
      <c r="AK1315">
        <v>14</v>
      </c>
      <c r="AL1315">
        <v>0</v>
      </c>
      <c r="AM1315">
        <v>0</v>
      </c>
      <c r="AN1315">
        <v>0</v>
      </c>
      <c r="AO1315">
        <v>0.81464000000000003</v>
      </c>
      <c r="AP1315">
        <v>0</v>
      </c>
      <c r="AQ1315">
        <v>1</v>
      </c>
      <c r="AR1315" t="s">
        <v>95</v>
      </c>
      <c r="AS1315" t="s">
        <v>95</v>
      </c>
      <c r="AT1315" t="s">
        <v>95</v>
      </c>
      <c r="AU1315" t="s">
        <v>95</v>
      </c>
      <c r="AV1315" t="s">
        <v>95</v>
      </c>
      <c r="AW1315" t="s">
        <v>95</v>
      </c>
      <c r="AX1315" t="s">
        <v>95</v>
      </c>
      <c r="AY1315" t="s">
        <v>95</v>
      </c>
      <c r="AZ1315" t="s">
        <v>95</v>
      </c>
      <c r="BA1315" t="s">
        <v>95</v>
      </c>
      <c r="BB1315" t="s">
        <v>95</v>
      </c>
      <c r="BC1315" t="s">
        <v>95</v>
      </c>
      <c r="BD1315" t="s">
        <v>95</v>
      </c>
      <c r="BH1315" t="s">
        <v>341</v>
      </c>
      <c r="BI1315">
        <v>1</v>
      </c>
      <c r="BJ1315" t="s">
        <v>97</v>
      </c>
      <c r="BK1315" t="s">
        <v>180</v>
      </c>
      <c r="BL1315">
        <v>0</v>
      </c>
      <c r="BM1315">
        <v>0</v>
      </c>
      <c r="BN1315">
        <v>0</v>
      </c>
      <c r="BO1315">
        <v>0</v>
      </c>
      <c r="BP1315">
        <v>0</v>
      </c>
      <c r="BQ1315">
        <v>0</v>
      </c>
      <c r="BY1315">
        <v>1455</v>
      </c>
      <c r="CG1315" s="4">
        <v>0</v>
      </c>
      <c r="CH1315" s="4">
        <v>0</v>
      </c>
      <c r="CI1315" s="5">
        <v>0</v>
      </c>
      <c r="CJ1315" s="5">
        <v>0</v>
      </c>
      <c r="CK1315" s="5">
        <v>0</v>
      </c>
      <c r="CL1315" s="5">
        <v>0</v>
      </c>
    </row>
    <row r="1316" spans="1:90" hidden="1" x14ac:dyDescent="0.2">
      <c r="A1316" t="s">
        <v>2172</v>
      </c>
      <c r="B1316" t="s">
        <v>2116</v>
      </c>
      <c r="C1316" t="s">
        <v>147</v>
      </c>
      <c r="D1316">
        <v>3.5</v>
      </c>
      <c r="E1316" t="s">
        <v>317</v>
      </c>
      <c r="F1316" t="s">
        <v>2173</v>
      </c>
      <c r="G1316" t="s">
        <v>351</v>
      </c>
      <c r="H1316" t="s">
        <v>2119</v>
      </c>
      <c r="I1316">
        <v>0.31461</v>
      </c>
      <c r="J1316">
        <v>0.22606000000000001</v>
      </c>
      <c r="K1316">
        <v>2.4666999999999999</v>
      </c>
      <c r="L1316">
        <v>2024</v>
      </c>
      <c r="M1316">
        <v>13.968</v>
      </c>
      <c r="N1316">
        <v>408.82</v>
      </c>
      <c r="O1316">
        <v>9.5878000000000005E-2</v>
      </c>
      <c r="P1316">
        <v>1989.9</v>
      </c>
      <c r="Q1316">
        <v>-4914.8</v>
      </c>
      <c r="R1316">
        <v>0.99309000000000003</v>
      </c>
      <c r="S1316">
        <v>0.99258999999999997</v>
      </c>
      <c r="T1316">
        <v>3.9220000000000002</v>
      </c>
      <c r="U1316">
        <v>2.6749999999999998</v>
      </c>
      <c r="V1316">
        <v>0.98938999999999999</v>
      </c>
      <c r="W1316">
        <v>0.98889000000000005</v>
      </c>
      <c r="X1316">
        <v>4.8597999999999999</v>
      </c>
      <c r="Y1316">
        <v>2.5667</v>
      </c>
      <c r="Z1316">
        <v>0.46084999999999998</v>
      </c>
      <c r="AA1316">
        <v>0.43517</v>
      </c>
      <c r="AB1316">
        <v>34.65</v>
      </c>
      <c r="AC1316">
        <v>25.643999999999998</v>
      </c>
      <c r="AD1316">
        <v>45</v>
      </c>
      <c r="AE1316">
        <v>39</v>
      </c>
      <c r="AF1316">
        <v>0.47454000000000002</v>
      </c>
      <c r="AG1316">
        <v>2.4461000000000001E-3</v>
      </c>
      <c r="AH1316">
        <v>0.47209000000000001</v>
      </c>
      <c r="AI1316">
        <v>39</v>
      </c>
      <c r="AJ1316">
        <v>0</v>
      </c>
      <c r="AK1316">
        <v>38</v>
      </c>
      <c r="AL1316">
        <v>0</v>
      </c>
      <c r="AM1316">
        <v>0</v>
      </c>
      <c r="AN1316">
        <v>0</v>
      </c>
      <c r="AO1316">
        <v>0.83160999999999996</v>
      </c>
      <c r="AP1316">
        <v>0</v>
      </c>
      <c r="AQ1316">
        <v>0</v>
      </c>
      <c r="AR1316" t="s">
        <v>95</v>
      </c>
      <c r="AS1316" t="s">
        <v>95</v>
      </c>
      <c r="AT1316" t="s">
        <v>95</v>
      </c>
      <c r="AU1316" t="s">
        <v>95</v>
      </c>
      <c r="AV1316" t="s">
        <v>95</v>
      </c>
      <c r="AW1316" t="s">
        <v>95</v>
      </c>
      <c r="AX1316" t="s">
        <v>95</v>
      </c>
      <c r="AY1316" t="s">
        <v>95</v>
      </c>
      <c r="AZ1316" t="s">
        <v>95</v>
      </c>
      <c r="BA1316" t="s">
        <v>95</v>
      </c>
      <c r="BB1316" t="s">
        <v>95</v>
      </c>
      <c r="BC1316" t="s">
        <v>95</v>
      </c>
      <c r="BD1316" t="s">
        <v>95</v>
      </c>
      <c r="BH1316" t="s">
        <v>276</v>
      </c>
      <c r="BI1316">
        <v>0</v>
      </c>
      <c r="BJ1316" t="s">
        <v>137</v>
      </c>
      <c r="BK1316" t="s">
        <v>180</v>
      </c>
      <c r="BL1316">
        <v>1</v>
      </c>
      <c r="BM1316">
        <v>1</v>
      </c>
      <c r="BN1316">
        <v>0</v>
      </c>
      <c r="BO1316">
        <v>0</v>
      </c>
      <c r="BP1316">
        <v>0</v>
      </c>
      <c r="BQ1316">
        <v>0</v>
      </c>
      <c r="BY1316">
        <v>1456</v>
      </c>
      <c r="CG1316" s="4">
        <v>1</v>
      </c>
      <c r="CH1316" s="4">
        <v>1</v>
      </c>
      <c r="CI1316" s="5">
        <v>0</v>
      </c>
      <c r="CJ1316" s="5">
        <v>0</v>
      </c>
      <c r="CK1316" s="5">
        <v>0</v>
      </c>
      <c r="CL1316" s="5">
        <v>0</v>
      </c>
    </row>
    <row r="1317" spans="1:90" hidden="1" x14ac:dyDescent="0.2">
      <c r="A1317" t="s">
        <v>2174</v>
      </c>
      <c r="B1317" t="s">
        <v>2116</v>
      </c>
      <c r="C1317" t="s">
        <v>147</v>
      </c>
      <c r="D1317">
        <v>3.5</v>
      </c>
      <c r="E1317" t="s">
        <v>317</v>
      </c>
      <c r="F1317" t="s">
        <v>2175</v>
      </c>
      <c r="G1317" t="s">
        <v>354</v>
      </c>
      <c r="H1317" t="s">
        <v>2119</v>
      </c>
      <c r="I1317">
        <v>0.31363000000000002</v>
      </c>
      <c r="J1317">
        <v>0.31363000000000002</v>
      </c>
      <c r="K1317">
        <v>0.40260000000000001</v>
      </c>
      <c r="L1317">
        <v>2054.9</v>
      </c>
      <c r="M1317">
        <v>14.010999999999999</v>
      </c>
      <c r="N1317" s="1">
        <v>1186200</v>
      </c>
      <c r="O1317">
        <v>2.8536E-3</v>
      </c>
      <c r="P1317">
        <v>1991.6</v>
      </c>
      <c r="Q1317">
        <v>-802.06</v>
      </c>
      <c r="R1317">
        <v>0.97797999999999996</v>
      </c>
      <c r="S1317">
        <v>0.97628999999999999</v>
      </c>
      <c r="T1317">
        <v>1.1966000000000001</v>
      </c>
      <c r="U1317">
        <v>0.71577999999999997</v>
      </c>
      <c r="V1317">
        <v>0.97799000000000003</v>
      </c>
      <c r="W1317">
        <v>0.97687999999999997</v>
      </c>
      <c r="X1317">
        <v>1.1966000000000001</v>
      </c>
      <c r="Y1317">
        <v>0.71579000000000004</v>
      </c>
      <c r="Z1317">
        <v>0.38378000000000001</v>
      </c>
      <c r="AA1317">
        <v>0.35297000000000001</v>
      </c>
      <c r="AB1317">
        <v>6.3308</v>
      </c>
      <c r="AC1317">
        <v>4.3261000000000003</v>
      </c>
      <c r="AD1317">
        <v>43</v>
      </c>
      <c r="AE1317">
        <v>18</v>
      </c>
      <c r="AF1317" s="1">
        <v>3.2033999999999999E-5</v>
      </c>
      <c r="AG1317" s="1">
        <v>8.4300000000000002E-7</v>
      </c>
      <c r="AH1317" s="1">
        <v>3.1191E-5</v>
      </c>
      <c r="AI1317">
        <v>37</v>
      </c>
      <c r="AJ1317">
        <v>0</v>
      </c>
      <c r="AK1317">
        <v>36</v>
      </c>
      <c r="AL1317">
        <v>0</v>
      </c>
      <c r="AM1317">
        <v>0</v>
      </c>
      <c r="AN1317">
        <v>1</v>
      </c>
      <c r="AO1317">
        <v>0.73394999999999999</v>
      </c>
      <c r="AP1317">
        <v>0</v>
      </c>
      <c r="AQ1317">
        <v>1</v>
      </c>
      <c r="AR1317" t="s">
        <v>95</v>
      </c>
      <c r="AS1317" t="s">
        <v>95</v>
      </c>
      <c r="AT1317" t="s">
        <v>95</v>
      </c>
      <c r="AU1317" t="s">
        <v>94</v>
      </c>
      <c r="AV1317" t="s">
        <v>94</v>
      </c>
      <c r="AW1317" t="s">
        <v>94</v>
      </c>
      <c r="AX1317" t="s">
        <v>95</v>
      </c>
      <c r="AY1317" t="s">
        <v>94</v>
      </c>
      <c r="AZ1317" t="s">
        <v>95</v>
      </c>
      <c r="BA1317" t="s">
        <v>94</v>
      </c>
      <c r="BB1317" t="s">
        <v>94</v>
      </c>
      <c r="BC1317" t="s">
        <v>94</v>
      </c>
      <c r="BD1317" t="s">
        <v>94</v>
      </c>
      <c r="BH1317" t="s">
        <v>341</v>
      </c>
      <c r="BI1317">
        <v>1</v>
      </c>
      <c r="BJ1317" t="s">
        <v>97</v>
      </c>
      <c r="BK1317" t="s">
        <v>138</v>
      </c>
      <c r="BL1317">
        <v>0</v>
      </c>
      <c r="BM1317">
        <v>0</v>
      </c>
      <c r="BN1317">
        <v>0</v>
      </c>
      <c r="BO1317">
        <v>0</v>
      </c>
      <c r="BP1317">
        <v>0</v>
      </c>
      <c r="BQ1317">
        <v>0</v>
      </c>
      <c r="BY1317">
        <v>1457</v>
      </c>
      <c r="CG1317" s="4">
        <v>0</v>
      </c>
      <c r="CH1317" s="4">
        <v>0</v>
      </c>
      <c r="CI1317" s="5">
        <v>0</v>
      </c>
      <c r="CJ1317" s="5">
        <v>0</v>
      </c>
      <c r="CK1317" s="5">
        <v>0</v>
      </c>
      <c r="CL1317" s="5">
        <v>0</v>
      </c>
    </row>
    <row r="1318" spans="1:90" hidden="1" x14ac:dyDescent="0.2">
      <c r="A1318" t="s">
        <v>2176</v>
      </c>
      <c r="B1318" t="s">
        <v>2116</v>
      </c>
      <c r="C1318" t="s">
        <v>147</v>
      </c>
      <c r="D1318">
        <v>3.5</v>
      </c>
      <c r="E1318" t="s">
        <v>317</v>
      </c>
      <c r="F1318" t="s">
        <v>2177</v>
      </c>
      <c r="G1318" t="s">
        <v>357</v>
      </c>
      <c r="H1318" t="s">
        <v>2119</v>
      </c>
      <c r="I1318">
        <v>0.56891000000000003</v>
      </c>
      <c r="J1318">
        <v>0.14629</v>
      </c>
      <c r="K1318">
        <v>15.755000000000001</v>
      </c>
      <c r="L1318">
        <v>2016.6</v>
      </c>
      <c r="M1318">
        <v>7.7244000000000002</v>
      </c>
      <c r="N1318">
        <v>837.68</v>
      </c>
      <c r="O1318">
        <v>4.5630999999999996E-3</v>
      </c>
      <c r="P1318">
        <v>1939.8</v>
      </c>
      <c r="Q1318">
        <v>-31392</v>
      </c>
      <c r="R1318">
        <v>0.99472000000000005</v>
      </c>
      <c r="S1318">
        <v>0.99433000000000005</v>
      </c>
      <c r="T1318">
        <v>19.817</v>
      </c>
      <c r="U1318">
        <v>9.5231999999999992</v>
      </c>
      <c r="V1318">
        <v>0.91696999999999995</v>
      </c>
      <c r="W1318">
        <v>0.91302000000000005</v>
      </c>
      <c r="X1318">
        <v>78.546999999999997</v>
      </c>
      <c r="Y1318">
        <v>52.082000000000001</v>
      </c>
      <c r="Z1318">
        <v>0.56345999999999996</v>
      </c>
      <c r="AA1318">
        <v>0.54266999999999999</v>
      </c>
      <c r="AB1318">
        <v>180.1</v>
      </c>
      <c r="AC1318">
        <v>153.97</v>
      </c>
      <c r="AD1318">
        <v>45</v>
      </c>
      <c r="AE1318">
        <v>20</v>
      </c>
      <c r="AF1318">
        <v>0.95220000000000005</v>
      </c>
      <c r="AG1318">
        <v>4.7751E-4</v>
      </c>
      <c r="AH1318">
        <v>0.95172000000000001</v>
      </c>
      <c r="AI1318">
        <v>20</v>
      </c>
      <c r="AJ1318">
        <v>1</v>
      </c>
      <c r="AK1318">
        <v>19</v>
      </c>
      <c r="AL1318">
        <v>0</v>
      </c>
      <c r="AM1318">
        <v>0</v>
      </c>
      <c r="AN1318">
        <v>1</v>
      </c>
      <c r="AO1318">
        <v>0.91571999999999998</v>
      </c>
      <c r="AP1318">
        <v>0</v>
      </c>
      <c r="AQ1318">
        <v>0</v>
      </c>
      <c r="AR1318" t="s">
        <v>95</v>
      </c>
      <c r="AS1318" t="s">
        <v>95</v>
      </c>
      <c r="AT1318" t="s">
        <v>95</v>
      </c>
      <c r="AU1318" t="s">
        <v>95</v>
      </c>
      <c r="AV1318" t="s">
        <v>95</v>
      </c>
      <c r="AW1318" t="s">
        <v>95</v>
      </c>
      <c r="AX1318" t="s">
        <v>95</v>
      </c>
      <c r="AY1318" t="s">
        <v>95</v>
      </c>
      <c r="AZ1318" t="s">
        <v>95</v>
      </c>
      <c r="BA1318" t="s">
        <v>95</v>
      </c>
      <c r="BB1318" t="s">
        <v>95</v>
      </c>
      <c r="BC1318" t="s">
        <v>95</v>
      </c>
      <c r="BD1318" t="s">
        <v>95</v>
      </c>
      <c r="BH1318" t="s">
        <v>2128</v>
      </c>
      <c r="BI1318">
        <v>0</v>
      </c>
      <c r="BJ1318" t="s">
        <v>2129</v>
      </c>
      <c r="BK1318" t="s">
        <v>180</v>
      </c>
      <c r="BL1318">
        <v>1</v>
      </c>
      <c r="BM1318">
        <v>1</v>
      </c>
      <c r="BN1318">
        <v>0</v>
      </c>
      <c r="BO1318">
        <v>0</v>
      </c>
      <c r="BP1318">
        <v>0</v>
      </c>
      <c r="BQ1318">
        <v>0</v>
      </c>
      <c r="BY1318">
        <v>1458</v>
      </c>
      <c r="CG1318" s="4">
        <v>1</v>
      </c>
      <c r="CH1318" s="4">
        <v>1</v>
      </c>
      <c r="CI1318" s="5">
        <v>0</v>
      </c>
      <c r="CJ1318" s="5">
        <v>0</v>
      </c>
      <c r="CK1318" s="5">
        <v>0</v>
      </c>
      <c r="CL1318" s="5">
        <v>0</v>
      </c>
    </row>
    <row r="1319" spans="1:90" hidden="1" x14ac:dyDescent="0.2">
      <c r="A1319" t="s">
        <v>2178</v>
      </c>
      <c r="B1319" t="s">
        <v>2116</v>
      </c>
      <c r="C1319" t="s">
        <v>147</v>
      </c>
      <c r="D1319">
        <v>3.5</v>
      </c>
      <c r="E1319" t="s">
        <v>317</v>
      </c>
      <c r="F1319" t="s">
        <v>2179</v>
      </c>
      <c r="G1319" t="s">
        <v>360</v>
      </c>
      <c r="H1319" t="s">
        <v>2119</v>
      </c>
      <c r="I1319">
        <v>0.30298999999999998</v>
      </c>
      <c r="J1319">
        <v>0.30298999999999998</v>
      </c>
      <c r="K1319">
        <v>2.3748999999999998</v>
      </c>
      <c r="L1319">
        <v>2054.3000000000002</v>
      </c>
      <c r="M1319">
        <v>14.503</v>
      </c>
      <c r="N1319" s="1">
        <v>8783300</v>
      </c>
      <c r="O1319">
        <v>0.48744999999999999</v>
      </c>
      <c r="P1319">
        <v>1999.2</v>
      </c>
      <c r="Q1319">
        <v>-4729.7</v>
      </c>
      <c r="R1319">
        <v>0.86021000000000003</v>
      </c>
      <c r="S1319">
        <v>0.84855999999999998</v>
      </c>
      <c r="T1319">
        <v>17.010999999999999</v>
      </c>
      <c r="U1319">
        <v>7.5458999999999996</v>
      </c>
      <c r="V1319">
        <v>0.86021000000000003</v>
      </c>
      <c r="W1319">
        <v>0.85265000000000002</v>
      </c>
      <c r="X1319">
        <v>17.010999999999999</v>
      </c>
      <c r="Y1319">
        <v>7.5457999999999998</v>
      </c>
      <c r="Z1319">
        <v>0.36304999999999998</v>
      </c>
      <c r="AA1319">
        <v>0.32862000000000002</v>
      </c>
      <c r="AB1319">
        <v>36.311999999999998</v>
      </c>
      <c r="AC1319">
        <v>23.823</v>
      </c>
      <c r="AD1319">
        <v>40</v>
      </c>
      <c r="AE1319">
        <v>15</v>
      </c>
      <c r="AF1319" s="1">
        <v>2.6367E-5</v>
      </c>
      <c r="AG1319" s="1">
        <v>3.9849000000000002E-8</v>
      </c>
      <c r="AH1319" s="1">
        <v>2.6327000000000001E-5</v>
      </c>
      <c r="AI1319">
        <v>15</v>
      </c>
      <c r="AJ1319">
        <v>0</v>
      </c>
      <c r="AK1319">
        <v>10</v>
      </c>
      <c r="AL1319">
        <v>0</v>
      </c>
      <c r="AM1319">
        <v>1</v>
      </c>
      <c r="AN1319">
        <v>1</v>
      </c>
      <c r="AO1319">
        <v>0.48353000000000002</v>
      </c>
      <c r="AP1319">
        <v>0</v>
      </c>
      <c r="AQ1319">
        <v>0</v>
      </c>
      <c r="AR1319" t="s">
        <v>95</v>
      </c>
      <c r="AS1319" t="s">
        <v>95</v>
      </c>
      <c r="AT1319" t="s">
        <v>95</v>
      </c>
      <c r="AU1319" t="s">
        <v>94</v>
      </c>
      <c r="AV1319" t="s">
        <v>94</v>
      </c>
      <c r="AW1319" t="s">
        <v>94</v>
      </c>
      <c r="AX1319" t="s">
        <v>94</v>
      </c>
      <c r="AY1319" t="s">
        <v>94</v>
      </c>
      <c r="AZ1319" t="s">
        <v>95</v>
      </c>
      <c r="BA1319" t="s">
        <v>94</v>
      </c>
      <c r="BB1319" t="s">
        <v>94</v>
      </c>
      <c r="BC1319" t="s">
        <v>94</v>
      </c>
      <c r="BD1319" t="s">
        <v>94</v>
      </c>
      <c r="BH1319" t="s">
        <v>341</v>
      </c>
      <c r="BI1319">
        <v>1</v>
      </c>
      <c r="BJ1319" t="s">
        <v>97</v>
      </c>
      <c r="BK1319" t="s">
        <v>138</v>
      </c>
      <c r="BL1319">
        <v>0</v>
      </c>
      <c r="BM1319">
        <v>0</v>
      </c>
      <c r="BN1319">
        <v>0</v>
      </c>
      <c r="BO1319">
        <v>0</v>
      </c>
      <c r="BP1319">
        <v>0</v>
      </c>
      <c r="BQ1319">
        <v>0</v>
      </c>
      <c r="BY1319">
        <v>1459</v>
      </c>
      <c r="CG1319" s="4">
        <v>0</v>
      </c>
      <c r="CH1319" s="4">
        <v>0</v>
      </c>
      <c r="CI1319" s="5">
        <v>0</v>
      </c>
      <c r="CJ1319" s="5">
        <v>0</v>
      </c>
      <c r="CK1319" s="5">
        <v>0</v>
      </c>
      <c r="CL1319" s="5">
        <v>0</v>
      </c>
    </row>
    <row r="1320" spans="1:90" hidden="1" x14ac:dyDescent="0.2">
      <c r="A1320" t="s">
        <v>2180</v>
      </c>
      <c r="B1320" t="s">
        <v>2116</v>
      </c>
      <c r="C1320" t="s">
        <v>147</v>
      </c>
      <c r="D1320">
        <v>3.5</v>
      </c>
      <c r="E1320" t="s">
        <v>317</v>
      </c>
      <c r="F1320" t="s">
        <v>2181</v>
      </c>
      <c r="G1320" t="s">
        <v>357</v>
      </c>
      <c r="H1320" t="s">
        <v>2119</v>
      </c>
      <c r="I1320">
        <v>0.49297999999999997</v>
      </c>
      <c r="J1320">
        <v>0.32239000000000001</v>
      </c>
      <c r="K1320">
        <v>3.7124000000000001</v>
      </c>
      <c r="L1320">
        <v>2023.6</v>
      </c>
      <c r="M1320">
        <v>8.9139999999999997</v>
      </c>
      <c r="N1320">
        <v>697.8</v>
      </c>
      <c r="O1320">
        <v>1.0088E-3</v>
      </c>
      <c r="P1320">
        <v>1984.1</v>
      </c>
      <c r="Q1320">
        <v>-7396.2</v>
      </c>
      <c r="R1320">
        <v>0.95630000000000004</v>
      </c>
      <c r="S1320">
        <v>0.95309999999999995</v>
      </c>
      <c r="T1320">
        <v>16.317</v>
      </c>
      <c r="U1320">
        <v>10.808</v>
      </c>
      <c r="V1320">
        <v>0.95464000000000004</v>
      </c>
      <c r="W1320">
        <v>0.95247999999999999</v>
      </c>
      <c r="X1320">
        <v>16.623000000000001</v>
      </c>
      <c r="Y1320">
        <v>10.62</v>
      </c>
      <c r="Z1320">
        <v>0.38156000000000001</v>
      </c>
      <c r="AA1320">
        <v>0.35210999999999998</v>
      </c>
      <c r="AB1320">
        <v>61.381999999999998</v>
      </c>
      <c r="AC1320">
        <v>40.073</v>
      </c>
      <c r="AD1320">
        <v>45</v>
      </c>
      <c r="AE1320">
        <v>39</v>
      </c>
      <c r="AF1320">
        <v>0.52746000000000004</v>
      </c>
      <c r="AG1320" s="1">
        <v>4.1075999999999998E-5</v>
      </c>
      <c r="AH1320">
        <v>0.52742</v>
      </c>
      <c r="AI1320">
        <v>39</v>
      </c>
      <c r="AJ1320">
        <v>0</v>
      </c>
      <c r="AK1320">
        <v>38</v>
      </c>
      <c r="AL1320">
        <v>0</v>
      </c>
      <c r="AM1320">
        <v>0</v>
      </c>
      <c r="AN1320">
        <v>1</v>
      </c>
      <c r="AO1320">
        <v>0.74634999999999996</v>
      </c>
      <c r="AP1320">
        <v>0</v>
      </c>
      <c r="AQ1320">
        <v>0</v>
      </c>
      <c r="AR1320" t="s">
        <v>95</v>
      </c>
      <c r="AS1320" t="s">
        <v>95</v>
      </c>
      <c r="AT1320" t="s">
        <v>95</v>
      </c>
      <c r="AU1320" t="s">
        <v>95</v>
      </c>
      <c r="AV1320" t="s">
        <v>95</v>
      </c>
      <c r="AW1320" t="s">
        <v>95</v>
      </c>
      <c r="AX1320" t="s">
        <v>95</v>
      </c>
      <c r="AY1320" t="s">
        <v>95</v>
      </c>
      <c r="AZ1320" t="s">
        <v>95</v>
      </c>
      <c r="BA1320" t="s">
        <v>95</v>
      </c>
      <c r="BB1320" t="s">
        <v>95</v>
      </c>
      <c r="BC1320" t="s">
        <v>95</v>
      </c>
      <c r="BD1320" t="s">
        <v>95</v>
      </c>
      <c r="BH1320" t="s">
        <v>276</v>
      </c>
      <c r="BI1320">
        <v>0</v>
      </c>
      <c r="BJ1320" t="s">
        <v>137</v>
      </c>
      <c r="BK1320" t="s">
        <v>180</v>
      </c>
      <c r="BL1320">
        <v>1</v>
      </c>
      <c r="BM1320">
        <v>1</v>
      </c>
      <c r="BN1320">
        <v>0</v>
      </c>
      <c r="BO1320">
        <v>0</v>
      </c>
      <c r="BP1320">
        <v>0</v>
      </c>
      <c r="BQ1320">
        <v>0</v>
      </c>
      <c r="BY1320">
        <v>1460</v>
      </c>
      <c r="CG1320" s="4">
        <v>1</v>
      </c>
      <c r="CH1320" s="4">
        <v>1</v>
      </c>
      <c r="CI1320" s="5">
        <v>0</v>
      </c>
      <c r="CJ1320" s="5">
        <v>0</v>
      </c>
      <c r="CK1320" s="5">
        <v>0</v>
      </c>
      <c r="CL1320" s="5">
        <v>0</v>
      </c>
    </row>
    <row r="1321" spans="1:90" hidden="1" x14ac:dyDescent="0.2">
      <c r="A1321" t="s">
        <v>2182</v>
      </c>
      <c r="B1321" t="s">
        <v>2116</v>
      </c>
      <c r="C1321" t="s">
        <v>147</v>
      </c>
      <c r="D1321">
        <v>3.5</v>
      </c>
      <c r="E1321" t="s">
        <v>317</v>
      </c>
      <c r="F1321" t="s">
        <v>2183</v>
      </c>
      <c r="G1321" t="s">
        <v>360</v>
      </c>
      <c r="H1321" t="s">
        <v>2119</v>
      </c>
      <c r="I1321">
        <v>1.8920999999999999</v>
      </c>
      <c r="J1321">
        <v>1.8919999999999999</v>
      </c>
      <c r="K1321">
        <v>0.72897000000000001</v>
      </c>
      <c r="L1321">
        <v>2027.7</v>
      </c>
      <c r="M1321">
        <v>2.3224999999999998</v>
      </c>
      <c r="N1321" s="1">
        <v>7212700</v>
      </c>
      <c r="O1321">
        <v>0.19349</v>
      </c>
      <c r="P1321">
        <v>2018.4</v>
      </c>
      <c r="Q1321">
        <v>-1452.6</v>
      </c>
      <c r="R1321">
        <v>0.95864000000000005</v>
      </c>
      <c r="S1321">
        <v>0.95545999999999998</v>
      </c>
      <c r="T1321">
        <v>5.0194999999999999</v>
      </c>
      <c r="U1321">
        <v>2.0707</v>
      </c>
      <c r="V1321">
        <v>0.95864000000000005</v>
      </c>
      <c r="W1321">
        <v>0.95657000000000003</v>
      </c>
      <c r="X1321">
        <v>5.0194999999999999</v>
      </c>
      <c r="Y1321">
        <v>2.0707</v>
      </c>
      <c r="Z1321">
        <v>0.13433999999999999</v>
      </c>
      <c r="AA1321">
        <v>9.1060000000000002E-2</v>
      </c>
      <c r="AB1321">
        <v>22.963000000000001</v>
      </c>
      <c r="AC1321">
        <v>9.8986999999999998</v>
      </c>
      <c r="AD1321">
        <v>43</v>
      </c>
      <c r="AE1321">
        <v>18</v>
      </c>
      <c r="AF1321" s="1">
        <v>2.2493E-5</v>
      </c>
      <c r="AG1321" s="1">
        <v>3.9739000000000001E-9</v>
      </c>
      <c r="AH1321" s="1">
        <v>2.2489000000000001E-5</v>
      </c>
      <c r="AI1321">
        <v>37</v>
      </c>
      <c r="AJ1321">
        <v>0</v>
      </c>
      <c r="AK1321">
        <v>36</v>
      </c>
      <c r="AL1321">
        <v>0</v>
      </c>
      <c r="AM1321">
        <v>0</v>
      </c>
      <c r="AN1321">
        <v>1</v>
      </c>
      <c r="AO1321">
        <v>0.12948999999999999</v>
      </c>
      <c r="AP1321">
        <v>0</v>
      </c>
      <c r="AQ1321">
        <v>0</v>
      </c>
      <c r="AR1321" t="s">
        <v>95</v>
      </c>
      <c r="AS1321" t="s">
        <v>95</v>
      </c>
      <c r="AT1321" t="s">
        <v>95</v>
      </c>
      <c r="AU1321" t="s">
        <v>94</v>
      </c>
      <c r="AV1321" t="s">
        <v>94</v>
      </c>
      <c r="AW1321" t="s">
        <v>94</v>
      </c>
      <c r="AX1321" t="s">
        <v>94</v>
      </c>
      <c r="AY1321" t="s">
        <v>94</v>
      </c>
      <c r="AZ1321" t="s">
        <v>94</v>
      </c>
      <c r="BA1321" t="s">
        <v>94</v>
      </c>
      <c r="BB1321" t="s">
        <v>94</v>
      </c>
      <c r="BC1321" t="s">
        <v>94</v>
      </c>
      <c r="BD1321" t="s">
        <v>94</v>
      </c>
      <c r="BH1321" t="s">
        <v>341</v>
      </c>
      <c r="BI1321">
        <v>1</v>
      </c>
      <c r="BJ1321" t="s">
        <v>97</v>
      </c>
      <c r="BK1321" t="s">
        <v>138</v>
      </c>
      <c r="BL1321">
        <v>0</v>
      </c>
      <c r="BM1321">
        <v>0</v>
      </c>
      <c r="BN1321">
        <v>0</v>
      </c>
      <c r="BO1321">
        <v>0</v>
      </c>
      <c r="BP1321">
        <v>0</v>
      </c>
      <c r="BQ1321">
        <v>0</v>
      </c>
      <c r="BY1321">
        <v>1461</v>
      </c>
      <c r="CG1321" s="4">
        <v>0</v>
      </c>
      <c r="CH1321" s="4">
        <v>0</v>
      </c>
      <c r="CI1321" s="5">
        <v>0</v>
      </c>
      <c r="CJ1321" s="5">
        <v>0</v>
      </c>
      <c r="CK1321" s="5">
        <v>0</v>
      </c>
      <c r="CL1321" s="5">
        <v>0</v>
      </c>
    </row>
    <row r="1322" spans="1:90" hidden="1" x14ac:dyDescent="0.2">
      <c r="A1322" t="s">
        <v>2184</v>
      </c>
      <c r="B1322" t="s">
        <v>2116</v>
      </c>
      <c r="C1322" t="s">
        <v>147</v>
      </c>
      <c r="D1322">
        <v>3.5</v>
      </c>
      <c r="E1322" t="s">
        <v>317</v>
      </c>
      <c r="F1322" t="s">
        <v>2185</v>
      </c>
      <c r="G1322" t="s">
        <v>357</v>
      </c>
      <c r="H1322" t="s">
        <v>2119</v>
      </c>
      <c r="I1322">
        <v>0.25602000000000003</v>
      </c>
      <c r="J1322">
        <v>0.25601000000000002</v>
      </c>
      <c r="K1322">
        <v>35.698</v>
      </c>
      <c r="L1322">
        <v>2064.3000000000002</v>
      </c>
      <c r="M1322">
        <v>17.164999999999999</v>
      </c>
      <c r="N1322" s="1">
        <v>98809000</v>
      </c>
      <c r="O1322" s="1">
        <v>1.6624E-6</v>
      </c>
      <c r="P1322">
        <v>1940.4</v>
      </c>
      <c r="Q1322">
        <v>-71147</v>
      </c>
      <c r="R1322">
        <v>0.95948</v>
      </c>
      <c r="S1322">
        <v>0.95652000000000004</v>
      </c>
      <c r="T1322">
        <v>145</v>
      </c>
      <c r="U1322">
        <v>66.222999999999999</v>
      </c>
      <c r="V1322">
        <v>0.95948</v>
      </c>
      <c r="W1322">
        <v>0.95755000000000001</v>
      </c>
      <c r="X1322">
        <v>145</v>
      </c>
      <c r="Y1322">
        <v>66.224000000000004</v>
      </c>
      <c r="Z1322">
        <v>0.41420000000000001</v>
      </c>
      <c r="AA1322">
        <v>0.38630999999999999</v>
      </c>
      <c r="AB1322">
        <v>551.34</v>
      </c>
      <c r="AC1322">
        <v>372.73</v>
      </c>
      <c r="AD1322">
        <v>45</v>
      </c>
      <c r="AE1322">
        <v>20</v>
      </c>
      <c r="AF1322" s="1">
        <v>3.2063000000000001E-5</v>
      </c>
      <c r="AG1322" s="1">
        <v>4.0482000000000001E-9</v>
      </c>
      <c r="AH1322" s="1">
        <v>3.2057999999999997E-5</v>
      </c>
      <c r="AI1322">
        <v>20</v>
      </c>
      <c r="AJ1322">
        <v>1</v>
      </c>
      <c r="AK1322">
        <v>19</v>
      </c>
      <c r="AL1322">
        <v>0</v>
      </c>
      <c r="AM1322">
        <v>0</v>
      </c>
      <c r="AN1322">
        <v>1</v>
      </c>
      <c r="AO1322">
        <v>0.75763000000000003</v>
      </c>
      <c r="AP1322">
        <v>0</v>
      </c>
      <c r="AQ1322">
        <v>0</v>
      </c>
      <c r="AR1322" t="s">
        <v>95</v>
      </c>
      <c r="AS1322" t="s">
        <v>95</v>
      </c>
      <c r="AT1322" t="s">
        <v>95</v>
      </c>
      <c r="AU1322" t="s">
        <v>95</v>
      </c>
      <c r="AV1322" t="s">
        <v>95</v>
      </c>
      <c r="AW1322" t="s">
        <v>95</v>
      </c>
      <c r="AX1322" t="s">
        <v>95</v>
      </c>
      <c r="AY1322" t="s">
        <v>94</v>
      </c>
      <c r="AZ1322" t="s">
        <v>95</v>
      </c>
      <c r="BA1322" t="s">
        <v>94</v>
      </c>
      <c r="BB1322" t="s">
        <v>95</v>
      </c>
      <c r="BC1322" t="s">
        <v>94</v>
      </c>
      <c r="BD1322" t="s">
        <v>95</v>
      </c>
      <c r="BH1322" t="s">
        <v>2128</v>
      </c>
      <c r="BI1322">
        <v>0</v>
      </c>
      <c r="BJ1322" t="s">
        <v>2129</v>
      </c>
      <c r="BK1322" t="s">
        <v>180</v>
      </c>
      <c r="BL1322">
        <v>1</v>
      </c>
      <c r="BM1322">
        <v>1</v>
      </c>
      <c r="BN1322">
        <v>0</v>
      </c>
      <c r="BO1322">
        <v>0</v>
      </c>
      <c r="BP1322">
        <v>0</v>
      </c>
      <c r="BQ1322">
        <v>0</v>
      </c>
      <c r="BY1322">
        <v>1462</v>
      </c>
      <c r="CG1322" s="4">
        <v>1</v>
      </c>
      <c r="CH1322" s="4">
        <v>1</v>
      </c>
      <c r="CI1322" s="5">
        <v>0</v>
      </c>
      <c r="CJ1322" s="5">
        <v>0</v>
      </c>
      <c r="CK1322" s="5">
        <v>0</v>
      </c>
      <c r="CL1322" s="5">
        <v>0</v>
      </c>
    </row>
    <row r="1323" spans="1:90" hidden="1" x14ac:dyDescent="0.2">
      <c r="A1323" t="s">
        <v>2186</v>
      </c>
      <c r="B1323" t="s">
        <v>2116</v>
      </c>
      <c r="C1323" t="s">
        <v>147</v>
      </c>
      <c r="D1323">
        <v>3.5</v>
      </c>
      <c r="E1323" t="s">
        <v>317</v>
      </c>
      <c r="F1323" t="s">
        <v>2187</v>
      </c>
      <c r="G1323" t="s">
        <v>360</v>
      </c>
      <c r="H1323" t="s">
        <v>2119</v>
      </c>
      <c r="I1323">
        <v>4.3966000000000003</v>
      </c>
      <c r="K1323">
        <v>8.4685000000000006</v>
      </c>
      <c r="L1323">
        <v>2024.2</v>
      </c>
      <c r="M1323">
        <v>0.99950000000000006</v>
      </c>
      <c r="N1323" s="1">
        <v>359660</v>
      </c>
      <c r="Q1323">
        <v>-16878</v>
      </c>
      <c r="R1323">
        <v>0.90561000000000003</v>
      </c>
      <c r="S1323">
        <v>0.89853000000000005</v>
      </c>
      <c r="T1323">
        <v>83.852000000000004</v>
      </c>
      <c r="U1323">
        <v>31.204999999999998</v>
      </c>
      <c r="Z1323">
        <v>0.15525</v>
      </c>
      <c r="AA1323">
        <v>0.11404</v>
      </c>
      <c r="AB1323">
        <v>250.85</v>
      </c>
      <c r="AC1323">
        <v>115.91</v>
      </c>
      <c r="AD1323">
        <v>44</v>
      </c>
      <c r="AE1323">
        <v>19</v>
      </c>
      <c r="AF1323">
        <v>4.9705000000000001E-3</v>
      </c>
      <c r="AG1323" s="1">
        <v>9.731400000000001E-7</v>
      </c>
      <c r="AH1323">
        <v>4.9696000000000002E-3</v>
      </c>
      <c r="AI1323">
        <v>19</v>
      </c>
      <c r="AJ1323">
        <v>0</v>
      </c>
      <c r="AK1323">
        <v>14</v>
      </c>
      <c r="AL1323">
        <v>0</v>
      </c>
      <c r="AM1323">
        <v>1</v>
      </c>
      <c r="AN1323">
        <v>1</v>
      </c>
      <c r="AO1323">
        <v>3.6158999999999997E-2</v>
      </c>
      <c r="AP1323">
        <v>0</v>
      </c>
      <c r="AQ1323">
        <v>0</v>
      </c>
      <c r="AR1323" t="s">
        <v>95</v>
      </c>
      <c r="AS1323" t="s">
        <v>95</v>
      </c>
      <c r="AT1323" t="s">
        <v>95</v>
      </c>
      <c r="AU1323" t="s">
        <v>94</v>
      </c>
      <c r="AV1323" t="s">
        <v>94</v>
      </c>
      <c r="AW1323" t="s">
        <v>94</v>
      </c>
      <c r="AX1323" t="s">
        <v>94</v>
      </c>
      <c r="AY1323" t="s">
        <v>94</v>
      </c>
      <c r="AZ1323" t="s">
        <v>94</v>
      </c>
      <c r="BA1323" t="s">
        <v>94</v>
      </c>
      <c r="BB1323" t="s">
        <v>94</v>
      </c>
      <c r="BC1323" t="s">
        <v>94</v>
      </c>
      <c r="BD1323" t="s">
        <v>94</v>
      </c>
      <c r="BH1323" t="s">
        <v>341</v>
      </c>
      <c r="BI1323">
        <v>1</v>
      </c>
      <c r="BJ1323" t="s">
        <v>97</v>
      </c>
      <c r="BK1323" t="s">
        <v>138</v>
      </c>
      <c r="BL1323">
        <v>0</v>
      </c>
      <c r="BM1323">
        <v>0</v>
      </c>
      <c r="BN1323">
        <v>0</v>
      </c>
      <c r="BO1323">
        <v>0</v>
      </c>
      <c r="BP1323">
        <v>0</v>
      </c>
      <c r="BQ1323">
        <v>0</v>
      </c>
      <c r="BY1323">
        <v>1463</v>
      </c>
      <c r="CG1323" s="4">
        <v>0</v>
      </c>
      <c r="CH1323" s="4">
        <v>0</v>
      </c>
      <c r="CI1323" s="5">
        <v>0</v>
      </c>
      <c r="CJ1323" s="5">
        <v>0</v>
      </c>
      <c r="CK1323" s="5">
        <v>0</v>
      </c>
      <c r="CL1323" s="5">
        <v>0</v>
      </c>
    </row>
    <row r="1324" spans="1:90" hidden="1" x14ac:dyDescent="0.2">
      <c r="A1324" t="s">
        <v>2188</v>
      </c>
      <c r="B1324" t="s">
        <v>2116</v>
      </c>
      <c r="C1324" t="s">
        <v>147</v>
      </c>
      <c r="D1324">
        <v>3.5</v>
      </c>
      <c r="E1324" t="s">
        <v>317</v>
      </c>
      <c r="F1324" t="s">
        <v>2189</v>
      </c>
      <c r="G1324" t="s">
        <v>357</v>
      </c>
      <c r="H1324" t="s">
        <v>2119</v>
      </c>
      <c r="I1324">
        <v>4.4710999999999999</v>
      </c>
      <c r="J1324">
        <v>0.17627000000000001</v>
      </c>
      <c r="K1324">
        <v>67.061999999999998</v>
      </c>
      <c r="L1324">
        <v>2017.5</v>
      </c>
      <c r="M1324">
        <v>0.98285</v>
      </c>
      <c r="N1324">
        <v>3708.3</v>
      </c>
      <c r="O1324" s="1">
        <v>8.4201000000000002E-5</v>
      </c>
      <c r="P1324">
        <v>1922.5</v>
      </c>
      <c r="Q1324" s="1">
        <v>-133650</v>
      </c>
      <c r="R1324">
        <v>0.99489000000000005</v>
      </c>
      <c r="S1324">
        <v>0.99451999999999996</v>
      </c>
      <c r="T1324">
        <v>93.558000000000007</v>
      </c>
      <c r="U1324">
        <v>52.737000000000002</v>
      </c>
      <c r="V1324">
        <v>0.84362000000000004</v>
      </c>
      <c r="W1324">
        <v>0.83616999999999997</v>
      </c>
      <c r="X1324">
        <v>517.73</v>
      </c>
      <c r="Y1324">
        <v>301.75</v>
      </c>
      <c r="Z1324">
        <v>0.44255</v>
      </c>
      <c r="AA1324">
        <v>0.41599999999999998</v>
      </c>
      <c r="AB1324">
        <v>977.5</v>
      </c>
      <c r="AC1324">
        <v>816.75</v>
      </c>
      <c r="AD1324">
        <v>45</v>
      </c>
      <c r="AE1324">
        <v>39</v>
      </c>
      <c r="AF1324">
        <v>1.0486</v>
      </c>
      <c r="AG1324" s="1">
        <v>7.7293999999999992E-6</v>
      </c>
      <c r="AH1324">
        <v>1.0486</v>
      </c>
      <c r="AI1324">
        <v>39</v>
      </c>
      <c r="AJ1324">
        <v>0</v>
      </c>
      <c r="AK1324">
        <v>38</v>
      </c>
      <c r="AL1324">
        <v>0</v>
      </c>
      <c r="AM1324">
        <v>0</v>
      </c>
      <c r="AN1324">
        <v>1</v>
      </c>
      <c r="AO1324">
        <v>0.87065999999999999</v>
      </c>
      <c r="AP1324">
        <v>0</v>
      </c>
      <c r="AQ1324">
        <v>0</v>
      </c>
      <c r="AR1324" t="s">
        <v>95</v>
      </c>
      <c r="AS1324" t="s">
        <v>95</v>
      </c>
      <c r="AT1324" t="s">
        <v>95</v>
      </c>
      <c r="AU1324" t="s">
        <v>94</v>
      </c>
      <c r="AV1324" t="s">
        <v>95</v>
      </c>
      <c r="AW1324" t="s">
        <v>94</v>
      </c>
      <c r="AX1324" t="s">
        <v>95</v>
      </c>
      <c r="AY1324" t="s">
        <v>95</v>
      </c>
      <c r="AZ1324" t="s">
        <v>95</v>
      </c>
      <c r="BA1324" t="s">
        <v>94</v>
      </c>
      <c r="BB1324" t="s">
        <v>94</v>
      </c>
      <c r="BC1324" t="s">
        <v>94</v>
      </c>
      <c r="BD1324" t="s">
        <v>94</v>
      </c>
      <c r="BI1324">
        <v>0</v>
      </c>
      <c r="BJ1324" t="s">
        <v>137</v>
      </c>
      <c r="BK1324" t="s">
        <v>180</v>
      </c>
      <c r="BL1324">
        <v>1</v>
      </c>
      <c r="BM1324">
        <v>1</v>
      </c>
      <c r="BN1324">
        <v>0</v>
      </c>
      <c r="BO1324">
        <v>0</v>
      </c>
      <c r="BP1324">
        <v>0</v>
      </c>
      <c r="BQ1324">
        <v>0</v>
      </c>
      <c r="BY1324">
        <v>1464</v>
      </c>
      <c r="CG1324" s="4">
        <v>1</v>
      </c>
      <c r="CH1324" s="4">
        <v>1</v>
      </c>
      <c r="CI1324" s="5">
        <v>0</v>
      </c>
      <c r="CJ1324" s="5">
        <v>0</v>
      </c>
      <c r="CK1324" s="5">
        <v>0</v>
      </c>
      <c r="CL1324" s="5">
        <v>0</v>
      </c>
    </row>
    <row r="1325" spans="1:90" hidden="1" x14ac:dyDescent="0.2">
      <c r="A1325" t="s">
        <v>2190</v>
      </c>
      <c r="B1325" t="s">
        <v>2116</v>
      </c>
      <c r="C1325" t="s">
        <v>147</v>
      </c>
      <c r="D1325">
        <v>3.5</v>
      </c>
      <c r="E1325" t="s">
        <v>317</v>
      </c>
      <c r="F1325" t="s">
        <v>2191</v>
      </c>
      <c r="G1325" t="s">
        <v>360</v>
      </c>
      <c r="H1325" t="s">
        <v>2119</v>
      </c>
      <c r="I1325">
        <v>7.1195000000000004</v>
      </c>
      <c r="K1325">
        <v>12.353999999999999</v>
      </c>
      <c r="L1325">
        <v>2018.1</v>
      </c>
      <c r="M1325">
        <v>0.61724000000000001</v>
      </c>
      <c r="N1325">
        <v>11216</v>
      </c>
      <c r="Q1325">
        <v>-24611</v>
      </c>
      <c r="R1325">
        <v>0.99611000000000005</v>
      </c>
      <c r="S1325">
        <v>0.99578</v>
      </c>
      <c r="T1325">
        <v>29.594000000000001</v>
      </c>
      <c r="U1325">
        <v>7.7869000000000002</v>
      </c>
      <c r="Z1325">
        <v>8.5794999999999996E-2</v>
      </c>
      <c r="AA1325">
        <v>3.5006000000000002E-2</v>
      </c>
      <c r="AB1325">
        <v>453.88</v>
      </c>
      <c r="AC1325">
        <v>188.2</v>
      </c>
      <c r="AD1325">
        <v>39</v>
      </c>
      <c r="AE1325">
        <v>16</v>
      </c>
      <c r="AF1325">
        <v>0.26800000000000002</v>
      </c>
      <c r="AG1325" s="1">
        <v>2.5554999999999999E-6</v>
      </c>
      <c r="AH1325">
        <v>0.26800000000000002</v>
      </c>
      <c r="AI1325">
        <v>33</v>
      </c>
      <c r="AJ1325">
        <v>0</v>
      </c>
      <c r="AK1325">
        <v>32</v>
      </c>
      <c r="AL1325">
        <v>0</v>
      </c>
      <c r="AM1325">
        <v>0</v>
      </c>
      <c r="AN1325">
        <v>1</v>
      </c>
      <c r="AO1325">
        <v>1.1316E-3</v>
      </c>
      <c r="AP1325">
        <v>0</v>
      </c>
      <c r="AQ1325">
        <v>0</v>
      </c>
      <c r="AR1325" t="s">
        <v>95</v>
      </c>
      <c r="AS1325" t="s">
        <v>95</v>
      </c>
      <c r="AT1325" t="s">
        <v>95</v>
      </c>
      <c r="AU1325" t="s">
        <v>94</v>
      </c>
      <c r="AV1325" t="s">
        <v>94</v>
      </c>
      <c r="AW1325" t="s">
        <v>94</v>
      </c>
      <c r="AX1325" t="s">
        <v>94</v>
      </c>
      <c r="AY1325" t="s">
        <v>95</v>
      </c>
      <c r="AZ1325" t="s">
        <v>94</v>
      </c>
      <c r="BA1325" t="s">
        <v>94</v>
      </c>
      <c r="BB1325" t="s">
        <v>94</v>
      </c>
      <c r="BC1325" t="s">
        <v>94</v>
      </c>
      <c r="BD1325" t="s">
        <v>94</v>
      </c>
      <c r="BH1325" t="s">
        <v>341</v>
      </c>
      <c r="BI1325">
        <v>1</v>
      </c>
      <c r="BJ1325" t="s">
        <v>97</v>
      </c>
      <c r="BK1325" t="s">
        <v>138</v>
      </c>
      <c r="BL1325">
        <v>0</v>
      </c>
      <c r="BM1325">
        <v>0</v>
      </c>
      <c r="BN1325">
        <v>0</v>
      </c>
      <c r="BO1325">
        <v>0</v>
      </c>
      <c r="BP1325">
        <v>0</v>
      </c>
      <c r="BQ1325">
        <v>0</v>
      </c>
      <c r="BY1325">
        <v>1465</v>
      </c>
      <c r="CG1325" s="4">
        <v>0</v>
      </c>
      <c r="CH1325" s="4">
        <v>0</v>
      </c>
      <c r="CI1325" s="5">
        <v>0</v>
      </c>
      <c r="CJ1325" s="5">
        <v>0</v>
      </c>
      <c r="CK1325" s="5">
        <v>0</v>
      </c>
      <c r="CL1325" s="5">
        <v>0</v>
      </c>
    </row>
    <row r="1326" spans="1:90" hidden="1" x14ac:dyDescent="0.2">
      <c r="A1326" t="s">
        <v>2192</v>
      </c>
      <c r="B1326" t="s">
        <v>2116</v>
      </c>
      <c r="C1326" t="s">
        <v>147</v>
      </c>
      <c r="D1326">
        <v>3.5</v>
      </c>
      <c r="E1326" t="s">
        <v>317</v>
      </c>
      <c r="F1326" t="s">
        <v>2193</v>
      </c>
      <c r="G1326" t="s">
        <v>351</v>
      </c>
      <c r="H1326" t="s">
        <v>2119</v>
      </c>
      <c r="I1326">
        <v>0.34308</v>
      </c>
      <c r="J1326">
        <v>0.15748000000000001</v>
      </c>
      <c r="K1326">
        <v>2.4842</v>
      </c>
      <c r="L1326">
        <v>2018.5</v>
      </c>
      <c r="M1326">
        <v>12.808999999999999</v>
      </c>
      <c r="N1326">
        <v>168.4</v>
      </c>
      <c r="O1326">
        <v>0.29502</v>
      </c>
      <c r="P1326">
        <v>1983.7</v>
      </c>
      <c r="Q1326">
        <v>-4949.6000000000004</v>
      </c>
      <c r="R1326">
        <v>0.99902999999999997</v>
      </c>
      <c r="S1326">
        <v>0.99895999999999996</v>
      </c>
      <c r="T1326">
        <v>1.3222</v>
      </c>
      <c r="U1326">
        <v>0.79423999999999995</v>
      </c>
      <c r="V1326">
        <v>0.97065999999999997</v>
      </c>
      <c r="W1326">
        <v>0.96926000000000001</v>
      </c>
      <c r="X1326">
        <v>7.2903000000000002</v>
      </c>
      <c r="Y1326">
        <v>5.2340999999999998</v>
      </c>
      <c r="Z1326">
        <v>0.57457999999999998</v>
      </c>
      <c r="AA1326">
        <v>0.55432000000000003</v>
      </c>
      <c r="AB1326">
        <v>27.760999999999999</v>
      </c>
      <c r="AC1326">
        <v>23.027000000000001</v>
      </c>
      <c r="AD1326">
        <v>45</v>
      </c>
      <c r="AE1326">
        <v>20</v>
      </c>
      <c r="AF1326">
        <v>0.85509999999999997</v>
      </c>
      <c r="AG1326">
        <v>5.9382000000000002E-3</v>
      </c>
      <c r="AH1326">
        <v>0.84916999999999998</v>
      </c>
      <c r="AI1326">
        <v>20</v>
      </c>
      <c r="AJ1326">
        <v>0</v>
      </c>
      <c r="AK1326">
        <v>19</v>
      </c>
      <c r="AL1326">
        <v>0</v>
      </c>
      <c r="AM1326">
        <v>0</v>
      </c>
      <c r="AN1326">
        <v>0</v>
      </c>
      <c r="AO1326">
        <v>0.89520999999999995</v>
      </c>
      <c r="AP1326">
        <v>0</v>
      </c>
      <c r="AQ1326">
        <v>0</v>
      </c>
      <c r="AR1326" t="s">
        <v>95</v>
      </c>
      <c r="AS1326" t="s">
        <v>95</v>
      </c>
      <c r="AT1326" t="s">
        <v>95</v>
      </c>
      <c r="AU1326" t="s">
        <v>95</v>
      </c>
      <c r="AV1326" t="s">
        <v>95</v>
      </c>
      <c r="AW1326" t="s">
        <v>95</v>
      </c>
      <c r="AX1326" t="s">
        <v>95</v>
      </c>
      <c r="AY1326" t="s">
        <v>95</v>
      </c>
      <c r="AZ1326" t="s">
        <v>95</v>
      </c>
      <c r="BA1326" t="s">
        <v>95</v>
      </c>
      <c r="BB1326" t="s">
        <v>95</v>
      </c>
      <c r="BC1326" t="s">
        <v>95</v>
      </c>
      <c r="BD1326" t="s">
        <v>95</v>
      </c>
      <c r="BH1326" t="s">
        <v>2128</v>
      </c>
      <c r="BI1326">
        <v>0</v>
      </c>
      <c r="BJ1326" t="s">
        <v>2129</v>
      </c>
      <c r="BK1326" t="s">
        <v>180</v>
      </c>
      <c r="BL1326">
        <v>1</v>
      </c>
      <c r="BM1326">
        <v>1</v>
      </c>
      <c r="BN1326">
        <v>0</v>
      </c>
      <c r="BO1326">
        <v>0</v>
      </c>
      <c r="BP1326">
        <v>0</v>
      </c>
      <c r="BQ1326">
        <v>0</v>
      </c>
      <c r="BY1326">
        <v>1466</v>
      </c>
      <c r="CG1326" s="4">
        <v>1</v>
      </c>
      <c r="CH1326" s="4">
        <v>1</v>
      </c>
      <c r="CI1326" s="5">
        <v>0</v>
      </c>
      <c r="CJ1326" s="5">
        <v>0</v>
      </c>
      <c r="CK1326" s="5">
        <v>0</v>
      </c>
      <c r="CL1326" s="5">
        <v>0</v>
      </c>
    </row>
    <row r="1327" spans="1:90" hidden="1" x14ac:dyDescent="0.2">
      <c r="A1327" t="s">
        <v>2194</v>
      </c>
      <c r="B1327" t="s">
        <v>2116</v>
      </c>
      <c r="C1327" t="s">
        <v>147</v>
      </c>
      <c r="D1327">
        <v>3.5</v>
      </c>
      <c r="E1327" t="s">
        <v>317</v>
      </c>
      <c r="F1327" t="s">
        <v>2195</v>
      </c>
      <c r="G1327" t="s">
        <v>354</v>
      </c>
      <c r="H1327" t="s">
        <v>2119</v>
      </c>
      <c r="I1327">
        <v>0.36368</v>
      </c>
      <c r="J1327">
        <v>2.7356999999999999E-2</v>
      </c>
      <c r="K1327">
        <v>0.27701999999999999</v>
      </c>
      <c r="L1327">
        <v>2015.4</v>
      </c>
      <c r="M1327">
        <v>12.083</v>
      </c>
      <c r="N1327">
        <v>20.071000000000002</v>
      </c>
      <c r="O1327">
        <v>1549.6</v>
      </c>
      <c r="P1327" s="1">
        <v>158000</v>
      </c>
      <c r="Q1327">
        <v>-551.57000000000005</v>
      </c>
      <c r="R1327">
        <v>0.92101999999999995</v>
      </c>
      <c r="S1327">
        <v>0.91444000000000003</v>
      </c>
      <c r="T1327">
        <v>1.2637</v>
      </c>
      <c r="U1327">
        <v>0.63668999999999998</v>
      </c>
      <c r="V1327">
        <v>-0.26734999999999998</v>
      </c>
      <c r="W1327">
        <v>-0.33584999999999998</v>
      </c>
      <c r="X1327">
        <v>5.0621</v>
      </c>
      <c r="Y1327">
        <v>2.3250000000000002</v>
      </c>
      <c r="Z1327">
        <v>0.50571999999999995</v>
      </c>
      <c r="AA1327">
        <v>0.47899999999999998</v>
      </c>
      <c r="AB1327">
        <v>3.1613000000000002</v>
      </c>
      <c r="AC1327">
        <v>2.5217000000000001</v>
      </c>
      <c r="AD1327">
        <v>40</v>
      </c>
      <c r="AE1327">
        <v>15</v>
      </c>
      <c r="AF1327">
        <v>0.89683999999999997</v>
      </c>
      <c r="AG1327">
        <v>4.9824E-2</v>
      </c>
      <c r="AH1327">
        <v>0.84701000000000004</v>
      </c>
      <c r="AI1327">
        <v>15</v>
      </c>
      <c r="AJ1327">
        <v>0</v>
      </c>
      <c r="AK1327">
        <v>14</v>
      </c>
      <c r="AL1327">
        <v>0</v>
      </c>
      <c r="AM1327">
        <v>0</v>
      </c>
      <c r="AN1327">
        <v>1</v>
      </c>
      <c r="AO1327">
        <v>0.77366000000000001</v>
      </c>
      <c r="AP1327">
        <v>0</v>
      </c>
      <c r="AQ1327">
        <v>1</v>
      </c>
      <c r="AR1327" t="s">
        <v>95</v>
      </c>
      <c r="AS1327" t="s">
        <v>95</v>
      </c>
      <c r="AT1327" t="s">
        <v>95</v>
      </c>
      <c r="AU1327" t="s">
        <v>95</v>
      </c>
      <c r="AV1327" t="s">
        <v>95</v>
      </c>
      <c r="AW1327" t="s">
        <v>95</v>
      </c>
      <c r="AX1327" t="s">
        <v>95</v>
      </c>
      <c r="AY1327" t="s">
        <v>95</v>
      </c>
      <c r="AZ1327" t="s">
        <v>95</v>
      </c>
      <c r="BA1327" t="s">
        <v>95</v>
      </c>
      <c r="BB1327" t="s">
        <v>95</v>
      </c>
      <c r="BC1327" t="s">
        <v>95</v>
      </c>
      <c r="BD1327" t="s">
        <v>95</v>
      </c>
      <c r="BH1327" t="s">
        <v>341</v>
      </c>
      <c r="BI1327">
        <v>1</v>
      </c>
      <c r="BJ1327" t="s">
        <v>97</v>
      </c>
      <c r="BK1327" t="s">
        <v>138</v>
      </c>
      <c r="BL1327">
        <v>0</v>
      </c>
      <c r="BM1327">
        <v>0</v>
      </c>
      <c r="BN1327">
        <v>0</v>
      </c>
      <c r="BO1327">
        <v>0</v>
      </c>
      <c r="BP1327">
        <v>0</v>
      </c>
      <c r="BQ1327">
        <v>0</v>
      </c>
      <c r="BY1327">
        <v>1467</v>
      </c>
      <c r="CG1327" s="4">
        <v>0</v>
      </c>
      <c r="CH1327" s="4">
        <v>0</v>
      </c>
      <c r="CI1327" s="5">
        <v>0</v>
      </c>
      <c r="CJ1327" s="5">
        <v>0</v>
      </c>
      <c r="CK1327" s="5">
        <v>0</v>
      </c>
      <c r="CL1327" s="5">
        <v>0</v>
      </c>
    </row>
    <row r="1328" spans="1:90" hidden="1" x14ac:dyDescent="0.2">
      <c r="A1328" t="s">
        <v>2196</v>
      </c>
      <c r="B1328" t="s">
        <v>2116</v>
      </c>
      <c r="C1328" t="s">
        <v>147</v>
      </c>
      <c r="D1328">
        <v>3.5</v>
      </c>
      <c r="E1328" t="s">
        <v>317</v>
      </c>
      <c r="F1328" t="s">
        <v>2197</v>
      </c>
      <c r="G1328" t="s">
        <v>351</v>
      </c>
      <c r="H1328" t="s">
        <v>2119</v>
      </c>
      <c r="I1328">
        <v>0.27661000000000002</v>
      </c>
      <c r="J1328">
        <v>0.21145</v>
      </c>
      <c r="K1328">
        <v>3.2919999999999998</v>
      </c>
      <c r="L1328">
        <v>2025</v>
      </c>
      <c r="M1328">
        <v>15.887</v>
      </c>
      <c r="N1328">
        <v>604.94000000000005</v>
      </c>
      <c r="O1328">
        <v>3.1773000000000003E-2</v>
      </c>
      <c r="P1328">
        <v>1981.2</v>
      </c>
      <c r="Q1328">
        <v>-6559.2</v>
      </c>
      <c r="R1328">
        <v>0.99451999999999996</v>
      </c>
      <c r="S1328">
        <v>0.99412</v>
      </c>
      <c r="T1328">
        <v>4.5358999999999998</v>
      </c>
      <c r="U1328">
        <v>2.7618999999999998</v>
      </c>
      <c r="V1328">
        <v>0.99182999999999999</v>
      </c>
      <c r="W1328">
        <v>0.99143999999999999</v>
      </c>
      <c r="X1328">
        <v>5.5392999999999999</v>
      </c>
      <c r="Y1328">
        <v>2.5838999999999999</v>
      </c>
      <c r="Z1328">
        <v>0.48654999999999998</v>
      </c>
      <c r="AA1328">
        <v>0.46210000000000001</v>
      </c>
      <c r="AB1328">
        <v>43.918999999999997</v>
      </c>
      <c r="AC1328">
        <v>32.969000000000001</v>
      </c>
      <c r="AD1328">
        <v>45</v>
      </c>
      <c r="AE1328">
        <v>39</v>
      </c>
      <c r="AF1328">
        <v>0.40995999999999999</v>
      </c>
      <c r="AG1328">
        <v>1.6531E-3</v>
      </c>
      <c r="AH1328">
        <v>0.40831000000000001</v>
      </c>
      <c r="AI1328">
        <v>39</v>
      </c>
      <c r="AJ1328">
        <v>0</v>
      </c>
      <c r="AK1328">
        <v>38</v>
      </c>
      <c r="AL1328">
        <v>0</v>
      </c>
      <c r="AM1328">
        <v>0</v>
      </c>
      <c r="AN1328">
        <v>0</v>
      </c>
      <c r="AO1328">
        <v>0.83982999999999997</v>
      </c>
      <c r="AP1328">
        <v>0</v>
      </c>
      <c r="AQ1328">
        <v>0</v>
      </c>
      <c r="AR1328" t="s">
        <v>95</v>
      </c>
      <c r="AS1328" t="s">
        <v>95</v>
      </c>
      <c r="AT1328" t="s">
        <v>95</v>
      </c>
      <c r="AU1328" t="s">
        <v>95</v>
      </c>
      <c r="AV1328" t="s">
        <v>95</v>
      </c>
      <c r="AW1328" t="s">
        <v>95</v>
      </c>
      <c r="AX1328" t="s">
        <v>95</v>
      </c>
      <c r="AY1328" t="s">
        <v>95</v>
      </c>
      <c r="AZ1328" t="s">
        <v>95</v>
      </c>
      <c r="BA1328" t="s">
        <v>95</v>
      </c>
      <c r="BB1328" t="s">
        <v>95</v>
      </c>
      <c r="BC1328" t="s">
        <v>95</v>
      </c>
      <c r="BD1328" t="s">
        <v>95</v>
      </c>
      <c r="BI1328">
        <v>0</v>
      </c>
      <c r="BJ1328" t="s">
        <v>137</v>
      </c>
      <c r="BK1328" t="s">
        <v>180</v>
      </c>
      <c r="BL1328">
        <v>1</v>
      </c>
      <c r="BM1328">
        <v>1</v>
      </c>
      <c r="BN1328">
        <v>0</v>
      </c>
      <c r="BO1328">
        <v>0</v>
      </c>
      <c r="BP1328">
        <v>0</v>
      </c>
      <c r="BQ1328">
        <v>0</v>
      </c>
      <c r="BY1328">
        <v>1468</v>
      </c>
      <c r="CG1328" s="4">
        <v>1</v>
      </c>
      <c r="CH1328" s="4">
        <v>1</v>
      </c>
      <c r="CI1328" s="5">
        <v>0</v>
      </c>
      <c r="CJ1328" s="5">
        <v>0</v>
      </c>
      <c r="CK1328" s="5">
        <v>0</v>
      </c>
      <c r="CL1328" s="5">
        <v>0</v>
      </c>
    </row>
    <row r="1329" spans="1:90" hidden="1" x14ac:dyDescent="0.2">
      <c r="A1329" t="s">
        <v>2198</v>
      </c>
      <c r="B1329" t="s">
        <v>2116</v>
      </c>
      <c r="C1329" t="s">
        <v>147</v>
      </c>
      <c r="D1329">
        <v>3.5</v>
      </c>
      <c r="E1329" t="s">
        <v>317</v>
      </c>
      <c r="F1329" t="s">
        <v>2199</v>
      </c>
      <c r="G1329" t="s">
        <v>354</v>
      </c>
      <c r="H1329" t="s">
        <v>2119</v>
      </c>
      <c r="I1329">
        <v>0.27783000000000002</v>
      </c>
      <c r="J1329">
        <v>0.27783000000000002</v>
      </c>
      <c r="K1329">
        <v>0.50800000000000001</v>
      </c>
      <c r="L1329">
        <v>2061.4</v>
      </c>
      <c r="M1329">
        <v>15.817</v>
      </c>
      <c r="N1329" s="1">
        <v>2551200</v>
      </c>
      <c r="O1329">
        <v>0.47606999999999999</v>
      </c>
      <c r="P1329">
        <v>2005.6</v>
      </c>
      <c r="Q1329">
        <v>-1012</v>
      </c>
      <c r="R1329">
        <v>0.97126999999999997</v>
      </c>
      <c r="S1329">
        <v>0.96906000000000003</v>
      </c>
      <c r="T1329">
        <v>1.6456999999999999</v>
      </c>
      <c r="U1329">
        <v>0.86706000000000005</v>
      </c>
      <c r="V1329">
        <v>0.97126999999999997</v>
      </c>
      <c r="W1329">
        <v>0.96982999999999997</v>
      </c>
      <c r="X1329">
        <v>1.6456999999999999</v>
      </c>
      <c r="Y1329">
        <v>0.86707000000000001</v>
      </c>
      <c r="Z1329">
        <v>0.42168</v>
      </c>
      <c r="AA1329">
        <v>0.39276</v>
      </c>
      <c r="AB1329">
        <v>7.3827999999999996</v>
      </c>
      <c r="AC1329">
        <v>5.0857000000000001</v>
      </c>
      <c r="AD1329">
        <v>43</v>
      </c>
      <c r="AE1329">
        <v>20</v>
      </c>
      <c r="AF1329" s="1">
        <v>1.7246999999999999E-5</v>
      </c>
      <c r="AG1329" s="1">
        <v>3.9196999999999998E-7</v>
      </c>
      <c r="AH1329" s="1">
        <v>1.6855E-5</v>
      </c>
      <c r="AI1329">
        <v>37</v>
      </c>
      <c r="AJ1329">
        <v>0</v>
      </c>
      <c r="AK1329">
        <v>36</v>
      </c>
      <c r="AL1329">
        <v>0</v>
      </c>
      <c r="AM1329">
        <v>0</v>
      </c>
      <c r="AN1329">
        <v>1</v>
      </c>
      <c r="AO1329">
        <v>0.75085999999999997</v>
      </c>
      <c r="AP1329">
        <v>0</v>
      </c>
      <c r="AQ1329">
        <v>1</v>
      </c>
      <c r="AR1329" t="s">
        <v>95</v>
      </c>
      <c r="AS1329" t="s">
        <v>95</v>
      </c>
      <c r="AT1329" t="s">
        <v>95</v>
      </c>
      <c r="AU1329" t="s">
        <v>94</v>
      </c>
      <c r="AV1329" t="s">
        <v>94</v>
      </c>
      <c r="AW1329" t="s">
        <v>94</v>
      </c>
      <c r="AX1329" t="s">
        <v>95</v>
      </c>
      <c r="AY1329" t="s">
        <v>94</v>
      </c>
      <c r="AZ1329" t="s">
        <v>95</v>
      </c>
      <c r="BA1329" t="s">
        <v>94</v>
      </c>
      <c r="BB1329" t="s">
        <v>94</v>
      </c>
      <c r="BC1329" t="s">
        <v>94</v>
      </c>
      <c r="BD1329" t="s">
        <v>94</v>
      </c>
      <c r="BH1329" t="s">
        <v>341</v>
      </c>
      <c r="BI1329">
        <v>1</v>
      </c>
      <c r="BJ1329" t="s">
        <v>97</v>
      </c>
      <c r="BK1329" t="s">
        <v>138</v>
      </c>
      <c r="BL1329">
        <v>0</v>
      </c>
      <c r="BM1329">
        <v>0</v>
      </c>
      <c r="BN1329">
        <v>0</v>
      </c>
      <c r="BO1329">
        <v>0</v>
      </c>
      <c r="BP1329">
        <v>0</v>
      </c>
      <c r="BQ1329">
        <v>0</v>
      </c>
      <c r="BY1329">
        <v>1469</v>
      </c>
      <c r="CG1329" s="4">
        <v>0</v>
      </c>
      <c r="CH1329" s="4">
        <v>0</v>
      </c>
      <c r="CI1329" s="5">
        <v>0</v>
      </c>
      <c r="CJ1329" s="5">
        <v>0</v>
      </c>
      <c r="CK1329" s="5">
        <v>0</v>
      </c>
      <c r="CL1329" s="5">
        <v>0</v>
      </c>
    </row>
    <row r="1330" spans="1:90" hidden="1" x14ac:dyDescent="0.2">
      <c r="A1330" t="s">
        <v>2200</v>
      </c>
      <c r="B1330" t="s">
        <v>2116</v>
      </c>
      <c r="C1330" t="s">
        <v>147</v>
      </c>
      <c r="D1330">
        <v>4.0999999999999996</v>
      </c>
      <c r="E1330" t="s">
        <v>129</v>
      </c>
      <c r="F1330" t="s">
        <v>130</v>
      </c>
      <c r="G1330" t="s">
        <v>131</v>
      </c>
      <c r="H1330" t="s">
        <v>2119</v>
      </c>
      <c r="I1330">
        <v>0.56728999999999996</v>
      </c>
      <c r="J1330">
        <v>0.15265000000000001</v>
      </c>
      <c r="K1330">
        <v>5.3158000000000003</v>
      </c>
      <c r="L1330">
        <v>2017.8</v>
      </c>
      <c r="M1330">
        <v>7.7464000000000004</v>
      </c>
      <c r="N1330">
        <v>102.43</v>
      </c>
      <c r="O1330">
        <v>9.3049000000000007E-2</v>
      </c>
      <c r="P1330">
        <v>1977.3</v>
      </c>
      <c r="Q1330">
        <v>-10670</v>
      </c>
      <c r="R1330">
        <v>0.95069000000000004</v>
      </c>
      <c r="S1330">
        <v>0.94198999999999999</v>
      </c>
      <c r="T1330">
        <v>7.9302000000000001</v>
      </c>
      <c r="U1330">
        <v>6.8034999999999997</v>
      </c>
      <c r="V1330">
        <v>0.88349999999999995</v>
      </c>
      <c r="W1330">
        <v>0.87056</v>
      </c>
      <c r="X1330">
        <v>12.19</v>
      </c>
      <c r="Y1330">
        <v>9.2887000000000004</v>
      </c>
      <c r="Z1330">
        <v>0.81235999999999997</v>
      </c>
      <c r="AA1330">
        <v>0.79151000000000005</v>
      </c>
      <c r="AB1330">
        <v>15.47</v>
      </c>
      <c r="AC1330">
        <v>13.541</v>
      </c>
      <c r="AD1330">
        <v>21</v>
      </c>
      <c r="AE1330">
        <v>20</v>
      </c>
      <c r="AF1330">
        <v>0.97626999999999997</v>
      </c>
      <c r="AG1330">
        <v>1.8286E-2</v>
      </c>
      <c r="AH1330">
        <v>0.95798000000000005</v>
      </c>
      <c r="AI1330">
        <v>21</v>
      </c>
      <c r="AJ1330">
        <v>2</v>
      </c>
      <c r="AK1330">
        <v>19</v>
      </c>
      <c r="AL1330">
        <v>0</v>
      </c>
      <c r="AM1330">
        <v>0</v>
      </c>
      <c r="AN1330">
        <v>1</v>
      </c>
      <c r="AO1330">
        <v>0.90166000000000002</v>
      </c>
      <c r="AP1330">
        <v>0</v>
      </c>
      <c r="AQ1330">
        <v>1</v>
      </c>
      <c r="AR1330" t="s">
        <v>95</v>
      </c>
      <c r="AS1330" t="s">
        <v>95</v>
      </c>
      <c r="AT1330" t="s">
        <v>95</v>
      </c>
      <c r="AU1330" t="s">
        <v>95</v>
      </c>
      <c r="AV1330" t="s">
        <v>95</v>
      </c>
      <c r="AW1330" t="s">
        <v>95</v>
      </c>
      <c r="AX1330" t="s">
        <v>95</v>
      </c>
      <c r="AY1330" t="s">
        <v>95</v>
      </c>
      <c r="AZ1330" t="s">
        <v>95</v>
      </c>
      <c r="BA1330" t="s">
        <v>95</v>
      </c>
      <c r="BB1330" t="s">
        <v>95</v>
      </c>
      <c r="BC1330" t="s">
        <v>95</v>
      </c>
      <c r="BD1330" t="s">
        <v>95</v>
      </c>
      <c r="BI1330">
        <v>0</v>
      </c>
      <c r="BJ1330" t="s">
        <v>132</v>
      </c>
      <c r="BK1330" t="s">
        <v>133</v>
      </c>
      <c r="BL1330">
        <v>1</v>
      </c>
      <c r="BM1330">
        <v>1</v>
      </c>
      <c r="BN1330">
        <v>0</v>
      </c>
      <c r="BO1330">
        <v>0</v>
      </c>
      <c r="BP1330">
        <v>0</v>
      </c>
      <c r="BQ1330">
        <v>0</v>
      </c>
      <c r="BY1330">
        <v>1470</v>
      </c>
      <c r="CG1330" s="4">
        <v>1</v>
      </c>
      <c r="CH1330" s="4">
        <v>1</v>
      </c>
      <c r="CI1330" s="5">
        <v>0</v>
      </c>
      <c r="CJ1330" s="5">
        <v>0</v>
      </c>
      <c r="CK1330" s="5">
        <v>0</v>
      </c>
      <c r="CL1330" s="5">
        <v>0</v>
      </c>
    </row>
    <row r="1331" spans="1:90" x14ac:dyDescent="0.2">
      <c r="A1331" t="s">
        <v>2201</v>
      </c>
      <c r="B1331" t="s">
        <v>2116</v>
      </c>
      <c r="C1331" t="s">
        <v>147</v>
      </c>
      <c r="D1331">
        <v>4.0999999999999996</v>
      </c>
      <c r="E1331" t="s">
        <v>129</v>
      </c>
      <c r="F1331" t="s">
        <v>135</v>
      </c>
      <c r="G1331" t="s">
        <v>136</v>
      </c>
      <c r="H1331" t="s">
        <v>2119</v>
      </c>
      <c r="I1331">
        <v>0.36436000000000002</v>
      </c>
      <c r="J1331">
        <v>0.20985000000000001</v>
      </c>
      <c r="K1331">
        <v>5.1012000000000004</v>
      </c>
      <c r="L1331">
        <v>2019.9</v>
      </c>
      <c r="M1331">
        <v>12.061</v>
      </c>
      <c r="N1331">
        <v>152.22999999999999</v>
      </c>
      <c r="O1331">
        <v>5.2962000000000002E-2</v>
      </c>
      <c r="P1331">
        <v>1985.6</v>
      </c>
      <c r="Q1331">
        <v>-10239</v>
      </c>
      <c r="R1331">
        <v>0.94784999999999997</v>
      </c>
      <c r="S1331">
        <v>0.93742000000000003</v>
      </c>
      <c r="T1331">
        <v>7.3605999999999998</v>
      </c>
      <c r="U1331">
        <v>6.2335000000000003</v>
      </c>
      <c r="V1331">
        <v>0.93691999999999998</v>
      </c>
      <c r="W1331">
        <v>0.92903999999999998</v>
      </c>
      <c r="X1331">
        <v>8.0952000000000002</v>
      </c>
      <c r="Y1331">
        <v>5.9584000000000001</v>
      </c>
      <c r="Z1331">
        <v>0.75146000000000002</v>
      </c>
      <c r="AA1331">
        <v>0.72040000000000004</v>
      </c>
      <c r="AB1331">
        <v>16.068999999999999</v>
      </c>
      <c r="AC1331">
        <v>14.169</v>
      </c>
      <c r="AD1331">
        <v>19</v>
      </c>
      <c r="AE1331">
        <v>18</v>
      </c>
      <c r="AF1331">
        <v>0.65690000000000004</v>
      </c>
      <c r="AG1331">
        <v>1.2304000000000001E-2</v>
      </c>
      <c r="AH1331">
        <v>0.64459999999999995</v>
      </c>
      <c r="AI1331">
        <v>19</v>
      </c>
      <c r="AJ1331">
        <v>0</v>
      </c>
      <c r="AK1331">
        <v>17</v>
      </c>
      <c r="AL1331">
        <v>0</v>
      </c>
      <c r="AM1331">
        <v>0</v>
      </c>
      <c r="AN1331">
        <v>1</v>
      </c>
      <c r="AO1331">
        <v>0.83635000000000004</v>
      </c>
      <c r="AP1331">
        <v>0</v>
      </c>
      <c r="AQ1331">
        <v>1</v>
      </c>
      <c r="AR1331" t="s">
        <v>95</v>
      </c>
      <c r="AS1331" t="s">
        <v>95</v>
      </c>
      <c r="AT1331" t="s">
        <v>95</v>
      </c>
      <c r="AU1331" t="s">
        <v>95</v>
      </c>
      <c r="AV1331" t="s">
        <v>95</v>
      </c>
      <c r="AW1331" t="s">
        <v>95</v>
      </c>
      <c r="AX1331" t="s">
        <v>95</v>
      </c>
      <c r="AY1331" t="s">
        <v>95</v>
      </c>
      <c r="AZ1331" t="s">
        <v>95</v>
      </c>
      <c r="BA1331" t="s">
        <v>95</v>
      </c>
      <c r="BB1331" t="s">
        <v>95</v>
      </c>
      <c r="BC1331" t="s">
        <v>95</v>
      </c>
      <c r="BD1331" t="s">
        <v>95</v>
      </c>
      <c r="BI1331">
        <v>0</v>
      </c>
      <c r="BJ1331" t="s">
        <v>137</v>
      </c>
      <c r="BK1331" t="s">
        <v>138</v>
      </c>
      <c r="BL1331">
        <v>1</v>
      </c>
      <c r="BM1331">
        <v>1</v>
      </c>
      <c r="BN1331">
        <v>0</v>
      </c>
      <c r="BO1331">
        <v>0</v>
      </c>
      <c r="BP1331">
        <v>1</v>
      </c>
      <c r="BQ1331">
        <v>1</v>
      </c>
      <c r="BY1331">
        <v>1471</v>
      </c>
      <c r="CG1331" s="4">
        <v>1</v>
      </c>
      <c r="CH1331" s="4">
        <v>1</v>
      </c>
      <c r="CI1331" s="5">
        <v>0</v>
      </c>
      <c r="CJ1331" s="5">
        <v>0</v>
      </c>
      <c r="CK1331" s="5">
        <v>1</v>
      </c>
      <c r="CL1331" s="5">
        <v>1</v>
      </c>
    </row>
    <row r="1332" spans="1:90" hidden="1" x14ac:dyDescent="0.2">
      <c r="A1332" t="s">
        <v>2202</v>
      </c>
      <c r="B1332" t="s">
        <v>2116</v>
      </c>
      <c r="C1332" t="s">
        <v>745</v>
      </c>
      <c r="D1332">
        <v>2.2999999999999998</v>
      </c>
      <c r="E1332" t="s">
        <v>2203</v>
      </c>
      <c r="F1332" t="s">
        <v>2204</v>
      </c>
      <c r="G1332" t="s">
        <v>2205</v>
      </c>
      <c r="H1332" t="s">
        <v>2119</v>
      </c>
      <c r="I1332">
        <v>0.10238999999999999</v>
      </c>
      <c r="J1332">
        <v>3.5702999999999999E-2</v>
      </c>
      <c r="K1332" s="1">
        <v>2446400</v>
      </c>
      <c r="L1332">
        <v>2003.3</v>
      </c>
      <c r="M1332">
        <v>42.918999999999997</v>
      </c>
      <c r="N1332" s="1">
        <v>118320000</v>
      </c>
      <c r="O1332">
        <v>0.47414000000000001</v>
      </c>
      <c r="P1332">
        <v>1482.6</v>
      </c>
      <c r="Q1332" s="1">
        <v>-4841400000</v>
      </c>
      <c r="R1332">
        <v>0.68449000000000004</v>
      </c>
      <c r="S1332">
        <v>0.65490999999999999</v>
      </c>
      <c r="T1332" s="1">
        <v>17591000</v>
      </c>
      <c r="U1332" s="1">
        <v>14138000</v>
      </c>
      <c r="V1332">
        <v>0.63022</v>
      </c>
      <c r="W1332">
        <v>0.60780999999999996</v>
      </c>
      <c r="X1332" s="1">
        <v>19044000</v>
      </c>
      <c r="Y1332" s="1">
        <v>13917000</v>
      </c>
      <c r="Z1332">
        <v>0.65849999999999997</v>
      </c>
      <c r="AA1332">
        <v>0.63780000000000003</v>
      </c>
      <c r="AB1332" s="1">
        <v>18302000</v>
      </c>
      <c r="AC1332" s="1">
        <v>14110000</v>
      </c>
      <c r="AD1332">
        <v>36</v>
      </c>
      <c r="AE1332">
        <v>36</v>
      </c>
      <c r="AF1332">
        <v>1.0774999999999999</v>
      </c>
      <c r="AG1332">
        <v>0.22927</v>
      </c>
      <c r="AH1332">
        <v>0.84821999999999997</v>
      </c>
      <c r="AI1332">
        <v>36</v>
      </c>
      <c r="AJ1332">
        <v>9</v>
      </c>
      <c r="AK1332">
        <v>35</v>
      </c>
      <c r="AL1332">
        <v>1</v>
      </c>
      <c r="AM1332">
        <v>0</v>
      </c>
      <c r="AN1332">
        <v>0</v>
      </c>
      <c r="AO1332">
        <v>0.96194000000000002</v>
      </c>
      <c r="AP1332">
        <v>0</v>
      </c>
      <c r="AQ1332">
        <v>0</v>
      </c>
      <c r="AR1332" t="s">
        <v>94</v>
      </c>
      <c r="AS1332" t="s">
        <v>95</v>
      </c>
      <c r="AT1332" t="s">
        <v>95</v>
      </c>
      <c r="AU1332" t="s">
        <v>95</v>
      </c>
      <c r="AV1332" t="s">
        <v>95</v>
      </c>
      <c r="AW1332" t="s">
        <v>95</v>
      </c>
      <c r="AX1332" t="s">
        <v>95</v>
      </c>
      <c r="AY1332" t="s">
        <v>95</v>
      </c>
      <c r="AZ1332" t="s">
        <v>95</v>
      </c>
      <c r="BA1332" t="s">
        <v>94</v>
      </c>
      <c r="BB1332" t="s">
        <v>95</v>
      </c>
      <c r="BC1332" t="s">
        <v>94</v>
      </c>
      <c r="BD1332" t="s">
        <v>95</v>
      </c>
      <c r="BE1332">
        <v>2</v>
      </c>
      <c r="BI1332">
        <v>0</v>
      </c>
      <c r="BL1332">
        <v>1</v>
      </c>
      <c r="BM1332">
        <v>1</v>
      </c>
      <c r="BN1332">
        <v>0</v>
      </c>
      <c r="BO1332">
        <v>0</v>
      </c>
      <c r="BP1332">
        <v>0</v>
      </c>
      <c r="BQ1332">
        <v>1</v>
      </c>
      <c r="BY1332">
        <v>1472</v>
      </c>
      <c r="CG1332" s="4">
        <v>1</v>
      </c>
      <c r="CH1332" s="4">
        <v>1</v>
      </c>
      <c r="CI1332" s="5">
        <v>0</v>
      </c>
      <c r="CJ1332" s="5">
        <v>0</v>
      </c>
      <c r="CK1332" s="5">
        <v>0</v>
      </c>
      <c r="CL1332" s="5">
        <v>1</v>
      </c>
    </row>
    <row r="1333" spans="1:90" hidden="1" x14ac:dyDescent="0.2">
      <c r="A1333" t="s">
        <v>2206</v>
      </c>
      <c r="B1333" t="s">
        <v>2116</v>
      </c>
      <c r="C1333" t="s">
        <v>745</v>
      </c>
      <c r="D1333">
        <v>2.2999999999999998</v>
      </c>
      <c r="E1333" t="s">
        <v>2203</v>
      </c>
      <c r="F1333" t="s">
        <v>2207</v>
      </c>
      <c r="G1333" t="s">
        <v>2205</v>
      </c>
      <c r="H1333" t="s">
        <v>2119</v>
      </c>
      <c r="I1333">
        <v>1.482</v>
      </c>
      <c r="J1333">
        <v>5.9321E-3</v>
      </c>
      <c r="K1333" s="1">
        <v>288230</v>
      </c>
      <c r="L1333">
        <v>1991.6</v>
      </c>
      <c r="M1333">
        <v>2.9651999999999998</v>
      </c>
      <c r="N1333" s="1">
        <v>52746000</v>
      </c>
      <c r="O1333">
        <v>5634.4</v>
      </c>
      <c r="P1333">
        <v>483.67</v>
      </c>
      <c r="Q1333" s="1">
        <v>-531010000</v>
      </c>
      <c r="R1333">
        <v>0.26669999999999999</v>
      </c>
      <c r="S1333">
        <v>0.19794999999999999</v>
      </c>
      <c r="T1333" s="1">
        <v>23556000</v>
      </c>
      <c r="U1333" s="1">
        <v>18195000</v>
      </c>
      <c r="V1333">
        <v>1.1424E-2</v>
      </c>
      <c r="W1333">
        <v>-4.8488999999999997E-2</v>
      </c>
      <c r="X1333" s="1">
        <v>27350000</v>
      </c>
      <c r="Y1333" s="1">
        <v>22306000</v>
      </c>
      <c r="Z1333">
        <v>1.1847999999999999E-2</v>
      </c>
      <c r="AA1333">
        <v>-4.8039999999999999E-2</v>
      </c>
      <c r="AB1333" s="1">
        <v>27344000</v>
      </c>
      <c r="AC1333" s="1">
        <v>22302000</v>
      </c>
      <c r="AD1333">
        <v>36</v>
      </c>
      <c r="AE1333">
        <v>36</v>
      </c>
      <c r="AF1333">
        <v>2.2345000000000002</v>
      </c>
      <c r="AG1333">
        <v>5.2638999999999998E-2</v>
      </c>
      <c r="AH1333">
        <v>2.1819000000000002</v>
      </c>
      <c r="AI1333">
        <v>36</v>
      </c>
      <c r="AJ1333">
        <v>28</v>
      </c>
      <c r="AK1333">
        <v>35</v>
      </c>
      <c r="AL1333">
        <v>1</v>
      </c>
      <c r="AM1333">
        <v>0</v>
      </c>
      <c r="AN1333">
        <v>1</v>
      </c>
      <c r="AO1333">
        <v>0.92323999999999995</v>
      </c>
      <c r="AP1333">
        <v>0</v>
      </c>
      <c r="AQ1333">
        <v>0</v>
      </c>
      <c r="AR1333" t="s">
        <v>96</v>
      </c>
      <c r="AS1333" t="s">
        <v>95</v>
      </c>
      <c r="AT1333" t="s">
        <v>95</v>
      </c>
      <c r="AU1333" t="s">
        <v>95</v>
      </c>
      <c r="AV1333" t="s">
        <v>95</v>
      </c>
      <c r="AW1333" t="s">
        <v>95</v>
      </c>
      <c r="AX1333" t="s">
        <v>95</v>
      </c>
      <c r="AY1333" t="s">
        <v>95</v>
      </c>
      <c r="AZ1333" t="s">
        <v>94</v>
      </c>
      <c r="BA1333" t="s">
        <v>96</v>
      </c>
      <c r="BB1333" t="s">
        <v>94</v>
      </c>
      <c r="BC1333" t="s">
        <v>96</v>
      </c>
      <c r="BD1333" t="s">
        <v>94</v>
      </c>
      <c r="BE1333">
        <v>4</v>
      </c>
      <c r="BG1333" t="s">
        <v>383</v>
      </c>
      <c r="BH1333" t="s">
        <v>1925</v>
      </c>
      <c r="BI1333">
        <v>0</v>
      </c>
      <c r="BL1333">
        <v>0</v>
      </c>
      <c r="BM1333">
        <v>1</v>
      </c>
      <c r="BN1333">
        <v>0</v>
      </c>
      <c r="BO1333">
        <v>0</v>
      </c>
      <c r="BP1333">
        <v>0</v>
      </c>
      <c r="BQ1333">
        <v>0</v>
      </c>
      <c r="BY1333">
        <v>1473</v>
      </c>
      <c r="CG1333" s="4">
        <v>0</v>
      </c>
      <c r="CH1333" s="4">
        <v>1</v>
      </c>
      <c r="CI1333" s="5">
        <v>0</v>
      </c>
      <c r="CJ1333" s="5">
        <v>0</v>
      </c>
      <c r="CK1333" s="5">
        <v>0</v>
      </c>
      <c r="CL1333" s="5">
        <v>0</v>
      </c>
    </row>
    <row r="1334" spans="1:90" hidden="1" x14ac:dyDescent="0.2">
      <c r="A1334" t="s">
        <v>2208</v>
      </c>
      <c r="B1334" t="s">
        <v>2116</v>
      </c>
      <c r="C1334" t="s">
        <v>745</v>
      </c>
      <c r="D1334">
        <v>3.5</v>
      </c>
      <c r="E1334" t="s">
        <v>317</v>
      </c>
      <c r="F1334" t="s">
        <v>2131</v>
      </c>
      <c r="G1334" t="s">
        <v>319</v>
      </c>
      <c r="H1334" t="s">
        <v>2119</v>
      </c>
      <c r="I1334">
        <v>0.70291000000000003</v>
      </c>
      <c r="J1334">
        <v>0.21460000000000001</v>
      </c>
      <c r="K1334">
        <v>4.3215000000000003E-2</v>
      </c>
      <c r="L1334">
        <v>2018.8</v>
      </c>
      <c r="M1334">
        <v>6.2518000000000002</v>
      </c>
      <c r="N1334">
        <v>3.0583</v>
      </c>
      <c r="O1334">
        <v>6.2995000000000001</v>
      </c>
      <c r="P1334">
        <v>2026.5</v>
      </c>
      <c r="Q1334">
        <v>-86.138000000000005</v>
      </c>
      <c r="R1334">
        <v>0.97692000000000001</v>
      </c>
      <c r="S1334">
        <v>0.97523000000000004</v>
      </c>
      <c r="T1334">
        <v>0.13317999999999999</v>
      </c>
      <c r="U1334">
        <v>5.7026E-2</v>
      </c>
      <c r="V1334">
        <v>0.91732000000000002</v>
      </c>
      <c r="W1334">
        <v>0.91337999999999997</v>
      </c>
      <c r="X1334">
        <v>0.25205</v>
      </c>
      <c r="Y1334">
        <v>0.13789999999999999</v>
      </c>
      <c r="Z1334">
        <v>0.40993000000000002</v>
      </c>
      <c r="AA1334">
        <v>0.38183</v>
      </c>
      <c r="AB1334">
        <v>0.67335999999999996</v>
      </c>
      <c r="AC1334">
        <v>0.52293000000000001</v>
      </c>
      <c r="AD1334">
        <v>45</v>
      </c>
      <c r="AE1334">
        <v>8</v>
      </c>
      <c r="AF1334">
        <v>0.98094000000000003</v>
      </c>
      <c r="AG1334">
        <v>0.32697999999999999</v>
      </c>
      <c r="AH1334">
        <v>0.65395999999999999</v>
      </c>
      <c r="AI1334">
        <v>8</v>
      </c>
      <c r="AJ1334">
        <v>2</v>
      </c>
      <c r="AK1334">
        <v>7</v>
      </c>
      <c r="AL1334">
        <v>1</v>
      </c>
      <c r="AM1334">
        <v>0</v>
      </c>
      <c r="AN1334">
        <v>0</v>
      </c>
      <c r="AO1334">
        <v>0.85365999999999997</v>
      </c>
      <c r="AP1334">
        <v>0</v>
      </c>
      <c r="AQ1334">
        <v>1</v>
      </c>
      <c r="AR1334" t="s">
        <v>95</v>
      </c>
      <c r="AS1334" t="s">
        <v>95</v>
      </c>
      <c r="AT1334" t="s">
        <v>95</v>
      </c>
      <c r="AU1334" t="s">
        <v>95</v>
      </c>
      <c r="AV1334" t="s">
        <v>95</v>
      </c>
      <c r="AW1334" t="s">
        <v>95</v>
      </c>
      <c r="AX1334" t="s">
        <v>95</v>
      </c>
      <c r="AY1334" t="s">
        <v>95</v>
      </c>
      <c r="AZ1334" t="s">
        <v>95</v>
      </c>
      <c r="BA1334" t="s">
        <v>95</v>
      </c>
      <c r="BB1334" t="s">
        <v>95</v>
      </c>
      <c r="BC1334" t="s">
        <v>95</v>
      </c>
      <c r="BD1334" t="s">
        <v>95</v>
      </c>
      <c r="BI1334">
        <v>0</v>
      </c>
      <c r="BJ1334" t="s">
        <v>137</v>
      </c>
      <c r="BK1334" t="s">
        <v>133</v>
      </c>
      <c r="BL1334">
        <v>1</v>
      </c>
      <c r="BM1334">
        <v>1</v>
      </c>
      <c r="BN1334">
        <v>0</v>
      </c>
      <c r="BO1334">
        <v>0</v>
      </c>
      <c r="BP1334">
        <v>0</v>
      </c>
      <c r="BQ1334">
        <v>1</v>
      </c>
      <c r="BY1334">
        <v>1474</v>
      </c>
      <c r="CG1334" s="4">
        <v>1</v>
      </c>
      <c r="CH1334" s="4">
        <v>1</v>
      </c>
      <c r="CI1334" s="5">
        <v>0</v>
      </c>
      <c r="CJ1334" s="5">
        <v>0</v>
      </c>
      <c r="CK1334" s="5">
        <v>0</v>
      </c>
      <c r="CL1334" s="5">
        <v>1</v>
      </c>
    </row>
    <row r="1335" spans="1:90" hidden="1" x14ac:dyDescent="0.2">
      <c r="A1335" t="s">
        <v>2209</v>
      </c>
      <c r="B1335" t="s">
        <v>2116</v>
      </c>
      <c r="C1335" t="s">
        <v>745</v>
      </c>
      <c r="D1335">
        <v>3.5</v>
      </c>
      <c r="E1335" t="s">
        <v>317</v>
      </c>
      <c r="F1335" t="s">
        <v>2135</v>
      </c>
      <c r="G1335" t="s">
        <v>322</v>
      </c>
      <c r="H1335" t="s">
        <v>2119</v>
      </c>
      <c r="I1335">
        <v>43.616</v>
      </c>
      <c r="J1335">
        <v>1.6490999999999999E-3</v>
      </c>
      <c r="K1335">
        <v>6.8510999999999997E-3</v>
      </c>
      <c r="L1335">
        <v>2016.2</v>
      </c>
      <c r="M1335">
        <v>0.10075000000000001</v>
      </c>
      <c r="N1335">
        <v>0.375</v>
      </c>
      <c r="O1335">
        <v>1554.9</v>
      </c>
      <c r="P1335" s="1">
        <v>157470</v>
      </c>
      <c r="Q1335">
        <v>-13.648999999999999</v>
      </c>
      <c r="R1335">
        <v>0.33035999999999999</v>
      </c>
      <c r="S1335">
        <v>0.28136</v>
      </c>
      <c r="T1335">
        <v>0.20412</v>
      </c>
      <c r="U1335">
        <v>8.3334000000000005E-2</v>
      </c>
      <c r="V1335">
        <v>-7.1429000000000006E-2</v>
      </c>
      <c r="W1335">
        <v>-0.12245</v>
      </c>
      <c r="X1335">
        <v>0.25819999999999999</v>
      </c>
      <c r="Y1335">
        <v>6.6667000000000004E-2</v>
      </c>
      <c r="Z1335">
        <v>0.12723999999999999</v>
      </c>
      <c r="AA1335">
        <v>8.5675000000000001E-2</v>
      </c>
      <c r="AB1335">
        <v>0.23304</v>
      </c>
      <c r="AC1335">
        <v>0.13342999999999999</v>
      </c>
      <c r="AD1335">
        <v>45</v>
      </c>
      <c r="AE1335">
        <v>3</v>
      </c>
      <c r="AF1335">
        <v>2.6667000000000001</v>
      </c>
      <c r="AG1335">
        <v>2.6667000000000001</v>
      </c>
      <c r="AH1335">
        <v>0</v>
      </c>
      <c r="AI1335">
        <v>6</v>
      </c>
      <c r="AJ1335">
        <v>5</v>
      </c>
      <c r="AK1335">
        <v>5</v>
      </c>
      <c r="AL1335">
        <v>0</v>
      </c>
      <c r="AM1335">
        <v>0</v>
      </c>
      <c r="AN1335">
        <v>1</v>
      </c>
      <c r="AO1335">
        <v>0</v>
      </c>
      <c r="AP1335">
        <v>1</v>
      </c>
      <c r="AQ1335">
        <v>1</v>
      </c>
      <c r="AR1335" t="s">
        <v>94</v>
      </c>
      <c r="AS1335" t="s">
        <v>96</v>
      </c>
      <c r="AT1335" t="s">
        <v>94</v>
      </c>
      <c r="AU1335" t="s">
        <v>94</v>
      </c>
      <c r="AV1335" t="s">
        <v>94</v>
      </c>
      <c r="AW1335" t="s">
        <v>94</v>
      </c>
      <c r="AX1335" t="s">
        <v>94</v>
      </c>
      <c r="AY1335" t="s">
        <v>94</v>
      </c>
      <c r="AZ1335" t="s">
        <v>94</v>
      </c>
      <c r="BA1335" t="s">
        <v>96</v>
      </c>
      <c r="BB1335" t="s">
        <v>96</v>
      </c>
      <c r="BC1335" t="s">
        <v>96</v>
      </c>
      <c r="BD1335" t="s">
        <v>96</v>
      </c>
      <c r="BI1335">
        <v>0</v>
      </c>
      <c r="BJ1335" t="s">
        <v>132</v>
      </c>
      <c r="BK1335" t="s">
        <v>133</v>
      </c>
      <c r="BL1335">
        <v>0</v>
      </c>
      <c r="BM1335">
        <v>1</v>
      </c>
      <c r="BN1335">
        <v>0</v>
      </c>
      <c r="BO1335">
        <v>0</v>
      </c>
      <c r="BP1335">
        <v>0</v>
      </c>
      <c r="BQ1335">
        <v>0</v>
      </c>
      <c r="BY1335">
        <v>1475</v>
      </c>
      <c r="CG1335" s="4">
        <v>0</v>
      </c>
      <c r="CH1335" s="4">
        <v>1</v>
      </c>
      <c r="CI1335" s="5">
        <v>0</v>
      </c>
      <c r="CJ1335" s="5">
        <v>0</v>
      </c>
      <c r="CK1335" s="5">
        <v>0</v>
      </c>
      <c r="CL1335" s="5">
        <v>0</v>
      </c>
    </row>
    <row r="1336" spans="1:90" hidden="1" x14ac:dyDescent="0.2">
      <c r="A1336" t="s">
        <v>2210</v>
      </c>
      <c r="B1336" t="s">
        <v>2116</v>
      </c>
      <c r="C1336" t="s">
        <v>745</v>
      </c>
      <c r="D1336">
        <v>3.5</v>
      </c>
      <c r="E1336" t="s">
        <v>317</v>
      </c>
      <c r="F1336" t="s">
        <v>2139</v>
      </c>
      <c r="G1336" t="s">
        <v>326</v>
      </c>
      <c r="H1336" t="s">
        <v>2119</v>
      </c>
      <c r="I1336">
        <v>0.29036000000000001</v>
      </c>
      <c r="J1336">
        <v>0.10112</v>
      </c>
      <c r="K1336">
        <v>6.4558999999999997E-3</v>
      </c>
      <c r="L1336">
        <v>2015.1</v>
      </c>
      <c r="M1336">
        <v>15.134</v>
      </c>
      <c r="N1336">
        <v>0.32018999999999997</v>
      </c>
      <c r="O1336">
        <v>4.8582999999999998</v>
      </c>
      <c r="P1336">
        <v>2050.6</v>
      </c>
      <c r="Q1336">
        <v>-12.858000000000001</v>
      </c>
      <c r="R1336">
        <v>9.5033999999999993E-2</v>
      </c>
      <c r="S1336">
        <v>2.8816999999999999E-2</v>
      </c>
      <c r="T1336">
        <v>0.31069000000000002</v>
      </c>
      <c r="U1336">
        <v>0.11813</v>
      </c>
      <c r="V1336">
        <v>8.2692000000000002E-2</v>
      </c>
      <c r="W1336">
        <v>3.9010000000000003E-2</v>
      </c>
      <c r="X1336">
        <v>0.31280000000000002</v>
      </c>
      <c r="Y1336">
        <v>0.12656999999999999</v>
      </c>
      <c r="Z1336">
        <v>6.5904000000000004E-2</v>
      </c>
      <c r="AA1336">
        <v>2.1423000000000001E-2</v>
      </c>
      <c r="AB1336">
        <v>0.31564999999999999</v>
      </c>
      <c r="AC1336">
        <v>0.14005999999999999</v>
      </c>
      <c r="AD1336">
        <v>45</v>
      </c>
      <c r="AE1336">
        <v>2</v>
      </c>
      <c r="AF1336">
        <v>6.2462999999999997</v>
      </c>
      <c r="AG1336">
        <v>3.1232000000000002</v>
      </c>
      <c r="AH1336">
        <v>3.1232000000000002</v>
      </c>
      <c r="AI1336">
        <v>9</v>
      </c>
      <c r="AJ1336">
        <v>0</v>
      </c>
      <c r="AK1336">
        <v>8</v>
      </c>
      <c r="AL1336">
        <v>0</v>
      </c>
      <c r="AM1336">
        <v>0</v>
      </c>
      <c r="AN1336">
        <v>1</v>
      </c>
      <c r="AO1336">
        <v>0</v>
      </c>
      <c r="AP1336">
        <v>0</v>
      </c>
      <c r="AQ1336">
        <v>1</v>
      </c>
      <c r="AR1336" t="s">
        <v>96</v>
      </c>
      <c r="AS1336" t="s">
        <v>96</v>
      </c>
      <c r="AT1336" t="s">
        <v>94</v>
      </c>
      <c r="AU1336" t="s">
        <v>94</v>
      </c>
      <c r="AV1336" t="s">
        <v>94</v>
      </c>
      <c r="AW1336" t="s">
        <v>94</v>
      </c>
      <c r="AX1336" t="s">
        <v>94</v>
      </c>
      <c r="AY1336" t="s">
        <v>95</v>
      </c>
      <c r="AZ1336" t="s">
        <v>94</v>
      </c>
      <c r="BA1336" t="s">
        <v>96</v>
      </c>
      <c r="BB1336" t="s">
        <v>96</v>
      </c>
      <c r="BC1336" t="s">
        <v>96</v>
      </c>
      <c r="BD1336" t="s">
        <v>96</v>
      </c>
      <c r="BI1336">
        <v>0</v>
      </c>
      <c r="BJ1336" t="s">
        <v>132</v>
      </c>
      <c r="BK1336" t="s">
        <v>133</v>
      </c>
      <c r="BL1336">
        <v>0</v>
      </c>
      <c r="BM1336">
        <v>1</v>
      </c>
      <c r="BN1336">
        <v>0</v>
      </c>
      <c r="BO1336">
        <v>0</v>
      </c>
      <c r="BP1336">
        <v>0</v>
      </c>
      <c r="BQ1336">
        <v>0</v>
      </c>
      <c r="BY1336">
        <v>1476</v>
      </c>
      <c r="CG1336" s="4">
        <v>0</v>
      </c>
      <c r="CH1336" s="4">
        <v>1</v>
      </c>
      <c r="CI1336" s="5">
        <v>0</v>
      </c>
      <c r="CJ1336" s="5">
        <v>0</v>
      </c>
      <c r="CK1336" s="5">
        <v>0</v>
      </c>
      <c r="CL1336" s="5">
        <v>0</v>
      </c>
    </row>
    <row r="1337" spans="1:90" hidden="1" x14ac:dyDescent="0.2">
      <c r="A1337" t="s">
        <v>2211</v>
      </c>
      <c r="B1337" t="s">
        <v>2116</v>
      </c>
      <c r="C1337" t="s">
        <v>745</v>
      </c>
      <c r="D1337">
        <v>3.5</v>
      </c>
      <c r="E1337" t="s">
        <v>317</v>
      </c>
      <c r="F1337" t="s">
        <v>2143</v>
      </c>
      <c r="G1337" t="s">
        <v>329</v>
      </c>
      <c r="H1337" t="s">
        <v>2119</v>
      </c>
      <c r="I1337">
        <v>29.195</v>
      </c>
      <c r="J1337">
        <v>1.3975000000000001E-3</v>
      </c>
      <c r="K1337">
        <v>4.2439000000000001E-3</v>
      </c>
      <c r="L1337">
        <v>2012.3</v>
      </c>
      <c r="M1337">
        <v>0.15051999999999999</v>
      </c>
      <c r="N1337">
        <v>0.21243000000000001</v>
      </c>
      <c r="O1337">
        <v>1555</v>
      </c>
      <c r="P1337" s="1">
        <v>157460</v>
      </c>
      <c r="Q1337">
        <v>-8.4395000000000007</v>
      </c>
      <c r="R1337">
        <v>9.3662999999999996E-2</v>
      </c>
      <c r="S1337">
        <v>2.7345000000000001E-2</v>
      </c>
      <c r="T1337">
        <v>0.29222999999999999</v>
      </c>
      <c r="U1337">
        <v>9.4414999999999999E-2</v>
      </c>
      <c r="V1337">
        <v>-3.4058999999999999E-2</v>
      </c>
      <c r="W1337">
        <v>-8.3299999999999999E-2</v>
      </c>
      <c r="X1337">
        <v>0.31213999999999997</v>
      </c>
      <c r="Y1337">
        <v>5.6648999999999998E-2</v>
      </c>
      <c r="Z1337">
        <v>3.2240999999999999E-2</v>
      </c>
      <c r="AA1337">
        <v>-1.3842999999999999E-2</v>
      </c>
      <c r="AB1337">
        <v>0.30196000000000001</v>
      </c>
      <c r="AC1337">
        <v>0.1105</v>
      </c>
      <c r="AD1337">
        <v>45</v>
      </c>
      <c r="AE1337">
        <v>2</v>
      </c>
      <c r="AF1337">
        <v>9.5464000000000002</v>
      </c>
      <c r="AG1337">
        <v>2.4535999999999998</v>
      </c>
      <c r="AH1337">
        <v>7.0928000000000004</v>
      </c>
      <c r="AI1337">
        <v>9</v>
      </c>
      <c r="AJ1337">
        <v>8</v>
      </c>
      <c r="AK1337">
        <v>0</v>
      </c>
      <c r="AL1337">
        <v>0</v>
      </c>
      <c r="AM1337">
        <v>0</v>
      </c>
      <c r="AN1337">
        <v>1</v>
      </c>
      <c r="AO1337">
        <v>0</v>
      </c>
      <c r="AP1337">
        <v>0</v>
      </c>
      <c r="AQ1337">
        <v>1</v>
      </c>
      <c r="AR1337" t="s">
        <v>96</v>
      </c>
      <c r="AS1337" t="s">
        <v>96</v>
      </c>
      <c r="AT1337" t="s">
        <v>94</v>
      </c>
      <c r="AU1337" t="s">
        <v>94</v>
      </c>
      <c r="AV1337" t="s">
        <v>94</v>
      </c>
      <c r="AW1337" t="s">
        <v>94</v>
      </c>
      <c r="AX1337" t="s">
        <v>94</v>
      </c>
      <c r="AY1337" t="s">
        <v>95</v>
      </c>
      <c r="AZ1337" t="s">
        <v>94</v>
      </c>
      <c r="BA1337" t="s">
        <v>96</v>
      </c>
      <c r="BB1337" t="s">
        <v>96</v>
      </c>
      <c r="BC1337" t="s">
        <v>96</v>
      </c>
      <c r="BD1337" t="s">
        <v>96</v>
      </c>
      <c r="BI1337">
        <v>0</v>
      </c>
      <c r="BJ1337" t="s">
        <v>132</v>
      </c>
      <c r="BK1337" t="s">
        <v>133</v>
      </c>
      <c r="BL1337">
        <v>0</v>
      </c>
      <c r="BM1337">
        <v>1</v>
      </c>
      <c r="BN1337">
        <v>0</v>
      </c>
      <c r="BO1337">
        <v>0</v>
      </c>
      <c r="BP1337">
        <v>0</v>
      </c>
      <c r="BQ1337">
        <v>0</v>
      </c>
      <c r="BY1337">
        <v>1477</v>
      </c>
      <c r="CG1337" s="4">
        <v>0</v>
      </c>
      <c r="CH1337" s="4">
        <v>1</v>
      </c>
      <c r="CI1337" s="5">
        <v>0</v>
      </c>
      <c r="CJ1337" s="5">
        <v>0</v>
      </c>
      <c r="CK1337" s="5">
        <v>0</v>
      </c>
      <c r="CL1337" s="5">
        <v>0</v>
      </c>
    </row>
    <row r="1338" spans="1:90" hidden="1" x14ac:dyDescent="0.2">
      <c r="A1338" t="s">
        <v>2212</v>
      </c>
      <c r="B1338" t="s">
        <v>2116</v>
      </c>
      <c r="C1338" t="s">
        <v>745</v>
      </c>
      <c r="D1338">
        <v>3.5</v>
      </c>
      <c r="E1338" t="s">
        <v>317</v>
      </c>
      <c r="F1338" t="s">
        <v>2147</v>
      </c>
      <c r="G1338" t="s">
        <v>329</v>
      </c>
      <c r="H1338" t="s">
        <v>2119</v>
      </c>
      <c r="I1338">
        <v>29.195</v>
      </c>
      <c r="J1338">
        <v>1.3975000000000001E-3</v>
      </c>
      <c r="K1338">
        <v>4.2439000000000001E-3</v>
      </c>
      <c r="L1338">
        <v>2012.3</v>
      </c>
      <c r="M1338">
        <v>0.15051999999999999</v>
      </c>
      <c r="N1338">
        <v>0.21243000000000001</v>
      </c>
      <c r="O1338">
        <v>1555</v>
      </c>
      <c r="P1338" s="1">
        <v>157460</v>
      </c>
      <c r="Q1338">
        <v>-8.4395000000000007</v>
      </c>
      <c r="R1338">
        <v>9.3662999999999996E-2</v>
      </c>
      <c r="S1338">
        <v>2.7345000000000001E-2</v>
      </c>
      <c r="T1338">
        <v>0.29222999999999999</v>
      </c>
      <c r="U1338">
        <v>9.4414999999999999E-2</v>
      </c>
      <c r="V1338">
        <v>-3.4058999999999999E-2</v>
      </c>
      <c r="W1338">
        <v>-8.3299999999999999E-2</v>
      </c>
      <c r="X1338">
        <v>0.31213999999999997</v>
      </c>
      <c r="Y1338">
        <v>5.6648999999999998E-2</v>
      </c>
      <c r="Z1338">
        <v>3.2240999999999999E-2</v>
      </c>
      <c r="AA1338">
        <v>-1.3842999999999999E-2</v>
      </c>
      <c r="AB1338">
        <v>0.30196000000000001</v>
      </c>
      <c r="AC1338">
        <v>0.1105</v>
      </c>
      <c r="AD1338">
        <v>45</v>
      </c>
      <c r="AE1338">
        <v>2</v>
      </c>
      <c r="AF1338">
        <v>9.5464000000000002</v>
      </c>
      <c r="AG1338">
        <v>2.4535999999999998</v>
      </c>
      <c r="AH1338">
        <v>7.0928000000000004</v>
      </c>
      <c r="AI1338">
        <v>9</v>
      </c>
      <c r="AJ1338">
        <v>8</v>
      </c>
      <c r="AK1338">
        <v>0</v>
      </c>
      <c r="AL1338">
        <v>0</v>
      </c>
      <c r="AM1338">
        <v>0</v>
      </c>
      <c r="AN1338">
        <v>1</v>
      </c>
      <c r="AO1338">
        <v>0</v>
      </c>
      <c r="AP1338">
        <v>0</v>
      </c>
      <c r="AQ1338">
        <v>1</v>
      </c>
      <c r="AR1338" t="s">
        <v>96</v>
      </c>
      <c r="AS1338" t="s">
        <v>96</v>
      </c>
      <c r="AT1338" t="s">
        <v>94</v>
      </c>
      <c r="AU1338" t="s">
        <v>94</v>
      </c>
      <c r="AV1338" t="s">
        <v>94</v>
      </c>
      <c r="AW1338" t="s">
        <v>94</v>
      </c>
      <c r="AX1338" t="s">
        <v>94</v>
      </c>
      <c r="AY1338" t="s">
        <v>95</v>
      </c>
      <c r="AZ1338" t="s">
        <v>94</v>
      </c>
      <c r="BA1338" t="s">
        <v>96</v>
      </c>
      <c r="BB1338" t="s">
        <v>96</v>
      </c>
      <c r="BC1338" t="s">
        <v>96</v>
      </c>
      <c r="BD1338" t="s">
        <v>96</v>
      </c>
      <c r="BI1338">
        <v>0</v>
      </c>
      <c r="BJ1338" t="s">
        <v>132</v>
      </c>
      <c r="BK1338" t="s">
        <v>133</v>
      </c>
      <c r="BL1338">
        <v>0</v>
      </c>
      <c r="BM1338">
        <v>1</v>
      </c>
      <c r="BN1338">
        <v>0</v>
      </c>
      <c r="BO1338">
        <v>0</v>
      </c>
      <c r="BP1338">
        <v>0</v>
      </c>
      <c r="BQ1338">
        <v>0</v>
      </c>
      <c r="BY1338">
        <v>1478</v>
      </c>
      <c r="CG1338" s="4">
        <v>0</v>
      </c>
      <c r="CH1338" s="4">
        <v>1</v>
      </c>
      <c r="CI1338" s="5">
        <v>0</v>
      </c>
      <c r="CJ1338" s="5">
        <v>0</v>
      </c>
      <c r="CK1338" s="5">
        <v>0</v>
      </c>
      <c r="CL1338" s="5">
        <v>0</v>
      </c>
    </row>
    <row r="1339" spans="1:90" hidden="1" x14ac:dyDescent="0.2">
      <c r="A1339" t="s">
        <v>2213</v>
      </c>
      <c r="B1339" t="s">
        <v>2116</v>
      </c>
      <c r="C1339" t="s">
        <v>745</v>
      </c>
      <c r="D1339">
        <v>3.5</v>
      </c>
      <c r="E1339" t="s">
        <v>317</v>
      </c>
      <c r="F1339" t="s">
        <v>2151</v>
      </c>
      <c r="G1339" t="s">
        <v>326</v>
      </c>
      <c r="H1339" t="s">
        <v>2119</v>
      </c>
      <c r="I1339">
        <v>0.29036000000000001</v>
      </c>
      <c r="J1339">
        <v>0.10112</v>
      </c>
      <c r="K1339">
        <v>6.4558999999999997E-3</v>
      </c>
      <c r="L1339">
        <v>2015.1</v>
      </c>
      <c r="M1339">
        <v>15.134</v>
      </c>
      <c r="N1339">
        <v>0.32018999999999997</v>
      </c>
      <c r="O1339">
        <v>4.8582999999999998</v>
      </c>
      <c r="P1339">
        <v>2050.6</v>
      </c>
      <c r="Q1339">
        <v>-12.858000000000001</v>
      </c>
      <c r="R1339">
        <v>9.5033999999999993E-2</v>
      </c>
      <c r="S1339">
        <v>2.8816999999999999E-2</v>
      </c>
      <c r="T1339">
        <v>0.31069000000000002</v>
      </c>
      <c r="U1339">
        <v>0.11813</v>
      </c>
      <c r="V1339">
        <v>8.2692000000000002E-2</v>
      </c>
      <c r="W1339">
        <v>3.9010000000000003E-2</v>
      </c>
      <c r="X1339">
        <v>0.31280000000000002</v>
      </c>
      <c r="Y1339">
        <v>0.12656999999999999</v>
      </c>
      <c r="Z1339">
        <v>6.5904000000000004E-2</v>
      </c>
      <c r="AA1339">
        <v>2.1423000000000001E-2</v>
      </c>
      <c r="AB1339">
        <v>0.31564999999999999</v>
      </c>
      <c r="AC1339">
        <v>0.14005999999999999</v>
      </c>
      <c r="AD1339">
        <v>45</v>
      </c>
      <c r="AE1339">
        <v>2</v>
      </c>
      <c r="AF1339">
        <v>6.2462999999999997</v>
      </c>
      <c r="AG1339">
        <v>3.1232000000000002</v>
      </c>
      <c r="AH1339">
        <v>3.1232000000000002</v>
      </c>
      <c r="AI1339">
        <v>9</v>
      </c>
      <c r="AJ1339">
        <v>0</v>
      </c>
      <c r="AK1339">
        <v>8</v>
      </c>
      <c r="AL1339">
        <v>0</v>
      </c>
      <c r="AM1339">
        <v>0</v>
      </c>
      <c r="AN1339">
        <v>1</v>
      </c>
      <c r="AO1339">
        <v>0</v>
      </c>
      <c r="AP1339">
        <v>0</v>
      </c>
      <c r="AQ1339">
        <v>1</v>
      </c>
      <c r="AR1339" t="s">
        <v>96</v>
      </c>
      <c r="AS1339" t="s">
        <v>96</v>
      </c>
      <c r="AT1339" t="s">
        <v>94</v>
      </c>
      <c r="AU1339" t="s">
        <v>94</v>
      </c>
      <c r="AV1339" t="s">
        <v>94</v>
      </c>
      <c r="AW1339" t="s">
        <v>94</v>
      </c>
      <c r="AX1339" t="s">
        <v>94</v>
      </c>
      <c r="AY1339" t="s">
        <v>95</v>
      </c>
      <c r="AZ1339" t="s">
        <v>94</v>
      </c>
      <c r="BA1339" t="s">
        <v>96</v>
      </c>
      <c r="BB1339" t="s">
        <v>96</v>
      </c>
      <c r="BC1339" t="s">
        <v>96</v>
      </c>
      <c r="BD1339" t="s">
        <v>96</v>
      </c>
      <c r="BI1339">
        <v>0</v>
      </c>
      <c r="BJ1339" t="s">
        <v>132</v>
      </c>
      <c r="BK1339" t="s">
        <v>133</v>
      </c>
      <c r="BL1339">
        <v>0</v>
      </c>
      <c r="BM1339">
        <v>1</v>
      </c>
      <c r="BN1339">
        <v>0</v>
      </c>
      <c r="BO1339">
        <v>0</v>
      </c>
      <c r="BP1339">
        <v>0</v>
      </c>
      <c r="BQ1339">
        <v>0</v>
      </c>
      <c r="BY1339">
        <v>1479</v>
      </c>
      <c r="CG1339" s="4">
        <v>0</v>
      </c>
      <c r="CH1339" s="4">
        <v>1</v>
      </c>
      <c r="CI1339" s="5">
        <v>0</v>
      </c>
      <c r="CJ1339" s="5">
        <v>0</v>
      </c>
      <c r="CK1339" s="5">
        <v>0</v>
      </c>
      <c r="CL1339" s="5">
        <v>0</v>
      </c>
    </row>
    <row r="1340" spans="1:90" hidden="1" x14ac:dyDescent="0.2">
      <c r="A1340" t="s">
        <v>2214</v>
      </c>
      <c r="B1340" t="s">
        <v>2116</v>
      </c>
      <c r="C1340" t="s">
        <v>745</v>
      </c>
      <c r="D1340">
        <v>3.5</v>
      </c>
      <c r="E1340" t="s">
        <v>317</v>
      </c>
      <c r="F1340" t="s">
        <v>2157</v>
      </c>
      <c r="G1340" t="s">
        <v>336</v>
      </c>
      <c r="H1340" t="s">
        <v>2119</v>
      </c>
      <c r="I1340">
        <v>0.57387999999999995</v>
      </c>
      <c r="J1340">
        <v>0.31319999999999998</v>
      </c>
      <c r="K1340">
        <v>0.16639999999999999</v>
      </c>
      <c r="L1340">
        <v>2021.9</v>
      </c>
      <c r="M1340">
        <v>7.6574999999999998</v>
      </c>
      <c r="N1340">
        <v>21.742999999999999</v>
      </c>
      <c r="O1340">
        <v>1.5928</v>
      </c>
      <c r="P1340">
        <v>2016.2</v>
      </c>
      <c r="Q1340">
        <v>-331.74</v>
      </c>
      <c r="R1340">
        <v>0.99758999999999998</v>
      </c>
      <c r="S1340">
        <v>0.99741999999999997</v>
      </c>
      <c r="T1340">
        <v>0.18479999999999999</v>
      </c>
      <c r="U1340">
        <v>8.6534E-2</v>
      </c>
      <c r="V1340">
        <v>0.98212999999999995</v>
      </c>
      <c r="W1340">
        <v>0.98128000000000004</v>
      </c>
      <c r="X1340">
        <v>0.50366</v>
      </c>
      <c r="Y1340">
        <v>0.27464</v>
      </c>
      <c r="Z1340">
        <v>0.32900000000000001</v>
      </c>
      <c r="AA1340">
        <v>0.29704999999999998</v>
      </c>
      <c r="AB1340">
        <v>3.0863</v>
      </c>
      <c r="AC1340">
        <v>2.1720000000000002</v>
      </c>
      <c r="AD1340">
        <v>45</v>
      </c>
      <c r="AE1340">
        <v>8</v>
      </c>
      <c r="AF1340">
        <v>0.78185000000000004</v>
      </c>
      <c r="AG1340">
        <v>4.5990999999999997E-2</v>
      </c>
      <c r="AH1340">
        <v>0.73585999999999996</v>
      </c>
      <c r="AI1340">
        <v>8</v>
      </c>
      <c r="AJ1340">
        <v>0</v>
      </c>
      <c r="AK1340">
        <v>7</v>
      </c>
      <c r="AL1340">
        <v>0</v>
      </c>
      <c r="AM1340">
        <v>0</v>
      </c>
      <c r="AN1340">
        <v>0</v>
      </c>
      <c r="AO1340">
        <v>0.77303999999999995</v>
      </c>
      <c r="AP1340">
        <v>0</v>
      </c>
      <c r="AQ1340">
        <v>1</v>
      </c>
      <c r="AR1340" t="s">
        <v>95</v>
      </c>
      <c r="AS1340" t="s">
        <v>95</v>
      </c>
      <c r="AT1340" t="s">
        <v>95</v>
      </c>
      <c r="AU1340" t="s">
        <v>95</v>
      </c>
      <c r="AV1340" t="s">
        <v>95</v>
      </c>
      <c r="AW1340" t="s">
        <v>95</v>
      </c>
      <c r="AX1340" t="s">
        <v>95</v>
      </c>
      <c r="AY1340" t="s">
        <v>95</v>
      </c>
      <c r="AZ1340" t="s">
        <v>95</v>
      </c>
      <c r="BA1340" t="s">
        <v>95</v>
      </c>
      <c r="BB1340" t="s">
        <v>95</v>
      </c>
      <c r="BC1340" t="s">
        <v>95</v>
      </c>
      <c r="BD1340" t="s">
        <v>95</v>
      </c>
      <c r="BH1340" t="s">
        <v>389</v>
      </c>
      <c r="BI1340">
        <v>1</v>
      </c>
      <c r="BJ1340" t="s">
        <v>97</v>
      </c>
      <c r="BK1340" t="s">
        <v>337</v>
      </c>
      <c r="BL1340">
        <v>0</v>
      </c>
      <c r="BM1340">
        <v>0</v>
      </c>
      <c r="BN1340">
        <v>0</v>
      </c>
      <c r="BO1340">
        <v>0</v>
      </c>
      <c r="BP1340">
        <v>0</v>
      </c>
      <c r="BQ1340">
        <v>0</v>
      </c>
      <c r="BY1340">
        <v>1480</v>
      </c>
      <c r="CG1340" s="4">
        <v>0</v>
      </c>
      <c r="CH1340" s="4">
        <v>0</v>
      </c>
      <c r="CI1340" s="5">
        <v>0</v>
      </c>
      <c r="CJ1340" s="5">
        <v>0</v>
      </c>
      <c r="CK1340" s="5">
        <v>0</v>
      </c>
      <c r="CL1340" s="5">
        <v>0</v>
      </c>
    </row>
    <row r="1341" spans="1:90" hidden="1" x14ac:dyDescent="0.2">
      <c r="A1341" t="s">
        <v>2215</v>
      </c>
      <c r="B1341" t="s">
        <v>2116</v>
      </c>
      <c r="C1341" t="s">
        <v>745</v>
      </c>
      <c r="D1341">
        <v>3.5</v>
      </c>
      <c r="E1341" t="s">
        <v>317</v>
      </c>
      <c r="F1341" t="s">
        <v>2159</v>
      </c>
      <c r="G1341" t="s">
        <v>340</v>
      </c>
      <c r="H1341" t="s">
        <v>2119</v>
      </c>
      <c r="I1341">
        <v>0.84421999999999997</v>
      </c>
      <c r="J1341">
        <v>4.0226999999999997E-3</v>
      </c>
      <c r="K1341">
        <v>3.1711999999999997E-2</v>
      </c>
      <c r="L1341">
        <v>2018.4</v>
      </c>
      <c r="M1341">
        <v>5.2053000000000003</v>
      </c>
      <c r="N1341">
        <v>2.7132999999999998</v>
      </c>
      <c r="O1341">
        <v>1554.4</v>
      </c>
      <c r="P1341" s="1">
        <v>157520</v>
      </c>
      <c r="Q1341">
        <v>-63.201000000000001</v>
      </c>
      <c r="R1341">
        <v>0.96258999999999995</v>
      </c>
      <c r="S1341">
        <v>0.95970999999999995</v>
      </c>
      <c r="T1341">
        <v>0.13253000000000001</v>
      </c>
      <c r="U1341">
        <v>5.5877999999999997E-2</v>
      </c>
      <c r="V1341">
        <v>-0.1394</v>
      </c>
      <c r="W1341">
        <v>-0.19636999999999999</v>
      </c>
      <c r="X1341">
        <v>0.73136000000000001</v>
      </c>
      <c r="Y1341">
        <v>0.25580999999999998</v>
      </c>
      <c r="Z1341">
        <v>0.32990999999999998</v>
      </c>
      <c r="AA1341">
        <v>0.29641000000000001</v>
      </c>
      <c r="AB1341">
        <v>0.56086000000000003</v>
      </c>
      <c r="AC1341">
        <v>0.40945999999999999</v>
      </c>
      <c r="AD1341">
        <v>43</v>
      </c>
      <c r="AE1341">
        <v>6</v>
      </c>
      <c r="AF1341">
        <v>1.1056999999999999</v>
      </c>
      <c r="AG1341">
        <v>0.36856</v>
      </c>
      <c r="AH1341">
        <v>0.73711000000000004</v>
      </c>
      <c r="AI1341">
        <v>6</v>
      </c>
      <c r="AJ1341">
        <v>0</v>
      </c>
      <c r="AK1341">
        <v>5</v>
      </c>
      <c r="AL1341">
        <v>0</v>
      </c>
      <c r="AM1341">
        <v>0</v>
      </c>
      <c r="AN1341">
        <v>0</v>
      </c>
      <c r="AO1341">
        <v>0.73912999999999995</v>
      </c>
      <c r="AP1341">
        <v>0</v>
      </c>
      <c r="AQ1341">
        <v>1</v>
      </c>
      <c r="AR1341" t="s">
        <v>95</v>
      </c>
      <c r="AS1341" t="s">
        <v>95</v>
      </c>
      <c r="AT1341" t="s">
        <v>95</v>
      </c>
      <c r="AU1341" t="s">
        <v>95</v>
      </c>
      <c r="AV1341" t="s">
        <v>95</v>
      </c>
      <c r="AW1341" t="s">
        <v>95</v>
      </c>
      <c r="AX1341" t="s">
        <v>95</v>
      </c>
      <c r="AY1341" t="s">
        <v>95</v>
      </c>
      <c r="AZ1341" t="s">
        <v>95</v>
      </c>
      <c r="BA1341" t="s">
        <v>95</v>
      </c>
      <c r="BB1341" t="s">
        <v>95</v>
      </c>
      <c r="BC1341" t="s">
        <v>95</v>
      </c>
      <c r="BD1341" t="s">
        <v>95</v>
      </c>
      <c r="BH1341" t="s">
        <v>341</v>
      </c>
      <c r="BI1341">
        <v>1</v>
      </c>
      <c r="BJ1341" t="s">
        <v>97</v>
      </c>
      <c r="BK1341" t="s">
        <v>138</v>
      </c>
      <c r="BL1341">
        <v>0</v>
      </c>
      <c r="BM1341">
        <v>0</v>
      </c>
      <c r="BN1341">
        <v>0</v>
      </c>
      <c r="BO1341">
        <v>0</v>
      </c>
      <c r="BP1341">
        <v>0</v>
      </c>
      <c r="BQ1341">
        <v>0</v>
      </c>
      <c r="BY1341">
        <v>1481</v>
      </c>
      <c r="CG1341" s="4">
        <v>0</v>
      </c>
      <c r="CH1341" s="4">
        <v>0</v>
      </c>
      <c r="CI1341" s="5">
        <v>0</v>
      </c>
      <c r="CJ1341" s="5">
        <v>0</v>
      </c>
      <c r="CK1341" s="5">
        <v>0</v>
      </c>
      <c r="CL1341" s="5">
        <v>0</v>
      </c>
    </row>
    <row r="1342" spans="1:90" hidden="1" x14ac:dyDescent="0.2">
      <c r="A1342" t="s">
        <v>2216</v>
      </c>
      <c r="B1342" t="s">
        <v>2116</v>
      </c>
      <c r="C1342" t="s">
        <v>745</v>
      </c>
      <c r="D1342">
        <v>3.5</v>
      </c>
      <c r="E1342" t="s">
        <v>317</v>
      </c>
      <c r="F1342" t="s">
        <v>2165</v>
      </c>
      <c r="G1342" t="s">
        <v>344</v>
      </c>
      <c r="H1342" t="s">
        <v>2119</v>
      </c>
      <c r="I1342">
        <v>0.70291000000000003</v>
      </c>
      <c r="J1342">
        <v>0.21460000000000001</v>
      </c>
      <c r="K1342">
        <v>4.3215000000000003E-2</v>
      </c>
      <c r="L1342">
        <v>2018.8</v>
      </c>
      <c r="M1342">
        <v>6.2518000000000002</v>
      </c>
      <c r="N1342">
        <v>3.0583</v>
      </c>
      <c r="O1342">
        <v>6.2995000000000001</v>
      </c>
      <c r="P1342">
        <v>2026.5</v>
      </c>
      <c r="Q1342">
        <v>-86.138000000000005</v>
      </c>
      <c r="R1342">
        <v>0.97692000000000001</v>
      </c>
      <c r="S1342">
        <v>0.97523000000000004</v>
      </c>
      <c r="T1342">
        <v>0.13317999999999999</v>
      </c>
      <c r="U1342">
        <v>5.7026E-2</v>
      </c>
      <c r="V1342">
        <v>0.91732000000000002</v>
      </c>
      <c r="W1342">
        <v>0.91337999999999997</v>
      </c>
      <c r="X1342">
        <v>0.25205</v>
      </c>
      <c r="Y1342">
        <v>0.13789999999999999</v>
      </c>
      <c r="Z1342">
        <v>0.40993000000000002</v>
      </c>
      <c r="AA1342">
        <v>0.38183</v>
      </c>
      <c r="AB1342">
        <v>0.67335999999999996</v>
      </c>
      <c r="AC1342">
        <v>0.52293000000000001</v>
      </c>
      <c r="AD1342">
        <v>45</v>
      </c>
      <c r="AE1342">
        <v>8</v>
      </c>
      <c r="AF1342">
        <v>0.98094000000000003</v>
      </c>
      <c r="AG1342">
        <v>0.32697999999999999</v>
      </c>
      <c r="AH1342">
        <v>0.65395999999999999</v>
      </c>
      <c r="AI1342">
        <v>8</v>
      </c>
      <c r="AJ1342">
        <v>2</v>
      </c>
      <c r="AK1342">
        <v>7</v>
      </c>
      <c r="AL1342">
        <v>1</v>
      </c>
      <c r="AM1342">
        <v>0</v>
      </c>
      <c r="AN1342">
        <v>0</v>
      </c>
      <c r="AO1342">
        <v>0.85365999999999997</v>
      </c>
      <c r="AP1342">
        <v>0</v>
      </c>
      <c r="AQ1342">
        <v>1</v>
      </c>
      <c r="AR1342" t="s">
        <v>95</v>
      </c>
      <c r="AS1342" t="s">
        <v>95</v>
      </c>
      <c r="AT1342" t="s">
        <v>95</v>
      </c>
      <c r="AU1342" t="s">
        <v>95</v>
      </c>
      <c r="AV1342" t="s">
        <v>95</v>
      </c>
      <c r="AW1342" t="s">
        <v>95</v>
      </c>
      <c r="AX1342" t="s">
        <v>95</v>
      </c>
      <c r="AY1342" t="s">
        <v>95</v>
      </c>
      <c r="AZ1342" t="s">
        <v>95</v>
      </c>
      <c r="BA1342" t="s">
        <v>95</v>
      </c>
      <c r="BB1342" t="s">
        <v>95</v>
      </c>
      <c r="BC1342" t="s">
        <v>95</v>
      </c>
      <c r="BD1342" t="s">
        <v>95</v>
      </c>
      <c r="BH1342" t="s">
        <v>345</v>
      </c>
      <c r="BI1342">
        <v>1</v>
      </c>
      <c r="BJ1342" t="s">
        <v>97</v>
      </c>
      <c r="BK1342" t="s">
        <v>180</v>
      </c>
      <c r="BL1342">
        <v>0</v>
      </c>
      <c r="BM1342">
        <v>0</v>
      </c>
      <c r="BN1342">
        <v>0</v>
      </c>
      <c r="BO1342">
        <v>0</v>
      </c>
      <c r="BP1342">
        <v>0</v>
      </c>
      <c r="BQ1342">
        <v>0</v>
      </c>
      <c r="BY1342">
        <v>1482</v>
      </c>
      <c r="CG1342" s="4">
        <v>0</v>
      </c>
      <c r="CH1342" s="4">
        <v>0</v>
      </c>
      <c r="CI1342" s="5">
        <v>0</v>
      </c>
      <c r="CJ1342" s="5">
        <v>0</v>
      </c>
      <c r="CK1342" s="5">
        <v>0</v>
      </c>
      <c r="CL1342" s="5">
        <v>0</v>
      </c>
    </row>
    <row r="1343" spans="1:90" hidden="1" x14ac:dyDescent="0.2">
      <c r="A1343" t="s">
        <v>2217</v>
      </c>
      <c r="B1343" t="s">
        <v>2116</v>
      </c>
      <c r="C1343" t="s">
        <v>745</v>
      </c>
      <c r="D1343">
        <v>3.5</v>
      </c>
      <c r="E1343" t="s">
        <v>317</v>
      </c>
      <c r="F1343" t="s">
        <v>2167</v>
      </c>
      <c r="G1343" t="s">
        <v>348</v>
      </c>
      <c r="H1343" t="s">
        <v>2119</v>
      </c>
      <c r="I1343">
        <v>18.106999999999999</v>
      </c>
      <c r="K1343">
        <v>4.0486000000000003E-3</v>
      </c>
      <c r="L1343">
        <v>2017</v>
      </c>
      <c r="M1343">
        <v>0.24268999999999999</v>
      </c>
      <c r="N1343">
        <v>1.7327999999999999</v>
      </c>
      <c r="Q1343">
        <v>-8.0648</v>
      </c>
      <c r="R1343">
        <v>1</v>
      </c>
      <c r="S1343">
        <v>1</v>
      </c>
      <c r="T1343" s="1">
        <v>5.2517999999999996E-9</v>
      </c>
      <c r="U1343" s="1">
        <v>8.7659999999999995E-10</v>
      </c>
      <c r="Z1343">
        <v>7.6923000000000005E-2</v>
      </c>
      <c r="AA1343">
        <v>2.4176E-2</v>
      </c>
      <c r="AB1343">
        <v>0.15379000000000001</v>
      </c>
      <c r="AC1343">
        <v>6.3924999999999996E-2</v>
      </c>
      <c r="AD1343">
        <v>38</v>
      </c>
      <c r="AE1343">
        <v>1</v>
      </c>
      <c r="AF1343">
        <v>0.57711000000000001</v>
      </c>
      <c r="AG1343">
        <v>0.57711000000000001</v>
      </c>
      <c r="AH1343">
        <v>0</v>
      </c>
      <c r="AI1343">
        <v>1</v>
      </c>
      <c r="AJ1343">
        <v>0</v>
      </c>
      <c r="AK1343">
        <v>0</v>
      </c>
      <c r="AL1343">
        <v>0</v>
      </c>
      <c r="AM1343">
        <v>0</v>
      </c>
      <c r="AP1343">
        <v>1</v>
      </c>
      <c r="AQ1343">
        <v>1</v>
      </c>
      <c r="AR1343" t="s">
        <v>95</v>
      </c>
      <c r="AS1343" t="s">
        <v>96</v>
      </c>
      <c r="AT1343" t="s">
        <v>94</v>
      </c>
      <c r="AU1343" t="s">
        <v>94</v>
      </c>
      <c r="AV1343" t="s">
        <v>94</v>
      </c>
      <c r="AW1343" t="s">
        <v>94</v>
      </c>
      <c r="AX1343" t="s">
        <v>94</v>
      </c>
      <c r="AY1343" t="s">
        <v>94</v>
      </c>
      <c r="AZ1343" t="s">
        <v>94</v>
      </c>
      <c r="BA1343" t="s">
        <v>96</v>
      </c>
      <c r="BB1343" t="s">
        <v>96</v>
      </c>
      <c r="BC1343" t="s">
        <v>96</v>
      </c>
      <c r="BD1343" t="s">
        <v>96</v>
      </c>
      <c r="BH1343" t="s">
        <v>341</v>
      </c>
      <c r="BI1343">
        <v>1</v>
      </c>
      <c r="BJ1343" t="s">
        <v>97</v>
      </c>
      <c r="BK1343" t="s">
        <v>138</v>
      </c>
      <c r="BL1343">
        <v>0</v>
      </c>
      <c r="BM1343">
        <v>0</v>
      </c>
      <c r="BN1343">
        <v>0</v>
      </c>
      <c r="BO1343">
        <v>0</v>
      </c>
      <c r="BP1343">
        <v>0</v>
      </c>
      <c r="BQ1343">
        <v>0</v>
      </c>
      <c r="BY1343">
        <v>1483</v>
      </c>
      <c r="CG1343" s="4">
        <v>0</v>
      </c>
      <c r="CH1343" s="4">
        <v>0</v>
      </c>
      <c r="CI1343" s="5">
        <v>0</v>
      </c>
      <c r="CJ1343" s="5">
        <v>0</v>
      </c>
      <c r="CK1343" s="5">
        <v>0</v>
      </c>
      <c r="CL1343" s="5">
        <v>0</v>
      </c>
    </row>
    <row r="1344" spans="1:90" hidden="1" x14ac:dyDescent="0.2">
      <c r="A1344" t="s">
        <v>2218</v>
      </c>
      <c r="B1344" t="s">
        <v>2116</v>
      </c>
      <c r="C1344" t="s">
        <v>745</v>
      </c>
      <c r="D1344">
        <v>3.5</v>
      </c>
      <c r="E1344" t="s">
        <v>317</v>
      </c>
      <c r="F1344" t="s">
        <v>2173</v>
      </c>
      <c r="G1344" t="s">
        <v>351</v>
      </c>
      <c r="H1344" t="s">
        <v>2119</v>
      </c>
      <c r="I1344">
        <v>0.26489000000000001</v>
      </c>
      <c r="J1344">
        <v>0.17985999999999999</v>
      </c>
      <c r="K1344">
        <v>4.7694E-2</v>
      </c>
      <c r="L1344">
        <v>2022.7</v>
      </c>
      <c r="M1344">
        <v>16.59</v>
      </c>
      <c r="N1344">
        <v>5.6066000000000003</v>
      </c>
      <c r="O1344">
        <v>8.3698999999999995</v>
      </c>
      <c r="P1344">
        <v>2028.8</v>
      </c>
      <c r="Q1344">
        <v>-95.04</v>
      </c>
      <c r="R1344">
        <v>0.91396999999999995</v>
      </c>
      <c r="S1344">
        <v>0.90768000000000004</v>
      </c>
      <c r="T1344">
        <v>0.25907999999999998</v>
      </c>
      <c r="U1344">
        <v>0.13977000000000001</v>
      </c>
      <c r="V1344">
        <v>0.90583000000000002</v>
      </c>
      <c r="W1344">
        <v>0.90134999999999998</v>
      </c>
      <c r="X1344">
        <v>0.27106000000000002</v>
      </c>
      <c r="Y1344">
        <v>0.16175</v>
      </c>
      <c r="Z1344">
        <v>0.49173</v>
      </c>
      <c r="AA1344">
        <v>0.46753</v>
      </c>
      <c r="AB1344">
        <v>0.62973999999999997</v>
      </c>
      <c r="AC1344">
        <v>0.46599000000000002</v>
      </c>
      <c r="AD1344">
        <v>45</v>
      </c>
      <c r="AE1344">
        <v>12</v>
      </c>
      <c r="AF1344">
        <v>0.53508</v>
      </c>
      <c r="AG1344">
        <v>0.17835999999999999</v>
      </c>
      <c r="AH1344">
        <v>0.35671999999999998</v>
      </c>
      <c r="AI1344">
        <v>12</v>
      </c>
      <c r="AJ1344">
        <v>3</v>
      </c>
      <c r="AK1344">
        <v>11</v>
      </c>
      <c r="AL1344">
        <v>1</v>
      </c>
      <c r="AM1344">
        <v>0</v>
      </c>
      <c r="AN1344">
        <v>1</v>
      </c>
      <c r="AO1344">
        <v>0.84091000000000005</v>
      </c>
      <c r="AP1344">
        <v>0</v>
      </c>
      <c r="AQ1344">
        <v>1</v>
      </c>
      <c r="AR1344" t="s">
        <v>95</v>
      </c>
      <c r="AS1344" t="s">
        <v>95</v>
      </c>
      <c r="AT1344" t="s">
        <v>95</v>
      </c>
      <c r="AU1344" t="s">
        <v>95</v>
      </c>
      <c r="AV1344" t="s">
        <v>95</v>
      </c>
      <c r="AW1344" t="s">
        <v>95</v>
      </c>
      <c r="AX1344" t="s">
        <v>95</v>
      </c>
      <c r="AY1344" t="s">
        <v>95</v>
      </c>
      <c r="AZ1344" t="s">
        <v>95</v>
      </c>
      <c r="BA1344" t="s">
        <v>95</v>
      </c>
      <c r="BB1344" t="s">
        <v>95</v>
      </c>
      <c r="BC1344" t="s">
        <v>95</v>
      </c>
      <c r="BD1344" t="s">
        <v>95</v>
      </c>
      <c r="BI1344">
        <v>0</v>
      </c>
      <c r="BJ1344" t="s">
        <v>137</v>
      </c>
      <c r="BK1344" t="s">
        <v>180</v>
      </c>
      <c r="BL1344">
        <v>1</v>
      </c>
      <c r="BM1344">
        <v>1</v>
      </c>
      <c r="BN1344">
        <v>0</v>
      </c>
      <c r="BO1344">
        <v>0</v>
      </c>
      <c r="BP1344">
        <v>0</v>
      </c>
      <c r="BQ1344">
        <v>0</v>
      </c>
      <c r="BY1344">
        <v>1484</v>
      </c>
      <c r="CG1344" s="4">
        <v>1</v>
      </c>
      <c r="CH1344" s="4">
        <v>1</v>
      </c>
      <c r="CI1344" s="5">
        <v>0</v>
      </c>
      <c r="CJ1344" s="5">
        <v>0</v>
      </c>
      <c r="CK1344" s="5">
        <v>0</v>
      </c>
      <c r="CL1344" s="5">
        <v>0</v>
      </c>
    </row>
    <row r="1345" spans="1:90" hidden="1" x14ac:dyDescent="0.2">
      <c r="A1345" t="s">
        <v>2219</v>
      </c>
      <c r="B1345" t="s">
        <v>2116</v>
      </c>
      <c r="C1345" t="s">
        <v>745</v>
      </c>
      <c r="D1345">
        <v>3.5</v>
      </c>
      <c r="E1345" t="s">
        <v>317</v>
      </c>
      <c r="F1345" t="s">
        <v>2175</v>
      </c>
      <c r="G1345" t="s">
        <v>354</v>
      </c>
      <c r="H1345" t="s">
        <v>2119</v>
      </c>
      <c r="I1345">
        <v>9.9397000000000002</v>
      </c>
      <c r="J1345">
        <v>9.2954000000000008</v>
      </c>
      <c r="K1345">
        <v>8.6703000000000006E-3</v>
      </c>
      <c r="L1345">
        <v>2021</v>
      </c>
      <c r="M1345">
        <v>0.44211</v>
      </c>
      <c r="N1345">
        <v>3.4491999999999998</v>
      </c>
      <c r="O1345">
        <v>4.9912999999999998</v>
      </c>
      <c r="P1345">
        <v>2021.1</v>
      </c>
      <c r="Q1345">
        <v>-17.273</v>
      </c>
      <c r="R1345">
        <v>0.79103999999999997</v>
      </c>
      <c r="S1345">
        <v>0.77454999999999996</v>
      </c>
      <c r="T1345">
        <v>0.15429999999999999</v>
      </c>
      <c r="U1345">
        <v>2.3814999999999999E-2</v>
      </c>
      <c r="V1345">
        <v>0.79103999999999997</v>
      </c>
      <c r="W1345">
        <v>0.78032999999999997</v>
      </c>
      <c r="X1345">
        <v>0.15429999999999999</v>
      </c>
      <c r="Y1345">
        <v>2.3813999999999998E-2</v>
      </c>
      <c r="Z1345">
        <v>9.6925999999999998E-2</v>
      </c>
      <c r="AA1345">
        <v>5.0615E-2</v>
      </c>
      <c r="AB1345">
        <v>0.32078000000000001</v>
      </c>
      <c r="AC1345">
        <v>0.15604000000000001</v>
      </c>
      <c r="AD1345">
        <v>42</v>
      </c>
      <c r="AE1345">
        <v>2</v>
      </c>
      <c r="AF1345">
        <v>0.57984999999999998</v>
      </c>
      <c r="AG1345">
        <v>0.28992000000000001</v>
      </c>
      <c r="AH1345">
        <v>0.28992000000000001</v>
      </c>
      <c r="AI1345">
        <v>9</v>
      </c>
      <c r="AJ1345">
        <v>0</v>
      </c>
      <c r="AK1345">
        <v>8</v>
      </c>
      <c r="AL1345">
        <v>0</v>
      </c>
      <c r="AM1345">
        <v>0</v>
      </c>
      <c r="AN1345">
        <v>1</v>
      </c>
      <c r="AO1345">
        <v>0</v>
      </c>
      <c r="AP1345">
        <v>0</v>
      </c>
      <c r="AQ1345">
        <v>1</v>
      </c>
      <c r="AR1345" t="s">
        <v>95</v>
      </c>
      <c r="AS1345" t="s">
        <v>96</v>
      </c>
      <c r="AT1345" t="s">
        <v>94</v>
      </c>
      <c r="AU1345" t="s">
        <v>94</v>
      </c>
      <c r="AV1345" t="s">
        <v>94</v>
      </c>
      <c r="AW1345" t="s">
        <v>94</v>
      </c>
      <c r="AX1345" t="s">
        <v>94</v>
      </c>
      <c r="AY1345" t="s">
        <v>95</v>
      </c>
      <c r="AZ1345" t="s">
        <v>94</v>
      </c>
      <c r="BA1345" t="s">
        <v>96</v>
      </c>
      <c r="BB1345" t="s">
        <v>96</v>
      </c>
      <c r="BC1345" t="s">
        <v>96</v>
      </c>
      <c r="BD1345" t="s">
        <v>96</v>
      </c>
      <c r="BH1345" t="s">
        <v>341</v>
      </c>
      <c r="BI1345">
        <v>1</v>
      </c>
      <c r="BJ1345" t="s">
        <v>97</v>
      </c>
      <c r="BK1345" t="s">
        <v>138</v>
      </c>
      <c r="BL1345">
        <v>0</v>
      </c>
      <c r="BM1345">
        <v>0</v>
      </c>
      <c r="BN1345">
        <v>0</v>
      </c>
      <c r="BO1345">
        <v>0</v>
      </c>
      <c r="BP1345">
        <v>0</v>
      </c>
      <c r="BQ1345">
        <v>0</v>
      </c>
      <c r="BY1345">
        <v>1485</v>
      </c>
      <c r="CG1345" s="4">
        <v>0</v>
      </c>
      <c r="CH1345" s="4">
        <v>0</v>
      </c>
      <c r="CI1345" s="5">
        <v>0</v>
      </c>
      <c r="CJ1345" s="5">
        <v>0</v>
      </c>
      <c r="CK1345" s="5">
        <v>0</v>
      </c>
      <c r="CL1345" s="5">
        <v>0</v>
      </c>
    </row>
    <row r="1346" spans="1:90" hidden="1" x14ac:dyDescent="0.2">
      <c r="A1346" t="s">
        <v>2220</v>
      </c>
      <c r="B1346" t="s">
        <v>2116</v>
      </c>
      <c r="C1346" t="s">
        <v>745</v>
      </c>
      <c r="D1346">
        <v>3.5</v>
      </c>
      <c r="E1346" t="s">
        <v>317</v>
      </c>
      <c r="F1346" t="s">
        <v>2181</v>
      </c>
      <c r="G1346" t="s">
        <v>357</v>
      </c>
      <c r="H1346" t="s">
        <v>2119</v>
      </c>
      <c r="I1346">
        <v>9.5669000000000004</v>
      </c>
      <c r="J1346">
        <v>6.5423E-3</v>
      </c>
      <c r="K1346">
        <v>5.8534999999999997E-2</v>
      </c>
      <c r="L1346">
        <v>2012.8</v>
      </c>
      <c r="M1346">
        <v>0.45934000000000003</v>
      </c>
      <c r="N1346">
        <v>2.2174999999999998</v>
      </c>
      <c r="O1346">
        <v>1553.9</v>
      </c>
      <c r="P1346" s="1">
        <v>157570</v>
      </c>
      <c r="Q1346">
        <v>-116.6</v>
      </c>
      <c r="R1346">
        <v>0.98406000000000005</v>
      </c>
      <c r="S1346">
        <v>0.98289000000000004</v>
      </c>
      <c r="T1346">
        <v>0.12396</v>
      </c>
      <c r="U1346">
        <v>5.9004000000000001E-2</v>
      </c>
      <c r="V1346">
        <v>-0.35755999999999999</v>
      </c>
      <c r="W1346">
        <v>-0.42220999999999997</v>
      </c>
      <c r="X1346">
        <v>1.1439999999999999</v>
      </c>
      <c r="Y1346">
        <v>0.58711999999999998</v>
      </c>
      <c r="Z1346">
        <v>0.59945000000000004</v>
      </c>
      <c r="AA1346">
        <v>0.58037000000000005</v>
      </c>
      <c r="AB1346">
        <v>0.62141000000000002</v>
      </c>
      <c r="AC1346">
        <v>0.54798000000000002</v>
      </c>
      <c r="AD1346">
        <v>45</v>
      </c>
      <c r="AE1346">
        <v>12</v>
      </c>
      <c r="AF1346">
        <v>1.1496</v>
      </c>
      <c r="AG1346">
        <v>0.91452999999999995</v>
      </c>
      <c r="AH1346">
        <v>0.23505000000000001</v>
      </c>
      <c r="AI1346">
        <v>12</v>
      </c>
      <c r="AJ1346">
        <v>3</v>
      </c>
      <c r="AK1346">
        <v>11</v>
      </c>
      <c r="AL1346">
        <v>1</v>
      </c>
      <c r="AM1346">
        <v>0</v>
      </c>
      <c r="AN1346">
        <v>0</v>
      </c>
      <c r="AO1346">
        <v>0.90761000000000003</v>
      </c>
      <c r="AP1346">
        <v>0</v>
      </c>
      <c r="AQ1346">
        <v>1</v>
      </c>
      <c r="AR1346" t="s">
        <v>95</v>
      </c>
      <c r="AS1346" t="s">
        <v>95</v>
      </c>
      <c r="AT1346" t="s">
        <v>95</v>
      </c>
      <c r="AU1346" t="s">
        <v>95</v>
      </c>
      <c r="AV1346" t="s">
        <v>95</v>
      </c>
      <c r="AW1346" t="s">
        <v>95</v>
      </c>
      <c r="AX1346" t="s">
        <v>95</v>
      </c>
      <c r="AY1346" t="s">
        <v>95</v>
      </c>
      <c r="AZ1346" t="s">
        <v>95</v>
      </c>
      <c r="BA1346" t="s">
        <v>95</v>
      </c>
      <c r="BB1346" t="s">
        <v>95</v>
      </c>
      <c r="BC1346" t="s">
        <v>95</v>
      </c>
      <c r="BD1346" t="s">
        <v>95</v>
      </c>
      <c r="BH1346" t="s">
        <v>189</v>
      </c>
      <c r="BI1346">
        <v>0</v>
      </c>
      <c r="BJ1346" t="s">
        <v>137</v>
      </c>
      <c r="BK1346" t="s">
        <v>180</v>
      </c>
      <c r="BL1346">
        <v>0</v>
      </c>
      <c r="BM1346">
        <v>1</v>
      </c>
      <c r="BN1346">
        <v>0</v>
      </c>
      <c r="BO1346">
        <v>0</v>
      </c>
      <c r="BP1346">
        <v>0</v>
      </c>
      <c r="BQ1346">
        <v>0</v>
      </c>
      <c r="BY1346">
        <v>1486</v>
      </c>
      <c r="CG1346" s="4">
        <v>0</v>
      </c>
      <c r="CH1346" s="4">
        <v>1</v>
      </c>
      <c r="CI1346" s="5">
        <v>0</v>
      </c>
      <c r="CJ1346" s="5">
        <v>0</v>
      </c>
      <c r="CK1346" s="5">
        <v>0</v>
      </c>
      <c r="CL1346" s="5">
        <v>0</v>
      </c>
    </row>
    <row r="1347" spans="1:90" hidden="1" x14ac:dyDescent="0.2">
      <c r="A1347" t="s">
        <v>2221</v>
      </c>
      <c r="B1347" t="s">
        <v>2116</v>
      </c>
      <c r="C1347" t="s">
        <v>745</v>
      </c>
      <c r="D1347">
        <v>3.5</v>
      </c>
      <c r="E1347" t="s">
        <v>317</v>
      </c>
      <c r="F1347" t="s">
        <v>2183</v>
      </c>
      <c r="G1347" t="s">
        <v>360</v>
      </c>
      <c r="H1347" t="s">
        <v>2119</v>
      </c>
      <c r="J1347">
        <v>1.9808E-3</v>
      </c>
      <c r="K1347">
        <v>1.0225E-2</v>
      </c>
      <c r="O1347">
        <v>1554.8</v>
      </c>
      <c r="P1347" s="1">
        <v>157470</v>
      </c>
      <c r="Q1347">
        <v>-20.355</v>
      </c>
      <c r="V1347">
        <v>-3.0303E-2</v>
      </c>
      <c r="W1347">
        <v>-9.6773999999999999E-2</v>
      </c>
      <c r="X1347">
        <v>0.34778999999999999</v>
      </c>
      <c r="Y1347">
        <v>5.9645999999999998E-2</v>
      </c>
      <c r="Z1347">
        <v>8.5713999999999999E-2</v>
      </c>
      <c r="AA1347">
        <v>2.6727999999999998E-2</v>
      </c>
      <c r="AB1347">
        <v>0.32762999999999998</v>
      </c>
      <c r="AC1347">
        <v>0.14335000000000001</v>
      </c>
      <c r="AD1347">
        <v>34</v>
      </c>
      <c r="AE1347">
        <v>1</v>
      </c>
      <c r="AI1347">
        <v>1</v>
      </c>
      <c r="AJ1347">
        <v>0</v>
      </c>
      <c r="AK1347">
        <v>0</v>
      </c>
      <c r="AL1347">
        <v>0</v>
      </c>
      <c r="AM1347">
        <v>0</v>
      </c>
      <c r="AP1347">
        <v>0</v>
      </c>
      <c r="AQ1347">
        <v>1</v>
      </c>
      <c r="AR1347" t="s">
        <v>96</v>
      </c>
      <c r="AS1347" t="s">
        <v>96</v>
      </c>
      <c r="AT1347" t="s">
        <v>94</v>
      </c>
      <c r="AU1347" t="s">
        <v>94</v>
      </c>
      <c r="AV1347" t="s">
        <v>94</v>
      </c>
      <c r="AW1347" t="s">
        <v>94</v>
      </c>
      <c r="AX1347" t="s">
        <v>94</v>
      </c>
      <c r="AY1347" t="s">
        <v>94</v>
      </c>
      <c r="AZ1347" t="s">
        <v>94</v>
      </c>
      <c r="BA1347" t="s">
        <v>96</v>
      </c>
      <c r="BB1347" t="s">
        <v>96</v>
      </c>
      <c r="BC1347" t="s">
        <v>96</v>
      </c>
      <c r="BD1347" t="s">
        <v>96</v>
      </c>
      <c r="BH1347" t="s">
        <v>341</v>
      </c>
      <c r="BI1347">
        <v>1</v>
      </c>
      <c r="BJ1347" t="s">
        <v>97</v>
      </c>
      <c r="BK1347" t="s">
        <v>138</v>
      </c>
      <c r="BL1347">
        <v>0</v>
      </c>
      <c r="BM1347">
        <v>0</v>
      </c>
      <c r="BN1347">
        <v>0</v>
      </c>
      <c r="BO1347">
        <v>0</v>
      </c>
      <c r="BP1347">
        <v>0</v>
      </c>
      <c r="BQ1347">
        <v>0</v>
      </c>
      <c r="BY1347">
        <v>1487</v>
      </c>
      <c r="CG1347" s="4">
        <v>0</v>
      </c>
      <c r="CH1347" s="4">
        <v>0</v>
      </c>
      <c r="CI1347" s="5">
        <v>0</v>
      </c>
      <c r="CJ1347" s="5">
        <v>0</v>
      </c>
      <c r="CK1347" s="5">
        <v>0</v>
      </c>
      <c r="CL1347" s="5">
        <v>0</v>
      </c>
    </row>
    <row r="1348" spans="1:90" hidden="1" x14ac:dyDescent="0.2">
      <c r="A1348" t="s">
        <v>2222</v>
      </c>
      <c r="B1348" t="s">
        <v>2116</v>
      </c>
      <c r="C1348" t="s">
        <v>745</v>
      </c>
      <c r="D1348">
        <v>3.5</v>
      </c>
      <c r="E1348" t="s">
        <v>317</v>
      </c>
      <c r="F1348" t="s">
        <v>2189</v>
      </c>
      <c r="G1348" t="s">
        <v>357</v>
      </c>
      <c r="H1348" t="s">
        <v>2119</v>
      </c>
      <c r="I1348">
        <v>9.5669000000000004</v>
      </c>
      <c r="J1348">
        <v>6.5423E-3</v>
      </c>
      <c r="K1348">
        <v>5.8534999999999997E-2</v>
      </c>
      <c r="L1348">
        <v>2012.8</v>
      </c>
      <c r="M1348">
        <v>0.45934000000000003</v>
      </c>
      <c r="N1348">
        <v>2.2174999999999998</v>
      </c>
      <c r="O1348">
        <v>1553.9</v>
      </c>
      <c r="P1348" s="1">
        <v>157570</v>
      </c>
      <c r="Q1348">
        <v>-116.6</v>
      </c>
      <c r="R1348">
        <v>0.98406000000000005</v>
      </c>
      <c r="S1348">
        <v>0.98289000000000004</v>
      </c>
      <c r="T1348">
        <v>0.12396</v>
      </c>
      <c r="U1348">
        <v>5.9004000000000001E-2</v>
      </c>
      <c r="V1348">
        <v>-0.35755999999999999</v>
      </c>
      <c r="W1348">
        <v>-0.42220999999999997</v>
      </c>
      <c r="X1348">
        <v>1.1439999999999999</v>
      </c>
      <c r="Y1348">
        <v>0.58711999999999998</v>
      </c>
      <c r="Z1348">
        <v>0.59945000000000004</v>
      </c>
      <c r="AA1348">
        <v>0.58037000000000005</v>
      </c>
      <c r="AB1348">
        <v>0.62141000000000002</v>
      </c>
      <c r="AC1348">
        <v>0.54798000000000002</v>
      </c>
      <c r="AD1348">
        <v>45</v>
      </c>
      <c r="AE1348">
        <v>12</v>
      </c>
      <c r="AF1348">
        <v>1.1496</v>
      </c>
      <c r="AG1348">
        <v>0.91452999999999995</v>
      </c>
      <c r="AH1348">
        <v>0.23505000000000001</v>
      </c>
      <c r="AI1348">
        <v>12</v>
      </c>
      <c r="AJ1348">
        <v>3</v>
      </c>
      <c r="AK1348">
        <v>11</v>
      </c>
      <c r="AL1348">
        <v>1</v>
      </c>
      <c r="AM1348">
        <v>0</v>
      </c>
      <c r="AN1348">
        <v>0</v>
      </c>
      <c r="AO1348">
        <v>0.90761000000000003</v>
      </c>
      <c r="AP1348">
        <v>0</v>
      </c>
      <c r="AQ1348">
        <v>1</v>
      </c>
      <c r="AR1348" t="s">
        <v>95</v>
      </c>
      <c r="AS1348" t="s">
        <v>95</v>
      </c>
      <c r="AT1348" t="s">
        <v>95</v>
      </c>
      <c r="AU1348" t="s">
        <v>95</v>
      </c>
      <c r="AV1348" t="s">
        <v>95</v>
      </c>
      <c r="AW1348" t="s">
        <v>95</v>
      </c>
      <c r="AX1348" t="s">
        <v>95</v>
      </c>
      <c r="AY1348" t="s">
        <v>95</v>
      </c>
      <c r="AZ1348" t="s">
        <v>95</v>
      </c>
      <c r="BA1348" t="s">
        <v>95</v>
      </c>
      <c r="BB1348" t="s">
        <v>95</v>
      </c>
      <c r="BC1348" t="s">
        <v>95</v>
      </c>
      <c r="BD1348" t="s">
        <v>95</v>
      </c>
      <c r="BH1348" t="s">
        <v>189</v>
      </c>
      <c r="BI1348">
        <v>0</v>
      </c>
      <c r="BJ1348" t="s">
        <v>137</v>
      </c>
      <c r="BK1348" t="s">
        <v>180</v>
      </c>
      <c r="BL1348">
        <v>0</v>
      </c>
      <c r="BM1348">
        <v>1</v>
      </c>
      <c r="BN1348">
        <v>0</v>
      </c>
      <c r="BO1348">
        <v>0</v>
      </c>
      <c r="BP1348">
        <v>0</v>
      </c>
      <c r="BQ1348">
        <v>0</v>
      </c>
      <c r="BY1348">
        <v>1488</v>
      </c>
      <c r="CG1348" s="4">
        <v>0</v>
      </c>
      <c r="CH1348" s="4">
        <v>1</v>
      </c>
      <c r="CI1348" s="5">
        <v>0</v>
      </c>
      <c r="CJ1348" s="5">
        <v>0</v>
      </c>
      <c r="CK1348" s="5">
        <v>0</v>
      </c>
      <c r="CL1348" s="5">
        <v>0</v>
      </c>
    </row>
    <row r="1349" spans="1:90" hidden="1" x14ac:dyDescent="0.2">
      <c r="A1349" t="s">
        <v>2223</v>
      </c>
      <c r="B1349" t="s">
        <v>2116</v>
      </c>
      <c r="C1349" t="s">
        <v>745</v>
      </c>
      <c r="D1349">
        <v>3.5</v>
      </c>
      <c r="E1349" t="s">
        <v>317</v>
      </c>
      <c r="F1349" t="s">
        <v>2191</v>
      </c>
      <c r="G1349" t="s">
        <v>360</v>
      </c>
      <c r="H1349" t="s">
        <v>2119</v>
      </c>
      <c r="J1349">
        <v>1.9808E-3</v>
      </c>
      <c r="K1349">
        <v>1.0225E-2</v>
      </c>
      <c r="O1349">
        <v>1554.8</v>
      </c>
      <c r="P1349" s="1">
        <v>157470</v>
      </c>
      <c r="Q1349">
        <v>-20.355</v>
      </c>
      <c r="V1349">
        <v>-3.0303E-2</v>
      </c>
      <c r="W1349">
        <v>-9.6773999999999999E-2</v>
      </c>
      <c r="X1349">
        <v>0.34778999999999999</v>
      </c>
      <c r="Y1349">
        <v>5.9645999999999998E-2</v>
      </c>
      <c r="Z1349">
        <v>8.5713999999999999E-2</v>
      </c>
      <c r="AA1349">
        <v>2.6727999999999998E-2</v>
      </c>
      <c r="AB1349">
        <v>0.32762999999999998</v>
      </c>
      <c r="AC1349">
        <v>0.14335000000000001</v>
      </c>
      <c r="AD1349">
        <v>34</v>
      </c>
      <c r="AE1349">
        <v>1</v>
      </c>
      <c r="AI1349">
        <v>1</v>
      </c>
      <c r="AJ1349">
        <v>0</v>
      </c>
      <c r="AK1349">
        <v>0</v>
      </c>
      <c r="AL1349">
        <v>0</v>
      </c>
      <c r="AM1349">
        <v>0</v>
      </c>
      <c r="AP1349">
        <v>0</v>
      </c>
      <c r="AQ1349">
        <v>1</v>
      </c>
      <c r="AR1349" t="s">
        <v>96</v>
      </c>
      <c r="AS1349" t="s">
        <v>96</v>
      </c>
      <c r="AT1349" t="s">
        <v>94</v>
      </c>
      <c r="AU1349" t="s">
        <v>94</v>
      </c>
      <c r="AV1349" t="s">
        <v>94</v>
      </c>
      <c r="AW1349" t="s">
        <v>94</v>
      </c>
      <c r="AX1349" t="s">
        <v>94</v>
      </c>
      <c r="AY1349" t="s">
        <v>94</v>
      </c>
      <c r="AZ1349" t="s">
        <v>94</v>
      </c>
      <c r="BA1349" t="s">
        <v>96</v>
      </c>
      <c r="BB1349" t="s">
        <v>96</v>
      </c>
      <c r="BC1349" t="s">
        <v>96</v>
      </c>
      <c r="BD1349" t="s">
        <v>96</v>
      </c>
      <c r="BH1349" t="s">
        <v>341</v>
      </c>
      <c r="BI1349">
        <v>1</v>
      </c>
      <c r="BJ1349" t="s">
        <v>97</v>
      </c>
      <c r="BK1349" t="s">
        <v>138</v>
      </c>
      <c r="BL1349">
        <v>0</v>
      </c>
      <c r="BM1349">
        <v>0</v>
      </c>
      <c r="BN1349">
        <v>0</v>
      </c>
      <c r="BO1349">
        <v>0</v>
      </c>
      <c r="BP1349">
        <v>0</v>
      </c>
      <c r="BQ1349">
        <v>0</v>
      </c>
      <c r="BY1349">
        <v>1489</v>
      </c>
      <c r="CG1349" s="4">
        <v>0</v>
      </c>
      <c r="CH1349" s="4">
        <v>0</v>
      </c>
      <c r="CI1349" s="5">
        <v>0</v>
      </c>
      <c r="CJ1349" s="5">
        <v>0</v>
      </c>
      <c r="CK1349" s="5">
        <v>0</v>
      </c>
      <c r="CL1349" s="5">
        <v>0</v>
      </c>
    </row>
    <row r="1350" spans="1:90" hidden="1" x14ac:dyDescent="0.2">
      <c r="A1350" t="s">
        <v>2224</v>
      </c>
      <c r="B1350" t="s">
        <v>2116</v>
      </c>
      <c r="C1350" t="s">
        <v>745</v>
      </c>
      <c r="D1350">
        <v>3.5</v>
      </c>
      <c r="E1350" t="s">
        <v>317</v>
      </c>
      <c r="F1350" t="s">
        <v>2197</v>
      </c>
      <c r="G1350" t="s">
        <v>351</v>
      </c>
      <c r="H1350" t="s">
        <v>2119</v>
      </c>
      <c r="I1350">
        <v>0.26489000000000001</v>
      </c>
      <c r="J1350">
        <v>0.17985999999999999</v>
      </c>
      <c r="K1350">
        <v>4.7694E-2</v>
      </c>
      <c r="L1350">
        <v>2022.7</v>
      </c>
      <c r="M1350">
        <v>16.59</v>
      </c>
      <c r="N1350">
        <v>5.6066000000000003</v>
      </c>
      <c r="O1350">
        <v>8.3698999999999995</v>
      </c>
      <c r="P1350">
        <v>2028.8</v>
      </c>
      <c r="Q1350">
        <v>-95.04</v>
      </c>
      <c r="R1350">
        <v>0.91396999999999995</v>
      </c>
      <c r="S1350">
        <v>0.90768000000000004</v>
      </c>
      <c r="T1350">
        <v>0.25907999999999998</v>
      </c>
      <c r="U1350">
        <v>0.13977000000000001</v>
      </c>
      <c r="V1350">
        <v>0.90583000000000002</v>
      </c>
      <c r="W1350">
        <v>0.90134999999999998</v>
      </c>
      <c r="X1350">
        <v>0.27106000000000002</v>
      </c>
      <c r="Y1350">
        <v>0.16175</v>
      </c>
      <c r="Z1350">
        <v>0.49173</v>
      </c>
      <c r="AA1350">
        <v>0.46753</v>
      </c>
      <c r="AB1350">
        <v>0.62973999999999997</v>
      </c>
      <c r="AC1350">
        <v>0.46599000000000002</v>
      </c>
      <c r="AD1350">
        <v>45</v>
      </c>
      <c r="AE1350">
        <v>12</v>
      </c>
      <c r="AF1350">
        <v>0.53508</v>
      </c>
      <c r="AG1350">
        <v>0.17835999999999999</v>
      </c>
      <c r="AH1350">
        <v>0.35671999999999998</v>
      </c>
      <c r="AI1350">
        <v>12</v>
      </c>
      <c r="AJ1350">
        <v>3</v>
      </c>
      <c r="AK1350">
        <v>11</v>
      </c>
      <c r="AL1350">
        <v>1</v>
      </c>
      <c r="AM1350">
        <v>0</v>
      </c>
      <c r="AN1350">
        <v>1</v>
      </c>
      <c r="AO1350">
        <v>0.84091000000000005</v>
      </c>
      <c r="AP1350">
        <v>0</v>
      </c>
      <c r="AQ1350">
        <v>1</v>
      </c>
      <c r="AR1350" t="s">
        <v>95</v>
      </c>
      <c r="AS1350" t="s">
        <v>95</v>
      </c>
      <c r="AT1350" t="s">
        <v>95</v>
      </c>
      <c r="AU1350" t="s">
        <v>95</v>
      </c>
      <c r="AV1350" t="s">
        <v>95</v>
      </c>
      <c r="AW1350" t="s">
        <v>95</v>
      </c>
      <c r="AX1350" t="s">
        <v>95</v>
      </c>
      <c r="AY1350" t="s">
        <v>95</v>
      </c>
      <c r="AZ1350" t="s">
        <v>95</v>
      </c>
      <c r="BA1350" t="s">
        <v>95</v>
      </c>
      <c r="BB1350" t="s">
        <v>95</v>
      </c>
      <c r="BC1350" t="s">
        <v>95</v>
      </c>
      <c r="BD1350" t="s">
        <v>95</v>
      </c>
      <c r="BI1350">
        <v>0</v>
      </c>
      <c r="BJ1350" t="s">
        <v>137</v>
      </c>
      <c r="BK1350" t="s">
        <v>180</v>
      </c>
      <c r="BL1350">
        <v>1</v>
      </c>
      <c r="BM1350">
        <v>1</v>
      </c>
      <c r="BN1350">
        <v>0</v>
      </c>
      <c r="BO1350">
        <v>0</v>
      </c>
      <c r="BP1350">
        <v>0</v>
      </c>
      <c r="BQ1350">
        <v>0</v>
      </c>
      <c r="BY1350">
        <v>1490</v>
      </c>
      <c r="CG1350" s="4">
        <v>1</v>
      </c>
      <c r="CH1350" s="4">
        <v>1</v>
      </c>
      <c r="CI1350" s="5">
        <v>0</v>
      </c>
      <c r="CJ1350" s="5">
        <v>0</v>
      </c>
      <c r="CK1350" s="5">
        <v>0</v>
      </c>
      <c r="CL1350" s="5">
        <v>0</v>
      </c>
    </row>
    <row r="1351" spans="1:90" hidden="1" x14ac:dyDescent="0.2">
      <c r="A1351" t="s">
        <v>2225</v>
      </c>
      <c r="B1351" t="s">
        <v>2116</v>
      </c>
      <c r="C1351" t="s">
        <v>745</v>
      </c>
      <c r="D1351">
        <v>3.5</v>
      </c>
      <c r="E1351" t="s">
        <v>317</v>
      </c>
      <c r="F1351" t="s">
        <v>2199</v>
      </c>
      <c r="G1351" t="s">
        <v>354</v>
      </c>
      <c r="H1351" t="s">
        <v>2119</v>
      </c>
      <c r="I1351">
        <v>9.9397000000000002</v>
      </c>
      <c r="J1351">
        <v>9.2954000000000008</v>
      </c>
      <c r="K1351">
        <v>8.6703000000000006E-3</v>
      </c>
      <c r="L1351">
        <v>2021</v>
      </c>
      <c r="M1351">
        <v>0.44211</v>
      </c>
      <c r="N1351">
        <v>3.4491999999999998</v>
      </c>
      <c r="O1351">
        <v>4.9912999999999998</v>
      </c>
      <c r="P1351">
        <v>2021.1</v>
      </c>
      <c r="Q1351">
        <v>-17.273</v>
      </c>
      <c r="R1351">
        <v>0.79103999999999997</v>
      </c>
      <c r="S1351">
        <v>0.77454999999999996</v>
      </c>
      <c r="T1351">
        <v>0.15429999999999999</v>
      </c>
      <c r="U1351">
        <v>2.3814999999999999E-2</v>
      </c>
      <c r="V1351">
        <v>0.79103999999999997</v>
      </c>
      <c r="W1351">
        <v>0.78032999999999997</v>
      </c>
      <c r="X1351">
        <v>0.15429999999999999</v>
      </c>
      <c r="Y1351">
        <v>2.3813999999999998E-2</v>
      </c>
      <c r="Z1351">
        <v>9.6925999999999998E-2</v>
      </c>
      <c r="AA1351">
        <v>5.0615E-2</v>
      </c>
      <c r="AB1351">
        <v>0.32078000000000001</v>
      </c>
      <c r="AC1351">
        <v>0.15604000000000001</v>
      </c>
      <c r="AD1351">
        <v>42</v>
      </c>
      <c r="AE1351">
        <v>2</v>
      </c>
      <c r="AF1351">
        <v>0.57984999999999998</v>
      </c>
      <c r="AG1351">
        <v>0.28992000000000001</v>
      </c>
      <c r="AH1351">
        <v>0.28992000000000001</v>
      </c>
      <c r="AI1351">
        <v>9</v>
      </c>
      <c r="AJ1351">
        <v>0</v>
      </c>
      <c r="AK1351">
        <v>8</v>
      </c>
      <c r="AL1351">
        <v>0</v>
      </c>
      <c r="AM1351">
        <v>0</v>
      </c>
      <c r="AN1351">
        <v>1</v>
      </c>
      <c r="AO1351">
        <v>0</v>
      </c>
      <c r="AP1351">
        <v>0</v>
      </c>
      <c r="AQ1351">
        <v>1</v>
      </c>
      <c r="AR1351" t="s">
        <v>95</v>
      </c>
      <c r="AS1351" t="s">
        <v>96</v>
      </c>
      <c r="AT1351" t="s">
        <v>94</v>
      </c>
      <c r="AU1351" t="s">
        <v>94</v>
      </c>
      <c r="AV1351" t="s">
        <v>94</v>
      </c>
      <c r="AW1351" t="s">
        <v>94</v>
      </c>
      <c r="AX1351" t="s">
        <v>94</v>
      </c>
      <c r="AY1351" t="s">
        <v>95</v>
      </c>
      <c r="AZ1351" t="s">
        <v>94</v>
      </c>
      <c r="BA1351" t="s">
        <v>96</v>
      </c>
      <c r="BB1351" t="s">
        <v>96</v>
      </c>
      <c r="BC1351" t="s">
        <v>96</v>
      </c>
      <c r="BD1351" t="s">
        <v>96</v>
      </c>
      <c r="BH1351" t="s">
        <v>341</v>
      </c>
      <c r="BI1351">
        <v>1</v>
      </c>
      <c r="BJ1351" t="s">
        <v>97</v>
      </c>
      <c r="BK1351" t="s">
        <v>138</v>
      </c>
      <c r="BL1351">
        <v>0</v>
      </c>
      <c r="BM1351">
        <v>0</v>
      </c>
      <c r="BN1351">
        <v>0</v>
      </c>
      <c r="BO1351">
        <v>0</v>
      </c>
      <c r="BP1351">
        <v>0</v>
      </c>
      <c r="BQ1351">
        <v>0</v>
      </c>
      <c r="BY1351">
        <v>1491</v>
      </c>
      <c r="CG1351" s="4">
        <v>0</v>
      </c>
      <c r="CH1351" s="4">
        <v>0</v>
      </c>
      <c r="CI1351" s="5">
        <v>0</v>
      </c>
      <c r="CJ1351" s="5">
        <v>0</v>
      </c>
      <c r="CK1351" s="5">
        <v>0</v>
      </c>
      <c r="CL1351" s="5">
        <v>0</v>
      </c>
    </row>
    <row r="1352" spans="1:90" hidden="1" x14ac:dyDescent="0.2">
      <c r="A1352" t="s">
        <v>2226</v>
      </c>
      <c r="B1352" t="s">
        <v>2116</v>
      </c>
      <c r="C1352" t="s">
        <v>745</v>
      </c>
      <c r="D1352">
        <v>4.0999999999999996</v>
      </c>
      <c r="E1352" t="s">
        <v>129</v>
      </c>
      <c r="F1352" t="s">
        <v>130</v>
      </c>
      <c r="G1352" t="s">
        <v>131</v>
      </c>
      <c r="H1352" t="s">
        <v>2119</v>
      </c>
      <c r="I1352">
        <v>4.6883999999999997</v>
      </c>
      <c r="J1352">
        <v>0.18734999999999999</v>
      </c>
      <c r="K1352">
        <v>3.0806</v>
      </c>
      <c r="L1352">
        <v>2019.9</v>
      </c>
      <c r="M1352">
        <v>0.93730000000000002</v>
      </c>
      <c r="N1352">
        <v>60.737000000000002</v>
      </c>
      <c r="O1352">
        <v>0.52786</v>
      </c>
      <c r="P1352">
        <v>1998.2</v>
      </c>
      <c r="Q1352">
        <v>-6187.7</v>
      </c>
      <c r="R1352">
        <v>0.70704999999999996</v>
      </c>
      <c r="S1352">
        <v>0.65534999999999999</v>
      </c>
      <c r="T1352">
        <v>14.444000000000001</v>
      </c>
      <c r="U1352">
        <v>6.8883999999999999</v>
      </c>
      <c r="V1352">
        <v>0.55635000000000001</v>
      </c>
      <c r="W1352">
        <v>0.50705999999999996</v>
      </c>
      <c r="X1352">
        <v>17.774999999999999</v>
      </c>
      <c r="Y1352">
        <v>12.618</v>
      </c>
      <c r="Z1352">
        <v>0.48860999999999999</v>
      </c>
      <c r="AA1352">
        <v>0.43179000000000001</v>
      </c>
      <c r="AB1352">
        <v>19.084</v>
      </c>
      <c r="AC1352">
        <v>14.045999999999999</v>
      </c>
      <c r="AD1352">
        <v>21</v>
      </c>
      <c r="AE1352">
        <v>7</v>
      </c>
      <c r="AF1352">
        <v>1.6465000000000001</v>
      </c>
      <c r="AG1352">
        <v>0.48046</v>
      </c>
      <c r="AH1352">
        <v>1.1659999999999999</v>
      </c>
      <c r="AI1352">
        <v>10</v>
      </c>
      <c r="AJ1352">
        <v>2</v>
      </c>
      <c r="AK1352">
        <v>7</v>
      </c>
      <c r="AL1352">
        <v>1</v>
      </c>
      <c r="AM1352">
        <v>1</v>
      </c>
      <c r="AN1352">
        <v>1</v>
      </c>
      <c r="AO1352">
        <v>0.70909999999999995</v>
      </c>
      <c r="AP1352">
        <v>0</v>
      </c>
      <c r="AQ1352">
        <v>1</v>
      </c>
      <c r="AR1352" t="s">
        <v>95</v>
      </c>
      <c r="AS1352" t="s">
        <v>95</v>
      </c>
      <c r="AT1352" t="s">
        <v>95</v>
      </c>
      <c r="AU1352" t="s">
        <v>94</v>
      </c>
      <c r="AV1352" t="s">
        <v>95</v>
      </c>
      <c r="AW1352" t="s">
        <v>94</v>
      </c>
      <c r="AX1352" t="s">
        <v>95</v>
      </c>
      <c r="AY1352" t="s">
        <v>95</v>
      </c>
      <c r="AZ1352" t="s">
        <v>95</v>
      </c>
      <c r="BA1352" t="s">
        <v>94</v>
      </c>
      <c r="BB1352" t="s">
        <v>94</v>
      </c>
      <c r="BC1352" t="s">
        <v>94</v>
      </c>
      <c r="BD1352" t="s">
        <v>94</v>
      </c>
      <c r="BI1352">
        <v>0</v>
      </c>
      <c r="BJ1352" t="s">
        <v>132</v>
      </c>
      <c r="BK1352" t="s">
        <v>133</v>
      </c>
      <c r="BL1352">
        <v>1</v>
      </c>
      <c r="BM1352">
        <v>1</v>
      </c>
      <c r="BN1352">
        <v>0</v>
      </c>
      <c r="BO1352">
        <v>0</v>
      </c>
      <c r="BP1352">
        <v>0</v>
      </c>
      <c r="BQ1352">
        <v>0</v>
      </c>
      <c r="BY1352">
        <v>1492</v>
      </c>
      <c r="CG1352" s="4">
        <v>1</v>
      </c>
      <c r="CH1352" s="4">
        <v>1</v>
      </c>
      <c r="CI1352" s="5">
        <v>0</v>
      </c>
      <c r="CJ1352" s="5">
        <v>0</v>
      </c>
      <c r="CK1352" s="5">
        <v>0</v>
      </c>
      <c r="CL1352" s="5">
        <v>0</v>
      </c>
    </row>
    <row r="1353" spans="1:90" hidden="1" x14ac:dyDescent="0.2">
      <c r="A1353" t="s">
        <v>2227</v>
      </c>
      <c r="B1353" t="s">
        <v>2116</v>
      </c>
      <c r="C1353" t="s">
        <v>745</v>
      </c>
      <c r="D1353">
        <v>4.0999999999999996</v>
      </c>
      <c r="E1353" t="s">
        <v>129</v>
      </c>
      <c r="F1353" t="s">
        <v>135</v>
      </c>
      <c r="G1353" t="s">
        <v>136</v>
      </c>
      <c r="H1353" t="s">
        <v>2119</v>
      </c>
      <c r="I1353">
        <v>0.55379</v>
      </c>
      <c r="J1353">
        <v>0.55376000000000003</v>
      </c>
      <c r="K1353">
        <v>3.1865999999999999</v>
      </c>
      <c r="L1353">
        <v>2040.4</v>
      </c>
      <c r="M1353">
        <v>7.9352</v>
      </c>
      <c r="N1353" s="1">
        <v>2572200</v>
      </c>
      <c r="O1353">
        <v>0.28220000000000001</v>
      </c>
      <c r="P1353">
        <v>2011.4</v>
      </c>
      <c r="Q1353">
        <v>-6400.9</v>
      </c>
      <c r="R1353">
        <v>0.83460999999999996</v>
      </c>
      <c r="S1353">
        <v>0.80152999999999996</v>
      </c>
      <c r="T1353">
        <v>10.75</v>
      </c>
      <c r="U1353">
        <v>5.3654999999999999</v>
      </c>
      <c r="V1353">
        <v>0.83460999999999996</v>
      </c>
      <c r="W1353">
        <v>0.81393000000000004</v>
      </c>
      <c r="X1353">
        <v>10.75</v>
      </c>
      <c r="Y1353">
        <v>5.3655999999999997</v>
      </c>
      <c r="Z1353">
        <v>0.436</v>
      </c>
      <c r="AA1353">
        <v>0.36549999999999999</v>
      </c>
      <c r="AB1353">
        <v>19.850999999999999</v>
      </c>
      <c r="AC1353">
        <v>14.683999999999999</v>
      </c>
      <c r="AD1353">
        <v>19</v>
      </c>
      <c r="AE1353">
        <v>5</v>
      </c>
      <c r="AF1353" s="1">
        <v>3.8878000000000003E-5</v>
      </c>
      <c r="AG1353" s="1">
        <v>1.1345000000000001E-5</v>
      </c>
      <c r="AH1353" s="1">
        <v>2.7532999999999999E-5</v>
      </c>
      <c r="AI1353">
        <v>8</v>
      </c>
      <c r="AJ1353">
        <v>0</v>
      </c>
      <c r="AK1353">
        <v>5</v>
      </c>
      <c r="AL1353">
        <v>0</v>
      </c>
      <c r="AM1353">
        <v>1</v>
      </c>
      <c r="AN1353">
        <v>1</v>
      </c>
      <c r="AO1353">
        <v>0.46473999999999999</v>
      </c>
      <c r="AP1353">
        <v>0</v>
      </c>
      <c r="AQ1353">
        <v>1</v>
      </c>
      <c r="AR1353" t="s">
        <v>95</v>
      </c>
      <c r="AS1353" t="s">
        <v>96</v>
      </c>
      <c r="AT1353" t="s">
        <v>95</v>
      </c>
      <c r="AU1353" t="s">
        <v>94</v>
      </c>
      <c r="AV1353" t="s">
        <v>94</v>
      </c>
      <c r="AW1353" t="s">
        <v>94</v>
      </c>
      <c r="AX1353" t="s">
        <v>94</v>
      </c>
      <c r="AY1353" t="s">
        <v>94</v>
      </c>
      <c r="AZ1353" t="s">
        <v>95</v>
      </c>
      <c r="BA1353" t="s">
        <v>96</v>
      </c>
      <c r="BB1353" t="s">
        <v>96</v>
      </c>
      <c r="BC1353" t="s">
        <v>94</v>
      </c>
      <c r="BD1353" t="s">
        <v>94</v>
      </c>
      <c r="BI1353">
        <v>0</v>
      </c>
      <c r="BJ1353" t="s">
        <v>137</v>
      </c>
      <c r="BK1353" t="s">
        <v>138</v>
      </c>
      <c r="BL1353">
        <v>1</v>
      </c>
      <c r="BM1353">
        <v>1</v>
      </c>
      <c r="BN1353">
        <v>0</v>
      </c>
      <c r="BO1353">
        <v>0</v>
      </c>
      <c r="BP1353">
        <v>0</v>
      </c>
      <c r="BQ1353">
        <v>1</v>
      </c>
      <c r="BY1353">
        <v>1493</v>
      </c>
      <c r="CG1353" s="4">
        <v>1</v>
      </c>
      <c r="CH1353" s="4">
        <v>1</v>
      </c>
      <c r="CI1353" s="5">
        <v>0</v>
      </c>
      <c r="CJ1353" s="5">
        <v>0</v>
      </c>
      <c r="CK1353" s="5">
        <v>0</v>
      </c>
      <c r="CL1353" s="5">
        <v>1</v>
      </c>
    </row>
    <row r="1354" spans="1:90" hidden="1" x14ac:dyDescent="0.2">
      <c r="A1354" t="s">
        <v>2228</v>
      </c>
      <c r="B1354" t="s">
        <v>2116</v>
      </c>
      <c r="C1354" t="s">
        <v>222</v>
      </c>
      <c r="D1354">
        <v>2.2999999999999998</v>
      </c>
      <c r="E1354" t="s">
        <v>2203</v>
      </c>
      <c r="F1354" t="s">
        <v>2204</v>
      </c>
      <c r="G1354" t="s">
        <v>2205</v>
      </c>
      <c r="H1354" t="s">
        <v>2119</v>
      </c>
      <c r="I1354">
        <v>0.33289999999999997</v>
      </c>
      <c r="J1354">
        <v>4.6519999999999999E-2</v>
      </c>
      <c r="K1354" s="1">
        <v>17961000</v>
      </c>
      <c r="L1354">
        <v>2004.3</v>
      </c>
      <c r="M1354">
        <v>13.201000000000001</v>
      </c>
      <c r="N1354" s="1">
        <v>501180000</v>
      </c>
      <c r="O1354" s="1">
        <v>1.5586000000000001E-8</v>
      </c>
      <c r="P1354">
        <v>1202.2</v>
      </c>
      <c r="Q1354" s="1">
        <v>-35748000000</v>
      </c>
      <c r="R1354">
        <v>0.89429999999999998</v>
      </c>
      <c r="S1354">
        <v>0.88256000000000001</v>
      </c>
      <c r="T1354" s="1">
        <v>60064000</v>
      </c>
      <c r="U1354" s="1">
        <v>45354000</v>
      </c>
      <c r="V1354">
        <v>0.63568000000000002</v>
      </c>
      <c r="W1354">
        <v>0.60965999999999998</v>
      </c>
      <c r="X1354" s="1">
        <v>111510000</v>
      </c>
      <c r="Y1354" s="1">
        <v>97822000</v>
      </c>
      <c r="Z1354">
        <v>0.75610999999999995</v>
      </c>
      <c r="AA1354">
        <v>0.73868999999999996</v>
      </c>
      <c r="AB1354" s="1">
        <v>91236000</v>
      </c>
      <c r="AC1354" s="1">
        <v>69071000</v>
      </c>
      <c r="AD1354">
        <v>31</v>
      </c>
      <c r="AE1354">
        <v>31</v>
      </c>
      <c r="AF1354">
        <v>1.2216</v>
      </c>
      <c r="AG1354">
        <v>0.10624</v>
      </c>
      <c r="AH1354">
        <v>1.1153999999999999</v>
      </c>
      <c r="AI1354">
        <v>31</v>
      </c>
      <c r="AJ1354">
        <v>10</v>
      </c>
      <c r="AK1354">
        <v>30</v>
      </c>
      <c r="AL1354">
        <v>1</v>
      </c>
      <c r="AM1354">
        <v>0</v>
      </c>
      <c r="AN1354">
        <v>0</v>
      </c>
      <c r="AO1354">
        <v>0.96016000000000001</v>
      </c>
      <c r="AP1354">
        <v>0</v>
      </c>
      <c r="AQ1354">
        <v>0</v>
      </c>
      <c r="AR1354" t="s">
        <v>95</v>
      </c>
      <c r="AS1354" t="s">
        <v>95</v>
      </c>
      <c r="AT1354" t="s">
        <v>95</v>
      </c>
      <c r="AU1354" t="s">
        <v>95</v>
      </c>
      <c r="AV1354" t="s">
        <v>95</v>
      </c>
      <c r="AW1354" t="s">
        <v>95</v>
      </c>
      <c r="AX1354" t="s">
        <v>95</v>
      </c>
      <c r="AY1354" t="s">
        <v>95</v>
      </c>
      <c r="AZ1354" t="s">
        <v>95</v>
      </c>
      <c r="BA1354" t="s">
        <v>95</v>
      </c>
      <c r="BB1354" t="s">
        <v>95</v>
      </c>
      <c r="BC1354" t="s">
        <v>95</v>
      </c>
      <c r="BD1354" t="s">
        <v>95</v>
      </c>
      <c r="BE1354">
        <v>2</v>
      </c>
      <c r="BI1354">
        <v>0</v>
      </c>
      <c r="BL1354">
        <v>1</v>
      </c>
      <c r="BM1354">
        <v>1</v>
      </c>
      <c r="BN1354">
        <v>0</v>
      </c>
      <c r="BO1354">
        <v>0</v>
      </c>
      <c r="BP1354">
        <v>0</v>
      </c>
      <c r="BQ1354">
        <v>1</v>
      </c>
      <c r="BY1354">
        <v>1494</v>
      </c>
      <c r="CG1354" s="4">
        <v>1</v>
      </c>
      <c r="CH1354" s="4">
        <v>1</v>
      </c>
      <c r="CI1354" s="5">
        <v>0</v>
      </c>
      <c r="CJ1354" s="5">
        <v>0</v>
      </c>
      <c r="CK1354" s="5">
        <v>0</v>
      </c>
      <c r="CL1354" s="5">
        <v>1</v>
      </c>
    </row>
    <row r="1355" spans="1:90" hidden="1" x14ac:dyDescent="0.2">
      <c r="A1355" t="s">
        <v>2229</v>
      </c>
      <c r="B1355" t="s">
        <v>2116</v>
      </c>
      <c r="C1355" t="s">
        <v>222</v>
      </c>
      <c r="D1355">
        <v>2.2999999999999998</v>
      </c>
      <c r="E1355" t="s">
        <v>2203</v>
      </c>
      <c r="F1355" t="s">
        <v>2207</v>
      </c>
      <c r="G1355" t="s">
        <v>2205</v>
      </c>
      <c r="H1355" t="s">
        <v>2119</v>
      </c>
      <c r="I1355">
        <v>0.10657</v>
      </c>
      <c r="J1355">
        <v>0.10657</v>
      </c>
      <c r="K1355" s="1">
        <v>2491300</v>
      </c>
      <c r="L1355">
        <v>2121.3000000000002</v>
      </c>
      <c r="M1355">
        <v>41.235999999999997</v>
      </c>
      <c r="N1355" s="1">
        <v>3403100000000</v>
      </c>
      <c r="O1355" s="1">
        <v>6.3656999999999999E-7</v>
      </c>
      <c r="P1355">
        <v>1716.6</v>
      </c>
      <c r="Q1355" s="1">
        <v>-4972100000</v>
      </c>
      <c r="R1355">
        <v>0.83697999999999995</v>
      </c>
      <c r="S1355">
        <v>0.81886000000000003</v>
      </c>
      <c r="T1355" s="1">
        <v>11070000</v>
      </c>
      <c r="U1355" s="1">
        <v>7948000</v>
      </c>
      <c r="V1355">
        <v>0.83697999999999995</v>
      </c>
      <c r="W1355">
        <v>0.82533000000000001</v>
      </c>
      <c r="X1355" s="1">
        <v>11070000</v>
      </c>
      <c r="Y1355" s="1">
        <v>7948000</v>
      </c>
      <c r="Z1355">
        <v>0.66056999999999999</v>
      </c>
      <c r="AA1355">
        <v>0.63632999999999995</v>
      </c>
      <c r="AB1355" s="1">
        <v>15973000</v>
      </c>
      <c r="AC1355" s="1">
        <v>12749000</v>
      </c>
      <c r="AD1355">
        <v>31</v>
      </c>
      <c r="AE1355">
        <v>31</v>
      </c>
      <c r="AF1355" s="1">
        <v>3.2704999999999999E-5</v>
      </c>
      <c r="AG1355" s="1">
        <v>1.3995999999999999E-6</v>
      </c>
      <c r="AH1355" s="1">
        <v>3.1306000000000001E-5</v>
      </c>
      <c r="AI1355">
        <v>31</v>
      </c>
      <c r="AJ1355">
        <v>1</v>
      </c>
      <c r="AK1355">
        <v>23</v>
      </c>
      <c r="AL1355">
        <v>0</v>
      </c>
      <c r="AM1355">
        <v>1</v>
      </c>
      <c r="AN1355">
        <v>1</v>
      </c>
      <c r="AO1355">
        <v>0.87588999999999995</v>
      </c>
      <c r="AP1355">
        <v>0</v>
      </c>
      <c r="AQ1355">
        <v>0</v>
      </c>
      <c r="AR1355" t="s">
        <v>95</v>
      </c>
      <c r="AS1355" t="s">
        <v>95</v>
      </c>
      <c r="AT1355" t="s">
        <v>95</v>
      </c>
      <c r="AU1355" t="s">
        <v>94</v>
      </c>
      <c r="AV1355" t="s">
        <v>95</v>
      </c>
      <c r="AW1355" t="s">
        <v>94</v>
      </c>
      <c r="AX1355" t="s">
        <v>95</v>
      </c>
      <c r="AY1355" t="s">
        <v>94</v>
      </c>
      <c r="AZ1355" t="s">
        <v>95</v>
      </c>
      <c r="BA1355" t="s">
        <v>94</v>
      </c>
      <c r="BB1355" t="s">
        <v>94</v>
      </c>
      <c r="BC1355" t="s">
        <v>94</v>
      </c>
      <c r="BD1355" t="s">
        <v>94</v>
      </c>
      <c r="BE1355">
        <v>2</v>
      </c>
      <c r="BI1355">
        <v>0</v>
      </c>
      <c r="BL1355">
        <v>1</v>
      </c>
      <c r="BM1355">
        <v>1</v>
      </c>
      <c r="BN1355">
        <v>0</v>
      </c>
      <c r="BO1355">
        <v>0</v>
      </c>
      <c r="BP1355">
        <v>0</v>
      </c>
      <c r="BQ1355">
        <v>0</v>
      </c>
      <c r="BY1355">
        <v>1495</v>
      </c>
      <c r="CG1355" s="4">
        <v>1</v>
      </c>
      <c r="CH1355" s="4">
        <v>1</v>
      </c>
      <c r="CI1355" s="5">
        <v>0</v>
      </c>
      <c r="CJ1355" s="5">
        <v>0</v>
      </c>
      <c r="CK1355" s="5">
        <v>0</v>
      </c>
      <c r="CL1355" s="5">
        <v>0</v>
      </c>
    </row>
    <row r="1356" spans="1:90" hidden="1" x14ac:dyDescent="0.2">
      <c r="A1356" t="s">
        <v>2230</v>
      </c>
      <c r="B1356" t="s">
        <v>2116</v>
      </c>
      <c r="C1356" t="s">
        <v>222</v>
      </c>
      <c r="D1356">
        <v>3.5</v>
      </c>
      <c r="E1356" t="s">
        <v>317</v>
      </c>
      <c r="F1356" t="s">
        <v>2131</v>
      </c>
      <c r="G1356" t="s">
        <v>319</v>
      </c>
      <c r="H1356" t="s">
        <v>2119</v>
      </c>
      <c r="I1356">
        <v>0.12272</v>
      </c>
      <c r="J1356">
        <v>0.12272</v>
      </c>
      <c r="K1356">
        <v>0.50975000000000004</v>
      </c>
      <c r="L1356">
        <v>2106.3000000000002</v>
      </c>
      <c r="M1356">
        <v>35.807000000000002</v>
      </c>
      <c r="N1356" s="1">
        <v>751080</v>
      </c>
      <c r="O1356">
        <v>9.8388000000000009</v>
      </c>
      <c r="P1356">
        <v>2014.7</v>
      </c>
      <c r="Q1356">
        <v>-1014.5</v>
      </c>
      <c r="R1356">
        <v>0.95628000000000002</v>
      </c>
      <c r="S1356">
        <v>0.95308000000000004</v>
      </c>
      <c r="T1356">
        <v>1.6777</v>
      </c>
      <c r="U1356">
        <v>1.1746000000000001</v>
      </c>
      <c r="V1356">
        <v>0.95628000000000002</v>
      </c>
      <c r="W1356">
        <v>0.95420000000000005</v>
      </c>
      <c r="X1356">
        <v>1.6777</v>
      </c>
      <c r="Y1356">
        <v>1.1745000000000001</v>
      </c>
      <c r="Z1356">
        <v>0.68079000000000001</v>
      </c>
      <c r="AA1356">
        <v>0.66559000000000001</v>
      </c>
      <c r="AB1356">
        <v>4.5331999999999999</v>
      </c>
      <c r="AC1356">
        <v>3.6873</v>
      </c>
      <c r="AD1356">
        <v>45</v>
      </c>
      <c r="AE1356">
        <v>34</v>
      </c>
      <c r="AF1356" s="1">
        <v>3.7280000000000002E-5</v>
      </c>
      <c r="AG1356" s="1">
        <v>1.3314000000000001E-6</v>
      </c>
      <c r="AH1356" s="1">
        <v>3.5948000000000002E-5</v>
      </c>
      <c r="AI1356">
        <v>34</v>
      </c>
      <c r="AJ1356">
        <v>1</v>
      </c>
      <c r="AK1356">
        <v>33</v>
      </c>
      <c r="AL1356">
        <v>0</v>
      </c>
      <c r="AM1356">
        <v>0</v>
      </c>
      <c r="AN1356">
        <v>0</v>
      </c>
      <c r="AO1356">
        <v>0.90151999999999999</v>
      </c>
      <c r="AP1356">
        <v>0</v>
      </c>
      <c r="AQ1356">
        <v>1</v>
      </c>
      <c r="AR1356" t="s">
        <v>95</v>
      </c>
      <c r="AS1356" t="s">
        <v>95</v>
      </c>
      <c r="AT1356" t="s">
        <v>95</v>
      </c>
      <c r="AU1356" t="s">
        <v>95</v>
      </c>
      <c r="AV1356" t="s">
        <v>95</v>
      </c>
      <c r="AW1356" t="s">
        <v>95</v>
      </c>
      <c r="AX1356" t="s">
        <v>95</v>
      </c>
      <c r="AY1356" t="s">
        <v>94</v>
      </c>
      <c r="AZ1356" t="s">
        <v>95</v>
      </c>
      <c r="BA1356" t="s">
        <v>94</v>
      </c>
      <c r="BB1356" t="s">
        <v>95</v>
      </c>
      <c r="BC1356" t="s">
        <v>94</v>
      </c>
      <c r="BD1356" t="s">
        <v>95</v>
      </c>
      <c r="BI1356">
        <v>0</v>
      </c>
      <c r="BJ1356" t="s">
        <v>137</v>
      </c>
      <c r="BK1356" t="s">
        <v>133</v>
      </c>
      <c r="BL1356">
        <v>1</v>
      </c>
      <c r="BM1356">
        <v>1</v>
      </c>
      <c r="BN1356">
        <v>0</v>
      </c>
      <c r="BO1356">
        <v>0</v>
      </c>
      <c r="BP1356">
        <v>0</v>
      </c>
      <c r="BQ1356">
        <v>1</v>
      </c>
      <c r="BY1356">
        <v>1496</v>
      </c>
      <c r="CG1356" s="4">
        <v>1</v>
      </c>
      <c r="CH1356" s="4">
        <v>1</v>
      </c>
      <c r="CI1356" s="5">
        <v>0</v>
      </c>
      <c r="CJ1356" s="5">
        <v>0</v>
      </c>
      <c r="CK1356" s="5">
        <v>0</v>
      </c>
      <c r="CL1356" s="5">
        <v>1</v>
      </c>
    </row>
    <row r="1357" spans="1:90" hidden="1" x14ac:dyDescent="0.2">
      <c r="A1357" t="s">
        <v>2231</v>
      </c>
      <c r="B1357" t="s">
        <v>2116</v>
      </c>
      <c r="C1357" t="s">
        <v>222</v>
      </c>
      <c r="D1357">
        <v>3.5</v>
      </c>
      <c r="E1357" t="s">
        <v>317</v>
      </c>
      <c r="F1357" t="s">
        <v>2135</v>
      </c>
      <c r="G1357" t="s">
        <v>322</v>
      </c>
      <c r="H1357" t="s">
        <v>2119</v>
      </c>
      <c r="I1357">
        <v>1.8819999999999999</v>
      </c>
      <c r="J1357">
        <v>5.6318000000000002E-3</v>
      </c>
      <c r="K1357">
        <v>4.9144E-2</v>
      </c>
      <c r="L1357">
        <v>2016.4</v>
      </c>
      <c r="M1357">
        <v>2.335</v>
      </c>
      <c r="N1357">
        <v>2.6025</v>
      </c>
      <c r="O1357">
        <v>1554.2</v>
      </c>
      <c r="P1357" s="1">
        <v>157550</v>
      </c>
      <c r="Q1357">
        <v>-97.763000000000005</v>
      </c>
      <c r="R1357">
        <v>0.37502999999999997</v>
      </c>
      <c r="S1357">
        <v>0.32930999999999999</v>
      </c>
      <c r="T1357">
        <v>1.1215999999999999</v>
      </c>
      <c r="U1357">
        <v>0.48609999999999998</v>
      </c>
      <c r="V1357">
        <v>-0.19234999999999999</v>
      </c>
      <c r="W1357">
        <v>-0.24912000000000001</v>
      </c>
      <c r="X1357">
        <v>1.5491999999999999</v>
      </c>
      <c r="Y1357">
        <v>0.62222</v>
      </c>
      <c r="Z1357">
        <v>0.20236999999999999</v>
      </c>
      <c r="AA1357">
        <v>0.16439000000000001</v>
      </c>
      <c r="AB1357">
        <v>1.2670999999999999</v>
      </c>
      <c r="AC1357">
        <v>0.76114999999999999</v>
      </c>
      <c r="AD1357">
        <v>45</v>
      </c>
      <c r="AE1357">
        <v>13</v>
      </c>
      <c r="AF1357">
        <v>3.0739999999999998</v>
      </c>
      <c r="AG1357">
        <v>0.38424999999999998</v>
      </c>
      <c r="AH1357">
        <v>2.6897000000000002</v>
      </c>
      <c r="AI1357">
        <v>33</v>
      </c>
      <c r="AJ1357">
        <v>4</v>
      </c>
      <c r="AK1357">
        <v>32</v>
      </c>
      <c r="AL1357">
        <v>1</v>
      </c>
      <c r="AM1357">
        <v>0</v>
      </c>
      <c r="AN1357">
        <v>1</v>
      </c>
      <c r="AO1357">
        <v>0.44444</v>
      </c>
      <c r="AP1357">
        <v>0</v>
      </c>
      <c r="AQ1357">
        <v>1</v>
      </c>
      <c r="AR1357" t="s">
        <v>94</v>
      </c>
      <c r="AS1357" t="s">
        <v>95</v>
      </c>
      <c r="AT1357" t="s">
        <v>95</v>
      </c>
      <c r="AU1357" t="s">
        <v>94</v>
      </c>
      <c r="AV1357" t="s">
        <v>94</v>
      </c>
      <c r="AW1357" t="s">
        <v>94</v>
      </c>
      <c r="AX1357" t="s">
        <v>94</v>
      </c>
      <c r="AY1357" t="s">
        <v>95</v>
      </c>
      <c r="AZ1357" t="s">
        <v>94</v>
      </c>
      <c r="BA1357" t="s">
        <v>94</v>
      </c>
      <c r="BB1357" t="s">
        <v>94</v>
      </c>
      <c r="BC1357" t="s">
        <v>94</v>
      </c>
      <c r="BD1357" t="s">
        <v>94</v>
      </c>
      <c r="BI1357">
        <v>0</v>
      </c>
      <c r="BJ1357" t="s">
        <v>132</v>
      </c>
      <c r="BK1357" t="s">
        <v>133</v>
      </c>
      <c r="BL1357">
        <v>0</v>
      </c>
      <c r="BM1357">
        <v>1</v>
      </c>
      <c r="BN1357">
        <v>0</v>
      </c>
      <c r="BO1357">
        <v>0</v>
      </c>
      <c r="BP1357">
        <v>0</v>
      </c>
      <c r="BQ1357">
        <v>0</v>
      </c>
      <c r="BY1357">
        <v>1497</v>
      </c>
      <c r="CG1357" s="4">
        <v>0</v>
      </c>
      <c r="CH1357" s="4">
        <v>1</v>
      </c>
      <c r="CI1357" s="5">
        <v>0</v>
      </c>
      <c r="CJ1357" s="5">
        <v>0</v>
      </c>
      <c r="CK1357" s="5">
        <v>0</v>
      </c>
      <c r="CL1357" s="5">
        <v>0</v>
      </c>
    </row>
    <row r="1358" spans="1:90" hidden="1" x14ac:dyDescent="0.2">
      <c r="A1358" t="s">
        <v>2232</v>
      </c>
      <c r="B1358" t="s">
        <v>2116</v>
      </c>
      <c r="C1358" t="s">
        <v>222</v>
      </c>
      <c r="D1358">
        <v>3.5</v>
      </c>
      <c r="E1358" t="s">
        <v>317</v>
      </c>
      <c r="F1358" t="s">
        <v>2139</v>
      </c>
      <c r="G1358" t="s">
        <v>326</v>
      </c>
      <c r="H1358" t="s">
        <v>2119</v>
      </c>
      <c r="I1358">
        <v>1.7516</v>
      </c>
      <c r="J1358">
        <v>7.4526999999999996E-3</v>
      </c>
      <c r="K1358">
        <v>6.7984000000000003E-2</v>
      </c>
      <c r="L1358">
        <v>2019.2</v>
      </c>
      <c r="M1358">
        <v>2.5087999999999999</v>
      </c>
      <c r="N1358">
        <v>4.6387999999999998</v>
      </c>
      <c r="O1358">
        <v>1553.7</v>
      </c>
      <c r="P1358" s="1">
        <v>157590</v>
      </c>
      <c r="Q1358">
        <v>-135.46</v>
      </c>
      <c r="R1358">
        <v>0.69838999999999996</v>
      </c>
      <c r="S1358">
        <v>0.67632000000000003</v>
      </c>
      <c r="T1358">
        <v>0.89798999999999995</v>
      </c>
      <c r="U1358">
        <v>0.33992</v>
      </c>
      <c r="V1358">
        <v>-0.15534000000000001</v>
      </c>
      <c r="W1358">
        <v>-0.21035000000000001</v>
      </c>
      <c r="X1358">
        <v>1.7575000000000001</v>
      </c>
      <c r="Y1358">
        <v>0.64444000000000001</v>
      </c>
      <c r="Z1358">
        <v>0.29158000000000001</v>
      </c>
      <c r="AA1358">
        <v>0.25784000000000001</v>
      </c>
      <c r="AB1358">
        <v>1.3762000000000001</v>
      </c>
      <c r="AC1358">
        <v>0.89695000000000003</v>
      </c>
      <c r="AD1358">
        <v>45</v>
      </c>
      <c r="AE1358">
        <v>10</v>
      </c>
      <c r="AF1358">
        <v>1.5089999999999999</v>
      </c>
      <c r="AG1358">
        <v>0.21557000000000001</v>
      </c>
      <c r="AH1358">
        <v>1.2934000000000001</v>
      </c>
      <c r="AI1358">
        <v>18</v>
      </c>
      <c r="AJ1358">
        <v>1</v>
      </c>
      <c r="AK1358">
        <v>17</v>
      </c>
      <c r="AL1358">
        <v>0</v>
      </c>
      <c r="AM1358">
        <v>0</v>
      </c>
      <c r="AN1358">
        <v>1</v>
      </c>
      <c r="AO1358">
        <v>0.79856000000000005</v>
      </c>
      <c r="AP1358">
        <v>0</v>
      </c>
      <c r="AQ1358">
        <v>1</v>
      </c>
      <c r="AR1358" t="s">
        <v>94</v>
      </c>
      <c r="AS1358" t="s">
        <v>95</v>
      </c>
      <c r="AT1358" t="s">
        <v>95</v>
      </c>
      <c r="AU1358" t="s">
        <v>94</v>
      </c>
      <c r="AV1358" t="s">
        <v>94</v>
      </c>
      <c r="AW1358" t="s">
        <v>94</v>
      </c>
      <c r="AX1358" t="s">
        <v>95</v>
      </c>
      <c r="AY1358" t="s">
        <v>95</v>
      </c>
      <c r="AZ1358" t="s">
        <v>94</v>
      </c>
      <c r="BA1358" t="s">
        <v>94</v>
      </c>
      <c r="BB1358" t="s">
        <v>94</v>
      </c>
      <c r="BC1358" t="s">
        <v>94</v>
      </c>
      <c r="BD1358" t="s">
        <v>94</v>
      </c>
      <c r="BI1358">
        <v>0</v>
      </c>
      <c r="BJ1358" t="s">
        <v>132</v>
      </c>
      <c r="BK1358" t="s">
        <v>133</v>
      </c>
      <c r="BL1358">
        <v>0</v>
      </c>
      <c r="BM1358">
        <v>1</v>
      </c>
      <c r="BN1358">
        <v>0</v>
      </c>
      <c r="BO1358">
        <v>0</v>
      </c>
      <c r="BP1358">
        <v>0</v>
      </c>
      <c r="BQ1358">
        <v>0</v>
      </c>
      <c r="BY1358">
        <v>1498</v>
      </c>
      <c r="CG1358" s="4">
        <v>0</v>
      </c>
      <c r="CH1358" s="4">
        <v>1</v>
      </c>
      <c r="CI1358" s="5">
        <v>0</v>
      </c>
      <c r="CJ1358" s="5">
        <v>0</v>
      </c>
      <c r="CK1358" s="5">
        <v>0</v>
      </c>
      <c r="CL1358" s="5">
        <v>0</v>
      </c>
    </row>
    <row r="1359" spans="1:90" hidden="1" x14ac:dyDescent="0.2">
      <c r="A1359" t="s">
        <v>2233</v>
      </c>
      <c r="B1359" t="s">
        <v>2116</v>
      </c>
      <c r="C1359" t="s">
        <v>222</v>
      </c>
      <c r="D1359">
        <v>3.5</v>
      </c>
      <c r="E1359" t="s">
        <v>317</v>
      </c>
      <c r="F1359" t="s">
        <v>2143</v>
      </c>
      <c r="G1359" t="s">
        <v>329</v>
      </c>
      <c r="H1359" t="s">
        <v>2119</v>
      </c>
      <c r="I1359">
        <v>20.975999999999999</v>
      </c>
      <c r="J1359">
        <v>0.15079000000000001</v>
      </c>
      <c r="K1359">
        <v>4.9501000000000003E-2</v>
      </c>
      <c r="L1359">
        <v>2020.1</v>
      </c>
      <c r="M1359">
        <v>0.20949000000000001</v>
      </c>
      <c r="N1359">
        <v>3.8954</v>
      </c>
      <c r="O1359">
        <v>7.7066999999999997</v>
      </c>
      <c r="P1359">
        <v>2029.6</v>
      </c>
      <c r="Q1359">
        <v>-98.623000000000005</v>
      </c>
      <c r="R1359">
        <v>0.58221000000000001</v>
      </c>
      <c r="S1359">
        <v>0.55164000000000002</v>
      </c>
      <c r="T1359">
        <v>0.90207999999999999</v>
      </c>
      <c r="U1359">
        <v>0.34684999999999999</v>
      </c>
      <c r="V1359">
        <v>0.36163000000000001</v>
      </c>
      <c r="W1359">
        <v>0.33123000000000002</v>
      </c>
      <c r="X1359">
        <v>1.1151</v>
      </c>
      <c r="Y1359">
        <v>0.50853000000000004</v>
      </c>
      <c r="Z1359">
        <v>0.21218999999999999</v>
      </c>
      <c r="AA1359">
        <v>0.17468</v>
      </c>
      <c r="AB1359">
        <v>1.2386999999999999</v>
      </c>
      <c r="AC1359">
        <v>0.72292000000000001</v>
      </c>
      <c r="AD1359">
        <v>45</v>
      </c>
      <c r="AE1359">
        <v>10</v>
      </c>
      <c r="AF1359">
        <v>1.7930999999999999</v>
      </c>
      <c r="AG1359">
        <v>9.5301999999999998E-2</v>
      </c>
      <c r="AH1359">
        <v>1.6978</v>
      </c>
      <c r="AI1359">
        <v>18</v>
      </c>
      <c r="AJ1359">
        <v>2</v>
      </c>
      <c r="AK1359">
        <v>17</v>
      </c>
      <c r="AL1359">
        <v>1</v>
      </c>
      <c r="AM1359">
        <v>0</v>
      </c>
      <c r="AN1359">
        <v>1</v>
      </c>
      <c r="AO1359">
        <v>0.65966999999999998</v>
      </c>
      <c r="AP1359">
        <v>0</v>
      </c>
      <c r="AQ1359">
        <v>1</v>
      </c>
      <c r="AR1359" t="s">
        <v>94</v>
      </c>
      <c r="AS1359" t="s">
        <v>95</v>
      </c>
      <c r="AT1359" t="s">
        <v>95</v>
      </c>
      <c r="AU1359" t="s">
        <v>94</v>
      </c>
      <c r="AV1359" t="s">
        <v>94</v>
      </c>
      <c r="AW1359" t="s">
        <v>94</v>
      </c>
      <c r="AX1359" t="s">
        <v>94</v>
      </c>
      <c r="AY1359" t="s">
        <v>95</v>
      </c>
      <c r="AZ1359" t="s">
        <v>94</v>
      </c>
      <c r="BA1359" t="s">
        <v>94</v>
      </c>
      <c r="BB1359" t="s">
        <v>94</v>
      </c>
      <c r="BC1359" t="s">
        <v>94</v>
      </c>
      <c r="BD1359" t="s">
        <v>94</v>
      </c>
      <c r="BI1359">
        <v>0</v>
      </c>
      <c r="BJ1359" t="s">
        <v>132</v>
      </c>
      <c r="BK1359" t="s">
        <v>133</v>
      </c>
      <c r="BL1359">
        <v>0</v>
      </c>
      <c r="BM1359">
        <v>1</v>
      </c>
      <c r="BN1359">
        <v>0</v>
      </c>
      <c r="BO1359">
        <v>0</v>
      </c>
      <c r="BP1359">
        <v>0</v>
      </c>
      <c r="BQ1359">
        <v>0</v>
      </c>
      <c r="BY1359">
        <v>1499</v>
      </c>
      <c r="CG1359" s="4">
        <v>0</v>
      </c>
      <c r="CH1359" s="4">
        <v>1</v>
      </c>
      <c r="CI1359" s="5">
        <v>0</v>
      </c>
      <c r="CJ1359" s="5">
        <v>0</v>
      </c>
      <c r="CK1359" s="5">
        <v>0</v>
      </c>
      <c r="CL1359" s="5">
        <v>0</v>
      </c>
    </row>
    <row r="1360" spans="1:90" hidden="1" x14ac:dyDescent="0.2">
      <c r="A1360" t="s">
        <v>2234</v>
      </c>
      <c r="B1360" t="s">
        <v>2116</v>
      </c>
      <c r="C1360" t="s">
        <v>222</v>
      </c>
      <c r="D1360">
        <v>3.5</v>
      </c>
      <c r="E1360" t="s">
        <v>317</v>
      </c>
      <c r="F1360" t="s">
        <v>2147</v>
      </c>
      <c r="G1360" t="s">
        <v>329</v>
      </c>
      <c r="H1360" t="s">
        <v>2119</v>
      </c>
      <c r="I1360">
        <v>24.43</v>
      </c>
      <c r="J1360">
        <v>6.5113000000000002E-3</v>
      </c>
      <c r="K1360">
        <v>5.8192000000000001E-2</v>
      </c>
      <c r="L1360">
        <v>2020</v>
      </c>
      <c r="M1360">
        <v>0.17988000000000001</v>
      </c>
      <c r="N1360">
        <v>4.3048000000000002</v>
      </c>
      <c r="O1360">
        <v>1553.9</v>
      </c>
      <c r="P1360" s="1">
        <v>157570</v>
      </c>
      <c r="Q1360">
        <v>-115.9</v>
      </c>
      <c r="R1360">
        <v>0.58901000000000003</v>
      </c>
      <c r="S1360">
        <v>0.55893999999999999</v>
      </c>
      <c r="T1360">
        <v>0.96919</v>
      </c>
      <c r="U1360">
        <v>0.37691000000000002</v>
      </c>
      <c r="V1360">
        <v>-0.15712999999999999</v>
      </c>
      <c r="W1360">
        <v>-0.21223</v>
      </c>
      <c r="X1360">
        <v>1.6262000000000001</v>
      </c>
      <c r="Y1360">
        <v>0.59926000000000001</v>
      </c>
      <c r="Z1360">
        <v>0.24990000000000001</v>
      </c>
      <c r="AA1360">
        <v>0.21418000000000001</v>
      </c>
      <c r="AB1360">
        <v>1.3092999999999999</v>
      </c>
      <c r="AC1360">
        <v>0.84194000000000002</v>
      </c>
      <c r="AD1360">
        <v>45</v>
      </c>
      <c r="AE1360">
        <v>12</v>
      </c>
      <c r="AF1360">
        <v>1.6226</v>
      </c>
      <c r="AG1360">
        <v>2.7295000000000002E-3</v>
      </c>
      <c r="AH1360">
        <v>1.6198999999999999</v>
      </c>
      <c r="AI1360">
        <v>18</v>
      </c>
      <c r="AJ1360">
        <v>2</v>
      </c>
      <c r="AK1360">
        <v>6</v>
      </c>
      <c r="AL1360">
        <v>1</v>
      </c>
      <c r="AM1360">
        <v>1</v>
      </c>
      <c r="AN1360">
        <v>1</v>
      </c>
      <c r="AO1360">
        <v>0.72292999999999996</v>
      </c>
      <c r="AP1360">
        <v>0</v>
      </c>
      <c r="AQ1360">
        <v>1</v>
      </c>
      <c r="AR1360" t="s">
        <v>94</v>
      </c>
      <c r="AS1360" t="s">
        <v>95</v>
      </c>
      <c r="AT1360" t="s">
        <v>95</v>
      </c>
      <c r="AU1360" t="s">
        <v>94</v>
      </c>
      <c r="AV1360" t="s">
        <v>94</v>
      </c>
      <c r="AW1360" t="s">
        <v>94</v>
      </c>
      <c r="AX1360" t="s">
        <v>95</v>
      </c>
      <c r="AY1360" t="s">
        <v>95</v>
      </c>
      <c r="AZ1360" t="s">
        <v>94</v>
      </c>
      <c r="BA1360" t="s">
        <v>94</v>
      </c>
      <c r="BB1360" t="s">
        <v>94</v>
      </c>
      <c r="BC1360" t="s">
        <v>94</v>
      </c>
      <c r="BD1360" t="s">
        <v>94</v>
      </c>
      <c r="BI1360">
        <v>0</v>
      </c>
      <c r="BJ1360" t="s">
        <v>132</v>
      </c>
      <c r="BK1360" t="s">
        <v>133</v>
      </c>
      <c r="BL1360">
        <v>0</v>
      </c>
      <c r="BM1360">
        <v>1</v>
      </c>
      <c r="BN1360">
        <v>0</v>
      </c>
      <c r="BO1360">
        <v>0</v>
      </c>
      <c r="BP1360">
        <v>0</v>
      </c>
      <c r="BQ1360">
        <v>0</v>
      </c>
      <c r="BY1360">
        <v>1500</v>
      </c>
      <c r="CG1360" s="4">
        <v>0</v>
      </c>
      <c r="CH1360" s="4">
        <v>1</v>
      </c>
      <c r="CI1360" s="5">
        <v>0</v>
      </c>
      <c r="CJ1360" s="5">
        <v>0</v>
      </c>
      <c r="CK1360" s="5">
        <v>0</v>
      </c>
      <c r="CL1360" s="5">
        <v>0</v>
      </c>
    </row>
    <row r="1361" spans="1:90" hidden="1" x14ac:dyDescent="0.2">
      <c r="A1361" t="s">
        <v>2235</v>
      </c>
      <c r="B1361" t="s">
        <v>2116</v>
      </c>
      <c r="C1361" t="s">
        <v>222</v>
      </c>
      <c r="D1361">
        <v>3.5</v>
      </c>
      <c r="E1361" t="s">
        <v>317</v>
      </c>
      <c r="F1361" t="s">
        <v>2151</v>
      </c>
      <c r="G1361" t="s">
        <v>326</v>
      </c>
      <c r="H1361" t="s">
        <v>2119</v>
      </c>
      <c r="I1361">
        <v>1.3773</v>
      </c>
      <c r="J1361">
        <v>1.0174000000000001E-2</v>
      </c>
      <c r="K1361">
        <v>9.6706E-2</v>
      </c>
      <c r="L1361">
        <v>2018.8</v>
      </c>
      <c r="M1361">
        <v>3.1905999999999999</v>
      </c>
      <c r="N1361">
        <v>6.2762000000000002</v>
      </c>
      <c r="O1361">
        <v>1553.1</v>
      </c>
      <c r="P1361" s="1">
        <v>157650</v>
      </c>
      <c r="Q1361">
        <v>-192.67</v>
      </c>
      <c r="R1361">
        <v>0.74395</v>
      </c>
      <c r="S1361">
        <v>0.72521000000000002</v>
      </c>
      <c r="T1361">
        <v>1.0900000000000001</v>
      </c>
      <c r="U1361">
        <v>0.45981</v>
      </c>
      <c r="V1361">
        <v>-0.18773999999999999</v>
      </c>
      <c r="W1361">
        <v>-0.24429999999999999</v>
      </c>
      <c r="X1361">
        <v>2.3475999999999999</v>
      </c>
      <c r="Y1361">
        <v>0.93332999999999999</v>
      </c>
      <c r="Z1361">
        <v>0.33994999999999997</v>
      </c>
      <c r="AA1361">
        <v>0.30852000000000002</v>
      </c>
      <c r="AB1361">
        <v>1.75</v>
      </c>
      <c r="AC1361">
        <v>1.1872</v>
      </c>
      <c r="AD1361">
        <v>45</v>
      </c>
      <c r="AE1361">
        <v>13</v>
      </c>
      <c r="AF1361">
        <v>1.4339999999999999</v>
      </c>
      <c r="AG1361">
        <v>0.15933</v>
      </c>
      <c r="AH1361">
        <v>1.2746999999999999</v>
      </c>
      <c r="AI1361">
        <v>19</v>
      </c>
      <c r="AJ1361">
        <v>3</v>
      </c>
      <c r="AK1361">
        <v>18</v>
      </c>
      <c r="AL1361">
        <v>1</v>
      </c>
      <c r="AM1361">
        <v>0</v>
      </c>
      <c r="AN1361">
        <v>1</v>
      </c>
      <c r="AO1361">
        <v>0.82257999999999998</v>
      </c>
      <c r="AP1361">
        <v>0</v>
      </c>
      <c r="AQ1361">
        <v>1</v>
      </c>
      <c r="AR1361" t="s">
        <v>95</v>
      </c>
      <c r="AS1361" t="s">
        <v>95</v>
      </c>
      <c r="AT1361" t="s">
        <v>95</v>
      </c>
      <c r="AU1361" t="s">
        <v>94</v>
      </c>
      <c r="AV1361" t="s">
        <v>94</v>
      </c>
      <c r="AW1361" t="s">
        <v>94</v>
      </c>
      <c r="AX1361" t="s">
        <v>95</v>
      </c>
      <c r="AY1361" t="s">
        <v>95</v>
      </c>
      <c r="AZ1361" t="s">
        <v>95</v>
      </c>
      <c r="BA1361" t="s">
        <v>94</v>
      </c>
      <c r="BB1361" t="s">
        <v>94</v>
      </c>
      <c r="BC1361" t="s">
        <v>94</v>
      </c>
      <c r="BD1361" t="s">
        <v>94</v>
      </c>
      <c r="BI1361">
        <v>0</v>
      </c>
      <c r="BJ1361" t="s">
        <v>132</v>
      </c>
      <c r="BK1361" t="s">
        <v>133</v>
      </c>
      <c r="BL1361">
        <v>0</v>
      </c>
      <c r="BM1361">
        <v>1</v>
      </c>
      <c r="BN1361">
        <v>0</v>
      </c>
      <c r="BO1361">
        <v>0</v>
      </c>
      <c r="BP1361">
        <v>0</v>
      </c>
      <c r="BQ1361">
        <v>0</v>
      </c>
      <c r="BY1361">
        <v>1501</v>
      </c>
      <c r="CG1361" s="4">
        <v>0</v>
      </c>
      <c r="CH1361" s="4">
        <v>1</v>
      </c>
      <c r="CI1361" s="5">
        <v>0</v>
      </c>
      <c r="CJ1361" s="5">
        <v>0</v>
      </c>
      <c r="CK1361" s="5">
        <v>0</v>
      </c>
      <c r="CL1361" s="5">
        <v>0</v>
      </c>
    </row>
    <row r="1362" spans="1:90" hidden="1" x14ac:dyDescent="0.2">
      <c r="A1362" t="s">
        <v>2236</v>
      </c>
      <c r="B1362" t="s">
        <v>2116</v>
      </c>
      <c r="C1362" t="s">
        <v>222</v>
      </c>
      <c r="D1362">
        <v>3.5</v>
      </c>
      <c r="E1362" t="s">
        <v>317</v>
      </c>
      <c r="F1362" t="s">
        <v>2157</v>
      </c>
      <c r="G1362" t="s">
        <v>336</v>
      </c>
      <c r="H1362" t="s">
        <v>2119</v>
      </c>
      <c r="I1362">
        <v>0.11773</v>
      </c>
      <c r="J1362">
        <v>0.11773</v>
      </c>
      <c r="K1362">
        <v>4.6247999999999996</v>
      </c>
      <c r="L1362">
        <v>2117.6999999999998</v>
      </c>
      <c r="M1362">
        <v>37.326000000000001</v>
      </c>
      <c r="N1362" s="1">
        <v>16679000</v>
      </c>
      <c r="O1362">
        <v>2.4995E-2</v>
      </c>
      <c r="P1362">
        <v>1945.2</v>
      </c>
      <c r="Q1362">
        <v>-9206.2999999999993</v>
      </c>
      <c r="R1362">
        <v>0.99573</v>
      </c>
      <c r="S1362">
        <v>0.99541999999999997</v>
      </c>
      <c r="T1362">
        <v>4.5789999999999997</v>
      </c>
      <c r="U1362">
        <v>3.9870000000000001</v>
      </c>
      <c r="V1362">
        <v>0.99573</v>
      </c>
      <c r="W1362">
        <v>0.99553000000000003</v>
      </c>
      <c r="X1362">
        <v>4.5789999999999997</v>
      </c>
      <c r="Y1362">
        <v>3.9870000000000001</v>
      </c>
      <c r="Z1362">
        <v>0.73473999999999995</v>
      </c>
      <c r="AA1362">
        <v>0.72211000000000003</v>
      </c>
      <c r="AB1362">
        <v>36.088999999999999</v>
      </c>
      <c r="AC1362">
        <v>29.007000000000001</v>
      </c>
      <c r="AD1362">
        <v>45</v>
      </c>
      <c r="AE1362">
        <v>34</v>
      </c>
      <c r="AF1362" s="1">
        <v>1.6248000000000001E-5</v>
      </c>
      <c r="AG1362" s="1">
        <v>5.9956999999999999E-8</v>
      </c>
      <c r="AH1362" s="1">
        <v>1.6189E-5</v>
      </c>
      <c r="AI1362">
        <v>34</v>
      </c>
      <c r="AJ1362">
        <v>0</v>
      </c>
      <c r="AK1362">
        <v>33</v>
      </c>
      <c r="AL1362">
        <v>0</v>
      </c>
      <c r="AM1362">
        <v>0</v>
      </c>
      <c r="AN1362">
        <v>0</v>
      </c>
      <c r="AO1362">
        <v>0.88704000000000005</v>
      </c>
      <c r="AP1362">
        <v>0</v>
      </c>
      <c r="AQ1362">
        <v>0</v>
      </c>
      <c r="AR1362" t="s">
        <v>95</v>
      </c>
      <c r="AS1362" t="s">
        <v>95</v>
      </c>
      <c r="AT1362" t="s">
        <v>95</v>
      </c>
      <c r="AU1362" t="s">
        <v>95</v>
      </c>
      <c r="AV1362" t="s">
        <v>95</v>
      </c>
      <c r="AW1362" t="s">
        <v>95</v>
      </c>
      <c r="AX1362" t="s">
        <v>95</v>
      </c>
      <c r="AY1362" t="s">
        <v>94</v>
      </c>
      <c r="AZ1362" t="s">
        <v>95</v>
      </c>
      <c r="BA1362" t="s">
        <v>94</v>
      </c>
      <c r="BB1362" t="s">
        <v>95</v>
      </c>
      <c r="BC1362" t="s">
        <v>94</v>
      </c>
      <c r="BD1362" t="s">
        <v>95</v>
      </c>
      <c r="BH1362" t="s">
        <v>389</v>
      </c>
      <c r="BI1362">
        <v>1</v>
      </c>
      <c r="BJ1362" t="s">
        <v>97</v>
      </c>
      <c r="BK1362" t="s">
        <v>337</v>
      </c>
      <c r="BL1362">
        <v>0</v>
      </c>
      <c r="BM1362">
        <v>0</v>
      </c>
      <c r="BN1362">
        <v>0</v>
      </c>
      <c r="BO1362">
        <v>0</v>
      </c>
      <c r="BP1362">
        <v>0</v>
      </c>
      <c r="BQ1362">
        <v>0</v>
      </c>
      <c r="BY1362">
        <v>1502</v>
      </c>
      <c r="CG1362" s="4">
        <v>0</v>
      </c>
      <c r="CH1362" s="4">
        <v>0</v>
      </c>
      <c r="CI1362" s="5">
        <v>0</v>
      </c>
      <c r="CJ1362" s="5">
        <v>0</v>
      </c>
      <c r="CK1362" s="5">
        <v>0</v>
      </c>
      <c r="CL1362" s="5">
        <v>0</v>
      </c>
    </row>
    <row r="1363" spans="1:90" hidden="1" x14ac:dyDescent="0.2">
      <c r="A1363" t="s">
        <v>2237</v>
      </c>
      <c r="B1363" t="s">
        <v>2116</v>
      </c>
      <c r="C1363" t="s">
        <v>222</v>
      </c>
      <c r="D1363">
        <v>3.5</v>
      </c>
      <c r="E1363" t="s">
        <v>317</v>
      </c>
      <c r="F1363" t="s">
        <v>2159</v>
      </c>
      <c r="G1363" t="s">
        <v>340</v>
      </c>
      <c r="H1363" t="s">
        <v>2119</v>
      </c>
      <c r="I1363">
        <v>0.13142000000000001</v>
      </c>
      <c r="J1363">
        <v>0.13142000000000001</v>
      </c>
      <c r="K1363">
        <v>0.47561999999999999</v>
      </c>
      <c r="L1363">
        <v>2110.9</v>
      </c>
      <c r="M1363">
        <v>33.438000000000002</v>
      </c>
      <c r="N1363" s="1">
        <v>3012600</v>
      </c>
      <c r="O1363">
        <v>8.0763999999999996</v>
      </c>
      <c r="P1363">
        <v>2013.3</v>
      </c>
      <c r="Q1363">
        <v>-946.42</v>
      </c>
      <c r="R1363">
        <v>0.95343999999999995</v>
      </c>
      <c r="S1363">
        <v>0.94994999999999996</v>
      </c>
      <c r="T1363">
        <v>1.5946</v>
      </c>
      <c r="U1363">
        <v>1.1317999999999999</v>
      </c>
      <c r="V1363">
        <v>0.95343999999999995</v>
      </c>
      <c r="W1363">
        <v>0.95116999999999996</v>
      </c>
      <c r="X1363">
        <v>1.5946</v>
      </c>
      <c r="Y1363">
        <v>1.1317999999999999</v>
      </c>
      <c r="Z1363">
        <v>0.66791</v>
      </c>
      <c r="AA1363">
        <v>0.65171000000000001</v>
      </c>
      <c r="AB1363">
        <v>4.2587000000000002</v>
      </c>
      <c r="AC1363">
        <v>3.3233000000000001</v>
      </c>
      <c r="AD1363">
        <v>44</v>
      </c>
      <c r="AE1363">
        <v>33</v>
      </c>
      <c r="AF1363" s="1">
        <v>9.2944000000000003E-6</v>
      </c>
      <c r="AG1363" s="1">
        <v>3.3193999999999999E-7</v>
      </c>
      <c r="AH1363" s="1">
        <v>8.9624000000000008E-6</v>
      </c>
      <c r="AI1363">
        <v>33</v>
      </c>
      <c r="AJ1363">
        <v>0</v>
      </c>
      <c r="AK1363">
        <v>32</v>
      </c>
      <c r="AL1363">
        <v>0</v>
      </c>
      <c r="AM1363">
        <v>0</v>
      </c>
      <c r="AN1363">
        <v>0</v>
      </c>
      <c r="AO1363">
        <v>0.88090999999999997</v>
      </c>
      <c r="AP1363">
        <v>0</v>
      </c>
      <c r="AQ1363">
        <v>1</v>
      </c>
      <c r="AR1363" t="s">
        <v>95</v>
      </c>
      <c r="AS1363" t="s">
        <v>95</v>
      </c>
      <c r="AT1363" t="s">
        <v>95</v>
      </c>
      <c r="AU1363" t="s">
        <v>95</v>
      </c>
      <c r="AV1363" t="s">
        <v>95</v>
      </c>
      <c r="AW1363" t="s">
        <v>95</v>
      </c>
      <c r="AX1363" t="s">
        <v>95</v>
      </c>
      <c r="AY1363" t="s">
        <v>94</v>
      </c>
      <c r="AZ1363" t="s">
        <v>95</v>
      </c>
      <c r="BA1363" t="s">
        <v>94</v>
      </c>
      <c r="BB1363" t="s">
        <v>95</v>
      </c>
      <c r="BC1363" t="s">
        <v>94</v>
      </c>
      <c r="BD1363" t="s">
        <v>95</v>
      </c>
      <c r="BH1363" t="s">
        <v>341</v>
      </c>
      <c r="BI1363">
        <v>1</v>
      </c>
      <c r="BJ1363" t="s">
        <v>97</v>
      </c>
      <c r="BK1363" t="s">
        <v>138</v>
      </c>
      <c r="BL1363">
        <v>0</v>
      </c>
      <c r="BM1363">
        <v>0</v>
      </c>
      <c r="BN1363">
        <v>0</v>
      </c>
      <c r="BO1363">
        <v>0</v>
      </c>
      <c r="BP1363">
        <v>0</v>
      </c>
      <c r="BQ1363">
        <v>0</v>
      </c>
      <c r="BY1363">
        <v>1503</v>
      </c>
      <c r="CG1363" s="4">
        <v>0</v>
      </c>
      <c r="CH1363" s="4">
        <v>0</v>
      </c>
      <c r="CI1363" s="5">
        <v>0</v>
      </c>
      <c r="CJ1363" s="5">
        <v>0</v>
      </c>
      <c r="CK1363" s="5">
        <v>0</v>
      </c>
      <c r="CL1363" s="5">
        <v>0</v>
      </c>
    </row>
    <row r="1364" spans="1:90" hidden="1" x14ac:dyDescent="0.2">
      <c r="A1364" t="s">
        <v>2238</v>
      </c>
      <c r="B1364" t="s">
        <v>2116</v>
      </c>
      <c r="C1364" t="s">
        <v>222</v>
      </c>
      <c r="D1364">
        <v>3.5</v>
      </c>
      <c r="E1364" t="s">
        <v>317</v>
      </c>
      <c r="F1364" t="s">
        <v>2165</v>
      </c>
      <c r="G1364" t="s">
        <v>344</v>
      </c>
      <c r="H1364" t="s">
        <v>2119</v>
      </c>
      <c r="I1364">
        <v>0.12272</v>
      </c>
      <c r="J1364">
        <v>0.12272</v>
      </c>
      <c r="K1364">
        <v>0.50975000000000004</v>
      </c>
      <c r="L1364">
        <v>2106.3000000000002</v>
      </c>
      <c r="M1364">
        <v>35.807000000000002</v>
      </c>
      <c r="N1364" s="1">
        <v>751080</v>
      </c>
      <c r="O1364">
        <v>9.8388000000000009</v>
      </c>
      <c r="P1364">
        <v>2014.7</v>
      </c>
      <c r="Q1364">
        <v>-1014.5</v>
      </c>
      <c r="R1364">
        <v>0.95628000000000002</v>
      </c>
      <c r="S1364">
        <v>0.95308000000000004</v>
      </c>
      <c r="T1364">
        <v>1.6777</v>
      </c>
      <c r="U1364">
        <v>1.1746000000000001</v>
      </c>
      <c r="V1364">
        <v>0.95628000000000002</v>
      </c>
      <c r="W1364">
        <v>0.95420000000000005</v>
      </c>
      <c r="X1364">
        <v>1.6777</v>
      </c>
      <c r="Y1364">
        <v>1.1745000000000001</v>
      </c>
      <c r="Z1364">
        <v>0.68079000000000001</v>
      </c>
      <c r="AA1364">
        <v>0.66559000000000001</v>
      </c>
      <c r="AB1364">
        <v>4.5331999999999999</v>
      </c>
      <c r="AC1364">
        <v>3.6873</v>
      </c>
      <c r="AD1364">
        <v>45</v>
      </c>
      <c r="AE1364">
        <v>34</v>
      </c>
      <c r="AF1364" s="1">
        <v>3.7280000000000002E-5</v>
      </c>
      <c r="AG1364" s="1">
        <v>1.3314000000000001E-6</v>
      </c>
      <c r="AH1364" s="1">
        <v>3.5948000000000002E-5</v>
      </c>
      <c r="AI1364">
        <v>34</v>
      </c>
      <c r="AJ1364">
        <v>1</v>
      </c>
      <c r="AK1364">
        <v>33</v>
      </c>
      <c r="AL1364">
        <v>0</v>
      </c>
      <c r="AM1364">
        <v>0</v>
      </c>
      <c r="AN1364">
        <v>0</v>
      </c>
      <c r="AO1364">
        <v>0.90151999999999999</v>
      </c>
      <c r="AP1364">
        <v>0</v>
      </c>
      <c r="AQ1364">
        <v>1</v>
      </c>
      <c r="AR1364" t="s">
        <v>95</v>
      </c>
      <c r="AS1364" t="s">
        <v>95</v>
      </c>
      <c r="AT1364" t="s">
        <v>95</v>
      </c>
      <c r="AU1364" t="s">
        <v>95</v>
      </c>
      <c r="AV1364" t="s">
        <v>95</v>
      </c>
      <c r="AW1364" t="s">
        <v>95</v>
      </c>
      <c r="AX1364" t="s">
        <v>95</v>
      </c>
      <c r="AY1364" t="s">
        <v>94</v>
      </c>
      <c r="AZ1364" t="s">
        <v>95</v>
      </c>
      <c r="BA1364" t="s">
        <v>94</v>
      </c>
      <c r="BB1364" t="s">
        <v>95</v>
      </c>
      <c r="BC1364" t="s">
        <v>94</v>
      </c>
      <c r="BD1364" t="s">
        <v>95</v>
      </c>
      <c r="BH1364" t="s">
        <v>345</v>
      </c>
      <c r="BI1364">
        <v>1</v>
      </c>
      <c r="BJ1364" t="s">
        <v>97</v>
      </c>
      <c r="BK1364" t="s">
        <v>180</v>
      </c>
      <c r="BL1364">
        <v>0</v>
      </c>
      <c r="BM1364">
        <v>0</v>
      </c>
      <c r="BN1364">
        <v>0</v>
      </c>
      <c r="BO1364">
        <v>0</v>
      </c>
      <c r="BP1364">
        <v>0</v>
      </c>
      <c r="BQ1364">
        <v>0</v>
      </c>
      <c r="BY1364">
        <v>1504</v>
      </c>
      <c r="CG1364" s="4">
        <v>0</v>
      </c>
      <c r="CH1364" s="4">
        <v>0</v>
      </c>
      <c r="CI1364" s="5">
        <v>0</v>
      </c>
      <c r="CJ1364" s="5">
        <v>0</v>
      </c>
      <c r="CK1364" s="5">
        <v>0</v>
      </c>
      <c r="CL1364" s="5">
        <v>0</v>
      </c>
    </row>
    <row r="1365" spans="1:90" hidden="1" x14ac:dyDescent="0.2">
      <c r="A1365" t="s">
        <v>2239</v>
      </c>
      <c r="B1365" t="s">
        <v>2116</v>
      </c>
      <c r="C1365" t="s">
        <v>222</v>
      </c>
      <c r="D1365">
        <v>3.5</v>
      </c>
      <c r="E1365" t="s">
        <v>317</v>
      </c>
      <c r="F1365" t="s">
        <v>2167</v>
      </c>
      <c r="G1365" t="s">
        <v>348</v>
      </c>
      <c r="H1365" t="s">
        <v>2119</v>
      </c>
      <c r="I1365">
        <v>1.4219999999999999</v>
      </c>
      <c r="J1365">
        <v>5.4292000000000003E-3</v>
      </c>
      <c r="K1365">
        <v>4.6622999999999998E-2</v>
      </c>
      <c r="L1365">
        <v>2026.4</v>
      </c>
      <c r="M1365">
        <v>3.0903999999999998</v>
      </c>
      <c r="N1365" s="1">
        <v>301650</v>
      </c>
      <c r="O1365">
        <v>1554.1</v>
      </c>
      <c r="P1365" s="1">
        <v>157540</v>
      </c>
      <c r="Q1365">
        <v>-92.747</v>
      </c>
      <c r="R1365">
        <v>0.81435000000000002</v>
      </c>
      <c r="S1365">
        <v>0.79888000000000003</v>
      </c>
      <c r="T1365">
        <v>0.56988000000000005</v>
      </c>
      <c r="U1365">
        <v>0.26200000000000001</v>
      </c>
      <c r="V1365">
        <v>-0.12897</v>
      </c>
      <c r="W1365">
        <v>-0.19</v>
      </c>
      <c r="X1365">
        <v>1.4053</v>
      </c>
      <c r="Y1365">
        <v>0.47499999999999998</v>
      </c>
      <c r="Z1365">
        <v>0.16556999999999999</v>
      </c>
      <c r="AA1365">
        <v>0.12046999999999999</v>
      </c>
      <c r="AB1365">
        <v>1.2081999999999999</v>
      </c>
      <c r="AC1365">
        <v>0.64917999999999998</v>
      </c>
      <c r="AD1365">
        <v>40</v>
      </c>
      <c r="AE1365">
        <v>10</v>
      </c>
      <c r="AF1365" s="1">
        <v>2.652E-5</v>
      </c>
      <c r="AG1365" s="1">
        <v>3.315E-6</v>
      </c>
      <c r="AH1365" s="1">
        <v>2.3204999999999999E-5</v>
      </c>
      <c r="AI1365">
        <v>29</v>
      </c>
      <c r="AJ1365">
        <v>0</v>
      </c>
      <c r="AK1365">
        <v>28</v>
      </c>
      <c r="AL1365">
        <v>0</v>
      </c>
      <c r="AM1365">
        <v>0</v>
      </c>
      <c r="AN1365">
        <v>1</v>
      </c>
      <c r="AO1365">
        <v>0.15190000000000001</v>
      </c>
      <c r="AP1365">
        <v>0</v>
      </c>
      <c r="AQ1365">
        <v>1</v>
      </c>
      <c r="AR1365" t="s">
        <v>95</v>
      </c>
      <c r="AS1365" t="s">
        <v>95</v>
      </c>
      <c r="AT1365" t="s">
        <v>95</v>
      </c>
      <c r="AU1365" t="s">
        <v>94</v>
      </c>
      <c r="AV1365" t="s">
        <v>94</v>
      </c>
      <c r="AW1365" t="s">
        <v>94</v>
      </c>
      <c r="AX1365" t="s">
        <v>94</v>
      </c>
      <c r="AY1365" t="s">
        <v>94</v>
      </c>
      <c r="AZ1365" t="s">
        <v>94</v>
      </c>
      <c r="BA1365" t="s">
        <v>94</v>
      </c>
      <c r="BB1365" t="s">
        <v>94</v>
      </c>
      <c r="BC1365" t="s">
        <v>94</v>
      </c>
      <c r="BD1365" t="s">
        <v>94</v>
      </c>
      <c r="BH1365" t="s">
        <v>341</v>
      </c>
      <c r="BI1365">
        <v>1</v>
      </c>
      <c r="BJ1365" t="s">
        <v>97</v>
      </c>
      <c r="BK1365" t="s">
        <v>138</v>
      </c>
      <c r="BL1365">
        <v>0</v>
      </c>
      <c r="BM1365">
        <v>0</v>
      </c>
      <c r="BN1365">
        <v>0</v>
      </c>
      <c r="BO1365">
        <v>0</v>
      </c>
      <c r="BP1365">
        <v>0</v>
      </c>
      <c r="BQ1365">
        <v>0</v>
      </c>
      <c r="BY1365">
        <v>1505</v>
      </c>
      <c r="CG1365" s="4">
        <v>0</v>
      </c>
      <c r="CH1365" s="4">
        <v>0</v>
      </c>
      <c r="CI1365" s="5">
        <v>0</v>
      </c>
      <c r="CJ1365" s="5">
        <v>0</v>
      </c>
      <c r="CK1365" s="5">
        <v>0</v>
      </c>
      <c r="CL1365" s="5">
        <v>0</v>
      </c>
    </row>
    <row r="1366" spans="1:90" hidden="1" x14ac:dyDescent="0.2">
      <c r="A1366" t="s">
        <v>2240</v>
      </c>
      <c r="B1366" t="s">
        <v>2116</v>
      </c>
      <c r="C1366" t="s">
        <v>222</v>
      </c>
      <c r="D1366">
        <v>3.5</v>
      </c>
      <c r="E1366" t="s">
        <v>317</v>
      </c>
      <c r="F1366" t="s">
        <v>2173</v>
      </c>
      <c r="G1366" t="s">
        <v>351</v>
      </c>
      <c r="H1366" t="s">
        <v>2119</v>
      </c>
      <c r="I1366">
        <v>0.35171000000000002</v>
      </c>
      <c r="J1366">
        <v>2.5842E-2</v>
      </c>
      <c r="K1366">
        <v>0.35981999999999997</v>
      </c>
      <c r="L1366">
        <v>2024.1</v>
      </c>
      <c r="M1366">
        <v>12.494</v>
      </c>
      <c r="N1366">
        <v>64.067999999999998</v>
      </c>
      <c r="O1366">
        <v>0.183</v>
      </c>
      <c r="P1366">
        <v>2931.7</v>
      </c>
      <c r="Q1366">
        <v>-717</v>
      </c>
      <c r="R1366">
        <v>0.97306999999999999</v>
      </c>
      <c r="S1366">
        <v>0.97109999999999996</v>
      </c>
      <c r="T1366">
        <v>1.1554</v>
      </c>
      <c r="U1366">
        <v>0.69655999999999996</v>
      </c>
      <c r="V1366">
        <v>-0.22717999999999999</v>
      </c>
      <c r="W1366">
        <v>-0.28561999999999999</v>
      </c>
      <c r="X1366">
        <v>7.7988999999999997</v>
      </c>
      <c r="Y1366">
        <v>3.3555999999999999</v>
      </c>
      <c r="Z1366">
        <v>0.44058999999999998</v>
      </c>
      <c r="AA1366">
        <v>0.41394999999999998</v>
      </c>
      <c r="AB1366">
        <v>5.2655000000000003</v>
      </c>
      <c r="AC1366">
        <v>3.7982</v>
      </c>
      <c r="AD1366">
        <v>45</v>
      </c>
      <c r="AE1366">
        <v>19</v>
      </c>
      <c r="AF1366">
        <v>0.45265</v>
      </c>
      <c r="AG1366">
        <v>1.5609E-2</v>
      </c>
      <c r="AH1366">
        <v>0.43703999999999998</v>
      </c>
      <c r="AI1366">
        <v>19</v>
      </c>
      <c r="AJ1366">
        <v>1</v>
      </c>
      <c r="AK1366">
        <v>18</v>
      </c>
      <c r="AL1366">
        <v>0</v>
      </c>
      <c r="AM1366">
        <v>0</v>
      </c>
      <c r="AN1366">
        <v>0</v>
      </c>
      <c r="AO1366">
        <v>0.82096999999999998</v>
      </c>
      <c r="AP1366">
        <v>0</v>
      </c>
      <c r="AQ1366">
        <v>1</v>
      </c>
      <c r="AR1366" t="s">
        <v>95</v>
      </c>
      <c r="AS1366" t="s">
        <v>95</v>
      </c>
      <c r="AT1366" t="s">
        <v>95</v>
      </c>
      <c r="AU1366" t="s">
        <v>95</v>
      </c>
      <c r="AV1366" t="s">
        <v>95</v>
      </c>
      <c r="AW1366" t="s">
        <v>95</v>
      </c>
      <c r="AX1366" t="s">
        <v>95</v>
      </c>
      <c r="AY1366" t="s">
        <v>95</v>
      </c>
      <c r="AZ1366" t="s">
        <v>95</v>
      </c>
      <c r="BA1366" t="s">
        <v>95</v>
      </c>
      <c r="BB1366" t="s">
        <v>95</v>
      </c>
      <c r="BC1366" t="s">
        <v>95</v>
      </c>
      <c r="BD1366" t="s">
        <v>95</v>
      </c>
      <c r="BI1366">
        <v>0</v>
      </c>
      <c r="BJ1366" t="s">
        <v>137</v>
      </c>
      <c r="BK1366" t="s">
        <v>180</v>
      </c>
      <c r="BL1366">
        <v>1</v>
      </c>
      <c r="BM1366">
        <v>1</v>
      </c>
      <c r="BN1366">
        <v>0</v>
      </c>
      <c r="BO1366">
        <v>0</v>
      </c>
      <c r="BP1366">
        <v>0</v>
      </c>
      <c r="BQ1366">
        <v>0</v>
      </c>
      <c r="BY1366">
        <v>1506</v>
      </c>
      <c r="CG1366" s="4">
        <v>1</v>
      </c>
      <c r="CH1366" s="4">
        <v>1</v>
      </c>
      <c r="CI1366" s="5">
        <v>0</v>
      </c>
      <c r="CJ1366" s="5">
        <v>0</v>
      </c>
      <c r="CK1366" s="5">
        <v>0</v>
      </c>
      <c r="CL1366" s="5">
        <v>0</v>
      </c>
    </row>
    <row r="1367" spans="1:90" hidden="1" x14ac:dyDescent="0.2">
      <c r="A1367" t="s">
        <v>2241</v>
      </c>
      <c r="B1367" t="s">
        <v>2116</v>
      </c>
      <c r="C1367" t="s">
        <v>222</v>
      </c>
      <c r="D1367">
        <v>3.5</v>
      </c>
      <c r="E1367" t="s">
        <v>317</v>
      </c>
      <c r="F1367" t="s">
        <v>2175</v>
      </c>
      <c r="G1367" t="s">
        <v>354</v>
      </c>
      <c r="H1367" t="s">
        <v>2119</v>
      </c>
      <c r="I1367">
        <v>0.95523000000000002</v>
      </c>
      <c r="J1367">
        <v>0.44016</v>
      </c>
      <c r="K1367">
        <v>6.2368E-2</v>
      </c>
      <c r="L1367">
        <v>2020.4</v>
      </c>
      <c r="M1367">
        <v>4.6003999999999996</v>
      </c>
      <c r="N1367">
        <v>8.7384000000000004</v>
      </c>
      <c r="O1367">
        <v>6.5523999999999996</v>
      </c>
      <c r="P1367">
        <v>2021.7</v>
      </c>
      <c r="Q1367">
        <v>-124.26</v>
      </c>
      <c r="R1367">
        <v>0.94940999999999998</v>
      </c>
      <c r="S1367">
        <v>0.94550999999999996</v>
      </c>
      <c r="T1367">
        <v>0.32668000000000003</v>
      </c>
      <c r="U1367">
        <v>0.13850999999999999</v>
      </c>
      <c r="V1367">
        <v>0.93400000000000005</v>
      </c>
      <c r="W1367">
        <v>0.93069999999999997</v>
      </c>
      <c r="X1367">
        <v>0.37309999999999999</v>
      </c>
      <c r="Y1367">
        <v>0.17555000000000001</v>
      </c>
      <c r="Z1367">
        <v>0.28399999999999997</v>
      </c>
      <c r="AA1367">
        <v>0.2482</v>
      </c>
      <c r="AB1367">
        <v>1.2289000000000001</v>
      </c>
      <c r="AC1367">
        <v>0.76502999999999999</v>
      </c>
      <c r="AD1367">
        <v>43</v>
      </c>
      <c r="AE1367">
        <v>9</v>
      </c>
      <c r="AF1367">
        <v>0.80105999999999999</v>
      </c>
      <c r="AG1367">
        <v>0.11444</v>
      </c>
      <c r="AH1367">
        <v>0.68662999999999996</v>
      </c>
      <c r="AI1367">
        <v>17</v>
      </c>
      <c r="AJ1367">
        <v>0</v>
      </c>
      <c r="AK1367">
        <v>16</v>
      </c>
      <c r="AL1367">
        <v>0</v>
      </c>
      <c r="AM1367">
        <v>0</v>
      </c>
      <c r="AN1367">
        <v>1</v>
      </c>
      <c r="AO1367">
        <v>0.66990000000000005</v>
      </c>
      <c r="AP1367">
        <v>0</v>
      </c>
      <c r="AQ1367">
        <v>1</v>
      </c>
      <c r="AR1367" t="s">
        <v>95</v>
      </c>
      <c r="AS1367" t="s">
        <v>95</v>
      </c>
      <c r="AT1367" t="s">
        <v>95</v>
      </c>
      <c r="AU1367" t="s">
        <v>94</v>
      </c>
      <c r="AV1367" t="s">
        <v>94</v>
      </c>
      <c r="AW1367" t="s">
        <v>94</v>
      </c>
      <c r="AX1367" t="s">
        <v>94</v>
      </c>
      <c r="AY1367" t="s">
        <v>95</v>
      </c>
      <c r="AZ1367" t="s">
        <v>94</v>
      </c>
      <c r="BA1367" t="s">
        <v>94</v>
      </c>
      <c r="BB1367" t="s">
        <v>94</v>
      </c>
      <c r="BC1367" t="s">
        <v>94</v>
      </c>
      <c r="BD1367" t="s">
        <v>94</v>
      </c>
      <c r="BH1367" t="s">
        <v>341</v>
      </c>
      <c r="BI1367">
        <v>1</v>
      </c>
      <c r="BJ1367" t="s">
        <v>97</v>
      </c>
      <c r="BK1367" t="s">
        <v>138</v>
      </c>
      <c r="BL1367">
        <v>0</v>
      </c>
      <c r="BM1367">
        <v>0</v>
      </c>
      <c r="BN1367">
        <v>0</v>
      </c>
      <c r="BO1367">
        <v>0</v>
      </c>
      <c r="BP1367">
        <v>0</v>
      </c>
      <c r="BQ1367">
        <v>0</v>
      </c>
      <c r="BY1367">
        <v>1507</v>
      </c>
      <c r="CG1367" s="4">
        <v>0</v>
      </c>
      <c r="CH1367" s="4">
        <v>0</v>
      </c>
      <c r="CI1367" s="5">
        <v>0</v>
      </c>
      <c r="CJ1367" s="5">
        <v>0</v>
      </c>
      <c r="CK1367" s="5">
        <v>0</v>
      </c>
      <c r="CL1367" s="5">
        <v>0</v>
      </c>
    </row>
    <row r="1368" spans="1:90" hidden="1" x14ac:dyDescent="0.2">
      <c r="A1368" t="s">
        <v>2242</v>
      </c>
      <c r="B1368" t="s">
        <v>2116</v>
      </c>
      <c r="C1368" t="s">
        <v>222</v>
      </c>
      <c r="D1368">
        <v>3.5</v>
      </c>
      <c r="E1368" t="s">
        <v>317</v>
      </c>
      <c r="F1368" t="s">
        <v>2181</v>
      </c>
      <c r="G1368" t="s">
        <v>357</v>
      </c>
      <c r="H1368" t="s">
        <v>2119</v>
      </c>
      <c r="I1368">
        <v>0.26685999999999999</v>
      </c>
      <c r="J1368">
        <v>3.9625E-2</v>
      </c>
      <c r="K1368">
        <v>0.28106999999999999</v>
      </c>
      <c r="L1368">
        <v>2028.4</v>
      </c>
      <c r="M1368">
        <v>16.466999999999999</v>
      </c>
      <c r="N1368">
        <v>101.32</v>
      </c>
      <c r="O1368">
        <v>-5.0152999999999999</v>
      </c>
      <c r="P1368">
        <v>4637.2</v>
      </c>
      <c r="Q1368">
        <v>-560.04</v>
      </c>
      <c r="R1368">
        <v>0.95567000000000002</v>
      </c>
      <c r="S1368">
        <v>0.95242000000000004</v>
      </c>
      <c r="T1368">
        <v>1.1326000000000001</v>
      </c>
      <c r="U1368">
        <v>0.62948000000000004</v>
      </c>
      <c r="V1368">
        <v>-0.24481</v>
      </c>
      <c r="W1368">
        <v>-0.30409000000000003</v>
      </c>
      <c r="X1368">
        <v>6.0019</v>
      </c>
      <c r="Y1368">
        <v>2.6617000000000002</v>
      </c>
      <c r="Z1368">
        <v>0.46045000000000003</v>
      </c>
      <c r="AA1368">
        <v>0.43475999999999998</v>
      </c>
      <c r="AB1368">
        <v>3.9514</v>
      </c>
      <c r="AC1368">
        <v>2.8967000000000001</v>
      </c>
      <c r="AD1368">
        <v>45</v>
      </c>
      <c r="AE1368">
        <v>19</v>
      </c>
      <c r="AF1368">
        <v>0.21262</v>
      </c>
      <c r="AG1368">
        <v>3.6638999999999999E-3</v>
      </c>
      <c r="AH1368">
        <v>0.20895</v>
      </c>
      <c r="AI1368">
        <v>19</v>
      </c>
      <c r="AJ1368">
        <v>1</v>
      </c>
      <c r="AK1368">
        <v>18</v>
      </c>
      <c r="AL1368">
        <v>0</v>
      </c>
      <c r="AM1368">
        <v>0</v>
      </c>
      <c r="AN1368">
        <v>1</v>
      </c>
      <c r="AO1368">
        <v>0.82664000000000004</v>
      </c>
      <c r="AP1368">
        <v>0</v>
      </c>
      <c r="AQ1368">
        <v>1</v>
      </c>
      <c r="AR1368" t="s">
        <v>95</v>
      </c>
      <c r="AS1368" t="s">
        <v>95</v>
      </c>
      <c r="AT1368" t="s">
        <v>95</v>
      </c>
      <c r="AU1368" t="s">
        <v>95</v>
      </c>
      <c r="AV1368" t="s">
        <v>95</v>
      </c>
      <c r="AW1368" t="s">
        <v>95</v>
      </c>
      <c r="AX1368" t="s">
        <v>95</v>
      </c>
      <c r="AY1368" t="s">
        <v>95</v>
      </c>
      <c r="AZ1368" t="s">
        <v>95</v>
      </c>
      <c r="BA1368" t="s">
        <v>95</v>
      </c>
      <c r="BB1368" t="s">
        <v>95</v>
      </c>
      <c r="BC1368" t="s">
        <v>95</v>
      </c>
      <c r="BD1368" t="s">
        <v>95</v>
      </c>
      <c r="BI1368">
        <v>0</v>
      </c>
      <c r="BJ1368" t="s">
        <v>137</v>
      </c>
      <c r="BK1368" t="s">
        <v>180</v>
      </c>
      <c r="BL1368">
        <v>1</v>
      </c>
      <c r="BM1368">
        <v>1</v>
      </c>
      <c r="BN1368">
        <v>0</v>
      </c>
      <c r="BO1368">
        <v>0</v>
      </c>
      <c r="BP1368">
        <v>0</v>
      </c>
      <c r="BQ1368">
        <v>0</v>
      </c>
      <c r="BY1368">
        <v>1508</v>
      </c>
      <c r="CG1368" s="4">
        <v>1</v>
      </c>
      <c r="CH1368" s="4">
        <v>1</v>
      </c>
      <c r="CI1368" s="5">
        <v>0</v>
      </c>
      <c r="CJ1368" s="5">
        <v>0</v>
      </c>
      <c r="CK1368" s="5">
        <v>0</v>
      </c>
      <c r="CL1368" s="5">
        <v>0</v>
      </c>
    </row>
    <row r="1369" spans="1:90" hidden="1" x14ac:dyDescent="0.2">
      <c r="A1369" t="s">
        <v>2243</v>
      </c>
      <c r="B1369" t="s">
        <v>2116</v>
      </c>
      <c r="C1369" t="s">
        <v>222</v>
      </c>
      <c r="D1369">
        <v>3.5</v>
      </c>
      <c r="E1369" t="s">
        <v>317</v>
      </c>
      <c r="F1369" t="s">
        <v>2183</v>
      </c>
      <c r="G1369" t="s">
        <v>360</v>
      </c>
      <c r="H1369" t="s">
        <v>2119</v>
      </c>
      <c r="I1369">
        <v>1.9912000000000001</v>
      </c>
      <c r="J1369">
        <v>1.9907999999999999</v>
      </c>
      <c r="K1369">
        <v>3.5756000000000003E-2</v>
      </c>
      <c r="L1369">
        <v>2025.6</v>
      </c>
      <c r="M1369">
        <v>2.2069999999999999</v>
      </c>
      <c r="N1369">
        <v>61358</v>
      </c>
      <c r="O1369" s="1">
        <v>4.7661000000000003E-5</v>
      </c>
      <c r="P1369">
        <v>2015</v>
      </c>
      <c r="Q1369">
        <v>-71.221999999999994</v>
      </c>
      <c r="R1369">
        <v>0.89322000000000001</v>
      </c>
      <c r="S1369">
        <v>0.88478999999999997</v>
      </c>
      <c r="T1369">
        <v>0.36014000000000002</v>
      </c>
      <c r="U1369">
        <v>0.12315</v>
      </c>
      <c r="V1369">
        <v>0.89322000000000001</v>
      </c>
      <c r="W1369">
        <v>0.88773999999999997</v>
      </c>
      <c r="X1369">
        <v>0.36014000000000002</v>
      </c>
      <c r="Y1369">
        <v>0.12315</v>
      </c>
      <c r="Z1369">
        <v>0.15465000000000001</v>
      </c>
      <c r="AA1369">
        <v>0.11129</v>
      </c>
      <c r="AB1369">
        <v>1.0133000000000001</v>
      </c>
      <c r="AC1369">
        <v>0.48475000000000001</v>
      </c>
      <c r="AD1369">
        <v>42</v>
      </c>
      <c r="AE1369">
        <v>8</v>
      </c>
      <c r="AF1369">
        <v>1.1383999999999999E-4</v>
      </c>
      <c r="AG1369" s="1">
        <v>6.0503000000000003E-6</v>
      </c>
      <c r="AH1369">
        <v>1.0779E-4</v>
      </c>
      <c r="AI1369">
        <v>16</v>
      </c>
      <c r="AJ1369">
        <v>0</v>
      </c>
      <c r="AK1369">
        <v>15</v>
      </c>
      <c r="AL1369">
        <v>0</v>
      </c>
      <c r="AM1369">
        <v>0</v>
      </c>
      <c r="AN1369">
        <v>1</v>
      </c>
      <c r="AO1369">
        <v>0.12767000000000001</v>
      </c>
      <c r="AP1369">
        <v>0</v>
      </c>
      <c r="AQ1369">
        <v>1</v>
      </c>
      <c r="AR1369" t="s">
        <v>95</v>
      </c>
      <c r="AS1369" t="s">
        <v>95</v>
      </c>
      <c r="AT1369" t="s">
        <v>95</v>
      </c>
      <c r="AU1369" t="s">
        <v>94</v>
      </c>
      <c r="AV1369" t="s">
        <v>94</v>
      </c>
      <c r="AW1369" t="s">
        <v>94</v>
      </c>
      <c r="AX1369" t="s">
        <v>94</v>
      </c>
      <c r="AY1369" t="s">
        <v>94</v>
      </c>
      <c r="AZ1369" t="s">
        <v>94</v>
      </c>
      <c r="BA1369" t="s">
        <v>94</v>
      </c>
      <c r="BB1369" t="s">
        <v>94</v>
      </c>
      <c r="BC1369" t="s">
        <v>94</v>
      </c>
      <c r="BD1369" t="s">
        <v>94</v>
      </c>
      <c r="BH1369" t="s">
        <v>341</v>
      </c>
      <c r="BI1369">
        <v>1</v>
      </c>
      <c r="BJ1369" t="s">
        <v>97</v>
      </c>
      <c r="BK1369" t="s">
        <v>138</v>
      </c>
      <c r="BL1369">
        <v>0</v>
      </c>
      <c r="BM1369">
        <v>0</v>
      </c>
      <c r="BN1369">
        <v>0</v>
      </c>
      <c r="BO1369">
        <v>0</v>
      </c>
      <c r="BP1369">
        <v>0</v>
      </c>
      <c r="BQ1369">
        <v>0</v>
      </c>
      <c r="BY1369">
        <v>1509</v>
      </c>
      <c r="CG1369" s="4">
        <v>0</v>
      </c>
      <c r="CH1369" s="4">
        <v>0</v>
      </c>
      <c r="CI1369" s="5">
        <v>0</v>
      </c>
      <c r="CJ1369" s="5">
        <v>0</v>
      </c>
      <c r="CK1369" s="5">
        <v>0</v>
      </c>
      <c r="CL1369" s="5">
        <v>0</v>
      </c>
    </row>
    <row r="1370" spans="1:90" hidden="1" x14ac:dyDescent="0.2">
      <c r="A1370" t="s">
        <v>2244</v>
      </c>
      <c r="B1370" t="s">
        <v>2116</v>
      </c>
      <c r="C1370" t="s">
        <v>222</v>
      </c>
      <c r="D1370">
        <v>3.5</v>
      </c>
      <c r="E1370" t="s">
        <v>317</v>
      </c>
      <c r="F1370" t="s">
        <v>2189</v>
      </c>
      <c r="G1370" t="s">
        <v>357</v>
      </c>
      <c r="H1370" t="s">
        <v>2119</v>
      </c>
      <c r="I1370">
        <v>0.17491000000000001</v>
      </c>
      <c r="J1370">
        <v>3.8411000000000001E-2</v>
      </c>
      <c r="K1370">
        <v>0.39483000000000001</v>
      </c>
      <c r="L1370">
        <v>2088.9</v>
      </c>
      <c r="M1370">
        <v>25.123000000000001</v>
      </c>
      <c r="N1370" s="1">
        <v>2421800</v>
      </c>
      <c r="O1370">
        <v>1547.2</v>
      </c>
      <c r="P1370" s="1">
        <v>158240</v>
      </c>
      <c r="Q1370">
        <v>-786.49</v>
      </c>
      <c r="R1370">
        <v>0.95177</v>
      </c>
      <c r="S1370">
        <v>0.94823999999999997</v>
      </c>
      <c r="T1370">
        <v>1.4986999999999999</v>
      </c>
      <c r="U1370">
        <v>0.96020000000000005</v>
      </c>
      <c r="V1370">
        <v>-0.33806000000000003</v>
      </c>
      <c r="W1370">
        <v>-0.40178000000000003</v>
      </c>
      <c r="X1370">
        <v>7.8941999999999997</v>
      </c>
      <c r="Y1370">
        <v>3.968</v>
      </c>
      <c r="Z1370">
        <v>0.56455999999999995</v>
      </c>
      <c r="AA1370">
        <v>0.54383000000000004</v>
      </c>
      <c r="AB1370">
        <v>4.5033000000000003</v>
      </c>
      <c r="AC1370">
        <v>3.3666999999999998</v>
      </c>
      <c r="AD1370">
        <v>45</v>
      </c>
      <c r="AE1370">
        <v>19</v>
      </c>
      <c r="AF1370" s="1">
        <v>1.1134999999999999E-5</v>
      </c>
      <c r="AG1370" s="1">
        <v>1.5328999999999999E-7</v>
      </c>
      <c r="AH1370" s="1">
        <v>1.0981999999999999E-5</v>
      </c>
      <c r="AI1370">
        <v>19</v>
      </c>
      <c r="AJ1370">
        <v>1</v>
      </c>
      <c r="AK1370">
        <v>18</v>
      </c>
      <c r="AL1370">
        <v>0</v>
      </c>
      <c r="AM1370">
        <v>0</v>
      </c>
      <c r="AN1370">
        <v>1</v>
      </c>
      <c r="AO1370">
        <v>0.84911999999999999</v>
      </c>
      <c r="AP1370">
        <v>0</v>
      </c>
      <c r="AQ1370">
        <v>1</v>
      </c>
      <c r="AR1370" t="s">
        <v>95</v>
      </c>
      <c r="AS1370" t="s">
        <v>95</v>
      </c>
      <c r="AT1370" t="s">
        <v>95</v>
      </c>
      <c r="AU1370" t="s">
        <v>95</v>
      </c>
      <c r="AV1370" t="s">
        <v>95</v>
      </c>
      <c r="AW1370" t="s">
        <v>95</v>
      </c>
      <c r="AX1370" t="s">
        <v>95</v>
      </c>
      <c r="AY1370" t="s">
        <v>94</v>
      </c>
      <c r="AZ1370" t="s">
        <v>95</v>
      </c>
      <c r="BA1370" t="s">
        <v>94</v>
      </c>
      <c r="BB1370" t="s">
        <v>95</v>
      </c>
      <c r="BC1370" t="s">
        <v>94</v>
      </c>
      <c r="BD1370" t="s">
        <v>95</v>
      </c>
      <c r="BI1370">
        <v>0</v>
      </c>
      <c r="BJ1370" t="s">
        <v>137</v>
      </c>
      <c r="BK1370" t="s">
        <v>180</v>
      </c>
      <c r="BL1370">
        <v>1</v>
      </c>
      <c r="BM1370">
        <v>1</v>
      </c>
      <c r="BN1370">
        <v>0</v>
      </c>
      <c r="BO1370">
        <v>0</v>
      </c>
      <c r="BP1370">
        <v>0</v>
      </c>
      <c r="BQ1370">
        <v>0</v>
      </c>
      <c r="BY1370">
        <v>1510</v>
      </c>
      <c r="CG1370" s="4">
        <v>1</v>
      </c>
      <c r="CH1370" s="4">
        <v>1</v>
      </c>
      <c r="CI1370" s="5">
        <v>0</v>
      </c>
      <c r="CJ1370" s="5">
        <v>0</v>
      </c>
      <c r="CK1370" s="5">
        <v>0</v>
      </c>
      <c r="CL1370" s="5">
        <v>0</v>
      </c>
    </row>
    <row r="1371" spans="1:90" hidden="1" x14ac:dyDescent="0.2">
      <c r="A1371" t="s">
        <v>2245</v>
      </c>
      <c r="B1371" t="s">
        <v>2116</v>
      </c>
      <c r="C1371" t="s">
        <v>222</v>
      </c>
      <c r="D1371">
        <v>3.5</v>
      </c>
      <c r="E1371" t="s">
        <v>317</v>
      </c>
      <c r="F1371" t="s">
        <v>2191</v>
      </c>
      <c r="G1371" t="s">
        <v>360</v>
      </c>
      <c r="H1371" t="s">
        <v>2119</v>
      </c>
      <c r="I1371">
        <v>1.3573999999999999</v>
      </c>
      <c r="J1371">
        <v>1.3573</v>
      </c>
      <c r="K1371">
        <v>4.1794999999999999E-2</v>
      </c>
      <c r="L1371">
        <v>2027.7</v>
      </c>
      <c r="M1371">
        <v>3.2372999999999998</v>
      </c>
      <c r="N1371">
        <v>65259</v>
      </c>
      <c r="O1371">
        <v>6.3803999999999998</v>
      </c>
      <c r="P1371">
        <v>2020.9</v>
      </c>
      <c r="Q1371">
        <v>-83.212999999999994</v>
      </c>
      <c r="R1371">
        <v>0.77481</v>
      </c>
      <c r="S1371">
        <v>0.75702999999999998</v>
      </c>
      <c r="T1371">
        <v>0.55894999999999995</v>
      </c>
      <c r="U1371">
        <v>0.18493000000000001</v>
      </c>
      <c r="V1371">
        <v>0.77481</v>
      </c>
      <c r="W1371">
        <v>0.76326000000000005</v>
      </c>
      <c r="X1371">
        <v>0.55894999999999995</v>
      </c>
      <c r="Y1371">
        <v>0.18493000000000001</v>
      </c>
      <c r="Z1371">
        <v>0.18498000000000001</v>
      </c>
      <c r="AA1371">
        <v>0.14318</v>
      </c>
      <c r="AB1371">
        <v>1.0633999999999999</v>
      </c>
      <c r="AC1371">
        <v>0.58658999999999994</v>
      </c>
      <c r="AD1371">
        <v>42</v>
      </c>
      <c r="AE1371">
        <v>10</v>
      </c>
      <c r="AF1371">
        <v>1.0703E-4</v>
      </c>
      <c r="AG1371" s="1">
        <v>1.8005E-7</v>
      </c>
      <c r="AH1371">
        <v>1.0685E-4</v>
      </c>
      <c r="AI1371">
        <v>16</v>
      </c>
      <c r="AJ1371">
        <v>0</v>
      </c>
      <c r="AK1371">
        <v>4</v>
      </c>
      <c r="AL1371">
        <v>0</v>
      </c>
      <c r="AM1371">
        <v>1</v>
      </c>
      <c r="AN1371">
        <v>1</v>
      </c>
      <c r="AO1371">
        <v>0.28511999999999998</v>
      </c>
      <c r="AP1371">
        <v>0</v>
      </c>
      <c r="AQ1371">
        <v>1</v>
      </c>
      <c r="AR1371" t="s">
        <v>95</v>
      </c>
      <c r="AS1371" t="s">
        <v>95</v>
      </c>
      <c r="AT1371" t="s">
        <v>95</v>
      </c>
      <c r="AU1371" t="s">
        <v>94</v>
      </c>
      <c r="AV1371" t="s">
        <v>94</v>
      </c>
      <c r="AW1371" t="s">
        <v>94</v>
      </c>
      <c r="AX1371" t="s">
        <v>94</v>
      </c>
      <c r="AY1371" t="s">
        <v>94</v>
      </c>
      <c r="AZ1371" t="s">
        <v>94</v>
      </c>
      <c r="BA1371" t="s">
        <v>94</v>
      </c>
      <c r="BB1371" t="s">
        <v>94</v>
      </c>
      <c r="BC1371" t="s">
        <v>94</v>
      </c>
      <c r="BD1371" t="s">
        <v>94</v>
      </c>
      <c r="BH1371" t="s">
        <v>341</v>
      </c>
      <c r="BI1371">
        <v>1</v>
      </c>
      <c r="BJ1371" t="s">
        <v>97</v>
      </c>
      <c r="BK1371" t="s">
        <v>138</v>
      </c>
      <c r="BL1371">
        <v>0</v>
      </c>
      <c r="BM1371">
        <v>0</v>
      </c>
      <c r="BN1371">
        <v>0</v>
      </c>
      <c r="BO1371">
        <v>0</v>
      </c>
      <c r="BP1371">
        <v>0</v>
      </c>
      <c r="BQ1371">
        <v>0</v>
      </c>
      <c r="BY1371">
        <v>1511</v>
      </c>
      <c r="CG1371" s="4">
        <v>0</v>
      </c>
      <c r="CH1371" s="4">
        <v>0</v>
      </c>
      <c r="CI1371" s="5">
        <v>0</v>
      </c>
      <c r="CJ1371" s="5">
        <v>0</v>
      </c>
      <c r="CK1371" s="5">
        <v>0</v>
      </c>
      <c r="CL1371" s="5">
        <v>0</v>
      </c>
    </row>
    <row r="1372" spans="1:90" hidden="1" x14ac:dyDescent="0.2">
      <c r="A1372" t="s">
        <v>2246</v>
      </c>
      <c r="B1372" t="s">
        <v>2116</v>
      </c>
      <c r="C1372" t="s">
        <v>222</v>
      </c>
      <c r="D1372">
        <v>3.5</v>
      </c>
      <c r="E1372" t="s">
        <v>317</v>
      </c>
      <c r="F1372" t="s">
        <v>2197</v>
      </c>
      <c r="G1372" t="s">
        <v>351</v>
      </c>
      <c r="H1372" t="s">
        <v>2119</v>
      </c>
      <c r="I1372">
        <v>0.25385999999999997</v>
      </c>
      <c r="J1372">
        <v>0.22581000000000001</v>
      </c>
      <c r="K1372">
        <v>0.54374</v>
      </c>
      <c r="L1372">
        <v>2029.5</v>
      </c>
      <c r="M1372">
        <v>17.311</v>
      </c>
      <c r="N1372">
        <v>228.6</v>
      </c>
      <c r="O1372">
        <v>0.40650999999999998</v>
      </c>
      <c r="P1372">
        <v>2003.1</v>
      </c>
      <c r="Q1372">
        <v>-1083.4000000000001</v>
      </c>
      <c r="R1372">
        <v>0.97628000000000004</v>
      </c>
      <c r="S1372">
        <v>0.97455000000000003</v>
      </c>
      <c r="T1372">
        <v>1.5762</v>
      </c>
      <c r="U1372">
        <v>0.97057000000000004</v>
      </c>
      <c r="V1372">
        <v>0.97592999999999996</v>
      </c>
      <c r="W1372">
        <v>0.97479000000000005</v>
      </c>
      <c r="X1372">
        <v>1.5878000000000001</v>
      </c>
      <c r="Y1372">
        <v>0.96667000000000003</v>
      </c>
      <c r="Z1372">
        <v>0.47604000000000002</v>
      </c>
      <c r="AA1372">
        <v>0.45108999999999999</v>
      </c>
      <c r="AB1372">
        <v>7.4085000000000001</v>
      </c>
      <c r="AC1372">
        <v>5.4633000000000003</v>
      </c>
      <c r="AD1372">
        <v>45</v>
      </c>
      <c r="AE1372">
        <v>19</v>
      </c>
      <c r="AF1372">
        <v>0.18373</v>
      </c>
      <c r="AG1372">
        <v>4.3744999999999999E-3</v>
      </c>
      <c r="AH1372">
        <v>0.17935999999999999</v>
      </c>
      <c r="AI1372">
        <v>19</v>
      </c>
      <c r="AJ1372">
        <v>0</v>
      </c>
      <c r="AK1372">
        <v>18</v>
      </c>
      <c r="AL1372">
        <v>0</v>
      </c>
      <c r="AM1372">
        <v>0</v>
      </c>
      <c r="AN1372">
        <v>1</v>
      </c>
      <c r="AO1372">
        <v>0.82977999999999996</v>
      </c>
      <c r="AP1372">
        <v>0</v>
      </c>
      <c r="AQ1372">
        <v>1</v>
      </c>
      <c r="AR1372" t="s">
        <v>95</v>
      </c>
      <c r="AS1372" t="s">
        <v>95</v>
      </c>
      <c r="AT1372" t="s">
        <v>95</v>
      </c>
      <c r="AU1372" t="s">
        <v>95</v>
      </c>
      <c r="AV1372" t="s">
        <v>95</v>
      </c>
      <c r="AW1372" t="s">
        <v>95</v>
      </c>
      <c r="AX1372" t="s">
        <v>95</v>
      </c>
      <c r="AY1372" t="s">
        <v>94</v>
      </c>
      <c r="AZ1372" t="s">
        <v>95</v>
      </c>
      <c r="BA1372" t="s">
        <v>94</v>
      </c>
      <c r="BB1372" t="s">
        <v>95</v>
      </c>
      <c r="BC1372" t="s">
        <v>94</v>
      </c>
      <c r="BD1372" t="s">
        <v>95</v>
      </c>
      <c r="BI1372">
        <v>0</v>
      </c>
      <c r="BJ1372" t="s">
        <v>137</v>
      </c>
      <c r="BK1372" t="s">
        <v>180</v>
      </c>
      <c r="BL1372">
        <v>1</v>
      </c>
      <c r="BM1372">
        <v>1</v>
      </c>
      <c r="BN1372">
        <v>0</v>
      </c>
      <c r="BO1372">
        <v>0</v>
      </c>
      <c r="BP1372">
        <v>0</v>
      </c>
      <c r="BQ1372">
        <v>0</v>
      </c>
      <c r="BY1372">
        <v>1512</v>
      </c>
      <c r="CG1372" s="4">
        <v>1</v>
      </c>
      <c r="CH1372" s="4">
        <v>1</v>
      </c>
      <c r="CI1372" s="5">
        <v>0</v>
      </c>
      <c r="CJ1372" s="5">
        <v>0</v>
      </c>
      <c r="CK1372" s="5">
        <v>0</v>
      </c>
      <c r="CL1372" s="5">
        <v>0</v>
      </c>
    </row>
    <row r="1373" spans="1:90" hidden="1" x14ac:dyDescent="0.2">
      <c r="A1373" t="s">
        <v>2247</v>
      </c>
      <c r="B1373" t="s">
        <v>2116</v>
      </c>
      <c r="C1373" t="s">
        <v>222</v>
      </c>
      <c r="D1373">
        <v>3.5</v>
      </c>
      <c r="E1373" t="s">
        <v>317</v>
      </c>
      <c r="F1373" t="s">
        <v>2199</v>
      </c>
      <c r="G1373" t="s">
        <v>354</v>
      </c>
      <c r="H1373" t="s">
        <v>2119</v>
      </c>
      <c r="I1373">
        <v>0.57523999999999997</v>
      </c>
      <c r="J1373">
        <v>0.57523000000000002</v>
      </c>
      <c r="K1373">
        <v>6.8308999999999995E-2</v>
      </c>
      <c r="L1373">
        <v>2040.1</v>
      </c>
      <c r="M1373">
        <v>7.6394000000000002</v>
      </c>
      <c r="N1373" s="1">
        <v>523710</v>
      </c>
      <c r="O1373">
        <v>6.6486000000000001</v>
      </c>
      <c r="P1373">
        <v>2020.5</v>
      </c>
      <c r="Q1373">
        <v>-136.06</v>
      </c>
      <c r="R1373">
        <v>0.91501999999999994</v>
      </c>
      <c r="S1373">
        <v>0.90830999999999995</v>
      </c>
      <c r="T1373">
        <v>0.45898</v>
      </c>
      <c r="U1373">
        <v>0.20227000000000001</v>
      </c>
      <c r="V1373">
        <v>0.91501999999999994</v>
      </c>
      <c r="W1373">
        <v>0.91066999999999998</v>
      </c>
      <c r="X1373">
        <v>0.45898</v>
      </c>
      <c r="Y1373">
        <v>0.20227000000000001</v>
      </c>
      <c r="Z1373">
        <v>0.27653</v>
      </c>
      <c r="AA1373">
        <v>0.23943</v>
      </c>
      <c r="AB1373">
        <v>1.3391999999999999</v>
      </c>
      <c r="AC1373">
        <v>0.78905000000000003</v>
      </c>
      <c r="AD1373">
        <v>42</v>
      </c>
      <c r="AE1373">
        <v>10</v>
      </c>
      <c r="AF1373" s="1">
        <v>1.7184999999999999E-5</v>
      </c>
      <c r="AG1373" s="1">
        <v>1.9095000000000001E-6</v>
      </c>
      <c r="AH1373" s="1">
        <v>1.5276000000000001E-5</v>
      </c>
      <c r="AI1373">
        <v>16</v>
      </c>
      <c r="AJ1373">
        <v>0</v>
      </c>
      <c r="AK1373">
        <v>15</v>
      </c>
      <c r="AL1373">
        <v>0</v>
      </c>
      <c r="AM1373">
        <v>0</v>
      </c>
      <c r="AN1373">
        <v>1</v>
      </c>
      <c r="AO1373">
        <v>0.50419999999999998</v>
      </c>
      <c r="AP1373">
        <v>0</v>
      </c>
      <c r="AQ1373">
        <v>1</v>
      </c>
      <c r="AR1373" t="s">
        <v>95</v>
      </c>
      <c r="AS1373" t="s">
        <v>95</v>
      </c>
      <c r="AT1373" t="s">
        <v>95</v>
      </c>
      <c r="AU1373" t="s">
        <v>94</v>
      </c>
      <c r="AV1373" t="s">
        <v>94</v>
      </c>
      <c r="AW1373" t="s">
        <v>94</v>
      </c>
      <c r="AX1373" t="s">
        <v>94</v>
      </c>
      <c r="AY1373" t="s">
        <v>94</v>
      </c>
      <c r="AZ1373" t="s">
        <v>94</v>
      </c>
      <c r="BA1373" t="s">
        <v>94</v>
      </c>
      <c r="BB1373" t="s">
        <v>94</v>
      </c>
      <c r="BC1373" t="s">
        <v>94</v>
      </c>
      <c r="BD1373" t="s">
        <v>94</v>
      </c>
      <c r="BH1373" t="s">
        <v>341</v>
      </c>
      <c r="BI1373">
        <v>1</v>
      </c>
      <c r="BJ1373" t="s">
        <v>97</v>
      </c>
      <c r="BK1373" t="s">
        <v>138</v>
      </c>
      <c r="BL1373">
        <v>0</v>
      </c>
      <c r="BM1373">
        <v>0</v>
      </c>
      <c r="BN1373">
        <v>0</v>
      </c>
      <c r="BO1373">
        <v>0</v>
      </c>
      <c r="BP1373">
        <v>0</v>
      </c>
      <c r="BQ1373">
        <v>0</v>
      </c>
      <c r="BY1373">
        <v>1513</v>
      </c>
      <c r="CG1373" s="4">
        <v>0</v>
      </c>
      <c r="CH1373" s="4">
        <v>0</v>
      </c>
      <c r="CI1373" s="5">
        <v>0</v>
      </c>
      <c r="CJ1373" s="5">
        <v>0</v>
      </c>
      <c r="CK1373" s="5">
        <v>0</v>
      </c>
      <c r="CL1373" s="5">
        <v>0</v>
      </c>
    </row>
    <row r="1374" spans="1:90" hidden="1" x14ac:dyDescent="0.2">
      <c r="A1374" t="s">
        <v>2248</v>
      </c>
      <c r="B1374" t="s">
        <v>2116</v>
      </c>
      <c r="C1374" t="s">
        <v>222</v>
      </c>
      <c r="D1374">
        <v>4.0999999999999996</v>
      </c>
      <c r="E1374" t="s">
        <v>129</v>
      </c>
      <c r="F1374" t="s">
        <v>130</v>
      </c>
      <c r="G1374" t="s">
        <v>131</v>
      </c>
      <c r="H1374" t="s">
        <v>2119</v>
      </c>
      <c r="I1374">
        <v>0.75893999999999995</v>
      </c>
      <c r="J1374">
        <v>0.14631</v>
      </c>
      <c r="K1374">
        <v>5.2603</v>
      </c>
      <c r="L1374">
        <v>2017.3</v>
      </c>
      <c r="M1374">
        <v>5.7901999999999996</v>
      </c>
      <c r="N1374">
        <v>90.811000000000007</v>
      </c>
      <c r="O1374">
        <v>0.12722</v>
      </c>
      <c r="P1374">
        <v>1978</v>
      </c>
      <c r="Q1374">
        <v>-10561</v>
      </c>
      <c r="R1374">
        <v>0.94647000000000003</v>
      </c>
      <c r="S1374">
        <v>0.93701999999999996</v>
      </c>
      <c r="T1374">
        <v>8.1682000000000006</v>
      </c>
      <c r="U1374">
        <v>6.4797000000000002</v>
      </c>
      <c r="V1374">
        <v>0.82433999999999996</v>
      </c>
      <c r="W1374">
        <v>0.80481999999999998</v>
      </c>
      <c r="X1374">
        <v>14.797000000000001</v>
      </c>
      <c r="Y1374">
        <v>11.727</v>
      </c>
      <c r="Z1374">
        <v>0.81403999999999999</v>
      </c>
      <c r="AA1374">
        <v>0.79337000000000002</v>
      </c>
      <c r="AB1374">
        <v>15.224</v>
      </c>
      <c r="AC1374">
        <v>13.032999999999999</v>
      </c>
      <c r="AD1374">
        <v>21</v>
      </c>
      <c r="AE1374">
        <v>17</v>
      </c>
      <c r="AF1374">
        <v>1.1012</v>
      </c>
      <c r="AG1374">
        <v>2.9794999999999999E-2</v>
      </c>
      <c r="AH1374">
        <v>1.0713999999999999</v>
      </c>
      <c r="AI1374">
        <v>17</v>
      </c>
      <c r="AJ1374">
        <v>2</v>
      </c>
      <c r="AK1374">
        <v>16</v>
      </c>
      <c r="AL1374">
        <v>1</v>
      </c>
      <c r="AM1374">
        <v>0</v>
      </c>
      <c r="AN1374">
        <v>1</v>
      </c>
      <c r="AO1374">
        <v>0.92018</v>
      </c>
      <c r="AP1374">
        <v>0</v>
      </c>
      <c r="AQ1374">
        <v>1</v>
      </c>
      <c r="AR1374" t="s">
        <v>95</v>
      </c>
      <c r="AS1374" t="s">
        <v>95</v>
      </c>
      <c r="AT1374" t="s">
        <v>95</v>
      </c>
      <c r="AU1374" t="s">
        <v>95</v>
      </c>
      <c r="AV1374" t="s">
        <v>95</v>
      </c>
      <c r="AW1374" t="s">
        <v>95</v>
      </c>
      <c r="AX1374" t="s">
        <v>95</v>
      </c>
      <c r="AY1374" t="s">
        <v>95</v>
      </c>
      <c r="AZ1374" t="s">
        <v>95</v>
      </c>
      <c r="BA1374" t="s">
        <v>95</v>
      </c>
      <c r="BB1374" t="s">
        <v>95</v>
      </c>
      <c r="BC1374" t="s">
        <v>95</v>
      </c>
      <c r="BD1374" t="s">
        <v>95</v>
      </c>
      <c r="BI1374">
        <v>0</v>
      </c>
      <c r="BJ1374" t="s">
        <v>132</v>
      </c>
      <c r="BK1374" t="s">
        <v>133</v>
      </c>
      <c r="BL1374">
        <v>1</v>
      </c>
      <c r="BM1374">
        <v>1</v>
      </c>
      <c r="BN1374">
        <v>0</v>
      </c>
      <c r="BO1374">
        <v>0</v>
      </c>
      <c r="BP1374">
        <v>0</v>
      </c>
      <c r="BQ1374">
        <v>0</v>
      </c>
      <c r="BY1374">
        <v>1514</v>
      </c>
      <c r="CG1374" s="4">
        <v>1</v>
      </c>
      <c r="CH1374" s="4">
        <v>1</v>
      </c>
      <c r="CI1374" s="5">
        <v>0</v>
      </c>
      <c r="CJ1374" s="5">
        <v>0</v>
      </c>
      <c r="CK1374" s="5">
        <v>0</v>
      </c>
      <c r="CL1374" s="5">
        <v>0</v>
      </c>
    </row>
    <row r="1375" spans="1:90" hidden="1" x14ac:dyDescent="0.2">
      <c r="A1375" t="s">
        <v>2249</v>
      </c>
      <c r="B1375" t="s">
        <v>2116</v>
      </c>
      <c r="C1375" t="s">
        <v>222</v>
      </c>
      <c r="D1375">
        <v>4.0999999999999996</v>
      </c>
      <c r="E1375" t="s">
        <v>129</v>
      </c>
      <c r="F1375" t="s">
        <v>135</v>
      </c>
      <c r="G1375" t="s">
        <v>136</v>
      </c>
      <c r="H1375" t="s">
        <v>2119</v>
      </c>
      <c r="I1375">
        <v>0.49206</v>
      </c>
      <c r="J1375">
        <v>0.21459</v>
      </c>
      <c r="K1375">
        <v>5.4008000000000003</v>
      </c>
      <c r="L1375">
        <v>2018.3</v>
      </c>
      <c r="M1375">
        <v>8.9306999999999999</v>
      </c>
      <c r="N1375">
        <v>117.75</v>
      </c>
      <c r="O1375">
        <v>6.2112000000000001E-2</v>
      </c>
      <c r="P1375">
        <v>1987.1</v>
      </c>
      <c r="Q1375">
        <v>-10843</v>
      </c>
      <c r="R1375">
        <v>0.96128999999999998</v>
      </c>
      <c r="S1375">
        <v>0.95355000000000001</v>
      </c>
      <c r="T1375">
        <v>6.5887000000000002</v>
      </c>
      <c r="U1375">
        <v>5.1418999999999997</v>
      </c>
      <c r="V1375">
        <v>0.93386999999999998</v>
      </c>
      <c r="W1375">
        <v>0.92559999999999998</v>
      </c>
      <c r="X1375">
        <v>8.6118000000000006</v>
      </c>
      <c r="Y1375">
        <v>5.9812000000000003</v>
      </c>
      <c r="Z1375">
        <v>0.78027000000000002</v>
      </c>
      <c r="AA1375">
        <v>0.75280999999999998</v>
      </c>
      <c r="AB1375">
        <v>15.698</v>
      </c>
      <c r="AC1375">
        <v>13.590999999999999</v>
      </c>
      <c r="AD1375">
        <v>19</v>
      </c>
      <c r="AE1375">
        <v>15</v>
      </c>
      <c r="AF1375">
        <v>0.84924999999999995</v>
      </c>
      <c r="AG1375">
        <v>2.2977999999999998E-2</v>
      </c>
      <c r="AH1375">
        <v>0.82626999999999995</v>
      </c>
      <c r="AI1375">
        <v>15</v>
      </c>
      <c r="AJ1375">
        <v>0</v>
      </c>
      <c r="AK1375">
        <v>14</v>
      </c>
      <c r="AL1375">
        <v>0</v>
      </c>
      <c r="AM1375">
        <v>0</v>
      </c>
      <c r="AN1375">
        <v>1</v>
      </c>
      <c r="AO1375">
        <v>0.83589000000000002</v>
      </c>
      <c r="AP1375">
        <v>0</v>
      </c>
      <c r="AQ1375">
        <v>1</v>
      </c>
      <c r="AR1375" t="s">
        <v>95</v>
      </c>
      <c r="AS1375" t="s">
        <v>95</v>
      </c>
      <c r="AT1375" t="s">
        <v>95</v>
      </c>
      <c r="AU1375" t="s">
        <v>95</v>
      </c>
      <c r="AV1375" t="s">
        <v>95</v>
      </c>
      <c r="AW1375" t="s">
        <v>95</v>
      </c>
      <c r="AX1375" t="s">
        <v>95</v>
      </c>
      <c r="AY1375" t="s">
        <v>95</v>
      </c>
      <c r="AZ1375" t="s">
        <v>95</v>
      </c>
      <c r="BA1375" t="s">
        <v>95</v>
      </c>
      <c r="BB1375" t="s">
        <v>95</v>
      </c>
      <c r="BC1375" t="s">
        <v>95</v>
      </c>
      <c r="BD1375" t="s">
        <v>95</v>
      </c>
      <c r="BI1375">
        <v>0</v>
      </c>
      <c r="BJ1375" t="s">
        <v>137</v>
      </c>
      <c r="BK1375" t="s">
        <v>138</v>
      </c>
      <c r="BL1375">
        <v>1</v>
      </c>
      <c r="BM1375">
        <v>1</v>
      </c>
      <c r="BN1375">
        <v>0</v>
      </c>
      <c r="BO1375">
        <v>0</v>
      </c>
      <c r="BP1375">
        <v>0</v>
      </c>
      <c r="BQ1375">
        <v>1</v>
      </c>
      <c r="BY1375">
        <v>1515</v>
      </c>
      <c r="CG1375" s="4">
        <v>1</v>
      </c>
      <c r="CH1375" s="4">
        <v>1</v>
      </c>
      <c r="CI1375" s="5">
        <v>0</v>
      </c>
      <c r="CJ1375" s="5">
        <v>0</v>
      </c>
      <c r="CK1375" s="5">
        <v>0</v>
      </c>
      <c r="CL1375" s="5">
        <v>1</v>
      </c>
    </row>
    <row r="1376" spans="1:90" hidden="1" x14ac:dyDescent="0.2">
      <c r="A1376" t="s">
        <v>2250</v>
      </c>
      <c r="B1376" t="s">
        <v>2116</v>
      </c>
      <c r="C1376" t="s">
        <v>230</v>
      </c>
      <c r="D1376">
        <v>2.2999999999999998</v>
      </c>
      <c r="E1376" t="s">
        <v>2251</v>
      </c>
      <c r="F1376" t="s">
        <v>2204</v>
      </c>
      <c r="G1376" t="s">
        <v>2205</v>
      </c>
      <c r="H1376" t="s">
        <v>2119</v>
      </c>
      <c r="I1376">
        <v>6.9855E-2</v>
      </c>
      <c r="J1376">
        <v>5.4678999999999998E-2</v>
      </c>
      <c r="K1376" s="1">
        <v>23064000</v>
      </c>
      <c r="L1376">
        <v>2030.6</v>
      </c>
      <c r="M1376">
        <v>62.908000000000001</v>
      </c>
      <c r="N1376" s="1">
        <v>2434000000</v>
      </c>
      <c r="O1376" s="1">
        <v>5.9939000000000006E-11</v>
      </c>
      <c r="P1376">
        <v>1214.9000000000001</v>
      </c>
      <c r="Q1376" s="1">
        <v>-45848000000</v>
      </c>
      <c r="R1376">
        <v>0.91222999999999999</v>
      </c>
      <c r="S1376">
        <v>0.90315000000000001</v>
      </c>
      <c r="T1376" s="1">
        <v>69936000</v>
      </c>
      <c r="U1376" s="1">
        <v>59125000</v>
      </c>
      <c r="V1376">
        <v>0.91002000000000005</v>
      </c>
      <c r="W1376">
        <v>0.90402000000000005</v>
      </c>
      <c r="X1376" s="1">
        <v>70813000</v>
      </c>
      <c r="Y1376" s="1">
        <v>57837000</v>
      </c>
      <c r="Z1376">
        <v>0.86543000000000003</v>
      </c>
      <c r="AA1376">
        <v>0.85646</v>
      </c>
      <c r="AB1376" s="1">
        <v>86598000</v>
      </c>
      <c r="AC1376" s="1">
        <v>79824000</v>
      </c>
      <c r="AD1376">
        <v>33</v>
      </c>
      <c r="AE1376">
        <v>33</v>
      </c>
      <c r="AF1376">
        <v>0.39177000000000001</v>
      </c>
      <c r="AG1376">
        <v>5.8351E-2</v>
      </c>
      <c r="AH1376">
        <v>0.33341999999999999</v>
      </c>
      <c r="AI1376">
        <v>33</v>
      </c>
      <c r="AJ1376">
        <v>1</v>
      </c>
      <c r="AK1376">
        <v>32</v>
      </c>
      <c r="AL1376">
        <v>0</v>
      </c>
      <c r="AM1376">
        <v>0</v>
      </c>
      <c r="AN1376">
        <v>0</v>
      </c>
      <c r="AO1376">
        <v>0.94254000000000004</v>
      </c>
      <c r="AP1376">
        <v>0</v>
      </c>
      <c r="AQ1376">
        <v>0</v>
      </c>
      <c r="AR1376" t="s">
        <v>95</v>
      </c>
      <c r="AS1376" t="s">
        <v>95</v>
      </c>
      <c r="AT1376" t="s">
        <v>95</v>
      </c>
      <c r="AU1376" t="s">
        <v>95</v>
      </c>
      <c r="AV1376" t="s">
        <v>95</v>
      </c>
      <c r="AW1376" t="s">
        <v>95</v>
      </c>
      <c r="AX1376" t="s">
        <v>95</v>
      </c>
      <c r="AY1376" t="s">
        <v>95</v>
      </c>
      <c r="AZ1376" t="s">
        <v>95</v>
      </c>
      <c r="BA1376" t="s">
        <v>95</v>
      </c>
      <c r="BB1376" t="s">
        <v>95</v>
      </c>
      <c r="BC1376" t="s">
        <v>95</v>
      </c>
      <c r="BD1376" t="s">
        <v>95</v>
      </c>
      <c r="BE1376">
        <v>1</v>
      </c>
      <c r="BI1376">
        <v>0</v>
      </c>
      <c r="BL1376">
        <v>1</v>
      </c>
      <c r="BM1376">
        <v>1</v>
      </c>
      <c r="BN1376">
        <v>0</v>
      </c>
      <c r="BO1376">
        <v>0</v>
      </c>
      <c r="BP1376">
        <v>0</v>
      </c>
      <c r="BQ1376">
        <v>1</v>
      </c>
      <c r="BY1376">
        <v>1516</v>
      </c>
      <c r="CG1376" s="4">
        <v>1</v>
      </c>
      <c r="CH1376" s="4">
        <v>1</v>
      </c>
      <c r="CI1376" s="5">
        <v>0</v>
      </c>
      <c r="CJ1376" s="5">
        <v>0</v>
      </c>
      <c r="CK1376" s="5">
        <v>0</v>
      </c>
      <c r="CL1376" s="5">
        <v>1</v>
      </c>
    </row>
    <row r="1377" spans="1:90" hidden="1" x14ac:dyDescent="0.2">
      <c r="A1377" t="s">
        <v>2252</v>
      </c>
      <c r="B1377" t="s">
        <v>2116</v>
      </c>
      <c r="C1377" t="s">
        <v>230</v>
      </c>
      <c r="D1377">
        <v>2.2999999999999998</v>
      </c>
      <c r="E1377" t="s">
        <v>2251</v>
      </c>
      <c r="F1377" t="s">
        <v>2207</v>
      </c>
      <c r="G1377" t="s">
        <v>2205</v>
      </c>
      <c r="H1377" t="s">
        <v>2119</v>
      </c>
      <c r="I1377">
        <v>5.5196000000000002E-2</v>
      </c>
      <c r="J1377">
        <v>5.5195000000000001E-2</v>
      </c>
      <c r="K1377" s="1">
        <v>320550</v>
      </c>
      <c r="L1377">
        <v>2227.8000000000002</v>
      </c>
      <c r="M1377">
        <v>79.614999999999995</v>
      </c>
      <c r="N1377" s="1">
        <v>1395000000000</v>
      </c>
      <c r="O1377">
        <v>1.0477999999999999E-2</v>
      </c>
      <c r="P1377">
        <v>1638.6</v>
      </c>
      <c r="Q1377" s="1">
        <v>-634920000</v>
      </c>
      <c r="R1377">
        <v>0.43703999999999998</v>
      </c>
      <c r="S1377">
        <v>0.37880000000000003</v>
      </c>
      <c r="T1377" s="1">
        <v>4023500</v>
      </c>
      <c r="U1377" s="1">
        <v>3279200</v>
      </c>
      <c r="V1377">
        <v>0.43703999999999998</v>
      </c>
      <c r="W1377">
        <v>0.39950999999999998</v>
      </c>
      <c r="X1377" s="1">
        <v>4023500</v>
      </c>
      <c r="Y1377" s="1">
        <v>3279200</v>
      </c>
      <c r="Z1377">
        <v>0.32396999999999998</v>
      </c>
      <c r="AA1377">
        <v>0.27889999999999998</v>
      </c>
      <c r="AB1377" s="1">
        <v>4409100</v>
      </c>
      <c r="AC1377" s="1">
        <v>3142000</v>
      </c>
      <c r="AD1377">
        <v>33</v>
      </c>
      <c r="AE1377">
        <v>33</v>
      </c>
      <c r="AF1377" s="1">
        <v>1.8739000000000001E-5</v>
      </c>
      <c r="AG1377" s="1">
        <v>2.6145000000000001E-6</v>
      </c>
      <c r="AH1377" s="1">
        <v>1.6124999999999999E-5</v>
      </c>
      <c r="AI1377">
        <v>33</v>
      </c>
      <c r="AJ1377">
        <v>0</v>
      </c>
      <c r="AK1377">
        <v>32</v>
      </c>
      <c r="AL1377">
        <v>0</v>
      </c>
      <c r="AM1377">
        <v>0</v>
      </c>
      <c r="AN1377">
        <v>0</v>
      </c>
      <c r="AO1377">
        <v>0.87155000000000005</v>
      </c>
      <c r="AP1377">
        <v>0</v>
      </c>
      <c r="AQ1377">
        <v>0</v>
      </c>
      <c r="AR1377" t="s">
        <v>94</v>
      </c>
      <c r="AS1377" t="s">
        <v>95</v>
      </c>
      <c r="AT1377" t="s">
        <v>95</v>
      </c>
      <c r="AU1377" t="s">
        <v>95</v>
      </c>
      <c r="AV1377" t="s">
        <v>95</v>
      </c>
      <c r="AW1377" t="s">
        <v>95</v>
      </c>
      <c r="AX1377" t="s">
        <v>95</v>
      </c>
      <c r="AY1377" t="s">
        <v>94</v>
      </c>
      <c r="AZ1377" t="s">
        <v>95</v>
      </c>
      <c r="BA1377" t="s">
        <v>94</v>
      </c>
      <c r="BB1377" t="s">
        <v>95</v>
      </c>
      <c r="BC1377" t="s">
        <v>94</v>
      </c>
      <c r="BD1377" t="s">
        <v>95</v>
      </c>
      <c r="BE1377">
        <v>4</v>
      </c>
      <c r="BG1377" t="s">
        <v>2253</v>
      </c>
      <c r="BI1377">
        <v>0</v>
      </c>
      <c r="BL1377">
        <v>1</v>
      </c>
      <c r="BM1377">
        <v>1</v>
      </c>
      <c r="BN1377">
        <v>0</v>
      </c>
      <c r="BO1377">
        <v>0</v>
      </c>
      <c r="BP1377">
        <v>0</v>
      </c>
      <c r="BQ1377">
        <v>0</v>
      </c>
      <c r="BY1377">
        <v>1517</v>
      </c>
      <c r="CG1377" s="4">
        <v>1</v>
      </c>
      <c r="CH1377" s="4">
        <v>1</v>
      </c>
      <c r="CI1377" s="5">
        <v>0</v>
      </c>
      <c r="CJ1377" s="5">
        <v>0</v>
      </c>
      <c r="CK1377" s="5">
        <v>0</v>
      </c>
      <c r="CL1377" s="5">
        <v>0</v>
      </c>
    </row>
    <row r="1378" spans="1:90" hidden="1" x14ac:dyDescent="0.2">
      <c r="A1378" t="s">
        <v>2254</v>
      </c>
      <c r="B1378" t="s">
        <v>2116</v>
      </c>
      <c r="C1378" t="s">
        <v>230</v>
      </c>
      <c r="D1378">
        <v>3.5</v>
      </c>
      <c r="E1378" t="s">
        <v>317</v>
      </c>
      <c r="F1378" t="s">
        <v>2131</v>
      </c>
      <c r="G1378" t="s">
        <v>319</v>
      </c>
      <c r="H1378" t="s">
        <v>2119</v>
      </c>
      <c r="I1378">
        <v>0.18862000000000001</v>
      </c>
      <c r="J1378">
        <v>0.11129</v>
      </c>
      <c r="K1378">
        <v>0.89315</v>
      </c>
      <c r="L1378">
        <v>2018.5</v>
      </c>
      <c r="M1378">
        <v>23.297000000000001</v>
      </c>
      <c r="N1378">
        <v>59.255000000000003</v>
      </c>
      <c r="O1378">
        <v>8.7768999999999995</v>
      </c>
      <c r="P1378">
        <v>2008.5</v>
      </c>
      <c r="Q1378">
        <v>-1778.4</v>
      </c>
      <c r="R1378">
        <v>0.99114000000000002</v>
      </c>
      <c r="S1378">
        <v>0.99048999999999998</v>
      </c>
      <c r="T1378">
        <v>1.2658</v>
      </c>
      <c r="U1378">
        <v>0.95206999999999997</v>
      </c>
      <c r="V1378">
        <v>0.97426000000000001</v>
      </c>
      <c r="W1378">
        <v>0.97302999999999995</v>
      </c>
      <c r="X1378">
        <v>2.1577999999999999</v>
      </c>
      <c r="Y1378">
        <v>1.7422</v>
      </c>
      <c r="Z1378">
        <v>0.74378999999999995</v>
      </c>
      <c r="AA1378">
        <v>0.73158999999999996</v>
      </c>
      <c r="AB1378">
        <v>6.8079000000000001</v>
      </c>
      <c r="AC1378">
        <v>5.6805000000000003</v>
      </c>
      <c r="AD1378">
        <v>45</v>
      </c>
      <c r="AE1378">
        <v>25</v>
      </c>
      <c r="AF1378">
        <v>0.72567999999999999</v>
      </c>
      <c r="AG1378">
        <v>1.6875999999999999E-2</v>
      </c>
      <c r="AH1378">
        <v>0.70879999999999999</v>
      </c>
      <c r="AI1378">
        <v>25</v>
      </c>
      <c r="AJ1378">
        <v>1</v>
      </c>
      <c r="AK1378">
        <v>24</v>
      </c>
      <c r="AL1378">
        <v>0</v>
      </c>
      <c r="AM1378">
        <v>0</v>
      </c>
      <c r="AN1378">
        <v>1</v>
      </c>
      <c r="AO1378">
        <v>0.91959999999999997</v>
      </c>
      <c r="AP1378">
        <v>0</v>
      </c>
      <c r="AQ1378">
        <v>1</v>
      </c>
      <c r="AR1378" t="s">
        <v>95</v>
      </c>
      <c r="AS1378" t="s">
        <v>95</v>
      </c>
      <c r="AT1378" t="s">
        <v>95</v>
      </c>
      <c r="AU1378" t="s">
        <v>95</v>
      </c>
      <c r="AV1378" t="s">
        <v>95</v>
      </c>
      <c r="AW1378" t="s">
        <v>95</v>
      </c>
      <c r="AX1378" t="s">
        <v>95</v>
      </c>
      <c r="AY1378" t="s">
        <v>95</v>
      </c>
      <c r="AZ1378" t="s">
        <v>95</v>
      </c>
      <c r="BA1378" t="s">
        <v>95</v>
      </c>
      <c r="BB1378" t="s">
        <v>95</v>
      </c>
      <c r="BC1378" t="s">
        <v>95</v>
      </c>
      <c r="BD1378" t="s">
        <v>95</v>
      </c>
      <c r="BI1378">
        <v>0</v>
      </c>
      <c r="BJ1378" t="s">
        <v>137</v>
      </c>
      <c r="BK1378" t="s">
        <v>133</v>
      </c>
      <c r="BL1378">
        <v>1</v>
      </c>
      <c r="BM1378">
        <v>1</v>
      </c>
      <c r="BN1378">
        <v>0</v>
      </c>
      <c r="BO1378">
        <v>0</v>
      </c>
      <c r="BP1378">
        <v>0</v>
      </c>
      <c r="BQ1378">
        <v>1</v>
      </c>
      <c r="BY1378">
        <v>1518</v>
      </c>
      <c r="CG1378" s="4">
        <v>1</v>
      </c>
      <c r="CH1378" s="4">
        <v>1</v>
      </c>
      <c r="CI1378" s="5">
        <v>0</v>
      </c>
      <c r="CJ1378" s="5">
        <v>0</v>
      </c>
      <c r="CK1378" s="5">
        <v>0</v>
      </c>
      <c r="CL1378" s="5">
        <v>1</v>
      </c>
    </row>
    <row r="1379" spans="1:90" hidden="1" x14ac:dyDescent="0.2">
      <c r="A1379" t="s">
        <v>2255</v>
      </c>
      <c r="B1379" t="s">
        <v>2116</v>
      </c>
      <c r="C1379" t="s">
        <v>230</v>
      </c>
      <c r="D1379">
        <v>3.5</v>
      </c>
      <c r="E1379" t="s">
        <v>317</v>
      </c>
      <c r="F1379" t="s">
        <v>2135</v>
      </c>
      <c r="G1379" t="s">
        <v>322</v>
      </c>
      <c r="H1379" t="s">
        <v>2119</v>
      </c>
      <c r="I1379">
        <v>0.28833999999999999</v>
      </c>
      <c r="J1379">
        <v>7.8688999999999999E-3</v>
      </c>
      <c r="K1379">
        <v>7.3122999999999994E-2</v>
      </c>
      <c r="L1379">
        <v>2006.8</v>
      </c>
      <c r="M1379">
        <v>15.24</v>
      </c>
      <c r="N1379">
        <v>2.4685000000000001</v>
      </c>
      <c r="O1379">
        <v>1553.7</v>
      </c>
      <c r="P1379" s="1">
        <v>157590</v>
      </c>
      <c r="Q1379">
        <v>-145.44</v>
      </c>
      <c r="R1379">
        <v>0.49989</v>
      </c>
      <c r="S1379">
        <v>0.46329999999999999</v>
      </c>
      <c r="T1379">
        <v>1.0106999999999999</v>
      </c>
      <c r="U1379">
        <v>0.62997999999999998</v>
      </c>
      <c r="V1379">
        <v>-0.44705</v>
      </c>
      <c r="W1379">
        <v>-0.51595999999999997</v>
      </c>
      <c r="X1379">
        <v>1.7192000000000001</v>
      </c>
      <c r="Y1379">
        <v>0.95555999999999996</v>
      </c>
      <c r="Z1379">
        <v>0.44155</v>
      </c>
      <c r="AA1379">
        <v>0.41494999999999999</v>
      </c>
      <c r="AB1379">
        <v>1.0680000000000001</v>
      </c>
      <c r="AC1379">
        <v>0.78161999999999998</v>
      </c>
      <c r="AD1379">
        <v>45</v>
      </c>
      <c r="AE1379">
        <v>18</v>
      </c>
      <c r="AF1379">
        <v>2.4306000000000001</v>
      </c>
      <c r="AG1379">
        <v>0.40510000000000002</v>
      </c>
      <c r="AH1379">
        <v>2.0255000000000001</v>
      </c>
      <c r="AI1379">
        <v>24</v>
      </c>
      <c r="AJ1379">
        <v>2</v>
      </c>
      <c r="AK1379">
        <v>23</v>
      </c>
      <c r="AL1379">
        <v>0</v>
      </c>
      <c r="AM1379">
        <v>0</v>
      </c>
      <c r="AN1379">
        <v>1</v>
      </c>
      <c r="AO1379">
        <v>0.65414000000000005</v>
      </c>
      <c r="AP1379">
        <v>0</v>
      </c>
      <c r="AQ1379">
        <v>1</v>
      </c>
      <c r="AR1379" t="s">
        <v>94</v>
      </c>
      <c r="AS1379" t="s">
        <v>95</v>
      </c>
      <c r="AT1379" t="s">
        <v>95</v>
      </c>
      <c r="AU1379" t="s">
        <v>94</v>
      </c>
      <c r="AV1379" t="s">
        <v>94</v>
      </c>
      <c r="AW1379" t="s">
        <v>94</v>
      </c>
      <c r="AX1379" t="s">
        <v>94</v>
      </c>
      <c r="AY1379" t="s">
        <v>95</v>
      </c>
      <c r="AZ1379" t="s">
        <v>95</v>
      </c>
      <c r="BA1379" t="s">
        <v>94</v>
      </c>
      <c r="BB1379" t="s">
        <v>94</v>
      </c>
      <c r="BC1379" t="s">
        <v>94</v>
      </c>
      <c r="BD1379" t="s">
        <v>94</v>
      </c>
      <c r="BI1379">
        <v>0</v>
      </c>
      <c r="BJ1379" t="s">
        <v>132</v>
      </c>
      <c r="BK1379" t="s">
        <v>133</v>
      </c>
      <c r="BL1379">
        <v>0</v>
      </c>
      <c r="BM1379">
        <v>1</v>
      </c>
      <c r="BN1379">
        <v>0</v>
      </c>
      <c r="BO1379">
        <v>0</v>
      </c>
      <c r="BP1379">
        <v>0</v>
      </c>
      <c r="BQ1379">
        <v>0</v>
      </c>
      <c r="BY1379">
        <v>1519</v>
      </c>
      <c r="CG1379" s="4">
        <v>0</v>
      </c>
      <c r="CH1379" s="4">
        <v>1</v>
      </c>
      <c r="CI1379" s="5">
        <v>0</v>
      </c>
      <c r="CJ1379" s="5">
        <v>0</v>
      </c>
      <c r="CK1379" s="5">
        <v>0</v>
      </c>
      <c r="CL1379" s="5">
        <v>0</v>
      </c>
    </row>
    <row r="1380" spans="1:90" hidden="1" x14ac:dyDescent="0.2">
      <c r="A1380" t="s">
        <v>2256</v>
      </c>
      <c r="B1380" t="s">
        <v>2116</v>
      </c>
      <c r="C1380" t="s">
        <v>230</v>
      </c>
      <c r="D1380">
        <v>3.5</v>
      </c>
      <c r="E1380" t="s">
        <v>317</v>
      </c>
      <c r="F1380" t="s">
        <v>2139</v>
      </c>
      <c r="G1380" t="s">
        <v>326</v>
      </c>
      <c r="H1380" t="s">
        <v>2119</v>
      </c>
      <c r="I1380">
        <v>0.32740999999999998</v>
      </c>
      <c r="J1380">
        <v>1.1216E-2</v>
      </c>
      <c r="K1380">
        <v>0.10791000000000001</v>
      </c>
      <c r="L1380">
        <v>2015.5</v>
      </c>
      <c r="M1380">
        <v>13.422000000000001</v>
      </c>
      <c r="N1380">
        <v>5.4688999999999997</v>
      </c>
      <c r="O1380">
        <v>1552.9</v>
      </c>
      <c r="P1380" s="1">
        <v>157670</v>
      </c>
      <c r="Q1380">
        <v>-214.94</v>
      </c>
      <c r="R1380">
        <v>0.73738000000000004</v>
      </c>
      <c r="S1380">
        <v>0.71816999999999998</v>
      </c>
      <c r="T1380">
        <v>1.0239</v>
      </c>
      <c r="U1380">
        <v>0.46721000000000001</v>
      </c>
      <c r="V1380">
        <v>-0.29701</v>
      </c>
      <c r="W1380">
        <v>-0.35876999999999998</v>
      </c>
      <c r="X1380">
        <v>2.2755000000000001</v>
      </c>
      <c r="Y1380">
        <v>1.0889</v>
      </c>
      <c r="Z1380">
        <v>0.49193999999999999</v>
      </c>
      <c r="AA1380">
        <v>0.46775</v>
      </c>
      <c r="AB1380">
        <v>1.4241999999999999</v>
      </c>
      <c r="AC1380">
        <v>1.0601</v>
      </c>
      <c r="AD1380">
        <v>45</v>
      </c>
      <c r="AE1380">
        <v>14</v>
      </c>
      <c r="AF1380">
        <v>1.6456999999999999</v>
      </c>
      <c r="AG1380">
        <v>0.18285000000000001</v>
      </c>
      <c r="AH1380">
        <v>1.4628000000000001</v>
      </c>
      <c r="AI1380">
        <v>14</v>
      </c>
      <c r="AJ1380">
        <v>3</v>
      </c>
      <c r="AK1380">
        <v>9</v>
      </c>
      <c r="AL1380">
        <v>1</v>
      </c>
      <c r="AM1380">
        <v>1</v>
      </c>
      <c r="AN1380">
        <v>1</v>
      </c>
      <c r="AO1380">
        <v>0.86265999999999998</v>
      </c>
      <c r="AP1380">
        <v>0</v>
      </c>
      <c r="AQ1380">
        <v>1</v>
      </c>
      <c r="AR1380" t="s">
        <v>95</v>
      </c>
      <c r="AS1380" t="s">
        <v>95</v>
      </c>
      <c r="AT1380" t="s">
        <v>95</v>
      </c>
      <c r="AU1380" t="s">
        <v>94</v>
      </c>
      <c r="AV1380" t="s">
        <v>95</v>
      </c>
      <c r="AW1380" t="s">
        <v>94</v>
      </c>
      <c r="AX1380" t="s">
        <v>95</v>
      </c>
      <c r="AY1380" t="s">
        <v>95</v>
      </c>
      <c r="AZ1380" t="s">
        <v>95</v>
      </c>
      <c r="BA1380" t="s">
        <v>94</v>
      </c>
      <c r="BB1380" t="s">
        <v>94</v>
      </c>
      <c r="BC1380" t="s">
        <v>94</v>
      </c>
      <c r="BD1380" t="s">
        <v>94</v>
      </c>
      <c r="BI1380">
        <v>0</v>
      </c>
      <c r="BJ1380" t="s">
        <v>132</v>
      </c>
      <c r="BK1380" t="s">
        <v>133</v>
      </c>
      <c r="BL1380">
        <v>1</v>
      </c>
      <c r="BM1380">
        <v>1</v>
      </c>
      <c r="BN1380">
        <v>0</v>
      </c>
      <c r="BO1380">
        <v>0</v>
      </c>
      <c r="BP1380">
        <v>0</v>
      </c>
      <c r="BQ1380">
        <v>0</v>
      </c>
      <c r="BY1380">
        <v>1520</v>
      </c>
      <c r="CG1380" s="4">
        <v>1</v>
      </c>
      <c r="CH1380" s="4">
        <v>1</v>
      </c>
      <c r="CI1380" s="5">
        <v>0</v>
      </c>
      <c r="CJ1380" s="5">
        <v>0</v>
      </c>
      <c r="CK1380" s="5">
        <v>0</v>
      </c>
      <c r="CL1380" s="5">
        <v>0</v>
      </c>
    </row>
    <row r="1381" spans="1:90" hidden="1" x14ac:dyDescent="0.2">
      <c r="A1381" t="s">
        <v>2257</v>
      </c>
      <c r="B1381" t="s">
        <v>2116</v>
      </c>
      <c r="C1381" t="s">
        <v>230</v>
      </c>
      <c r="D1381">
        <v>3.5</v>
      </c>
      <c r="E1381" t="s">
        <v>317</v>
      </c>
      <c r="F1381" t="s">
        <v>2143</v>
      </c>
      <c r="G1381" t="s">
        <v>329</v>
      </c>
      <c r="H1381" t="s">
        <v>2119</v>
      </c>
      <c r="I1381">
        <v>0.40095999999999998</v>
      </c>
      <c r="J1381">
        <v>0.40094999999999997</v>
      </c>
      <c r="K1381">
        <v>0.39344000000000001</v>
      </c>
      <c r="L1381">
        <v>2048.5</v>
      </c>
      <c r="M1381">
        <v>10.96</v>
      </c>
      <c r="N1381" s="1">
        <v>900000</v>
      </c>
      <c r="O1381">
        <v>0.78652</v>
      </c>
      <c r="P1381">
        <v>2013.7</v>
      </c>
      <c r="Q1381">
        <v>-784.34</v>
      </c>
      <c r="R1381">
        <v>0.90039000000000002</v>
      </c>
      <c r="S1381">
        <v>0.8931</v>
      </c>
      <c r="T1381">
        <v>3.0939000000000001</v>
      </c>
      <c r="U1381">
        <v>1.1252</v>
      </c>
      <c r="V1381">
        <v>0.90039000000000002</v>
      </c>
      <c r="W1381">
        <v>0.89564999999999995</v>
      </c>
      <c r="X1381">
        <v>3.0939000000000001</v>
      </c>
      <c r="Y1381">
        <v>1.1252</v>
      </c>
      <c r="Z1381">
        <v>0.27168999999999999</v>
      </c>
      <c r="AA1381">
        <v>0.23701</v>
      </c>
      <c r="AB1381">
        <v>8.3658999999999999</v>
      </c>
      <c r="AC1381">
        <v>5.5692000000000004</v>
      </c>
      <c r="AD1381">
        <v>45</v>
      </c>
      <c r="AE1381">
        <v>13</v>
      </c>
      <c r="AF1381" s="1">
        <v>5.6371E-5</v>
      </c>
      <c r="AG1381" s="1">
        <v>1.6667E-8</v>
      </c>
      <c r="AH1381" s="1">
        <v>5.6354999999999998E-5</v>
      </c>
      <c r="AI1381">
        <v>14</v>
      </c>
      <c r="AJ1381">
        <v>0</v>
      </c>
      <c r="AK1381">
        <v>9</v>
      </c>
      <c r="AL1381">
        <v>0</v>
      </c>
      <c r="AM1381">
        <v>1</v>
      </c>
      <c r="AN1381">
        <v>1</v>
      </c>
      <c r="AO1381">
        <v>0.52964999999999995</v>
      </c>
      <c r="AP1381">
        <v>0</v>
      </c>
      <c r="AQ1381">
        <v>1</v>
      </c>
      <c r="AR1381" t="s">
        <v>95</v>
      </c>
      <c r="AS1381" t="s">
        <v>95</v>
      </c>
      <c r="AT1381" t="s">
        <v>95</v>
      </c>
      <c r="AU1381" t="s">
        <v>94</v>
      </c>
      <c r="AV1381" t="s">
        <v>94</v>
      </c>
      <c r="AW1381" t="s">
        <v>94</v>
      </c>
      <c r="AX1381" t="s">
        <v>94</v>
      </c>
      <c r="AY1381" t="s">
        <v>94</v>
      </c>
      <c r="AZ1381" t="s">
        <v>94</v>
      </c>
      <c r="BA1381" t="s">
        <v>94</v>
      </c>
      <c r="BB1381" t="s">
        <v>94</v>
      </c>
      <c r="BC1381" t="s">
        <v>94</v>
      </c>
      <c r="BD1381" t="s">
        <v>94</v>
      </c>
      <c r="BI1381">
        <v>0</v>
      </c>
      <c r="BJ1381" t="s">
        <v>132</v>
      </c>
      <c r="BK1381" t="s">
        <v>133</v>
      </c>
      <c r="BL1381">
        <v>1</v>
      </c>
      <c r="BM1381">
        <v>1</v>
      </c>
      <c r="BN1381">
        <v>0</v>
      </c>
      <c r="BO1381">
        <v>0</v>
      </c>
      <c r="BP1381">
        <v>0</v>
      </c>
      <c r="BQ1381">
        <v>0</v>
      </c>
      <c r="BY1381">
        <v>1521</v>
      </c>
      <c r="CG1381" s="4">
        <v>1</v>
      </c>
      <c r="CH1381" s="4">
        <v>1</v>
      </c>
      <c r="CI1381" s="5">
        <v>0</v>
      </c>
      <c r="CJ1381" s="5">
        <v>0</v>
      </c>
      <c r="CK1381" s="5">
        <v>0</v>
      </c>
      <c r="CL1381" s="5">
        <v>0</v>
      </c>
    </row>
    <row r="1382" spans="1:90" hidden="1" x14ac:dyDescent="0.2">
      <c r="A1382" t="s">
        <v>2258</v>
      </c>
      <c r="B1382" t="s">
        <v>2116</v>
      </c>
      <c r="C1382" t="s">
        <v>230</v>
      </c>
      <c r="D1382">
        <v>3.5</v>
      </c>
      <c r="E1382" t="s">
        <v>317</v>
      </c>
      <c r="F1382" t="s">
        <v>2147</v>
      </c>
      <c r="G1382" t="s">
        <v>329</v>
      </c>
      <c r="H1382" t="s">
        <v>2119</v>
      </c>
      <c r="I1382">
        <v>0.39195999999999998</v>
      </c>
      <c r="J1382">
        <v>0.39194000000000001</v>
      </c>
      <c r="K1382">
        <v>0.40505999999999998</v>
      </c>
      <c r="L1382">
        <v>2048.1999999999998</v>
      </c>
      <c r="M1382">
        <v>11.212</v>
      </c>
      <c r="N1382" s="1">
        <v>653260</v>
      </c>
      <c r="O1382">
        <v>0.39506000000000002</v>
      </c>
      <c r="P1382">
        <v>2011.7</v>
      </c>
      <c r="Q1382">
        <v>-807.34</v>
      </c>
      <c r="R1382">
        <v>0.87602999999999998</v>
      </c>
      <c r="S1382">
        <v>0.86695999999999995</v>
      </c>
      <c r="T1382">
        <v>3.4937</v>
      </c>
      <c r="U1382">
        <v>1.3795999999999999</v>
      </c>
      <c r="V1382">
        <v>0.87602999999999998</v>
      </c>
      <c r="W1382">
        <v>0.87012999999999996</v>
      </c>
      <c r="X1382">
        <v>3.4937</v>
      </c>
      <c r="Y1382">
        <v>1.3795999999999999</v>
      </c>
      <c r="Z1382">
        <v>0.28106999999999999</v>
      </c>
      <c r="AA1382">
        <v>0.24682999999999999</v>
      </c>
      <c r="AB1382">
        <v>8.4135000000000009</v>
      </c>
      <c r="AC1382">
        <v>5.6916000000000002</v>
      </c>
      <c r="AD1382">
        <v>45</v>
      </c>
      <c r="AE1382">
        <v>15</v>
      </c>
      <c r="AF1382" s="1">
        <v>7.7663000000000005E-5</v>
      </c>
      <c r="AG1382" s="1">
        <v>4.5924000000000001E-8</v>
      </c>
      <c r="AH1382" s="1">
        <v>7.7616999999999999E-5</v>
      </c>
      <c r="AI1382">
        <v>18</v>
      </c>
      <c r="AJ1382">
        <v>0</v>
      </c>
      <c r="AK1382">
        <v>6</v>
      </c>
      <c r="AL1382">
        <v>0</v>
      </c>
      <c r="AM1382">
        <v>1</v>
      </c>
      <c r="AN1382">
        <v>1</v>
      </c>
      <c r="AO1382">
        <v>0.52054999999999996</v>
      </c>
      <c r="AP1382">
        <v>0</v>
      </c>
      <c r="AQ1382">
        <v>1</v>
      </c>
      <c r="AR1382" t="s">
        <v>95</v>
      </c>
      <c r="AS1382" t="s">
        <v>95</v>
      </c>
      <c r="AT1382" t="s">
        <v>95</v>
      </c>
      <c r="AU1382" t="s">
        <v>94</v>
      </c>
      <c r="AV1382" t="s">
        <v>94</v>
      </c>
      <c r="AW1382" t="s">
        <v>94</v>
      </c>
      <c r="AX1382" t="s">
        <v>94</v>
      </c>
      <c r="AY1382" t="s">
        <v>94</v>
      </c>
      <c r="AZ1382" t="s">
        <v>94</v>
      </c>
      <c r="BA1382" t="s">
        <v>94</v>
      </c>
      <c r="BB1382" t="s">
        <v>94</v>
      </c>
      <c r="BC1382" t="s">
        <v>94</v>
      </c>
      <c r="BD1382" t="s">
        <v>94</v>
      </c>
      <c r="BI1382">
        <v>0</v>
      </c>
      <c r="BJ1382" t="s">
        <v>132</v>
      </c>
      <c r="BK1382" t="s">
        <v>133</v>
      </c>
      <c r="BL1382">
        <v>1</v>
      </c>
      <c r="BM1382">
        <v>1</v>
      </c>
      <c r="BN1382">
        <v>0</v>
      </c>
      <c r="BO1382">
        <v>0</v>
      </c>
      <c r="BP1382">
        <v>0</v>
      </c>
      <c r="BQ1382">
        <v>0</v>
      </c>
      <c r="BY1382">
        <v>1522</v>
      </c>
      <c r="CG1382" s="4">
        <v>1</v>
      </c>
      <c r="CH1382" s="4">
        <v>1</v>
      </c>
      <c r="CI1382" s="5">
        <v>0</v>
      </c>
      <c r="CJ1382" s="5">
        <v>0</v>
      </c>
      <c r="CK1382" s="5">
        <v>0</v>
      </c>
      <c r="CL1382" s="5">
        <v>0</v>
      </c>
    </row>
    <row r="1383" spans="1:90" hidden="1" x14ac:dyDescent="0.2">
      <c r="A1383" t="s">
        <v>2259</v>
      </c>
      <c r="B1383" t="s">
        <v>2116</v>
      </c>
      <c r="C1383" t="s">
        <v>230</v>
      </c>
      <c r="D1383">
        <v>3.5</v>
      </c>
      <c r="E1383" t="s">
        <v>317</v>
      </c>
      <c r="F1383" t="s">
        <v>2151</v>
      </c>
      <c r="G1383" t="s">
        <v>326</v>
      </c>
      <c r="H1383" t="s">
        <v>2119</v>
      </c>
      <c r="I1383">
        <v>0.29607</v>
      </c>
      <c r="J1383">
        <v>1.3917000000000001E-2</v>
      </c>
      <c r="K1383">
        <v>0.13650000000000001</v>
      </c>
      <c r="L1383">
        <v>2015.4</v>
      </c>
      <c r="M1383">
        <v>14.842000000000001</v>
      </c>
      <c r="N1383">
        <v>6.8756000000000004</v>
      </c>
      <c r="O1383">
        <v>1552.4</v>
      </c>
      <c r="P1383" s="1">
        <v>157730</v>
      </c>
      <c r="Q1383">
        <v>-271.86</v>
      </c>
      <c r="R1383">
        <v>0.77180000000000004</v>
      </c>
      <c r="S1383">
        <v>0.75509999999999999</v>
      </c>
      <c r="T1383">
        <v>1.1588000000000001</v>
      </c>
      <c r="U1383">
        <v>0.58784000000000003</v>
      </c>
      <c r="V1383">
        <v>-0.33307999999999999</v>
      </c>
      <c r="W1383">
        <v>-0.39656000000000002</v>
      </c>
      <c r="X1383">
        <v>2.8008000000000002</v>
      </c>
      <c r="Y1383">
        <v>1.4</v>
      </c>
      <c r="Z1383">
        <v>0.53402000000000005</v>
      </c>
      <c r="AA1383">
        <v>0.51183000000000001</v>
      </c>
      <c r="AB1383">
        <v>1.6558999999999999</v>
      </c>
      <c r="AC1383">
        <v>1.2707999999999999</v>
      </c>
      <c r="AD1383">
        <v>45</v>
      </c>
      <c r="AE1383">
        <v>15</v>
      </c>
      <c r="AF1383">
        <v>1.3089999999999999</v>
      </c>
      <c r="AG1383">
        <v>0.14544000000000001</v>
      </c>
      <c r="AH1383">
        <v>1.1635</v>
      </c>
      <c r="AI1383">
        <v>18</v>
      </c>
      <c r="AJ1383">
        <v>3</v>
      </c>
      <c r="AK1383">
        <v>17</v>
      </c>
      <c r="AL1383">
        <v>1</v>
      </c>
      <c r="AM1383">
        <v>0</v>
      </c>
      <c r="AN1383">
        <v>1</v>
      </c>
      <c r="AO1383">
        <v>0.88668999999999998</v>
      </c>
      <c r="AP1383">
        <v>0</v>
      </c>
      <c r="AQ1383">
        <v>1</v>
      </c>
      <c r="AR1383" t="s">
        <v>95</v>
      </c>
      <c r="AS1383" t="s">
        <v>95</v>
      </c>
      <c r="AT1383" t="s">
        <v>95</v>
      </c>
      <c r="AU1383" t="s">
        <v>95</v>
      </c>
      <c r="AV1383" t="s">
        <v>95</v>
      </c>
      <c r="AW1383" t="s">
        <v>95</v>
      </c>
      <c r="AX1383" t="s">
        <v>95</v>
      </c>
      <c r="AY1383" t="s">
        <v>95</v>
      </c>
      <c r="AZ1383" t="s">
        <v>95</v>
      </c>
      <c r="BA1383" t="s">
        <v>95</v>
      </c>
      <c r="BB1383" t="s">
        <v>95</v>
      </c>
      <c r="BC1383" t="s">
        <v>95</v>
      </c>
      <c r="BD1383" t="s">
        <v>95</v>
      </c>
      <c r="BI1383">
        <v>0</v>
      </c>
      <c r="BJ1383" t="s">
        <v>132</v>
      </c>
      <c r="BK1383" t="s">
        <v>133</v>
      </c>
      <c r="BL1383">
        <v>1</v>
      </c>
      <c r="BM1383">
        <v>1</v>
      </c>
      <c r="BN1383">
        <v>0</v>
      </c>
      <c r="BO1383">
        <v>0</v>
      </c>
      <c r="BP1383">
        <v>0</v>
      </c>
      <c r="BQ1383">
        <v>0</v>
      </c>
      <c r="BY1383">
        <v>1523</v>
      </c>
      <c r="CG1383" s="4">
        <v>1</v>
      </c>
      <c r="CH1383" s="4">
        <v>1</v>
      </c>
      <c r="CI1383" s="5">
        <v>0</v>
      </c>
      <c r="CJ1383" s="5">
        <v>0</v>
      </c>
      <c r="CK1383" s="5">
        <v>0</v>
      </c>
      <c r="CL1383" s="5">
        <v>0</v>
      </c>
    </row>
    <row r="1384" spans="1:90" hidden="1" x14ac:dyDescent="0.2">
      <c r="A1384" t="s">
        <v>2260</v>
      </c>
      <c r="B1384" t="s">
        <v>2116</v>
      </c>
      <c r="C1384" t="s">
        <v>230</v>
      </c>
      <c r="D1384">
        <v>3.5</v>
      </c>
      <c r="E1384" t="s">
        <v>317</v>
      </c>
      <c r="F1384" t="s">
        <v>2157</v>
      </c>
      <c r="G1384" t="s">
        <v>336</v>
      </c>
      <c r="H1384" t="s">
        <v>2119</v>
      </c>
      <c r="I1384">
        <v>0.21360999999999999</v>
      </c>
      <c r="J1384">
        <v>0.14588999999999999</v>
      </c>
      <c r="K1384">
        <v>7.1542000000000003</v>
      </c>
      <c r="L1384">
        <v>2022.1</v>
      </c>
      <c r="M1384">
        <v>20.571999999999999</v>
      </c>
      <c r="N1384">
        <v>711.87</v>
      </c>
      <c r="O1384">
        <v>5.5523999999999999E-3</v>
      </c>
      <c r="P1384">
        <v>1946.4</v>
      </c>
      <c r="Q1384">
        <v>-14251</v>
      </c>
      <c r="R1384">
        <v>0.99841000000000002</v>
      </c>
      <c r="S1384">
        <v>0.99829000000000001</v>
      </c>
      <c r="T1384">
        <v>4.6616</v>
      </c>
      <c r="U1384">
        <v>3.6080999999999999</v>
      </c>
      <c r="V1384">
        <v>0.99099999999999999</v>
      </c>
      <c r="W1384">
        <v>0.99056999999999995</v>
      </c>
      <c r="X1384">
        <v>11.092000000000001</v>
      </c>
      <c r="Y1384">
        <v>9.0923999999999996</v>
      </c>
      <c r="Z1384">
        <v>0.63146999999999998</v>
      </c>
      <c r="AA1384">
        <v>0.61392000000000002</v>
      </c>
      <c r="AB1384">
        <v>70.978999999999999</v>
      </c>
      <c r="AC1384">
        <v>58.155999999999999</v>
      </c>
      <c r="AD1384">
        <v>45</v>
      </c>
      <c r="AE1384">
        <v>25</v>
      </c>
      <c r="AF1384">
        <v>0.60965999999999998</v>
      </c>
      <c r="AG1384">
        <v>1.4047E-3</v>
      </c>
      <c r="AH1384">
        <v>0.60826000000000002</v>
      </c>
      <c r="AI1384">
        <v>25</v>
      </c>
      <c r="AJ1384">
        <v>0</v>
      </c>
      <c r="AK1384">
        <v>24</v>
      </c>
      <c r="AL1384">
        <v>0</v>
      </c>
      <c r="AM1384">
        <v>0</v>
      </c>
      <c r="AN1384">
        <v>0</v>
      </c>
      <c r="AO1384">
        <v>0.88099000000000005</v>
      </c>
      <c r="AP1384">
        <v>0</v>
      </c>
      <c r="AQ1384">
        <v>0</v>
      </c>
      <c r="AR1384" t="s">
        <v>95</v>
      </c>
      <c r="AS1384" t="s">
        <v>95</v>
      </c>
      <c r="AT1384" t="s">
        <v>95</v>
      </c>
      <c r="AU1384" t="s">
        <v>95</v>
      </c>
      <c r="AV1384" t="s">
        <v>95</v>
      </c>
      <c r="AW1384" t="s">
        <v>95</v>
      </c>
      <c r="AX1384" t="s">
        <v>95</v>
      </c>
      <c r="AY1384" t="s">
        <v>95</v>
      </c>
      <c r="AZ1384" t="s">
        <v>95</v>
      </c>
      <c r="BA1384" t="s">
        <v>95</v>
      </c>
      <c r="BB1384" t="s">
        <v>95</v>
      </c>
      <c r="BC1384" t="s">
        <v>95</v>
      </c>
      <c r="BD1384" t="s">
        <v>95</v>
      </c>
      <c r="BH1384" t="s">
        <v>389</v>
      </c>
      <c r="BI1384">
        <v>1</v>
      </c>
      <c r="BJ1384" t="s">
        <v>97</v>
      </c>
      <c r="BK1384" t="s">
        <v>337</v>
      </c>
      <c r="BL1384">
        <v>0</v>
      </c>
      <c r="BM1384">
        <v>0</v>
      </c>
      <c r="BN1384">
        <v>0</v>
      </c>
      <c r="BO1384">
        <v>0</v>
      </c>
      <c r="BP1384">
        <v>0</v>
      </c>
      <c r="BQ1384">
        <v>0</v>
      </c>
      <c r="BY1384">
        <v>1524</v>
      </c>
      <c r="CG1384" s="4">
        <v>0</v>
      </c>
      <c r="CH1384" s="4">
        <v>0</v>
      </c>
      <c r="CI1384" s="5">
        <v>0</v>
      </c>
      <c r="CJ1384" s="5">
        <v>0</v>
      </c>
      <c r="CK1384" s="5">
        <v>0</v>
      </c>
      <c r="CL1384" s="5">
        <v>0</v>
      </c>
    </row>
    <row r="1385" spans="1:90" hidden="1" x14ac:dyDescent="0.2">
      <c r="A1385" t="s">
        <v>2261</v>
      </c>
      <c r="B1385" t="s">
        <v>2116</v>
      </c>
      <c r="C1385" t="s">
        <v>230</v>
      </c>
      <c r="D1385">
        <v>3.5</v>
      </c>
      <c r="E1385" t="s">
        <v>317</v>
      </c>
      <c r="F1385" t="s">
        <v>2159</v>
      </c>
      <c r="G1385" t="s">
        <v>340</v>
      </c>
      <c r="H1385" t="s">
        <v>2119</v>
      </c>
      <c r="I1385">
        <v>0.18418000000000001</v>
      </c>
      <c r="J1385">
        <v>0.11791</v>
      </c>
      <c r="K1385">
        <v>0.84967999999999999</v>
      </c>
      <c r="L1385">
        <v>2019</v>
      </c>
      <c r="M1385">
        <v>23.859000000000002</v>
      </c>
      <c r="N1385">
        <v>62.396000000000001</v>
      </c>
      <c r="O1385">
        <v>7.0899000000000001</v>
      </c>
      <c r="P1385">
        <v>2007</v>
      </c>
      <c r="Q1385">
        <v>-1691.8</v>
      </c>
      <c r="R1385">
        <v>0.98989000000000005</v>
      </c>
      <c r="S1385">
        <v>0.98912999999999995</v>
      </c>
      <c r="T1385">
        <v>1.2685999999999999</v>
      </c>
      <c r="U1385">
        <v>0.95613000000000004</v>
      </c>
      <c r="V1385">
        <v>0.97831999999999997</v>
      </c>
      <c r="W1385">
        <v>0.97726000000000002</v>
      </c>
      <c r="X1385">
        <v>1.8574999999999999</v>
      </c>
      <c r="Y1385">
        <v>1.4783999999999999</v>
      </c>
      <c r="Z1385">
        <v>0.73150000000000004</v>
      </c>
      <c r="AA1385">
        <v>0.71840999999999999</v>
      </c>
      <c r="AB1385">
        <v>6.5368000000000004</v>
      </c>
      <c r="AC1385">
        <v>5.3593999999999999</v>
      </c>
      <c r="AD1385">
        <v>44</v>
      </c>
      <c r="AE1385">
        <v>24</v>
      </c>
      <c r="AF1385">
        <v>0.68913999999999997</v>
      </c>
      <c r="AG1385">
        <v>1.6027E-2</v>
      </c>
      <c r="AH1385">
        <v>0.67312000000000005</v>
      </c>
      <c r="AI1385">
        <v>24</v>
      </c>
      <c r="AJ1385">
        <v>0</v>
      </c>
      <c r="AK1385">
        <v>23</v>
      </c>
      <c r="AL1385">
        <v>0</v>
      </c>
      <c r="AM1385">
        <v>0</v>
      </c>
      <c r="AN1385">
        <v>1</v>
      </c>
      <c r="AO1385">
        <v>0.90541000000000005</v>
      </c>
      <c r="AP1385">
        <v>0</v>
      </c>
      <c r="AQ1385">
        <v>1</v>
      </c>
      <c r="AR1385" t="s">
        <v>95</v>
      </c>
      <c r="AS1385" t="s">
        <v>95</v>
      </c>
      <c r="AT1385" t="s">
        <v>95</v>
      </c>
      <c r="AU1385" t="s">
        <v>95</v>
      </c>
      <c r="AV1385" t="s">
        <v>95</v>
      </c>
      <c r="AW1385" t="s">
        <v>95</v>
      </c>
      <c r="AX1385" t="s">
        <v>95</v>
      </c>
      <c r="AY1385" t="s">
        <v>95</v>
      </c>
      <c r="AZ1385" t="s">
        <v>95</v>
      </c>
      <c r="BA1385" t="s">
        <v>95</v>
      </c>
      <c r="BB1385" t="s">
        <v>95</v>
      </c>
      <c r="BC1385" t="s">
        <v>95</v>
      </c>
      <c r="BD1385" t="s">
        <v>95</v>
      </c>
      <c r="BH1385" t="s">
        <v>341</v>
      </c>
      <c r="BI1385">
        <v>1</v>
      </c>
      <c r="BJ1385" t="s">
        <v>97</v>
      </c>
      <c r="BK1385" t="s">
        <v>138</v>
      </c>
      <c r="BL1385">
        <v>0</v>
      </c>
      <c r="BM1385">
        <v>0</v>
      </c>
      <c r="BN1385">
        <v>0</v>
      </c>
      <c r="BO1385">
        <v>0</v>
      </c>
      <c r="BP1385">
        <v>0</v>
      </c>
      <c r="BQ1385">
        <v>0</v>
      </c>
      <c r="BY1385">
        <v>1525</v>
      </c>
      <c r="CG1385" s="4">
        <v>0</v>
      </c>
      <c r="CH1385" s="4">
        <v>0</v>
      </c>
      <c r="CI1385" s="5">
        <v>0</v>
      </c>
      <c r="CJ1385" s="5">
        <v>0</v>
      </c>
      <c r="CK1385" s="5">
        <v>0</v>
      </c>
      <c r="CL1385" s="5">
        <v>0</v>
      </c>
    </row>
    <row r="1386" spans="1:90" hidden="1" x14ac:dyDescent="0.2">
      <c r="A1386" t="s">
        <v>2262</v>
      </c>
      <c r="B1386" t="s">
        <v>2116</v>
      </c>
      <c r="C1386" t="s">
        <v>230</v>
      </c>
      <c r="D1386">
        <v>3.5</v>
      </c>
      <c r="E1386" t="s">
        <v>317</v>
      </c>
      <c r="F1386" t="s">
        <v>2165</v>
      </c>
      <c r="G1386" t="s">
        <v>344</v>
      </c>
      <c r="H1386" t="s">
        <v>2119</v>
      </c>
      <c r="I1386">
        <v>0.18862000000000001</v>
      </c>
      <c r="J1386">
        <v>0.11129</v>
      </c>
      <c r="K1386">
        <v>0.89315</v>
      </c>
      <c r="L1386">
        <v>2018.5</v>
      </c>
      <c r="M1386">
        <v>23.297000000000001</v>
      </c>
      <c r="N1386">
        <v>59.255000000000003</v>
      </c>
      <c r="O1386">
        <v>8.7768999999999995</v>
      </c>
      <c r="P1386">
        <v>2008.5</v>
      </c>
      <c r="Q1386">
        <v>-1778.4</v>
      </c>
      <c r="R1386">
        <v>0.99114000000000002</v>
      </c>
      <c r="S1386">
        <v>0.99048999999999998</v>
      </c>
      <c r="T1386">
        <v>1.2658</v>
      </c>
      <c r="U1386">
        <v>0.95206999999999997</v>
      </c>
      <c r="V1386">
        <v>0.97426000000000001</v>
      </c>
      <c r="W1386">
        <v>0.97302999999999995</v>
      </c>
      <c r="X1386">
        <v>2.1577999999999999</v>
      </c>
      <c r="Y1386">
        <v>1.7422</v>
      </c>
      <c r="Z1386">
        <v>0.74378999999999995</v>
      </c>
      <c r="AA1386">
        <v>0.73158999999999996</v>
      </c>
      <c r="AB1386">
        <v>6.8079000000000001</v>
      </c>
      <c r="AC1386">
        <v>5.6805000000000003</v>
      </c>
      <c r="AD1386">
        <v>45</v>
      </c>
      <c r="AE1386">
        <v>25</v>
      </c>
      <c r="AF1386">
        <v>0.72567999999999999</v>
      </c>
      <c r="AG1386">
        <v>1.6875999999999999E-2</v>
      </c>
      <c r="AH1386">
        <v>0.70879999999999999</v>
      </c>
      <c r="AI1386">
        <v>25</v>
      </c>
      <c r="AJ1386">
        <v>1</v>
      </c>
      <c r="AK1386">
        <v>24</v>
      </c>
      <c r="AL1386">
        <v>0</v>
      </c>
      <c r="AM1386">
        <v>0</v>
      </c>
      <c r="AN1386">
        <v>1</v>
      </c>
      <c r="AO1386">
        <v>0.91959999999999997</v>
      </c>
      <c r="AP1386">
        <v>0</v>
      </c>
      <c r="AQ1386">
        <v>1</v>
      </c>
      <c r="AR1386" t="s">
        <v>95</v>
      </c>
      <c r="AS1386" t="s">
        <v>95</v>
      </c>
      <c r="AT1386" t="s">
        <v>95</v>
      </c>
      <c r="AU1386" t="s">
        <v>95</v>
      </c>
      <c r="AV1386" t="s">
        <v>95</v>
      </c>
      <c r="AW1386" t="s">
        <v>95</v>
      </c>
      <c r="AX1386" t="s">
        <v>95</v>
      </c>
      <c r="AY1386" t="s">
        <v>95</v>
      </c>
      <c r="AZ1386" t="s">
        <v>95</v>
      </c>
      <c r="BA1386" t="s">
        <v>95</v>
      </c>
      <c r="BB1386" t="s">
        <v>95</v>
      </c>
      <c r="BC1386" t="s">
        <v>95</v>
      </c>
      <c r="BD1386" t="s">
        <v>95</v>
      </c>
      <c r="BH1386" t="s">
        <v>345</v>
      </c>
      <c r="BI1386">
        <v>1</v>
      </c>
      <c r="BJ1386" t="s">
        <v>97</v>
      </c>
      <c r="BK1386" t="s">
        <v>180</v>
      </c>
      <c r="BL1386">
        <v>0</v>
      </c>
      <c r="BM1386">
        <v>0</v>
      </c>
      <c r="BN1386">
        <v>0</v>
      </c>
      <c r="BO1386">
        <v>0</v>
      </c>
      <c r="BP1386">
        <v>0</v>
      </c>
      <c r="BQ1386">
        <v>0</v>
      </c>
      <c r="BY1386">
        <v>1526</v>
      </c>
      <c r="CG1386" s="4">
        <v>0</v>
      </c>
      <c r="CH1386" s="4">
        <v>0</v>
      </c>
      <c r="CI1386" s="5">
        <v>0</v>
      </c>
      <c r="CJ1386" s="5">
        <v>0</v>
      </c>
      <c r="CK1386" s="5">
        <v>0</v>
      </c>
      <c r="CL1386" s="5">
        <v>0</v>
      </c>
    </row>
    <row r="1387" spans="1:90" hidden="1" x14ac:dyDescent="0.2">
      <c r="A1387" t="s">
        <v>2263</v>
      </c>
      <c r="B1387" t="s">
        <v>2116</v>
      </c>
      <c r="C1387" t="s">
        <v>230</v>
      </c>
      <c r="D1387">
        <v>3.5</v>
      </c>
      <c r="E1387" t="s">
        <v>317</v>
      </c>
      <c r="F1387" t="s">
        <v>2167</v>
      </c>
      <c r="G1387" t="s">
        <v>348</v>
      </c>
      <c r="H1387" t="s">
        <v>2119</v>
      </c>
      <c r="I1387">
        <v>0.12005</v>
      </c>
      <c r="J1387">
        <v>9.1281999999999995E-3</v>
      </c>
      <c r="K1387">
        <v>8.5973999999999995E-2</v>
      </c>
      <c r="L1387">
        <v>2109.4</v>
      </c>
      <c r="M1387">
        <v>36.603999999999999</v>
      </c>
      <c r="N1387" s="1">
        <v>181800</v>
      </c>
      <c r="O1387">
        <v>1553.4</v>
      </c>
      <c r="P1387" s="1">
        <v>157620</v>
      </c>
      <c r="Q1387">
        <v>-171.06</v>
      </c>
      <c r="R1387">
        <v>0.67113</v>
      </c>
      <c r="S1387">
        <v>0.64515999999999996</v>
      </c>
      <c r="T1387">
        <v>0.82435000000000003</v>
      </c>
      <c r="U1387">
        <v>0.54007000000000005</v>
      </c>
      <c r="V1387">
        <v>-0.41727999999999998</v>
      </c>
      <c r="W1387">
        <v>-0.48997000000000002</v>
      </c>
      <c r="X1387">
        <v>1.7113</v>
      </c>
      <c r="Y1387">
        <v>0.92857000000000001</v>
      </c>
      <c r="Z1387">
        <v>0.52554000000000001</v>
      </c>
      <c r="AA1387">
        <v>0.50119999999999998</v>
      </c>
      <c r="AB1387">
        <v>0.99014999999999997</v>
      </c>
      <c r="AC1387">
        <v>0.74875999999999998</v>
      </c>
      <c r="AD1387">
        <v>42</v>
      </c>
      <c r="AE1387">
        <v>16</v>
      </c>
      <c r="AF1387" s="1">
        <v>3.3003000000000002E-5</v>
      </c>
      <c r="AG1387" s="1">
        <v>5.5003999999999999E-6</v>
      </c>
      <c r="AH1387" s="1">
        <v>2.7501999999999999E-5</v>
      </c>
      <c r="AI1387">
        <v>22</v>
      </c>
      <c r="AJ1387">
        <v>0</v>
      </c>
      <c r="AK1387">
        <v>21</v>
      </c>
      <c r="AL1387">
        <v>0</v>
      </c>
      <c r="AM1387">
        <v>0</v>
      </c>
      <c r="AN1387">
        <v>1</v>
      </c>
      <c r="AO1387">
        <v>0.63414999999999999</v>
      </c>
      <c r="AP1387">
        <v>0</v>
      </c>
      <c r="AQ1387">
        <v>1</v>
      </c>
      <c r="AR1387" t="s">
        <v>94</v>
      </c>
      <c r="AS1387" t="s">
        <v>95</v>
      </c>
      <c r="AT1387" t="s">
        <v>95</v>
      </c>
      <c r="AU1387" t="s">
        <v>94</v>
      </c>
      <c r="AV1387" t="s">
        <v>94</v>
      </c>
      <c r="AW1387" t="s">
        <v>94</v>
      </c>
      <c r="AX1387" t="s">
        <v>94</v>
      </c>
      <c r="AY1387" t="s">
        <v>94</v>
      </c>
      <c r="AZ1387" t="s">
        <v>95</v>
      </c>
      <c r="BA1387" t="s">
        <v>94</v>
      </c>
      <c r="BB1387" t="s">
        <v>94</v>
      </c>
      <c r="BC1387" t="s">
        <v>94</v>
      </c>
      <c r="BD1387" t="s">
        <v>94</v>
      </c>
      <c r="BH1387" t="s">
        <v>341</v>
      </c>
      <c r="BI1387">
        <v>1</v>
      </c>
      <c r="BJ1387" t="s">
        <v>97</v>
      </c>
      <c r="BK1387" t="s">
        <v>138</v>
      </c>
      <c r="BL1387">
        <v>0</v>
      </c>
      <c r="BM1387">
        <v>0</v>
      </c>
      <c r="BN1387">
        <v>0</v>
      </c>
      <c r="BO1387">
        <v>0</v>
      </c>
      <c r="BP1387">
        <v>0</v>
      </c>
      <c r="BQ1387">
        <v>0</v>
      </c>
      <c r="BY1387">
        <v>1527</v>
      </c>
      <c r="CG1387" s="4">
        <v>0</v>
      </c>
      <c r="CH1387" s="4">
        <v>0</v>
      </c>
      <c r="CI1387" s="5">
        <v>0</v>
      </c>
      <c r="CJ1387" s="5">
        <v>0</v>
      </c>
      <c r="CK1387" s="5">
        <v>0</v>
      </c>
      <c r="CL1387" s="5">
        <v>0</v>
      </c>
    </row>
    <row r="1388" spans="1:90" hidden="1" x14ac:dyDescent="0.2">
      <c r="A1388" t="s">
        <v>2264</v>
      </c>
      <c r="B1388" t="s">
        <v>2116</v>
      </c>
      <c r="C1388" t="s">
        <v>230</v>
      </c>
      <c r="D1388">
        <v>3.5</v>
      </c>
      <c r="E1388" t="s">
        <v>317</v>
      </c>
      <c r="F1388" t="s">
        <v>2173</v>
      </c>
      <c r="G1388" t="s">
        <v>351</v>
      </c>
      <c r="H1388" t="s">
        <v>2119</v>
      </c>
      <c r="I1388">
        <v>0.29189999999999999</v>
      </c>
      <c r="J1388">
        <v>0.18243999999999999</v>
      </c>
      <c r="K1388">
        <v>0.73873999999999995</v>
      </c>
      <c r="L1388">
        <v>2021.5</v>
      </c>
      <c r="M1388">
        <v>15.055</v>
      </c>
      <c r="N1388">
        <v>74.942999999999998</v>
      </c>
      <c r="O1388">
        <v>6.1509</v>
      </c>
      <c r="P1388">
        <v>2012</v>
      </c>
      <c r="Q1388">
        <v>-1472.1</v>
      </c>
      <c r="R1388">
        <v>0.99280999999999997</v>
      </c>
      <c r="S1388">
        <v>0.99229000000000001</v>
      </c>
      <c r="T1388">
        <v>1.1232</v>
      </c>
      <c r="U1388">
        <v>0.73804000000000003</v>
      </c>
      <c r="V1388">
        <v>0.98141</v>
      </c>
      <c r="W1388">
        <v>0.98053000000000001</v>
      </c>
      <c r="X1388">
        <v>1.8062</v>
      </c>
      <c r="Y1388">
        <v>1.1353</v>
      </c>
      <c r="Z1388">
        <v>0.52444999999999997</v>
      </c>
      <c r="AA1388">
        <v>0.50180999999999998</v>
      </c>
      <c r="AB1388">
        <v>9.1357999999999997</v>
      </c>
      <c r="AC1388">
        <v>7.1191000000000004</v>
      </c>
      <c r="AD1388">
        <v>45</v>
      </c>
      <c r="AE1388">
        <v>14</v>
      </c>
      <c r="AF1388">
        <v>0.65383000000000002</v>
      </c>
      <c r="AG1388">
        <v>2.6686999999999999E-2</v>
      </c>
      <c r="AH1388">
        <v>0.62714999999999999</v>
      </c>
      <c r="AI1388">
        <v>14</v>
      </c>
      <c r="AJ1388">
        <v>0</v>
      </c>
      <c r="AK1388">
        <v>13</v>
      </c>
      <c r="AL1388">
        <v>0</v>
      </c>
      <c r="AM1388">
        <v>0</v>
      </c>
      <c r="AN1388">
        <v>1</v>
      </c>
      <c r="AO1388">
        <v>0.86838000000000004</v>
      </c>
      <c r="AP1388">
        <v>0</v>
      </c>
      <c r="AQ1388">
        <v>1</v>
      </c>
      <c r="AR1388" t="s">
        <v>95</v>
      </c>
      <c r="AS1388" t="s">
        <v>95</v>
      </c>
      <c r="AT1388" t="s">
        <v>95</v>
      </c>
      <c r="AU1388" t="s">
        <v>95</v>
      </c>
      <c r="AV1388" t="s">
        <v>95</v>
      </c>
      <c r="AW1388" t="s">
        <v>95</v>
      </c>
      <c r="AX1388" t="s">
        <v>95</v>
      </c>
      <c r="AY1388" t="s">
        <v>95</v>
      </c>
      <c r="AZ1388" t="s">
        <v>95</v>
      </c>
      <c r="BA1388" t="s">
        <v>95</v>
      </c>
      <c r="BB1388" t="s">
        <v>95</v>
      </c>
      <c r="BC1388" t="s">
        <v>95</v>
      </c>
      <c r="BD1388" t="s">
        <v>95</v>
      </c>
      <c r="BI1388">
        <v>0</v>
      </c>
      <c r="BJ1388" t="s">
        <v>137</v>
      </c>
      <c r="BK1388" t="s">
        <v>180</v>
      </c>
      <c r="BL1388">
        <v>1</v>
      </c>
      <c r="BM1388">
        <v>1</v>
      </c>
      <c r="BN1388">
        <v>0</v>
      </c>
      <c r="BO1388">
        <v>0</v>
      </c>
      <c r="BP1388">
        <v>0</v>
      </c>
      <c r="BQ1388">
        <v>0</v>
      </c>
      <c r="BY1388">
        <v>1528</v>
      </c>
      <c r="CG1388" s="4">
        <v>1</v>
      </c>
      <c r="CH1388" s="4">
        <v>1</v>
      </c>
      <c r="CI1388" s="5">
        <v>0</v>
      </c>
      <c r="CJ1388" s="5">
        <v>0</v>
      </c>
      <c r="CK1388" s="5">
        <v>0</v>
      </c>
      <c r="CL1388" s="5">
        <v>0</v>
      </c>
    </row>
    <row r="1389" spans="1:90" hidden="1" x14ac:dyDescent="0.2">
      <c r="A1389" t="s">
        <v>2265</v>
      </c>
      <c r="B1389" t="s">
        <v>2116</v>
      </c>
      <c r="C1389" t="s">
        <v>230</v>
      </c>
      <c r="D1389">
        <v>3.5</v>
      </c>
      <c r="E1389" t="s">
        <v>317</v>
      </c>
      <c r="F1389" t="s">
        <v>2175</v>
      </c>
      <c r="G1389" t="s">
        <v>354</v>
      </c>
      <c r="H1389" t="s">
        <v>2119</v>
      </c>
      <c r="I1389">
        <v>0.23597000000000001</v>
      </c>
      <c r="J1389">
        <v>1.0305E-2</v>
      </c>
      <c r="K1389">
        <v>9.7885E-2</v>
      </c>
      <c r="L1389">
        <v>2069.6999999999998</v>
      </c>
      <c r="M1389">
        <v>18.623000000000001</v>
      </c>
      <c r="N1389" s="1">
        <v>721470</v>
      </c>
      <c r="O1389">
        <v>1553.1</v>
      </c>
      <c r="P1389" s="1">
        <v>157650</v>
      </c>
      <c r="Q1389">
        <v>-194.96</v>
      </c>
      <c r="R1389">
        <v>0.83465999999999996</v>
      </c>
      <c r="S1389">
        <v>0.82160999999999995</v>
      </c>
      <c r="T1389">
        <v>0.73477000000000003</v>
      </c>
      <c r="U1389">
        <v>0.37735000000000002</v>
      </c>
      <c r="V1389">
        <v>-0.22500000000000001</v>
      </c>
      <c r="W1389">
        <v>-0.28782000000000002</v>
      </c>
      <c r="X1389">
        <v>2</v>
      </c>
      <c r="Y1389">
        <v>0.85714000000000001</v>
      </c>
      <c r="Z1389">
        <v>0.43109999999999998</v>
      </c>
      <c r="AA1389">
        <v>0.40193000000000001</v>
      </c>
      <c r="AB1389">
        <v>1.3629</v>
      </c>
      <c r="AC1389">
        <v>0.96384999999999998</v>
      </c>
      <c r="AD1389">
        <v>42</v>
      </c>
      <c r="AE1389">
        <v>11</v>
      </c>
      <c r="AF1389" s="1">
        <v>1.2473999999999999E-5</v>
      </c>
      <c r="AG1389" s="1">
        <v>1.3861E-6</v>
      </c>
      <c r="AH1389" s="1">
        <v>1.1088E-5</v>
      </c>
      <c r="AI1389">
        <v>11</v>
      </c>
      <c r="AJ1389">
        <v>0</v>
      </c>
      <c r="AK1389">
        <v>6</v>
      </c>
      <c r="AL1389">
        <v>0</v>
      </c>
      <c r="AM1389">
        <v>1</v>
      </c>
      <c r="AN1389">
        <v>1</v>
      </c>
      <c r="AO1389">
        <v>0.63690000000000002</v>
      </c>
      <c r="AP1389">
        <v>0</v>
      </c>
      <c r="AQ1389">
        <v>1</v>
      </c>
      <c r="AR1389" t="s">
        <v>95</v>
      </c>
      <c r="AS1389" t="s">
        <v>95</v>
      </c>
      <c r="AT1389" t="s">
        <v>95</v>
      </c>
      <c r="AU1389" t="s">
        <v>94</v>
      </c>
      <c r="AV1389" t="s">
        <v>95</v>
      </c>
      <c r="AW1389" t="s">
        <v>94</v>
      </c>
      <c r="AX1389" t="s">
        <v>94</v>
      </c>
      <c r="AY1389" t="s">
        <v>94</v>
      </c>
      <c r="AZ1389" t="s">
        <v>95</v>
      </c>
      <c r="BA1389" t="s">
        <v>94</v>
      </c>
      <c r="BB1389" t="s">
        <v>94</v>
      </c>
      <c r="BC1389" t="s">
        <v>94</v>
      </c>
      <c r="BD1389" t="s">
        <v>94</v>
      </c>
      <c r="BH1389" t="s">
        <v>341</v>
      </c>
      <c r="BI1389">
        <v>1</v>
      </c>
      <c r="BJ1389" t="s">
        <v>97</v>
      </c>
      <c r="BK1389" t="s">
        <v>138</v>
      </c>
      <c r="BL1389">
        <v>0</v>
      </c>
      <c r="BM1389">
        <v>0</v>
      </c>
      <c r="BN1389">
        <v>0</v>
      </c>
      <c r="BO1389">
        <v>0</v>
      </c>
      <c r="BP1389">
        <v>0</v>
      </c>
      <c r="BQ1389">
        <v>0</v>
      </c>
      <c r="BY1389">
        <v>1529</v>
      </c>
      <c r="CG1389" s="4">
        <v>0</v>
      </c>
      <c r="CH1389" s="4">
        <v>0</v>
      </c>
      <c r="CI1389" s="5">
        <v>0</v>
      </c>
      <c r="CJ1389" s="5">
        <v>0</v>
      </c>
      <c r="CK1389" s="5">
        <v>0</v>
      </c>
      <c r="CL1389" s="5">
        <v>0</v>
      </c>
    </row>
    <row r="1390" spans="1:90" hidden="1" x14ac:dyDescent="0.2">
      <c r="A1390" t="s">
        <v>2266</v>
      </c>
      <c r="B1390" t="s">
        <v>2116</v>
      </c>
      <c r="C1390" t="s">
        <v>230</v>
      </c>
      <c r="D1390">
        <v>3.5</v>
      </c>
      <c r="E1390" t="s">
        <v>317</v>
      </c>
      <c r="F1390" t="s">
        <v>2181</v>
      </c>
      <c r="G1390" t="s">
        <v>357</v>
      </c>
      <c r="H1390" t="s">
        <v>2119</v>
      </c>
      <c r="I1390">
        <v>0.39560000000000001</v>
      </c>
      <c r="J1390">
        <v>0.39348</v>
      </c>
      <c r="K1390">
        <v>1.2075</v>
      </c>
      <c r="L1390">
        <v>2035.5</v>
      </c>
      <c r="M1390">
        <v>11.108000000000001</v>
      </c>
      <c r="N1390">
        <v>14272</v>
      </c>
      <c r="O1390">
        <v>1.1512</v>
      </c>
      <c r="P1390">
        <v>2011.6</v>
      </c>
      <c r="Q1390">
        <v>-2407.1999999999998</v>
      </c>
      <c r="R1390">
        <v>0.99575000000000002</v>
      </c>
      <c r="S1390">
        <v>0.99543999999999999</v>
      </c>
      <c r="T1390">
        <v>1.8563000000000001</v>
      </c>
      <c r="U1390">
        <v>0.78334999999999999</v>
      </c>
      <c r="V1390">
        <v>0.99575000000000002</v>
      </c>
      <c r="W1390">
        <v>0.99553999999999998</v>
      </c>
      <c r="X1390">
        <v>1.8565</v>
      </c>
      <c r="Y1390">
        <v>0.77910999999999997</v>
      </c>
      <c r="Z1390">
        <v>0.30349999999999999</v>
      </c>
      <c r="AA1390">
        <v>0.27033000000000001</v>
      </c>
      <c r="AB1390">
        <v>23.757000000000001</v>
      </c>
      <c r="AC1390">
        <v>15.505000000000001</v>
      </c>
      <c r="AD1390">
        <v>45</v>
      </c>
      <c r="AE1390">
        <v>14</v>
      </c>
      <c r="AF1390">
        <v>1.0498E-2</v>
      </c>
      <c r="AG1390" s="1">
        <v>2.7163999999999999E-5</v>
      </c>
      <c r="AH1390">
        <v>1.0470999999999999E-2</v>
      </c>
      <c r="AI1390">
        <v>14</v>
      </c>
      <c r="AJ1390">
        <v>0</v>
      </c>
      <c r="AK1390">
        <v>13</v>
      </c>
      <c r="AL1390">
        <v>0</v>
      </c>
      <c r="AM1390">
        <v>0</v>
      </c>
      <c r="AN1390">
        <v>1</v>
      </c>
      <c r="AO1390">
        <v>0.66873000000000005</v>
      </c>
      <c r="AP1390">
        <v>0</v>
      </c>
      <c r="AQ1390">
        <v>0</v>
      </c>
      <c r="AR1390" t="s">
        <v>95</v>
      </c>
      <c r="AS1390" t="s">
        <v>95</v>
      </c>
      <c r="AT1390" t="s">
        <v>95</v>
      </c>
      <c r="AU1390" t="s">
        <v>95</v>
      </c>
      <c r="AV1390" t="s">
        <v>95</v>
      </c>
      <c r="AW1390" t="s">
        <v>95</v>
      </c>
      <c r="AX1390" t="s">
        <v>94</v>
      </c>
      <c r="AY1390" t="s">
        <v>94</v>
      </c>
      <c r="AZ1390" t="s">
        <v>95</v>
      </c>
      <c r="BA1390" t="s">
        <v>94</v>
      </c>
      <c r="BB1390" t="s">
        <v>94</v>
      </c>
      <c r="BC1390" t="s">
        <v>94</v>
      </c>
      <c r="BD1390" t="s">
        <v>94</v>
      </c>
      <c r="BI1390">
        <v>0</v>
      </c>
      <c r="BJ1390" t="s">
        <v>137</v>
      </c>
      <c r="BK1390" t="s">
        <v>180</v>
      </c>
      <c r="BL1390">
        <v>1</v>
      </c>
      <c r="BM1390">
        <v>1</v>
      </c>
      <c r="BN1390">
        <v>0</v>
      </c>
      <c r="BO1390">
        <v>0</v>
      </c>
      <c r="BP1390">
        <v>0</v>
      </c>
      <c r="BQ1390">
        <v>0</v>
      </c>
      <c r="BY1390">
        <v>1530</v>
      </c>
      <c r="CG1390" s="4">
        <v>1</v>
      </c>
      <c r="CH1390" s="4">
        <v>1</v>
      </c>
      <c r="CI1390" s="5">
        <v>0</v>
      </c>
      <c r="CJ1390" s="5">
        <v>0</v>
      </c>
      <c r="CK1390" s="5">
        <v>0</v>
      </c>
      <c r="CL1390" s="5">
        <v>0</v>
      </c>
    </row>
    <row r="1391" spans="1:90" hidden="1" x14ac:dyDescent="0.2">
      <c r="A1391" t="s">
        <v>2267</v>
      </c>
      <c r="B1391" t="s">
        <v>2116</v>
      </c>
      <c r="C1391" t="s">
        <v>230</v>
      </c>
      <c r="D1391">
        <v>3.5</v>
      </c>
      <c r="E1391" t="s">
        <v>317</v>
      </c>
      <c r="F1391" t="s">
        <v>2183</v>
      </c>
      <c r="G1391" t="s">
        <v>360</v>
      </c>
      <c r="H1391" t="s">
        <v>2119</v>
      </c>
      <c r="I1391">
        <v>0.40095999999999998</v>
      </c>
      <c r="J1391">
        <v>0.40094999999999997</v>
      </c>
      <c r="K1391">
        <v>0.39344000000000001</v>
      </c>
      <c r="L1391">
        <v>2048.5</v>
      </c>
      <c r="M1391">
        <v>10.96</v>
      </c>
      <c r="N1391" s="1">
        <v>900000</v>
      </c>
      <c r="O1391">
        <v>0.78652</v>
      </c>
      <c r="P1391">
        <v>2013.7</v>
      </c>
      <c r="Q1391">
        <v>-784.34</v>
      </c>
      <c r="R1391">
        <v>0.90039000000000002</v>
      </c>
      <c r="S1391">
        <v>0.8931</v>
      </c>
      <c r="T1391">
        <v>3.0939000000000001</v>
      </c>
      <c r="U1391">
        <v>1.1252</v>
      </c>
      <c r="V1391">
        <v>0.90039000000000002</v>
      </c>
      <c r="W1391">
        <v>0.89564999999999995</v>
      </c>
      <c r="X1391">
        <v>3.0939000000000001</v>
      </c>
      <c r="Y1391">
        <v>1.1252</v>
      </c>
      <c r="Z1391">
        <v>0.27168999999999999</v>
      </c>
      <c r="AA1391">
        <v>0.23701</v>
      </c>
      <c r="AB1391">
        <v>8.3658999999999999</v>
      </c>
      <c r="AC1391">
        <v>5.5692000000000004</v>
      </c>
      <c r="AD1391">
        <v>45</v>
      </c>
      <c r="AE1391">
        <v>13</v>
      </c>
      <c r="AF1391" s="1">
        <v>5.6371E-5</v>
      </c>
      <c r="AG1391" s="1">
        <v>1.6667E-8</v>
      </c>
      <c r="AH1391" s="1">
        <v>5.6354999999999998E-5</v>
      </c>
      <c r="AI1391">
        <v>14</v>
      </c>
      <c r="AJ1391">
        <v>0</v>
      </c>
      <c r="AK1391">
        <v>9</v>
      </c>
      <c r="AL1391">
        <v>0</v>
      </c>
      <c r="AM1391">
        <v>1</v>
      </c>
      <c r="AN1391">
        <v>1</v>
      </c>
      <c r="AO1391">
        <v>0.52964999999999995</v>
      </c>
      <c r="AP1391">
        <v>0</v>
      </c>
      <c r="AQ1391">
        <v>1</v>
      </c>
      <c r="AR1391" t="s">
        <v>95</v>
      </c>
      <c r="AS1391" t="s">
        <v>95</v>
      </c>
      <c r="AT1391" t="s">
        <v>95</v>
      </c>
      <c r="AU1391" t="s">
        <v>94</v>
      </c>
      <c r="AV1391" t="s">
        <v>94</v>
      </c>
      <c r="AW1391" t="s">
        <v>94</v>
      </c>
      <c r="AX1391" t="s">
        <v>94</v>
      </c>
      <c r="AY1391" t="s">
        <v>94</v>
      </c>
      <c r="AZ1391" t="s">
        <v>94</v>
      </c>
      <c r="BA1391" t="s">
        <v>94</v>
      </c>
      <c r="BB1391" t="s">
        <v>94</v>
      </c>
      <c r="BC1391" t="s">
        <v>94</v>
      </c>
      <c r="BD1391" t="s">
        <v>94</v>
      </c>
      <c r="BH1391" t="s">
        <v>341</v>
      </c>
      <c r="BI1391">
        <v>1</v>
      </c>
      <c r="BJ1391" t="s">
        <v>97</v>
      </c>
      <c r="BK1391" t="s">
        <v>138</v>
      </c>
      <c r="BL1391">
        <v>0</v>
      </c>
      <c r="BM1391">
        <v>0</v>
      </c>
      <c r="BN1391">
        <v>0</v>
      </c>
      <c r="BO1391">
        <v>0</v>
      </c>
      <c r="BP1391">
        <v>0</v>
      </c>
      <c r="BQ1391">
        <v>0</v>
      </c>
      <c r="BY1391">
        <v>1531</v>
      </c>
      <c r="CG1391" s="4">
        <v>0</v>
      </c>
      <c r="CH1391" s="4">
        <v>0</v>
      </c>
      <c r="CI1391" s="5">
        <v>0</v>
      </c>
      <c r="CJ1391" s="5">
        <v>0</v>
      </c>
      <c r="CK1391" s="5">
        <v>0</v>
      </c>
      <c r="CL1391" s="5">
        <v>0</v>
      </c>
    </row>
    <row r="1392" spans="1:90" hidden="1" x14ac:dyDescent="0.2">
      <c r="A1392" t="s">
        <v>2268</v>
      </c>
      <c r="B1392" t="s">
        <v>2116</v>
      </c>
      <c r="C1392" t="s">
        <v>230</v>
      </c>
      <c r="D1392">
        <v>3.5</v>
      </c>
      <c r="E1392" t="s">
        <v>317</v>
      </c>
      <c r="F1392" t="s">
        <v>2189</v>
      </c>
      <c r="G1392" t="s">
        <v>357</v>
      </c>
      <c r="H1392" t="s">
        <v>2119</v>
      </c>
      <c r="I1392">
        <v>0.30603000000000002</v>
      </c>
      <c r="J1392">
        <v>0.30602000000000001</v>
      </c>
      <c r="K1392">
        <v>1.5518000000000001</v>
      </c>
      <c r="L1392">
        <v>2064</v>
      </c>
      <c r="M1392">
        <v>14.36</v>
      </c>
      <c r="N1392" s="1">
        <v>31880000</v>
      </c>
      <c r="O1392">
        <v>1.2881</v>
      </c>
      <c r="P1392">
        <v>2008.3</v>
      </c>
      <c r="Q1392">
        <v>-3092.3</v>
      </c>
      <c r="R1392">
        <v>0.98116999999999999</v>
      </c>
      <c r="S1392">
        <v>0.97979000000000005</v>
      </c>
      <c r="T1392">
        <v>4.3135000000000003</v>
      </c>
      <c r="U1392">
        <v>2.6187</v>
      </c>
      <c r="V1392">
        <v>0.98116999999999999</v>
      </c>
      <c r="W1392">
        <v>0.98026999999999997</v>
      </c>
      <c r="X1392">
        <v>4.3135000000000003</v>
      </c>
      <c r="Y1392">
        <v>2.6187</v>
      </c>
      <c r="Z1392">
        <v>0.41110999999999998</v>
      </c>
      <c r="AA1392">
        <v>0.38307000000000002</v>
      </c>
      <c r="AB1392">
        <v>24.120999999999999</v>
      </c>
      <c r="AC1392">
        <v>16.318999999999999</v>
      </c>
      <c r="AD1392">
        <v>45</v>
      </c>
      <c r="AE1392">
        <v>18</v>
      </c>
      <c r="AF1392" s="1">
        <v>5.0787000000000002E-6</v>
      </c>
      <c r="AG1392" s="1">
        <v>3.1367999999999999E-7</v>
      </c>
      <c r="AH1392" s="1">
        <v>4.7650000000000001E-6</v>
      </c>
      <c r="AI1392">
        <v>18</v>
      </c>
      <c r="AJ1392">
        <v>0</v>
      </c>
      <c r="AK1392">
        <v>17</v>
      </c>
      <c r="AL1392">
        <v>0</v>
      </c>
      <c r="AM1392">
        <v>0</v>
      </c>
      <c r="AN1392">
        <v>1</v>
      </c>
      <c r="AO1392">
        <v>0.70996000000000004</v>
      </c>
      <c r="AP1392">
        <v>0</v>
      </c>
      <c r="AQ1392">
        <v>0</v>
      </c>
      <c r="AR1392" t="s">
        <v>95</v>
      </c>
      <c r="AS1392" t="s">
        <v>95</v>
      </c>
      <c r="AT1392" t="s">
        <v>95</v>
      </c>
      <c r="AU1392" t="s">
        <v>95</v>
      </c>
      <c r="AV1392" t="s">
        <v>95</v>
      </c>
      <c r="AW1392" t="s">
        <v>95</v>
      </c>
      <c r="AX1392" t="s">
        <v>95</v>
      </c>
      <c r="AY1392" t="s">
        <v>94</v>
      </c>
      <c r="AZ1392" t="s">
        <v>95</v>
      </c>
      <c r="BA1392" t="s">
        <v>94</v>
      </c>
      <c r="BB1392" t="s">
        <v>95</v>
      </c>
      <c r="BC1392" t="s">
        <v>94</v>
      </c>
      <c r="BD1392" t="s">
        <v>95</v>
      </c>
      <c r="BI1392">
        <v>0</v>
      </c>
      <c r="BJ1392" t="s">
        <v>137</v>
      </c>
      <c r="BK1392" t="s">
        <v>180</v>
      </c>
      <c r="BL1392">
        <v>1</v>
      </c>
      <c r="BM1392">
        <v>1</v>
      </c>
      <c r="BN1392">
        <v>0</v>
      </c>
      <c r="BO1392">
        <v>0</v>
      </c>
      <c r="BP1392">
        <v>0</v>
      </c>
      <c r="BQ1392">
        <v>0</v>
      </c>
      <c r="BY1392">
        <v>1532</v>
      </c>
      <c r="CG1392" s="4">
        <v>1</v>
      </c>
      <c r="CH1392" s="4">
        <v>1</v>
      </c>
      <c r="CI1392" s="5">
        <v>0</v>
      </c>
      <c r="CJ1392" s="5">
        <v>0</v>
      </c>
      <c r="CK1392" s="5">
        <v>0</v>
      </c>
      <c r="CL1392" s="5">
        <v>0</v>
      </c>
    </row>
    <row r="1393" spans="1:91" hidden="1" x14ac:dyDescent="0.2">
      <c r="A1393" t="s">
        <v>2269</v>
      </c>
      <c r="B1393" t="s">
        <v>2116</v>
      </c>
      <c r="C1393" t="s">
        <v>230</v>
      </c>
      <c r="D1393">
        <v>3.5</v>
      </c>
      <c r="E1393" t="s">
        <v>317</v>
      </c>
      <c r="F1393" t="s">
        <v>2191</v>
      </c>
      <c r="G1393" t="s">
        <v>360</v>
      </c>
      <c r="H1393" t="s">
        <v>2119</v>
      </c>
      <c r="I1393">
        <v>0.39195999999999998</v>
      </c>
      <c r="J1393">
        <v>0.39194000000000001</v>
      </c>
      <c r="K1393">
        <v>0.40505999999999998</v>
      </c>
      <c r="L1393">
        <v>2048.1999999999998</v>
      </c>
      <c r="M1393">
        <v>11.212</v>
      </c>
      <c r="N1393" s="1">
        <v>653260</v>
      </c>
      <c r="O1393">
        <v>0.39506000000000002</v>
      </c>
      <c r="P1393">
        <v>2011.7</v>
      </c>
      <c r="Q1393">
        <v>-807.34</v>
      </c>
      <c r="R1393">
        <v>0.87602999999999998</v>
      </c>
      <c r="S1393">
        <v>0.86695999999999995</v>
      </c>
      <c r="T1393">
        <v>3.4937</v>
      </c>
      <c r="U1393">
        <v>1.3795999999999999</v>
      </c>
      <c r="V1393">
        <v>0.87602999999999998</v>
      </c>
      <c r="W1393">
        <v>0.87012999999999996</v>
      </c>
      <c r="X1393">
        <v>3.4937</v>
      </c>
      <c r="Y1393">
        <v>1.3795999999999999</v>
      </c>
      <c r="Z1393">
        <v>0.28106999999999999</v>
      </c>
      <c r="AA1393">
        <v>0.24682999999999999</v>
      </c>
      <c r="AB1393">
        <v>8.4135000000000009</v>
      </c>
      <c r="AC1393">
        <v>5.6916000000000002</v>
      </c>
      <c r="AD1393">
        <v>45</v>
      </c>
      <c r="AE1393">
        <v>15</v>
      </c>
      <c r="AF1393" s="1">
        <v>7.7663000000000005E-5</v>
      </c>
      <c r="AG1393" s="1">
        <v>4.5924000000000001E-8</v>
      </c>
      <c r="AH1393" s="1">
        <v>7.7616999999999999E-5</v>
      </c>
      <c r="AI1393">
        <v>18</v>
      </c>
      <c r="AJ1393">
        <v>0</v>
      </c>
      <c r="AK1393">
        <v>6</v>
      </c>
      <c r="AL1393">
        <v>0</v>
      </c>
      <c r="AM1393">
        <v>1</v>
      </c>
      <c r="AN1393">
        <v>1</v>
      </c>
      <c r="AO1393">
        <v>0.52054999999999996</v>
      </c>
      <c r="AP1393">
        <v>0</v>
      </c>
      <c r="AQ1393">
        <v>1</v>
      </c>
      <c r="AR1393" t="s">
        <v>95</v>
      </c>
      <c r="AS1393" t="s">
        <v>95</v>
      </c>
      <c r="AT1393" t="s">
        <v>95</v>
      </c>
      <c r="AU1393" t="s">
        <v>94</v>
      </c>
      <c r="AV1393" t="s">
        <v>94</v>
      </c>
      <c r="AW1393" t="s">
        <v>94</v>
      </c>
      <c r="AX1393" t="s">
        <v>94</v>
      </c>
      <c r="AY1393" t="s">
        <v>94</v>
      </c>
      <c r="AZ1393" t="s">
        <v>94</v>
      </c>
      <c r="BA1393" t="s">
        <v>94</v>
      </c>
      <c r="BB1393" t="s">
        <v>94</v>
      </c>
      <c r="BC1393" t="s">
        <v>94</v>
      </c>
      <c r="BD1393" t="s">
        <v>94</v>
      </c>
      <c r="BH1393" t="s">
        <v>341</v>
      </c>
      <c r="BI1393">
        <v>1</v>
      </c>
      <c r="BJ1393" t="s">
        <v>97</v>
      </c>
      <c r="BK1393" t="s">
        <v>138</v>
      </c>
      <c r="BL1393">
        <v>0</v>
      </c>
      <c r="BM1393">
        <v>0</v>
      </c>
      <c r="BN1393">
        <v>0</v>
      </c>
      <c r="BO1393">
        <v>0</v>
      </c>
      <c r="BP1393">
        <v>0</v>
      </c>
      <c r="BQ1393">
        <v>0</v>
      </c>
      <c r="BY1393">
        <v>1533</v>
      </c>
      <c r="CG1393" s="4">
        <v>0</v>
      </c>
      <c r="CH1393" s="4">
        <v>0</v>
      </c>
      <c r="CI1393" s="5">
        <v>0</v>
      </c>
      <c r="CJ1393" s="5">
        <v>0</v>
      </c>
      <c r="CK1393" s="5">
        <v>0</v>
      </c>
      <c r="CL1393" s="5">
        <v>0</v>
      </c>
    </row>
    <row r="1394" spans="1:91" hidden="1" x14ac:dyDescent="0.2">
      <c r="A1394" t="s">
        <v>2270</v>
      </c>
      <c r="B1394" t="s">
        <v>2116</v>
      </c>
      <c r="C1394" t="s">
        <v>230</v>
      </c>
      <c r="D1394">
        <v>3.5</v>
      </c>
      <c r="E1394" t="s">
        <v>317</v>
      </c>
      <c r="F1394" t="s">
        <v>2197</v>
      </c>
      <c r="G1394" t="s">
        <v>351</v>
      </c>
      <c r="H1394" t="s">
        <v>2119</v>
      </c>
      <c r="I1394">
        <v>0.26690000000000003</v>
      </c>
      <c r="J1394">
        <v>0.17307</v>
      </c>
      <c r="K1394">
        <v>0.97602</v>
      </c>
      <c r="L1394">
        <v>2021.7</v>
      </c>
      <c r="M1394">
        <v>16.465</v>
      </c>
      <c r="N1394">
        <v>100.03</v>
      </c>
      <c r="O1394">
        <v>5.3216000000000001</v>
      </c>
      <c r="P1394">
        <v>2009.1</v>
      </c>
      <c r="Q1394">
        <v>-1944.8</v>
      </c>
      <c r="R1394">
        <v>0.99358999999999997</v>
      </c>
      <c r="S1394">
        <v>0.99312</v>
      </c>
      <c r="T1394">
        <v>1.3694</v>
      </c>
      <c r="U1394">
        <v>0.91563000000000005</v>
      </c>
      <c r="V1394">
        <v>0.98380000000000001</v>
      </c>
      <c r="W1394">
        <v>0.98302999999999996</v>
      </c>
      <c r="X1394">
        <v>2.1768000000000001</v>
      </c>
      <c r="Y1394">
        <v>1.4838</v>
      </c>
      <c r="Z1394">
        <v>0.54915000000000003</v>
      </c>
      <c r="AA1394">
        <v>0.52768000000000004</v>
      </c>
      <c r="AB1394">
        <v>11.484999999999999</v>
      </c>
      <c r="AC1394">
        <v>9.0065000000000008</v>
      </c>
      <c r="AD1394">
        <v>45</v>
      </c>
      <c r="AE1394">
        <v>18</v>
      </c>
      <c r="AF1394">
        <v>0.62980999999999998</v>
      </c>
      <c r="AG1394">
        <v>9.9970000000000007E-3</v>
      </c>
      <c r="AH1394">
        <v>0.61982000000000004</v>
      </c>
      <c r="AI1394">
        <v>18</v>
      </c>
      <c r="AJ1394">
        <v>0</v>
      </c>
      <c r="AK1394">
        <v>17</v>
      </c>
      <c r="AL1394">
        <v>0</v>
      </c>
      <c r="AM1394">
        <v>0</v>
      </c>
      <c r="AN1394">
        <v>1</v>
      </c>
      <c r="AO1394">
        <v>0.87256</v>
      </c>
      <c r="AP1394">
        <v>0</v>
      </c>
      <c r="AQ1394">
        <v>1</v>
      </c>
      <c r="AR1394" t="s">
        <v>95</v>
      </c>
      <c r="AS1394" t="s">
        <v>95</v>
      </c>
      <c r="AT1394" t="s">
        <v>95</v>
      </c>
      <c r="AU1394" t="s">
        <v>95</v>
      </c>
      <c r="AV1394" t="s">
        <v>95</v>
      </c>
      <c r="AW1394" t="s">
        <v>95</v>
      </c>
      <c r="AX1394" t="s">
        <v>95</v>
      </c>
      <c r="AY1394" t="s">
        <v>95</v>
      </c>
      <c r="AZ1394" t="s">
        <v>95</v>
      </c>
      <c r="BA1394" t="s">
        <v>95</v>
      </c>
      <c r="BB1394" t="s">
        <v>95</v>
      </c>
      <c r="BC1394" t="s">
        <v>95</v>
      </c>
      <c r="BD1394" t="s">
        <v>95</v>
      </c>
      <c r="BI1394">
        <v>0</v>
      </c>
      <c r="BJ1394" t="s">
        <v>137</v>
      </c>
      <c r="BK1394" t="s">
        <v>180</v>
      </c>
      <c r="BL1394">
        <v>1</v>
      </c>
      <c r="BM1394">
        <v>1</v>
      </c>
      <c r="BN1394">
        <v>0</v>
      </c>
      <c r="BO1394">
        <v>0</v>
      </c>
      <c r="BP1394">
        <v>0</v>
      </c>
      <c r="BQ1394">
        <v>0</v>
      </c>
      <c r="BY1394">
        <v>1534</v>
      </c>
      <c r="CG1394" s="4">
        <v>1</v>
      </c>
      <c r="CH1394" s="4">
        <v>1</v>
      </c>
      <c r="CI1394" s="5">
        <v>0</v>
      </c>
      <c r="CJ1394" s="5">
        <v>0</v>
      </c>
      <c r="CK1394" s="5">
        <v>0</v>
      </c>
      <c r="CL1394" s="5">
        <v>0</v>
      </c>
    </row>
    <row r="1395" spans="1:91" hidden="1" x14ac:dyDescent="0.2">
      <c r="A1395" t="s">
        <v>2271</v>
      </c>
      <c r="B1395" t="s">
        <v>2116</v>
      </c>
      <c r="C1395" t="s">
        <v>230</v>
      </c>
      <c r="D1395">
        <v>3.5</v>
      </c>
      <c r="E1395" t="s">
        <v>317</v>
      </c>
      <c r="F1395" t="s">
        <v>2199</v>
      </c>
      <c r="G1395" t="s">
        <v>354</v>
      </c>
      <c r="H1395" t="s">
        <v>2119</v>
      </c>
      <c r="I1395">
        <v>0.17962</v>
      </c>
      <c r="J1395">
        <v>1.2259000000000001E-2</v>
      </c>
      <c r="K1395">
        <v>0.11855</v>
      </c>
      <c r="L1395">
        <v>2080.1</v>
      </c>
      <c r="M1395">
        <v>24.466000000000001</v>
      </c>
      <c r="N1395" s="1">
        <v>310530</v>
      </c>
      <c r="O1395">
        <v>1552.7</v>
      </c>
      <c r="P1395" s="1">
        <v>157690</v>
      </c>
      <c r="Q1395">
        <v>-236.08</v>
      </c>
      <c r="R1395">
        <v>0.84328000000000003</v>
      </c>
      <c r="S1395">
        <v>0.83091000000000004</v>
      </c>
      <c r="T1395">
        <v>0.80296000000000001</v>
      </c>
      <c r="U1395">
        <v>0.43321999999999999</v>
      </c>
      <c r="V1395">
        <v>-0.27904000000000001</v>
      </c>
      <c r="W1395">
        <v>-0.34462999999999999</v>
      </c>
      <c r="X1395">
        <v>2.2938999999999998</v>
      </c>
      <c r="Y1395">
        <v>1.0713999999999999</v>
      </c>
      <c r="Z1395">
        <v>0.50187999999999999</v>
      </c>
      <c r="AA1395">
        <v>0.47633999999999999</v>
      </c>
      <c r="AB1395">
        <v>1.4315</v>
      </c>
      <c r="AC1395">
        <v>1.0463</v>
      </c>
      <c r="AD1395">
        <v>42</v>
      </c>
      <c r="AE1395">
        <v>12</v>
      </c>
      <c r="AF1395" s="1">
        <v>2.8982000000000001E-5</v>
      </c>
      <c r="AG1395" s="1">
        <v>3.2202999999999999E-6</v>
      </c>
      <c r="AH1395" s="1">
        <v>2.5761999999999998E-5</v>
      </c>
      <c r="AI1395">
        <v>15</v>
      </c>
      <c r="AJ1395">
        <v>0</v>
      </c>
      <c r="AK1395">
        <v>14</v>
      </c>
      <c r="AL1395">
        <v>0</v>
      </c>
      <c r="AM1395">
        <v>0</v>
      </c>
      <c r="AN1395">
        <v>1</v>
      </c>
      <c r="AO1395">
        <v>0.72850999999999999</v>
      </c>
      <c r="AP1395">
        <v>0</v>
      </c>
      <c r="AQ1395">
        <v>1</v>
      </c>
      <c r="AR1395" t="s">
        <v>95</v>
      </c>
      <c r="AS1395" t="s">
        <v>95</v>
      </c>
      <c r="AT1395" t="s">
        <v>95</v>
      </c>
      <c r="AU1395" t="s">
        <v>95</v>
      </c>
      <c r="AV1395" t="s">
        <v>95</v>
      </c>
      <c r="AW1395" t="s">
        <v>95</v>
      </c>
      <c r="AX1395" t="s">
        <v>95</v>
      </c>
      <c r="AY1395" t="s">
        <v>94</v>
      </c>
      <c r="AZ1395" t="s">
        <v>95</v>
      </c>
      <c r="BA1395" t="s">
        <v>94</v>
      </c>
      <c r="BB1395" t="s">
        <v>95</v>
      </c>
      <c r="BC1395" t="s">
        <v>94</v>
      </c>
      <c r="BD1395" t="s">
        <v>95</v>
      </c>
      <c r="BH1395" t="s">
        <v>341</v>
      </c>
      <c r="BI1395">
        <v>1</v>
      </c>
      <c r="BJ1395" t="s">
        <v>97</v>
      </c>
      <c r="BK1395" t="s">
        <v>138</v>
      </c>
      <c r="BL1395">
        <v>0</v>
      </c>
      <c r="BM1395">
        <v>0</v>
      </c>
      <c r="BN1395">
        <v>0</v>
      </c>
      <c r="BO1395">
        <v>0</v>
      </c>
      <c r="BP1395">
        <v>0</v>
      </c>
      <c r="BQ1395">
        <v>0</v>
      </c>
      <c r="BY1395">
        <v>1535</v>
      </c>
      <c r="CG1395" s="4">
        <v>0</v>
      </c>
      <c r="CH1395" s="4">
        <v>0</v>
      </c>
      <c r="CI1395" s="5">
        <v>0</v>
      </c>
      <c r="CJ1395" s="5">
        <v>0</v>
      </c>
      <c r="CK1395" s="5">
        <v>0</v>
      </c>
      <c r="CL1395" s="5">
        <v>0</v>
      </c>
    </row>
    <row r="1396" spans="1:91" hidden="1" x14ac:dyDescent="0.2">
      <c r="A1396" t="s">
        <v>2272</v>
      </c>
      <c r="B1396" t="s">
        <v>2116</v>
      </c>
      <c r="C1396" t="s">
        <v>230</v>
      </c>
      <c r="D1396">
        <v>4.0999999999999996</v>
      </c>
      <c r="E1396" t="s">
        <v>129</v>
      </c>
      <c r="F1396" t="s">
        <v>130</v>
      </c>
      <c r="G1396" t="s">
        <v>131</v>
      </c>
      <c r="H1396" t="s">
        <v>2119</v>
      </c>
      <c r="I1396">
        <v>0.51853000000000005</v>
      </c>
      <c r="J1396">
        <v>0.15665999999999999</v>
      </c>
      <c r="K1396">
        <v>5.3407</v>
      </c>
      <c r="L1396">
        <v>2017.9</v>
      </c>
      <c r="M1396">
        <v>8.4748000000000001</v>
      </c>
      <c r="N1396">
        <v>102.67</v>
      </c>
      <c r="O1396">
        <v>9.5319000000000001E-2</v>
      </c>
      <c r="P1396">
        <v>1978.7</v>
      </c>
      <c r="Q1396">
        <v>-10722</v>
      </c>
      <c r="R1396">
        <v>0.95604999999999996</v>
      </c>
      <c r="S1396">
        <v>0.94828999999999997</v>
      </c>
      <c r="T1396">
        <v>7.4516999999999998</v>
      </c>
      <c r="U1396">
        <v>6.2648999999999999</v>
      </c>
      <c r="V1396">
        <v>0.89212000000000002</v>
      </c>
      <c r="W1396">
        <v>0.88012999999999997</v>
      </c>
      <c r="X1396">
        <v>11.675000000000001</v>
      </c>
      <c r="Y1396">
        <v>8.7245000000000008</v>
      </c>
      <c r="Z1396">
        <v>0.82779000000000003</v>
      </c>
      <c r="AA1396">
        <v>0.80864999999999998</v>
      </c>
      <c r="AB1396">
        <v>14.750999999999999</v>
      </c>
      <c r="AC1396">
        <v>12.670999999999999</v>
      </c>
      <c r="AD1396">
        <v>21</v>
      </c>
      <c r="AE1396">
        <v>18</v>
      </c>
      <c r="AF1396">
        <v>0.97397</v>
      </c>
      <c r="AG1396">
        <v>3.4255000000000001E-2</v>
      </c>
      <c r="AH1396">
        <v>0.93972</v>
      </c>
      <c r="AI1396">
        <v>18</v>
      </c>
      <c r="AJ1396">
        <v>2</v>
      </c>
      <c r="AK1396">
        <v>17</v>
      </c>
      <c r="AL1396">
        <v>1</v>
      </c>
      <c r="AM1396">
        <v>0</v>
      </c>
      <c r="AN1396">
        <v>1</v>
      </c>
      <c r="AO1396">
        <v>0.89217999999999997</v>
      </c>
      <c r="AP1396">
        <v>0</v>
      </c>
      <c r="AQ1396">
        <v>1</v>
      </c>
      <c r="AR1396" t="s">
        <v>95</v>
      </c>
      <c r="AS1396" t="s">
        <v>95</v>
      </c>
      <c r="AT1396" t="s">
        <v>95</v>
      </c>
      <c r="AU1396" t="s">
        <v>95</v>
      </c>
      <c r="AV1396" t="s">
        <v>95</v>
      </c>
      <c r="AW1396" t="s">
        <v>95</v>
      </c>
      <c r="AX1396" t="s">
        <v>95</v>
      </c>
      <c r="AY1396" t="s">
        <v>95</v>
      </c>
      <c r="AZ1396" t="s">
        <v>95</v>
      </c>
      <c r="BA1396" t="s">
        <v>95</v>
      </c>
      <c r="BB1396" t="s">
        <v>95</v>
      </c>
      <c r="BC1396" t="s">
        <v>95</v>
      </c>
      <c r="BD1396" t="s">
        <v>95</v>
      </c>
      <c r="BI1396">
        <v>0</v>
      </c>
      <c r="BJ1396" t="s">
        <v>132</v>
      </c>
      <c r="BK1396" t="s">
        <v>133</v>
      </c>
      <c r="BL1396">
        <v>1</v>
      </c>
      <c r="BM1396">
        <v>1</v>
      </c>
      <c r="BN1396">
        <v>0</v>
      </c>
      <c r="BO1396">
        <v>0</v>
      </c>
      <c r="BP1396">
        <v>0</v>
      </c>
      <c r="BQ1396">
        <v>0</v>
      </c>
      <c r="BY1396">
        <v>1536</v>
      </c>
      <c r="CG1396" s="4">
        <v>1</v>
      </c>
      <c r="CH1396" s="4">
        <v>1</v>
      </c>
      <c r="CI1396" s="5">
        <v>0</v>
      </c>
      <c r="CJ1396" s="5">
        <v>0</v>
      </c>
      <c r="CK1396" s="5">
        <v>0</v>
      </c>
      <c r="CL1396" s="5">
        <v>0</v>
      </c>
    </row>
    <row r="1397" spans="1:91" hidden="1" x14ac:dyDescent="0.2">
      <c r="A1397" t="s">
        <v>2273</v>
      </c>
      <c r="B1397" t="s">
        <v>2116</v>
      </c>
      <c r="C1397" t="s">
        <v>230</v>
      </c>
      <c r="D1397">
        <v>4.0999999999999996</v>
      </c>
      <c r="E1397" t="s">
        <v>129</v>
      </c>
      <c r="F1397" t="s">
        <v>135</v>
      </c>
      <c r="G1397" t="s">
        <v>136</v>
      </c>
      <c r="H1397" t="s">
        <v>2119</v>
      </c>
      <c r="I1397">
        <v>0.37602000000000002</v>
      </c>
      <c r="J1397">
        <v>0.21093000000000001</v>
      </c>
      <c r="K1397">
        <v>5.0754000000000001</v>
      </c>
      <c r="L1397">
        <v>2019.5</v>
      </c>
      <c r="M1397">
        <v>11.686999999999999</v>
      </c>
      <c r="N1397">
        <v>139.58000000000001</v>
      </c>
      <c r="O1397">
        <v>6.9968000000000002E-2</v>
      </c>
      <c r="P1397">
        <v>1987.2</v>
      </c>
      <c r="Q1397">
        <v>-10188</v>
      </c>
      <c r="R1397">
        <v>0.94808999999999999</v>
      </c>
      <c r="S1397">
        <v>0.93771000000000004</v>
      </c>
      <c r="T1397">
        <v>7.2194000000000003</v>
      </c>
      <c r="U1397">
        <v>5.6958000000000002</v>
      </c>
      <c r="V1397">
        <v>0.93474999999999997</v>
      </c>
      <c r="W1397">
        <v>0.92659000000000002</v>
      </c>
      <c r="X1397">
        <v>8.0940999999999992</v>
      </c>
      <c r="Y1397">
        <v>5.7839999999999998</v>
      </c>
      <c r="Z1397">
        <v>0.76968000000000003</v>
      </c>
      <c r="AA1397">
        <v>0.7409</v>
      </c>
      <c r="AB1397">
        <v>15.207000000000001</v>
      </c>
      <c r="AC1397">
        <v>13.022</v>
      </c>
      <c r="AD1397">
        <v>19</v>
      </c>
      <c r="AE1397">
        <v>16</v>
      </c>
      <c r="AF1397">
        <v>0.71645999999999999</v>
      </c>
      <c r="AG1397">
        <v>2.5198000000000002E-2</v>
      </c>
      <c r="AH1397">
        <v>0.69125999999999999</v>
      </c>
      <c r="AI1397">
        <v>16</v>
      </c>
      <c r="AJ1397">
        <v>0</v>
      </c>
      <c r="AK1397">
        <v>15</v>
      </c>
      <c r="AL1397">
        <v>0</v>
      </c>
      <c r="AM1397">
        <v>0</v>
      </c>
      <c r="AN1397">
        <v>1</v>
      </c>
      <c r="AO1397">
        <v>0.81820000000000004</v>
      </c>
      <c r="AP1397">
        <v>0</v>
      </c>
      <c r="AQ1397">
        <v>1</v>
      </c>
      <c r="AR1397" t="s">
        <v>95</v>
      </c>
      <c r="AS1397" t="s">
        <v>95</v>
      </c>
      <c r="AT1397" t="s">
        <v>95</v>
      </c>
      <c r="AU1397" t="s">
        <v>95</v>
      </c>
      <c r="AV1397" t="s">
        <v>95</v>
      </c>
      <c r="AW1397" t="s">
        <v>95</v>
      </c>
      <c r="AX1397" t="s">
        <v>95</v>
      </c>
      <c r="AY1397" t="s">
        <v>95</v>
      </c>
      <c r="AZ1397" t="s">
        <v>95</v>
      </c>
      <c r="BA1397" t="s">
        <v>95</v>
      </c>
      <c r="BB1397" t="s">
        <v>95</v>
      </c>
      <c r="BC1397" t="s">
        <v>95</v>
      </c>
      <c r="BD1397" t="s">
        <v>95</v>
      </c>
      <c r="BI1397">
        <v>0</v>
      </c>
      <c r="BJ1397" t="s">
        <v>137</v>
      </c>
      <c r="BK1397" t="s">
        <v>138</v>
      </c>
      <c r="BL1397">
        <v>1</v>
      </c>
      <c r="BM1397">
        <v>1</v>
      </c>
      <c r="BN1397">
        <v>0</v>
      </c>
      <c r="BO1397">
        <v>0</v>
      </c>
      <c r="BP1397">
        <v>0</v>
      </c>
      <c r="BQ1397">
        <v>1</v>
      </c>
      <c r="BY1397">
        <v>1537</v>
      </c>
      <c r="CG1397" s="4">
        <v>1</v>
      </c>
      <c r="CH1397" s="4">
        <v>1</v>
      </c>
      <c r="CI1397" s="5">
        <v>0</v>
      </c>
      <c r="CJ1397" s="5">
        <v>0</v>
      </c>
      <c r="CK1397" s="5">
        <v>0</v>
      </c>
      <c r="CL1397" s="5">
        <v>1</v>
      </c>
    </row>
    <row r="1398" spans="1:91" hidden="1" x14ac:dyDescent="0.2">
      <c r="A1398" t="s">
        <v>2274</v>
      </c>
      <c r="B1398" t="s">
        <v>2275</v>
      </c>
      <c r="C1398" t="s">
        <v>1608</v>
      </c>
      <c r="D1398">
        <v>1.1000000000000001</v>
      </c>
      <c r="E1398" t="s">
        <v>90</v>
      </c>
      <c r="F1398" t="s">
        <v>2276</v>
      </c>
      <c r="G1398" t="s">
        <v>2277</v>
      </c>
      <c r="H1398" t="s">
        <v>2278</v>
      </c>
      <c r="I1398">
        <v>0.18110999999999999</v>
      </c>
      <c r="J1398">
        <v>1.421E-3</v>
      </c>
      <c r="K1398">
        <v>4.6303000000000004E-3</v>
      </c>
      <c r="L1398">
        <v>2011.6</v>
      </c>
      <c r="M1398">
        <v>24.263999999999999</v>
      </c>
      <c r="N1398">
        <v>0.15401000000000001</v>
      </c>
      <c r="O1398">
        <v>1555.3</v>
      </c>
      <c r="P1398" s="1">
        <v>157490</v>
      </c>
      <c r="Q1398">
        <v>-9.2283000000000008</v>
      </c>
      <c r="R1398">
        <v>0.23802000000000001</v>
      </c>
      <c r="S1398">
        <v>-0.14297000000000001</v>
      </c>
      <c r="T1398">
        <v>2.4385E-2</v>
      </c>
      <c r="U1398">
        <v>1.9581999999999999E-2</v>
      </c>
      <c r="V1398">
        <v>-17.841999999999999</v>
      </c>
      <c r="W1398">
        <v>-23.225999999999999</v>
      </c>
      <c r="X1398">
        <v>0.12126000000000001</v>
      </c>
      <c r="Y1398">
        <v>0.11799999999999999</v>
      </c>
      <c r="Z1398">
        <v>0.22664999999999999</v>
      </c>
      <c r="AA1398">
        <v>5.6927000000000002E-3</v>
      </c>
      <c r="AB1398">
        <v>2.4566999999999999E-2</v>
      </c>
      <c r="AC1398">
        <v>1.9103999999999999E-2</v>
      </c>
      <c r="AD1398">
        <v>10</v>
      </c>
      <c r="AE1398">
        <v>10</v>
      </c>
      <c r="AF1398">
        <v>1.1753</v>
      </c>
      <c r="AG1398">
        <v>0.61685999999999996</v>
      </c>
      <c r="AH1398">
        <v>0.55842000000000003</v>
      </c>
      <c r="AI1398">
        <v>10</v>
      </c>
      <c r="AJ1398">
        <v>3</v>
      </c>
      <c r="AK1398">
        <v>6</v>
      </c>
      <c r="AL1398">
        <v>1</v>
      </c>
      <c r="AM1398">
        <v>1</v>
      </c>
      <c r="AN1398">
        <v>0</v>
      </c>
      <c r="AO1398">
        <v>0.89148000000000005</v>
      </c>
      <c r="AP1398">
        <v>1</v>
      </c>
      <c r="AQ1398">
        <v>1</v>
      </c>
      <c r="AR1398" t="s">
        <v>96</v>
      </c>
      <c r="AS1398" t="s">
        <v>95</v>
      </c>
      <c r="AT1398" t="s">
        <v>95</v>
      </c>
      <c r="AU1398" t="s">
        <v>95</v>
      </c>
      <c r="AV1398" t="s">
        <v>95</v>
      </c>
      <c r="AW1398" t="s">
        <v>95</v>
      </c>
      <c r="AX1398" t="s">
        <v>95</v>
      </c>
      <c r="AY1398" t="s">
        <v>95</v>
      </c>
      <c r="AZ1398" t="s">
        <v>94</v>
      </c>
      <c r="BA1398" t="s">
        <v>96</v>
      </c>
      <c r="BB1398" t="s">
        <v>94</v>
      </c>
      <c r="BC1398" t="s">
        <v>96</v>
      </c>
      <c r="BD1398" t="s">
        <v>94</v>
      </c>
      <c r="BI1398">
        <v>0</v>
      </c>
      <c r="BJ1398" t="s">
        <v>133</v>
      </c>
      <c r="BK1398" t="s">
        <v>501</v>
      </c>
      <c r="BL1398">
        <v>0</v>
      </c>
      <c r="BM1398">
        <v>1</v>
      </c>
      <c r="BN1398">
        <v>0</v>
      </c>
      <c r="BO1398">
        <v>0</v>
      </c>
      <c r="BP1398">
        <v>0</v>
      </c>
      <c r="BQ1398">
        <v>0</v>
      </c>
      <c r="BY1398">
        <v>1538</v>
      </c>
      <c r="CG1398" s="4">
        <v>0</v>
      </c>
      <c r="CH1398" s="4">
        <v>1</v>
      </c>
      <c r="CI1398" s="5">
        <v>0</v>
      </c>
      <c r="CJ1398" s="5">
        <v>0</v>
      </c>
      <c r="CK1398" s="5">
        <v>0</v>
      </c>
      <c r="CL1398" s="5">
        <v>0</v>
      </c>
    </row>
    <row r="1399" spans="1:91" hidden="1" x14ac:dyDescent="0.2">
      <c r="A1399" t="s">
        <v>2279</v>
      </c>
      <c r="B1399" t="s">
        <v>2275</v>
      </c>
      <c r="C1399" t="s">
        <v>1608</v>
      </c>
      <c r="D1399">
        <v>1.1000000000000001</v>
      </c>
      <c r="E1399" t="s">
        <v>90</v>
      </c>
      <c r="F1399" t="s">
        <v>2280</v>
      </c>
      <c r="G1399" t="s">
        <v>2281</v>
      </c>
      <c r="H1399" t="s">
        <v>2278</v>
      </c>
      <c r="I1399">
        <v>-1.4532E-2</v>
      </c>
      <c r="J1399">
        <v>8.5711000000000001E-4</v>
      </c>
      <c r="K1399">
        <v>-1.4285999999999999E-3</v>
      </c>
      <c r="L1399">
        <v>1498.7</v>
      </c>
      <c r="M1399">
        <v>-302.39999999999998</v>
      </c>
      <c r="N1399">
        <v>185.83</v>
      </c>
      <c r="O1399">
        <v>1555.4</v>
      </c>
      <c r="P1399" s="1">
        <v>157470</v>
      </c>
      <c r="Q1399">
        <v>2.9809999999999999</v>
      </c>
      <c r="R1399">
        <v>0.4592</v>
      </c>
      <c r="S1399">
        <v>-0.35199999999999998</v>
      </c>
      <c r="T1399">
        <v>2.6741E-3</v>
      </c>
      <c r="U1399">
        <v>2.3739999999999998E-3</v>
      </c>
      <c r="V1399">
        <v>-761.35</v>
      </c>
      <c r="W1399">
        <v>-1269.5999999999999</v>
      </c>
      <c r="X1399">
        <v>0.1004</v>
      </c>
      <c r="Y1399">
        <v>0.10033</v>
      </c>
      <c r="Z1399">
        <v>0.45018000000000002</v>
      </c>
      <c r="AA1399">
        <v>8.3632999999999999E-2</v>
      </c>
      <c r="AB1399">
        <v>2.6963E-3</v>
      </c>
      <c r="AC1399">
        <v>2.3809999999999999E-3</v>
      </c>
      <c r="AD1399">
        <v>6</v>
      </c>
      <c r="AE1399">
        <v>6</v>
      </c>
      <c r="AF1399">
        <v>5.7578000000000002E-4</v>
      </c>
      <c r="AG1399">
        <v>5.1121000000000001E-4</v>
      </c>
      <c r="AH1399" s="1">
        <v>6.4573999999999995E-5</v>
      </c>
      <c r="AI1399">
        <v>6</v>
      </c>
      <c r="AJ1399">
        <v>5</v>
      </c>
      <c r="AK1399">
        <v>2</v>
      </c>
      <c r="AL1399">
        <v>0</v>
      </c>
      <c r="AM1399">
        <v>1</v>
      </c>
      <c r="AN1399">
        <v>0</v>
      </c>
      <c r="AO1399">
        <v>0.82369000000000003</v>
      </c>
      <c r="AP1399">
        <v>1</v>
      </c>
      <c r="AQ1399">
        <v>1</v>
      </c>
      <c r="AR1399" t="s">
        <v>94</v>
      </c>
      <c r="AS1399" t="s">
        <v>95</v>
      </c>
      <c r="AT1399" t="s">
        <v>95</v>
      </c>
      <c r="AU1399" t="s">
        <v>95</v>
      </c>
      <c r="AV1399" t="s">
        <v>95</v>
      </c>
      <c r="AW1399" t="s">
        <v>95</v>
      </c>
      <c r="AX1399" t="s">
        <v>95</v>
      </c>
      <c r="AY1399" t="s">
        <v>94</v>
      </c>
      <c r="AZ1399" t="s">
        <v>95</v>
      </c>
      <c r="BA1399" t="s">
        <v>94</v>
      </c>
      <c r="BB1399" t="s">
        <v>95</v>
      </c>
      <c r="BC1399" t="s">
        <v>94</v>
      </c>
      <c r="BD1399" t="s">
        <v>95</v>
      </c>
      <c r="BI1399">
        <v>0</v>
      </c>
      <c r="BJ1399" t="s">
        <v>108</v>
      </c>
      <c r="BK1399" t="s">
        <v>138</v>
      </c>
      <c r="BL1399">
        <v>1</v>
      </c>
      <c r="BM1399">
        <v>1</v>
      </c>
      <c r="BN1399">
        <v>0</v>
      </c>
      <c r="BO1399">
        <v>1</v>
      </c>
      <c r="BP1399">
        <v>0</v>
      </c>
      <c r="BQ1399">
        <v>0</v>
      </c>
      <c r="BY1399">
        <v>1539</v>
      </c>
      <c r="CG1399" s="4">
        <v>1</v>
      </c>
      <c r="CH1399" s="4">
        <v>1</v>
      </c>
      <c r="CI1399" s="5">
        <v>0</v>
      </c>
      <c r="CJ1399" s="5">
        <v>1</v>
      </c>
      <c r="CK1399" s="5">
        <v>0</v>
      </c>
      <c r="CL1399" s="5">
        <v>0</v>
      </c>
      <c r="CM1399" s="12" t="s">
        <v>3470</v>
      </c>
    </row>
    <row r="1400" spans="1:91" hidden="1" x14ac:dyDescent="0.2">
      <c r="A1400" t="s">
        <v>2282</v>
      </c>
      <c r="B1400" t="s">
        <v>2275</v>
      </c>
      <c r="C1400" t="s">
        <v>1608</v>
      </c>
      <c r="D1400">
        <v>1.1000000000000001</v>
      </c>
      <c r="E1400" t="s">
        <v>90</v>
      </c>
      <c r="F1400" t="s">
        <v>2283</v>
      </c>
      <c r="G1400" t="s">
        <v>107</v>
      </c>
      <c r="H1400" t="s">
        <v>2278</v>
      </c>
      <c r="I1400">
        <v>0.18110999999999999</v>
      </c>
      <c r="J1400">
        <v>1.421E-3</v>
      </c>
      <c r="K1400">
        <v>4.6303000000000004E-3</v>
      </c>
      <c r="L1400">
        <v>2011.6</v>
      </c>
      <c r="M1400">
        <v>24.263999999999999</v>
      </c>
      <c r="N1400">
        <v>0.15401000000000001</v>
      </c>
      <c r="O1400">
        <v>1555.3</v>
      </c>
      <c r="P1400" s="1">
        <v>157490</v>
      </c>
      <c r="Q1400">
        <v>-9.2283000000000008</v>
      </c>
      <c r="R1400">
        <v>0.23802000000000001</v>
      </c>
      <c r="S1400">
        <v>-0.14297000000000001</v>
      </c>
      <c r="T1400">
        <v>2.4385E-2</v>
      </c>
      <c r="U1400">
        <v>1.9581999999999999E-2</v>
      </c>
      <c r="V1400">
        <v>-17.841999999999999</v>
      </c>
      <c r="W1400">
        <v>-23.225999999999999</v>
      </c>
      <c r="X1400">
        <v>0.12126000000000001</v>
      </c>
      <c r="Y1400">
        <v>0.11799999999999999</v>
      </c>
      <c r="Z1400">
        <v>0.22664999999999999</v>
      </c>
      <c r="AA1400">
        <v>5.6927000000000002E-3</v>
      </c>
      <c r="AB1400">
        <v>2.4566999999999999E-2</v>
      </c>
      <c r="AC1400">
        <v>1.9103999999999999E-2</v>
      </c>
      <c r="AD1400">
        <v>10</v>
      </c>
      <c r="AE1400">
        <v>10</v>
      </c>
      <c r="AF1400">
        <v>1.1753</v>
      </c>
      <c r="AG1400">
        <v>0.61685999999999996</v>
      </c>
      <c r="AH1400">
        <v>0.55842000000000003</v>
      </c>
      <c r="AI1400">
        <v>10</v>
      </c>
      <c r="AJ1400">
        <v>3</v>
      </c>
      <c r="AK1400">
        <v>6</v>
      </c>
      <c r="AL1400">
        <v>1</v>
      </c>
      <c r="AM1400">
        <v>1</v>
      </c>
      <c r="AN1400">
        <v>0</v>
      </c>
      <c r="AO1400">
        <v>0.89148000000000005</v>
      </c>
      <c r="AP1400">
        <v>1</v>
      </c>
      <c r="AQ1400">
        <v>1</v>
      </c>
      <c r="AR1400" t="s">
        <v>96</v>
      </c>
      <c r="AS1400" t="s">
        <v>95</v>
      </c>
      <c r="AT1400" t="s">
        <v>95</v>
      </c>
      <c r="AU1400" t="s">
        <v>95</v>
      </c>
      <c r="AV1400" t="s">
        <v>95</v>
      </c>
      <c r="AW1400" t="s">
        <v>95</v>
      </c>
      <c r="AX1400" t="s">
        <v>95</v>
      </c>
      <c r="AY1400" t="s">
        <v>95</v>
      </c>
      <c r="AZ1400" t="s">
        <v>94</v>
      </c>
      <c r="BA1400" t="s">
        <v>96</v>
      </c>
      <c r="BB1400" t="s">
        <v>94</v>
      </c>
      <c r="BC1400" t="s">
        <v>96</v>
      </c>
      <c r="BD1400" t="s">
        <v>94</v>
      </c>
      <c r="BH1400" t="s">
        <v>2284</v>
      </c>
      <c r="BI1400">
        <v>0</v>
      </c>
      <c r="BK1400" t="s">
        <v>109</v>
      </c>
      <c r="BL1400">
        <v>0</v>
      </c>
      <c r="BM1400">
        <v>1</v>
      </c>
      <c r="BN1400">
        <v>0</v>
      </c>
      <c r="BO1400">
        <v>0</v>
      </c>
      <c r="BP1400">
        <v>0</v>
      </c>
      <c r="BQ1400">
        <v>0</v>
      </c>
      <c r="BY1400">
        <v>1540</v>
      </c>
      <c r="CG1400" s="4">
        <v>0</v>
      </c>
      <c r="CH1400" s="4">
        <v>1</v>
      </c>
      <c r="CI1400" s="5">
        <v>0</v>
      </c>
      <c r="CJ1400" s="5">
        <v>0</v>
      </c>
      <c r="CK1400" s="5">
        <v>0</v>
      </c>
      <c r="CL1400" s="5">
        <v>0</v>
      </c>
      <c r="CM1400" s="12" t="s">
        <v>3472</v>
      </c>
    </row>
    <row r="1401" spans="1:91" hidden="1" x14ac:dyDescent="0.2">
      <c r="A1401" t="s">
        <v>2285</v>
      </c>
      <c r="B1401" t="s">
        <v>2275</v>
      </c>
      <c r="C1401" t="s">
        <v>1608</v>
      </c>
      <c r="D1401">
        <v>3.2</v>
      </c>
      <c r="E1401" t="s">
        <v>120</v>
      </c>
      <c r="F1401" t="s">
        <v>2286</v>
      </c>
      <c r="G1401" t="s">
        <v>2287</v>
      </c>
      <c r="H1401" t="s">
        <v>2278</v>
      </c>
      <c r="I1401">
        <v>0.17854999999999999</v>
      </c>
      <c r="J1401">
        <v>1.3885E-3</v>
      </c>
      <c r="K1401">
        <v>4.2909000000000003E-3</v>
      </c>
      <c r="L1401">
        <v>2010.5</v>
      </c>
      <c r="M1401">
        <v>24.611000000000001</v>
      </c>
      <c r="N1401">
        <v>0.15905</v>
      </c>
      <c r="O1401">
        <v>1555.3</v>
      </c>
      <c r="P1401" s="1">
        <v>157490</v>
      </c>
      <c r="Q1401">
        <v>-8.5348000000000006</v>
      </c>
      <c r="R1401">
        <v>0.21784000000000001</v>
      </c>
      <c r="S1401">
        <v>-0.17324000000000001</v>
      </c>
      <c r="T1401">
        <v>2.4022999999999999E-2</v>
      </c>
      <c r="U1401">
        <v>1.9216E-2</v>
      </c>
      <c r="V1401">
        <v>-21.654</v>
      </c>
      <c r="W1401">
        <v>-28.126000000000001</v>
      </c>
      <c r="X1401">
        <v>0.12928999999999999</v>
      </c>
      <c r="Y1401">
        <v>0.12640000000000001</v>
      </c>
      <c r="Z1401">
        <v>0.20587</v>
      </c>
      <c r="AA1401">
        <v>-2.1026E-2</v>
      </c>
      <c r="AB1401">
        <v>2.4205999999999998E-2</v>
      </c>
      <c r="AC1401">
        <v>1.8988999999999999E-2</v>
      </c>
      <c r="AD1401">
        <v>10</v>
      </c>
      <c r="AE1401">
        <v>10</v>
      </c>
      <c r="AF1401">
        <v>1.1819999999999999</v>
      </c>
      <c r="AG1401">
        <v>0.66644999999999999</v>
      </c>
      <c r="AH1401">
        <v>0.51556000000000002</v>
      </c>
      <c r="AI1401">
        <v>10</v>
      </c>
      <c r="AJ1401">
        <v>3</v>
      </c>
      <c r="AK1401">
        <v>6</v>
      </c>
      <c r="AL1401">
        <v>1</v>
      </c>
      <c r="AM1401">
        <v>1</v>
      </c>
      <c r="AN1401">
        <v>0</v>
      </c>
      <c r="AO1401">
        <v>0.89448000000000005</v>
      </c>
      <c r="AP1401">
        <v>1</v>
      </c>
      <c r="AQ1401">
        <v>1</v>
      </c>
      <c r="AR1401" t="s">
        <v>96</v>
      </c>
      <c r="AS1401" t="s">
        <v>95</v>
      </c>
      <c r="AT1401" t="s">
        <v>95</v>
      </c>
      <c r="AU1401" t="s">
        <v>95</v>
      </c>
      <c r="AV1401" t="s">
        <v>95</v>
      </c>
      <c r="AW1401" t="s">
        <v>95</v>
      </c>
      <c r="AX1401" t="s">
        <v>95</v>
      </c>
      <c r="AY1401" t="s">
        <v>95</v>
      </c>
      <c r="AZ1401" t="s">
        <v>94</v>
      </c>
      <c r="BA1401" t="s">
        <v>96</v>
      </c>
      <c r="BB1401" t="s">
        <v>94</v>
      </c>
      <c r="BC1401" t="s">
        <v>96</v>
      </c>
      <c r="BD1401" t="s">
        <v>94</v>
      </c>
      <c r="BH1401" t="s">
        <v>2288</v>
      </c>
      <c r="BI1401">
        <v>0</v>
      </c>
      <c r="BL1401">
        <v>0</v>
      </c>
      <c r="BM1401">
        <v>0</v>
      </c>
      <c r="BN1401">
        <v>0</v>
      </c>
      <c r="BO1401">
        <v>0</v>
      </c>
      <c r="BP1401">
        <v>0</v>
      </c>
      <c r="BQ1401">
        <v>1</v>
      </c>
      <c r="BY1401">
        <v>1541</v>
      </c>
      <c r="CG1401" s="4">
        <v>0</v>
      </c>
      <c r="CH1401" s="4">
        <v>0</v>
      </c>
      <c r="CI1401" s="5">
        <v>0</v>
      </c>
      <c r="CJ1401" s="5">
        <v>0</v>
      </c>
      <c r="CK1401" s="5">
        <v>0</v>
      </c>
      <c r="CL1401" s="5">
        <v>1</v>
      </c>
    </row>
    <row r="1402" spans="1:91" hidden="1" x14ac:dyDescent="0.2">
      <c r="A1402" t="s">
        <v>2289</v>
      </c>
      <c r="B1402" t="s">
        <v>2275</v>
      </c>
      <c r="C1402" t="s">
        <v>1608</v>
      </c>
      <c r="D1402">
        <v>3.2</v>
      </c>
      <c r="E1402" t="s">
        <v>120</v>
      </c>
      <c r="F1402" t="s">
        <v>2290</v>
      </c>
      <c r="G1402" t="s">
        <v>2291</v>
      </c>
      <c r="H1402" t="s">
        <v>2278</v>
      </c>
      <c r="I1402">
        <v>0.19005</v>
      </c>
      <c r="J1402">
        <v>1.4511999999999999E-3</v>
      </c>
      <c r="K1402">
        <v>4.9455000000000002E-3</v>
      </c>
      <c r="L1402">
        <v>2012.5</v>
      </c>
      <c r="M1402">
        <v>23.122</v>
      </c>
      <c r="N1402">
        <v>0.14831</v>
      </c>
      <c r="O1402">
        <v>1555.3</v>
      </c>
      <c r="P1402" s="1">
        <v>157500</v>
      </c>
      <c r="Q1402">
        <v>-9.8719999999999999</v>
      </c>
      <c r="R1402">
        <v>0.25918999999999998</v>
      </c>
      <c r="S1402">
        <v>-0.11122</v>
      </c>
      <c r="T1402">
        <v>2.4584000000000002E-2</v>
      </c>
      <c r="U1402">
        <v>1.9715E-2</v>
      </c>
      <c r="V1402">
        <v>-14.939</v>
      </c>
      <c r="W1402">
        <v>-19.494</v>
      </c>
      <c r="X1402">
        <v>0.11404</v>
      </c>
      <c r="Y1402">
        <v>0.1104</v>
      </c>
      <c r="Z1402">
        <v>0.24732000000000001</v>
      </c>
      <c r="AA1402">
        <v>3.227E-2</v>
      </c>
      <c r="AB1402">
        <v>2.478E-2</v>
      </c>
      <c r="AC1402">
        <v>1.9236E-2</v>
      </c>
      <c r="AD1402">
        <v>10</v>
      </c>
      <c r="AE1402">
        <v>10</v>
      </c>
      <c r="AF1402">
        <v>1.1798999999999999</v>
      </c>
      <c r="AG1402">
        <v>0.57311000000000001</v>
      </c>
      <c r="AH1402">
        <v>0.60682000000000003</v>
      </c>
      <c r="AI1402">
        <v>10</v>
      </c>
      <c r="AJ1402">
        <v>3</v>
      </c>
      <c r="AK1402">
        <v>6</v>
      </c>
      <c r="AL1402">
        <v>1</v>
      </c>
      <c r="AM1402">
        <v>1</v>
      </c>
      <c r="AN1402">
        <v>0</v>
      </c>
      <c r="AO1402">
        <v>0.88788999999999996</v>
      </c>
      <c r="AP1402">
        <v>1</v>
      </c>
      <c r="AQ1402">
        <v>1</v>
      </c>
      <c r="AR1402" t="s">
        <v>96</v>
      </c>
      <c r="AS1402" t="s">
        <v>95</v>
      </c>
      <c r="AT1402" t="s">
        <v>95</v>
      </c>
      <c r="AU1402" t="s">
        <v>95</v>
      </c>
      <c r="AV1402" t="s">
        <v>95</v>
      </c>
      <c r="AW1402" t="s">
        <v>95</v>
      </c>
      <c r="AX1402" t="s">
        <v>95</v>
      </c>
      <c r="AY1402" t="s">
        <v>95</v>
      </c>
      <c r="AZ1402" t="s">
        <v>94</v>
      </c>
      <c r="BA1402" t="s">
        <v>96</v>
      </c>
      <c r="BB1402" t="s">
        <v>94</v>
      </c>
      <c r="BC1402" t="s">
        <v>96</v>
      </c>
      <c r="BD1402" t="s">
        <v>94</v>
      </c>
      <c r="BH1402" t="s">
        <v>2288</v>
      </c>
      <c r="BI1402">
        <v>0</v>
      </c>
      <c r="BL1402">
        <v>0</v>
      </c>
      <c r="BM1402">
        <v>0</v>
      </c>
      <c r="BN1402">
        <v>0</v>
      </c>
      <c r="BO1402">
        <v>0</v>
      </c>
      <c r="BP1402">
        <v>0</v>
      </c>
      <c r="BQ1402">
        <v>0</v>
      </c>
      <c r="BY1402">
        <v>1542</v>
      </c>
      <c r="CG1402" s="4">
        <v>0</v>
      </c>
      <c r="CH1402" s="4">
        <v>0</v>
      </c>
      <c r="CI1402" s="5">
        <v>0</v>
      </c>
      <c r="CJ1402" s="5">
        <v>0</v>
      </c>
      <c r="CK1402" s="5">
        <v>0</v>
      </c>
      <c r="CL1402" s="5">
        <v>0</v>
      </c>
    </row>
    <row r="1403" spans="1:91" hidden="1" x14ac:dyDescent="0.2">
      <c r="A1403" t="s">
        <v>2292</v>
      </c>
      <c r="B1403" t="s">
        <v>2275</v>
      </c>
      <c r="C1403" t="s">
        <v>1608</v>
      </c>
      <c r="D1403">
        <v>3.5</v>
      </c>
      <c r="E1403" t="s">
        <v>317</v>
      </c>
      <c r="F1403" t="s">
        <v>318</v>
      </c>
      <c r="G1403" t="s">
        <v>319</v>
      </c>
      <c r="H1403" t="s">
        <v>2278</v>
      </c>
      <c r="I1403">
        <v>0.26408999999999999</v>
      </c>
      <c r="J1403">
        <v>0.15903999999999999</v>
      </c>
      <c r="K1403">
        <v>3.2938000000000002E-2</v>
      </c>
      <c r="L1403">
        <v>2020</v>
      </c>
      <c r="M1403">
        <v>16.64</v>
      </c>
      <c r="N1403">
        <v>2.6751999999999998</v>
      </c>
      <c r="O1403">
        <v>1.2522999999999999E-2</v>
      </c>
      <c r="P1403">
        <v>1991.4</v>
      </c>
      <c r="Q1403">
        <v>-65.631</v>
      </c>
      <c r="R1403">
        <v>0.90491999999999995</v>
      </c>
      <c r="S1403">
        <v>0.89795999999999998</v>
      </c>
      <c r="T1403">
        <v>0.18181</v>
      </c>
      <c r="U1403">
        <v>0.10317999999999999</v>
      </c>
      <c r="V1403">
        <v>0.89232</v>
      </c>
      <c r="W1403">
        <v>0.88719000000000003</v>
      </c>
      <c r="X1403">
        <v>0.19348000000000001</v>
      </c>
      <c r="Y1403">
        <v>0.12669</v>
      </c>
      <c r="Z1403">
        <v>0.52634999999999998</v>
      </c>
      <c r="AA1403">
        <v>0.50380000000000003</v>
      </c>
      <c r="AB1403">
        <v>0.40578999999999998</v>
      </c>
      <c r="AC1403">
        <v>0.32111000000000001</v>
      </c>
      <c r="AD1403">
        <v>45</v>
      </c>
      <c r="AE1403">
        <v>11</v>
      </c>
      <c r="AF1403">
        <v>0.74761</v>
      </c>
      <c r="AG1403">
        <v>0.37380999999999998</v>
      </c>
      <c r="AH1403">
        <v>0.37380999999999998</v>
      </c>
      <c r="AI1403">
        <v>11</v>
      </c>
      <c r="AJ1403">
        <v>2</v>
      </c>
      <c r="AK1403">
        <v>10</v>
      </c>
      <c r="AL1403">
        <v>1</v>
      </c>
      <c r="AM1403">
        <v>0</v>
      </c>
      <c r="AN1403">
        <v>0</v>
      </c>
      <c r="AO1403">
        <v>0.85</v>
      </c>
      <c r="AP1403">
        <v>0</v>
      </c>
      <c r="AQ1403">
        <v>1</v>
      </c>
      <c r="AR1403" t="s">
        <v>95</v>
      </c>
      <c r="AS1403" t="s">
        <v>95</v>
      </c>
      <c r="AT1403" t="s">
        <v>95</v>
      </c>
      <c r="AU1403" t="s">
        <v>95</v>
      </c>
      <c r="AV1403" t="s">
        <v>95</v>
      </c>
      <c r="AW1403" t="s">
        <v>95</v>
      </c>
      <c r="AX1403" t="s">
        <v>95</v>
      </c>
      <c r="AY1403" t="s">
        <v>95</v>
      </c>
      <c r="AZ1403" t="s">
        <v>95</v>
      </c>
      <c r="BA1403" t="s">
        <v>95</v>
      </c>
      <c r="BB1403" t="s">
        <v>95</v>
      </c>
      <c r="BC1403" t="s">
        <v>95</v>
      </c>
      <c r="BD1403" t="s">
        <v>95</v>
      </c>
      <c r="BI1403">
        <v>0</v>
      </c>
      <c r="BJ1403" t="s">
        <v>137</v>
      </c>
      <c r="BK1403" t="s">
        <v>133</v>
      </c>
      <c r="BL1403">
        <v>1</v>
      </c>
      <c r="BM1403">
        <v>1</v>
      </c>
      <c r="BN1403">
        <v>0</v>
      </c>
      <c r="BO1403">
        <v>0</v>
      </c>
      <c r="BP1403">
        <v>0</v>
      </c>
      <c r="BQ1403">
        <v>1</v>
      </c>
      <c r="BY1403">
        <v>1543</v>
      </c>
      <c r="CG1403" s="4">
        <v>1</v>
      </c>
      <c r="CH1403" s="4">
        <v>1</v>
      </c>
      <c r="CI1403" s="5">
        <v>0</v>
      </c>
      <c r="CJ1403" s="5">
        <v>0</v>
      </c>
      <c r="CK1403" s="5">
        <v>0</v>
      </c>
      <c r="CL1403" s="5">
        <v>1</v>
      </c>
    </row>
    <row r="1404" spans="1:91" hidden="1" x14ac:dyDescent="0.2">
      <c r="A1404" t="s">
        <v>2293</v>
      </c>
      <c r="B1404" t="s">
        <v>2275</v>
      </c>
      <c r="C1404" t="s">
        <v>1608</v>
      </c>
      <c r="D1404">
        <v>3.5</v>
      </c>
      <c r="E1404" t="s">
        <v>317</v>
      </c>
      <c r="F1404" t="s">
        <v>321</v>
      </c>
      <c r="G1404" t="s">
        <v>322</v>
      </c>
      <c r="H1404" t="s">
        <v>2278</v>
      </c>
      <c r="I1404">
        <v>51.36</v>
      </c>
      <c r="J1404">
        <v>1.3986000000000001E-3</v>
      </c>
      <c r="K1404">
        <v>4.2161000000000004E-3</v>
      </c>
      <c r="L1404">
        <v>2013.2</v>
      </c>
      <c r="M1404">
        <v>8.5560999999999998E-2</v>
      </c>
      <c r="N1404">
        <v>0.18182000000000001</v>
      </c>
      <c r="O1404">
        <v>1555</v>
      </c>
      <c r="P1404" s="1">
        <v>157460</v>
      </c>
      <c r="Q1404">
        <v>-8.3961000000000006</v>
      </c>
      <c r="R1404">
        <v>0.14376</v>
      </c>
      <c r="S1404">
        <v>8.1112000000000004E-2</v>
      </c>
      <c r="T1404">
        <v>0.19069</v>
      </c>
      <c r="U1404">
        <v>7.2728000000000001E-2</v>
      </c>
      <c r="V1404">
        <v>-4.6511999999999998E-2</v>
      </c>
      <c r="W1404">
        <v>-9.6346000000000001E-2</v>
      </c>
      <c r="X1404">
        <v>0.21082000000000001</v>
      </c>
      <c r="Y1404">
        <v>4.4443999999999997E-2</v>
      </c>
      <c r="Z1404">
        <v>7.0595000000000005E-2</v>
      </c>
      <c r="AA1404">
        <v>2.6336999999999999E-2</v>
      </c>
      <c r="AB1404">
        <v>0.19867000000000001</v>
      </c>
      <c r="AC1404">
        <v>9.2340000000000005E-2</v>
      </c>
      <c r="AD1404">
        <v>45</v>
      </c>
      <c r="AE1404">
        <v>2</v>
      </c>
      <c r="AF1404">
        <v>5.5</v>
      </c>
      <c r="AG1404">
        <v>5.5</v>
      </c>
      <c r="AH1404">
        <v>0</v>
      </c>
      <c r="AI1404">
        <v>9</v>
      </c>
      <c r="AJ1404">
        <v>8</v>
      </c>
      <c r="AK1404">
        <v>8</v>
      </c>
      <c r="AL1404">
        <v>0</v>
      </c>
      <c r="AM1404">
        <v>0</v>
      </c>
      <c r="AN1404">
        <v>1</v>
      </c>
      <c r="AO1404">
        <v>0</v>
      </c>
      <c r="AP1404">
        <v>1</v>
      </c>
      <c r="AQ1404">
        <v>1</v>
      </c>
      <c r="AR1404" t="s">
        <v>96</v>
      </c>
      <c r="AS1404" t="s">
        <v>96</v>
      </c>
      <c r="AT1404" t="s">
        <v>94</v>
      </c>
      <c r="AU1404" t="s">
        <v>94</v>
      </c>
      <c r="AV1404" t="s">
        <v>94</v>
      </c>
      <c r="AW1404" t="s">
        <v>94</v>
      </c>
      <c r="AX1404" t="s">
        <v>94</v>
      </c>
      <c r="AY1404" t="s">
        <v>94</v>
      </c>
      <c r="AZ1404" t="s">
        <v>94</v>
      </c>
      <c r="BA1404" t="s">
        <v>96</v>
      </c>
      <c r="BB1404" t="s">
        <v>96</v>
      </c>
      <c r="BC1404" t="s">
        <v>96</v>
      </c>
      <c r="BD1404" t="s">
        <v>96</v>
      </c>
      <c r="BI1404">
        <v>0</v>
      </c>
      <c r="BJ1404" t="s">
        <v>132</v>
      </c>
      <c r="BK1404" t="s">
        <v>133</v>
      </c>
      <c r="BL1404">
        <v>0</v>
      </c>
      <c r="BM1404">
        <v>1</v>
      </c>
      <c r="BN1404">
        <v>0</v>
      </c>
      <c r="BO1404">
        <v>0</v>
      </c>
      <c r="BP1404">
        <v>0</v>
      </c>
      <c r="BQ1404">
        <v>0</v>
      </c>
      <c r="BY1404">
        <v>1544</v>
      </c>
      <c r="CG1404" s="4">
        <v>0</v>
      </c>
      <c r="CH1404" s="4">
        <v>1</v>
      </c>
      <c r="CI1404" s="5">
        <v>0</v>
      </c>
      <c r="CJ1404" s="5">
        <v>0</v>
      </c>
      <c r="CK1404" s="5">
        <v>0</v>
      </c>
      <c r="CL1404" s="5">
        <v>0</v>
      </c>
    </row>
    <row r="1405" spans="1:91" hidden="1" x14ac:dyDescent="0.2">
      <c r="A1405" t="s">
        <v>2294</v>
      </c>
      <c r="B1405" t="s">
        <v>2275</v>
      </c>
      <c r="C1405" t="s">
        <v>1608</v>
      </c>
      <c r="D1405">
        <v>3.5</v>
      </c>
      <c r="E1405" t="s">
        <v>317</v>
      </c>
      <c r="F1405" t="s">
        <v>325</v>
      </c>
      <c r="G1405" t="s">
        <v>326</v>
      </c>
      <c r="H1405" t="s">
        <v>2278</v>
      </c>
      <c r="I1405">
        <v>52.595999999999997</v>
      </c>
      <c r="K1405">
        <v>4.6112999999999996E-3</v>
      </c>
      <c r="L1405">
        <v>2016.2</v>
      </c>
      <c r="M1405">
        <v>8.3551E-2</v>
      </c>
      <c r="N1405">
        <v>0.25</v>
      </c>
      <c r="Q1405">
        <v>-9.1874000000000002</v>
      </c>
      <c r="R1405">
        <v>0.21512000000000001</v>
      </c>
      <c r="S1405">
        <v>0.15769</v>
      </c>
      <c r="T1405">
        <v>0.18257000000000001</v>
      </c>
      <c r="U1405">
        <v>6.6668000000000005E-2</v>
      </c>
      <c r="Z1405">
        <v>8.4451999999999999E-2</v>
      </c>
      <c r="AA1405">
        <v>4.0854000000000001E-2</v>
      </c>
      <c r="AB1405">
        <v>0.19719</v>
      </c>
      <c r="AC1405">
        <v>9.4714999999999994E-2</v>
      </c>
      <c r="AD1405">
        <v>45</v>
      </c>
      <c r="AE1405">
        <v>2</v>
      </c>
      <c r="AF1405">
        <v>4</v>
      </c>
      <c r="AG1405">
        <v>4</v>
      </c>
      <c r="AH1405">
        <v>0</v>
      </c>
      <c r="AI1405">
        <v>6</v>
      </c>
      <c r="AJ1405">
        <v>5</v>
      </c>
      <c r="AK1405">
        <v>5</v>
      </c>
      <c r="AL1405">
        <v>0</v>
      </c>
      <c r="AM1405">
        <v>0</v>
      </c>
      <c r="AN1405">
        <v>1</v>
      </c>
      <c r="AO1405">
        <v>0</v>
      </c>
      <c r="AP1405">
        <v>1</v>
      </c>
      <c r="AQ1405">
        <v>1</v>
      </c>
      <c r="AR1405" t="s">
        <v>96</v>
      </c>
      <c r="AS1405" t="s">
        <v>96</v>
      </c>
      <c r="AT1405" t="s">
        <v>94</v>
      </c>
      <c r="AU1405" t="s">
        <v>94</v>
      </c>
      <c r="AV1405" t="s">
        <v>94</v>
      </c>
      <c r="AW1405" t="s">
        <v>94</v>
      </c>
      <c r="AX1405" t="s">
        <v>94</v>
      </c>
      <c r="AY1405" t="s">
        <v>94</v>
      </c>
      <c r="AZ1405" t="s">
        <v>94</v>
      </c>
      <c r="BA1405" t="s">
        <v>96</v>
      </c>
      <c r="BB1405" t="s">
        <v>96</v>
      </c>
      <c r="BC1405" t="s">
        <v>96</v>
      </c>
      <c r="BD1405" t="s">
        <v>96</v>
      </c>
      <c r="BI1405">
        <v>0</v>
      </c>
      <c r="BJ1405" t="s">
        <v>132</v>
      </c>
      <c r="BK1405" t="s">
        <v>133</v>
      </c>
      <c r="BL1405">
        <v>0</v>
      </c>
      <c r="BM1405">
        <v>1</v>
      </c>
      <c r="BN1405">
        <v>0</v>
      </c>
      <c r="BO1405">
        <v>0</v>
      </c>
      <c r="BP1405">
        <v>0</v>
      </c>
      <c r="BQ1405">
        <v>0</v>
      </c>
      <c r="BY1405">
        <v>1545</v>
      </c>
      <c r="CG1405" s="4">
        <v>0</v>
      </c>
      <c r="CH1405" s="4">
        <v>1</v>
      </c>
      <c r="CI1405" s="5">
        <v>0</v>
      </c>
      <c r="CJ1405" s="5">
        <v>0</v>
      </c>
      <c r="CK1405" s="5">
        <v>0</v>
      </c>
      <c r="CL1405" s="5">
        <v>0</v>
      </c>
    </row>
    <row r="1406" spans="1:91" hidden="1" x14ac:dyDescent="0.2">
      <c r="A1406" t="s">
        <v>2295</v>
      </c>
      <c r="B1406" t="s">
        <v>2275</v>
      </c>
      <c r="C1406" t="s">
        <v>1608</v>
      </c>
      <c r="D1406">
        <v>3.5</v>
      </c>
      <c r="E1406" t="s">
        <v>317</v>
      </c>
      <c r="F1406" t="s">
        <v>328</v>
      </c>
      <c r="G1406" t="s">
        <v>329</v>
      </c>
      <c r="H1406" t="s">
        <v>2278</v>
      </c>
      <c r="I1406">
        <v>27.370999999999999</v>
      </c>
      <c r="K1406">
        <v>3.7582000000000002E-3</v>
      </c>
      <c r="L1406">
        <v>2016.3</v>
      </c>
      <c r="M1406">
        <v>0.16055</v>
      </c>
      <c r="N1406">
        <v>0.21479000000000001</v>
      </c>
      <c r="Q1406">
        <v>-7.4858000000000002</v>
      </c>
      <c r="R1406">
        <v>0.18945999999999999</v>
      </c>
      <c r="S1406">
        <v>0.13014999999999999</v>
      </c>
      <c r="T1406">
        <v>0.16985</v>
      </c>
      <c r="U1406">
        <v>5.7278000000000003E-2</v>
      </c>
      <c r="Z1406">
        <v>6.6929000000000002E-2</v>
      </c>
      <c r="AA1406">
        <v>2.2497E-2</v>
      </c>
      <c r="AB1406">
        <v>0.18224000000000001</v>
      </c>
      <c r="AC1406">
        <v>7.9836000000000004E-2</v>
      </c>
      <c r="AD1406">
        <v>45</v>
      </c>
      <c r="AE1406">
        <v>2</v>
      </c>
      <c r="AF1406">
        <v>5.4390000000000001</v>
      </c>
      <c r="AG1406">
        <v>2.5609999999999999</v>
      </c>
      <c r="AH1406">
        <v>2.8780000000000001</v>
      </c>
      <c r="AI1406">
        <v>6</v>
      </c>
      <c r="AJ1406">
        <v>5</v>
      </c>
      <c r="AK1406">
        <v>0</v>
      </c>
      <c r="AL1406">
        <v>0</v>
      </c>
      <c r="AM1406">
        <v>0</v>
      </c>
      <c r="AN1406">
        <v>1</v>
      </c>
      <c r="AO1406">
        <v>0</v>
      </c>
      <c r="AP1406">
        <v>0</v>
      </c>
      <c r="AQ1406">
        <v>1</v>
      </c>
      <c r="AR1406" t="s">
        <v>96</v>
      </c>
      <c r="AS1406" t="s">
        <v>96</v>
      </c>
      <c r="AT1406" t="s">
        <v>94</v>
      </c>
      <c r="AU1406" t="s">
        <v>94</v>
      </c>
      <c r="AV1406" t="s">
        <v>94</v>
      </c>
      <c r="AW1406" t="s">
        <v>94</v>
      </c>
      <c r="AX1406" t="s">
        <v>94</v>
      </c>
      <c r="AY1406" t="s">
        <v>95</v>
      </c>
      <c r="AZ1406" t="s">
        <v>94</v>
      </c>
      <c r="BA1406" t="s">
        <v>96</v>
      </c>
      <c r="BB1406" t="s">
        <v>96</v>
      </c>
      <c r="BC1406" t="s">
        <v>96</v>
      </c>
      <c r="BD1406" t="s">
        <v>96</v>
      </c>
      <c r="BI1406">
        <v>0</v>
      </c>
      <c r="BJ1406" t="s">
        <v>132</v>
      </c>
      <c r="BK1406" t="s">
        <v>133</v>
      </c>
      <c r="BL1406">
        <v>0</v>
      </c>
      <c r="BM1406">
        <v>1</v>
      </c>
      <c r="BN1406">
        <v>0</v>
      </c>
      <c r="BO1406">
        <v>0</v>
      </c>
      <c r="BP1406">
        <v>0</v>
      </c>
      <c r="BQ1406">
        <v>0</v>
      </c>
      <c r="BY1406">
        <v>1546</v>
      </c>
      <c r="CG1406" s="4">
        <v>0</v>
      </c>
      <c r="CH1406" s="4">
        <v>1</v>
      </c>
      <c r="CI1406" s="5">
        <v>0</v>
      </c>
      <c r="CJ1406" s="5">
        <v>0</v>
      </c>
      <c r="CK1406" s="5">
        <v>0</v>
      </c>
      <c r="CL1406" s="5">
        <v>0</v>
      </c>
    </row>
    <row r="1407" spans="1:91" hidden="1" x14ac:dyDescent="0.2">
      <c r="A1407" t="s">
        <v>2296</v>
      </c>
      <c r="B1407" t="s">
        <v>2275</v>
      </c>
      <c r="C1407" t="s">
        <v>1608</v>
      </c>
      <c r="D1407">
        <v>3.5</v>
      </c>
      <c r="E1407" t="s">
        <v>317</v>
      </c>
      <c r="F1407" t="s">
        <v>331</v>
      </c>
      <c r="G1407" t="s">
        <v>329</v>
      </c>
      <c r="H1407" t="s">
        <v>2278</v>
      </c>
      <c r="I1407">
        <v>27.370999999999999</v>
      </c>
      <c r="K1407">
        <v>3.7582000000000002E-3</v>
      </c>
      <c r="L1407">
        <v>2016.3</v>
      </c>
      <c r="M1407">
        <v>0.16055</v>
      </c>
      <c r="N1407">
        <v>0.21479000000000001</v>
      </c>
      <c r="Q1407">
        <v>-7.4858000000000002</v>
      </c>
      <c r="R1407">
        <v>0.18945999999999999</v>
      </c>
      <c r="S1407">
        <v>0.13014999999999999</v>
      </c>
      <c r="T1407">
        <v>0.16985</v>
      </c>
      <c r="U1407">
        <v>5.7278000000000003E-2</v>
      </c>
      <c r="Z1407">
        <v>6.6929000000000002E-2</v>
      </c>
      <c r="AA1407">
        <v>2.2497E-2</v>
      </c>
      <c r="AB1407">
        <v>0.18224000000000001</v>
      </c>
      <c r="AC1407">
        <v>7.9836000000000004E-2</v>
      </c>
      <c r="AD1407">
        <v>45</v>
      </c>
      <c r="AE1407">
        <v>2</v>
      </c>
      <c r="AF1407">
        <v>5.4390000000000001</v>
      </c>
      <c r="AG1407">
        <v>2.5609999999999999</v>
      </c>
      <c r="AH1407">
        <v>2.8780000000000001</v>
      </c>
      <c r="AI1407">
        <v>6</v>
      </c>
      <c r="AJ1407">
        <v>5</v>
      </c>
      <c r="AK1407">
        <v>0</v>
      </c>
      <c r="AL1407">
        <v>0</v>
      </c>
      <c r="AM1407">
        <v>0</v>
      </c>
      <c r="AN1407">
        <v>1</v>
      </c>
      <c r="AO1407">
        <v>0</v>
      </c>
      <c r="AP1407">
        <v>0</v>
      </c>
      <c r="AQ1407">
        <v>1</v>
      </c>
      <c r="AR1407" t="s">
        <v>96</v>
      </c>
      <c r="AS1407" t="s">
        <v>96</v>
      </c>
      <c r="AT1407" t="s">
        <v>94</v>
      </c>
      <c r="AU1407" t="s">
        <v>94</v>
      </c>
      <c r="AV1407" t="s">
        <v>94</v>
      </c>
      <c r="AW1407" t="s">
        <v>94</v>
      </c>
      <c r="AX1407" t="s">
        <v>94</v>
      </c>
      <c r="AY1407" t="s">
        <v>95</v>
      </c>
      <c r="AZ1407" t="s">
        <v>94</v>
      </c>
      <c r="BA1407" t="s">
        <v>96</v>
      </c>
      <c r="BB1407" t="s">
        <v>96</v>
      </c>
      <c r="BC1407" t="s">
        <v>96</v>
      </c>
      <c r="BD1407" t="s">
        <v>96</v>
      </c>
      <c r="BI1407">
        <v>0</v>
      </c>
      <c r="BJ1407" t="s">
        <v>132</v>
      </c>
      <c r="BK1407" t="s">
        <v>133</v>
      </c>
      <c r="BL1407">
        <v>0</v>
      </c>
      <c r="BM1407">
        <v>1</v>
      </c>
      <c r="BN1407">
        <v>0</v>
      </c>
      <c r="BO1407">
        <v>0</v>
      </c>
      <c r="BP1407">
        <v>0</v>
      </c>
      <c r="BQ1407">
        <v>0</v>
      </c>
      <c r="BY1407">
        <v>1547</v>
      </c>
      <c r="CG1407" s="4">
        <v>0</v>
      </c>
      <c r="CH1407" s="4">
        <v>1</v>
      </c>
      <c r="CI1407" s="5">
        <v>0</v>
      </c>
      <c r="CJ1407" s="5">
        <v>0</v>
      </c>
      <c r="CK1407" s="5">
        <v>0</v>
      </c>
      <c r="CL1407" s="5">
        <v>0</v>
      </c>
    </row>
    <row r="1408" spans="1:91" hidden="1" x14ac:dyDescent="0.2">
      <c r="A1408" t="s">
        <v>2297</v>
      </c>
      <c r="B1408" t="s">
        <v>2275</v>
      </c>
      <c r="C1408" t="s">
        <v>1608</v>
      </c>
      <c r="D1408">
        <v>3.5</v>
      </c>
      <c r="E1408" t="s">
        <v>317</v>
      </c>
      <c r="F1408" t="s">
        <v>333</v>
      </c>
      <c r="G1408" t="s">
        <v>326</v>
      </c>
      <c r="H1408" t="s">
        <v>2278</v>
      </c>
      <c r="I1408">
        <v>52.595999999999997</v>
      </c>
      <c r="K1408">
        <v>4.6112999999999996E-3</v>
      </c>
      <c r="L1408">
        <v>2016.2</v>
      </c>
      <c r="M1408">
        <v>8.3551E-2</v>
      </c>
      <c r="N1408">
        <v>0.25</v>
      </c>
      <c r="Q1408">
        <v>-9.1874000000000002</v>
      </c>
      <c r="R1408">
        <v>0.21512000000000001</v>
      </c>
      <c r="S1408">
        <v>0.15769</v>
      </c>
      <c r="T1408">
        <v>0.18257000000000001</v>
      </c>
      <c r="U1408">
        <v>6.6668000000000005E-2</v>
      </c>
      <c r="Z1408">
        <v>8.4451999999999999E-2</v>
      </c>
      <c r="AA1408">
        <v>4.0854000000000001E-2</v>
      </c>
      <c r="AB1408">
        <v>0.19719</v>
      </c>
      <c r="AC1408">
        <v>9.4714999999999994E-2</v>
      </c>
      <c r="AD1408">
        <v>45</v>
      </c>
      <c r="AE1408">
        <v>2</v>
      </c>
      <c r="AF1408">
        <v>4</v>
      </c>
      <c r="AG1408">
        <v>4</v>
      </c>
      <c r="AH1408">
        <v>0</v>
      </c>
      <c r="AI1408">
        <v>6</v>
      </c>
      <c r="AJ1408">
        <v>5</v>
      </c>
      <c r="AK1408">
        <v>5</v>
      </c>
      <c r="AL1408">
        <v>0</v>
      </c>
      <c r="AM1408">
        <v>0</v>
      </c>
      <c r="AN1408">
        <v>1</v>
      </c>
      <c r="AO1408">
        <v>0</v>
      </c>
      <c r="AP1408">
        <v>1</v>
      </c>
      <c r="AQ1408">
        <v>1</v>
      </c>
      <c r="AR1408" t="s">
        <v>96</v>
      </c>
      <c r="AS1408" t="s">
        <v>96</v>
      </c>
      <c r="AT1408" t="s">
        <v>94</v>
      </c>
      <c r="AU1408" t="s">
        <v>94</v>
      </c>
      <c r="AV1408" t="s">
        <v>94</v>
      </c>
      <c r="AW1408" t="s">
        <v>94</v>
      </c>
      <c r="AX1408" t="s">
        <v>94</v>
      </c>
      <c r="AY1408" t="s">
        <v>94</v>
      </c>
      <c r="AZ1408" t="s">
        <v>94</v>
      </c>
      <c r="BA1408" t="s">
        <v>96</v>
      </c>
      <c r="BB1408" t="s">
        <v>96</v>
      </c>
      <c r="BC1408" t="s">
        <v>96</v>
      </c>
      <c r="BD1408" t="s">
        <v>96</v>
      </c>
      <c r="BI1408">
        <v>0</v>
      </c>
      <c r="BJ1408" t="s">
        <v>132</v>
      </c>
      <c r="BK1408" t="s">
        <v>133</v>
      </c>
      <c r="BL1408">
        <v>0</v>
      </c>
      <c r="BM1408">
        <v>1</v>
      </c>
      <c r="BN1408">
        <v>0</v>
      </c>
      <c r="BO1408">
        <v>0</v>
      </c>
      <c r="BP1408">
        <v>0</v>
      </c>
      <c r="BQ1408">
        <v>0</v>
      </c>
      <c r="BY1408">
        <v>1548</v>
      </c>
      <c r="CG1408" s="4">
        <v>0</v>
      </c>
      <c r="CH1408" s="4">
        <v>1</v>
      </c>
      <c r="CI1408" s="5">
        <v>0</v>
      </c>
      <c r="CJ1408" s="5">
        <v>0</v>
      </c>
      <c r="CK1408" s="5">
        <v>0</v>
      </c>
      <c r="CL1408" s="5">
        <v>0</v>
      </c>
    </row>
    <row r="1409" spans="1:91" hidden="1" x14ac:dyDescent="0.2">
      <c r="A1409" t="s">
        <v>2298</v>
      </c>
      <c r="B1409" t="s">
        <v>2275</v>
      </c>
      <c r="C1409" t="s">
        <v>1608</v>
      </c>
      <c r="D1409">
        <v>3.5</v>
      </c>
      <c r="E1409" t="s">
        <v>317</v>
      </c>
      <c r="F1409" t="s">
        <v>335</v>
      </c>
      <c r="G1409" t="s">
        <v>336</v>
      </c>
      <c r="H1409" t="s">
        <v>2278</v>
      </c>
      <c r="I1409">
        <v>0.34090999999999999</v>
      </c>
      <c r="J1409">
        <v>0.21274000000000001</v>
      </c>
      <c r="K1409">
        <v>0.17918000000000001</v>
      </c>
      <c r="L1409">
        <v>2021.7</v>
      </c>
      <c r="M1409">
        <v>12.89</v>
      </c>
      <c r="N1409">
        <v>19.707999999999998</v>
      </c>
      <c r="O1409">
        <v>1.8842000000000001</v>
      </c>
      <c r="P1409">
        <v>2014.3</v>
      </c>
      <c r="Q1409">
        <v>-357.12</v>
      </c>
      <c r="R1409">
        <v>0.99202999999999997</v>
      </c>
      <c r="S1409">
        <v>0.99143999999999999</v>
      </c>
      <c r="T1409">
        <v>0.30608999999999997</v>
      </c>
      <c r="U1409">
        <v>0.17380000000000001</v>
      </c>
      <c r="V1409">
        <v>0.98146</v>
      </c>
      <c r="W1409">
        <v>0.98058000000000001</v>
      </c>
      <c r="X1409">
        <v>0.46675</v>
      </c>
      <c r="Y1409">
        <v>0.29086000000000001</v>
      </c>
      <c r="Z1409">
        <v>0.46083000000000002</v>
      </c>
      <c r="AA1409">
        <v>0.43515999999999999</v>
      </c>
      <c r="AB1409">
        <v>2.5171000000000001</v>
      </c>
      <c r="AC1409">
        <v>1.9312</v>
      </c>
      <c r="AD1409">
        <v>45</v>
      </c>
      <c r="AE1409">
        <v>11</v>
      </c>
      <c r="AF1409">
        <v>0.71038999999999997</v>
      </c>
      <c r="AG1409">
        <v>5.0742000000000002E-2</v>
      </c>
      <c r="AH1409">
        <v>0.65964</v>
      </c>
      <c r="AI1409">
        <v>11</v>
      </c>
      <c r="AJ1409">
        <v>0</v>
      </c>
      <c r="AK1409">
        <v>10</v>
      </c>
      <c r="AL1409">
        <v>0</v>
      </c>
      <c r="AM1409">
        <v>0</v>
      </c>
      <c r="AN1409">
        <v>0</v>
      </c>
      <c r="AO1409">
        <v>0.83230000000000004</v>
      </c>
      <c r="AP1409">
        <v>0</v>
      </c>
      <c r="AQ1409">
        <v>1</v>
      </c>
      <c r="AR1409" t="s">
        <v>95</v>
      </c>
      <c r="AS1409" t="s">
        <v>95</v>
      </c>
      <c r="AT1409" t="s">
        <v>95</v>
      </c>
      <c r="AU1409" t="s">
        <v>95</v>
      </c>
      <c r="AV1409" t="s">
        <v>95</v>
      </c>
      <c r="AW1409" t="s">
        <v>95</v>
      </c>
      <c r="AX1409" t="s">
        <v>95</v>
      </c>
      <c r="AY1409" t="s">
        <v>95</v>
      </c>
      <c r="AZ1409" t="s">
        <v>95</v>
      </c>
      <c r="BA1409" t="s">
        <v>95</v>
      </c>
      <c r="BB1409" t="s">
        <v>95</v>
      </c>
      <c r="BC1409" t="s">
        <v>95</v>
      </c>
      <c r="BD1409" t="s">
        <v>95</v>
      </c>
      <c r="BH1409" t="s">
        <v>389</v>
      </c>
      <c r="BI1409">
        <v>1</v>
      </c>
      <c r="BJ1409" t="s">
        <v>97</v>
      </c>
      <c r="BK1409" t="s">
        <v>337</v>
      </c>
      <c r="BL1409">
        <v>0</v>
      </c>
      <c r="BM1409">
        <v>0</v>
      </c>
      <c r="BN1409">
        <v>0</v>
      </c>
      <c r="BO1409">
        <v>0</v>
      </c>
      <c r="BP1409">
        <v>0</v>
      </c>
      <c r="BQ1409">
        <v>0</v>
      </c>
      <c r="BY1409">
        <v>1549</v>
      </c>
      <c r="CG1409" s="4">
        <v>0</v>
      </c>
      <c r="CH1409" s="4">
        <v>0</v>
      </c>
      <c r="CI1409" s="5">
        <v>0</v>
      </c>
      <c r="CJ1409" s="5">
        <v>0</v>
      </c>
      <c r="CK1409" s="5">
        <v>0</v>
      </c>
      <c r="CL1409" s="5">
        <v>0</v>
      </c>
    </row>
    <row r="1410" spans="1:91" hidden="1" x14ac:dyDescent="0.2">
      <c r="A1410" t="s">
        <v>2299</v>
      </c>
      <c r="B1410" t="s">
        <v>2275</v>
      </c>
      <c r="C1410" t="s">
        <v>1608</v>
      </c>
      <c r="D1410">
        <v>3.5</v>
      </c>
      <c r="E1410" t="s">
        <v>317</v>
      </c>
      <c r="F1410" t="s">
        <v>339</v>
      </c>
      <c r="G1410" t="s">
        <v>340</v>
      </c>
      <c r="H1410" t="s">
        <v>2278</v>
      </c>
      <c r="I1410">
        <v>8.4277999999999995</v>
      </c>
      <c r="J1410">
        <v>3.4970999999999999E-3</v>
      </c>
      <c r="K1410">
        <v>2.6276000000000001E-2</v>
      </c>
      <c r="L1410">
        <v>2013.8</v>
      </c>
      <c r="M1410">
        <v>0.52142999999999995</v>
      </c>
      <c r="N1410">
        <v>1.125</v>
      </c>
      <c r="O1410">
        <v>1554.5</v>
      </c>
      <c r="P1410" s="1">
        <v>157510</v>
      </c>
      <c r="Q1410">
        <v>-52.345999999999997</v>
      </c>
      <c r="R1410">
        <v>0.90956000000000004</v>
      </c>
      <c r="S1410">
        <v>0.90259999999999996</v>
      </c>
      <c r="T1410">
        <v>0.14265</v>
      </c>
      <c r="U1410">
        <v>4.0745999999999997E-2</v>
      </c>
      <c r="V1410">
        <v>-0.24038000000000001</v>
      </c>
      <c r="W1410">
        <v>-0.3024</v>
      </c>
      <c r="X1410">
        <v>0.52827000000000002</v>
      </c>
      <c r="Y1410">
        <v>0.23255999999999999</v>
      </c>
      <c r="Z1410">
        <v>0.47259000000000001</v>
      </c>
      <c r="AA1410">
        <v>0.44622000000000001</v>
      </c>
      <c r="AB1410">
        <v>0.34447</v>
      </c>
      <c r="AC1410">
        <v>0.27848000000000001</v>
      </c>
      <c r="AD1410">
        <v>43</v>
      </c>
      <c r="AE1410">
        <v>9</v>
      </c>
      <c r="AF1410">
        <v>1.7778</v>
      </c>
      <c r="AG1410">
        <v>0.88888</v>
      </c>
      <c r="AH1410">
        <v>0.88888</v>
      </c>
      <c r="AI1410">
        <v>9</v>
      </c>
      <c r="AJ1410">
        <v>0</v>
      </c>
      <c r="AK1410">
        <v>8</v>
      </c>
      <c r="AL1410">
        <v>0</v>
      </c>
      <c r="AM1410">
        <v>0</v>
      </c>
      <c r="AN1410">
        <v>0</v>
      </c>
      <c r="AO1410">
        <v>0.75</v>
      </c>
      <c r="AP1410">
        <v>0</v>
      </c>
      <c r="AQ1410">
        <v>1</v>
      </c>
      <c r="AR1410" t="s">
        <v>95</v>
      </c>
      <c r="AS1410" t="s">
        <v>95</v>
      </c>
      <c r="AT1410" t="s">
        <v>95</v>
      </c>
      <c r="AU1410" t="s">
        <v>95</v>
      </c>
      <c r="AV1410" t="s">
        <v>95</v>
      </c>
      <c r="AW1410" t="s">
        <v>95</v>
      </c>
      <c r="AX1410" t="s">
        <v>95</v>
      </c>
      <c r="AY1410" t="s">
        <v>95</v>
      </c>
      <c r="AZ1410" t="s">
        <v>95</v>
      </c>
      <c r="BA1410" t="s">
        <v>95</v>
      </c>
      <c r="BB1410" t="s">
        <v>95</v>
      </c>
      <c r="BC1410" t="s">
        <v>95</v>
      </c>
      <c r="BD1410" t="s">
        <v>95</v>
      </c>
      <c r="BH1410" t="s">
        <v>341</v>
      </c>
      <c r="BI1410">
        <v>1</v>
      </c>
      <c r="BJ1410" t="s">
        <v>97</v>
      </c>
      <c r="BK1410" t="s">
        <v>138</v>
      </c>
      <c r="BL1410">
        <v>0</v>
      </c>
      <c r="BM1410">
        <v>0</v>
      </c>
      <c r="BN1410">
        <v>0</v>
      </c>
      <c r="BO1410">
        <v>0</v>
      </c>
      <c r="BP1410">
        <v>0</v>
      </c>
      <c r="BQ1410">
        <v>0</v>
      </c>
      <c r="BY1410">
        <v>1550</v>
      </c>
      <c r="CG1410" s="4">
        <v>0</v>
      </c>
      <c r="CH1410" s="4">
        <v>0</v>
      </c>
      <c r="CI1410" s="5">
        <v>0</v>
      </c>
      <c r="CJ1410" s="5">
        <v>0</v>
      </c>
      <c r="CK1410" s="5">
        <v>0</v>
      </c>
      <c r="CL1410" s="5">
        <v>0</v>
      </c>
    </row>
    <row r="1411" spans="1:91" hidden="1" x14ac:dyDescent="0.2">
      <c r="A1411" t="s">
        <v>2300</v>
      </c>
      <c r="B1411" t="s">
        <v>2275</v>
      </c>
      <c r="C1411" t="s">
        <v>1608</v>
      </c>
      <c r="D1411">
        <v>3.5</v>
      </c>
      <c r="E1411" t="s">
        <v>317</v>
      </c>
      <c r="F1411" t="s">
        <v>343</v>
      </c>
      <c r="G1411" t="s">
        <v>344</v>
      </c>
      <c r="H1411" t="s">
        <v>2278</v>
      </c>
      <c r="I1411">
        <v>0.26408999999999999</v>
      </c>
      <c r="J1411">
        <v>0.15903999999999999</v>
      </c>
      <c r="K1411">
        <v>3.2938000000000002E-2</v>
      </c>
      <c r="L1411">
        <v>2020</v>
      </c>
      <c r="M1411">
        <v>16.64</v>
      </c>
      <c r="N1411">
        <v>2.6751999999999998</v>
      </c>
      <c r="O1411">
        <v>1.2522999999999999E-2</v>
      </c>
      <c r="P1411">
        <v>1991.4</v>
      </c>
      <c r="Q1411">
        <v>-65.631</v>
      </c>
      <c r="R1411">
        <v>0.90491999999999995</v>
      </c>
      <c r="S1411">
        <v>0.89795999999999998</v>
      </c>
      <c r="T1411">
        <v>0.18181</v>
      </c>
      <c r="U1411">
        <v>0.10317999999999999</v>
      </c>
      <c r="V1411">
        <v>0.89232</v>
      </c>
      <c r="W1411">
        <v>0.88719000000000003</v>
      </c>
      <c r="X1411">
        <v>0.19348000000000001</v>
      </c>
      <c r="Y1411">
        <v>0.12669</v>
      </c>
      <c r="Z1411">
        <v>0.52634999999999998</v>
      </c>
      <c r="AA1411">
        <v>0.50380000000000003</v>
      </c>
      <c r="AB1411">
        <v>0.40578999999999998</v>
      </c>
      <c r="AC1411">
        <v>0.32111000000000001</v>
      </c>
      <c r="AD1411">
        <v>45</v>
      </c>
      <c r="AE1411">
        <v>11</v>
      </c>
      <c r="AF1411">
        <v>0.74761</v>
      </c>
      <c r="AG1411">
        <v>0.37380999999999998</v>
      </c>
      <c r="AH1411">
        <v>0.37380999999999998</v>
      </c>
      <c r="AI1411">
        <v>11</v>
      </c>
      <c r="AJ1411">
        <v>2</v>
      </c>
      <c r="AK1411">
        <v>10</v>
      </c>
      <c r="AL1411">
        <v>1</v>
      </c>
      <c r="AM1411">
        <v>0</v>
      </c>
      <c r="AN1411">
        <v>0</v>
      </c>
      <c r="AO1411">
        <v>0.85</v>
      </c>
      <c r="AP1411">
        <v>0</v>
      </c>
      <c r="AQ1411">
        <v>1</v>
      </c>
      <c r="AR1411" t="s">
        <v>95</v>
      </c>
      <c r="AS1411" t="s">
        <v>95</v>
      </c>
      <c r="AT1411" t="s">
        <v>95</v>
      </c>
      <c r="AU1411" t="s">
        <v>95</v>
      </c>
      <c r="AV1411" t="s">
        <v>95</v>
      </c>
      <c r="AW1411" t="s">
        <v>95</v>
      </c>
      <c r="AX1411" t="s">
        <v>95</v>
      </c>
      <c r="AY1411" t="s">
        <v>95</v>
      </c>
      <c r="AZ1411" t="s">
        <v>95</v>
      </c>
      <c r="BA1411" t="s">
        <v>95</v>
      </c>
      <c r="BB1411" t="s">
        <v>95</v>
      </c>
      <c r="BC1411" t="s">
        <v>95</v>
      </c>
      <c r="BD1411" t="s">
        <v>95</v>
      </c>
      <c r="BH1411" t="s">
        <v>345</v>
      </c>
      <c r="BI1411">
        <v>1</v>
      </c>
      <c r="BJ1411" t="s">
        <v>97</v>
      </c>
      <c r="BK1411" t="s">
        <v>180</v>
      </c>
      <c r="BL1411">
        <v>0</v>
      </c>
      <c r="BM1411">
        <v>0</v>
      </c>
      <c r="BN1411">
        <v>0</v>
      </c>
      <c r="BO1411">
        <v>0</v>
      </c>
      <c r="BP1411">
        <v>0</v>
      </c>
      <c r="BQ1411">
        <v>0</v>
      </c>
      <c r="BY1411">
        <v>1551</v>
      </c>
      <c r="CG1411" s="4">
        <v>0</v>
      </c>
      <c r="CH1411" s="4">
        <v>0</v>
      </c>
      <c r="CI1411" s="5">
        <v>0</v>
      </c>
      <c r="CJ1411" s="5">
        <v>0</v>
      </c>
      <c r="CK1411" s="5">
        <v>0</v>
      </c>
      <c r="CL1411" s="5">
        <v>0</v>
      </c>
    </row>
    <row r="1412" spans="1:91" hidden="1" x14ac:dyDescent="0.2">
      <c r="A1412" t="s">
        <v>2301</v>
      </c>
      <c r="B1412" t="s">
        <v>2275</v>
      </c>
      <c r="C1412" t="s">
        <v>1608</v>
      </c>
      <c r="D1412">
        <v>3.5</v>
      </c>
      <c r="E1412" t="s">
        <v>317</v>
      </c>
      <c r="F1412" t="s">
        <v>347</v>
      </c>
      <c r="G1412" t="s">
        <v>348</v>
      </c>
      <c r="H1412" t="s">
        <v>2278</v>
      </c>
      <c r="I1412">
        <v>18.126000000000001</v>
      </c>
      <c r="J1412">
        <v>1.4566E-3</v>
      </c>
      <c r="K1412">
        <v>4.7619000000000003E-3</v>
      </c>
      <c r="L1412">
        <v>2014</v>
      </c>
      <c r="M1412">
        <v>0.24243999999999999</v>
      </c>
      <c r="N1412">
        <v>1.6657</v>
      </c>
      <c r="O1412">
        <v>1554.9</v>
      </c>
      <c r="P1412" s="1">
        <v>157460</v>
      </c>
      <c r="Q1412">
        <v>-9.4809999999999999</v>
      </c>
      <c r="R1412">
        <v>1</v>
      </c>
      <c r="S1412">
        <v>1</v>
      </c>
      <c r="T1412" s="1">
        <v>5.6822000000000001E-9</v>
      </c>
      <c r="U1412" s="1">
        <v>9.863600000000001E-10</v>
      </c>
      <c r="V1412">
        <v>-2.9412000000000001E-2</v>
      </c>
      <c r="W1412">
        <v>-9.375E-2</v>
      </c>
      <c r="X1412">
        <v>0.16903000000000001</v>
      </c>
      <c r="Y1412">
        <v>2.8570999999999999E-2</v>
      </c>
      <c r="Z1412">
        <v>8.3333000000000004E-2</v>
      </c>
      <c r="AA1412">
        <v>2.6041999999999999E-2</v>
      </c>
      <c r="AB1412">
        <v>0.15951000000000001</v>
      </c>
      <c r="AC1412">
        <v>6.8844000000000002E-2</v>
      </c>
      <c r="AD1412">
        <v>35</v>
      </c>
      <c r="AE1412">
        <v>1</v>
      </c>
      <c r="AF1412">
        <v>0.60033000000000003</v>
      </c>
      <c r="AG1412">
        <v>0.60033000000000003</v>
      </c>
      <c r="AH1412">
        <v>0</v>
      </c>
      <c r="AI1412">
        <v>1</v>
      </c>
      <c r="AJ1412">
        <v>0</v>
      </c>
      <c r="AK1412">
        <v>0</v>
      </c>
      <c r="AL1412">
        <v>0</v>
      </c>
      <c r="AM1412">
        <v>0</v>
      </c>
      <c r="AP1412">
        <v>1</v>
      </c>
      <c r="AQ1412">
        <v>1</v>
      </c>
      <c r="AR1412" t="s">
        <v>95</v>
      </c>
      <c r="AS1412" t="s">
        <v>96</v>
      </c>
      <c r="AT1412" t="s">
        <v>94</v>
      </c>
      <c r="AU1412" t="s">
        <v>94</v>
      </c>
      <c r="AV1412" t="s">
        <v>94</v>
      </c>
      <c r="AW1412" t="s">
        <v>94</v>
      </c>
      <c r="AX1412" t="s">
        <v>94</v>
      </c>
      <c r="AY1412" t="s">
        <v>94</v>
      </c>
      <c r="AZ1412" t="s">
        <v>94</v>
      </c>
      <c r="BA1412" t="s">
        <v>96</v>
      </c>
      <c r="BB1412" t="s">
        <v>96</v>
      </c>
      <c r="BC1412" t="s">
        <v>96</v>
      </c>
      <c r="BD1412" t="s">
        <v>96</v>
      </c>
      <c r="BH1412" t="s">
        <v>341</v>
      </c>
      <c r="BI1412">
        <v>1</v>
      </c>
      <c r="BJ1412" t="s">
        <v>97</v>
      </c>
      <c r="BK1412" t="s">
        <v>138</v>
      </c>
      <c r="BL1412">
        <v>0</v>
      </c>
      <c r="BM1412">
        <v>0</v>
      </c>
      <c r="BN1412">
        <v>0</v>
      </c>
      <c r="BO1412">
        <v>0</v>
      </c>
      <c r="BP1412">
        <v>0</v>
      </c>
      <c r="BQ1412">
        <v>0</v>
      </c>
      <c r="BY1412">
        <v>1552</v>
      </c>
      <c r="CG1412" s="4">
        <v>0</v>
      </c>
      <c r="CH1412" s="4">
        <v>0</v>
      </c>
      <c r="CI1412" s="5">
        <v>0</v>
      </c>
      <c r="CJ1412" s="5">
        <v>0</v>
      </c>
      <c r="CK1412" s="5">
        <v>0</v>
      </c>
      <c r="CL1412" s="5">
        <v>0</v>
      </c>
    </row>
    <row r="1413" spans="1:91" hidden="1" x14ac:dyDescent="0.2">
      <c r="A1413" t="s">
        <v>2302</v>
      </c>
      <c r="B1413" t="s">
        <v>2275</v>
      </c>
      <c r="C1413" t="s">
        <v>1608</v>
      </c>
      <c r="D1413">
        <v>3.5</v>
      </c>
      <c r="E1413" t="s">
        <v>317</v>
      </c>
      <c r="F1413" t="s">
        <v>350</v>
      </c>
      <c r="G1413" t="s">
        <v>351</v>
      </c>
      <c r="H1413" t="s">
        <v>2278</v>
      </c>
      <c r="I1413">
        <v>0.45399</v>
      </c>
      <c r="J1413">
        <v>0.21667</v>
      </c>
      <c r="K1413">
        <v>2.7799999999999998E-2</v>
      </c>
      <c r="L1413">
        <v>2020</v>
      </c>
      <c r="M1413">
        <v>9.6796000000000006</v>
      </c>
      <c r="N1413">
        <v>2.3839000000000001</v>
      </c>
      <c r="O1413">
        <v>1.0109E-2</v>
      </c>
      <c r="P1413">
        <v>1998.9</v>
      </c>
      <c r="Q1413">
        <v>-55.411000000000001</v>
      </c>
      <c r="R1413">
        <v>0.93593000000000004</v>
      </c>
      <c r="S1413">
        <v>0.93123999999999996</v>
      </c>
      <c r="T1413">
        <v>0.14274999999999999</v>
      </c>
      <c r="U1413">
        <v>6.6128999999999993E-2</v>
      </c>
      <c r="V1413">
        <v>0.90856000000000003</v>
      </c>
      <c r="W1413">
        <v>0.9042</v>
      </c>
      <c r="X1413">
        <v>0.17052999999999999</v>
      </c>
      <c r="Y1413">
        <v>9.6726999999999994E-2</v>
      </c>
      <c r="Z1413">
        <v>0.40987000000000001</v>
      </c>
      <c r="AA1413">
        <v>0.38177</v>
      </c>
      <c r="AB1413">
        <v>0.43320999999999998</v>
      </c>
      <c r="AC1413">
        <v>0.33512999999999998</v>
      </c>
      <c r="AD1413">
        <v>45</v>
      </c>
      <c r="AE1413">
        <v>8</v>
      </c>
      <c r="AF1413">
        <v>0.83896000000000004</v>
      </c>
      <c r="AG1413">
        <v>0.41948000000000002</v>
      </c>
      <c r="AH1413">
        <v>0.41948000000000002</v>
      </c>
      <c r="AI1413">
        <v>8</v>
      </c>
      <c r="AJ1413">
        <v>2</v>
      </c>
      <c r="AK1413">
        <v>7</v>
      </c>
      <c r="AL1413">
        <v>1</v>
      </c>
      <c r="AM1413">
        <v>0</v>
      </c>
      <c r="AN1413">
        <v>0</v>
      </c>
      <c r="AO1413">
        <v>0.82352999999999998</v>
      </c>
      <c r="AP1413">
        <v>0</v>
      </c>
      <c r="AQ1413">
        <v>1</v>
      </c>
      <c r="AR1413" t="s">
        <v>95</v>
      </c>
      <c r="AS1413" t="s">
        <v>95</v>
      </c>
      <c r="AT1413" t="s">
        <v>95</v>
      </c>
      <c r="AU1413" t="s">
        <v>95</v>
      </c>
      <c r="AV1413" t="s">
        <v>95</v>
      </c>
      <c r="AW1413" t="s">
        <v>95</v>
      </c>
      <c r="AX1413" t="s">
        <v>95</v>
      </c>
      <c r="AY1413" t="s">
        <v>95</v>
      </c>
      <c r="AZ1413" t="s">
        <v>95</v>
      </c>
      <c r="BA1413" t="s">
        <v>95</v>
      </c>
      <c r="BB1413" t="s">
        <v>95</v>
      </c>
      <c r="BC1413" t="s">
        <v>95</v>
      </c>
      <c r="BD1413" t="s">
        <v>95</v>
      </c>
      <c r="BH1413" t="s">
        <v>189</v>
      </c>
      <c r="BI1413">
        <v>0</v>
      </c>
      <c r="BJ1413" t="s">
        <v>137</v>
      </c>
      <c r="BK1413" t="s">
        <v>180</v>
      </c>
      <c r="BL1413">
        <v>0</v>
      </c>
      <c r="BM1413">
        <v>1</v>
      </c>
      <c r="BN1413">
        <v>0</v>
      </c>
      <c r="BO1413">
        <v>0</v>
      </c>
      <c r="BP1413">
        <v>0</v>
      </c>
      <c r="BQ1413">
        <v>0</v>
      </c>
      <c r="BY1413">
        <v>1553</v>
      </c>
      <c r="CG1413" s="4">
        <v>0</v>
      </c>
      <c r="CH1413" s="4">
        <v>1</v>
      </c>
      <c r="CI1413" s="5">
        <v>0</v>
      </c>
      <c r="CJ1413" s="5">
        <v>0</v>
      </c>
      <c r="CK1413" s="5">
        <v>0</v>
      </c>
      <c r="CL1413" s="5">
        <v>0</v>
      </c>
    </row>
    <row r="1414" spans="1:91" hidden="1" x14ac:dyDescent="0.2">
      <c r="A1414" t="s">
        <v>2303</v>
      </c>
      <c r="B1414" t="s">
        <v>2275</v>
      </c>
      <c r="C1414" t="s">
        <v>1608</v>
      </c>
      <c r="D1414">
        <v>3.5</v>
      </c>
      <c r="E1414" t="s">
        <v>317</v>
      </c>
      <c r="F1414" t="s">
        <v>353</v>
      </c>
      <c r="G1414" t="s">
        <v>354</v>
      </c>
      <c r="H1414" t="s">
        <v>2278</v>
      </c>
      <c r="I1414">
        <v>18.106999999999999</v>
      </c>
      <c r="K1414">
        <v>4.0486000000000003E-3</v>
      </c>
      <c r="L1414">
        <v>2017</v>
      </c>
      <c r="M1414">
        <v>0.24268999999999999</v>
      </c>
      <c r="N1414">
        <v>1.7327999999999999</v>
      </c>
      <c r="Q1414">
        <v>-8.0648</v>
      </c>
      <c r="R1414">
        <v>1</v>
      </c>
      <c r="S1414">
        <v>1</v>
      </c>
      <c r="T1414" s="1">
        <v>5.2517999999999996E-9</v>
      </c>
      <c r="U1414" s="1">
        <v>8.7659999999999995E-10</v>
      </c>
      <c r="Z1414">
        <v>7.6923000000000005E-2</v>
      </c>
      <c r="AA1414">
        <v>2.4176E-2</v>
      </c>
      <c r="AB1414">
        <v>0.15379000000000001</v>
      </c>
      <c r="AC1414">
        <v>6.3924999999999996E-2</v>
      </c>
      <c r="AD1414">
        <v>38</v>
      </c>
      <c r="AE1414">
        <v>1</v>
      </c>
      <c r="AF1414">
        <v>0.57711000000000001</v>
      </c>
      <c r="AG1414">
        <v>0.57711000000000001</v>
      </c>
      <c r="AH1414">
        <v>0</v>
      </c>
      <c r="AI1414">
        <v>1</v>
      </c>
      <c r="AJ1414">
        <v>0</v>
      </c>
      <c r="AK1414">
        <v>0</v>
      </c>
      <c r="AL1414">
        <v>0</v>
      </c>
      <c r="AM1414">
        <v>0</v>
      </c>
      <c r="AP1414">
        <v>1</v>
      </c>
      <c r="AQ1414">
        <v>1</v>
      </c>
      <c r="AR1414" t="s">
        <v>95</v>
      </c>
      <c r="AS1414" t="s">
        <v>96</v>
      </c>
      <c r="AT1414" t="s">
        <v>94</v>
      </c>
      <c r="AU1414" t="s">
        <v>94</v>
      </c>
      <c r="AV1414" t="s">
        <v>94</v>
      </c>
      <c r="AW1414" t="s">
        <v>94</v>
      </c>
      <c r="AX1414" t="s">
        <v>94</v>
      </c>
      <c r="AY1414" t="s">
        <v>94</v>
      </c>
      <c r="AZ1414" t="s">
        <v>94</v>
      </c>
      <c r="BA1414" t="s">
        <v>96</v>
      </c>
      <c r="BB1414" t="s">
        <v>96</v>
      </c>
      <c r="BC1414" t="s">
        <v>96</v>
      </c>
      <c r="BD1414" t="s">
        <v>96</v>
      </c>
      <c r="BH1414" t="s">
        <v>341</v>
      </c>
      <c r="BI1414">
        <v>1</v>
      </c>
      <c r="BJ1414" t="s">
        <v>97</v>
      </c>
      <c r="BK1414" t="s">
        <v>138</v>
      </c>
      <c r="BL1414">
        <v>0</v>
      </c>
      <c r="BM1414">
        <v>0</v>
      </c>
      <c r="BN1414">
        <v>0</v>
      </c>
      <c r="BO1414">
        <v>0</v>
      </c>
      <c r="BP1414">
        <v>0</v>
      </c>
      <c r="BQ1414">
        <v>0</v>
      </c>
      <c r="BY1414">
        <v>1554</v>
      </c>
      <c r="CG1414" s="4">
        <v>0</v>
      </c>
      <c r="CH1414" s="4">
        <v>0</v>
      </c>
      <c r="CI1414" s="5">
        <v>0</v>
      </c>
      <c r="CJ1414" s="5">
        <v>0</v>
      </c>
      <c r="CK1414" s="5">
        <v>0</v>
      </c>
      <c r="CL1414" s="5">
        <v>0</v>
      </c>
    </row>
    <row r="1415" spans="1:91" hidden="1" x14ac:dyDescent="0.2">
      <c r="A1415" t="s">
        <v>2304</v>
      </c>
      <c r="B1415" t="s">
        <v>2275</v>
      </c>
      <c r="C1415" t="s">
        <v>1608</v>
      </c>
      <c r="D1415">
        <v>3.5</v>
      </c>
      <c r="E1415" t="s">
        <v>317</v>
      </c>
      <c r="F1415" t="s">
        <v>356</v>
      </c>
      <c r="G1415" t="s">
        <v>357</v>
      </c>
      <c r="H1415" t="s">
        <v>2278</v>
      </c>
      <c r="I1415">
        <v>6.5457000000000001</v>
      </c>
      <c r="J1415">
        <v>0.18679999999999999</v>
      </c>
      <c r="K1415">
        <v>2.7345999999999999E-2</v>
      </c>
      <c r="L1415">
        <v>2016.8</v>
      </c>
      <c r="M1415">
        <v>0.67135</v>
      </c>
      <c r="N1415">
        <v>1.4040999999999999</v>
      </c>
      <c r="O1415">
        <v>1.4067E-2</v>
      </c>
      <c r="P1415">
        <v>1997.2</v>
      </c>
      <c r="Q1415">
        <v>-54.500999999999998</v>
      </c>
      <c r="R1415">
        <v>0.96009</v>
      </c>
      <c r="S1415">
        <v>0.95716999999999997</v>
      </c>
      <c r="T1415">
        <v>0.10735</v>
      </c>
      <c r="U1415">
        <v>4.2146000000000003E-2</v>
      </c>
      <c r="V1415">
        <v>0.87105999999999995</v>
      </c>
      <c r="W1415">
        <v>0.86492000000000002</v>
      </c>
      <c r="X1415">
        <v>0.19295999999999999</v>
      </c>
      <c r="Y1415">
        <v>0.11236</v>
      </c>
      <c r="Z1415">
        <v>0.43676999999999999</v>
      </c>
      <c r="AA1415">
        <v>0.40994999999999998</v>
      </c>
      <c r="AB1415">
        <v>0.40328999999999998</v>
      </c>
      <c r="AC1415">
        <v>0.33365</v>
      </c>
      <c r="AD1415">
        <v>45</v>
      </c>
      <c r="AE1415">
        <v>8</v>
      </c>
      <c r="AF1415">
        <v>1.2237</v>
      </c>
      <c r="AG1415">
        <v>0.83198000000000005</v>
      </c>
      <c r="AH1415">
        <v>0.39174999999999999</v>
      </c>
      <c r="AI1415">
        <v>8</v>
      </c>
      <c r="AJ1415">
        <v>2</v>
      </c>
      <c r="AK1415">
        <v>7</v>
      </c>
      <c r="AL1415">
        <v>1</v>
      </c>
      <c r="AM1415">
        <v>0</v>
      </c>
      <c r="AN1415">
        <v>0</v>
      </c>
      <c r="AO1415">
        <v>0.85270000000000001</v>
      </c>
      <c r="AP1415">
        <v>0</v>
      </c>
      <c r="AQ1415">
        <v>1</v>
      </c>
      <c r="AR1415" t="s">
        <v>95</v>
      </c>
      <c r="AS1415" t="s">
        <v>95</v>
      </c>
      <c r="AT1415" t="s">
        <v>95</v>
      </c>
      <c r="AU1415" t="s">
        <v>95</v>
      </c>
      <c r="AV1415" t="s">
        <v>95</v>
      </c>
      <c r="AW1415" t="s">
        <v>95</v>
      </c>
      <c r="AX1415" t="s">
        <v>95</v>
      </c>
      <c r="AY1415" t="s">
        <v>95</v>
      </c>
      <c r="AZ1415" t="s">
        <v>95</v>
      </c>
      <c r="BA1415" t="s">
        <v>95</v>
      </c>
      <c r="BB1415" t="s">
        <v>95</v>
      </c>
      <c r="BC1415" t="s">
        <v>95</v>
      </c>
      <c r="BD1415" t="s">
        <v>95</v>
      </c>
      <c r="BH1415" t="s">
        <v>189</v>
      </c>
      <c r="BI1415">
        <v>0</v>
      </c>
      <c r="BJ1415" t="s">
        <v>137</v>
      </c>
      <c r="BK1415" t="s">
        <v>180</v>
      </c>
      <c r="BL1415">
        <v>0</v>
      </c>
      <c r="BM1415">
        <v>1</v>
      </c>
      <c r="BN1415">
        <v>0</v>
      </c>
      <c r="BO1415">
        <v>0</v>
      </c>
      <c r="BP1415">
        <v>0</v>
      </c>
      <c r="BQ1415">
        <v>0</v>
      </c>
      <c r="BY1415">
        <v>1555</v>
      </c>
      <c r="CG1415" s="4">
        <v>0</v>
      </c>
      <c r="CH1415" s="4">
        <v>1</v>
      </c>
      <c r="CI1415" s="5">
        <v>0</v>
      </c>
      <c r="CJ1415" s="5">
        <v>0</v>
      </c>
      <c r="CK1415" s="5">
        <v>0</v>
      </c>
      <c r="CL1415" s="5">
        <v>0</v>
      </c>
    </row>
    <row r="1416" spans="1:91" hidden="1" x14ac:dyDescent="0.2">
      <c r="A1416" t="s">
        <v>2305</v>
      </c>
      <c r="B1416" t="s">
        <v>2275</v>
      </c>
      <c r="C1416" t="s">
        <v>1608</v>
      </c>
      <c r="D1416">
        <v>3.5</v>
      </c>
      <c r="E1416" t="s">
        <v>317</v>
      </c>
      <c r="F1416" t="s">
        <v>359</v>
      </c>
      <c r="G1416" t="s">
        <v>360</v>
      </c>
      <c r="H1416" t="s">
        <v>2278</v>
      </c>
      <c r="I1416">
        <v>18.16</v>
      </c>
      <c r="K1416">
        <v>4.7296999999999999E-3</v>
      </c>
      <c r="L1416">
        <v>2017</v>
      </c>
      <c r="M1416">
        <v>0.24198</v>
      </c>
      <c r="N1416">
        <v>1.9615</v>
      </c>
      <c r="Q1416">
        <v>-9.4215</v>
      </c>
      <c r="R1416">
        <v>1</v>
      </c>
      <c r="S1416">
        <v>1</v>
      </c>
      <c r="T1416" s="1">
        <v>6.0816999999999998E-9</v>
      </c>
      <c r="U1416" s="1">
        <v>1.014E-9</v>
      </c>
      <c r="Z1416">
        <v>7.6923000000000005E-2</v>
      </c>
      <c r="AA1416">
        <v>2.4176E-2</v>
      </c>
      <c r="AB1416">
        <v>0.17967</v>
      </c>
      <c r="AC1416">
        <v>7.4678999999999995E-2</v>
      </c>
      <c r="AD1416">
        <v>38</v>
      </c>
      <c r="AE1416">
        <v>1</v>
      </c>
      <c r="AF1416">
        <v>0.59558999999999995</v>
      </c>
      <c r="AG1416">
        <v>0.59558999999999995</v>
      </c>
      <c r="AH1416">
        <v>0</v>
      </c>
      <c r="AI1416">
        <v>1</v>
      </c>
      <c r="AJ1416">
        <v>0</v>
      </c>
      <c r="AK1416">
        <v>0</v>
      </c>
      <c r="AL1416">
        <v>0</v>
      </c>
      <c r="AM1416">
        <v>0</v>
      </c>
      <c r="AP1416">
        <v>0</v>
      </c>
      <c r="AQ1416">
        <v>1</v>
      </c>
      <c r="AR1416" t="s">
        <v>95</v>
      </c>
      <c r="AS1416" t="s">
        <v>96</v>
      </c>
      <c r="AT1416" t="s">
        <v>94</v>
      </c>
      <c r="AU1416" t="s">
        <v>94</v>
      </c>
      <c r="AV1416" t="s">
        <v>94</v>
      </c>
      <c r="AW1416" t="s">
        <v>94</v>
      </c>
      <c r="AX1416" t="s">
        <v>94</v>
      </c>
      <c r="AY1416" t="s">
        <v>94</v>
      </c>
      <c r="AZ1416" t="s">
        <v>94</v>
      </c>
      <c r="BA1416" t="s">
        <v>96</v>
      </c>
      <c r="BB1416" t="s">
        <v>96</v>
      </c>
      <c r="BC1416" t="s">
        <v>96</v>
      </c>
      <c r="BD1416" t="s">
        <v>96</v>
      </c>
      <c r="BH1416" t="s">
        <v>341</v>
      </c>
      <c r="BI1416">
        <v>1</v>
      </c>
      <c r="BJ1416" t="s">
        <v>97</v>
      </c>
      <c r="BK1416" t="s">
        <v>138</v>
      </c>
      <c r="BL1416">
        <v>0</v>
      </c>
      <c r="BM1416">
        <v>0</v>
      </c>
      <c r="BN1416">
        <v>0</v>
      </c>
      <c r="BO1416">
        <v>0</v>
      </c>
      <c r="BP1416">
        <v>0</v>
      </c>
      <c r="BQ1416">
        <v>0</v>
      </c>
      <c r="BY1416">
        <v>1556</v>
      </c>
      <c r="CG1416" s="4">
        <v>0</v>
      </c>
      <c r="CH1416" s="4">
        <v>0</v>
      </c>
      <c r="CI1416" s="5">
        <v>0</v>
      </c>
      <c r="CJ1416" s="5">
        <v>0</v>
      </c>
      <c r="CK1416" s="5">
        <v>0</v>
      </c>
      <c r="CL1416" s="5">
        <v>0</v>
      </c>
    </row>
    <row r="1417" spans="1:91" hidden="1" x14ac:dyDescent="0.2">
      <c r="A1417" t="s">
        <v>2306</v>
      </c>
      <c r="B1417" t="s">
        <v>2275</v>
      </c>
      <c r="C1417" t="s">
        <v>1608</v>
      </c>
      <c r="D1417">
        <v>3.5</v>
      </c>
      <c r="E1417" t="s">
        <v>317</v>
      </c>
      <c r="F1417" t="s">
        <v>362</v>
      </c>
      <c r="G1417" t="s">
        <v>357</v>
      </c>
      <c r="H1417" t="s">
        <v>2278</v>
      </c>
      <c r="I1417">
        <v>6.5457000000000001</v>
      </c>
      <c r="J1417">
        <v>0.18679999999999999</v>
      </c>
      <c r="K1417">
        <v>2.7345999999999999E-2</v>
      </c>
      <c r="L1417">
        <v>2016.8</v>
      </c>
      <c r="M1417">
        <v>0.67135</v>
      </c>
      <c r="N1417">
        <v>1.4040999999999999</v>
      </c>
      <c r="O1417">
        <v>1.4067E-2</v>
      </c>
      <c r="P1417">
        <v>1997.2</v>
      </c>
      <c r="Q1417">
        <v>-54.500999999999998</v>
      </c>
      <c r="R1417">
        <v>0.96009</v>
      </c>
      <c r="S1417">
        <v>0.95716999999999997</v>
      </c>
      <c r="T1417">
        <v>0.10735</v>
      </c>
      <c r="U1417">
        <v>4.2146000000000003E-2</v>
      </c>
      <c r="V1417">
        <v>0.87105999999999995</v>
      </c>
      <c r="W1417">
        <v>0.86492000000000002</v>
      </c>
      <c r="X1417">
        <v>0.19295999999999999</v>
      </c>
      <c r="Y1417">
        <v>0.11236</v>
      </c>
      <c r="Z1417">
        <v>0.43676999999999999</v>
      </c>
      <c r="AA1417">
        <v>0.40994999999999998</v>
      </c>
      <c r="AB1417">
        <v>0.40328999999999998</v>
      </c>
      <c r="AC1417">
        <v>0.33365</v>
      </c>
      <c r="AD1417">
        <v>45</v>
      </c>
      <c r="AE1417">
        <v>8</v>
      </c>
      <c r="AF1417">
        <v>1.2237</v>
      </c>
      <c r="AG1417">
        <v>0.83198000000000005</v>
      </c>
      <c r="AH1417">
        <v>0.39174999999999999</v>
      </c>
      <c r="AI1417">
        <v>8</v>
      </c>
      <c r="AJ1417">
        <v>2</v>
      </c>
      <c r="AK1417">
        <v>7</v>
      </c>
      <c r="AL1417">
        <v>1</v>
      </c>
      <c r="AM1417">
        <v>0</v>
      </c>
      <c r="AN1417">
        <v>0</v>
      </c>
      <c r="AO1417">
        <v>0.85270000000000001</v>
      </c>
      <c r="AP1417">
        <v>0</v>
      </c>
      <c r="AQ1417">
        <v>1</v>
      </c>
      <c r="AR1417" t="s">
        <v>95</v>
      </c>
      <c r="AS1417" t="s">
        <v>95</v>
      </c>
      <c r="AT1417" t="s">
        <v>95</v>
      </c>
      <c r="AU1417" t="s">
        <v>95</v>
      </c>
      <c r="AV1417" t="s">
        <v>95</v>
      </c>
      <c r="AW1417" t="s">
        <v>95</v>
      </c>
      <c r="AX1417" t="s">
        <v>95</v>
      </c>
      <c r="AY1417" t="s">
        <v>95</v>
      </c>
      <c r="AZ1417" t="s">
        <v>95</v>
      </c>
      <c r="BA1417" t="s">
        <v>95</v>
      </c>
      <c r="BB1417" t="s">
        <v>95</v>
      </c>
      <c r="BC1417" t="s">
        <v>95</v>
      </c>
      <c r="BD1417" t="s">
        <v>95</v>
      </c>
      <c r="BH1417" t="s">
        <v>189</v>
      </c>
      <c r="BI1417">
        <v>0</v>
      </c>
      <c r="BJ1417" t="s">
        <v>137</v>
      </c>
      <c r="BK1417" t="s">
        <v>180</v>
      </c>
      <c r="BL1417">
        <v>0</v>
      </c>
      <c r="BM1417">
        <v>1</v>
      </c>
      <c r="BN1417">
        <v>0</v>
      </c>
      <c r="BO1417">
        <v>0</v>
      </c>
      <c r="BP1417">
        <v>0</v>
      </c>
      <c r="BQ1417">
        <v>0</v>
      </c>
      <c r="BY1417">
        <v>1557</v>
      </c>
      <c r="CG1417" s="4">
        <v>0</v>
      </c>
      <c r="CH1417" s="4">
        <v>1</v>
      </c>
      <c r="CI1417" s="5">
        <v>0</v>
      </c>
      <c r="CJ1417" s="5">
        <v>0</v>
      </c>
      <c r="CK1417" s="5">
        <v>0</v>
      </c>
      <c r="CL1417" s="5">
        <v>0</v>
      </c>
    </row>
    <row r="1418" spans="1:91" hidden="1" x14ac:dyDescent="0.2">
      <c r="A1418" t="s">
        <v>2307</v>
      </c>
      <c r="B1418" t="s">
        <v>2275</v>
      </c>
      <c r="C1418" t="s">
        <v>1608</v>
      </c>
      <c r="D1418">
        <v>3.5</v>
      </c>
      <c r="E1418" t="s">
        <v>317</v>
      </c>
      <c r="F1418" t="s">
        <v>364</v>
      </c>
      <c r="G1418" t="s">
        <v>360</v>
      </c>
      <c r="H1418" t="s">
        <v>2278</v>
      </c>
      <c r="I1418">
        <v>18.16</v>
      </c>
      <c r="K1418">
        <v>4.7296999999999999E-3</v>
      </c>
      <c r="L1418">
        <v>2017</v>
      </c>
      <c r="M1418">
        <v>0.24198</v>
      </c>
      <c r="N1418">
        <v>1.9615</v>
      </c>
      <c r="Q1418">
        <v>-9.4215</v>
      </c>
      <c r="R1418">
        <v>1</v>
      </c>
      <c r="S1418">
        <v>1</v>
      </c>
      <c r="T1418" s="1">
        <v>6.0816999999999998E-9</v>
      </c>
      <c r="U1418" s="1">
        <v>1.014E-9</v>
      </c>
      <c r="Z1418">
        <v>7.6923000000000005E-2</v>
      </c>
      <c r="AA1418">
        <v>2.4176E-2</v>
      </c>
      <c r="AB1418">
        <v>0.17967</v>
      </c>
      <c r="AC1418">
        <v>7.4678999999999995E-2</v>
      </c>
      <c r="AD1418">
        <v>38</v>
      </c>
      <c r="AE1418">
        <v>1</v>
      </c>
      <c r="AF1418">
        <v>0.59558999999999995</v>
      </c>
      <c r="AG1418">
        <v>0.59558999999999995</v>
      </c>
      <c r="AH1418">
        <v>0</v>
      </c>
      <c r="AI1418">
        <v>1</v>
      </c>
      <c r="AJ1418">
        <v>0</v>
      </c>
      <c r="AK1418">
        <v>0</v>
      </c>
      <c r="AL1418">
        <v>0</v>
      </c>
      <c r="AM1418">
        <v>0</v>
      </c>
      <c r="AP1418">
        <v>0</v>
      </c>
      <c r="AQ1418">
        <v>1</v>
      </c>
      <c r="AR1418" t="s">
        <v>95</v>
      </c>
      <c r="AS1418" t="s">
        <v>96</v>
      </c>
      <c r="AT1418" t="s">
        <v>94</v>
      </c>
      <c r="AU1418" t="s">
        <v>94</v>
      </c>
      <c r="AV1418" t="s">
        <v>94</v>
      </c>
      <c r="AW1418" t="s">
        <v>94</v>
      </c>
      <c r="AX1418" t="s">
        <v>94</v>
      </c>
      <c r="AY1418" t="s">
        <v>94</v>
      </c>
      <c r="AZ1418" t="s">
        <v>94</v>
      </c>
      <c r="BA1418" t="s">
        <v>96</v>
      </c>
      <c r="BB1418" t="s">
        <v>96</v>
      </c>
      <c r="BC1418" t="s">
        <v>96</v>
      </c>
      <c r="BD1418" t="s">
        <v>96</v>
      </c>
      <c r="BH1418" t="s">
        <v>341</v>
      </c>
      <c r="BI1418">
        <v>1</v>
      </c>
      <c r="BJ1418" t="s">
        <v>97</v>
      </c>
      <c r="BK1418" t="s">
        <v>138</v>
      </c>
      <c r="BL1418">
        <v>0</v>
      </c>
      <c r="BM1418">
        <v>0</v>
      </c>
      <c r="BN1418">
        <v>0</v>
      </c>
      <c r="BO1418">
        <v>0</v>
      </c>
      <c r="BP1418">
        <v>0</v>
      </c>
      <c r="BQ1418">
        <v>0</v>
      </c>
      <c r="BY1418">
        <v>1558</v>
      </c>
      <c r="CG1418" s="4">
        <v>0</v>
      </c>
      <c r="CH1418" s="4">
        <v>0</v>
      </c>
      <c r="CI1418" s="5">
        <v>0</v>
      </c>
      <c r="CJ1418" s="5">
        <v>0</v>
      </c>
      <c r="CK1418" s="5">
        <v>0</v>
      </c>
      <c r="CL1418" s="5">
        <v>0</v>
      </c>
    </row>
    <row r="1419" spans="1:91" hidden="1" x14ac:dyDescent="0.2">
      <c r="A1419" t="s">
        <v>2308</v>
      </c>
      <c r="B1419" t="s">
        <v>2275</v>
      </c>
      <c r="C1419" t="s">
        <v>1608</v>
      </c>
      <c r="D1419">
        <v>3.5</v>
      </c>
      <c r="E1419" t="s">
        <v>317</v>
      </c>
      <c r="F1419" t="s">
        <v>366</v>
      </c>
      <c r="G1419" t="s">
        <v>351</v>
      </c>
      <c r="H1419" t="s">
        <v>2278</v>
      </c>
      <c r="I1419">
        <v>0.45399</v>
      </c>
      <c r="J1419">
        <v>0.21667</v>
      </c>
      <c r="K1419">
        <v>2.7799999999999998E-2</v>
      </c>
      <c r="L1419">
        <v>2020</v>
      </c>
      <c r="M1419">
        <v>9.6796000000000006</v>
      </c>
      <c r="N1419">
        <v>2.3839000000000001</v>
      </c>
      <c r="O1419">
        <v>1.0109E-2</v>
      </c>
      <c r="P1419">
        <v>1998.9</v>
      </c>
      <c r="Q1419">
        <v>-55.411000000000001</v>
      </c>
      <c r="R1419">
        <v>0.93593000000000004</v>
      </c>
      <c r="S1419">
        <v>0.93123999999999996</v>
      </c>
      <c r="T1419">
        <v>0.14274999999999999</v>
      </c>
      <c r="U1419">
        <v>6.6128999999999993E-2</v>
      </c>
      <c r="V1419">
        <v>0.90856000000000003</v>
      </c>
      <c r="W1419">
        <v>0.9042</v>
      </c>
      <c r="X1419">
        <v>0.17052999999999999</v>
      </c>
      <c r="Y1419">
        <v>9.6726999999999994E-2</v>
      </c>
      <c r="Z1419">
        <v>0.40987000000000001</v>
      </c>
      <c r="AA1419">
        <v>0.38177</v>
      </c>
      <c r="AB1419">
        <v>0.43320999999999998</v>
      </c>
      <c r="AC1419">
        <v>0.33512999999999998</v>
      </c>
      <c r="AD1419">
        <v>45</v>
      </c>
      <c r="AE1419">
        <v>8</v>
      </c>
      <c r="AF1419">
        <v>0.83896000000000004</v>
      </c>
      <c r="AG1419">
        <v>0.41948000000000002</v>
      </c>
      <c r="AH1419">
        <v>0.41948000000000002</v>
      </c>
      <c r="AI1419">
        <v>8</v>
      </c>
      <c r="AJ1419">
        <v>2</v>
      </c>
      <c r="AK1419">
        <v>7</v>
      </c>
      <c r="AL1419">
        <v>1</v>
      </c>
      <c r="AM1419">
        <v>0</v>
      </c>
      <c r="AN1419">
        <v>0</v>
      </c>
      <c r="AO1419">
        <v>0.82352999999999998</v>
      </c>
      <c r="AP1419">
        <v>0</v>
      </c>
      <c r="AQ1419">
        <v>1</v>
      </c>
      <c r="AR1419" t="s">
        <v>95</v>
      </c>
      <c r="AS1419" t="s">
        <v>95</v>
      </c>
      <c r="AT1419" t="s">
        <v>95</v>
      </c>
      <c r="AU1419" t="s">
        <v>95</v>
      </c>
      <c r="AV1419" t="s">
        <v>95</v>
      </c>
      <c r="AW1419" t="s">
        <v>95</v>
      </c>
      <c r="AX1419" t="s">
        <v>95</v>
      </c>
      <c r="AY1419" t="s">
        <v>95</v>
      </c>
      <c r="AZ1419" t="s">
        <v>95</v>
      </c>
      <c r="BA1419" t="s">
        <v>95</v>
      </c>
      <c r="BB1419" t="s">
        <v>95</v>
      </c>
      <c r="BC1419" t="s">
        <v>95</v>
      </c>
      <c r="BD1419" t="s">
        <v>95</v>
      </c>
      <c r="BH1419" t="s">
        <v>189</v>
      </c>
      <c r="BI1419">
        <v>0</v>
      </c>
      <c r="BJ1419" t="s">
        <v>137</v>
      </c>
      <c r="BK1419" t="s">
        <v>180</v>
      </c>
      <c r="BL1419">
        <v>0</v>
      </c>
      <c r="BM1419">
        <v>1</v>
      </c>
      <c r="BN1419">
        <v>0</v>
      </c>
      <c r="BO1419">
        <v>0</v>
      </c>
      <c r="BP1419">
        <v>0</v>
      </c>
      <c r="BQ1419">
        <v>0</v>
      </c>
      <c r="BY1419">
        <v>1559</v>
      </c>
      <c r="CG1419" s="4">
        <v>0</v>
      </c>
      <c r="CH1419" s="4">
        <v>1</v>
      </c>
      <c r="CI1419" s="5">
        <v>0</v>
      </c>
      <c r="CJ1419" s="5">
        <v>0</v>
      </c>
      <c r="CK1419" s="5">
        <v>0</v>
      </c>
      <c r="CL1419" s="5">
        <v>0</v>
      </c>
    </row>
    <row r="1420" spans="1:91" hidden="1" x14ac:dyDescent="0.2">
      <c r="A1420" t="s">
        <v>2309</v>
      </c>
      <c r="B1420" t="s">
        <v>2275</v>
      </c>
      <c r="C1420" t="s">
        <v>1608</v>
      </c>
      <c r="D1420">
        <v>3.5</v>
      </c>
      <c r="E1420" t="s">
        <v>317</v>
      </c>
      <c r="F1420" t="s">
        <v>368</v>
      </c>
      <c r="G1420" t="s">
        <v>354</v>
      </c>
      <c r="H1420" t="s">
        <v>2278</v>
      </c>
      <c r="I1420">
        <v>18.106999999999999</v>
      </c>
      <c r="K1420">
        <v>4.0486000000000003E-3</v>
      </c>
      <c r="L1420">
        <v>2017</v>
      </c>
      <c r="M1420">
        <v>0.24268999999999999</v>
      </c>
      <c r="N1420">
        <v>1.7327999999999999</v>
      </c>
      <c r="Q1420">
        <v>-8.0648</v>
      </c>
      <c r="R1420">
        <v>1</v>
      </c>
      <c r="S1420">
        <v>1</v>
      </c>
      <c r="T1420" s="1">
        <v>5.2517999999999996E-9</v>
      </c>
      <c r="U1420" s="1">
        <v>8.7659999999999995E-10</v>
      </c>
      <c r="Z1420">
        <v>7.6923000000000005E-2</v>
      </c>
      <c r="AA1420">
        <v>2.4176E-2</v>
      </c>
      <c r="AB1420">
        <v>0.15379000000000001</v>
      </c>
      <c r="AC1420">
        <v>6.3924999999999996E-2</v>
      </c>
      <c r="AD1420">
        <v>38</v>
      </c>
      <c r="AE1420">
        <v>1</v>
      </c>
      <c r="AF1420">
        <v>0.57711000000000001</v>
      </c>
      <c r="AG1420">
        <v>0.57711000000000001</v>
      </c>
      <c r="AH1420">
        <v>0</v>
      </c>
      <c r="AI1420">
        <v>1</v>
      </c>
      <c r="AJ1420">
        <v>0</v>
      </c>
      <c r="AK1420">
        <v>0</v>
      </c>
      <c r="AL1420">
        <v>0</v>
      </c>
      <c r="AM1420">
        <v>0</v>
      </c>
      <c r="AP1420">
        <v>1</v>
      </c>
      <c r="AQ1420">
        <v>1</v>
      </c>
      <c r="AR1420" t="s">
        <v>95</v>
      </c>
      <c r="AS1420" t="s">
        <v>96</v>
      </c>
      <c r="AT1420" t="s">
        <v>94</v>
      </c>
      <c r="AU1420" t="s">
        <v>94</v>
      </c>
      <c r="AV1420" t="s">
        <v>94</v>
      </c>
      <c r="AW1420" t="s">
        <v>94</v>
      </c>
      <c r="AX1420" t="s">
        <v>94</v>
      </c>
      <c r="AY1420" t="s">
        <v>94</v>
      </c>
      <c r="AZ1420" t="s">
        <v>94</v>
      </c>
      <c r="BA1420" t="s">
        <v>96</v>
      </c>
      <c r="BB1420" t="s">
        <v>96</v>
      </c>
      <c r="BC1420" t="s">
        <v>96</v>
      </c>
      <c r="BD1420" t="s">
        <v>96</v>
      </c>
      <c r="BH1420" t="s">
        <v>341</v>
      </c>
      <c r="BI1420">
        <v>1</v>
      </c>
      <c r="BJ1420" t="s">
        <v>97</v>
      </c>
      <c r="BK1420" t="s">
        <v>138</v>
      </c>
      <c r="BL1420">
        <v>0</v>
      </c>
      <c r="BM1420">
        <v>0</v>
      </c>
      <c r="BN1420">
        <v>0</v>
      </c>
      <c r="BO1420">
        <v>0</v>
      </c>
      <c r="BP1420">
        <v>0</v>
      </c>
      <c r="BQ1420">
        <v>0</v>
      </c>
      <c r="BY1420">
        <v>1560</v>
      </c>
      <c r="CG1420" s="4">
        <v>0</v>
      </c>
      <c r="CH1420" s="4">
        <v>0</v>
      </c>
      <c r="CI1420" s="5">
        <v>0</v>
      </c>
      <c r="CJ1420" s="5">
        <v>0</v>
      </c>
      <c r="CK1420" s="5">
        <v>0</v>
      </c>
      <c r="CL1420" s="5">
        <v>0</v>
      </c>
    </row>
    <row r="1421" spans="1:91" hidden="1" x14ac:dyDescent="0.2">
      <c r="A1421" t="s">
        <v>2310</v>
      </c>
      <c r="B1421" t="s">
        <v>2275</v>
      </c>
      <c r="C1421" t="s">
        <v>881</v>
      </c>
      <c r="D1421">
        <v>1.1000000000000001</v>
      </c>
      <c r="E1421" t="s">
        <v>90</v>
      </c>
      <c r="F1421" t="s">
        <v>2311</v>
      </c>
      <c r="G1421" t="s">
        <v>2312</v>
      </c>
      <c r="H1421" t="s">
        <v>2278</v>
      </c>
      <c r="I1421">
        <v>0.29081000000000001</v>
      </c>
      <c r="J1421">
        <v>1.7570000000000001E-3</v>
      </c>
      <c r="K1421">
        <v>8.1817999999999995E-3</v>
      </c>
      <c r="L1421">
        <v>2017.6</v>
      </c>
      <c r="M1421">
        <v>15.111000000000001</v>
      </c>
      <c r="N1421">
        <v>0.13247</v>
      </c>
      <c r="O1421">
        <v>1555.1</v>
      </c>
      <c r="P1421" s="1">
        <v>157510</v>
      </c>
      <c r="Q1421">
        <v>-16.440999999999999</v>
      </c>
      <c r="R1421">
        <v>0.59311000000000003</v>
      </c>
      <c r="S1421">
        <v>0.38966000000000001</v>
      </c>
      <c r="T1421">
        <v>1.9820999999999998E-2</v>
      </c>
      <c r="U1421">
        <v>1.6733000000000001E-2</v>
      </c>
      <c r="V1421">
        <v>-5.702</v>
      </c>
      <c r="W1421">
        <v>-7.6169000000000002</v>
      </c>
      <c r="X1421">
        <v>8.0444000000000002E-2</v>
      </c>
      <c r="Y1421">
        <v>7.4200000000000002E-2</v>
      </c>
      <c r="Z1421">
        <v>0.57196999999999998</v>
      </c>
      <c r="AA1421">
        <v>0.44968000000000002</v>
      </c>
      <c r="AB1421">
        <v>2.0329E-2</v>
      </c>
      <c r="AC1421">
        <v>1.6785000000000001E-2</v>
      </c>
      <c r="AD1421">
        <v>10</v>
      </c>
      <c r="AE1421">
        <v>10</v>
      </c>
      <c r="AF1421">
        <v>0.9889</v>
      </c>
      <c r="AG1421">
        <v>0.36235000000000001</v>
      </c>
      <c r="AH1421">
        <v>0.62656000000000001</v>
      </c>
      <c r="AI1421">
        <v>10</v>
      </c>
      <c r="AJ1421">
        <v>2</v>
      </c>
      <c r="AK1421">
        <v>9</v>
      </c>
      <c r="AL1421">
        <v>1</v>
      </c>
      <c r="AM1421">
        <v>0</v>
      </c>
      <c r="AN1421">
        <v>1</v>
      </c>
      <c r="AO1421">
        <v>0.87792000000000003</v>
      </c>
      <c r="AP1421">
        <v>1</v>
      </c>
      <c r="AQ1421">
        <v>1</v>
      </c>
      <c r="AR1421" t="s">
        <v>94</v>
      </c>
      <c r="AS1421" t="s">
        <v>95</v>
      </c>
      <c r="AT1421" t="s">
        <v>95</v>
      </c>
      <c r="AU1421" t="s">
        <v>95</v>
      </c>
      <c r="AV1421" t="s">
        <v>95</v>
      </c>
      <c r="AW1421" t="s">
        <v>95</v>
      </c>
      <c r="AX1421" t="s">
        <v>95</v>
      </c>
      <c r="AY1421" t="s">
        <v>95</v>
      </c>
      <c r="AZ1421" t="s">
        <v>95</v>
      </c>
      <c r="BA1421" t="s">
        <v>94</v>
      </c>
      <c r="BB1421" t="s">
        <v>95</v>
      </c>
      <c r="BC1421" t="s">
        <v>94</v>
      </c>
      <c r="BD1421" t="s">
        <v>95</v>
      </c>
      <c r="BI1421">
        <v>0</v>
      </c>
      <c r="BJ1421" t="s">
        <v>133</v>
      </c>
      <c r="BK1421" t="s">
        <v>501</v>
      </c>
      <c r="BL1421">
        <v>1</v>
      </c>
      <c r="BM1421">
        <v>1</v>
      </c>
      <c r="BN1421">
        <v>0</v>
      </c>
      <c r="BO1421">
        <v>0</v>
      </c>
      <c r="BP1421">
        <v>0</v>
      </c>
      <c r="BQ1421">
        <v>0</v>
      </c>
      <c r="BY1421">
        <v>1561</v>
      </c>
      <c r="CG1421" s="4">
        <v>0</v>
      </c>
      <c r="CH1421" s="4">
        <v>1</v>
      </c>
      <c r="CI1421" s="5">
        <v>0</v>
      </c>
      <c r="CJ1421" s="5">
        <v>0</v>
      </c>
      <c r="CK1421" s="5">
        <v>0</v>
      </c>
      <c r="CL1421" s="5">
        <v>0</v>
      </c>
    </row>
    <row r="1422" spans="1:91" hidden="1" x14ac:dyDescent="0.2">
      <c r="A1422" t="s">
        <v>2313</v>
      </c>
      <c r="B1422" t="s">
        <v>2275</v>
      </c>
      <c r="C1422" t="s">
        <v>881</v>
      </c>
      <c r="D1422">
        <v>1.1000000000000001</v>
      </c>
      <c r="E1422" t="s">
        <v>90</v>
      </c>
      <c r="F1422" t="s">
        <v>2314</v>
      </c>
      <c r="G1422" t="s">
        <v>2315</v>
      </c>
      <c r="H1422" t="s">
        <v>2278</v>
      </c>
      <c r="I1422">
        <v>2.4076E-2</v>
      </c>
      <c r="J1422">
        <v>1.1076E-3</v>
      </c>
      <c r="K1422">
        <v>1.1999999999999999E-3</v>
      </c>
      <c r="L1422">
        <v>2371</v>
      </c>
      <c r="M1422">
        <v>182.52</v>
      </c>
      <c r="N1422">
        <v>255.92</v>
      </c>
      <c r="O1422">
        <v>1555.3</v>
      </c>
      <c r="P1422" s="1">
        <v>157480</v>
      </c>
      <c r="Q1422">
        <v>-2.3694999999999999</v>
      </c>
      <c r="R1422">
        <v>0.86734</v>
      </c>
      <c r="S1422">
        <v>0.66835999999999995</v>
      </c>
      <c r="T1422">
        <v>8.0531999999999999E-4</v>
      </c>
      <c r="U1422">
        <v>6.0981000000000002E-4</v>
      </c>
      <c r="V1422">
        <v>-518.20000000000005</v>
      </c>
      <c r="W1422">
        <v>-864.34</v>
      </c>
      <c r="X1422">
        <v>5.0382000000000003E-2</v>
      </c>
      <c r="Y1422">
        <v>5.0333000000000003E-2</v>
      </c>
      <c r="Z1422">
        <v>0.85909000000000002</v>
      </c>
      <c r="AA1422">
        <v>0.76515</v>
      </c>
      <c r="AB1422">
        <v>8.2998999999999996E-4</v>
      </c>
      <c r="AC1422">
        <v>6.2222000000000004E-4</v>
      </c>
      <c r="AD1422">
        <v>6</v>
      </c>
      <c r="AE1422">
        <v>6</v>
      </c>
      <c r="AF1422">
        <v>2.1100000000000001E-4</v>
      </c>
      <c r="AG1422">
        <v>1.8756E-4</v>
      </c>
      <c r="AH1422" s="1">
        <v>2.3445E-5</v>
      </c>
      <c r="AI1422">
        <v>6</v>
      </c>
      <c r="AJ1422">
        <v>0</v>
      </c>
      <c r="AK1422">
        <v>5</v>
      </c>
      <c r="AL1422">
        <v>0</v>
      </c>
      <c r="AM1422">
        <v>0</v>
      </c>
      <c r="AN1422">
        <v>0</v>
      </c>
      <c r="AO1422">
        <v>0.82809999999999995</v>
      </c>
      <c r="AP1422">
        <v>1</v>
      </c>
      <c r="AQ1422">
        <v>1</v>
      </c>
      <c r="AR1422" t="s">
        <v>95</v>
      </c>
      <c r="AS1422" t="s">
        <v>95</v>
      </c>
      <c r="AT1422" t="s">
        <v>95</v>
      </c>
      <c r="AU1422" t="s">
        <v>95</v>
      </c>
      <c r="AV1422" t="s">
        <v>95</v>
      </c>
      <c r="AW1422" t="s">
        <v>95</v>
      </c>
      <c r="AX1422" t="s">
        <v>95</v>
      </c>
      <c r="AY1422" t="s">
        <v>94</v>
      </c>
      <c r="AZ1422" t="s">
        <v>95</v>
      </c>
      <c r="BA1422" t="s">
        <v>94</v>
      </c>
      <c r="BB1422" t="s">
        <v>95</v>
      </c>
      <c r="BC1422" t="s">
        <v>94</v>
      </c>
      <c r="BD1422" t="s">
        <v>95</v>
      </c>
      <c r="BI1422">
        <v>0</v>
      </c>
      <c r="BJ1422" t="s">
        <v>108</v>
      </c>
      <c r="BK1422" t="s">
        <v>138</v>
      </c>
      <c r="BL1422">
        <v>1</v>
      </c>
      <c r="BM1422">
        <v>1</v>
      </c>
      <c r="BN1422">
        <v>0</v>
      </c>
      <c r="BO1422">
        <v>1</v>
      </c>
      <c r="BP1422">
        <v>0</v>
      </c>
      <c r="BQ1422">
        <v>0</v>
      </c>
      <c r="BY1422">
        <v>1562</v>
      </c>
      <c r="CG1422" s="4">
        <v>1</v>
      </c>
      <c r="CH1422" s="4">
        <v>1</v>
      </c>
      <c r="CI1422" s="5">
        <v>0</v>
      </c>
      <c r="CJ1422" s="5">
        <v>1</v>
      </c>
      <c r="CK1422" s="5">
        <v>0</v>
      </c>
      <c r="CL1422" s="5">
        <v>0</v>
      </c>
      <c r="CM1422" s="12" t="s">
        <v>3471</v>
      </c>
    </row>
    <row r="1423" spans="1:91" hidden="1" x14ac:dyDescent="0.2">
      <c r="A1423" t="s">
        <v>2316</v>
      </c>
      <c r="B1423" t="s">
        <v>2275</v>
      </c>
      <c r="C1423" t="s">
        <v>881</v>
      </c>
      <c r="D1423">
        <v>1.1000000000000001</v>
      </c>
      <c r="E1423" t="s">
        <v>90</v>
      </c>
      <c r="F1423" t="s">
        <v>2283</v>
      </c>
      <c r="G1423" t="s">
        <v>107</v>
      </c>
      <c r="H1423" t="s">
        <v>2278</v>
      </c>
      <c r="I1423">
        <v>0.29081000000000001</v>
      </c>
      <c r="J1423">
        <v>1.7570000000000001E-3</v>
      </c>
      <c r="K1423">
        <v>8.1817999999999995E-3</v>
      </c>
      <c r="L1423">
        <v>2017.6</v>
      </c>
      <c r="M1423">
        <v>15.111000000000001</v>
      </c>
      <c r="N1423">
        <v>0.13247</v>
      </c>
      <c r="O1423">
        <v>1555.1</v>
      </c>
      <c r="P1423" s="1">
        <v>157510</v>
      </c>
      <c r="Q1423">
        <v>-16.440999999999999</v>
      </c>
      <c r="R1423">
        <v>0.59311000000000003</v>
      </c>
      <c r="S1423">
        <v>0.38966000000000001</v>
      </c>
      <c r="T1423">
        <v>1.9820999999999998E-2</v>
      </c>
      <c r="U1423">
        <v>1.6733000000000001E-2</v>
      </c>
      <c r="V1423">
        <v>-5.702</v>
      </c>
      <c r="W1423">
        <v>-7.6169000000000002</v>
      </c>
      <c r="X1423">
        <v>8.0444000000000002E-2</v>
      </c>
      <c r="Y1423">
        <v>7.4200000000000002E-2</v>
      </c>
      <c r="Z1423">
        <v>0.57196999999999998</v>
      </c>
      <c r="AA1423">
        <v>0.44968000000000002</v>
      </c>
      <c r="AB1423">
        <v>2.0329E-2</v>
      </c>
      <c r="AC1423">
        <v>1.6785000000000001E-2</v>
      </c>
      <c r="AD1423">
        <v>10</v>
      </c>
      <c r="AE1423">
        <v>10</v>
      </c>
      <c r="AF1423">
        <v>0.9889</v>
      </c>
      <c r="AG1423">
        <v>0.36235000000000001</v>
      </c>
      <c r="AH1423">
        <v>0.62656000000000001</v>
      </c>
      <c r="AI1423">
        <v>10</v>
      </c>
      <c r="AJ1423">
        <v>2</v>
      </c>
      <c r="AK1423">
        <v>9</v>
      </c>
      <c r="AL1423">
        <v>1</v>
      </c>
      <c r="AM1423">
        <v>0</v>
      </c>
      <c r="AN1423">
        <v>1</v>
      </c>
      <c r="AO1423">
        <v>0.87792000000000003</v>
      </c>
      <c r="AP1423">
        <v>1</v>
      </c>
      <c r="AQ1423">
        <v>1</v>
      </c>
      <c r="AR1423" t="s">
        <v>94</v>
      </c>
      <c r="AS1423" t="s">
        <v>95</v>
      </c>
      <c r="AT1423" t="s">
        <v>95</v>
      </c>
      <c r="AU1423" t="s">
        <v>95</v>
      </c>
      <c r="AV1423" t="s">
        <v>95</v>
      </c>
      <c r="AW1423" t="s">
        <v>95</v>
      </c>
      <c r="AX1423" t="s">
        <v>95</v>
      </c>
      <c r="AY1423" t="s">
        <v>95</v>
      </c>
      <c r="AZ1423" t="s">
        <v>95</v>
      </c>
      <c r="BA1423" t="s">
        <v>94</v>
      </c>
      <c r="BB1423" t="s">
        <v>95</v>
      </c>
      <c r="BC1423" t="s">
        <v>94</v>
      </c>
      <c r="BD1423" t="s">
        <v>95</v>
      </c>
      <c r="BH1423" t="s">
        <v>2284</v>
      </c>
      <c r="BI1423">
        <v>0</v>
      </c>
      <c r="BK1423" t="s">
        <v>109</v>
      </c>
      <c r="BL1423">
        <v>1</v>
      </c>
      <c r="BM1423">
        <v>1</v>
      </c>
      <c r="BN1423">
        <v>0</v>
      </c>
      <c r="BO1423">
        <v>0</v>
      </c>
      <c r="BP1423">
        <v>0</v>
      </c>
      <c r="BQ1423">
        <v>0</v>
      </c>
      <c r="BY1423">
        <v>1563</v>
      </c>
      <c r="CG1423" s="4">
        <v>0</v>
      </c>
      <c r="CH1423" s="4">
        <v>1</v>
      </c>
      <c r="CI1423" s="5">
        <v>0</v>
      </c>
      <c r="CJ1423" s="5">
        <v>0</v>
      </c>
      <c r="CK1423" s="5">
        <v>0</v>
      </c>
      <c r="CL1423" s="5">
        <v>0</v>
      </c>
      <c r="CM1423" s="12" t="s">
        <v>3472</v>
      </c>
    </row>
    <row r="1424" spans="1:91" hidden="1" x14ac:dyDescent="0.2">
      <c r="A1424" t="s">
        <v>2317</v>
      </c>
      <c r="B1424" t="s">
        <v>2275</v>
      </c>
      <c r="C1424" t="s">
        <v>881</v>
      </c>
      <c r="D1424">
        <v>3.2</v>
      </c>
      <c r="E1424" t="s">
        <v>120</v>
      </c>
      <c r="F1424" t="s">
        <v>2318</v>
      </c>
      <c r="G1424" t="s">
        <v>2319</v>
      </c>
      <c r="H1424" t="s">
        <v>2278</v>
      </c>
      <c r="I1424">
        <v>0.56215000000000004</v>
      </c>
      <c r="J1424">
        <v>1.5011E-3</v>
      </c>
      <c r="K1424">
        <v>5.4000000000000003E-3</v>
      </c>
      <c r="L1424">
        <v>2017.1</v>
      </c>
      <c r="M1424">
        <v>7.8171999999999997</v>
      </c>
      <c r="N1424">
        <v>5.8172000000000001E-2</v>
      </c>
      <c r="O1424">
        <v>1555.2</v>
      </c>
      <c r="P1424" s="1">
        <v>157500</v>
      </c>
      <c r="Q1424">
        <v>-10.863</v>
      </c>
      <c r="R1424">
        <v>0.61499999999999999</v>
      </c>
      <c r="S1424">
        <v>0.38400000000000001</v>
      </c>
      <c r="T1424">
        <v>1.1579000000000001E-2</v>
      </c>
      <c r="U1424">
        <v>1.0050999999999999E-2</v>
      </c>
      <c r="V1424">
        <v>-3.4287999999999998</v>
      </c>
      <c r="W1424">
        <v>-4.9051</v>
      </c>
      <c r="X1424">
        <v>3.9273000000000002E-2</v>
      </c>
      <c r="Y1424">
        <v>3.4556000000000003E-2</v>
      </c>
      <c r="Z1424">
        <v>0.55822000000000005</v>
      </c>
      <c r="AA1424">
        <v>0.41097</v>
      </c>
      <c r="AB1424">
        <v>1.2404E-2</v>
      </c>
      <c r="AC1424">
        <v>1.0137999999999999E-2</v>
      </c>
      <c r="AD1424">
        <v>9</v>
      </c>
      <c r="AE1424">
        <v>9</v>
      </c>
      <c r="AF1424">
        <v>1.1860999999999999</v>
      </c>
      <c r="AG1424">
        <v>0.29224</v>
      </c>
      <c r="AH1424">
        <v>0.89390000000000003</v>
      </c>
      <c r="AI1424">
        <v>9</v>
      </c>
      <c r="AJ1424">
        <v>2</v>
      </c>
      <c r="AK1424">
        <v>6</v>
      </c>
      <c r="AL1424">
        <v>1</v>
      </c>
      <c r="AM1424">
        <v>1</v>
      </c>
      <c r="AN1424">
        <v>1</v>
      </c>
      <c r="AO1424">
        <v>0.86204000000000003</v>
      </c>
      <c r="AP1424">
        <v>1</v>
      </c>
      <c r="AQ1424">
        <v>1</v>
      </c>
      <c r="AR1424" t="s">
        <v>94</v>
      </c>
      <c r="AS1424" t="s">
        <v>95</v>
      </c>
      <c r="AT1424" t="s">
        <v>95</v>
      </c>
      <c r="AU1424" t="s">
        <v>95</v>
      </c>
      <c r="AV1424" t="s">
        <v>95</v>
      </c>
      <c r="AW1424" t="s">
        <v>95</v>
      </c>
      <c r="AX1424" t="s">
        <v>95</v>
      </c>
      <c r="AY1424" t="s">
        <v>95</v>
      </c>
      <c r="AZ1424" t="s">
        <v>95</v>
      </c>
      <c r="BA1424" t="s">
        <v>94</v>
      </c>
      <c r="BB1424" t="s">
        <v>95</v>
      </c>
      <c r="BC1424" t="s">
        <v>94</v>
      </c>
      <c r="BD1424" t="s">
        <v>95</v>
      </c>
      <c r="BH1424" t="s">
        <v>2288</v>
      </c>
      <c r="BI1424">
        <v>0</v>
      </c>
      <c r="BL1424">
        <v>0</v>
      </c>
      <c r="BM1424">
        <v>1</v>
      </c>
      <c r="BN1424">
        <v>0</v>
      </c>
      <c r="BO1424">
        <v>0</v>
      </c>
      <c r="BP1424">
        <v>0</v>
      </c>
      <c r="BQ1424">
        <v>0</v>
      </c>
      <c r="BY1424">
        <v>1564</v>
      </c>
      <c r="CG1424" s="4">
        <v>0</v>
      </c>
      <c r="CH1424" s="4">
        <v>1</v>
      </c>
      <c r="CI1424" s="5">
        <v>0</v>
      </c>
      <c r="CJ1424" s="5">
        <v>0</v>
      </c>
      <c r="CK1424" s="5">
        <v>0</v>
      </c>
      <c r="CL1424" s="5">
        <v>0</v>
      </c>
    </row>
    <row r="1425" spans="1:90" hidden="1" x14ac:dyDescent="0.2">
      <c r="A1425" t="s">
        <v>2320</v>
      </c>
      <c r="B1425" t="s">
        <v>2275</v>
      </c>
      <c r="C1425" t="s">
        <v>881</v>
      </c>
      <c r="D1425">
        <v>3.2</v>
      </c>
      <c r="E1425" t="s">
        <v>120</v>
      </c>
      <c r="F1425" t="s">
        <v>2321</v>
      </c>
      <c r="G1425" t="s">
        <v>2319</v>
      </c>
      <c r="H1425" t="s">
        <v>2278</v>
      </c>
      <c r="I1425">
        <v>0.32617000000000002</v>
      </c>
      <c r="K1425">
        <v>9.0060999999999995E-3</v>
      </c>
      <c r="L1425">
        <v>2018.1</v>
      </c>
      <c r="M1425">
        <v>13.473000000000001</v>
      </c>
      <c r="N1425">
        <v>0.13317000000000001</v>
      </c>
      <c r="Q1425">
        <v>-18.108000000000001</v>
      </c>
      <c r="R1425">
        <v>0.63212000000000002</v>
      </c>
      <c r="S1425">
        <v>0.44817000000000001</v>
      </c>
      <c r="T1425">
        <v>2.0157000000000001E-2</v>
      </c>
      <c r="U1425">
        <v>1.6905E-2</v>
      </c>
      <c r="Z1425">
        <v>0.60589000000000004</v>
      </c>
      <c r="AA1425">
        <v>0.49329000000000001</v>
      </c>
      <c r="AB1425">
        <v>2.0863E-2</v>
      </c>
      <c r="AC1425">
        <v>1.7205000000000002E-2</v>
      </c>
      <c r="AD1425">
        <v>10</v>
      </c>
      <c r="AE1425">
        <v>10</v>
      </c>
      <c r="AF1425">
        <v>0.99124000000000001</v>
      </c>
      <c r="AG1425">
        <v>0.32290999999999997</v>
      </c>
      <c r="AH1425">
        <v>0.66834000000000005</v>
      </c>
      <c r="AI1425">
        <v>10</v>
      </c>
      <c r="AJ1425">
        <v>2</v>
      </c>
      <c r="AK1425">
        <v>9</v>
      </c>
      <c r="AL1425">
        <v>1</v>
      </c>
      <c r="AM1425">
        <v>0</v>
      </c>
      <c r="AN1425">
        <v>1</v>
      </c>
      <c r="AO1425">
        <v>0.87153000000000003</v>
      </c>
      <c r="AP1425">
        <v>1</v>
      </c>
      <c r="AQ1425">
        <v>1</v>
      </c>
      <c r="AR1425" t="s">
        <v>94</v>
      </c>
      <c r="AS1425" t="s">
        <v>95</v>
      </c>
      <c r="AT1425" t="s">
        <v>95</v>
      </c>
      <c r="AU1425" t="s">
        <v>95</v>
      </c>
      <c r="AV1425" t="s">
        <v>95</v>
      </c>
      <c r="AW1425" t="s">
        <v>95</v>
      </c>
      <c r="AX1425" t="s">
        <v>95</v>
      </c>
      <c r="AY1425" t="s">
        <v>95</v>
      </c>
      <c r="AZ1425" t="s">
        <v>95</v>
      </c>
      <c r="BA1425" t="s">
        <v>94</v>
      </c>
      <c r="BB1425" t="s">
        <v>95</v>
      </c>
      <c r="BC1425" t="s">
        <v>94</v>
      </c>
      <c r="BD1425" t="s">
        <v>95</v>
      </c>
      <c r="BH1425" t="s">
        <v>2288</v>
      </c>
      <c r="BI1425">
        <v>0</v>
      </c>
      <c r="BL1425">
        <v>0</v>
      </c>
      <c r="BM1425">
        <v>1</v>
      </c>
      <c r="BN1425">
        <v>0</v>
      </c>
      <c r="BO1425">
        <v>0</v>
      </c>
      <c r="BP1425">
        <v>0</v>
      </c>
      <c r="BQ1425">
        <v>0</v>
      </c>
      <c r="BY1425">
        <v>1565</v>
      </c>
      <c r="CG1425" s="4">
        <v>0</v>
      </c>
      <c r="CH1425" s="4">
        <v>1</v>
      </c>
      <c r="CI1425" s="5">
        <v>0</v>
      </c>
      <c r="CJ1425" s="5">
        <v>0</v>
      </c>
      <c r="CK1425" s="5">
        <v>0</v>
      </c>
      <c r="CL1425" s="5">
        <v>0</v>
      </c>
    </row>
    <row r="1426" spans="1:90" hidden="1" x14ac:dyDescent="0.2">
      <c r="A1426" t="s">
        <v>2322</v>
      </c>
      <c r="B1426" t="s">
        <v>2275</v>
      </c>
      <c r="C1426" t="s">
        <v>881</v>
      </c>
      <c r="D1426">
        <v>3.2</v>
      </c>
      <c r="E1426" t="s">
        <v>120</v>
      </c>
      <c r="F1426" t="s">
        <v>2323</v>
      </c>
      <c r="G1426" t="s">
        <v>2319</v>
      </c>
      <c r="H1426" t="s">
        <v>2278</v>
      </c>
      <c r="I1426">
        <v>0.20476</v>
      </c>
      <c r="J1426">
        <v>1.5374E-3</v>
      </c>
      <c r="K1426">
        <v>5.8424000000000002E-3</v>
      </c>
      <c r="L1426">
        <v>2015.4</v>
      </c>
      <c r="M1426">
        <v>21.460999999999999</v>
      </c>
      <c r="N1426">
        <v>0.13420000000000001</v>
      </c>
      <c r="O1426">
        <v>1555.2</v>
      </c>
      <c r="P1426" s="1">
        <v>157500</v>
      </c>
      <c r="Q1426">
        <v>-11.707000000000001</v>
      </c>
      <c r="R1426">
        <v>0.51571999999999996</v>
      </c>
      <c r="S1426">
        <v>0.27357999999999999</v>
      </c>
      <c r="T1426">
        <v>1.6462000000000001E-2</v>
      </c>
      <c r="U1426">
        <v>1.3950000000000001E-2</v>
      </c>
      <c r="V1426">
        <v>-13.279</v>
      </c>
      <c r="W1426">
        <v>-17.359000000000002</v>
      </c>
      <c r="X1426">
        <v>8.9386999999999994E-2</v>
      </c>
      <c r="Y1426">
        <v>8.6199999999999999E-2</v>
      </c>
      <c r="Z1426">
        <v>0.50326000000000004</v>
      </c>
      <c r="AA1426">
        <v>0.36133999999999999</v>
      </c>
      <c r="AB1426">
        <v>1.6671999999999999E-2</v>
      </c>
      <c r="AC1426">
        <v>1.3714E-2</v>
      </c>
      <c r="AD1426">
        <v>10</v>
      </c>
      <c r="AE1426">
        <v>10</v>
      </c>
      <c r="AF1426">
        <v>0.96874000000000005</v>
      </c>
      <c r="AG1426">
        <v>0.48437000000000002</v>
      </c>
      <c r="AH1426">
        <v>0.48437000000000002</v>
      </c>
      <c r="AI1426">
        <v>10</v>
      </c>
      <c r="AJ1426">
        <v>2</v>
      </c>
      <c r="AK1426">
        <v>7</v>
      </c>
      <c r="AL1426">
        <v>1</v>
      </c>
      <c r="AM1426">
        <v>1</v>
      </c>
      <c r="AN1426">
        <v>0</v>
      </c>
      <c r="AO1426">
        <v>0.89439000000000002</v>
      </c>
      <c r="AP1426">
        <v>1</v>
      </c>
      <c r="AQ1426">
        <v>1</v>
      </c>
      <c r="AR1426" t="s">
        <v>94</v>
      </c>
      <c r="AS1426" t="s">
        <v>95</v>
      </c>
      <c r="AT1426" t="s">
        <v>95</v>
      </c>
      <c r="AU1426" t="s">
        <v>95</v>
      </c>
      <c r="AV1426" t="s">
        <v>95</v>
      </c>
      <c r="AW1426" t="s">
        <v>95</v>
      </c>
      <c r="AX1426" t="s">
        <v>95</v>
      </c>
      <c r="AY1426" t="s">
        <v>95</v>
      </c>
      <c r="AZ1426" t="s">
        <v>95</v>
      </c>
      <c r="BA1426" t="s">
        <v>94</v>
      </c>
      <c r="BB1426" t="s">
        <v>95</v>
      </c>
      <c r="BC1426" t="s">
        <v>96</v>
      </c>
      <c r="BD1426" t="s">
        <v>95</v>
      </c>
      <c r="BH1426" t="s">
        <v>2288</v>
      </c>
      <c r="BI1426">
        <v>0</v>
      </c>
      <c r="BL1426">
        <v>0</v>
      </c>
      <c r="BM1426">
        <v>1</v>
      </c>
      <c r="BN1426">
        <v>0</v>
      </c>
      <c r="BO1426">
        <v>0</v>
      </c>
      <c r="BP1426">
        <v>0</v>
      </c>
      <c r="BQ1426">
        <v>0</v>
      </c>
      <c r="BY1426">
        <v>1566</v>
      </c>
      <c r="CG1426" s="4">
        <v>0</v>
      </c>
      <c r="CH1426" s="4">
        <v>1</v>
      </c>
      <c r="CI1426" s="5">
        <v>0</v>
      </c>
      <c r="CJ1426" s="5">
        <v>0</v>
      </c>
      <c r="CK1426" s="5">
        <v>0</v>
      </c>
      <c r="CL1426" s="5">
        <v>0</v>
      </c>
    </row>
    <row r="1427" spans="1:90" hidden="1" x14ac:dyDescent="0.2">
      <c r="A1427" t="s">
        <v>2324</v>
      </c>
      <c r="B1427" t="s">
        <v>2275</v>
      </c>
      <c r="C1427" t="s">
        <v>881</v>
      </c>
      <c r="D1427">
        <v>3.2</v>
      </c>
      <c r="E1427" t="s">
        <v>120</v>
      </c>
      <c r="F1427" t="s">
        <v>2286</v>
      </c>
      <c r="G1427" t="s">
        <v>2287</v>
      </c>
      <c r="H1427" t="s">
        <v>2278</v>
      </c>
      <c r="I1427">
        <v>0.29718</v>
      </c>
      <c r="J1427">
        <v>1.8227E-3</v>
      </c>
      <c r="K1427">
        <v>8.8909000000000002E-3</v>
      </c>
      <c r="L1427">
        <v>2017.6</v>
      </c>
      <c r="M1427">
        <v>14.787000000000001</v>
      </c>
      <c r="N1427">
        <v>0.14207</v>
      </c>
      <c r="O1427">
        <v>1555.1</v>
      </c>
      <c r="P1427" s="1">
        <v>157510</v>
      </c>
      <c r="Q1427">
        <v>-17.867000000000001</v>
      </c>
      <c r="R1427">
        <v>0.57525000000000004</v>
      </c>
      <c r="S1427">
        <v>0.36287999999999998</v>
      </c>
      <c r="T1427">
        <v>2.2376E-2</v>
      </c>
      <c r="U1427">
        <v>1.8904000000000001E-2</v>
      </c>
      <c r="V1427">
        <v>-5.3886000000000003</v>
      </c>
      <c r="W1427">
        <v>-7.2138999999999998</v>
      </c>
      <c r="X1427">
        <v>8.6780999999999997E-2</v>
      </c>
      <c r="Y1427">
        <v>7.9699999999999993E-2</v>
      </c>
      <c r="Z1427">
        <v>0.55323</v>
      </c>
      <c r="AA1427">
        <v>0.42558000000000001</v>
      </c>
      <c r="AB1427">
        <v>2.2949000000000001E-2</v>
      </c>
      <c r="AC1427">
        <v>1.8953000000000001E-2</v>
      </c>
      <c r="AD1427">
        <v>10</v>
      </c>
      <c r="AE1427">
        <v>10</v>
      </c>
      <c r="AF1427">
        <v>1.0136000000000001</v>
      </c>
      <c r="AG1427">
        <v>0.35897000000000001</v>
      </c>
      <c r="AH1427">
        <v>0.65459000000000001</v>
      </c>
      <c r="AI1427">
        <v>10</v>
      </c>
      <c r="AJ1427">
        <v>2</v>
      </c>
      <c r="AK1427">
        <v>7</v>
      </c>
      <c r="AL1427">
        <v>1</v>
      </c>
      <c r="AM1427">
        <v>1</v>
      </c>
      <c r="AN1427">
        <v>1</v>
      </c>
      <c r="AO1427">
        <v>0.87529999999999997</v>
      </c>
      <c r="AP1427">
        <v>1</v>
      </c>
      <c r="AQ1427">
        <v>1</v>
      </c>
      <c r="AR1427" t="s">
        <v>94</v>
      </c>
      <c r="AS1427" t="s">
        <v>95</v>
      </c>
      <c r="AT1427" t="s">
        <v>95</v>
      </c>
      <c r="AU1427" t="s">
        <v>95</v>
      </c>
      <c r="AV1427" t="s">
        <v>95</v>
      </c>
      <c r="AW1427" t="s">
        <v>95</v>
      </c>
      <c r="AX1427" t="s">
        <v>95</v>
      </c>
      <c r="AY1427" t="s">
        <v>95</v>
      </c>
      <c r="AZ1427" t="s">
        <v>95</v>
      </c>
      <c r="BA1427" t="s">
        <v>94</v>
      </c>
      <c r="BB1427" t="s">
        <v>95</v>
      </c>
      <c r="BC1427" t="s">
        <v>94</v>
      </c>
      <c r="BD1427" t="s">
        <v>95</v>
      </c>
      <c r="BH1427" t="s">
        <v>2288</v>
      </c>
      <c r="BI1427">
        <v>0</v>
      </c>
      <c r="BL1427">
        <v>0</v>
      </c>
      <c r="BM1427">
        <v>1</v>
      </c>
      <c r="BN1427">
        <v>0</v>
      </c>
      <c r="BO1427">
        <v>0</v>
      </c>
      <c r="BP1427">
        <v>0</v>
      </c>
      <c r="BQ1427">
        <v>1</v>
      </c>
      <c r="BY1427">
        <v>1567</v>
      </c>
      <c r="CG1427" s="4">
        <v>0</v>
      </c>
      <c r="CH1427" s="4">
        <v>1</v>
      </c>
      <c r="CI1427" s="5">
        <v>0</v>
      </c>
      <c r="CJ1427" s="5">
        <v>0</v>
      </c>
      <c r="CK1427" s="5">
        <v>0</v>
      </c>
      <c r="CL1427" s="5">
        <v>1</v>
      </c>
    </row>
    <row r="1428" spans="1:90" hidden="1" x14ac:dyDescent="0.2">
      <c r="A1428" t="s">
        <v>2325</v>
      </c>
      <c r="B1428" t="s">
        <v>2275</v>
      </c>
      <c r="C1428" t="s">
        <v>881</v>
      </c>
      <c r="D1428">
        <v>3.2</v>
      </c>
      <c r="E1428" t="s">
        <v>120</v>
      </c>
      <c r="F1428" t="s">
        <v>2290</v>
      </c>
      <c r="G1428" t="s">
        <v>2291</v>
      </c>
      <c r="H1428" t="s">
        <v>2278</v>
      </c>
      <c r="I1428">
        <v>0.28994999999999999</v>
      </c>
      <c r="J1428">
        <v>0.10526000000000001</v>
      </c>
      <c r="K1428">
        <v>7.7029999999999998E-3</v>
      </c>
      <c r="L1428">
        <v>2017.5</v>
      </c>
      <c r="M1428">
        <v>15.156000000000001</v>
      </c>
      <c r="N1428">
        <v>0.12508</v>
      </c>
      <c r="O1428">
        <v>2.1322000000000001</v>
      </c>
      <c r="P1428">
        <v>2051.3000000000002</v>
      </c>
      <c r="Q1428">
        <v>-15.478</v>
      </c>
      <c r="R1428">
        <v>0.60118000000000005</v>
      </c>
      <c r="S1428">
        <v>0.40176000000000001</v>
      </c>
      <c r="T1428">
        <v>1.8349000000000001E-2</v>
      </c>
      <c r="U1428">
        <v>1.5483E-2</v>
      </c>
      <c r="V1428">
        <v>0.56186999999999998</v>
      </c>
      <c r="W1428">
        <v>0.43669000000000002</v>
      </c>
      <c r="X1428">
        <v>1.9231999999999999E-2</v>
      </c>
      <c r="Y1428">
        <v>1.4897000000000001E-2</v>
      </c>
      <c r="Z1428">
        <v>0.57986000000000004</v>
      </c>
      <c r="AA1428">
        <v>0.45983000000000002</v>
      </c>
      <c r="AB1428">
        <v>1.8832999999999999E-2</v>
      </c>
      <c r="AC1428">
        <v>1.5521999999999999E-2</v>
      </c>
      <c r="AD1428">
        <v>10</v>
      </c>
      <c r="AE1428">
        <v>10</v>
      </c>
      <c r="AF1428">
        <v>0.99136000000000002</v>
      </c>
      <c r="AG1428">
        <v>0.35976999999999998</v>
      </c>
      <c r="AH1428">
        <v>0.63158999999999998</v>
      </c>
      <c r="AI1428">
        <v>10</v>
      </c>
      <c r="AJ1428">
        <v>2</v>
      </c>
      <c r="AK1428">
        <v>7</v>
      </c>
      <c r="AL1428">
        <v>1</v>
      </c>
      <c r="AM1428">
        <v>1</v>
      </c>
      <c r="AN1428">
        <v>1</v>
      </c>
      <c r="AO1428">
        <v>0.87988999999999995</v>
      </c>
      <c r="AP1428">
        <v>1</v>
      </c>
      <c r="AQ1428">
        <v>1</v>
      </c>
      <c r="AR1428" t="s">
        <v>94</v>
      </c>
      <c r="AS1428" t="s">
        <v>95</v>
      </c>
      <c r="AT1428" t="s">
        <v>95</v>
      </c>
      <c r="AU1428" t="s">
        <v>95</v>
      </c>
      <c r="AV1428" t="s">
        <v>95</v>
      </c>
      <c r="AW1428" t="s">
        <v>95</v>
      </c>
      <c r="AX1428" t="s">
        <v>95</v>
      </c>
      <c r="AY1428" t="s">
        <v>95</v>
      </c>
      <c r="AZ1428" t="s">
        <v>95</v>
      </c>
      <c r="BA1428" t="s">
        <v>94</v>
      </c>
      <c r="BB1428" t="s">
        <v>95</v>
      </c>
      <c r="BC1428" t="s">
        <v>94</v>
      </c>
      <c r="BD1428" t="s">
        <v>95</v>
      </c>
      <c r="BH1428" t="s">
        <v>2288</v>
      </c>
      <c r="BI1428">
        <v>0</v>
      </c>
      <c r="BL1428">
        <v>0</v>
      </c>
      <c r="BM1428">
        <v>1</v>
      </c>
      <c r="BN1428">
        <v>0</v>
      </c>
      <c r="BO1428">
        <v>0</v>
      </c>
      <c r="BP1428">
        <v>0</v>
      </c>
      <c r="BQ1428">
        <v>0</v>
      </c>
      <c r="BY1428">
        <v>1568</v>
      </c>
      <c r="CG1428" s="4">
        <v>0</v>
      </c>
      <c r="CH1428" s="4">
        <v>1</v>
      </c>
      <c r="CI1428" s="5">
        <v>0</v>
      </c>
      <c r="CJ1428" s="5">
        <v>0</v>
      </c>
      <c r="CK1428" s="5">
        <v>0</v>
      </c>
      <c r="CL1428" s="5">
        <v>0</v>
      </c>
    </row>
    <row r="1429" spans="1:90" hidden="1" x14ac:dyDescent="0.2">
      <c r="A1429" t="s">
        <v>2326</v>
      </c>
      <c r="B1429" t="s">
        <v>2275</v>
      </c>
      <c r="C1429" t="s">
        <v>881</v>
      </c>
      <c r="D1429">
        <v>3.5</v>
      </c>
      <c r="E1429" t="s">
        <v>317</v>
      </c>
      <c r="F1429" t="s">
        <v>318</v>
      </c>
      <c r="G1429" t="s">
        <v>319</v>
      </c>
      <c r="H1429" t="s">
        <v>2278</v>
      </c>
      <c r="I1429">
        <v>0.18457999999999999</v>
      </c>
      <c r="J1429">
        <v>0.13413</v>
      </c>
      <c r="K1429">
        <v>1.4140999999999999</v>
      </c>
      <c r="L1429">
        <v>2024</v>
      </c>
      <c r="M1429">
        <v>23.808</v>
      </c>
      <c r="N1429">
        <v>168.54</v>
      </c>
      <c r="O1429">
        <v>1.4135</v>
      </c>
      <c r="P1429">
        <v>1993.2</v>
      </c>
      <c r="Q1429">
        <v>-2815.7</v>
      </c>
      <c r="R1429">
        <v>0.98373999999999995</v>
      </c>
      <c r="S1429">
        <v>0.98255000000000003</v>
      </c>
      <c r="T1429">
        <v>2.8873000000000002</v>
      </c>
      <c r="U1429">
        <v>1.8396999999999999</v>
      </c>
      <c r="V1429">
        <v>0.97926999999999997</v>
      </c>
      <c r="W1429">
        <v>0.97828000000000004</v>
      </c>
      <c r="X1429">
        <v>3.26</v>
      </c>
      <c r="Y1429">
        <v>1.8355999999999999</v>
      </c>
      <c r="Z1429">
        <v>0.65788999999999997</v>
      </c>
      <c r="AA1429">
        <v>0.64159999999999995</v>
      </c>
      <c r="AB1429">
        <v>13.243</v>
      </c>
      <c r="AC1429">
        <v>10.557</v>
      </c>
      <c r="AD1429">
        <v>45</v>
      </c>
      <c r="AE1429">
        <v>32</v>
      </c>
      <c r="AF1429">
        <v>0.45684999999999998</v>
      </c>
      <c r="AG1429">
        <v>5.9331000000000002E-3</v>
      </c>
      <c r="AH1429">
        <v>0.45091999999999999</v>
      </c>
      <c r="AI1429">
        <v>32</v>
      </c>
      <c r="AJ1429">
        <v>1</v>
      </c>
      <c r="AK1429">
        <v>31</v>
      </c>
      <c r="AL1429">
        <v>0</v>
      </c>
      <c r="AM1429">
        <v>0</v>
      </c>
      <c r="AN1429">
        <v>0</v>
      </c>
      <c r="AO1429">
        <v>0.90190000000000003</v>
      </c>
      <c r="AP1429">
        <v>0</v>
      </c>
      <c r="AQ1429">
        <v>1</v>
      </c>
      <c r="AR1429" t="s">
        <v>95</v>
      </c>
      <c r="AS1429" t="s">
        <v>95</v>
      </c>
      <c r="AT1429" t="s">
        <v>95</v>
      </c>
      <c r="AU1429" t="s">
        <v>95</v>
      </c>
      <c r="AV1429" t="s">
        <v>95</v>
      </c>
      <c r="AW1429" t="s">
        <v>95</v>
      </c>
      <c r="AX1429" t="s">
        <v>95</v>
      </c>
      <c r="AY1429" t="s">
        <v>95</v>
      </c>
      <c r="AZ1429" t="s">
        <v>95</v>
      </c>
      <c r="BA1429" t="s">
        <v>95</v>
      </c>
      <c r="BB1429" t="s">
        <v>95</v>
      </c>
      <c r="BC1429" t="s">
        <v>95</v>
      </c>
      <c r="BD1429" t="s">
        <v>95</v>
      </c>
      <c r="BI1429">
        <v>0</v>
      </c>
      <c r="BJ1429" t="s">
        <v>137</v>
      </c>
      <c r="BK1429" t="s">
        <v>133</v>
      </c>
      <c r="BL1429">
        <v>1</v>
      </c>
      <c r="BM1429">
        <v>1</v>
      </c>
      <c r="BN1429">
        <v>0</v>
      </c>
      <c r="BO1429">
        <v>0</v>
      </c>
      <c r="BP1429">
        <v>0</v>
      </c>
      <c r="BQ1429">
        <v>1</v>
      </c>
      <c r="BY1429">
        <v>1569</v>
      </c>
      <c r="CG1429" s="4">
        <v>1</v>
      </c>
      <c r="CH1429" s="4">
        <v>1</v>
      </c>
      <c r="CI1429" s="5">
        <v>0</v>
      </c>
      <c r="CJ1429" s="5">
        <v>0</v>
      </c>
      <c r="CK1429" s="5">
        <v>0</v>
      </c>
      <c r="CL1429" s="5">
        <v>1</v>
      </c>
    </row>
    <row r="1430" spans="1:90" hidden="1" x14ac:dyDescent="0.2">
      <c r="A1430" t="s">
        <v>2327</v>
      </c>
      <c r="B1430" t="s">
        <v>2275</v>
      </c>
      <c r="C1430" t="s">
        <v>881</v>
      </c>
      <c r="D1430">
        <v>3.5</v>
      </c>
      <c r="E1430" t="s">
        <v>317</v>
      </c>
      <c r="F1430" t="s">
        <v>321</v>
      </c>
      <c r="G1430" t="s">
        <v>322</v>
      </c>
      <c r="H1430" t="s">
        <v>2278</v>
      </c>
      <c r="I1430">
        <v>0.39566000000000001</v>
      </c>
      <c r="J1430">
        <v>1.4427000000000001E-2</v>
      </c>
      <c r="K1430">
        <v>0.14241999999999999</v>
      </c>
      <c r="L1430">
        <v>2012.9</v>
      </c>
      <c r="M1430">
        <v>11.106999999999999</v>
      </c>
      <c r="N1430">
        <v>6.1287000000000003</v>
      </c>
      <c r="O1430">
        <v>1552.4</v>
      </c>
      <c r="P1430" s="1">
        <v>157730</v>
      </c>
      <c r="Q1430">
        <v>-283.42</v>
      </c>
      <c r="R1430">
        <v>0.38807999999999998</v>
      </c>
      <c r="S1430">
        <v>0.34329999999999999</v>
      </c>
      <c r="T1430">
        <v>2.7128999999999999</v>
      </c>
      <c r="U1430">
        <v>1.4742999999999999</v>
      </c>
      <c r="V1430">
        <v>-0.24343000000000001</v>
      </c>
      <c r="W1430">
        <v>-0.30264000000000002</v>
      </c>
      <c r="X1430">
        <v>3.8672</v>
      </c>
      <c r="Y1430">
        <v>1.7111000000000001</v>
      </c>
      <c r="Z1430">
        <v>0.28445999999999999</v>
      </c>
      <c r="AA1430">
        <v>0.25037999999999999</v>
      </c>
      <c r="AB1430">
        <v>2.9337</v>
      </c>
      <c r="AC1430">
        <v>1.8165</v>
      </c>
      <c r="AD1430">
        <v>45</v>
      </c>
      <c r="AE1430">
        <v>19</v>
      </c>
      <c r="AF1430">
        <v>2.6107</v>
      </c>
      <c r="AG1430">
        <v>0.16317000000000001</v>
      </c>
      <c r="AH1430">
        <v>2.4474999999999998</v>
      </c>
      <c r="AI1430">
        <v>31</v>
      </c>
      <c r="AJ1430">
        <v>3</v>
      </c>
      <c r="AK1430">
        <v>30</v>
      </c>
      <c r="AL1430">
        <v>0</v>
      </c>
      <c r="AM1430">
        <v>0</v>
      </c>
      <c r="AN1430">
        <v>1</v>
      </c>
      <c r="AO1430">
        <v>0.62556</v>
      </c>
      <c r="AP1430">
        <v>0</v>
      </c>
      <c r="AQ1430">
        <v>1</v>
      </c>
      <c r="AR1430" t="s">
        <v>94</v>
      </c>
      <c r="AS1430" t="s">
        <v>95</v>
      </c>
      <c r="AT1430" t="s">
        <v>95</v>
      </c>
      <c r="AU1430" t="s">
        <v>94</v>
      </c>
      <c r="AV1430" t="s">
        <v>94</v>
      </c>
      <c r="AW1430" t="s">
        <v>94</v>
      </c>
      <c r="AX1430" t="s">
        <v>94</v>
      </c>
      <c r="AY1430" t="s">
        <v>95</v>
      </c>
      <c r="AZ1430" t="s">
        <v>94</v>
      </c>
      <c r="BA1430" t="s">
        <v>94</v>
      </c>
      <c r="BB1430" t="s">
        <v>94</v>
      </c>
      <c r="BC1430" t="s">
        <v>94</v>
      </c>
      <c r="BD1430" t="s">
        <v>94</v>
      </c>
      <c r="BI1430">
        <v>0</v>
      </c>
      <c r="BJ1430" t="s">
        <v>132</v>
      </c>
      <c r="BK1430" t="s">
        <v>133</v>
      </c>
      <c r="BL1430">
        <v>1</v>
      </c>
      <c r="BM1430">
        <v>1</v>
      </c>
      <c r="BN1430">
        <v>0</v>
      </c>
      <c r="BO1430">
        <v>0</v>
      </c>
      <c r="BP1430">
        <v>0</v>
      </c>
      <c r="BQ1430">
        <v>0</v>
      </c>
      <c r="BY1430">
        <v>1570</v>
      </c>
      <c r="CG1430" s="4">
        <v>1</v>
      </c>
      <c r="CH1430" s="4">
        <v>1</v>
      </c>
      <c r="CI1430" s="5">
        <v>0</v>
      </c>
      <c r="CJ1430" s="5">
        <v>0</v>
      </c>
      <c r="CK1430" s="5">
        <v>0</v>
      </c>
      <c r="CL1430" s="5">
        <v>0</v>
      </c>
    </row>
    <row r="1431" spans="1:90" hidden="1" x14ac:dyDescent="0.2">
      <c r="A1431" t="s">
        <v>2328</v>
      </c>
      <c r="B1431" t="s">
        <v>2275</v>
      </c>
      <c r="C1431" t="s">
        <v>881</v>
      </c>
      <c r="D1431">
        <v>3.5</v>
      </c>
      <c r="E1431" t="s">
        <v>317</v>
      </c>
      <c r="F1431" t="s">
        <v>325</v>
      </c>
      <c r="G1431" t="s">
        <v>326</v>
      </c>
      <c r="H1431" t="s">
        <v>2278</v>
      </c>
      <c r="I1431">
        <v>0.68755999999999995</v>
      </c>
      <c r="J1431">
        <v>1.5088000000000001E-2</v>
      </c>
      <c r="K1431">
        <v>0.14848</v>
      </c>
      <c r="L1431">
        <v>2017.6</v>
      </c>
      <c r="M1431">
        <v>6.3914</v>
      </c>
      <c r="N1431">
        <v>8.7543000000000006</v>
      </c>
      <c r="O1431">
        <v>1552.1</v>
      </c>
      <c r="P1431" s="1">
        <v>157760</v>
      </c>
      <c r="Q1431">
        <v>-295.83999999999997</v>
      </c>
      <c r="R1431">
        <v>0.66810000000000003</v>
      </c>
      <c r="S1431">
        <v>0.64380999999999999</v>
      </c>
      <c r="T1431">
        <v>1.8952</v>
      </c>
      <c r="U1431">
        <v>0.79481999999999997</v>
      </c>
      <c r="V1431">
        <v>-0.18690999999999999</v>
      </c>
      <c r="W1431">
        <v>-0.24343000000000001</v>
      </c>
      <c r="X1431">
        <v>3.5838999999999999</v>
      </c>
      <c r="Y1431">
        <v>1.4221999999999999</v>
      </c>
      <c r="Z1431">
        <v>0.34362999999999999</v>
      </c>
      <c r="AA1431">
        <v>0.31237999999999999</v>
      </c>
      <c r="AB1431">
        <v>2.6650999999999998</v>
      </c>
      <c r="AC1431">
        <v>1.7309000000000001</v>
      </c>
      <c r="AD1431">
        <v>45</v>
      </c>
      <c r="AE1431">
        <v>13</v>
      </c>
      <c r="AF1431">
        <v>1.9419</v>
      </c>
      <c r="AG1431">
        <v>0.11423</v>
      </c>
      <c r="AH1431">
        <v>1.8277000000000001</v>
      </c>
      <c r="AI1431">
        <v>29</v>
      </c>
      <c r="AJ1431">
        <v>2</v>
      </c>
      <c r="AK1431">
        <v>28</v>
      </c>
      <c r="AL1431">
        <v>0</v>
      </c>
      <c r="AM1431">
        <v>0</v>
      </c>
      <c r="AN1431">
        <v>1</v>
      </c>
      <c r="AO1431">
        <v>0.70069000000000004</v>
      </c>
      <c r="AP1431">
        <v>0</v>
      </c>
      <c r="AQ1431">
        <v>1</v>
      </c>
      <c r="AR1431" t="s">
        <v>94</v>
      </c>
      <c r="AS1431" t="s">
        <v>95</v>
      </c>
      <c r="AT1431" t="s">
        <v>95</v>
      </c>
      <c r="AU1431" t="s">
        <v>94</v>
      </c>
      <c r="AV1431" t="s">
        <v>94</v>
      </c>
      <c r="AW1431" t="s">
        <v>94</v>
      </c>
      <c r="AX1431" t="s">
        <v>95</v>
      </c>
      <c r="AY1431" t="s">
        <v>95</v>
      </c>
      <c r="AZ1431" t="s">
        <v>95</v>
      </c>
      <c r="BA1431" t="s">
        <v>94</v>
      </c>
      <c r="BB1431" t="s">
        <v>94</v>
      </c>
      <c r="BC1431" t="s">
        <v>94</v>
      </c>
      <c r="BD1431" t="s">
        <v>94</v>
      </c>
      <c r="BI1431">
        <v>0</v>
      </c>
      <c r="BJ1431" t="s">
        <v>132</v>
      </c>
      <c r="BK1431" t="s">
        <v>133</v>
      </c>
      <c r="BL1431">
        <v>1</v>
      </c>
      <c r="BM1431">
        <v>1</v>
      </c>
      <c r="BN1431">
        <v>0</v>
      </c>
      <c r="BO1431">
        <v>0</v>
      </c>
      <c r="BP1431">
        <v>0</v>
      </c>
      <c r="BQ1431">
        <v>0</v>
      </c>
      <c r="BY1431">
        <v>1571</v>
      </c>
      <c r="CG1431" s="4">
        <v>1</v>
      </c>
      <c r="CH1431" s="4">
        <v>1</v>
      </c>
      <c r="CI1431" s="5">
        <v>0</v>
      </c>
      <c r="CJ1431" s="5">
        <v>0</v>
      </c>
      <c r="CK1431" s="5">
        <v>0</v>
      </c>
      <c r="CL1431" s="5">
        <v>0</v>
      </c>
    </row>
    <row r="1432" spans="1:90" hidden="1" x14ac:dyDescent="0.2">
      <c r="A1432" t="s">
        <v>2329</v>
      </c>
      <c r="B1432" t="s">
        <v>2275</v>
      </c>
      <c r="C1432" t="s">
        <v>881</v>
      </c>
      <c r="D1432">
        <v>3.5</v>
      </c>
      <c r="E1432" t="s">
        <v>317</v>
      </c>
      <c r="F1432" t="s">
        <v>328</v>
      </c>
      <c r="G1432" t="s">
        <v>329</v>
      </c>
      <c r="H1432" t="s">
        <v>2278</v>
      </c>
      <c r="I1432">
        <v>3.5708000000000002</v>
      </c>
      <c r="J1432">
        <v>4.3994999999999999E-2</v>
      </c>
      <c r="K1432">
        <v>0.2135</v>
      </c>
      <c r="L1432">
        <v>2020.2</v>
      </c>
      <c r="M1432">
        <v>1.2306999999999999</v>
      </c>
      <c r="N1432">
        <v>17.419</v>
      </c>
      <c r="O1432">
        <v>-1.9258999999999999</v>
      </c>
      <c r="P1432">
        <v>2522.1999999999998</v>
      </c>
      <c r="Q1432">
        <v>-425.52</v>
      </c>
      <c r="R1432">
        <v>0.58155000000000001</v>
      </c>
      <c r="S1432">
        <v>0.55093999999999999</v>
      </c>
      <c r="T1432">
        <v>4.0888999999999998</v>
      </c>
      <c r="U1432">
        <v>1.2496</v>
      </c>
      <c r="V1432">
        <v>-9.1983999999999996E-2</v>
      </c>
      <c r="W1432">
        <v>-0.14398</v>
      </c>
      <c r="X1432">
        <v>6.6052999999999997</v>
      </c>
      <c r="Y1432">
        <v>1.9171</v>
      </c>
      <c r="Z1432">
        <v>0.19242999999999999</v>
      </c>
      <c r="AA1432">
        <v>0.15398000000000001</v>
      </c>
      <c r="AB1432">
        <v>5.6802999999999999</v>
      </c>
      <c r="AC1432">
        <v>2.8774999999999999</v>
      </c>
      <c r="AD1432">
        <v>45</v>
      </c>
      <c r="AE1432">
        <v>11</v>
      </c>
      <c r="AF1432">
        <v>2.2704</v>
      </c>
      <c r="AG1432">
        <v>1.1519E-2</v>
      </c>
      <c r="AH1432">
        <v>2.2587999999999999</v>
      </c>
      <c r="AI1432">
        <v>18</v>
      </c>
      <c r="AJ1432">
        <v>2</v>
      </c>
      <c r="AK1432">
        <v>10</v>
      </c>
      <c r="AL1432">
        <v>1</v>
      </c>
      <c r="AM1432">
        <v>1</v>
      </c>
      <c r="AN1432">
        <v>1</v>
      </c>
      <c r="AO1432">
        <v>0.54473000000000005</v>
      </c>
      <c r="AP1432">
        <v>0</v>
      </c>
      <c r="AQ1432">
        <v>1</v>
      </c>
      <c r="AR1432" t="s">
        <v>94</v>
      </c>
      <c r="AS1432" t="s">
        <v>95</v>
      </c>
      <c r="AT1432" t="s">
        <v>95</v>
      </c>
      <c r="AU1432" t="s">
        <v>94</v>
      </c>
      <c r="AV1432" t="s">
        <v>94</v>
      </c>
      <c r="AW1432" t="s">
        <v>94</v>
      </c>
      <c r="AX1432" t="s">
        <v>94</v>
      </c>
      <c r="AY1432" t="s">
        <v>95</v>
      </c>
      <c r="AZ1432" t="s">
        <v>94</v>
      </c>
      <c r="BA1432" t="s">
        <v>94</v>
      </c>
      <c r="BB1432" t="s">
        <v>94</v>
      </c>
      <c r="BC1432" t="s">
        <v>94</v>
      </c>
      <c r="BD1432" t="s">
        <v>94</v>
      </c>
      <c r="BI1432">
        <v>0</v>
      </c>
      <c r="BJ1432" t="s">
        <v>132</v>
      </c>
      <c r="BK1432" t="s">
        <v>133</v>
      </c>
      <c r="BL1432">
        <v>1</v>
      </c>
      <c r="BM1432">
        <v>1</v>
      </c>
      <c r="BN1432">
        <v>0</v>
      </c>
      <c r="BO1432">
        <v>0</v>
      </c>
      <c r="BP1432">
        <v>0</v>
      </c>
      <c r="BQ1432">
        <v>0</v>
      </c>
      <c r="BY1432">
        <v>1572</v>
      </c>
      <c r="CG1432" s="4">
        <v>1</v>
      </c>
      <c r="CH1432" s="4">
        <v>1</v>
      </c>
      <c r="CI1432" s="5">
        <v>0</v>
      </c>
      <c r="CJ1432" s="5">
        <v>0</v>
      </c>
      <c r="CK1432" s="5">
        <v>0</v>
      </c>
      <c r="CL1432" s="5">
        <v>0</v>
      </c>
    </row>
    <row r="1433" spans="1:90" hidden="1" x14ac:dyDescent="0.2">
      <c r="A1433" t="s">
        <v>2330</v>
      </c>
      <c r="B1433" t="s">
        <v>2275</v>
      </c>
      <c r="C1433" t="s">
        <v>881</v>
      </c>
      <c r="D1433">
        <v>3.5</v>
      </c>
      <c r="E1433" t="s">
        <v>317</v>
      </c>
      <c r="F1433" t="s">
        <v>331</v>
      </c>
      <c r="G1433" t="s">
        <v>329</v>
      </c>
      <c r="H1433" t="s">
        <v>2278</v>
      </c>
      <c r="I1433">
        <v>17.010000000000002</v>
      </c>
      <c r="J1433">
        <v>2.3351E-2</v>
      </c>
      <c r="K1433">
        <v>0.26889000000000002</v>
      </c>
      <c r="L1433">
        <v>2019.1</v>
      </c>
      <c r="M1433">
        <v>0.25834000000000001</v>
      </c>
      <c r="N1433">
        <v>18.992000000000001</v>
      </c>
      <c r="O1433">
        <v>0.34018999999999999</v>
      </c>
      <c r="P1433">
        <v>2916</v>
      </c>
      <c r="Q1433">
        <v>-535.91</v>
      </c>
      <c r="R1433">
        <v>0.70130999999999999</v>
      </c>
      <c r="S1433">
        <v>0.67945</v>
      </c>
      <c r="T1433">
        <v>3.8254999999999999</v>
      </c>
      <c r="U1433">
        <v>1.2346999999999999</v>
      </c>
      <c r="V1433">
        <v>-0.11882</v>
      </c>
      <c r="W1433">
        <v>-0.1721</v>
      </c>
      <c r="X1433">
        <v>7.4038000000000004</v>
      </c>
      <c r="Y1433">
        <v>2.4127999999999998</v>
      </c>
      <c r="Z1433">
        <v>0.24890999999999999</v>
      </c>
      <c r="AA1433">
        <v>0.21314</v>
      </c>
      <c r="AB1433">
        <v>6.0663</v>
      </c>
      <c r="AC1433">
        <v>3.5937000000000001</v>
      </c>
      <c r="AD1433">
        <v>45</v>
      </c>
      <c r="AE1433">
        <v>11</v>
      </c>
      <c r="AF1433">
        <v>2.0823</v>
      </c>
      <c r="AG1433">
        <v>1.0565E-2</v>
      </c>
      <c r="AH1433">
        <v>2.0718000000000001</v>
      </c>
      <c r="AI1433">
        <v>18</v>
      </c>
      <c r="AJ1433">
        <v>2</v>
      </c>
      <c r="AK1433">
        <v>10</v>
      </c>
      <c r="AL1433">
        <v>1</v>
      </c>
      <c r="AM1433">
        <v>1</v>
      </c>
      <c r="AN1433">
        <v>1</v>
      </c>
      <c r="AO1433">
        <v>0.58296000000000003</v>
      </c>
      <c r="AP1433">
        <v>0</v>
      </c>
      <c r="AQ1433">
        <v>1</v>
      </c>
      <c r="AR1433" t="s">
        <v>95</v>
      </c>
      <c r="AS1433" t="s">
        <v>95</v>
      </c>
      <c r="AT1433" t="s">
        <v>95</v>
      </c>
      <c r="AU1433" t="s">
        <v>94</v>
      </c>
      <c r="AV1433" t="s">
        <v>95</v>
      </c>
      <c r="AW1433" t="s">
        <v>94</v>
      </c>
      <c r="AX1433" t="s">
        <v>94</v>
      </c>
      <c r="AY1433" t="s">
        <v>95</v>
      </c>
      <c r="AZ1433" t="s">
        <v>94</v>
      </c>
      <c r="BA1433" t="s">
        <v>94</v>
      </c>
      <c r="BB1433" t="s">
        <v>94</v>
      </c>
      <c r="BC1433" t="s">
        <v>94</v>
      </c>
      <c r="BD1433" t="s">
        <v>94</v>
      </c>
      <c r="BI1433">
        <v>0</v>
      </c>
      <c r="BJ1433" t="s">
        <v>132</v>
      </c>
      <c r="BK1433" t="s">
        <v>133</v>
      </c>
      <c r="BL1433">
        <v>0</v>
      </c>
      <c r="BM1433">
        <v>1</v>
      </c>
      <c r="BN1433">
        <v>0</v>
      </c>
      <c r="BO1433">
        <v>0</v>
      </c>
      <c r="BP1433">
        <v>0</v>
      </c>
      <c r="BQ1433">
        <v>0</v>
      </c>
      <c r="BY1433">
        <v>1573</v>
      </c>
      <c r="CG1433" s="4">
        <v>0</v>
      </c>
      <c r="CH1433" s="4">
        <v>1</v>
      </c>
      <c r="CI1433" s="5">
        <v>0</v>
      </c>
      <c r="CJ1433" s="5">
        <v>0</v>
      </c>
      <c r="CK1433" s="5">
        <v>0</v>
      </c>
      <c r="CL1433" s="5">
        <v>0</v>
      </c>
    </row>
    <row r="1434" spans="1:90" hidden="1" x14ac:dyDescent="0.2">
      <c r="A1434" t="s">
        <v>2331</v>
      </c>
      <c r="B1434" t="s">
        <v>2275</v>
      </c>
      <c r="C1434" t="s">
        <v>881</v>
      </c>
      <c r="D1434">
        <v>3.5</v>
      </c>
      <c r="E1434" t="s">
        <v>317</v>
      </c>
      <c r="F1434" t="s">
        <v>333</v>
      </c>
      <c r="G1434" t="s">
        <v>326</v>
      </c>
      <c r="H1434" t="s">
        <v>2278</v>
      </c>
      <c r="I1434">
        <v>1.0647</v>
      </c>
      <c r="J1434">
        <v>2.2109E-2</v>
      </c>
      <c r="K1434">
        <v>0.22239999999999999</v>
      </c>
      <c r="L1434">
        <v>2018.7</v>
      </c>
      <c r="M1434">
        <v>4.1273</v>
      </c>
      <c r="N1434">
        <v>14.103</v>
      </c>
      <c r="O1434">
        <v>1550.6</v>
      </c>
      <c r="P1434" s="1">
        <v>157910</v>
      </c>
      <c r="Q1434">
        <v>-443.13</v>
      </c>
      <c r="R1434">
        <v>0.79044999999999999</v>
      </c>
      <c r="S1434">
        <v>0.77512000000000003</v>
      </c>
      <c r="T1434">
        <v>2.1389</v>
      </c>
      <c r="U1434">
        <v>0.96208000000000005</v>
      </c>
      <c r="V1434">
        <v>-0.20413999999999999</v>
      </c>
      <c r="W1434">
        <v>-0.26147999999999999</v>
      </c>
      <c r="X1434">
        <v>5.1273</v>
      </c>
      <c r="Y1434">
        <v>2.1111</v>
      </c>
      <c r="Z1434">
        <v>0.38212000000000002</v>
      </c>
      <c r="AA1434">
        <v>0.35269</v>
      </c>
      <c r="AB1434">
        <v>3.6728000000000001</v>
      </c>
      <c r="AC1434">
        <v>2.4998</v>
      </c>
      <c r="AD1434">
        <v>45</v>
      </c>
      <c r="AE1434">
        <v>16</v>
      </c>
      <c r="AF1434">
        <v>1.5599000000000001</v>
      </c>
      <c r="AG1434">
        <v>7.0906999999999998E-2</v>
      </c>
      <c r="AH1434">
        <v>1.4890000000000001</v>
      </c>
      <c r="AI1434">
        <v>29</v>
      </c>
      <c r="AJ1434">
        <v>2</v>
      </c>
      <c r="AK1434">
        <v>28</v>
      </c>
      <c r="AL1434">
        <v>0</v>
      </c>
      <c r="AM1434">
        <v>0</v>
      </c>
      <c r="AN1434">
        <v>1</v>
      </c>
      <c r="AO1434">
        <v>0.79966000000000004</v>
      </c>
      <c r="AP1434">
        <v>0</v>
      </c>
      <c r="AQ1434">
        <v>1</v>
      </c>
      <c r="AR1434" t="s">
        <v>95</v>
      </c>
      <c r="AS1434" t="s">
        <v>95</v>
      </c>
      <c r="AT1434" t="s">
        <v>95</v>
      </c>
      <c r="AU1434" t="s">
        <v>94</v>
      </c>
      <c r="AV1434" t="s">
        <v>94</v>
      </c>
      <c r="AW1434" t="s">
        <v>94</v>
      </c>
      <c r="AX1434" t="s">
        <v>95</v>
      </c>
      <c r="AY1434" t="s">
        <v>95</v>
      </c>
      <c r="AZ1434" t="s">
        <v>95</v>
      </c>
      <c r="BA1434" t="s">
        <v>94</v>
      </c>
      <c r="BB1434" t="s">
        <v>94</v>
      </c>
      <c r="BC1434" t="s">
        <v>94</v>
      </c>
      <c r="BD1434" t="s">
        <v>94</v>
      </c>
      <c r="BI1434">
        <v>0</v>
      </c>
      <c r="BJ1434" t="s">
        <v>132</v>
      </c>
      <c r="BK1434" t="s">
        <v>133</v>
      </c>
      <c r="BL1434">
        <v>1</v>
      </c>
      <c r="BM1434">
        <v>1</v>
      </c>
      <c r="BN1434">
        <v>0</v>
      </c>
      <c r="BO1434">
        <v>0</v>
      </c>
      <c r="BP1434">
        <v>0</v>
      </c>
      <c r="BQ1434">
        <v>0</v>
      </c>
      <c r="BY1434">
        <v>1574</v>
      </c>
      <c r="CG1434" s="4">
        <v>1</v>
      </c>
      <c r="CH1434" s="4">
        <v>1</v>
      </c>
      <c r="CI1434" s="5">
        <v>0</v>
      </c>
      <c r="CJ1434" s="5">
        <v>0</v>
      </c>
      <c r="CK1434" s="5">
        <v>0</v>
      </c>
      <c r="CL1434" s="5">
        <v>0</v>
      </c>
    </row>
    <row r="1435" spans="1:90" hidden="1" x14ac:dyDescent="0.2">
      <c r="A1435" t="s">
        <v>2332</v>
      </c>
      <c r="B1435" t="s">
        <v>2275</v>
      </c>
      <c r="C1435" t="s">
        <v>881</v>
      </c>
      <c r="D1435">
        <v>3.5</v>
      </c>
      <c r="E1435" t="s">
        <v>317</v>
      </c>
      <c r="F1435" t="s">
        <v>335</v>
      </c>
      <c r="G1435" t="s">
        <v>336</v>
      </c>
      <c r="H1435" t="s">
        <v>2278</v>
      </c>
      <c r="I1435">
        <v>0.14791000000000001</v>
      </c>
      <c r="J1435">
        <v>0.14466999999999999</v>
      </c>
      <c r="K1435">
        <v>10.831</v>
      </c>
      <c r="L1435">
        <v>2044.5</v>
      </c>
      <c r="M1435">
        <v>29.710999999999999</v>
      </c>
      <c r="N1435">
        <v>15215</v>
      </c>
      <c r="O1435">
        <v>5.2448000000000002E-4</v>
      </c>
      <c r="P1435">
        <v>1926.5</v>
      </c>
      <c r="Q1435">
        <v>-21570</v>
      </c>
      <c r="R1435">
        <v>0.99924999999999997</v>
      </c>
      <c r="S1435">
        <v>0.99919000000000002</v>
      </c>
      <c r="T1435">
        <v>4.7838000000000003</v>
      </c>
      <c r="U1435">
        <v>3.9458000000000002</v>
      </c>
      <c r="V1435">
        <v>0.99922999999999995</v>
      </c>
      <c r="W1435">
        <v>0.99919000000000002</v>
      </c>
      <c r="X1435">
        <v>4.8559000000000001</v>
      </c>
      <c r="Y1435">
        <v>3.9681999999999999</v>
      </c>
      <c r="Z1435">
        <v>0.64966000000000002</v>
      </c>
      <c r="AA1435">
        <v>0.63297999999999999</v>
      </c>
      <c r="AB1435">
        <v>103.3</v>
      </c>
      <c r="AC1435">
        <v>82.093000000000004</v>
      </c>
      <c r="AD1435">
        <v>45</v>
      </c>
      <c r="AE1435">
        <v>32</v>
      </c>
      <c r="AF1435">
        <v>4.5349E-2</v>
      </c>
      <c r="AG1435" s="1">
        <v>6.5723999999999996E-5</v>
      </c>
      <c r="AH1435">
        <v>4.5282999999999997E-2</v>
      </c>
      <c r="AI1435">
        <v>32</v>
      </c>
      <c r="AJ1435">
        <v>0</v>
      </c>
      <c r="AK1435">
        <v>31</v>
      </c>
      <c r="AL1435">
        <v>0</v>
      </c>
      <c r="AM1435">
        <v>0</v>
      </c>
      <c r="AN1435">
        <v>0</v>
      </c>
      <c r="AO1435">
        <v>0.86977000000000004</v>
      </c>
      <c r="AP1435">
        <v>0</v>
      </c>
      <c r="AQ1435">
        <v>0</v>
      </c>
      <c r="AR1435" t="s">
        <v>95</v>
      </c>
      <c r="AS1435" t="s">
        <v>95</v>
      </c>
      <c r="AT1435" t="s">
        <v>95</v>
      </c>
      <c r="AU1435" t="s">
        <v>95</v>
      </c>
      <c r="AV1435" t="s">
        <v>95</v>
      </c>
      <c r="AW1435" t="s">
        <v>95</v>
      </c>
      <c r="AX1435" t="s">
        <v>95</v>
      </c>
      <c r="AY1435" t="s">
        <v>94</v>
      </c>
      <c r="AZ1435" t="s">
        <v>95</v>
      </c>
      <c r="BA1435" t="s">
        <v>94</v>
      </c>
      <c r="BB1435" t="s">
        <v>95</v>
      </c>
      <c r="BC1435" t="s">
        <v>94</v>
      </c>
      <c r="BD1435" t="s">
        <v>95</v>
      </c>
      <c r="BH1435" t="s">
        <v>389</v>
      </c>
      <c r="BI1435">
        <v>1</v>
      </c>
      <c r="BJ1435" t="s">
        <v>97</v>
      </c>
      <c r="BK1435" t="s">
        <v>337</v>
      </c>
      <c r="BL1435">
        <v>0</v>
      </c>
      <c r="BM1435">
        <v>0</v>
      </c>
      <c r="BN1435">
        <v>0</v>
      </c>
      <c r="BO1435">
        <v>0</v>
      </c>
      <c r="BP1435">
        <v>0</v>
      </c>
      <c r="BQ1435">
        <v>0</v>
      </c>
      <c r="BY1435">
        <v>1575</v>
      </c>
      <c r="CG1435" s="4">
        <v>0</v>
      </c>
      <c r="CH1435" s="4">
        <v>0</v>
      </c>
      <c r="CI1435" s="5">
        <v>0</v>
      </c>
      <c r="CJ1435" s="5">
        <v>0</v>
      </c>
      <c r="CK1435" s="5">
        <v>0</v>
      </c>
      <c r="CL1435" s="5">
        <v>0</v>
      </c>
    </row>
    <row r="1436" spans="1:90" hidden="1" x14ac:dyDescent="0.2">
      <c r="A1436" t="s">
        <v>2333</v>
      </c>
      <c r="B1436" t="s">
        <v>2275</v>
      </c>
      <c r="C1436" t="s">
        <v>881</v>
      </c>
      <c r="D1436">
        <v>3.5</v>
      </c>
      <c r="E1436" t="s">
        <v>317</v>
      </c>
      <c r="F1436" t="s">
        <v>339</v>
      </c>
      <c r="G1436" t="s">
        <v>340</v>
      </c>
      <c r="H1436" t="s">
        <v>2278</v>
      </c>
      <c r="I1436">
        <v>0.15612000000000001</v>
      </c>
      <c r="J1436">
        <v>0.14638999999999999</v>
      </c>
      <c r="K1436">
        <v>1.3171999999999999</v>
      </c>
      <c r="L1436">
        <v>2035.5</v>
      </c>
      <c r="M1436">
        <v>28.148</v>
      </c>
      <c r="N1436">
        <v>665.61</v>
      </c>
      <c r="O1436">
        <v>3.6873</v>
      </c>
      <c r="P1436">
        <v>2001.7</v>
      </c>
      <c r="Q1436">
        <v>-2622.4</v>
      </c>
      <c r="R1436">
        <v>0.98673999999999995</v>
      </c>
      <c r="S1436">
        <v>0.98573999999999995</v>
      </c>
      <c r="T1436">
        <v>2.4045999999999998</v>
      </c>
      <c r="U1436">
        <v>1.5624</v>
      </c>
      <c r="V1436">
        <v>0.98655999999999999</v>
      </c>
      <c r="W1436">
        <v>0.9859</v>
      </c>
      <c r="X1436">
        <v>2.4207000000000001</v>
      </c>
      <c r="Y1436">
        <v>1.5446</v>
      </c>
      <c r="Z1436">
        <v>0.64178000000000002</v>
      </c>
      <c r="AA1436">
        <v>0.62431000000000003</v>
      </c>
      <c r="AB1436">
        <v>12.496</v>
      </c>
      <c r="AC1436">
        <v>9.5940999999999992</v>
      </c>
      <c r="AD1436">
        <v>44</v>
      </c>
      <c r="AE1436">
        <v>31</v>
      </c>
      <c r="AF1436">
        <v>0.11568000000000001</v>
      </c>
      <c r="AG1436">
        <v>1.5024000000000001E-3</v>
      </c>
      <c r="AH1436">
        <v>0.11418</v>
      </c>
      <c r="AI1436">
        <v>31</v>
      </c>
      <c r="AJ1436">
        <v>0</v>
      </c>
      <c r="AK1436">
        <v>30</v>
      </c>
      <c r="AL1436">
        <v>0</v>
      </c>
      <c r="AM1436">
        <v>0</v>
      </c>
      <c r="AN1436">
        <v>0</v>
      </c>
      <c r="AO1436">
        <v>0.88092000000000004</v>
      </c>
      <c r="AP1436">
        <v>0</v>
      </c>
      <c r="AQ1436">
        <v>1</v>
      </c>
      <c r="AR1436" t="s">
        <v>95</v>
      </c>
      <c r="AS1436" t="s">
        <v>95</v>
      </c>
      <c r="AT1436" t="s">
        <v>95</v>
      </c>
      <c r="AU1436" t="s">
        <v>95</v>
      </c>
      <c r="AV1436" t="s">
        <v>95</v>
      </c>
      <c r="AW1436" t="s">
        <v>95</v>
      </c>
      <c r="AX1436" t="s">
        <v>95</v>
      </c>
      <c r="AY1436" t="s">
        <v>94</v>
      </c>
      <c r="AZ1436" t="s">
        <v>95</v>
      </c>
      <c r="BA1436" t="s">
        <v>94</v>
      </c>
      <c r="BB1436" t="s">
        <v>95</v>
      </c>
      <c r="BC1436" t="s">
        <v>95</v>
      </c>
      <c r="BD1436" t="s">
        <v>95</v>
      </c>
      <c r="BH1436" t="s">
        <v>341</v>
      </c>
      <c r="BI1436">
        <v>1</v>
      </c>
      <c r="BJ1436" t="s">
        <v>97</v>
      </c>
      <c r="BK1436" t="s">
        <v>138</v>
      </c>
      <c r="BL1436">
        <v>0</v>
      </c>
      <c r="BM1436">
        <v>0</v>
      </c>
      <c r="BN1436">
        <v>0</v>
      </c>
      <c r="BO1436">
        <v>0</v>
      </c>
      <c r="BP1436">
        <v>0</v>
      </c>
      <c r="BQ1436">
        <v>0</v>
      </c>
      <c r="BY1436">
        <v>1576</v>
      </c>
      <c r="CG1436" s="4">
        <v>0</v>
      </c>
      <c r="CH1436" s="4">
        <v>0</v>
      </c>
      <c r="CI1436" s="5">
        <v>0</v>
      </c>
      <c r="CJ1436" s="5">
        <v>0</v>
      </c>
      <c r="CK1436" s="5">
        <v>0</v>
      </c>
      <c r="CL1436" s="5">
        <v>0</v>
      </c>
    </row>
    <row r="1437" spans="1:90" hidden="1" x14ac:dyDescent="0.2">
      <c r="A1437" t="s">
        <v>2334</v>
      </c>
      <c r="B1437" t="s">
        <v>2275</v>
      </c>
      <c r="C1437" t="s">
        <v>881</v>
      </c>
      <c r="D1437">
        <v>3.5</v>
      </c>
      <c r="E1437" t="s">
        <v>317</v>
      </c>
      <c r="F1437" t="s">
        <v>343</v>
      </c>
      <c r="G1437" t="s">
        <v>344</v>
      </c>
      <c r="H1437" t="s">
        <v>2278</v>
      </c>
      <c r="I1437">
        <v>0.18457999999999999</v>
      </c>
      <c r="J1437">
        <v>0.13413</v>
      </c>
      <c r="K1437">
        <v>1.4140999999999999</v>
      </c>
      <c r="L1437">
        <v>2024</v>
      </c>
      <c r="M1437">
        <v>23.808</v>
      </c>
      <c r="N1437">
        <v>168.54</v>
      </c>
      <c r="O1437">
        <v>1.4135</v>
      </c>
      <c r="P1437">
        <v>1993.2</v>
      </c>
      <c r="Q1437">
        <v>-2815.7</v>
      </c>
      <c r="R1437">
        <v>0.98373999999999995</v>
      </c>
      <c r="S1437">
        <v>0.98255000000000003</v>
      </c>
      <c r="T1437">
        <v>2.8873000000000002</v>
      </c>
      <c r="U1437">
        <v>1.8396999999999999</v>
      </c>
      <c r="V1437">
        <v>0.97926999999999997</v>
      </c>
      <c r="W1437">
        <v>0.97828000000000004</v>
      </c>
      <c r="X1437">
        <v>3.26</v>
      </c>
      <c r="Y1437">
        <v>1.8355999999999999</v>
      </c>
      <c r="Z1437">
        <v>0.65788999999999997</v>
      </c>
      <c r="AA1437">
        <v>0.64159999999999995</v>
      </c>
      <c r="AB1437">
        <v>13.243</v>
      </c>
      <c r="AC1437">
        <v>10.557</v>
      </c>
      <c r="AD1437">
        <v>45</v>
      </c>
      <c r="AE1437">
        <v>32</v>
      </c>
      <c r="AF1437">
        <v>0.45684999999999998</v>
      </c>
      <c r="AG1437">
        <v>5.9331000000000002E-3</v>
      </c>
      <c r="AH1437">
        <v>0.45091999999999999</v>
      </c>
      <c r="AI1437">
        <v>32</v>
      </c>
      <c r="AJ1437">
        <v>1</v>
      </c>
      <c r="AK1437">
        <v>31</v>
      </c>
      <c r="AL1437">
        <v>0</v>
      </c>
      <c r="AM1437">
        <v>0</v>
      </c>
      <c r="AN1437">
        <v>0</v>
      </c>
      <c r="AO1437">
        <v>0.90190000000000003</v>
      </c>
      <c r="AP1437">
        <v>0</v>
      </c>
      <c r="AQ1437">
        <v>1</v>
      </c>
      <c r="AR1437" t="s">
        <v>95</v>
      </c>
      <c r="AS1437" t="s">
        <v>95</v>
      </c>
      <c r="AT1437" t="s">
        <v>95</v>
      </c>
      <c r="AU1437" t="s">
        <v>95</v>
      </c>
      <c r="AV1437" t="s">
        <v>95</v>
      </c>
      <c r="AW1437" t="s">
        <v>95</v>
      </c>
      <c r="AX1437" t="s">
        <v>95</v>
      </c>
      <c r="AY1437" t="s">
        <v>95</v>
      </c>
      <c r="AZ1437" t="s">
        <v>95</v>
      </c>
      <c r="BA1437" t="s">
        <v>95</v>
      </c>
      <c r="BB1437" t="s">
        <v>95</v>
      </c>
      <c r="BC1437" t="s">
        <v>95</v>
      </c>
      <c r="BD1437" t="s">
        <v>95</v>
      </c>
      <c r="BH1437" t="s">
        <v>345</v>
      </c>
      <c r="BI1437">
        <v>1</v>
      </c>
      <c r="BJ1437" t="s">
        <v>97</v>
      </c>
      <c r="BK1437" t="s">
        <v>180</v>
      </c>
      <c r="BL1437">
        <v>0</v>
      </c>
      <c r="BM1437">
        <v>0</v>
      </c>
      <c r="BN1437">
        <v>0</v>
      </c>
      <c r="BO1437">
        <v>0</v>
      </c>
      <c r="BP1437">
        <v>0</v>
      </c>
      <c r="BQ1437">
        <v>0</v>
      </c>
      <c r="BY1437">
        <v>1577</v>
      </c>
      <c r="CG1437" s="4">
        <v>0</v>
      </c>
      <c r="CH1437" s="4">
        <v>0</v>
      </c>
      <c r="CI1437" s="5">
        <v>0</v>
      </c>
      <c r="CJ1437" s="5">
        <v>0</v>
      </c>
      <c r="CK1437" s="5">
        <v>0</v>
      </c>
      <c r="CL1437" s="5">
        <v>0</v>
      </c>
    </row>
    <row r="1438" spans="1:90" hidden="1" x14ac:dyDescent="0.2">
      <c r="A1438" t="s">
        <v>2335</v>
      </c>
      <c r="B1438" t="s">
        <v>2275</v>
      </c>
      <c r="C1438" t="s">
        <v>881</v>
      </c>
      <c r="D1438">
        <v>3.5</v>
      </c>
      <c r="E1438" t="s">
        <v>317</v>
      </c>
      <c r="F1438" t="s">
        <v>347</v>
      </c>
      <c r="G1438" t="s">
        <v>348</v>
      </c>
      <c r="H1438" t="s">
        <v>2278</v>
      </c>
      <c r="I1438">
        <v>0.31362000000000001</v>
      </c>
      <c r="J1438">
        <v>1.4357999999999999E-2</v>
      </c>
      <c r="K1438">
        <v>0.14077000000000001</v>
      </c>
      <c r="L1438">
        <v>2056.5</v>
      </c>
      <c r="M1438">
        <v>14.012</v>
      </c>
      <c r="N1438" s="1">
        <v>1094000</v>
      </c>
      <c r="O1438">
        <v>1552.3</v>
      </c>
      <c r="P1438" s="1">
        <v>157720</v>
      </c>
      <c r="Q1438">
        <v>-280.14</v>
      </c>
      <c r="R1438">
        <v>0.62029999999999996</v>
      </c>
      <c r="S1438">
        <v>0.58950999999999998</v>
      </c>
      <c r="T1438">
        <v>1.8150999999999999</v>
      </c>
      <c r="U1438">
        <v>0.93642999999999998</v>
      </c>
      <c r="V1438">
        <v>-0.22275</v>
      </c>
      <c r="W1438">
        <v>-0.28710000000000002</v>
      </c>
      <c r="X1438">
        <v>3.2572999999999999</v>
      </c>
      <c r="Y1438">
        <v>1.3902000000000001</v>
      </c>
      <c r="Z1438">
        <v>0.31970999999999999</v>
      </c>
      <c r="AA1438">
        <v>0.28391</v>
      </c>
      <c r="AB1438">
        <v>2.4296000000000002</v>
      </c>
      <c r="AC1438">
        <v>1.5041</v>
      </c>
      <c r="AD1438">
        <v>41</v>
      </c>
      <c r="AE1438">
        <v>16</v>
      </c>
      <c r="AF1438" s="1">
        <v>1.4625E-5</v>
      </c>
      <c r="AG1438" s="1">
        <v>9.1404999999999996E-7</v>
      </c>
      <c r="AH1438" s="1">
        <v>1.3711E-5</v>
      </c>
      <c r="AI1438">
        <v>28</v>
      </c>
      <c r="AJ1438">
        <v>0</v>
      </c>
      <c r="AK1438">
        <v>27</v>
      </c>
      <c r="AL1438">
        <v>0</v>
      </c>
      <c r="AM1438">
        <v>0</v>
      </c>
      <c r="AN1438">
        <v>1</v>
      </c>
      <c r="AO1438">
        <v>0.29885</v>
      </c>
      <c r="AP1438">
        <v>0</v>
      </c>
      <c r="AQ1438">
        <v>1</v>
      </c>
      <c r="AR1438" t="s">
        <v>94</v>
      </c>
      <c r="AS1438" t="s">
        <v>95</v>
      </c>
      <c r="AT1438" t="s">
        <v>95</v>
      </c>
      <c r="AU1438" t="s">
        <v>94</v>
      </c>
      <c r="AV1438" t="s">
        <v>94</v>
      </c>
      <c r="AW1438" t="s">
        <v>94</v>
      </c>
      <c r="AX1438" t="s">
        <v>94</v>
      </c>
      <c r="AY1438" t="s">
        <v>94</v>
      </c>
      <c r="AZ1438" t="s">
        <v>95</v>
      </c>
      <c r="BA1438" t="s">
        <v>94</v>
      </c>
      <c r="BB1438" t="s">
        <v>94</v>
      </c>
      <c r="BC1438" t="s">
        <v>94</v>
      </c>
      <c r="BD1438" t="s">
        <v>94</v>
      </c>
      <c r="BH1438" t="s">
        <v>341</v>
      </c>
      <c r="BI1438">
        <v>1</v>
      </c>
      <c r="BJ1438" t="s">
        <v>97</v>
      </c>
      <c r="BK1438" t="s">
        <v>138</v>
      </c>
      <c r="BL1438">
        <v>0</v>
      </c>
      <c r="BM1438">
        <v>0</v>
      </c>
      <c r="BN1438">
        <v>0</v>
      </c>
      <c r="BO1438">
        <v>0</v>
      </c>
      <c r="BP1438">
        <v>0</v>
      </c>
      <c r="BQ1438">
        <v>0</v>
      </c>
      <c r="BY1438">
        <v>1578</v>
      </c>
      <c r="CG1438" s="4">
        <v>0</v>
      </c>
      <c r="CH1438" s="4">
        <v>0</v>
      </c>
      <c r="CI1438" s="5">
        <v>0</v>
      </c>
      <c r="CJ1438" s="5">
        <v>0</v>
      </c>
      <c r="CK1438" s="5">
        <v>0</v>
      </c>
      <c r="CL1438" s="5">
        <v>0</v>
      </c>
    </row>
    <row r="1439" spans="1:90" hidden="1" x14ac:dyDescent="0.2">
      <c r="A1439" t="s">
        <v>2336</v>
      </c>
      <c r="B1439" t="s">
        <v>2275</v>
      </c>
      <c r="C1439" t="s">
        <v>881</v>
      </c>
      <c r="D1439">
        <v>3.5</v>
      </c>
      <c r="E1439" t="s">
        <v>317</v>
      </c>
      <c r="F1439" t="s">
        <v>350</v>
      </c>
      <c r="G1439" t="s">
        <v>351</v>
      </c>
      <c r="H1439" t="s">
        <v>2278</v>
      </c>
      <c r="I1439">
        <v>0.40615000000000001</v>
      </c>
      <c r="J1439">
        <v>0.23058999999999999</v>
      </c>
      <c r="K1439">
        <v>0.82265999999999995</v>
      </c>
      <c r="L1439">
        <v>2021.7</v>
      </c>
      <c r="M1439">
        <v>10.82</v>
      </c>
      <c r="N1439">
        <v>93.465999999999994</v>
      </c>
      <c r="O1439">
        <v>4.3769999999999998</v>
      </c>
      <c r="P1439">
        <v>2011.9</v>
      </c>
      <c r="Q1439">
        <v>-1639.3</v>
      </c>
      <c r="R1439">
        <v>0.99153000000000002</v>
      </c>
      <c r="S1439">
        <v>0.99092000000000002</v>
      </c>
      <c r="T1439">
        <v>1.4762</v>
      </c>
      <c r="U1439">
        <v>0.91820000000000002</v>
      </c>
      <c r="V1439">
        <v>0.98018000000000005</v>
      </c>
      <c r="W1439">
        <v>0.97923000000000004</v>
      </c>
      <c r="X1439">
        <v>2.2589000000000001</v>
      </c>
      <c r="Y1439">
        <v>1.1509</v>
      </c>
      <c r="Z1439">
        <v>0.44342999999999999</v>
      </c>
      <c r="AA1439">
        <v>0.41693000000000002</v>
      </c>
      <c r="AB1439">
        <v>11.97</v>
      </c>
      <c r="AC1439">
        <v>8.8376999999999999</v>
      </c>
      <c r="AD1439">
        <v>45</v>
      </c>
      <c r="AE1439">
        <v>29</v>
      </c>
      <c r="AF1439">
        <v>0.68474000000000002</v>
      </c>
      <c r="AG1439">
        <v>1.0699E-2</v>
      </c>
      <c r="AH1439">
        <v>0.67403999999999997</v>
      </c>
      <c r="AI1439">
        <v>29</v>
      </c>
      <c r="AJ1439">
        <v>0</v>
      </c>
      <c r="AK1439">
        <v>28</v>
      </c>
      <c r="AL1439">
        <v>0</v>
      </c>
      <c r="AM1439">
        <v>0</v>
      </c>
      <c r="AN1439">
        <v>0</v>
      </c>
      <c r="AO1439">
        <v>0.83575999999999995</v>
      </c>
      <c r="AP1439">
        <v>0</v>
      </c>
      <c r="AQ1439">
        <v>1</v>
      </c>
      <c r="AR1439" t="s">
        <v>95</v>
      </c>
      <c r="AS1439" t="s">
        <v>95</v>
      </c>
      <c r="AT1439" t="s">
        <v>95</v>
      </c>
      <c r="AU1439" t="s">
        <v>95</v>
      </c>
      <c r="AV1439" t="s">
        <v>95</v>
      </c>
      <c r="AW1439" t="s">
        <v>95</v>
      </c>
      <c r="AX1439" t="s">
        <v>95</v>
      </c>
      <c r="AY1439" t="s">
        <v>95</v>
      </c>
      <c r="AZ1439" t="s">
        <v>95</v>
      </c>
      <c r="BA1439" t="s">
        <v>95</v>
      </c>
      <c r="BB1439" t="s">
        <v>95</v>
      </c>
      <c r="BC1439" t="s">
        <v>95</v>
      </c>
      <c r="BD1439" t="s">
        <v>95</v>
      </c>
      <c r="BI1439">
        <v>0</v>
      </c>
      <c r="BJ1439" t="s">
        <v>137</v>
      </c>
      <c r="BK1439" t="s">
        <v>180</v>
      </c>
      <c r="BL1439">
        <v>1</v>
      </c>
      <c r="BM1439">
        <v>1</v>
      </c>
      <c r="BN1439">
        <v>0</v>
      </c>
      <c r="BO1439">
        <v>0</v>
      </c>
      <c r="BP1439">
        <v>0</v>
      </c>
      <c r="BQ1439">
        <v>0</v>
      </c>
      <c r="BY1439">
        <v>1579</v>
      </c>
      <c r="CG1439" s="4">
        <v>1</v>
      </c>
      <c r="CH1439" s="4">
        <v>1</v>
      </c>
      <c r="CI1439" s="5">
        <v>0</v>
      </c>
      <c r="CJ1439" s="5">
        <v>0</v>
      </c>
      <c r="CK1439" s="5">
        <v>0</v>
      </c>
      <c r="CL1439" s="5">
        <v>0</v>
      </c>
    </row>
    <row r="1440" spans="1:90" hidden="1" x14ac:dyDescent="0.2">
      <c r="A1440" t="s">
        <v>2337</v>
      </c>
      <c r="B1440" t="s">
        <v>2275</v>
      </c>
      <c r="C1440" t="s">
        <v>881</v>
      </c>
      <c r="D1440">
        <v>3.5</v>
      </c>
      <c r="E1440" t="s">
        <v>317</v>
      </c>
      <c r="F1440" t="s">
        <v>353</v>
      </c>
      <c r="G1440" t="s">
        <v>354</v>
      </c>
      <c r="H1440" t="s">
        <v>2278</v>
      </c>
      <c r="I1440">
        <v>0.35951</v>
      </c>
      <c r="J1440">
        <v>1.5233E-2</v>
      </c>
      <c r="K1440">
        <v>0.14949999999999999</v>
      </c>
      <c r="L1440">
        <v>2052.4</v>
      </c>
      <c r="M1440">
        <v>12.223000000000001</v>
      </c>
      <c r="N1440" s="1">
        <v>891450</v>
      </c>
      <c r="O1440">
        <v>1552</v>
      </c>
      <c r="P1440" s="1">
        <v>157760</v>
      </c>
      <c r="Q1440">
        <v>-297.87</v>
      </c>
      <c r="R1440">
        <v>0.89420999999999995</v>
      </c>
      <c r="S1440">
        <v>0.88607000000000002</v>
      </c>
      <c r="T1440">
        <v>1.0669</v>
      </c>
      <c r="U1440">
        <v>0.51819000000000004</v>
      </c>
      <c r="V1440">
        <v>-0.15206</v>
      </c>
      <c r="W1440">
        <v>-0.20966000000000001</v>
      </c>
      <c r="X1440">
        <v>3.5207000000000002</v>
      </c>
      <c r="Y1440">
        <v>1.2790999999999999</v>
      </c>
      <c r="Z1440">
        <v>0.31991000000000003</v>
      </c>
      <c r="AA1440">
        <v>0.28591</v>
      </c>
      <c r="AB1440">
        <v>2.7050999999999998</v>
      </c>
      <c r="AC1440">
        <v>1.7448999999999999</v>
      </c>
      <c r="AD1440">
        <v>43</v>
      </c>
      <c r="AE1440">
        <v>11</v>
      </c>
      <c r="AF1440" s="1">
        <v>1.9069999999999999E-5</v>
      </c>
      <c r="AG1440" s="1">
        <v>1.1218E-6</v>
      </c>
      <c r="AH1440" s="1">
        <v>1.7948000000000002E-5</v>
      </c>
      <c r="AI1440">
        <v>27</v>
      </c>
      <c r="AJ1440">
        <v>0</v>
      </c>
      <c r="AK1440">
        <v>26</v>
      </c>
      <c r="AL1440">
        <v>0</v>
      </c>
      <c r="AM1440">
        <v>0</v>
      </c>
      <c r="AN1440">
        <v>1</v>
      </c>
      <c r="AO1440">
        <v>0.53471000000000002</v>
      </c>
      <c r="AP1440">
        <v>0</v>
      </c>
      <c r="AQ1440">
        <v>1</v>
      </c>
      <c r="AR1440" t="s">
        <v>95</v>
      </c>
      <c r="AS1440" t="s">
        <v>95</v>
      </c>
      <c r="AT1440" t="s">
        <v>95</v>
      </c>
      <c r="AU1440" t="s">
        <v>94</v>
      </c>
      <c r="AV1440" t="s">
        <v>94</v>
      </c>
      <c r="AW1440" t="s">
        <v>94</v>
      </c>
      <c r="AX1440" t="s">
        <v>94</v>
      </c>
      <c r="AY1440" t="s">
        <v>94</v>
      </c>
      <c r="AZ1440" t="s">
        <v>95</v>
      </c>
      <c r="BA1440" t="s">
        <v>94</v>
      </c>
      <c r="BB1440" t="s">
        <v>94</v>
      </c>
      <c r="BC1440" t="s">
        <v>94</v>
      </c>
      <c r="BD1440" t="s">
        <v>94</v>
      </c>
      <c r="BH1440" t="s">
        <v>341</v>
      </c>
      <c r="BI1440">
        <v>1</v>
      </c>
      <c r="BJ1440" t="s">
        <v>97</v>
      </c>
      <c r="BK1440" t="s">
        <v>138</v>
      </c>
      <c r="BL1440">
        <v>0</v>
      </c>
      <c r="BM1440">
        <v>0</v>
      </c>
      <c r="BN1440">
        <v>0</v>
      </c>
      <c r="BO1440">
        <v>0</v>
      </c>
      <c r="BP1440">
        <v>0</v>
      </c>
      <c r="BQ1440">
        <v>0</v>
      </c>
      <c r="BY1440">
        <v>1580</v>
      </c>
      <c r="CG1440" s="4">
        <v>0</v>
      </c>
      <c r="CH1440" s="4">
        <v>0</v>
      </c>
      <c r="CI1440" s="5">
        <v>0</v>
      </c>
      <c r="CJ1440" s="5">
        <v>0</v>
      </c>
      <c r="CK1440" s="5">
        <v>0</v>
      </c>
      <c r="CL1440" s="5">
        <v>0</v>
      </c>
    </row>
    <row r="1441" spans="1:91" hidden="1" x14ac:dyDescent="0.2">
      <c r="A1441" t="s">
        <v>2338</v>
      </c>
      <c r="B1441" t="s">
        <v>2275</v>
      </c>
      <c r="C1441" t="s">
        <v>881</v>
      </c>
      <c r="D1441">
        <v>3.5</v>
      </c>
      <c r="E1441" t="s">
        <v>317</v>
      </c>
      <c r="F1441" t="s">
        <v>356</v>
      </c>
      <c r="G1441" t="s">
        <v>357</v>
      </c>
      <c r="H1441" t="s">
        <v>2278</v>
      </c>
      <c r="I1441">
        <v>0.99238999999999999</v>
      </c>
      <c r="J1441">
        <v>0.31551000000000001</v>
      </c>
      <c r="K1441">
        <v>0.90908</v>
      </c>
      <c r="L1441">
        <v>2021.3</v>
      </c>
      <c r="M1441">
        <v>4.4280999999999997</v>
      </c>
      <c r="N1441">
        <v>95.052999999999997</v>
      </c>
      <c r="O1441">
        <v>5.0099</v>
      </c>
      <c r="P1441">
        <v>2014.6</v>
      </c>
      <c r="Q1441">
        <v>-1811.9</v>
      </c>
      <c r="R1441">
        <v>0.97501000000000004</v>
      </c>
      <c r="S1441">
        <v>0.97319</v>
      </c>
      <c r="T1441">
        <v>3.1734</v>
      </c>
      <c r="U1441">
        <v>1.8231999999999999</v>
      </c>
      <c r="V1441">
        <v>0.95035000000000003</v>
      </c>
      <c r="W1441">
        <v>0.94798000000000004</v>
      </c>
      <c r="X1441">
        <v>4.4734999999999996</v>
      </c>
      <c r="Y1441">
        <v>2.0583</v>
      </c>
      <c r="Z1441">
        <v>0.34583999999999998</v>
      </c>
      <c r="AA1441">
        <v>0.31469000000000003</v>
      </c>
      <c r="AB1441">
        <v>16.238</v>
      </c>
      <c r="AC1441">
        <v>11.077</v>
      </c>
      <c r="AD1441">
        <v>45</v>
      </c>
      <c r="AE1441">
        <v>18</v>
      </c>
      <c r="AF1441">
        <v>0.90758000000000005</v>
      </c>
      <c r="AG1441">
        <v>4.2340999999999997E-2</v>
      </c>
      <c r="AH1441">
        <v>0.86524000000000001</v>
      </c>
      <c r="AI1441">
        <v>18</v>
      </c>
      <c r="AJ1441">
        <v>0</v>
      </c>
      <c r="AK1441">
        <v>17</v>
      </c>
      <c r="AL1441">
        <v>0</v>
      </c>
      <c r="AM1441">
        <v>0</v>
      </c>
      <c r="AN1441">
        <v>1</v>
      </c>
      <c r="AO1441">
        <v>0.77686999999999995</v>
      </c>
      <c r="AP1441">
        <v>0</v>
      </c>
      <c r="AQ1441">
        <v>1</v>
      </c>
      <c r="AR1441" t="s">
        <v>95</v>
      </c>
      <c r="AS1441" t="s">
        <v>95</v>
      </c>
      <c r="AT1441" t="s">
        <v>95</v>
      </c>
      <c r="AU1441" t="s">
        <v>95</v>
      </c>
      <c r="AV1441" t="s">
        <v>95</v>
      </c>
      <c r="AW1441" t="s">
        <v>95</v>
      </c>
      <c r="AX1441" t="s">
        <v>95</v>
      </c>
      <c r="AY1441" t="s">
        <v>95</v>
      </c>
      <c r="AZ1441" t="s">
        <v>95</v>
      </c>
      <c r="BA1441" t="s">
        <v>95</v>
      </c>
      <c r="BB1441" t="s">
        <v>95</v>
      </c>
      <c r="BC1441" t="s">
        <v>95</v>
      </c>
      <c r="BD1441" t="s">
        <v>95</v>
      </c>
      <c r="BI1441">
        <v>0</v>
      </c>
      <c r="BJ1441" t="s">
        <v>137</v>
      </c>
      <c r="BK1441" t="s">
        <v>180</v>
      </c>
      <c r="BL1441">
        <v>1</v>
      </c>
      <c r="BM1441">
        <v>1</v>
      </c>
      <c r="BN1441">
        <v>0</v>
      </c>
      <c r="BO1441">
        <v>0</v>
      </c>
      <c r="BP1441">
        <v>0</v>
      </c>
      <c r="BQ1441">
        <v>0</v>
      </c>
      <c r="BY1441">
        <v>1581</v>
      </c>
      <c r="CG1441" s="4">
        <v>1</v>
      </c>
      <c r="CH1441" s="4">
        <v>1</v>
      </c>
      <c r="CI1441" s="5">
        <v>0</v>
      </c>
      <c r="CJ1441" s="5">
        <v>0</v>
      </c>
      <c r="CK1441" s="5">
        <v>0</v>
      </c>
      <c r="CL1441" s="5">
        <v>0</v>
      </c>
    </row>
    <row r="1442" spans="1:91" hidden="1" x14ac:dyDescent="0.2">
      <c r="A1442" t="s">
        <v>2339</v>
      </c>
      <c r="B1442" t="s">
        <v>2275</v>
      </c>
      <c r="C1442" t="s">
        <v>881</v>
      </c>
      <c r="D1442">
        <v>3.5</v>
      </c>
      <c r="E1442" t="s">
        <v>317</v>
      </c>
      <c r="F1442" t="s">
        <v>359</v>
      </c>
      <c r="G1442" t="s">
        <v>360</v>
      </c>
      <c r="H1442" t="s">
        <v>2278</v>
      </c>
      <c r="I1442">
        <v>0.95853999999999995</v>
      </c>
      <c r="J1442">
        <v>0.95850999999999997</v>
      </c>
      <c r="K1442">
        <v>0.21079999999999999</v>
      </c>
      <c r="L1442">
        <v>2032.2</v>
      </c>
      <c r="M1442">
        <v>4.5845000000000002</v>
      </c>
      <c r="N1442" s="1">
        <v>675760</v>
      </c>
      <c r="O1442">
        <v>8.2235999999999994</v>
      </c>
      <c r="P1442">
        <v>2020.4</v>
      </c>
      <c r="Q1442">
        <v>-420.13</v>
      </c>
      <c r="R1442">
        <v>0.98048000000000002</v>
      </c>
      <c r="S1442">
        <v>0.97897999999999996</v>
      </c>
      <c r="T1442">
        <v>0.88941000000000003</v>
      </c>
      <c r="U1442">
        <v>0.28009000000000001</v>
      </c>
      <c r="V1442">
        <v>0.98048000000000002</v>
      </c>
      <c r="W1442">
        <v>0.97950999999999999</v>
      </c>
      <c r="X1442">
        <v>0.88939999999999997</v>
      </c>
      <c r="Y1442">
        <v>0.28009000000000001</v>
      </c>
      <c r="Z1442">
        <v>0.16883999999999999</v>
      </c>
      <c r="AA1442">
        <v>0.12728999999999999</v>
      </c>
      <c r="AB1442">
        <v>5.8041</v>
      </c>
      <c r="AC1442">
        <v>2.9321000000000002</v>
      </c>
      <c r="AD1442">
        <v>43</v>
      </c>
      <c r="AE1442">
        <v>9</v>
      </c>
      <c r="AF1442" s="1">
        <v>5.8523000000000002E-5</v>
      </c>
      <c r="AG1442" s="1">
        <v>2.9693E-7</v>
      </c>
      <c r="AH1442" s="1">
        <v>5.8226000000000001E-5</v>
      </c>
      <c r="AI1442">
        <v>16</v>
      </c>
      <c r="AJ1442">
        <v>0</v>
      </c>
      <c r="AK1442">
        <v>8</v>
      </c>
      <c r="AL1442">
        <v>0</v>
      </c>
      <c r="AM1442">
        <v>1</v>
      </c>
      <c r="AN1442">
        <v>1</v>
      </c>
      <c r="AO1442">
        <v>0.37779000000000001</v>
      </c>
      <c r="AP1442">
        <v>0</v>
      </c>
      <c r="AQ1442">
        <v>1</v>
      </c>
      <c r="AR1442" t="s">
        <v>95</v>
      </c>
      <c r="AS1442" t="s">
        <v>95</v>
      </c>
      <c r="AT1442" t="s">
        <v>95</v>
      </c>
      <c r="AU1442" t="s">
        <v>94</v>
      </c>
      <c r="AV1442" t="s">
        <v>94</v>
      </c>
      <c r="AW1442" t="s">
        <v>94</v>
      </c>
      <c r="AX1442" t="s">
        <v>94</v>
      </c>
      <c r="AY1442" t="s">
        <v>94</v>
      </c>
      <c r="AZ1442" t="s">
        <v>94</v>
      </c>
      <c r="BA1442" t="s">
        <v>94</v>
      </c>
      <c r="BB1442" t="s">
        <v>94</v>
      </c>
      <c r="BC1442" t="s">
        <v>94</v>
      </c>
      <c r="BD1442" t="s">
        <v>94</v>
      </c>
      <c r="BH1442" t="s">
        <v>341</v>
      </c>
      <c r="BI1442">
        <v>1</v>
      </c>
      <c r="BJ1442" t="s">
        <v>97</v>
      </c>
      <c r="BK1442" t="s">
        <v>138</v>
      </c>
      <c r="BL1442">
        <v>0</v>
      </c>
      <c r="BM1442">
        <v>0</v>
      </c>
      <c r="BN1442">
        <v>0</v>
      </c>
      <c r="BO1442">
        <v>0</v>
      </c>
      <c r="BP1442">
        <v>0</v>
      </c>
      <c r="BQ1442">
        <v>0</v>
      </c>
      <c r="BY1442">
        <v>1582</v>
      </c>
      <c r="CG1442" s="4">
        <v>0</v>
      </c>
      <c r="CH1442" s="4">
        <v>0</v>
      </c>
      <c r="CI1442" s="5">
        <v>0</v>
      </c>
      <c r="CJ1442" s="5">
        <v>0</v>
      </c>
      <c r="CK1442" s="5">
        <v>0</v>
      </c>
      <c r="CL1442" s="5">
        <v>0</v>
      </c>
    </row>
    <row r="1443" spans="1:91" hidden="1" x14ac:dyDescent="0.2">
      <c r="A1443" t="s">
        <v>2340</v>
      </c>
      <c r="B1443" t="s">
        <v>2275</v>
      </c>
      <c r="C1443" t="s">
        <v>881</v>
      </c>
      <c r="D1443">
        <v>3.5</v>
      </c>
      <c r="E1443" t="s">
        <v>317</v>
      </c>
      <c r="F1443" t="s">
        <v>362</v>
      </c>
      <c r="G1443" t="s">
        <v>357</v>
      </c>
      <c r="H1443" t="s">
        <v>2278</v>
      </c>
      <c r="I1443">
        <v>0.85336999999999996</v>
      </c>
      <c r="J1443">
        <v>0.30496000000000001</v>
      </c>
      <c r="K1443">
        <v>1.1540999999999999</v>
      </c>
      <c r="L1443">
        <v>2021.1</v>
      </c>
      <c r="M1443">
        <v>5.1494999999999997</v>
      </c>
      <c r="N1443">
        <v>119.33</v>
      </c>
      <c r="O1443">
        <v>2.1920000000000002</v>
      </c>
      <c r="P1443">
        <v>2010.8</v>
      </c>
      <c r="Q1443">
        <v>-2300.4</v>
      </c>
      <c r="R1443">
        <v>0.98873</v>
      </c>
      <c r="S1443">
        <v>0.98790999999999995</v>
      </c>
      <c r="T1443">
        <v>2.6974999999999998</v>
      </c>
      <c r="U1443">
        <v>1.5636000000000001</v>
      </c>
      <c r="V1443">
        <v>0.96040999999999999</v>
      </c>
      <c r="W1443">
        <v>0.95852000000000004</v>
      </c>
      <c r="X1443">
        <v>5.0570000000000004</v>
      </c>
      <c r="Y1443">
        <v>2.2614000000000001</v>
      </c>
      <c r="Z1443">
        <v>0.34778999999999999</v>
      </c>
      <c r="AA1443">
        <v>0.31674000000000002</v>
      </c>
      <c r="AB1443">
        <v>20.524999999999999</v>
      </c>
      <c r="AC1443">
        <v>14.356</v>
      </c>
      <c r="AD1443">
        <v>45</v>
      </c>
      <c r="AE1443">
        <v>18</v>
      </c>
      <c r="AF1443">
        <v>0.90991</v>
      </c>
      <c r="AG1443">
        <v>3.3728000000000001E-2</v>
      </c>
      <c r="AH1443">
        <v>0.87617999999999996</v>
      </c>
      <c r="AI1443">
        <v>18</v>
      </c>
      <c r="AJ1443">
        <v>0</v>
      </c>
      <c r="AK1443">
        <v>17</v>
      </c>
      <c r="AL1443">
        <v>0</v>
      </c>
      <c r="AM1443">
        <v>0</v>
      </c>
      <c r="AN1443">
        <v>1</v>
      </c>
      <c r="AO1443">
        <v>0.78847</v>
      </c>
      <c r="AP1443">
        <v>0</v>
      </c>
      <c r="AQ1443">
        <v>0</v>
      </c>
      <c r="AR1443" t="s">
        <v>95</v>
      </c>
      <c r="AS1443" t="s">
        <v>95</v>
      </c>
      <c r="AT1443" t="s">
        <v>95</v>
      </c>
      <c r="AU1443" t="s">
        <v>95</v>
      </c>
      <c r="AV1443" t="s">
        <v>95</v>
      </c>
      <c r="AW1443" t="s">
        <v>95</v>
      </c>
      <c r="AX1443" t="s">
        <v>95</v>
      </c>
      <c r="AY1443" t="s">
        <v>95</v>
      </c>
      <c r="AZ1443" t="s">
        <v>95</v>
      </c>
      <c r="BA1443" t="s">
        <v>95</v>
      </c>
      <c r="BB1443" t="s">
        <v>95</v>
      </c>
      <c r="BC1443" t="s">
        <v>95</v>
      </c>
      <c r="BD1443" t="s">
        <v>95</v>
      </c>
      <c r="BI1443">
        <v>0</v>
      </c>
      <c r="BJ1443" t="s">
        <v>137</v>
      </c>
      <c r="BK1443" t="s">
        <v>180</v>
      </c>
      <c r="BL1443">
        <v>1</v>
      </c>
      <c r="BM1443">
        <v>1</v>
      </c>
      <c r="BN1443">
        <v>0</v>
      </c>
      <c r="BO1443">
        <v>0</v>
      </c>
      <c r="BP1443">
        <v>0</v>
      </c>
      <c r="BQ1443">
        <v>0</v>
      </c>
      <c r="BY1443">
        <v>1583</v>
      </c>
      <c r="CG1443" s="4">
        <v>1</v>
      </c>
      <c r="CH1443" s="4">
        <v>1</v>
      </c>
      <c r="CI1443" s="5">
        <v>0</v>
      </c>
      <c r="CJ1443" s="5">
        <v>0</v>
      </c>
      <c r="CK1443" s="5">
        <v>0</v>
      </c>
      <c r="CL1443" s="5">
        <v>0</v>
      </c>
    </row>
    <row r="1444" spans="1:91" hidden="1" x14ac:dyDescent="0.2">
      <c r="A1444" t="s">
        <v>2341</v>
      </c>
      <c r="B1444" t="s">
        <v>2275</v>
      </c>
      <c r="C1444" t="s">
        <v>881</v>
      </c>
      <c r="D1444">
        <v>3.5</v>
      </c>
      <c r="E1444" t="s">
        <v>317</v>
      </c>
      <c r="F1444" t="s">
        <v>364</v>
      </c>
      <c r="G1444" t="s">
        <v>360</v>
      </c>
      <c r="H1444" t="s">
        <v>2278</v>
      </c>
      <c r="I1444">
        <v>0.58670999999999995</v>
      </c>
      <c r="J1444">
        <v>3.1913999999999998E-2</v>
      </c>
      <c r="K1444">
        <v>0.26067000000000001</v>
      </c>
      <c r="L1444">
        <v>2039.1</v>
      </c>
      <c r="M1444">
        <v>7.4898999999999996</v>
      </c>
      <c r="N1444" s="1">
        <v>881220</v>
      </c>
      <c r="O1444">
        <v>-1.2755000000000001</v>
      </c>
      <c r="P1444">
        <v>6826.6</v>
      </c>
      <c r="Q1444">
        <v>-519.52</v>
      </c>
      <c r="R1444">
        <v>0.93210000000000004</v>
      </c>
      <c r="S1444">
        <v>0.92688000000000004</v>
      </c>
      <c r="T1444">
        <v>1.8209</v>
      </c>
      <c r="U1444">
        <v>0.63802000000000003</v>
      </c>
      <c r="V1444">
        <v>-8.9356000000000005E-2</v>
      </c>
      <c r="W1444">
        <v>-0.14382</v>
      </c>
      <c r="X1444">
        <v>7.2934000000000001</v>
      </c>
      <c r="Y1444">
        <v>2.0888</v>
      </c>
      <c r="Z1444">
        <v>0.21429999999999999</v>
      </c>
      <c r="AA1444">
        <v>0.17501</v>
      </c>
      <c r="AB1444">
        <v>6.194</v>
      </c>
      <c r="AC1444">
        <v>3.6440000000000001</v>
      </c>
      <c r="AD1444">
        <v>43</v>
      </c>
      <c r="AE1444">
        <v>9</v>
      </c>
      <c r="AF1444" s="1">
        <v>4.4878E-5</v>
      </c>
      <c r="AG1444" s="1">
        <v>2.2769E-7</v>
      </c>
      <c r="AH1444" s="1">
        <v>4.4650000000000001E-5</v>
      </c>
      <c r="AI1444">
        <v>16</v>
      </c>
      <c r="AJ1444">
        <v>0</v>
      </c>
      <c r="AK1444">
        <v>8</v>
      </c>
      <c r="AL1444">
        <v>0</v>
      </c>
      <c r="AM1444">
        <v>1</v>
      </c>
      <c r="AN1444">
        <v>1</v>
      </c>
      <c r="AO1444">
        <v>0.45190000000000002</v>
      </c>
      <c r="AP1444">
        <v>0</v>
      </c>
      <c r="AQ1444">
        <v>1</v>
      </c>
      <c r="AR1444" t="s">
        <v>95</v>
      </c>
      <c r="AS1444" t="s">
        <v>95</v>
      </c>
      <c r="AT1444" t="s">
        <v>95</v>
      </c>
      <c r="AU1444" t="s">
        <v>94</v>
      </c>
      <c r="AV1444" t="s">
        <v>94</v>
      </c>
      <c r="AW1444" t="s">
        <v>94</v>
      </c>
      <c r="AX1444" t="s">
        <v>94</v>
      </c>
      <c r="AY1444" t="s">
        <v>94</v>
      </c>
      <c r="AZ1444" t="s">
        <v>94</v>
      </c>
      <c r="BA1444" t="s">
        <v>94</v>
      </c>
      <c r="BB1444" t="s">
        <v>94</v>
      </c>
      <c r="BC1444" t="s">
        <v>94</v>
      </c>
      <c r="BD1444" t="s">
        <v>94</v>
      </c>
      <c r="BH1444" t="s">
        <v>341</v>
      </c>
      <c r="BI1444">
        <v>1</v>
      </c>
      <c r="BJ1444" t="s">
        <v>97</v>
      </c>
      <c r="BK1444" t="s">
        <v>138</v>
      </c>
      <c r="BL1444">
        <v>0</v>
      </c>
      <c r="BM1444">
        <v>0</v>
      </c>
      <c r="BN1444">
        <v>0</v>
      </c>
      <c r="BO1444">
        <v>0</v>
      </c>
      <c r="BP1444">
        <v>0</v>
      </c>
      <c r="BQ1444">
        <v>0</v>
      </c>
      <c r="BY1444">
        <v>1584</v>
      </c>
      <c r="CG1444" s="4">
        <v>0</v>
      </c>
      <c r="CH1444" s="4">
        <v>0</v>
      </c>
      <c r="CI1444" s="5">
        <v>0</v>
      </c>
      <c r="CJ1444" s="5">
        <v>0</v>
      </c>
      <c r="CK1444" s="5">
        <v>0</v>
      </c>
      <c r="CL1444" s="5">
        <v>0</v>
      </c>
    </row>
    <row r="1445" spans="1:91" hidden="1" x14ac:dyDescent="0.2">
      <c r="A1445" t="s">
        <v>2342</v>
      </c>
      <c r="B1445" t="s">
        <v>2275</v>
      </c>
      <c r="C1445" t="s">
        <v>881</v>
      </c>
      <c r="D1445">
        <v>3.5</v>
      </c>
      <c r="E1445" t="s">
        <v>317</v>
      </c>
      <c r="F1445" t="s">
        <v>366</v>
      </c>
      <c r="G1445" t="s">
        <v>351</v>
      </c>
      <c r="H1445" t="s">
        <v>2278</v>
      </c>
      <c r="I1445">
        <v>0.36660999999999999</v>
      </c>
      <c r="J1445">
        <v>0.23708000000000001</v>
      </c>
      <c r="K1445">
        <v>1.1782999999999999</v>
      </c>
      <c r="L1445">
        <v>2022.9</v>
      </c>
      <c r="M1445">
        <v>11.987</v>
      </c>
      <c r="N1445">
        <v>165.24</v>
      </c>
      <c r="O1445">
        <v>1.5499000000000001</v>
      </c>
      <c r="P1445">
        <v>2006.3</v>
      </c>
      <c r="Q1445">
        <v>-2347.8000000000002</v>
      </c>
      <c r="R1445">
        <v>0.99087000000000003</v>
      </c>
      <c r="S1445">
        <v>0.99021000000000003</v>
      </c>
      <c r="T1445">
        <v>2.1875</v>
      </c>
      <c r="U1445">
        <v>1.4162999999999999</v>
      </c>
      <c r="V1445">
        <v>0.98528000000000004</v>
      </c>
      <c r="W1445">
        <v>0.98456999999999995</v>
      </c>
      <c r="X1445">
        <v>2.7784</v>
      </c>
      <c r="Y1445">
        <v>1.4493</v>
      </c>
      <c r="Z1445">
        <v>0.44663999999999998</v>
      </c>
      <c r="AA1445">
        <v>0.42029</v>
      </c>
      <c r="AB1445">
        <v>17.032</v>
      </c>
      <c r="AC1445">
        <v>12.553000000000001</v>
      </c>
      <c r="AD1445">
        <v>45</v>
      </c>
      <c r="AE1445">
        <v>29</v>
      </c>
      <c r="AF1445">
        <v>0.57491000000000003</v>
      </c>
      <c r="AG1445">
        <v>6.0517000000000001E-3</v>
      </c>
      <c r="AH1445">
        <v>0.56886000000000003</v>
      </c>
      <c r="AI1445">
        <v>29</v>
      </c>
      <c r="AJ1445">
        <v>0</v>
      </c>
      <c r="AK1445">
        <v>28</v>
      </c>
      <c r="AL1445">
        <v>0</v>
      </c>
      <c r="AM1445">
        <v>0</v>
      </c>
      <c r="AN1445">
        <v>0</v>
      </c>
      <c r="AO1445">
        <v>0.82448999999999995</v>
      </c>
      <c r="AP1445">
        <v>0</v>
      </c>
      <c r="AQ1445">
        <v>1</v>
      </c>
      <c r="AR1445" t="s">
        <v>95</v>
      </c>
      <c r="AS1445" t="s">
        <v>95</v>
      </c>
      <c r="AT1445" t="s">
        <v>95</v>
      </c>
      <c r="AU1445" t="s">
        <v>95</v>
      </c>
      <c r="AV1445" t="s">
        <v>95</v>
      </c>
      <c r="AW1445" t="s">
        <v>95</v>
      </c>
      <c r="AX1445" t="s">
        <v>95</v>
      </c>
      <c r="AY1445" t="s">
        <v>95</v>
      </c>
      <c r="AZ1445" t="s">
        <v>95</v>
      </c>
      <c r="BA1445" t="s">
        <v>95</v>
      </c>
      <c r="BB1445" t="s">
        <v>95</v>
      </c>
      <c r="BC1445" t="s">
        <v>95</v>
      </c>
      <c r="BD1445" t="s">
        <v>95</v>
      </c>
      <c r="BI1445">
        <v>0</v>
      </c>
      <c r="BJ1445" t="s">
        <v>137</v>
      </c>
      <c r="BK1445" t="s">
        <v>180</v>
      </c>
      <c r="BL1445">
        <v>1</v>
      </c>
      <c r="BM1445">
        <v>1</v>
      </c>
      <c r="BN1445">
        <v>0</v>
      </c>
      <c r="BO1445">
        <v>0</v>
      </c>
      <c r="BP1445">
        <v>0</v>
      </c>
      <c r="BQ1445">
        <v>0</v>
      </c>
      <c r="BY1445">
        <v>1585</v>
      </c>
      <c r="CG1445" s="4">
        <v>1</v>
      </c>
      <c r="CH1445" s="4">
        <v>1</v>
      </c>
      <c r="CI1445" s="5">
        <v>0</v>
      </c>
      <c r="CJ1445" s="5">
        <v>0</v>
      </c>
      <c r="CK1445" s="5">
        <v>0</v>
      </c>
      <c r="CL1445" s="5">
        <v>0</v>
      </c>
    </row>
    <row r="1446" spans="1:91" hidden="1" x14ac:dyDescent="0.2">
      <c r="A1446" t="s">
        <v>2343</v>
      </c>
      <c r="B1446" t="s">
        <v>2275</v>
      </c>
      <c r="C1446" t="s">
        <v>881</v>
      </c>
      <c r="D1446">
        <v>3.5</v>
      </c>
      <c r="E1446" t="s">
        <v>317</v>
      </c>
      <c r="F1446" t="s">
        <v>368</v>
      </c>
      <c r="G1446" t="s">
        <v>354</v>
      </c>
      <c r="H1446" t="s">
        <v>2278</v>
      </c>
      <c r="I1446">
        <v>0.35641</v>
      </c>
      <c r="J1446">
        <v>2.0521000000000001E-2</v>
      </c>
      <c r="K1446">
        <v>0.20507</v>
      </c>
      <c r="L1446">
        <v>2047</v>
      </c>
      <c r="M1446">
        <v>12.33</v>
      </c>
      <c r="N1446" s="1">
        <v>159130</v>
      </c>
      <c r="O1446">
        <v>1550.9</v>
      </c>
      <c r="P1446" s="1">
        <v>157870</v>
      </c>
      <c r="Q1446">
        <v>-408.59</v>
      </c>
      <c r="R1446">
        <v>0.91857999999999995</v>
      </c>
      <c r="S1446">
        <v>0.91232000000000002</v>
      </c>
      <c r="T1446">
        <v>1.2728999999999999</v>
      </c>
      <c r="U1446">
        <v>0.60189000000000004</v>
      </c>
      <c r="V1446">
        <v>-0.15698000000000001</v>
      </c>
      <c r="W1446">
        <v>-0.21482999999999999</v>
      </c>
      <c r="X1446">
        <v>4.7983000000000002</v>
      </c>
      <c r="Y1446">
        <v>1.7674000000000001</v>
      </c>
      <c r="Z1446">
        <v>0.32546000000000003</v>
      </c>
      <c r="AA1446">
        <v>0.29174</v>
      </c>
      <c r="AB1446">
        <v>3.6637</v>
      </c>
      <c r="AC1446">
        <v>2.3565</v>
      </c>
      <c r="AD1446">
        <v>43</v>
      </c>
      <c r="AE1446">
        <v>14</v>
      </c>
      <c r="AF1446">
        <v>1.3825E-4</v>
      </c>
      <c r="AG1446" s="1">
        <v>6.2840000000000003E-6</v>
      </c>
      <c r="AH1446">
        <v>1.3196E-4</v>
      </c>
      <c r="AI1446">
        <v>27</v>
      </c>
      <c r="AJ1446">
        <v>0</v>
      </c>
      <c r="AK1446">
        <v>26</v>
      </c>
      <c r="AL1446">
        <v>0</v>
      </c>
      <c r="AM1446">
        <v>0</v>
      </c>
      <c r="AN1446">
        <v>1</v>
      </c>
      <c r="AO1446">
        <v>0.60404000000000002</v>
      </c>
      <c r="AP1446">
        <v>0</v>
      </c>
      <c r="AQ1446">
        <v>1</v>
      </c>
      <c r="AR1446" t="s">
        <v>95</v>
      </c>
      <c r="AS1446" t="s">
        <v>95</v>
      </c>
      <c r="AT1446" t="s">
        <v>95</v>
      </c>
      <c r="AU1446" t="s">
        <v>94</v>
      </c>
      <c r="AV1446" t="s">
        <v>94</v>
      </c>
      <c r="AW1446" t="s">
        <v>94</v>
      </c>
      <c r="AX1446" t="s">
        <v>94</v>
      </c>
      <c r="AY1446" t="s">
        <v>94</v>
      </c>
      <c r="AZ1446" t="s">
        <v>95</v>
      </c>
      <c r="BA1446" t="s">
        <v>94</v>
      </c>
      <c r="BB1446" t="s">
        <v>94</v>
      </c>
      <c r="BC1446" t="s">
        <v>94</v>
      </c>
      <c r="BD1446" t="s">
        <v>94</v>
      </c>
      <c r="BH1446" t="s">
        <v>341</v>
      </c>
      <c r="BI1446">
        <v>1</v>
      </c>
      <c r="BJ1446" t="s">
        <v>97</v>
      </c>
      <c r="BK1446" t="s">
        <v>138</v>
      </c>
      <c r="BL1446">
        <v>0</v>
      </c>
      <c r="BM1446">
        <v>0</v>
      </c>
      <c r="BN1446">
        <v>0</v>
      </c>
      <c r="BO1446">
        <v>0</v>
      </c>
      <c r="BP1446">
        <v>0</v>
      </c>
      <c r="BQ1446">
        <v>0</v>
      </c>
      <c r="BY1446">
        <v>1586</v>
      </c>
      <c r="CG1446" s="4">
        <v>0</v>
      </c>
      <c r="CH1446" s="4">
        <v>0</v>
      </c>
      <c r="CI1446" s="5">
        <v>0</v>
      </c>
      <c r="CJ1446" s="5">
        <v>0</v>
      </c>
      <c r="CK1446" s="5">
        <v>0</v>
      </c>
      <c r="CL1446" s="5">
        <v>0</v>
      </c>
    </row>
    <row r="1447" spans="1:91" hidden="1" x14ac:dyDescent="0.2">
      <c r="A1447" t="s">
        <v>2344</v>
      </c>
      <c r="B1447" t="s">
        <v>2275</v>
      </c>
      <c r="C1447" t="s">
        <v>403</v>
      </c>
      <c r="D1447">
        <v>1.1000000000000001</v>
      </c>
      <c r="E1447" t="s">
        <v>90</v>
      </c>
      <c r="F1447" t="s">
        <v>2276</v>
      </c>
      <c r="G1447" t="s">
        <v>2277</v>
      </c>
      <c r="H1447" t="s">
        <v>2278</v>
      </c>
      <c r="I1447">
        <v>0.25401000000000001</v>
      </c>
      <c r="J1447">
        <v>1.8494E-3</v>
      </c>
      <c r="K1447">
        <v>9.1938999999999996E-3</v>
      </c>
      <c r="L1447">
        <v>2017.1</v>
      </c>
      <c r="M1447">
        <v>17.3</v>
      </c>
      <c r="N1447">
        <v>0.16768</v>
      </c>
      <c r="O1447">
        <v>1555.1</v>
      </c>
      <c r="P1447" s="1">
        <v>157510</v>
      </c>
      <c r="Q1447">
        <v>-18.460999999999999</v>
      </c>
      <c r="R1447">
        <v>0.48986000000000002</v>
      </c>
      <c r="S1447">
        <v>0.23479</v>
      </c>
      <c r="T1447">
        <v>2.7406E-2</v>
      </c>
      <c r="U1447">
        <v>2.2957999999999999E-2</v>
      </c>
      <c r="V1447">
        <v>-6.3776000000000002</v>
      </c>
      <c r="W1447">
        <v>-8.4854000000000003</v>
      </c>
      <c r="X1447">
        <v>0.10421999999999999</v>
      </c>
      <c r="Y1447">
        <v>9.69E-2</v>
      </c>
      <c r="Z1447">
        <v>0.47366000000000003</v>
      </c>
      <c r="AA1447">
        <v>0.32327</v>
      </c>
      <c r="AB1447">
        <v>2.7838000000000002E-2</v>
      </c>
      <c r="AC1447">
        <v>2.2835000000000001E-2</v>
      </c>
      <c r="AD1447">
        <v>10</v>
      </c>
      <c r="AE1447">
        <v>10</v>
      </c>
      <c r="AF1447">
        <v>1.0138</v>
      </c>
      <c r="AG1447">
        <v>0.39360000000000001</v>
      </c>
      <c r="AH1447">
        <v>0.62021999999999999</v>
      </c>
      <c r="AI1447">
        <v>10</v>
      </c>
      <c r="AJ1447">
        <v>2</v>
      </c>
      <c r="AK1447">
        <v>5</v>
      </c>
      <c r="AL1447">
        <v>1</v>
      </c>
      <c r="AM1447">
        <v>1</v>
      </c>
      <c r="AN1447">
        <v>1</v>
      </c>
      <c r="AO1447">
        <v>0.87836000000000003</v>
      </c>
      <c r="AP1447">
        <v>1</v>
      </c>
      <c r="AQ1447">
        <v>1</v>
      </c>
      <c r="AR1447" t="s">
        <v>94</v>
      </c>
      <c r="AS1447" t="s">
        <v>95</v>
      </c>
      <c r="AT1447" t="s">
        <v>95</v>
      </c>
      <c r="AU1447" t="s">
        <v>95</v>
      </c>
      <c r="AV1447" t="s">
        <v>95</v>
      </c>
      <c r="AW1447" t="s">
        <v>95</v>
      </c>
      <c r="AX1447" t="s">
        <v>95</v>
      </c>
      <c r="AY1447" t="s">
        <v>95</v>
      </c>
      <c r="AZ1447" t="s">
        <v>95</v>
      </c>
      <c r="BA1447" t="s">
        <v>94</v>
      </c>
      <c r="BB1447" t="s">
        <v>95</v>
      </c>
      <c r="BC1447" t="s">
        <v>94</v>
      </c>
      <c r="BD1447" t="s">
        <v>95</v>
      </c>
      <c r="BI1447">
        <v>0</v>
      </c>
      <c r="BJ1447" t="s">
        <v>133</v>
      </c>
      <c r="BK1447" t="s">
        <v>501</v>
      </c>
      <c r="BL1447">
        <v>1</v>
      </c>
      <c r="BM1447">
        <v>1</v>
      </c>
      <c r="BN1447">
        <v>0</v>
      </c>
      <c r="BO1447">
        <v>0</v>
      </c>
      <c r="BP1447">
        <v>0</v>
      </c>
      <c r="BQ1447">
        <v>0</v>
      </c>
      <c r="BY1447">
        <v>1587</v>
      </c>
      <c r="CG1447" s="4">
        <v>0</v>
      </c>
      <c r="CH1447" s="4">
        <v>1</v>
      </c>
      <c r="CI1447" s="5">
        <v>0</v>
      </c>
      <c r="CJ1447" s="5">
        <v>0</v>
      </c>
      <c r="CK1447" s="5">
        <v>0</v>
      </c>
      <c r="CL1447" s="5">
        <v>0</v>
      </c>
    </row>
    <row r="1448" spans="1:91" hidden="1" x14ac:dyDescent="0.2">
      <c r="A1448" t="s">
        <v>2345</v>
      </c>
      <c r="B1448" t="s">
        <v>2275</v>
      </c>
      <c r="C1448" t="s">
        <v>403</v>
      </c>
      <c r="D1448">
        <v>1.1000000000000001</v>
      </c>
      <c r="E1448" t="s">
        <v>90</v>
      </c>
      <c r="F1448" t="s">
        <v>2280</v>
      </c>
      <c r="G1448" t="s">
        <v>2281</v>
      </c>
      <c r="H1448" t="s">
        <v>2278</v>
      </c>
      <c r="I1448">
        <v>-1.8388E-3</v>
      </c>
      <c r="J1448">
        <v>9.8292999999999991E-4</v>
      </c>
      <c r="K1448">
        <v>-1.1429000000000001E-4</v>
      </c>
      <c r="L1448">
        <v>726.92</v>
      </c>
      <c r="M1448">
        <v>-2389.8000000000002</v>
      </c>
      <c r="N1448">
        <v>0.80027999999999999</v>
      </c>
      <c r="O1448">
        <v>1555.3</v>
      </c>
      <c r="P1448" s="1">
        <v>157480</v>
      </c>
      <c r="Q1448">
        <v>0.29879</v>
      </c>
      <c r="R1448">
        <v>1.7229999999999999E-2</v>
      </c>
      <c r="S1448">
        <v>-1.4569000000000001</v>
      </c>
      <c r="T1448">
        <v>1.4778E-3</v>
      </c>
      <c r="U1448">
        <v>1.3525E-3</v>
      </c>
      <c r="V1448">
        <v>-2101.1999999999998</v>
      </c>
      <c r="W1448">
        <v>-3502.7</v>
      </c>
      <c r="X1448">
        <v>6.8349999999999994E-2</v>
      </c>
      <c r="Y1448">
        <v>6.8333000000000005E-2</v>
      </c>
      <c r="Z1448">
        <v>1.7142999999999999E-2</v>
      </c>
      <c r="AA1448">
        <v>-0.6381</v>
      </c>
      <c r="AB1448">
        <v>1.4779000000000001E-3</v>
      </c>
      <c r="AC1448">
        <v>1.3523999999999999E-3</v>
      </c>
      <c r="AD1448">
        <v>6</v>
      </c>
      <c r="AE1448">
        <v>6</v>
      </c>
      <c r="AF1448">
        <v>8.7469000000000005E-2</v>
      </c>
      <c r="AG1448">
        <v>8.2471000000000003E-2</v>
      </c>
      <c r="AH1448">
        <v>4.9982000000000004E-3</v>
      </c>
      <c r="AI1448">
        <v>6</v>
      </c>
      <c r="AJ1448">
        <v>4</v>
      </c>
      <c r="AK1448">
        <v>1</v>
      </c>
      <c r="AL1448">
        <v>1</v>
      </c>
      <c r="AM1448">
        <v>1</v>
      </c>
      <c r="AN1448">
        <v>0</v>
      </c>
      <c r="AO1448">
        <v>0.82965</v>
      </c>
      <c r="AP1448">
        <v>1</v>
      </c>
      <c r="AQ1448">
        <v>1</v>
      </c>
      <c r="AR1448" t="s">
        <v>96</v>
      </c>
      <c r="AS1448" t="s">
        <v>95</v>
      </c>
      <c r="AT1448" t="s">
        <v>95</v>
      </c>
      <c r="AU1448" t="s">
        <v>95</v>
      </c>
      <c r="AV1448" t="s">
        <v>95</v>
      </c>
      <c r="AW1448" t="s">
        <v>95</v>
      </c>
      <c r="AX1448" t="s">
        <v>95</v>
      </c>
      <c r="AY1448" t="s">
        <v>94</v>
      </c>
      <c r="AZ1448" t="s">
        <v>94</v>
      </c>
      <c r="BA1448" t="s">
        <v>96</v>
      </c>
      <c r="BB1448" t="s">
        <v>94</v>
      </c>
      <c r="BC1448" t="s">
        <v>96</v>
      </c>
      <c r="BD1448" t="s">
        <v>94</v>
      </c>
      <c r="BI1448">
        <v>0</v>
      </c>
      <c r="BJ1448" t="s">
        <v>108</v>
      </c>
      <c r="BK1448" t="s">
        <v>138</v>
      </c>
      <c r="BL1448">
        <v>1</v>
      </c>
      <c r="BM1448">
        <v>1</v>
      </c>
      <c r="BN1448">
        <v>0</v>
      </c>
      <c r="BO1448">
        <v>1</v>
      </c>
      <c r="BP1448">
        <v>0</v>
      </c>
      <c r="BQ1448">
        <v>0</v>
      </c>
      <c r="BY1448">
        <v>1588</v>
      </c>
      <c r="CG1448" s="4">
        <v>1</v>
      </c>
      <c r="CH1448" s="4">
        <v>1</v>
      </c>
      <c r="CI1448" s="5">
        <v>0</v>
      </c>
      <c r="CJ1448" s="5">
        <v>1</v>
      </c>
      <c r="CK1448" s="5">
        <v>0</v>
      </c>
      <c r="CL1448" s="5">
        <v>0</v>
      </c>
      <c r="CM1448" s="12" t="s">
        <v>3470</v>
      </c>
    </row>
    <row r="1449" spans="1:91" hidden="1" x14ac:dyDescent="0.2">
      <c r="A1449" t="s">
        <v>2346</v>
      </c>
      <c r="B1449" t="s">
        <v>2275</v>
      </c>
      <c r="C1449" t="s">
        <v>403</v>
      </c>
      <c r="D1449">
        <v>1.1000000000000001</v>
      </c>
      <c r="E1449" t="s">
        <v>90</v>
      </c>
      <c r="F1449" t="s">
        <v>2283</v>
      </c>
      <c r="G1449" t="s">
        <v>107</v>
      </c>
      <c r="H1449" t="s">
        <v>2278</v>
      </c>
      <c r="I1449">
        <v>0.25401000000000001</v>
      </c>
      <c r="J1449">
        <v>1.8494E-3</v>
      </c>
      <c r="K1449">
        <v>9.1938999999999996E-3</v>
      </c>
      <c r="L1449">
        <v>2017.1</v>
      </c>
      <c r="M1449">
        <v>17.3</v>
      </c>
      <c r="N1449">
        <v>0.16768</v>
      </c>
      <c r="O1449">
        <v>1555.1</v>
      </c>
      <c r="P1449" s="1">
        <v>157510</v>
      </c>
      <c r="Q1449">
        <v>-18.460999999999999</v>
      </c>
      <c r="R1449">
        <v>0.48986000000000002</v>
      </c>
      <c r="S1449">
        <v>0.23479</v>
      </c>
      <c r="T1449">
        <v>2.7406E-2</v>
      </c>
      <c r="U1449">
        <v>2.2957999999999999E-2</v>
      </c>
      <c r="V1449">
        <v>-6.3776000000000002</v>
      </c>
      <c r="W1449">
        <v>-8.4854000000000003</v>
      </c>
      <c r="X1449">
        <v>0.10421999999999999</v>
      </c>
      <c r="Y1449">
        <v>9.69E-2</v>
      </c>
      <c r="Z1449">
        <v>0.47366000000000003</v>
      </c>
      <c r="AA1449">
        <v>0.32327</v>
      </c>
      <c r="AB1449">
        <v>2.7838000000000002E-2</v>
      </c>
      <c r="AC1449">
        <v>2.2835000000000001E-2</v>
      </c>
      <c r="AD1449">
        <v>10</v>
      </c>
      <c r="AE1449">
        <v>10</v>
      </c>
      <c r="AF1449">
        <v>1.0138</v>
      </c>
      <c r="AG1449">
        <v>0.39360000000000001</v>
      </c>
      <c r="AH1449">
        <v>0.62021999999999999</v>
      </c>
      <c r="AI1449">
        <v>10</v>
      </c>
      <c r="AJ1449">
        <v>2</v>
      </c>
      <c r="AK1449">
        <v>5</v>
      </c>
      <c r="AL1449">
        <v>1</v>
      </c>
      <c r="AM1449">
        <v>1</v>
      </c>
      <c r="AN1449">
        <v>1</v>
      </c>
      <c r="AO1449">
        <v>0.87836000000000003</v>
      </c>
      <c r="AP1449">
        <v>1</v>
      </c>
      <c r="AQ1449">
        <v>1</v>
      </c>
      <c r="AR1449" t="s">
        <v>94</v>
      </c>
      <c r="AS1449" t="s">
        <v>95</v>
      </c>
      <c r="AT1449" t="s">
        <v>95</v>
      </c>
      <c r="AU1449" t="s">
        <v>95</v>
      </c>
      <c r="AV1449" t="s">
        <v>95</v>
      </c>
      <c r="AW1449" t="s">
        <v>95</v>
      </c>
      <c r="AX1449" t="s">
        <v>95</v>
      </c>
      <c r="AY1449" t="s">
        <v>95</v>
      </c>
      <c r="AZ1449" t="s">
        <v>95</v>
      </c>
      <c r="BA1449" t="s">
        <v>94</v>
      </c>
      <c r="BB1449" t="s">
        <v>95</v>
      </c>
      <c r="BC1449" t="s">
        <v>94</v>
      </c>
      <c r="BD1449" t="s">
        <v>95</v>
      </c>
      <c r="BH1449" t="s">
        <v>2284</v>
      </c>
      <c r="BI1449">
        <v>0</v>
      </c>
      <c r="BK1449" t="s">
        <v>109</v>
      </c>
      <c r="BL1449">
        <v>1</v>
      </c>
      <c r="BM1449">
        <v>1</v>
      </c>
      <c r="BN1449">
        <v>0</v>
      </c>
      <c r="BO1449">
        <v>0</v>
      </c>
      <c r="BP1449">
        <v>0</v>
      </c>
      <c r="BQ1449">
        <v>0</v>
      </c>
      <c r="BY1449">
        <v>1589</v>
      </c>
      <c r="CG1449" s="4">
        <v>0</v>
      </c>
      <c r="CH1449" s="4">
        <v>1</v>
      </c>
      <c r="CI1449" s="5">
        <v>0</v>
      </c>
      <c r="CJ1449" s="5">
        <v>0</v>
      </c>
      <c r="CK1449" s="5">
        <v>0</v>
      </c>
      <c r="CL1449" s="5">
        <v>0</v>
      </c>
      <c r="CM1449" s="12" t="s">
        <v>3472</v>
      </c>
    </row>
    <row r="1450" spans="1:91" hidden="1" x14ac:dyDescent="0.2">
      <c r="A1450" t="s">
        <v>2347</v>
      </c>
      <c r="B1450" t="s">
        <v>2275</v>
      </c>
      <c r="C1450" t="s">
        <v>403</v>
      </c>
      <c r="D1450">
        <v>3.2</v>
      </c>
      <c r="E1450" t="s">
        <v>120</v>
      </c>
      <c r="F1450" t="s">
        <v>2286</v>
      </c>
      <c r="G1450" t="s">
        <v>2287</v>
      </c>
      <c r="H1450" t="s">
        <v>2278</v>
      </c>
      <c r="I1450">
        <v>0.20504</v>
      </c>
      <c r="J1450">
        <v>1.8457E-3</v>
      </c>
      <c r="K1450">
        <v>9.1696999999999994E-3</v>
      </c>
      <c r="L1450">
        <v>2017</v>
      </c>
      <c r="M1450">
        <v>21.431999999999999</v>
      </c>
      <c r="N1450">
        <v>0.1986</v>
      </c>
      <c r="O1450">
        <v>1555.1</v>
      </c>
      <c r="P1450" s="1">
        <v>157510</v>
      </c>
      <c r="Q1450">
        <v>-18.396000000000001</v>
      </c>
      <c r="R1450">
        <v>0.46215000000000001</v>
      </c>
      <c r="S1450">
        <v>0.19323000000000001</v>
      </c>
      <c r="T1450">
        <v>2.8756E-2</v>
      </c>
      <c r="U1450">
        <v>2.4174999999999999E-2</v>
      </c>
      <c r="V1450">
        <v>-8.3198000000000008</v>
      </c>
      <c r="W1450">
        <v>-10.983000000000001</v>
      </c>
      <c r="X1450">
        <v>0.1197</v>
      </c>
      <c r="Y1450">
        <v>0.11310000000000001</v>
      </c>
      <c r="Z1450">
        <v>0.45118000000000003</v>
      </c>
      <c r="AA1450">
        <v>0.29437999999999998</v>
      </c>
      <c r="AB1450">
        <v>2.9048000000000001E-2</v>
      </c>
      <c r="AC1450">
        <v>2.4056000000000001E-2</v>
      </c>
      <c r="AD1450">
        <v>10</v>
      </c>
      <c r="AE1450">
        <v>10</v>
      </c>
      <c r="AF1450">
        <v>0.94159000000000004</v>
      </c>
      <c r="AG1450">
        <v>0.40282000000000001</v>
      </c>
      <c r="AH1450">
        <v>0.53876999999999997</v>
      </c>
      <c r="AI1450">
        <v>10</v>
      </c>
      <c r="AJ1450">
        <v>2</v>
      </c>
      <c r="AK1450">
        <v>6</v>
      </c>
      <c r="AL1450">
        <v>1</v>
      </c>
      <c r="AM1450">
        <v>1</v>
      </c>
      <c r="AN1450">
        <v>1</v>
      </c>
      <c r="AO1450">
        <v>0.88185000000000002</v>
      </c>
      <c r="AP1450">
        <v>1</v>
      </c>
      <c r="AQ1450">
        <v>1</v>
      </c>
      <c r="AR1450" t="s">
        <v>94</v>
      </c>
      <c r="AS1450" t="s">
        <v>95</v>
      </c>
      <c r="AT1450" t="s">
        <v>95</v>
      </c>
      <c r="AU1450" t="s">
        <v>95</v>
      </c>
      <c r="AV1450" t="s">
        <v>95</v>
      </c>
      <c r="AW1450" t="s">
        <v>95</v>
      </c>
      <c r="AX1450" t="s">
        <v>95</v>
      </c>
      <c r="AY1450" t="s">
        <v>95</v>
      </c>
      <c r="AZ1450" t="s">
        <v>95</v>
      </c>
      <c r="BA1450" t="s">
        <v>94</v>
      </c>
      <c r="BB1450" t="s">
        <v>95</v>
      </c>
      <c r="BC1450" t="s">
        <v>94</v>
      </c>
      <c r="BD1450" t="s">
        <v>95</v>
      </c>
      <c r="BH1450" t="s">
        <v>2288</v>
      </c>
      <c r="BI1450">
        <v>0</v>
      </c>
      <c r="BL1450">
        <v>0</v>
      </c>
      <c r="BM1450">
        <v>1</v>
      </c>
      <c r="BN1450">
        <v>0</v>
      </c>
      <c r="BO1450">
        <v>0</v>
      </c>
      <c r="BP1450">
        <v>0</v>
      </c>
      <c r="BQ1450">
        <v>1</v>
      </c>
      <c r="BY1450">
        <v>1590</v>
      </c>
      <c r="CG1450" s="4">
        <v>0</v>
      </c>
      <c r="CH1450" s="4">
        <v>1</v>
      </c>
      <c r="CI1450" s="5">
        <v>0</v>
      </c>
      <c r="CJ1450" s="5">
        <v>0</v>
      </c>
      <c r="CK1450" s="5">
        <v>0</v>
      </c>
      <c r="CL1450" s="5">
        <v>1</v>
      </c>
    </row>
    <row r="1451" spans="1:91" hidden="1" x14ac:dyDescent="0.2">
      <c r="A1451" t="s">
        <v>2348</v>
      </c>
      <c r="B1451" t="s">
        <v>2275</v>
      </c>
      <c r="C1451" t="s">
        <v>403</v>
      </c>
      <c r="D1451">
        <v>3.2</v>
      </c>
      <c r="E1451" t="s">
        <v>120</v>
      </c>
      <c r="F1451" t="s">
        <v>2290</v>
      </c>
      <c r="G1451" t="s">
        <v>2291</v>
      </c>
      <c r="H1451" t="s">
        <v>2278</v>
      </c>
      <c r="I1451">
        <v>0.32972000000000001</v>
      </c>
      <c r="J1451">
        <v>1.8513E-3</v>
      </c>
      <c r="K1451">
        <v>9.1999999999999998E-3</v>
      </c>
      <c r="L1451">
        <v>2017.3</v>
      </c>
      <c r="M1451">
        <v>13.327999999999999</v>
      </c>
      <c r="N1451">
        <v>0.13896</v>
      </c>
      <c r="O1451">
        <v>1555.1</v>
      </c>
      <c r="P1451" s="1">
        <v>157510</v>
      </c>
      <c r="Q1451">
        <v>-18.489000000000001</v>
      </c>
      <c r="R1451">
        <v>0.52198</v>
      </c>
      <c r="S1451">
        <v>0.28297</v>
      </c>
      <c r="T1451">
        <v>2.5940000000000001E-2</v>
      </c>
      <c r="U1451">
        <v>2.1575E-2</v>
      </c>
      <c r="V1451">
        <v>-4.7302999999999997</v>
      </c>
      <c r="W1451">
        <v>-6.3674999999999997</v>
      </c>
      <c r="X1451">
        <v>8.9812000000000003E-2</v>
      </c>
      <c r="Y1451">
        <v>8.1600000000000006E-2</v>
      </c>
      <c r="Z1451">
        <v>0.49606</v>
      </c>
      <c r="AA1451">
        <v>0.35208</v>
      </c>
      <c r="AB1451">
        <v>2.6634000000000001E-2</v>
      </c>
      <c r="AC1451">
        <v>2.1479999999999999E-2</v>
      </c>
      <c r="AD1451">
        <v>10</v>
      </c>
      <c r="AE1451">
        <v>10</v>
      </c>
      <c r="AF1451">
        <v>1.1011</v>
      </c>
      <c r="AG1451">
        <v>0.36702000000000001</v>
      </c>
      <c r="AH1451">
        <v>0.73404000000000003</v>
      </c>
      <c r="AI1451">
        <v>10</v>
      </c>
      <c r="AJ1451">
        <v>2</v>
      </c>
      <c r="AK1451">
        <v>9</v>
      </c>
      <c r="AL1451">
        <v>1</v>
      </c>
      <c r="AM1451">
        <v>0</v>
      </c>
      <c r="AN1451">
        <v>1</v>
      </c>
      <c r="AO1451">
        <v>0.87353000000000003</v>
      </c>
      <c r="AP1451">
        <v>1</v>
      </c>
      <c r="AQ1451">
        <v>1</v>
      </c>
      <c r="AR1451" t="s">
        <v>94</v>
      </c>
      <c r="AS1451" t="s">
        <v>95</v>
      </c>
      <c r="AT1451" t="s">
        <v>95</v>
      </c>
      <c r="AU1451" t="s">
        <v>95</v>
      </c>
      <c r="AV1451" t="s">
        <v>95</v>
      </c>
      <c r="AW1451" t="s">
        <v>95</v>
      </c>
      <c r="AX1451" t="s">
        <v>95</v>
      </c>
      <c r="AY1451" t="s">
        <v>95</v>
      </c>
      <c r="AZ1451" t="s">
        <v>95</v>
      </c>
      <c r="BA1451" t="s">
        <v>94</v>
      </c>
      <c r="BB1451" t="s">
        <v>95</v>
      </c>
      <c r="BC1451" t="s">
        <v>94</v>
      </c>
      <c r="BD1451" t="s">
        <v>95</v>
      </c>
      <c r="BH1451" t="s">
        <v>2288</v>
      </c>
      <c r="BI1451">
        <v>0</v>
      </c>
      <c r="BL1451">
        <v>0</v>
      </c>
      <c r="BM1451">
        <v>1</v>
      </c>
      <c r="BN1451">
        <v>0</v>
      </c>
      <c r="BO1451">
        <v>0</v>
      </c>
      <c r="BP1451">
        <v>0</v>
      </c>
      <c r="BQ1451">
        <v>0</v>
      </c>
      <c r="BY1451">
        <v>1591</v>
      </c>
      <c r="CG1451" s="4">
        <v>0</v>
      </c>
      <c r="CH1451" s="4">
        <v>1</v>
      </c>
      <c r="CI1451" s="5">
        <v>0</v>
      </c>
      <c r="CJ1451" s="5">
        <v>0</v>
      </c>
      <c r="CK1451" s="5">
        <v>0</v>
      </c>
      <c r="CL1451" s="5">
        <v>0</v>
      </c>
    </row>
    <row r="1452" spans="1:91" hidden="1" x14ac:dyDescent="0.2">
      <c r="A1452" t="s">
        <v>2349</v>
      </c>
      <c r="B1452" t="s">
        <v>2275</v>
      </c>
      <c r="C1452" t="s">
        <v>403</v>
      </c>
      <c r="D1452">
        <v>3.5</v>
      </c>
      <c r="E1452" t="s">
        <v>317</v>
      </c>
      <c r="F1452" t="s">
        <v>318</v>
      </c>
      <c r="G1452" t="s">
        <v>319</v>
      </c>
      <c r="H1452" t="s">
        <v>2278</v>
      </c>
      <c r="I1452">
        <v>0.27729999999999999</v>
      </c>
      <c r="J1452">
        <v>2.7854E-2</v>
      </c>
      <c r="K1452">
        <v>0.28432000000000002</v>
      </c>
      <c r="L1452">
        <v>2013.9</v>
      </c>
      <c r="M1452">
        <v>15.847</v>
      </c>
      <c r="N1452">
        <v>13.003</v>
      </c>
      <c r="O1452">
        <v>1549.6</v>
      </c>
      <c r="P1452" s="1">
        <v>158010</v>
      </c>
      <c r="Q1452">
        <v>-566.05999999999995</v>
      </c>
      <c r="R1452">
        <v>0.98514000000000002</v>
      </c>
      <c r="S1452">
        <v>0.98404999999999998</v>
      </c>
      <c r="T1452">
        <v>0.51905999999999997</v>
      </c>
      <c r="U1452">
        <v>0.31590000000000001</v>
      </c>
      <c r="V1452">
        <v>-0.54918999999999996</v>
      </c>
      <c r="W1452">
        <v>-0.62295999999999996</v>
      </c>
      <c r="X1452">
        <v>5.2999000000000001</v>
      </c>
      <c r="Y1452">
        <v>3.1556000000000002</v>
      </c>
      <c r="Z1452">
        <v>0.752</v>
      </c>
      <c r="AA1452">
        <v>0.74019000000000001</v>
      </c>
      <c r="AB1452">
        <v>2.1204999999999998</v>
      </c>
      <c r="AC1452">
        <v>1.8287</v>
      </c>
      <c r="AD1452">
        <v>45</v>
      </c>
      <c r="AE1452">
        <v>26</v>
      </c>
      <c r="AF1452">
        <v>0.92288999999999999</v>
      </c>
      <c r="AG1452">
        <v>7.6908000000000004E-2</v>
      </c>
      <c r="AH1452">
        <v>0.84599000000000002</v>
      </c>
      <c r="AI1452">
        <v>26</v>
      </c>
      <c r="AJ1452">
        <v>3</v>
      </c>
      <c r="AK1452">
        <v>25</v>
      </c>
      <c r="AL1452">
        <v>1</v>
      </c>
      <c r="AM1452">
        <v>0</v>
      </c>
      <c r="AN1452">
        <v>1</v>
      </c>
      <c r="AO1452">
        <v>0.93274999999999997</v>
      </c>
      <c r="AP1452">
        <v>0</v>
      </c>
      <c r="AQ1452">
        <v>1</v>
      </c>
      <c r="AR1452" t="s">
        <v>95</v>
      </c>
      <c r="AS1452" t="s">
        <v>95</v>
      </c>
      <c r="AT1452" t="s">
        <v>95</v>
      </c>
      <c r="AU1452" t="s">
        <v>95</v>
      </c>
      <c r="AV1452" t="s">
        <v>95</v>
      </c>
      <c r="AW1452" t="s">
        <v>95</v>
      </c>
      <c r="AX1452" t="s">
        <v>95</v>
      </c>
      <c r="AY1452" t="s">
        <v>95</v>
      </c>
      <c r="AZ1452" t="s">
        <v>95</v>
      </c>
      <c r="BA1452" t="s">
        <v>95</v>
      </c>
      <c r="BB1452" t="s">
        <v>95</v>
      </c>
      <c r="BC1452" t="s">
        <v>95</v>
      </c>
      <c r="BD1452" t="s">
        <v>95</v>
      </c>
      <c r="BI1452">
        <v>0</v>
      </c>
      <c r="BJ1452" t="s">
        <v>137</v>
      </c>
      <c r="BK1452" t="s">
        <v>133</v>
      </c>
      <c r="BL1452">
        <v>1</v>
      </c>
      <c r="BM1452">
        <v>1</v>
      </c>
      <c r="BN1452">
        <v>0</v>
      </c>
      <c r="BO1452">
        <v>0</v>
      </c>
      <c r="BP1452">
        <v>0</v>
      </c>
      <c r="BQ1452">
        <v>1</v>
      </c>
      <c r="BY1452">
        <v>1592</v>
      </c>
      <c r="CG1452" s="4">
        <v>1</v>
      </c>
      <c r="CH1452" s="4">
        <v>1</v>
      </c>
      <c r="CI1452" s="5">
        <v>0</v>
      </c>
      <c r="CJ1452" s="5">
        <v>0</v>
      </c>
      <c r="CK1452" s="5">
        <v>0</v>
      </c>
      <c r="CL1452" s="5">
        <v>1</v>
      </c>
    </row>
    <row r="1453" spans="1:91" hidden="1" x14ac:dyDescent="0.2">
      <c r="A1453" t="s">
        <v>2350</v>
      </c>
      <c r="B1453" t="s">
        <v>2275</v>
      </c>
      <c r="C1453" t="s">
        <v>403</v>
      </c>
      <c r="D1453">
        <v>3.5</v>
      </c>
      <c r="E1453" t="s">
        <v>317</v>
      </c>
      <c r="F1453" t="s">
        <v>321</v>
      </c>
      <c r="G1453" t="s">
        <v>322</v>
      </c>
      <c r="H1453" t="s">
        <v>2278</v>
      </c>
      <c r="I1453">
        <v>48.341999999999999</v>
      </c>
      <c r="J1453">
        <v>4.7149999999999997E-2</v>
      </c>
      <c r="K1453">
        <v>1.7655000000000001E-2</v>
      </c>
      <c r="L1453">
        <v>2009.2</v>
      </c>
      <c r="M1453">
        <v>9.0902999999999998E-2</v>
      </c>
      <c r="N1453">
        <v>0.73333000000000004</v>
      </c>
      <c r="O1453">
        <v>4.3721000000000003E-2</v>
      </c>
      <c r="P1453">
        <v>1965.8</v>
      </c>
      <c r="Q1453">
        <v>-35.078000000000003</v>
      </c>
      <c r="R1453">
        <v>0.21345</v>
      </c>
      <c r="S1453">
        <v>0.15590000000000001</v>
      </c>
      <c r="T1453">
        <v>0.63127999999999995</v>
      </c>
      <c r="U1453">
        <v>0.28297</v>
      </c>
      <c r="V1453">
        <v>8.1742999999999996E-2</v>
      </c>
      <c r="W1453">
        <v>3.8016000000000001E-2</v>
      </c>
      <c r="X1453">
        <v>0.68208999999999997</v>
      </c>
      <c r="Y1453">
        <v>0.39700000000000002</v>
      </c>
      <c r="Z1453">
        <v>0.10376000000000001</v>
      </c>
      <c r="AA1453">
        <v>6.1082999999999998E-2</v>
      </c>
      <c r="AB1453">
        <v>0.67386999999999997</v>
      </c>
      <c r="AC1453">
        <v>0.38379999999999997</v>
      </c>
      <c r="AD1453">
        <v>45</v>
      </c>
      <c r="AE1453">
        <v>8</v>
      </c>
      <c r="AF1453">
        <v>5.4545000000000003</v>
      </c>
      <c r="AG1453">
        <v>1.3635999999999999</v>
      </c>
      <c r="AH1453">
        <v>4.0909000000000004</v>
      </c>
      <c r="AI1453">
        <v>23</v>
      </c>
      <c r="AJ1453">
        <v>11</v>
      </c>
      <c r="AK1453">
        <v>22</v>
      </c>
      <c r="AL1453">
        <v>1</v>
      </c>
      <c r="AM1453">
        <v>0</v>
      </c>
      <c r="AN1453">
        <v>1</v>
      </c>
      <c r="AO1453">
        <v>7.6923000000000005E-2</v>
      </c>
      <c r="AP1453">
        <v>0</v>
      </c>
      <c r="AQ1453">
        <v>1</v>
      </c>
      <c r="AR1453" t="s">
        <v>96</v>
      </c>
      <c r="AS1453" t="s">
        <v>95</v>
      </c>
      <c r="AT1453" t="s">
        <v>95</v>
      </c>
      <c r="AU1453" t="s">
        <v>94</v>
      </c>
      <c r="AV1453" t="s">
        <v>94</v>
      </c>
      <c r="AW1453" t="s">
        <v>94</v>
      </c>
      <c r="AX1453" t="s">
        <v>94</v>
      </c>
      <c r="AY1453" t="s">
        <v>95</v>
      </c>
      <c r="AZ1453" t="s">
        <v>94</v>
      </c>
      <c r="BA1453" t="s">
        <v>96</v>
      </c>
      <c r="BB1453" t="s">
        <v>94</v>
      </c>
      <c r="BC1453" t="s">
        <v>96</v>
      </c>
      <c r="BD1453" t="s">
        <v>94</v>
      </c>
      <c r="BI1453">
        <v>0</v>
      </c>
      <c r="BJ1453" t="s">
        <v>132</v>
      </c>
      <c r="BK1453" t="s">
        <v>133</v>
      </c>
      <c r="BL1453">
        <v>0</v>
      </c>
      <c r="BM1453">
        <v>1</v>
      </c>
      <c r="BN1453">
        <v>0</v>
      </c>
      <c r="BO1453">
        <v>0</v>
      </c>
      <c r="BP1453">
        <v>0</v>
      </c>
      <c r="BQ1453">
        <v>0</v>
      </c>
      <c r="BY1453">
        <v>1593</v>
      </c>
      <c r="CG1453" s="4">
        <v>0</v>
      </c>
      <c r="CH1453" s="4">
        <v>1</v>
      </c>
      <c r="CI1453" s="5">
        <v>0</v>
      </c>
      <c r="CJ1453" s="5">
        <v>0</v>
      </c>
      <c r="CK1453" s="5">
        <v>0</v>
      </c>
      <c r="CL1453" s="5">
        <v>0</v>
      </c>
    </row>
    <row r="1454" spans="1:91" hidden="1" x14ac:dyDescent="0.2">
      <c r="A1454" t="s">
        <v>2351</v>
      </c>
      <c r="B1454" t="s">
        <v>2275</v>
      </c>
      <c r="C1454" t="s">
        <v>403</v>
      </c>
      <c r="D1454">
        <v>3.5</v>
      </c>
      <c r="E1454" t="s">
        <v>317</v>
      </c>
      <c r="F1454" t="s">
        <v>325</v>
      </c>
      <c r="G1454" t="s">
        <v>326</v>
      </c>
      <c r="H1454" t="s">
        <v>2278</v>
      </c>
      <c r="I1454">
        <v>0.44613000000000003</v>
      </c>
      <c r="J1454">
        <v>0.11040999999999999</v>
      </c>
      <c r="K1454">
        <v>2.1343999999999998E-2</v>
      </c>
      <c r="L1454">
        <v>2015.4</v>
      </c>
      <c r="M1454">
        <v>9.8501999999999992</v>
      </c>
      <c r="N1454">
        <v>1.0294000000000001</v>
      </c>
      <c r="O1454">
        <v>0.85262000000000004</v>
      </c>
      <c r="P1454">
        <v>2021.2</v>
      </c>
      <c r="Q1454">
        <v>-42.508000000000003</v>
      </c>
      <c r="R1454">
        <v>0.43867</v>
      </c>
      <c r="S1454">
        <v>0.39759</v>
      </c>
      <c r="T1454">
        <v>0.38329999999999997</v>
      </c>
      <c r="U1454">
        <v>0.18959999999999999</v>
      </c>
      <c r="V1454">
        <v>0.39116000000000001</v>
      </c>
      <c r="W1454">
        <v>0.36216999999999999</v>
      </c>
      <c r="X1454">
        <v>0.39918999999999999</v>
      </c>
      <c r="Y1454">
        <v>0.24471000000000001</v>
      </c>
      <c r="Z1454">
        <v>0.29358000000000001</v>
      </c>
      <c r="AA1454">
        <v>0.25994</v>
      </c>
      <c r="AB1454">
        <v>0.42998999999999998</v>
      </c>
      <c r="AC1454">
        <v>0.31806000000000001</v>
      </c>
      <c r="AD1454">
        <v>45</v>
      </c>
      <c r="AE1454">
        <v>8</v>
      </c>
      <c r="AF1454">
        <v>1.9429000000000001</v>
      </c>
      <c r="AG1454">
        <v>0.97145999999999999</v>
      </c>
      <c r="AH1454">
        <v>0.97145999999999999</v>
      </c>
      <c r="AI1454">
        <v>17</v>
      </c>
      <c r="AJ1454">
        <v>2</v>
      </c>
      <c r="AK1454">
        <v>16</v>
      </c>
      <c r="AL1454">
        <v>1</v>
      </c>
      <c r="AM1454">
        <v>0</v>
      </c>
      <c r="AN1454">
        <v>1</v>
      </c>
      <c r="AO1454">
        <v>0.5</v>
      </c>
      <c r="AP1454">
        <v>0</v>
      </c>
      <c r="AQ1454">
        <v>1</v>
      </c>
      <c r="AR1454" t="s">
        <v>94</v>
      </c>
      <c r="AS1454" t="s">
        <v>95</v>
      </c>
      <c r="AT1454" t="s">
        <v>95</v>
      </c>
      <c r="AU1454" t="s">
        <v>94</v>
      </c>
      <c r="AV1454" t="s">
        <v>94</v>
      </c>
      <c r="AW1454" t="s">
        <v>94</v>
      </c>
      <c r="AX1454" t="s">
        <v>94</v>
      </c>
      <c r="AY1454" t="s">
        <v>95</v>
      </c>
      <c r="AZ1454" t="s">
        <v>94</v>
      </c>
      <c r="BA1454" t="s">
        <v>94</v>
      </c>
      <c r="BB1454" t="s">
        <v>94</v>
      </c>
      <c r="BC1454" t="s">
        <v>94</v>
      </c>
      <c r="BD1454" t="s">
        <v>94</v>
      </c>
      <c r="BI1454">
        <v>0</v>
      </c>
      <c r="BJ1454" t="s">
        <v>132</v>
      </c>
      <c r="BK1454" t="s">
        <v>133</v>
      </c>
      <c r="BL1454">
        <v>0</v>
      </c>
      <c r="BM1454">
        <v>1</v>
      </c>
      <c r="BN1454">
        <v>0</v>
      </c>
      <c r="BO1454">
        <v>0</v>
      </c>
      <c r="BP1454">
        <v>0</v>
      </c>
      <c r="BQ1454">
        <v>0</v>
      </c>
      <c r="BY1454">
        <v>1594</v>
      </c>
      <c r="CG1454" s="4">
        <v>0</v>
      </c>
      <c r="CH1454" s="4">
        <v>1</v>
      </c>
      <c r="CI1454" s="5">
        <v>0</v>
      </c>
      <c r="CJ1454" s="5">
        <v>0</v>
      </c>
      <c r="CK1454" s="5">
        <v>0</v>
      </c>
      <c r="CL1454" s="5">
        <v>0</v>
      </c>
    </row>
    <row r="1455" spans="1:91" hidden="1" x14ac:dyDescent="0.2">
      <c r="A1455" t="s">
        <v>2352</v>
      </c>
      <c r="B1455" t="s">
        <v>2275</v>
      </c>
      <c r="C1455" t="s">
        <v>403</v>
      </c>
      <c r="D1455">
        <v>3.5</v>
      </c>
      <c r="E1455" t="s">
        <v>317</v>
      </c>
      <c r="F1455" t="s">
        <v>328</v>
      </c>
      <c r="G1455" t="s">
        <v>329</v>
      </c>
      <c r="H1455" t="s">
        <v>2278</v>
      </c>
      <c r="I1455">
        <v>33.820999999999998</v>
      </c>
      <c r="J1455">
        <v>5.7661999999999998E-2</v>
      </c>
      <c r="K1455">
        <v>1.3487000000000001E-2</v>
      </c>
      <c r="L1455">
        <v>2006.3</v>
      </c>
      <c r="M1455">
        <v>0.12992999999999999</v>
      </c>
      <c r="N1455">
        <v>0.48668</v>
      </c>
      <c r="O1455">
        <v>1.7725000000000001E-2</v>
      </c>
      <c r="P1455">
        <v>1963.9</v>
      </c>
      <c r="Q1455">
        <v>-26.806999999999999</v>
      </c>
      <c r="R1455">
        <v>0.13028999999999999</v>
      </c>
      <c r="S1455">
        <v>6.6647999999999999E-2</v>
      </c>
      <c r="T1455">
        <v>0.61600999999999995</v>
      </c>
      <c r="U1455">
        <v>0.26177</v>
      </c>
      <c r="V1455">
        <v>6.2921000000000005E-2</v>
      </c>
      <c r="W1455">
        <v>1.8297999999999998E-2</v>
      </c>
      <c r="X1455">
        <v>0.63941999999999999</v>
      </c>
      <c r="Y1455">
        <v>0.29629</v>
      </c>
      <c r="Z1455">
        <v>7.0319999999999994E-2</v>
      </c>
      <c r="AA1455">
        <v>2.6048999999999999E-2</v>
      </c>
      <c r="AB1455">
        <v>0.63688999999999996</v>
      </c>
      <c r="AC1455">
        <v>0.30180000000000001</v>
      </c>
      <c r="AD1455">
        <v>45</v>
      </c>
      <c r="AE1455">
        <v>8</v>
      </c>
      <c r="AF1455">
        <v>8.2693999999999992</v>
      </c>
      <c r="AG1455">
        <v>2.2602000000000001E-2</v>
      </c>
      <c r="AH1455">
        <v>8.2468000000000004</v>
      </c>
      <c r="AI1455">
        <v>17</v>
      </c>
      <c r="AJ1455">
        <v>16</v>
      </c>
      <c r="AK1455">
        <v>1</v>
      </c>
      <c r="AL1455">
        <v>0</v>
      </c>
      <c r="AM1455">
        <v>0</v>
      </c>
      <c r="AN1455">
        <v>1</v>
      </c>
      <c r="AO1455">
        <v>3.6701999999999999E-2</v>
      </c>
      <c r="AP1455">
        <v>0</v>
      </c>
      <c r="AQ1455">
        <v>1</v>
      </c>
      <c r="AR1455" t="s">
        <v>96</v>
      </c>
      <c r="AS1455" t="s">
        <v>95</v>
      </c>
      <c r="AT1455" t="s">
        <v>95</v>
      </c>
      <c r="AU1455" t="s">
        <v>94</v>
      </c>
      <c r="AV1455" t="s">
        <v>94</v>
      </c>
      <c r="AW1455" t="s">
        <v>94</v>
      </c>
      <c r="AX1455" t="s">
        <v>94</v>
      </c>
      <c r="AY1455" t="s">
        <v>95</v>
      </c>
      <c r="AZ1455" t="s">
        <v>94</v>
      </c>
      <c r="BA1455" t="s">
        <v>96</v>
      </c>
      <c r="BB1455" t="s">
        <v>94</v>
      </c>
      <c r="BC1455" t="s">
        <v>96</v>
      </c>
      <c r="BD1455" t="s">
        <v>94</v>
      </c>
      <c r="BI1455">
        <v>0</v>
      </c>
      <c r="BJ1455" t="s">
        <v>132</v>
      </c>
      <c r="BK1455" t="s">
        <v>133</v>
      </c>
      <c r="BL1455">
        <v>0</v>
      </c>
      <c r="BM1455">
        <v>1</v>
      </c>
      <c r="BN1455">
        <v>0</v>
      </c>
      <c r="BO1455">
        <v>0</v>
      </c>
      <c r="BP1455">
        <v>0</v>
      </c>
      <c r="BQ1455">
        <v>0</v>
      </c>
      <c r="BY1455">
        <v>1595</v>
      </c>
      <c r="CG1455" s="4">
        <v>0</v>
      </c>
      <c r="CH1455" s="4">
        <v>1</v>
      </c>
      <c r="CI1455" s="5">
        <v>0</v>
      </c>
      <c r="CJ1455" s="5">
        <v>0</v>
      </c>
      <c r="CK1455" s="5">
        <v>0</v>
      </c>
      <c r="CL1455" s="5">
        <v>0</v>
      </c>
    </row>
    <row r="1456" spans="1:91" hidden="1" x14ac:dyDescent="0.2">
      <c r="A1456" t="s">
        <v>2353</v>
      </c>
      <c r="B1456" t="s">
        <v>2275</v>
      </c>
      <c r="C1456" t="s">
        <v>403</v>
      </c>
      <c r="D1456">
        <v>3.5</v>
      </c>
      <c r="E1456" t="s">
        <v>317</v>
      </c>
      <c r="F1456" t="s">
        <v>331</v>
      </c>
      <c r="G1456" t="s">
        <v>329</v>
      </c>
      <c r="H1456" t="s">
        <v>2278</v>
      </c>
      <c r="I1456">
        <v>27.443000000000001</v>
      </c>
      <c r="J1456">
        <v>6.4366000000000007E-2</v>
      </c>
      <c r="K1456">
        <v>1.5433000000000001E-2</v>
      </c>
      <c r="L1456">
        <v>2006.3</v>
      </c>
      <c r="M1456">
        <v>0.16012999999999999</v>
      </c>
      <c r="N1456">
        <v>0.53003</v>
      </c>
      <c r="O1456">
        <v>1.9435999999999998E-2</v>
      </c>
      <c r="P1456">
        <v>1968.9</v>
      </c>
      <c r="Q1456">
        <v>-30.686</v>
      </c>
      <c r="R1456">
        <v>0.13969999999999999</v>
      </c>
      <c r="S1456">
        <v>7.6745999999999995E-2</v>
      </c>
      <c r="T1456">
        <v>0.64437999999999995</v>
      </c>
      <c r="U1456">
        <v>0.28439999999999999</v>
      </c>
      <c r="V1456">
        <v>7.9200000000000007E-2</v>
      </c>
      <c r="W1456">
        <v>3.5353000000000002E-2</v>
      </c>
      <c r="X1456">
        <v>0.66664999999999996</v>
      </c>
      <c r="Y1456">
        <v>0.31724999999999998</v>
      </c>
      <c r="Z1456">
        <v>8.3238000000000006E-2</v>
      </c>
      <c r="AA1456">
        <v>3.9583E-2</v>
      </c>
      <c r="AB1456">
        <v>0.66518999999999995</v>
      </c>
      <c r="AC1456">
        <v>0.33062000000000002</v>
      </c>
      <c r="AD1456">
        <v>45</v>
      </c>
      <c r="AE1456">
        <v>9</v>
      </c>
      <c r="AF1456">
        <v>7.5930999999999997</v>
      </c>
      <c r="AG1456">
        <v>2.0753000000000001E-2</v>
      </c>
      <c r="AH1456">
        <v>7.5723000000000003</v>
      </c>
      <c r="AI1456">
        <v>17</v>
      </c>
      <c r="AJ1456">
        <v>16</v>
      </c>
      <c r="AK1456">
        <v>1</v>
      </c>
      <c r="AL1456">
        <v>0</v>
      </c>
      <c r="AM1456">
        <v>0</v>
      </c>
      <c r="AN1456">
        <v>1</v>
      </c>
      <c r="AO1456">
        <v>3.8591E-2</v>
      </c>
      <c r="AP1456">
        <v>0</v>
      </c>
      <c r="AQ1456">
        <v>1</v>
      </c>
      <c r="AR1456" t="s">
        <v>96</v>
      </c>
      <c r="AS1456" t="s">
        <v>95</v>
      </c>
      <c r="AT1456" t="s">
        <v>95</v>
      </c>
      <c r="AU1456" t="s">
        <v>94</v>
      </c>
      <c r="AV1456" t="s">
        <v>94</v>
      </c>
      <c r="AW1456" t="s">
        <v>94</v>
      </c>
      <c r="AX1456" t="s">
        <v>94</v>
      </c>
      <c r="AY1456" t="s">
        <v>95</v>
      </c>
      <c r="AZ1456" t="s">
        <v>94</v>
      </c>
      <c r="BA1456" t="s">
        <v>96</v>
      </c>
      <c r="BB1456" t="s">
        <v>94</v>
      </c>
      <c r="BC1456" t="s">
        <v>96</v>
      </c>
      <c r="BD1456" t="s">
        <v>94</v>
      </c>
      <c r="BI1456">
        <v>0</v>
      </c>
      <c r="BJ1456" t="s">
        <v>132</v>
      </c>
      <c r="BK1456" t="s">
        <v>133</v>
      </c>
      <c r="BL1456">
        <v>0</v>
      </c>
      <c r="BM1456">
        <v>1</v>
      </c>
      <c r="BN1456">
        <v>0</v>
      </c>
      <c r="BO1456">
        <v>0</v>
      </c>
      <c r="BP1456">
        <v>0</v>
      </c>
      <c r="BQ1456">
        <v>0</v>
      </c>
      <c r="BY1456">
        <v>1596</v>
      </c>
      <c r="CG1456" s="4">
        <v>0</v>
      </c>
      <c r="CH1456" s="4">
        <v>1</v>
      </c>
      <c r="CI1456" s="5">
        <v>0</v>
      </c>
      <c r="CJ1456" s="5">
        <v>0</v>
      </c>
      <c r="CK1456" s="5">
        <v>0</v>
      </c>
      <c r="CL1456" s="5">
        <v>0</v>
      </c>
    </row>
    <row r="1457" spans="1:91" hidden="1" x14ac:dyDescent="0.2">
      <c r="A1457" t="s">
        <v>2354</v>
      </c>
      <c r="B1457" t="s">
        <v>2275</v>
      </c>
      <c r="C1457" t="s">
        <v>403</v>
      </c>
      <c r="D1457">
        <v>3.5</v>
      </c>
      <c r="E1457" t="s">
        <v>317</v>
      </c>
      <c r="F1457" t="s">
        <v>333</v>
      </c>
      <c r="G1457" t="s">
        <v>326</v>
      </c>
      <c r="H1457" t="s">
        <v>2278</v>
      </c>
      <c r="I1457">
        <v>2.5194000000000001</v>
      </c>
      <c r="J1457">
        <v>0.16425999999999999</v>
      </c>
      <c r="K1457">
        <v>4.4796000000000002E-2</v>
      </c>
      <c r="L1457">
        <v>2019.3</v>
      </c>
      <c r="M1457">
        <v>1.7443</v>
      </c>
      <c r="N1457">
        <v>2.9201999999999999</v>
      </c>
      <c r="O1457">
        <v>6.2117000000000004</v>
      </c>
      <c r="P1457">
        <v>2028.1</v>
      </c>
      <c r="Q1457">
        <v>-89.259</v>
      </c>
      <c r="R1457">
        <v>0.75741999999999998</v>
      </c>
      <c r="S1457">
        <v>0.73967000000000005</v>
      </c>
      <c r="T1457">
        <v>0.48132999999999998</v>
      </c>
      <c r="U1457">
        <v>0.19383</v>
      </c>
      <c r="V1457">
        <v>0.63476999999999995</v>
      </c>
      <c r="W1457">
        <v>0.61738000000000004</v>
      </c>
      <c r="X1457">
        <v>0.59060999999999997</v>
      </c>
      <c r="Y1457">
        <v>0.28514</v>
      </c>
      <c r="Z1457">
        <v>0.35437999999999997</v>
      </c>
      <c r="AA1457">
        <v>0.32363999999999998</v>
      </c>
      <c r="AB1457">
        <v>0.78524000000000005</v>
      </c>
      <c r="AC1457">
        <v>0.51698</v>
      </c>
      <c r="AD1457">
        <v>45</v>
      </c>
      <c r="AE1457">
        <v>10</v>
      </c>
      <c r="AF1457">
        <v>1.7121999999999999</v>
      </c>
      <c r="AG1457">
        <v>0.34244999999999998</v>
      </c>
      <c r="AH1457">
        <v>1.3697999999999999</v>
      </c>
      <c r="AI1457">
        <v>18</v>
      </c>
      <c r="AJ1457">
        <v>3</v>
      </c>
      <c r="AK1457">
        <v>17</v>
      </c>
      <c r="AL1457">
        <v>1</v>
      </c>
      <c r="AM1457">
        <v>0</v>
      </c>
      <c r="AN1457">
        <v>1</v>
      </c>
      <c r="AO1457">
        <v>0.74509999999999998</v>
      </c>
      <c r="AP1457">
        <v>0</v>
      </c>
      <c r="AQ1457">
        <v>1</v>
      </c>
      <c r="AR1457" t="s">
        <v>95</v>
      </c>
      <c r="AS1457" t="s">
        <v>95</v>
      </c>
      <c r="AT1457" t="s">
        <v>95</v>
      </c>
      <c r="AU1457" t="s">
        <v>94</v>
      </c>
      <c r="AV1457" t="s">
        <v>94</v>
      </c>
      <c r="AW1457" t="s">
        <v>94</v>
      </c>
      <c r="AX1457" t="s">
        <v>95</v>
      </c>
      <c r="AY1457" t="s">
        <v>95</v>
      </c>
      <c r="AZ1457" t="s">
        <v>95</v>
      </c>
      <c r="BA1457" t="s">
        <v>94</v>
      </c>
      <c r="BB1457" t="s">
        <v>94</v>
      </c>
      <c r="BC1457" t="s">
        <v>94</v>
      </c>
      <c r="BD1457" t="s">
        <v>94</v>
      </c>
      <c r="BI1457">
        <v>0</v>
      </c>
      <c r="BJ1457" t="s">
        <v>132</v>
      </c>
      <c r="BK1457" t="s">
        <v>133</v>
      </c>
      <c r="BL1457">
        <v>1</v>
      </c>
      <c r="BM1457">
        <v>1</v>
      </c>
      <c r="BN1457">
        <v>0</v>
      </c>
      <c r="BO1457">
        <v>0</v>
      </c>
      <c r="BP1457">
        <v>0</v>
      </c>
      <c r="BQ1457">
        <v>0</v>
      </c>
      <c r="BY1457">
        <v>1597</v>
      </c>
      <c r="CG1457" s="4">
        <v>1</v>
      </c>
      <c r="CH1457" s="4">
        <v>1</v>
      </c>
      <c r="CI1457" s="5">
        <v>0</v>
      </c>
      <c r="CJ1457" s="5">
        <v>0</v>
      </c>
      <c r="CK1457" s="5">
        <v>0</v>
      </c>
      <c r="CL1457" s="5">
        <v>0</v>
      </c>
    </row>
    <row r="1458" spans="1:91" hidden="1" x14ac:dyDescent="0.2">
      <c r="A1458" t="s">
        <v>2355</v>
      </c>
      <c r="B1458" t="s">
        <v>2275</v>
      </c>
      <c r="C1458" t="s">
        <v>403</v>
      </c>
      <c r="D1458">
        <v>3.5</v>
      </c>
      <c r="E1458" t="s">
        <v>317</v>
      </c>
      <c r="F1458" t="s">
        <v>335</v>
      </c>
      <c r="G1458" t="s">
        <v>336</v>
      </c>
      <c r="H1458" t="s">
        <v>2278</v>
      </c>
      <c r="I1458">
        <v>0.22078999999999999</v>
      </c>
      <c r="J1458">
        <v>0.14086000000000001</v>
      </c>
      <c r="K1458">
        <v>2.4275000000000002</v>
      </c>
      <c r="L1458">
        <v>2021</v>
      </c>
      <c r="M1458">
        <v>19.902999999999999</v>
      </c>
      <c r="N1458">
        <v>213.99</v>
      </c>
      <c r="O1458">
        <v>0.43006</v>
      </c>
      <c r="P1458">
        <v>1982.3</v>
      </c>
      <c r="Q1458">
        <v>-4835.3</v>
      </c>
      <c r="R1458">
        <v>0.99956999999999996</v>
      </c>
      <c r="S1458">
        <v>0.99953999999999998</v>
      </c>
      <c r="T1458">
        <v>0.81681999999999999</v>
      </c>
      <c r="U1458">
        <v>0.60041</v>
      </c>
      <c r="V1458">
        <v>0.98990999999999996</v>
      </c>
      <c r="W1458">
        <v>0.98943000000000003</v>
      </c>
      <c r="X1458">
        <v>3.944</v>
      </c>
      <c r="Y1458">
        <v>3.1454</v>
      </c>
      <c r="Z1458">
        <v>0.64500000000000002</v>
      </c>
      <c r="AA1458">
        <v>0.62809999999999999</v>
      </c>
      <c r="AB1458">
        <v>23.388999999999999</v>
      </c>
      <c r="AC1458">
        <v>19.463999999999999</v>
      </c>
      <c r="AD1458">
        <v>45</v>
      </c>
      <c r="AE1458">
        <v>26</v>
      </c>
      <c r="AF1458">
        <v>0.66356999999999999</v>
      </c>
      <c r="AG1458">
        <v>4.6730000000000001E-3</v>
      </c>
      <c r="AH1458">
        <v>0.65890000000000004</v>
      </c>
      <c r="AI1458">
        <v>26</v>
      </c>
      <c r="AJ1458">
        <v>0</v>
      </c>
      <c r="AK1458">
        <v>25</v>
      </c>
      <c r="AL1458">
        <v>0</v>
      </c>
      <c r="AM1458">
        <v>0</v>
      </c>
      <c r="AN1458">
        <v>0</v>
      </c>
      <c r="AO1458">
        <v>0.88912000000000002</v>
      </c>
      <c r="AP1458">
        <v>0</v>
      </c>
      <c r="AQ1458">
        <v>0</v>
      </c>
      <c r="AR1458" t="s">
        <v>95</v>
      </c>
      <c r="AS1458" t="s">
        <v>95</v>
      </c>
      <c r="AT1458" t="s">
        <v>95</v>
      </c>
      <c r="AU1458" t="s">
        <v>95</v>
      </c>
      <c r="AV1458" t="s">
        <v>95</v>
      </c>
      <c r="AW1458" t="s">
        <v>95</v>
      </c>
      <c r="AX1458" t="s">
        <v>95</v>
      </c>
      <c r="AY1458" t="s">
        <v>95</v>
      </c>
      <c r="AZ1458" t="s">
        <v>95</v>
      </c>
      <c r="BA1458" t="s">
        <v>95</v>
      </c>
      <c r="BB1458" t="s">
        <v>95</v>
      </c>
      <c r="BC1458" t="s">
        <v>95</v>
      </c>
      <c r="BD1458" t="s">
        <v>95</v>
      </c>
      <c r="BH1458" t="s">
        <v>389</v>
      </c>
      <c r="BI1458">
        <v>1</v>
      </c>
      <c r="BJ1458" t="s">
        <v>97</v>
      </c>
      <c r="BK1458" t="s">
        <v>337</v>
      </c>
      <c r="BL1458">
        <v>0</v>
      </c>
      <c r="BM1458">
        <v>0</v>
      </c>
      <c r="BN1458">
        <v>0</v>
      </c>
      <c r="BO1458">
        <v>0</v>
      </c>
      <c r="BP1458">
        <v>0</v>
      </c>
      <c r="BQ1458">
        <v>0</v>
      </c>
      <c r="BY1458">
        <v>1598</v>
      </c>
      <c r="CG1458" s="4">
        <v>0</v>
      </c>
      <c r="CH1458" s="4">
        <v>0</v>
      </c>
      <c r="CI1458" s="5">
        <v>0</v>
      </c>
      <c r="CJ1458" s="5">
        <v>0</v>
      </c>
      <c r="CK1458" s="5">
        <v>0</v>
      </c>
      <c r="CL1458" s="5">
        <v>0</v>
      </c>
    </row>
    <row r="1459" spans="1:91" hidden="1" x14ac:dyDescent="0.2">
      <c r="A1459" t="s">
        <v>2356</v>
      </c>
      <c r="B1459" t="s">
        <v>2275</v>
      </c>
      <c r="C1459" t="s">
        <v>403</v>
      </c>
      <c r="D1459">
        <v>3.5</v>
      </c>
      <c r="E1459" t="s">
        <v>317</v>
      </c>
      <c r="F1459" t="s">
        <v>339</v>
      </c>
      <c r="G1459" t="s">
        <v>340</v>
      </c>
      <c r="H1459" t="s">
        <v>2278</v>
      </c>
      <c r="I1459">
        <v>0.2697</v>
      </c>
      <c r="J1459">
        <v>2.4965999999999999E-2</v>
      </c>
      <c r="K1459">
        <v>0.25297999999999998</v>
      </c>
      <c r="L1459">
        <v>2014.1</v>
      </c>
      <c r="M1459">
        <v>16.294</v>
      </c>
      <c r="N1459">
        <v>13.308999999999999</v>
      </c>
      <c r="O1459">
        <v>1550.2</v>
      </c>
      <c r="P1459" s="1">
        <v>157940</v>
      </c>
      <c r="Q1459">
        <v>-503.56</v>
      </c>
      <c r="R1459">
        <v>0.97879000000000005</v>
      </c>
      <c r="S1459">
        <v>0.97711999999999999</v>
      </c>
      <c r="T1459">
        <v>0.53390000000000004</v>
      </c>
      <c r="U1459">
        <v>0.32738</v>
      </c>
      <c r="V1459">
        <v>-0.47393000000000002</v>
      </c>
      <c r="W1459">
        <v>-0.54952000000000001</v>
      </c>
      <c r="X1459">
        <v>4.4508000000000001</v>
      </c>
      <c r="Y1459">
        <v>2.5238</v>
      </c>
      <c r="Z1459">
        <v>0.69957999999999998</v>
      </c>
      <c r="AA1459">
        <v>0.68418000000000001</v>
      </c>
      <c r="AB1459">
        <v>2.0093999999999999</v>
      </c>
      <c r="AC1459">
        <v>1.6744000000000001</v>
      </c>
      <c r="AD1459">
        <v>42</v>
      </c>
      <c r="AE1459">
        <v>23</v>
      </c>
      <c r="AF1459">
        <v>0.90163000000000004</v>
      </c>
      <c r="AG1459">
        <v>7.5135999999999994E-2</v>
      </c>
      <c r="AH1459">
        <v>0.82648999999999995</v>
      </c>
      <c r="AI1459">
        <v>23</v>
      </c>
      <c r="AJ1459">
        <v>0</v>
      </c>
      <c r="AK1459">
        <v>22</v>
      </c>
      <c r="AL1459">
        <v>0</v>
      </c>
      <c r="AM1459">
        <v>0</v>
      </c>
      <c r="AN1459">
        <v>1</v>
      </c>
      <c r="AO1459">
        <v>0.89783999999999997</v>
      </c>
      <c r="AP1459">
        <v>0</v>
      </c>
      <c r="AQ1459">
        <v>1</v>
      </c>
      <c r="AR1459" t="s">
        <v>95</v>
      </c>
      <c r="AS1459" t="s">
        <v>95</v>
      </c>
      <c r="AT1459" t="s">
        <v>95</v>
      </c>
      <c r="AU1459" t="s">
        <v>95</v>
      </c>
      <c r="AV1459" t="s">
        <v>95</v>
      </c>
      <c r="AW1459" t="s">
        <v>95</v>
      </c>
      <c r="AX1459" t="s">
        <v>95</v>
      </c>
      <c r="AY1459" t="s">
        <v>95</v>
      </c>
      <c r="AZ1459" t="s">
        <v>95</v>
      </c>
      <c r="BA1459" t="s">
        <v>95</v>
      </c>
      <c r="BB1459" t="s">
        <v>95</v>
      </c>
      <c r="BC1459" t="s">
        <v>95</v>
      </c>
      <c r="BD1459" t="s">
        <v>95</v>
      </c>
      <c r="BH1459" t="s">
        <v>341</v>
      </c>
      <c r="BI1459">
        <v>1</v>
      </c>
      <c r="BJ1459" t="s">
        <v>97</v>
      </c>
      <c r="BK1459" t="s">
        <v>138</v>
      </c>
      <c r="BL1459">
        <v>0</v>
      </c>
      <c r="BM1459">
        <v>0</v>
      </c>
      <c r="BN1459">
        <v>0</v>
      </c>
      <c r="BO1459">
        <v>0</v>
      </c>
      <c r="BP1459">
        <v>0</v>
      </c>
      <c r="BQ1459">
        <v>0</v>
      </c>
      <c r="BY1459">
        <v>1599</v>
      </c>
      <c r="CG1459" s="4">
        <v>0</v>
      </c>
      <c r="CH1459" s="4">
        <v>0</v>
      </c>
      <c r="CI1459" s="5">
        <v>0</v>
      </c>
      <c r="CJ1459" s="5">
        <v>0</v>
      </c>
      <c r="CK1459" s="5">
        <v>0</v>
      </c>
      <c r="CL1459" s="5">
        <v>0</v>
      </c>
    </row>
    <row r="1460" spans="1:91" hidden="1" x14ac:dyDescent="0.2">
      <c r="A1460" t="s">
        <v>2357</v>
      </c>
      <c r="B1460" t="s">
        <v>2275</v>
      </c>
      <c r="C1460" t="s">
        <v>403</v>
      </c>
      <c r="D1460">
        <v>3.5</v>
      </c>
      <c r="E1460" t="s">
        <v>317</v>
      </c>
      <c r="F1460" t="s">
        <v>343</v>
      </c>
      <c r="G1460" t="s">
        <v>344</v>
      </c>
      <c r="H1460" t="s">
        <v>2278</v>
      </c>
      <c r="I1460">
        <v>0.27729999999999999</v>
      </c>
      <c r="J1460">
        <v>2.7854E-2</v>
      </c>
      <c r="K1460">
        <v>0.28432000000000002</v>
      </c>
      <c r="L1460">
        <v>2013.9</v>
      </c>
      <c r="M1460">
        <v>15.847</v>
      </c>
      <c r="N1460">
        <v>13.003</v>
      </c>
      <c r="O1460">
        <v>1549.6</v>
      </c>
      <c r="P1460" s="1">
        <v>158010</v>
      </c>
      <c r="Q1460">
        <v>-566.05999999999995</v>
      </c>
      <c r="R1460">
        <v>0.98514000000000002</v>
      </c>
      <c r="S1460">
        <v>0.98404999999999998</v>
      </c>
      <c r="T1460">
        <v>0.51905999999999997</v>
      </c>
      <c r="U1460">
        <v>0.31590000000000001</v>
      </c>
      <c r="V1460">
        <v>-0.54918999999999996</v>
      </c>
      <c r="W1460">
        <v>-0.62295999999999996</v>
      </c>
      <c r="X1460">
        <v>5.2999000000000001</v>
      </c>
      <c r="Y1460">
        <v>3.1556000000000002</v>
      </c>
      <c r="Z1460">
        <v>0.752</v>
      </c>
      <c r="AA1460">
        <v>0.74019000000000001</v>
      </c>
      <c r="AB1460">
        <v>2.1204999999999998</v>
      </c>
      <c r="AC1460">
        <v>1.8287</v>
      </c>
      <c r="AD1460">
        <v>45</v>
      </c>
      <c r="AE1460">
        <v>26</v>
      </c>
      <c r="AF1460">
        <v>0.92288999999999999</v>
      </c>
      <c r="AG1460">
        <v>7.6908000000000004E-2</v>
      </c>
      <c r="AH1460">
        <v>0.84599000000000002</v>
      </c>
      <c r="AI1460">
        <v>26</v>
      </c>
      <c r="AJ1460">
        <v>3</v>
      </c>
      <c r="AK1460">
        <v>25</v>
      </c>
      <c r="AL1460">
        <v>1</v>
      </c>
      <c r="AM1460">
        <v>0</v>
      </c>
      <c r="AN1460">
        <v>1</v>
      </c>
      <c r="AO1460">
        <v>0.93274999999999997</v>
      </c>
      <c r="AP1460">
        <v>0</v>
      </c>
      <c r="AQ1460">
        <v>1</v>
      </c>
      <c r="AR1460" t="s">
        <v>95</v>
      </c>
      <c r="AS1460" t="s">
        <v>95</v>
      </c>
      <c r="AT1460" t="s">
        <v>95</v>
      </c>
      <c r="AU1460" t="s">
        <v>95</v>
      </c>
      <c r="AV1460" t="s">
        <v>95</v>
      </c>
      <c r="AW1460" t="s">
        <v>95</v>
      </c>
      <c r="AX1460" t="s">
        <v>95</v>
      </c>
      <c r="AY1460" t="s">
        <v>95</v>
      </c>
      <c r="AZ1460" t="s">
        <v>95</v>
      </c>
      <c r="BA1460" t="s">
        <v>95</v>
      </c>
      <c r="BB1460" t="s">
        <v>95</v>
      </c>
      <c r="BC1460" t="s">
        <v>95</v>
      </c>
      <c r="BD1460" t="s">
        <v>95</v>
      </c>
      <c r="BH1460" t="s">
        <v>345</v>
      </c>
      <c r="BI1460">
        <v>1</v>
      </c>
      <c r="BJ1460" t="s">
        <v>97</v>
      </c>
      <c r="BK1460" t="s">
        <v>180</v>
      </c>
      <c r="BL1460">
        <v>0</v>
      </c>
      <c r="BM1460">
        <v>0</v>
      </c>
      <c r="BN1460">
        <v>0</v>
      </c>
      <c r="BO1460">
        <v>0</v>
      </c>
      <c r="BP1460">
        <v>0</v>
      </c>
      <c r="BQ1460">
        <v>0</v>
      </c>
      <c r="BY1460">
        <v>1600</v>
      </c>
      <c r="CG1460" s="4">
        <v>0</v>
      </c>
      <c r="CH1460" s="4">
        <v>0</v>
      </c>
      <c r="CI1460" s="5">
        <v>0</v>
      </c>
      <c r="CJ1460" s="5">
        <v>0</v>
      </c>
      <c r="CK1460" s="5">
        <v>0</v>
      </c>
      <c r="CL1460" s="5">
        <v>0</v>
      </c>
    </row>
    <row r="1461" spans="1:91" hidden="1" x14ac:dyDescent="0.2">
      <c r="A1461" t="s">
        <v>2358</v>
      </c>
      <c r="B1461" t="s">
        <v>2275</v>
      </c>
      <c r="C1461" t="s">
        <v>403</v>
      </c>
      <c r="D1461">
        <v>3.5</v>
      </c>
      <c r="E1461" t="s">
        <v>317</v>
      </c>
      <c r="F1461" t="s">
        <v>347</v>
      </c>
      <c r="G1461" t="s">
        <v>348</v>
      </c>
      <c r="H1461" t="s">
        <v>2278</v>
      </c>
      <c r="I1461">
        <v>10.521000000000001</v>
      </c>
      <c r="J1461">
        <v>9.4039999999999999</v>
      </c>
      <c r="K1461">
        <v>2.5805999999999999E-2</v>
      </c>
      <c r="L1461">
        <v>2010</v>
      </c>
      <c r="M1461">
        <v>0.41769000000000001</v>
      </c>
      <c r="N1461">
        <v>8.1906999999999996</v>
      </c>
      <c r="O1461">
        <v>2.8292000000000002</v>
      </c>
      <c r="P1461">
        <v>2010</v>
      </c>
      <c r="Q1461">
        <v>-51.323</v>
      </c>
      <c r="R1461">
        <v>0.93825000000000003</v>
      </c>
      <c r="S1461">
        <v>0.93139000000000005</v>
      </c>
      <c r="T1461">
        <v>0.17960999999999999</v>
      </c>
      <c r="U1461">
        <v>3.2265000000000002E-2</v>
      </c>
      <c r="V1461">
        <v>0.93825000000000003</v>
      </c>
      <c r="W1461">
        <v>0.93384</v>
      </c>
      <c r="X1461">
        <v>0.17960999999999999</v>
      </c>
      <c r="Y1461">
        <v>3.227E-2</v>
      </c>
      <c r="Z1461">
        <v>0.10199</v>
      </c>
      <c r="AA1461">
        <v>3.7849000000000001E-2</v>
      </c>
      <c r="AB1461">
        <v>0.68489999999999995</v>
      </c>
      <c r="AC1461">
        <v>0.34131</v>
      </c>
      <c r="AD1461">
        <v>31</v>
      </c>
      <c r="AE1461">
        <v>2</v>
      </c>
      <c r="AF1461">
        <v>0.48836000000000002</v>
      </c>
      <c r="AG1461">
        <v>0.12209</v>
      </c>
      <c r="AH1461">
        <v>0.36626999999999998</v>
      </c>
      <c r="AI1461">
        <v>12</v>
      </c>
      <c r="AJ1461">
        <v>0</v>
      </c>
      <c r="AK1461">
        <v>11</v>
      </c>
      <c r="AL1461">
        <v>0</v>
      </c>
      <c r="AM1461">
        <v>0</v>
      </c>
      <c r="AN1461">
        <v>1</v>
      </c>
      <c r="AO1461">
        <v>0</v>
      </c>
      <c r="AP1461">
        <v>0</v>
      </c>
      <c r="AQ1461">
        <v>1</v>
      </c>
      <c r="AR1461" t="s">
        <v>95</v>
      </c>
      <c r="AS1461" t="s">
        <v>94</v>
      </c>
      <c r="AT1461" t="s">
        <v>94</v>
      </c>
      <c r="AU1461" t="s">
        <v>94</v>
      </c>
      <c r="AV1461" t="s">
        <v>94</v>
      </c>
      <c r="AW1461" t="s">
        <v>94</v>
      </c>
      <c r="AX1461" t="s">
        <v>94</v>
      </c>
      <c r="AY1461" t="s">
        <v>95</v>
      </c>
      <c r="AZ1461" t="s">
        <v>94</v>
      </c>
      <c r="BA1461" t="s">
        <v>94</v>
      </c>
      <c r="BB1461" t="s">
        <v>94</v>
      </c>
      <c r="BC1461" t="s">
        <v>94</v>
      </c>
      <c r="BD1461" t="s">
        <v>94</v>
      </c>
      <c r="BH1461" t="s">
        <v>341</v>
      </c>
      <c r="BI1461">
        <v>1</v>
      </c>
      <c r="BJ1461" t="s">
        <v>97</v>
      </c>
      <c r="BK1461" t="s">
        <v>138</v>
      </c>
      <c r="BL1461">
        <v>0</v>
      </c>
      <c r="BM1461">
        <v>0</v>
      </c>
      <c r="BN1461">
        <v>0</v>
      </c>
      <c r="BO1461">
        <v>0</v>
      </c>
      <c r="BP1461">
        <v>0</v>
      </c>
      <c r="BQ1461">
        <v>0</v>
      </c>
      <c r="BY1461">
        <v>1601</v>
      </c>
      <c r="CG1461" s="4">
        <v>0</v>
      </c>
      <c r="CH1461" s="4">
        <v>0</v>
      </c>
      <c r="CI1461" s="5">
        <v>0</v>
      </c>
      <c r="CJ1461" s="5">
        <v>0</v>
      </c>
      <c r="CK1461" s="5">
        <v>0</v>
      </c>
      <c r="CL1461" s="5">
        <v>0</v>
      </c>
    </row>
    <row r="1462" spans="1:91" hidden="1" x14ac:dyDescent="0.2">
      <c r="A1462" t="s">
        <v>2359</v>
      </c>
      <c r="B1462" t="s">
        <v>2275</v>
      </c>
      <c r="C1462" t="s">
        <v>403</v>
      </c>
      <c r="D1462">
        <v>3.5</v>
      </c>
      <c r="E1462" t="s">
        <v>317</v>
      </c>
      <c r="F1462" t="s">
        <v>350</v>
      </c>
      <c r="G1462" t="s">
        <v>351</v>
      </c>
      <c r="H1462" t="s">
        <v>2278</v>
      </c>
      <c r="I1462">
        <v>0.23783000000000001</v>
      </c>
      <c r="J1462">
        <v>0.17188000000000001</v>
      </c>
      <c r="K1462">
        <v>0.15679000000000001</v>
      </c>
      <c r="L1462">
        <v>2023.7</v>
      </c>
      <c r="M1462">
        <v>18.477</v>
      </c>
      <c r="N1462">
        <v>20.591999999999999</v>
      </c>
      <c r="O1462">
        <v>2.9418000000000002</v>
      </c>
      <c r="P1462">
        <v>2016.2</v>
      </c>
      <c r="Q1462">
        <v>-312.37</v>
      </c>
      <c r="R1462">
        <v>0.98721000000000003</v>
      </c>
      <c r="S1462">
        <v>0.98628000000000005</v>
      </c>
      <c r="T1462">
        <v>0.30771999999999999</v>
      </c>
      <c r="U1462">
        <v>0.18698999999999999</v>
      </c>
      <c r="V1462">
        <v>0.98238000000000003</v>
      </c>
      <c r="W1462">
        <v>0.98153999999999997</v>
      </c>
      <c r="X1462">
        <v>0.36120000000000002</v>
      </c>
      <c r="Y1462">
        <v>0.23522999999999999</v>
      </c>
      <c r="Z1462">
        <v>0.55986999999999998</v>
      </c>
      <c r="AA1462">
        <v>0.53891</v>
      </c>
      <c r="AB1462">
        <v>1.8053999999999999</v>
      </c>
      <c r="AC1462">
        <v>1.4086000000000001</v>
      </c>
      <c r="AD1462">
        <v>45</v>
      </c>
      <c r="AE1462">
        <v>18</v>
      </c>
      <c r="AF1462">
        <v>0.48560999999999999</v>
      </c>
      <c r="AG1462">
        <v>4.8561E-2</v>
      </c>
      <c r="AH1462">
        <v>0.43704999999999999</v>
      </c>
      <c r="AI1462">
        <v>18</v>
      </c>
      <c r="AJ1462">
        <v>1</v>
      </c>
      <c r="AK1462">
        <v>17</v>
      </c>
      <c r="AL1462">
        <v>0</v>
      </c>
      <c r="AM1462">
        <v>0</v>
      </c>
      <c r="AN1462">
        <v>0</v>
      </c>
      <c r="AO1462">
        <v>0.86926999999999999</v>
      </c>
      <c r="AP1462">
        <v>0</v>
      </c>
      <c r="AQ1462">
        <v>1</v>
      </c>
      <c r="AR1462" t="s">
        <v>95</v>
      </c>
      <c r="AS1462" t="s">
        <v>95</v>
      </c>
      <c r="AT1462" t="s">
        <v>95</v>
      </c>
      <c r="AU1462" t="s">
        <v>95</v>
      </c>
      <c r="AV1462" t="s">
        <v>95</v>
      </c>
      <c r="AW1462" t="s">
        <v>95</v>
      </c>
      <c r="AX1462" t="s">
        <v>95</v>
      </c>
      <c r="AY1462" t="s">
        <v>95</v>
      </c>
      <c r="AZ1462" t="s">
        <v>95</v>
      </c>
      <c r="BA1462" t="s">
        <v>95</v>
      </c>
      <c r="BB1462" t="s">
        <v>95</v>
      </c>
      <c r="BC1462" t="s">
        <v>95</v>
      </c>
      <c r="BD1462" t="s">
        <v>95</v>
      </c>
      <c r="BI1462">
        <v>0</v>
      </c>
      <c r="BJ1462" t="s">
        <v>137</v>
      </c>
      <c r="BK1462" t="s">
        <v>180</v>
      </c>
      <c r="BL1462">
        <v>1</v>
      </c>
      <c r="BM1462">
        <v>1</v>
      </c>
      <c r="BN1462">
        <v>0</v>
      </c>
      <c r="BO1462">
        <v>0</v>
      </c>
      <c r="BP1462">
        <v>0</v>
      </c>
      <c r="BQ1462">
        <v>0</v>
      </c>
      <c r="BY1462">
        <v>1602</v>
      </c>
      <c r="CG1462" s="4">
        <v>1</v>
      </c>
      <c r="CH1462" s="4">
        <v>1</v>
      </c>
      <c r="CI1462" s="5">
        <v>0</v>
      </c>
      <c r="CJ1462" s="5">
        <v>0</v>
      </c>
      <c r="CK1462" s="5">
        <v>0</v>
      </c>
      <c r="CL1462" s="5">
        <v>0</v>
      </c>
    </row>
    <row r="1463" spans="1:91" hidden="1" x14ac:dyDescent="0.2">
      <c r="A1463" t="s">
        <v>2360</v>
      </c>
      <c r="B1463" t="s">
        <v>2275</v>
      </c>
      <c r="C1463" t="s">
        <v>403</v>
      </c>
      <c r="D1463">
        <v>3.5</v>
      </c>
      <c r="E1463" t="s">
        <v>317</v>
      </c>
      <c r="F1463" t="s">
        <v>353</v>
      </c>
      <c r="G1463" t="s">
        <v>354</v>
      </c>
      <c r="H1463" t="s">
        <v>2278</v>
      </c>
      <c r="I1463">
        <v>0.20932999999999999</v>
      </c>
      <c r="J1463">
        <v>0.20932000000000001</v>
      </c>
      <c r="K1463">
        <v>1.8069999999999999E-2</v>
      </c>
      <c r="L1463">
        <v>2069.9</v>
      </c>
      <c r="M1463">
        <v>20.992999999999999</v>
      </c>
      <c r="N1463">
        <v>35520</v>
      </c>
      <c r="O1463">
        <v>4.6900000000000004</v>
      </c>
      <c r="P1463">
        <v>2027.2</v>
      </c>
      <c r="Q1463">
        <v>-35.981999999999999</v>
      </c>
      <c r="R1463">
        <v>0.45740999999999998</v>
      </c>
      <c r="S1463">
        <v>0.41458</v>
      </c>
      <c r="T1463">
        <v>0.31812000000000001</v>
      </c>
      <c r="U1463">
        <v>0.16184999999999999</v>
      </c>
      <c r="V1463">
        <v>0.45740999999999998</v>
      </c>
      <c r="W1463">
        <v>0.42959000000000003</v>
      </c>
      <c r="X1463">
        <v>0.31811</v>
      </c>
      <c r="Y1463">
        <v>0.16184999999999999</v>
      </c>
      <c r="Z1463">
        <v>0.25720999999999999</v>
      </c>
      <c r="AA1463">
        <v>0.21912000000000001</v>
      </c>
      <c r="AB1463">
        <v>0.37220999999999999</v>
      </c>
      <c r="AC1463">
        <v>0.26706000000000002</v>
      </c>
      <c r="AD1463">
        <v>42</v>
      </c>
      <c r="AE1463">
        <v>6</v>
      </c>
      <c r="AF1463" s="1">
        <v>5.6305999999999999E-5</v>
      </c>
      <c r="AG1463" s="1">
        <v>2.8153E-5</v>
      </c>
      <c r="AH1463" s="1">
        <v>2.8153E-5</v>
      </c>
      <c r="AI1463">
        <v>15</v>
      </c>
      <c r="AJ1463">
        <v>0</v>
      </c>
      <c r="AK1463">
        <v>14</v>
      </c>
      <c r="AL1463">
        <v>0</v>
      </c>
      <c r="AM1463">
        <v>0</v>
      </c>
      <c r="AN1463">
        <v>1</v>
      </c>
      <c r="AO1463">
        <v>0.11111</v>
      </c>
      <c r="AP1463">
        <v>0</v>
      </c>
      <c r="AQ1463">
        <v>1</v>
      </c>
      <c r="AR1463" t="s">
        <v>94</v>
      </c>
      <c r="AS1463" t="s">
        <v>95</v>
      </c>
      <c r="AT1463" t="s">
        <v>95</v>
      </c>
      <c r="AU1463" t="s">
        <v>94</v>
      </c>
      <c r="AV1463" t="s">
        <v>94</v>
      </c>
      <c r="AW1463" t="s">
        <v>94</v>
      </c>
      <c r="AX1463" t="s">
        <v>94</v>
      </c>
      <c r="AY1463" t="s">
        <v>94</v>
      </c>
      <c r="AZ1463" t="s">
        <v>94</v>
      </c>
      <c r="BA1463" t="s">
        <v>94</v>
      </c>
      <c r="BB1463" t="s">
        <v>94</v>
      </c>
      <c r="BC1463" t="s">
        <v>94</v>
      </c>
      <c r="BD1463" t="s">
        <v>94</v>
      </c>
      <c r="BH1463" t="s">
        <v>341</v>
      </c>
      <c r="BI1463">
        <v>1</v>
      </c>
      <c r="BJ1463" t="s">
        <v>97</v>
      </c>
      <c r="BK1463" t="s">
        <v>138</v>
      </c>
      <c r="BL1463">
        <v>0</v>
      </c>
      <c r="BM1463">
        <v>0</v>
      </c>
      <c r="BN1463">
        <v>0</v>
      </c>
      <c r="BO1463">
        <v>0</v>
      </c>
      <c r="BP1463">
        <v>0</v>
      </c>
      <c r="BQ1463">
        <v>0</v>
      </c>
      <c r="BY1463">
        <v>1603</v>
      </c>
      <c r="CG1463" s="4">
        <v>0</v>
      </c>
      <c r="CH1463" s="4">
        <v>0</v>
      </c>
      <c r="CI1463" s="5">
        <v>0</v>
      </c>
      <c r="CJ1463" s="5">
        <v>0</v>
      </c>
      <c r="CK1463" s="5">
        <v>0</v>
      </c>
      <c r="CL1463" s="5">
        <v>0</v>
      </c>
    </row>
    <row r="1464" spans="1:91" hidden="1" x14ac:dyDescent="0.2">
      <c r="A1464" t="s">
        <v>2361</v>
      </c>
      <c r="B1464" t="s">
        <v>2275</v>
      </c>
      <c r="C1464" t="s">
        <v>403</v>
      </c>
      <c r="D1464">
        <v>3.5</v>
      </c>
      <c r="E1464" t="s">
        <v>317</v>
      </c>
      <c r="F1464" t="s">
        <v>356</v>
      </c>
      <c r="G1464" t="s">
        <v>357</v>
      </c>
      <c r="H1464" t="s">
        <v>2278</v>
      </c>
      <c r="I1464">
        <v>0.20074</v>
      </c>
      <c r="J1464">
        <v>1.9465E-2</v>
      </c>
      <c r="K1464">
        <v>0.19564999999999999</v>
      </c>
      <c r="L1464">
        <v>2014</v>
      </c>
      <c r="M1464">
        <v>21.890999999999998</v>
      </c>
      <c r="N1464">
        <v>9.2835000000000001</v>
      </c>
      <c r="O1464">
        <v>1551.3</v>
      </c>
      <c r="P1464" s="1">
        <v>157830</v>
      </c>
      <c r="Q1464">
        <v>-389.49</v>
      </c>
      <c r="R1464">
        <v>0.93584999999999996</v>
      </c>
      <c r="S1464">
        <v>0.93115000000000003</v>
      </c>
      <c r="T1464">
        <v>0.73590999999999995</v>
      </c>
      <c r="U1464">
        <v>0.50373999999999997</v>
      </c>
      <c r="V1464">
        <v>-0.57469000000000003</v>
      </c>
      <c r="W1464">
        <v>-0.64966999999999997</v>
      </c>
      <c r="X1464">
        <v>3.6459999999999999</v>
      </c>
      <c r="Y1464">
        <v>2.2025999999999999</v>
      </c>
      <c r="Z1464">
        <v>0.76480000000000004</v>
      </c>
      <c r="AA1464">
        <v>0.75360000000000005</v>
      </c>
      <c r="AB1464">
        <v>1.4091</v>
      </c>
      <c r="AC1464">
        <v>1.1516</v>
      </c>
      <c r="AD1464">
        <v>45</v>
      </c>
      <c r="AE1464">
        <v>18</v>
      </c>
      <c r="AF1464">
        <v>0.94364000000000003</v>
      </c>
      <c r="AG1464">
        <v>0.43352000000000002</v>
      </c>
      <c r="AH1464">
        <v>0.51012000000000002</v>
      </c>
      <c r="AI1464">
        <v>18</v>
      </c>
      <c r="AJ1464">
        <v>1</v>
      </c>
      <c r="AK1464">
        <v>17</v>
      </c>
      <c r="AL1464">
        <v>0</v>
      </c>
      <c r="AM1464">
        <v>0</v>
      </c>
      <c r="AN1464">
        <v>0</v>
      </c>
      <c r="AO1464">
        <v>0.91801999999999995</v>
      </c>
      <c r="AP1464">
        <v>0</v>
      </c>
      <c r="AQ1464">
        <v>1</v>
      </c>
      <c r="AR1464" t="s">
        <v>95</v>
      </c>
      <c r="AS1464" t="s">
        <v>95</v>
      </c>
      <c r="AT1464" t="s">
        <v>95</v>
      </c>
      <c r="AU1464" t="s">
        <v>95</v>
      </c>
      <c r="AV1464" t="s">
        <v>95</v>
      </c>
      <c r="AW1464" t="s">
        <v>95</v>
      </c>
      <c r="AX1464" t="s">
        <v>95</v>
      </c>
      <c r="AY1464" t="s">
        <v>95</v>
      </c>
      <c r="AZ1464" t="s">
        <v>95</v>
      </c>
      <c r="BA1464" t="s">
        <v>95</v>
      </c>
      <c r="BB1464" t="s">
        <v>95</v>
      </c>
      <c r="BC1464" t="s">
        <v>95</v>
      </c>
      <c r="BD1464" t="s">
        <v>95</v>
      </c>
      <c r="BI1464">
        <v>0</v>
      </c>
      <c r="BJ1464" t="s">
        <v>137</v>
      </c>
      <c r="BK1464" t="s">
        <v>180</v>
      </c>
      <c r="BL1464">
        <v>1</v>
      </c>
      <c r="BM1464">
        <v>1</v>
      </c>
      <c r="BN1464">
        <v>0</v>
      </c>
      <c r="BO1464">
        <v>0</v>
      </c>
      <c r="BP1464">
        <v>0</v>
      </c>
      <c r="BQ1464">
        <v>0</v>
      </c>
      <c r="BY1464">
        <v>1604</v>
      </c>
      <c r="CG1464" s="4">
        <v>1</v>
      </c>
      <c r="CH1464" s="4">
        <v>1</v>
      </c>
      <c r="CI1464" s="5">
        <v>0</v>
      </c>
      <c r="CJ1464" s="5">
        <v>0</v>
      </c>
      <c r="CK1464" s="5">
        <v>0</v>
      </c>
      <c r="CL1464" s="5">
        <v>0</v>
      </c>
    </row>
    <row r="1465" spans="1:91" hidden="1" x14ac:dyDescent="0.2">
      <c r="A1465" t="s">
        <v>2362</v>
      </c>
      <c r="B1465" t="s">
        <v>2275</v>
      </c>
      <c r="C1465" t="s">
        <v>403</v>
      </c>
      <c r="D1465">
        <v>3.5</v>
      </c>
      <c r="E1465" t="s">
        <v>317</v>
      </c>
      <c r="F1465" t="s">
        <v>359</v>
      </c>
      <c r="G1465" t="s">
        <v>360</v>
      </c>
      <c r="H1465" t="s">
        <v>2278</v>
      </c>
      <c r="I1465">
        <v>17.678999999999998</v>
      </c>
      <c r="J1465">
        <v>3.8582E-3</v>
      </c>
      <c r="K1465">
        <v>2.9738000000000001E-2</v>
      </c>
      <c r="L1465">
        <v>2007</v>
      </c>
      <c r="M1465">
        <v>0.24857000000000001</v>
      </c>
      <c r="N1465">
        <v>6.2850999999999999</v>
      </c>
      <c r="O1465">
        <v>1554.4</v>
      </c>
      <c r="P1465" s="1">
        <v>157500</v>
      </c>
      <c r="Q1465">
        <v>-59.14</v>
      </c>
      <c r="R1465">
        <v>1</v>
      </c>
      <c r="S1465">
        <v>1</v>
      </c>
      <c r="T1465" s="1">
        <v>4.4419999999999997E-8</v>
      </c>
      <c r="U1465" s="1">
        <v>8.6886999999999996E-9</v>
      </c>
      <c r="V1465">
        <v>-3.7037E-2</v>
      </c>
      <c r="W1465">
        <v>-0.12</v>
      </c>
      <c r="X1465">
        <v>0.76056999999999997</v>
      </c>
      <c r="Y1465">
        <v>0.14374000000000001</v>
      </c>
      <c r="Z1465">
        <v>0.10345</v>
      </c>
      <c r="AA1465">
        <v>3.1724000000000002E-2</v>
      </c>
      <c r="AB1465">
        <v>0.70718000000000003</v>
      </c>
      <c r="AC1465">
        <v>0.33773999999999998</v>
      </c>
      <c r="AD1465">
        <v>28</v>
      </c>
      <c r="AE1465">
        <v>1</v>
      </c>
      <c r="AF1465">
        <v>0.64034000000000002</v>
      </c>
      <c r="AG1465">
        <v>0.64034000000000002</v>
      </c>
      <c r="AH1465">
        <v>0</v>
      </c>
      <c r="AI1465">
        <v>1</v>
      </c>
      <c r="AJ1465">
        <v>0</v>
      </c>
      <c r="AK1465">
        <v>0</v>
      </c>
      <c r="AL1465">
        <v>0</v>
      </c>
      <c r="AM1465">
        <v>0</v>
      </c>
      <c r="AP1465">
        <v>0</v>
      </c>
      <c r="AQ1465">
        <v>1</v>
      </c>
      <c r="AR1465" t="s">
        <v>95</v>
      </c>
      <c r="AS1465" t="s">
        <v>96</v>
      </c>
      <c r="AT1465" t="s">
        <v>94</v>
      </c>
      <c r="AU1465" t="s">
        <v>94</v>
      </c>
      <c r="AV1465" t="s">
        <v>94</v>
      </c>
      <c r="AW1465" t="s">
        <v>94</v>
      </c>
      <c r="AX1465" t="s">
        <v>94</v>
      </c>
      <c r="AY1465" t="s">
        <v>94</v>
      </c>
      <c r="AZ1465" t="s">
        <v>94</v>
      </c>
      <c r="BA1465" t="s">
        <v>96</v>
      </c>
      <c r="BB1465" t="s">
        <v>96</v>
      </c>
      <c r="BC1465" t="s">
        <v>96</v>
      </c>
      <c r="BD1465" t="s">
        <v>96</v>
      </c>
      <c r="BH1465" t="s">
        <v>341</v>
      </c>
      <c r="BI1465">
        <v>1</v>
      </c>
      <c r="BJ1465" t="s">
        <v>97</v>
      </c>
      <c r="BK1465" t="s">
        <v>138</v>
      </c>
      <c r="BL1465">
        <v>0</v>
      </c>
      <c r="BM1465">
        <v>0</v>
      </c>
      <c r="BN1465">
        <v>0</v>
      </c>
      <c r="BO1465">
        <v>0</v>
      </c>
      <c r="BP1465">
        <v>0</v>
      </c>
      <c r="BQ1465">
        <v>0</v>
      </c>
      <c r="BY1465">
        <v>1605</v>
      </c>
      <c r="CG1465" s="4">
        <v>0</v>
      </c>
      <c r="CH1465" s="4">
        <v>0</v>
      </c>
      <c r="CI1465" s="5">
        <v>0</v>
      </c>
      <c r="CJ1465" s="5">
        <v>0</v>
      </c>
      <c r="CK1465" s="5">
        <v>0</v>
      </c>
      <c r="CL1465" s="5">
        <v>0</v>
      </c>
    </row>
    <row r="1466" spans="1:91" hidden="1" x14ac:dyDescent="0.2">
      <c r="A1466" t="s">
        <v>2363</v>
      </c>
      <c r="B1466" t="s">
        <v>2275</v>
      </c>
      <c r="C1466" t="s">
        <v>403</v>
      </c>
      <c r="D1466">
        <v>3.5</v>
      </c>
      <c r="E1466" t="s">
        <v>317</v>
      </c>
      <c r="F1466" t="s">
        <v>362</v>
      </c>
      <c r="G1466" t="s">
        <v>357</v>
      </c>
      <c r="H1466" t="s">
        <v>2278</v>
      </c>
      <c r="I1466">
        <v>0.17555999999999999</v>
      </c>
      <c r="J1466">
        <v>2.0281E-2</v>
      </c>
      <c r="K1466">
        <v>0.20421</v>
      </c>
      <c r="L1466">
        <v>2016.7</v>
      </c>
      <c r="M1466">
        <v>25.030999999999999</v>
      </c>
      <c r="N1466">
        <v>11.742000000000001</v>
      </c>
      <c r="O1466">
        <v>1551.1</v>
      </c>
      <c r="P1466" s="1">
        <v>157850</v>
      </c>
      <c r="Q1466">
        <v>-406.56</v>
      </c>
      <c r="R1466">
        <v>0.9365</v>
      </c>
      <c r="S1466">
        <v>0.93184999999999996</v>
      </c>
      <c r="T1466">
        <v>0.76998</v>
      </c>
      <c r="U1466">
        <v>0.5403</v>
      </c>
      <c r="V1466">
        <v>-0.55347999999999997</v>
      </c>
      <c r="W1466">
        <v>-0.62746000000000002</v>
      </c>
      <c r="X1466">
        <v>3.8083</v>
      </c>
      <c r="Y1466">
        <v>2.2732000000000001</v>
      </c>
      <c r="Z1466">
        <v>0.75339</v>
      </c>
      <c r="AA1466">
        <v>0.74165000000000003</v>
      </c>
      <c r="AB1466">
        <v>1.5174000000000001</v>
      </c>
      <c r="AC1466">
        <v>1.2229000000000001</v>
      </c>
      <c r="AD1466">
        <v>45</v>
      </c>
      <c r="AE1466">
        <v>18</v>
      </c>
      <c r="AF1466">
        <v>0.81250999999999995</v>
      </c>
      <c r="AG1466">
        <v>0.34275</v>
      </c>
      <c r="AH1466">
        <v>0.46976000000000001</v>
      </c>
      <c r="AI1466">
        <v>18</v>
      </c>
      <c r="AJ1466">
        <v>1</v>
      </c>
      <c r="AK1466">
        <v>17</v>
      </c>
      <c r="AL1466">
        <v>0</v>
      </c>
      <c r="AM1466">
        <v>0</v>
      </c>
      <c r="AN1466">
        <v>0</v>
      </c>
      <c r="AO1466">
        <v>0.91208</v>
      </c>
      <c r="AP1466">
        <v>0</v>
      </c>
      <c r="AQ1466">
        <v>1</v>
      </c>
      <c r="AR1466" t="s">
        <v>95</v>
      </c>
      <c r="AS1466" t="s">
        <v>95</v>
      </c>
      <c r="AT1466" t="s">
        <v>95</v>
      </c>
      <c r="AU1466" t="s">
        <v>95</v>
      </c>
      <c r="AV1466" t="s">
        <v>95</v>
      </c>
      <c r="AW1466" t="s">
        <v>95</v>
      </c>
      <c r="AX1466" t="s">
        <v>95</v>
      </c>
      <c r="AY1466" t="s">
        <v>95</v>
      </c>
      <c r="AZ1466" t="s">
        <v>95</v>
      </c>
      <c r="BA1466" t="s">
        <v>95</v>
      </c>
      <c r="BB1466" t="s">
        <v>95</v>
      </c>
      <c r="BC1466" t="s">
        <v>95</v>
      </c>
      <c r="BD1466" t="s">
        <v>95</v>
      </c>
      <c r="BI1466">
        <v>0</v>
      </c>
      <c r="BJ1466" t="s">
        <v>137</v>
      </c>
      <c r="BK1466" t="s">
        <v>180</v>
      </c>
      <c r="BL1466">
        <v>1</v>
      </c>
      <c r="BM1466">
        <v>1</v>
      </c>
      <c r="BN1466">
        <v>0</v>
      </c>
      <c r="BO1466">
        <v>0</v>
      </c>
      <c r="BP1466">
        <v>0</v>
      </c>
      <c r="BQ1466">
        <v>0</v>
      </c>
      <c r="BY1466">
        <v>1606</v>
      </c>
      <c r="CG1466" s="4">
        <v>1</v>
      </c>
      <c r="CH1466" s="4">
        <v>1</v>
      </c>
      <c r="CI1466" s="5">
        <v>0</v>
      </c>
      <c r="CJ1466" s="5">
        <v>0</v>
      </c>
      <c r="CK1466" s="5">
        <v>0</v>
      </c>
      <c r="CL1466" s="5">
        <v>0</v>
      </c>
    </row>
    <row r="1467" spans="1:91" hidden="1" x14ac:dyDescent="0.2">
      <c r="A1467" t="s">
        <v>2364</v>
      </c>
      <c r="B1467" t="s">
        <v>2275</v>
      </c>
      <c r="C1467" t="s">
        <v>403</v>
      </c>
      <c r="D1467">
        <v>3.5</v>
      </c>
      <c r="E1467" t="s">
        <v>317</v>
      </c>
      <c r="F1467" t="s">
        <v>364</v>
      </c>
      <c r="G1467" t="s">
        <v>360</v>
      </c>
      <c r="H1467" t="s">
        <v>2278</v>
      </c>
      <c r="I1467">
        <v>17.678999999999998</v>
      </c>
      <c r="J1467">
        <v>3.8582E-3</v>
      </c>
      <c r="K1467">
        <v>2.9738000000000001E-2</v>
      </c>
      <c r="L1467">
        <v>2007</v>
      </c>
      <c r="M1467">
        <v>0.24857000000000001</v>
      </c>
      <c r="N1467">
        <v>6.2850999999999999</v>
      </c>
      <c r="O1467">
        <v>1554.4</v>
      </c>
      <c r="P1467" s="1">
        <v>157500</v>
      </c>
      <c r="Q1467">
        <v>-59.14</v>
      </c>
      <c r="R1467">
        <v>1</v>
      </c>
      <c r="S1467">
        <v>1</v>
      </c>
      <c r="T1467" s="1">
        <v>4.4419999999999997E-8</v>
      </c>
      <c r="U1467" s="1">
        <v>8.6886999999999996E-9</v>
      </c>
      <c r="V1467">
        <v>-3.7037E-2</v>
      </c>
      <c r="W1467">
        <v>-0.12</v>
      </c>
      <c r="X1467">
        <v>0.76056999999999997</v>
      </c>
      <c r="Y1467">
        <v>0.14374000000000001</v>
      </c>
      <c r="Z1467">
        <v>0.10345</v>
      </c>
      <c r="AA1467">
        <v>3.1724000000000002E-2</v>
      </c>
      <c r="AB1467">
        <v>0.70718000000000003</v>
      </c>
      <c r="AC1467">
        <v>0.33773999999999998</v>
      </c>
      <c r="AD1467">
        <v>28</v>
      </c>
      <c r="AE1467">
        <v>1</v>
      </c>
      <c r="AF1467">
        <v>0.64034000000000002</v>
      </c>
      <c r="AG1467">
        <v>0.64034000000000002</v>
      </c>
      <c r="AH1467">
        <v>0</v>
      </c>
      <c r="AI1467">
        <v>1</v>
      </c>
      <c r="AJ1467">
        <v>0</v>
      </c>
      <c r="AK1467">
        <v>0</v>
      </c>
      <c r="AL1467">
        <v>0</v>
      </c>
      <c r="AM1467">
        <v>0</v>
      </c>
      <c r="AP1467">
        <v>0</v>
      </c>
      <c r="AQ1467">
        <v>1</v>
      </c>
      <c r="AR1467" t="s">
        <v>95</v>
      </c>
      <c r="AS1467" t="s">
        <v>96</v>
      </c>
      <c r="AT1467" t="s">
        <v>94</v>
      </c>
      <c r="AU1467" t="s">
        <v>94</v>
      </c>
      <c r="AV1467" t="s">
        <v>94</v>
      </c>
      <c r="AW1467" t="s">
        <v>94</v>
      </c>
      <c r="AX1467" t="s">
        <v>94</v>
      </c>
      <c r="AY1467" t="s">
        <v>94</v>
      </c>
      <c r="AZ1467" t="s">
        <v>94</v>
      </c>
      <c r="BA1467" t="s">
        <v>96</v>
      </c>
      <c r="BB1467" t="s">
        <v>96</v>
      </c>
      <c r="BC1467" t="s">
        <v>96</v>
      </c>
      <c r="BD1467" t="s">
        <v>96</v>
      </c>
      <c r="BH1467" t="s">
        <v>341</v>
      </c>
      <c r="BI1467">
        <v>1</v>
      </c>
      <c r="BJ1467" t="s">
        <v>97</v>
      </c>
      <c r="BK1467" t="s">
        <v>138</v>
      </c>
      <c r="BL1467">
        <v>0</v>
      </c>
      <c r="BM1467">
        <v>0</v>
      </c>
      <c r="BN1467">
        <v>0</v>
      </c>
      <c r="BO1467">
        <v>0</v>
      </c>
      <c r="BP1467">
        <v>0</v>
      </c>
      <c r="BQ1467">
        <v>0</v>
      </c>
      <c r="BY1467">
        <v>1607</v>
      </c>
      <c r="CG1467" s="4">
        <v>0</v>
      </c>
      <c r="CH1467" s="4">
        <v>0</v>
      </c>
      <c r="CI1467" s="5">
        <v>0</v>
      </c>
      <c r="CJ1467" s="5">
        <v>0</v>
      </c>
      <c r="CK1467" s="5">
        <v>0</v>
      </c>
      <c r="CL1467" s="5">
        <v>0</v>
      </c>
    </row>
    <row r="1468" spans="1:91" hidden="1" x14ac:dyDescent="0.2">
      <c r="A1468" t="s">
        <v>2365</v>
      </c>
      <c r="B1468" t="s">
        <v>2275</v>
      </c>
      <c r="C1468" t="s">
        <v>403</v>
      </c>
      <c r="D1468">
        <v>3.5</v>
      </c>
      <c r="E1468" t="s">
        <v>317</v>
      </c>
      <c r="F1468" t="s">
        <v>366</v>
      </c>
      <c r="G1468" t="s">
        <v>351</v>
      </c>
      <c r="H1468" t="s">
        <v>2278</v>
      </c>
      <c r="I1468">
        <v>0.34954000000000002</v>
      </c>
      <c r="J1468">
        <v>0.23554</v>
      </c>
      <c r="K1468">
        <v>0.23530999999999999</v>
      </c>
      <c r="L1468">
        <v>2023.3</v>
      </c>
      <c r="M1468">
        <v>12.571999999999999</v>
      </c>
      <c r="N1468">
        <v>35.033999999999999</v>
      </c>
      <c r="O1468">
        <v>5.7154999999999996</v>
      </c>
      <c r="P1468">
        <v>2018.6</v>
      </c>
      <c r="Q1468">
        <v>-468.93</v>
      </c>
      <c r="R1468">
        <v>0.98704000000000003</v>
      </c>
      <c r="S1468">
        <v>0.98609000000000002</v>
      </c>
      <c r="T1468">
        <v>0.52037</v>
      </c>
      <c r="U1468">
        <v>0.29414000000000001</v>
      </c>
      <c r="V1468">
        <v>0.98229999999999995</v>
      </c>
      <c r="W1468">
        <v>0.98146</v>
      </c>
      <c r="X1468">
        <v>0.60794999999999999</v>
      </c>
      <c r="Y1468">
        <v>0.31941999999999998</v>
      </c>
      <c r="Z1468">
        <v>0.44713000000000003</v>
      </c>
      <c r="AA1468">
        <v>0.42080000000000001</v>
      </c>
      <c r="AB1468">
        <v>3.3982000000000001</v>
      </c>
      <c r="AC1468">
        <v>2.5162</v>
      </c>
      <c r="AD1468">
        <v>45</v>
      </c>
      <c r="AE1468">
        <v>18</v>
      </c>
      <c r="AF1468">
        <v>0.54234000000000004</v>
      </c>
      <c r="AG1468">
        <v>2.8544E-2</v>
      </c>
      <c r="AH1468">
        <v>0.51378999999999997</v>
      </c>
      <c r="AI1468">
        <v>18</v>
      </c>
      <c r="AJ1468">
        <v>0</v>
      </c>
      <c r="AK1468">
        <v>17</v>
      </c>
      <c r="AL1468">
        <v>0</v>
      </c>
      <c r="AM1468">
        <v>0</v>
      </c>
      <c r="AN1468">
        <v>0</v>
      </c>
      <c r="AO1468">
        <v>0.82071000000000005</v>
      </c>
      <c r="AP1468">
        <v>0</v>
      </c>
      <c r="AQ1468">
        <v>1</v>
      </c>
      <c r="AR1468" t="s">
        <v>95</v>
      </c>
      <c r="AS1468" t="s">
        <v>95</v>
      </c>
      <c r="AT1468" t="s">
        <v>95</v>
      </c>
      <c r="AU1468" t="s">
        <v>95</v>
      </c>
      <c r="AV1468" t="s">
        <v>95</v>
      </c>
      <c r="AW1468" t="s">
        <v>95</v>
      </c>
      <c r="AX1468" t="s">
        <v>95</v>
      </c>
      <c r="AY1468" t="s">
        <v>95</v>
      </c>
      <c r="AZ1468" t="s">
        <v>95</v>
      </c>
      <c r="BA1468" t="s">
        <v>95</v>
      </c>
      <c r="BB1468" t="s">
        <v>95</v>
      </c>
      <c r="BC1468" t="s">
        <v>95</v>
      </c>
      <c r="BD1468" t="s">
        <v>95</v>
      </c>
      <c r="BI1468">
        <v>0</v>
      </c>
      <c r="BJ1468" t="s">
        <v>137</v>
      </c>
      <c r="BK1468" t="s">
        <v>180</v>
      </c>
      <c r="BL1468">
        <v>1</v>
      </c>
      <c r="BM1468">
        <v>1</v>
      </c>
      <c r="BN1468">
        <v>0</v>
      </c>
      <c r="BO1468">
        <v>0</v>
      </c>
      <c r="BP1468">
        <v>0</v>
      </c>
      <c r="BQ1468">
        <v>0</v>
      </c>
      <c r="BY1468">
        <v>1608</v>
      </c>
      <c r="CG1468" s="4">
        <v>1</v>
      </c>
      <c r="CH1468" s="4">
        <v>1</v>
      </c>
      <c r="CI1468" s="5">
        <v>0</v>
      </c>
      <c r="CJ1468" s="5">
        <v>0</v>
      </c>
      <c r="CK1468" s="5">
        <v>0</v>
      </c>
      <c r="CL1468" s="5">
        <v>0</v>
      </c>
    </row>
    <row r="1469" spans="1:91" hidden="1" x14ac:dyDescent="0.2">
      <c r="A1469" t="s">
        <v>2366</v>
      </c>
      <c r="B1469" t="s">
        <v>2275</v>
      </c>
      <c r="C1469" t="s">
        <v>403</v>
      </c>
      <c r="D1469">
        <v>3.5</v>
      </c>
      <c r="E1469" t="s">
        <v>317</v>
      </c>
      <c r="F1469" t="s">
        <v>368</v>
      </c>
      <c r="G1469" t="s">
        <v>354</v>
      </c>
      <c r="H1469" t="s">
        <v>2278</v>
      </c>
      <c r="I1469">
        <v>0.78236000000000006</v>
      </c>
      <c r="J1469">
        <v>0.78219000000000005</v>
      </c>
      <c r="K1469">
        <v>3.4356999999999999E-2</v>
      </c>
      <c r="L1469">
        <v>2034.9</v>
      </c>
      <c r="M1469">
        <v>5.6169000000000002</v>
      </c>
      <c r="N1469" s="1">
        <v>263180</v>
      </c>
      <c r="O1469">
        <v>4.2979000000000003E-3</v>
      </c>
      <c r="P1469">
        <v>2012</v>
      </c>
      <c r="Q1469">
        <v>-68.445999999999998</v>
      </c>
      <c r="R1469">
        <v>0.87961</v>
      </c>
      <c r="S1469">
        <v>0.87011000000000005</v>
      </c>
      <c r="T1469">
        <v>0.29603000000000002</v>
      </c>
      <c r="U1469">
        <v>0.10868</v>
      </c>
      <c r="V1469">
        <v>0.87961</v>
      </c>
      <c r="W1469">
        <v>0.87343999999999999</v>
      </c>
      <c r="X1469">
        <v>0.29602000000000001</v>
      </c>
      <c r="Y1469">
        <v>0.1087</v>
      </c>
      <c r="Z1469">
        <v>0.23824999999999999</v>
      </c>
      <c r="AA1469">
        <v>0.19919000000000001</v>
      </c>
      <c r="AB1469">
        <v>0.74463000000000001</v>
      </c>
      <c r="AC1469">
        <v>0.42692999999999998</v>
      </c>
      <c r="AD1469">
        <v>42</v>
      </c>
      <c r="AE1469">
        <v>7</v>
      </c>
      <c r="AF1469" s="1">
        <v>1.8998E-5</v>
      </c>
      <c r="AG1469" s="1">
        <v>3.7996E-6</v>
      </c>
      <c r="AH1469" s="1">
        <v>1.5199E-5</v>
      </c>
      <c r="AI1469">
        <v>15</v>
      </c>
      <c r="AJ1469">
        <v>0</v>
      </c>
      <c r="AK1469">
        <v>14</v>
      </c>
      <c r="AL1469">
        <v>0</v>
      </c>
      <c r="AM1469">
        <v>0</v>
      </c>
      <c r="AN1469">
        <v>1</v>
      </c>
      <c r="AO1469">
        <v>0.38235000000000002</v>
      </c>
      <c r="AP1469">
        <v>0</v>
      </c>
      <c r="AQ1469">
        <v>1</v>
      </c>
      <c r="AR1469" t="s">
        <v>95</v>
      </c>
      <c r="AS1469" t="s">
        <v>95</v>
      </c>
      <c r="AT1469" t="s">
        <v>95</v>
      </c>
      <c r="AU1469" t="s">
        <v>94</v>
      </c>
      <c r="AV1469" t="s">
        <v>94</v>
      </c>
      <c r="AW1469" t="s">
        <v>94</v>
      </c>
      <c r="AX1469" t="s">
        <v>94</v>
      </c>
      <c r="AY1469" t="s">
        <v>94</v>
      </c>
      <c r="AZ1469" t="s">
        <v>94</v>
      </c>
      <c r="BA1469" t="s">
        <v>94</v>
      </c>
      <c r="BB1469" t="s">
        <v>94</v>
      </c>
      <c r="BC1469" t="s">
        <v>94</v>
      </c>
      <c r="BD1469" t="s">
        <v>94</v>
      </c>
      <c r="BH1469" t="s">
        <v>341</v>
      </c>
      <c r="BI1469">
        <v>1</v>
      </c>
      <c r="BJ1469" t="s">
        <v>97</v>
      </c>
      <c r="BK1469" t="s">
        <v>138</v>
      </c>
      <c r="BL1469">
        <v>0</v>
      </c>
      <c r="BM1469">
        <v>0</v>
      </c>
      <c r="BN1469">
        <v>0</v>
      </c>
      <c r="BO1469">
        <v>0</v>
      </c>
      <c r="BP1469">
        <v>0</v>
      </c>
      <c r="BQ1469">
        <v>0</v>
      </c>
      <c r="BY1469">
        <v>1609</v>
      </c>
      <c r="CG1469" s="4">
        <v>0</v>
      </c>
      <c r="CH1469" s="4">
        <v>0</v>
      </c>
      <c r="CI1469" s="5">
        <v>0</v>
      </c>
      <c r="CJ1469" s="5">
        <v>0</v>
      </c>
      <c r="CK1469" s="5">
        <v>0</v>
      </c>
      <c r="CL1469" s="5">
        <v>0</v>
      </c>
    </row>
    <row r="1470" spans="1:91" hidden="1" x14ac:dyDescent="0.2">
      <c r="A1470" t="s">
        <v>2367</v>
      </c>
      <c r="B1470" t="s">
        <v>2275</v>
      </c>
      <c r="C1470" t="s">
        <v>192</v>
      </c>
      <c r="D1470">
        <v>1.1000000000000001</v>
      </c>
      <c r="E1470" t="s">
        <v>90</v>
      </c>
      <c r="F1470" t="s">
        <v>2276</v>
      </c>
      <c r="G1470" t="s">
        <v>2277</v>
      </c>
      <c r="H1470" t="s">
        <v>2278</v>
      </c>
      <c r="I1470">
        <v>0.58098000000000005</v>
      </c>
      <c r="J1470">
        <v>0.17996000000000001</v>
      </c>
      <c r="K1470">
        <v>1.5855000000000001E-2</v>
      </c>
      <c r="L1470">
        <v>2018.7</v>
      </c>
      <c r="M1470">
        <v>7.5639000000000003</v>
      </c>
      <c r="N1470">
        <v>0.16672999999999999</v>
      </c>
      <c r="O1470">
        <v>0.32451999999999998</v>
      </c>
      <c r="P1470">
        <v>2026.7</v>
      </c>
      <c r="Q1470">
        <v>-31.92</v>
      </c>
      <c r="R1470">
        <v>0.80971000000000004</v>
      </c>
      <c r="S1470">
        <v>0.71457000000000004</v>
      </c>
      <c r="T1470">
        <v>2.2894000000000001E-2</v>
      </c>
      <c r="U1470">
        <v>1.8780999999999999E-2</v>
      </c>
      <c r="V1470">
        <v>0.72516999999999998</v>
      </c>
      <c r="W1470">
        <v>0.64663999999999999</v>
      </c>
      <c r="X1470">
        <v>2.7512999999999999E-2</v>
      </c>
      <c r="Y1470">
        <v>2.1465999999999999E-2</v>
      </c>
      <c r="Z1470">
        <v>0.75290999999999997</v>
      </c>
      <c r="AA1470">
        <v>0.68230999999999997</v>
      </c>
      <c r="AB1470">
        <v>2.6088E-2</v>
      </c>
      <c r="AC1470">
        <v>2.2185E-2</v>
      </c>
      <c r="AD1470">
        <v>10</v>
      </c>
      <c r="AE1470">
        <v>10</v>
      </c>
      <c r="AF1470">
        <v>1.0316000000000001</v>
      </c>
      <c r="AG1470">
        <v>0.19192000000000001</v>
      </c>
      <c r="AH1470">
        <v>0.83965999999999996</v>
      </c>
      <c r="AI1470">
        <v>10</v>
      </c>
      <c r="AJ1470">
        <v>2</v>
      </c>
      <c r="AK1470">
        <v>9</v>
      </c>
      <c r="AL1470">
        <v>1</v>
      </c>
      <c r="AM1470">
        <v>0</v>
      </c>
      <c r="AN1470">
        <v>1</v>
      </c>
      <c r="AO1470">
        <v>0.85801000000000005</v>
      </c>
      <c r="AP1470">
        <v>1</v>
      </c>
      <c r="AQ1470">
        <v>1</v>
      </c>
      <c r="AR1470" t="s">
        <v>95</v>
      </c>
      <c r="AS1470" t="s">
        <v>95</v>
      </c>
      <c r="AT1470" t="s">
        <v>95</v>
      </c>
      <c r="AU1470" t="s">
        <v>95</v>
      </c>
      <c r="AV1470" t="s">
        <v>95</v>
      </c>
      <c r="AW1470" t="s">
        <v>95</v>
      </c>
      <c r="AX1470" t="s">
        <v>95</v>
      </c>
      <c r="AY1470" t="s">
        <v>95</v>
      </c>
      <c r="AZ1470" t="s">
        <v>95</v>
      </c>
      <c r="BA1470" t="s">
        <v>95</v>
      </c>
      <c r="BB1470" t="s">
        <v>95</v>
      </c>
      <c r="BC1470" t="s">
        <v>95</v>
      </c>
      <c r="BD1470" t="s">
        <v>95</v>
      </c>
      <c r="BI1470">
        <v>0</v>
      </c>
      <c r="BJ1470" t="s">
        <v>133</v>
      </c>
      <c r="BK1470" t="s">
        <v>501</v>
      </c>
      <c r="BL1470">
        <v>1</v>
      </c>
      <c r="BM1470">
        <v>1</v>
      </c>
      <c r="BN1470">
        <v>0</v>
      </c>
      <c r="BO1470">
        <v>0</v>
      </c>
      <c r="BP1470">
        <v>0</v>
      </c>
      <c r="BQ1470">
        <v>0</v>
      </c>
      <c r="BY1470">
        <v>1610</v>
      </c>
      <c r="CG1470" s="4">
        <v>1</v>
      </c>
      <c r="CH1470" s="4">
        <v>1</v>
      </c>
      <c r="CI1470" s="5">
        <v>0</v>
      </c>
      <c r="CJ1470" s="5">
        <v>0</v>
      </c>
      <c r="CK1470" s="5">
        <v>0</v>
      </c>
      <c r="CL1470" s="5">
        <v>0</v>
      </c>
    </row>
    <row r="1471" spans="1:91" hidden="1" x14ac:dyDescent="0.2">
      <c r="A1471" t="s">
        <v>2368</v>
      </c>
      <c r="B1471" t="s">
        <v>2275</v>
      </c>
      <c r="C1471" t="s">
        <v>192</v>
      </c>
      <c r="D1471">
        <v>1.1000000000000001</v>
      </c>
      <c r="E1471" t="s">
        <v>90</v>
      </c>
      <c r="F1471" t="s">
        <v>2280</v>
      </c>
      <c r="G1471" t="s">
        <v>2281</v>
      </c>
      <c r="H1471" t="s">
        <v>2278</v>
      </c>
      <c r="I1471">
        <v>0.17660000000000001</v>
      </c>
      <c r="J1471">
        <v>0.11655</v>
      </c>
      <c r="K1471">
        <v>4.7714000000000003E-3</v>
      </c>
      <c r="L1471">
        <v>2020.6</v>
      </c>
      <c r="M1471">
        <v>24.882999999999999</v>
      </c>
      <c r="N1471">
        <v>0.12485</v>
      </c>
      <c r="O1471">
        <v>2.5051999999999999</v>
      </c>
      <c r="P1471">
        <v>2051.9</v>
      </c>
      <c r="Q1471">
        <v>-9.5803999999999991</v>
      </c>
      <c r="R1471">
        <v>0.84240999999999999</v>
      </c>
      <c r="S1471">
        <v>0.60602</v>
      </c>
      <c r="T1471">
        <v>3.5389000000000002E-3</v>
      </c>
      <c r="U1471">
        <v>2.9421999999999999E-3</v>
      </c>
      <c r="V1471">
        <v>0.84043000000000001</v>
      </c>
      <c r="W1471">
        <v>0.73404999999999998</v>
      </c>
      <c r="X1471">
        <v>3.5611000000000002E-3</v>
      </c>
      <c r="Y1471">
        <v>2.9940000000000001E-3</v>
      </c>
      <c r="Z1471">
        <v>0.83553999999999995</v>
      </c>
      <c r="AA1471">
        <v>0.72589999999999999</v>
      </c>
      <c r="AB1471">
        <v>3.6151999999999998E-3</v>
      </c>
      <c r="AC1471">
        <v>2.9618999999999999E-3</v>
      </c>
      <c r="AD1471">
        <v>6</v>
      </c>
      <c r="AE1471">
        <v>6</v>
      </c>
      <c r="AF1471">
        <v>0.41649999999999998</v>
      </c>
      <c r="AG1471">
        <v>0.25630999999999998</v>
      </c>
      <c r="AH1471">
        <v>0.16019</v>
      </c>
      <c r="AI1471">
        <v>6</v>
      </c>
      <c r="AJ1471">
        <v>0</v>
      </c>
      <c r="AK1471">
        <v>5</v>
      </c>
      <c r="AL1471">
        <v>0</v>
      </c>
      <c r="AM1471">
        <v>0</v>
      </c>
      <c r="AN1471">
        <v>0</v>
      </c>
      <c r="AO1471">
        <v>0.81240000000000001</v>
      </c>
      <c r="AP1471">
        <v>1</v>
      </c>
      <c r="AQ1471">
        <v>1</v>
      </c>
      <c r="AR1471" t="s">
        <v>95</v>
      </c>
      <c r="AS1471" t="s">
        <v>95</v>
      </c>
      <c r="AT1471" t="s">
        <v>95</v>
      </c>
      <c r="AU1471" t="s">
        <v>95</v>
      </c>
      <c r="AV1471" t="s">
        <v>95</v>
      </c>
      <c r="AW1471" t="s">
        <v>95</v>
      </c>
      <c r="AX1471" t="s">
        <v>95</v>
      </c>
      <c r="AY1471" t="s">
        <v>94</v>
      </c>
      <c r="AZ1471" t="s">
        <v>95</v>
      </c>
      <c r="BA1471" t="s">
        <v>94</v>
      </c>
      <c r="BB1471" t="s">
        <v>95</v>
      </c>
      <c r="BC1471" t="s">
        <v>94</v>
      </c>
      <c r="BD1471" t="s">
        <v>95</v>
      </c>
      <c r="BI1471">
        <v>0</v>
      </c>
      <c r="BJ1471" t="s">
        <v>108</v>
      </c>
      <c r="BK1471" t="s">
        <v>138</v>
      </c>
      <c r="BL1471">
        <v>1</v>
      </c>
      <c r="BM1471">
        <v>1</v>
      </c>
      <c r="BN1471">
        <v>0</v>
      </c>
      <c r="BO1471">
        <v>1</v>
      </c>
      <c r="BP1471">
        <v>0</v>
      </c>
      <c r="BQ1471">
        <v>0</v>
      </c>
      <c r="BY1471">
        <v>1611</v>
      </c>
      <c r="CG1471" s="4">
        <v>1</v>
      </c>
      <c r="CH1471" s="4">
        <v>1</v>
      </c>
      <c r="CI1471" s="5">
        <v>0</v>
      </c>
      <c r="CJ1471" s="5">
        <v>1</v>
      </c>
      <c r="CK1471" s="5">
        <v>0</v>
      </c>
      <c r="CL1471" s="5">
        <v>0</v>
      </c>
      <c r="CM1471" s="12" t="s">
        <v>3471</v>
      </c>
    </row>
    <row r="1472" spans="1:91" hidden="1" x14ac:dyDescent="0.2">
      <c r="A1472" t="s">
        <v>2369</v>
      </c>
      <c r="B1472" t="s">
        <v>2275</v>
      </c>
      <c r="C1472" t="s">
        <v>192</v>
      </c>
      <c r="D1472">
        <v>1.1000000000000001</v>
      </c>
      <c r="E1472" t="s">
        <v>90</v>
      </c>
      <c r="F1472" t="s">
        <v>2283</v>
      </c>
      <c r="G1472" t="s">
        <v>107</v>
      </c>
      <c r="H1472" t="s">
        <v>2278</v>
      </c>
      <c r="I1472">
        <v>0.58098000000000005</v>
      </c>
      <c r="J1472">
        <v>0.17996000000000001</v>
      </c>
      <c r="K1472">
        <v>1.5855000000000001E-2</v>
      </c>
      <c r="L1472">
        <v>2018.7</v>
      </c>
      <c r="M1472">
        <v>7.5639000000000003</v>
      </c>
      <c r="N1472">
        <v>0.16672999999999999</v>
      </c>
      <c r="O1472">
        <v>0.32451999999999998</v>
      </c>
      <c r="P1472">
        <v>2026.7</v>
      </c>
      <c r="Q1472">
        <v>-31.92</v>
      </c>
      <c r="R1472">
        <v>0.80971000000000004</v>
      </c>
      <c r="S1472">
        <v>0.71457000000000004</v>
      </c>
      <c r="T1472">
        <v>2.2894000000000001E-2</v>
      </c>
      <c r="U1472">
        <v>1.8780999999999999E-2</v>
      </c>
      <c r="V1472">
        <v>0.72516999999999998</v>
      </c>
      <c r="W1472">
        <v>0.64663999999999999</v>
      </c>
      <c r="X1472">
        <v>2.7512999999999999E-2</v>
      </c>
      <c r="Y1472">
        <v>2.1465999999999999E-2</v>
      </c>
      <c r="Z1472">
        <v>0.75290999999999997</v>
      </c>
      <c r="AA1472">
        <v>0.68230999999999997</v>
      </c>
      <c r="AB1472">
        <v>2.6088E-2</v>
      </c>
      <c r="AC1472">
        <v>2.2185E-2</v>
      </c>
      <c r="AD1472">
        <v>10</v>
      </c>
      <c r="AE1472">
        <v>10</v>
      </c>
      <c r="AF1472">
        <v>1.0316000000000001</v>
      </c>
      <c r="AG1472">
        <v>0.19192000000000001</v>
      </c>
      <c r="AH1472">
        <v>0.83965999999999996</v>
      </c>
      <c r="AI1472">
        <v>10</v>
      </c>
      <c r="AJ1472">
        <v>2</v>
      </c>
      <c r="AK1472">
        <v>9</v>
      </c>
      <c r="AL1472">
        <v>1</v>
      </c>
      <c r="AM1472">
        <v>0</v>
      </c>
      <c r="AN1472">
        <v>1</v>
      </c>
      <c r="AO1472">
        <v>0.85801000000000005</v>
      </c>
      <c r="AP1472">
        <v>1</v>
      </c>
      <c r="AQ1472">
        <v>1</v>
      </c>
      <c r="AR1472" t="s">
        <v>95</v>
      </c>
      <c r="AS1472" t="s">
        <v>95</v>
      </c>
      <c r="AT1472" t="s">
        <v>95</v>
      </c>
      <c r="AU1472" t="s">
        <v>95</v>
      </c>
      <c r="AV1472" t="s">
        <v>95</v>
      </c>
      <c r="AW1472" t="s">
        <v>95</v>
      </c>
      <c r="AX1472" t="s">
        <v>95</v>
      </c>
      <c r="AY1472" t="s">
        <v>95</v>
      </c>
      <c r="AZ1472" t="s">
        <v>95</v>
      </c>
      <c r="BA1472" t="s">
        <v>95</v>
      </c>
      <c r="BB1472" t="s">
        <v>95</v>
      </c>
      <c r="BC1472" t="s">
        <v>95</v>
      </c>
      <c r="BD1472" t="s">
        <v>95</v>
      </c>
      <c r="BH1472" t="s">
        <v>2284</v>
      </c>
      <c r="BI1472">
        <v>0</v>
      </c>
      <c r="BK1472" t="s">
        <v>109</v>
      </c>
      <c r="BL1472">
        <v>1</v>
      </c>
      <c r="BM1472">
        <v>1</v>
      </c>
      <c r="BN1472">
        <v>0</v>
      </c>
      <c r="BO1472">
        <v>0</v>
      </c>
      <c r="BP1472">
        <v>0</v>
      </c>
      <c r="BQ1472">
        <v>0</v>
      </c>
      <c r="BY1472">
        <v>1612</v>
      </c>
      <c r="CG1472" s="4">
        <v>1</v>
      </c>
      <c r="CH1472" s="4">
        <v>1</v>
      </c>
      <c r="CI1472" s="5">
        <v>0</v>
      </c>
      <c r="CJ1472" s="5">
        <v>0</v>
      </c>
      <c r="CK1472" s="5">
        <v>0</v>
      </c>
      <c r="CL1472" s="5">
        <v>0</v>
      </c>
      <c r="CM1472" s="12" t="s">
        <v>3472</v>
      </c>
    </row>
    <row r="1473" spans="1:90" hidden="1" x14ac:dyDescent="0.2">
      <c r="A1473" t="s">
        <v>2370</v>
      </c>
      <c r="B1473" t="s">
        <v>2275</v>
      </c>
      <c r="C1473" t="s">
        <v>192</v>
      </c>
      <c r="D1473">
        <v>3.2</v>
      </c>
      <c r="E1473" t="s">
        <v>120</v>
      </c>
      <c r="F1473" t="s">
        <v>2286</v>
      </c>
      <c r="G1473" t="s">
        <v>2287</v>
      </c>
      <c r="H1473" t="s">
        <v>2278</v>
      </c>
      <c r="I1473">
        <v>0.51604000000000005</v>
      </c>
      <c r="J1473">
        <v>0.17843000000000001</v>
      </c>
      <c r="K1473">
        <v>1.5539000000000001E-2</v>
      </c>
      <c r="L1473">
        <v>2018.8</v>
      </c>
      <c r="M1473">
        <v>8.5157000000000007</v>
      </c>
      <c r="N1473">
        <v>0.1724</v>
      </c>
      <c r="O1473">
        <v>0.19208</v>
      </c>
      <c r="P1473">
        <v>2023.8</v>
      </c>
      <c r="Q1473">
        <v>-31.283000000000001</v>
      </c>
      <c r="R1473">
        <v>0.81759000000000004</v>
      </c>
      <c r="S1473">
        <v>0.72638000000000003</v>
      </c>
      <c r="T1473">
        <v>2.1770999999999999E-2</v>
      </c>
      <c r="U1473">
        <v>1.7458999999999999E-2</v>
      </c>
      <c r="V1473">
        <v>0.74843999999999999</v>
      </c>
      <c r="W1473">
        <v>0.67656000000000005</v>
      </c>
      <c r="X1473">
        <v>2.5565999999999998E-2</v>
      </c>
      <c r="Y1473">
        <v>1.9788E-2</v>
      </c>
      <c r="Z1473">
        <v>0.76670000000000005</v>
      </c>
      <c r="AA1473">
        <v>0.70004</v>
      </c>
      <c r="AB1473">
        <v>2.4621000000000001E-2</v>
      </c>
      <c r="AC1473">
        <v>2.0954E-2</v>
      </c>
      <c r="AD1473">
        <v>10</v>
      </c>
      <c r="AE1473">
        <v>10</v>
      </c>
      <c r="AF1473">
        <v>0.98024999999999995</v>
      </c>
      <c r="AG1473">
        <v>0.19721</v>
      </c>
      <c r="AH1473">
        <v>0.78303999999999996</v>
      </c>
      <c r="AI1473">
        <v>10</v>
      </c>
      <c r="AJ1473">
        <v>2</v>
      </c>
      <c r="AK1473">
        <v>9</v>
      </c>
      <c r="AL1473">
        <v>1</v>
      </c>
      <c r="AM1473">
        <v>0</v>
      </c>
      <c r="AN1473">
        <v>1</v>
      </c>
      <c r="AO1473">
        <v>0.85704000000000002</v>
      </c>
      <c r="AP1473">
        <v>1</v>
      </c>
      <c r="AQ1473">
        <v>1</v>
      </c>
      <c r="AR1473" t="s">
        <v>95</v>
      </c>
      <c r="AS1473" t="s">
        <v>95</v>
      </c>
      <c r="AT1473" t="s">
        <v>95</v>
      </c>
      <c r="AU1473" t="s">
        <v>95</v>
      </c>
      <c r="AV1473" t="s">
        <v>95</v>
      </c>
      <c r="AW1473" t="s">
        <v>95</v>
      </c>
      <c r="AX1473" t="s">
        <v>95</v>
      </c>
      <c r="AY1473" t="s">
        <v>95</v>
      </c>
      <c r="AZ1473" t="s">
        <v>95</v>
      </c>
      <c r="BA1473" t="s">
        <v>95</v>
      </c>
      <c r="BB1473" t="s">
        <v>95</v>
      </c>
      <c r="BC1473" t="s">
        <v>95</v>
      </c>
      <c r="BD1473" t="s">
        <v>95</v>
      </c>
      <c r="BH1473" t="s">
        <v>2288</v>
      </c>
      <c r="BI1473">
        <v>0</v>
      </c>
      <c r="BL1473">
        <v>1</v>
      </c>
      <c r="BM1473">
        <v>1</v>
      </c>
      <c r="BN1473">
        <v>0</v>
      </c>
      <c r="BO1473">
        <v>0</v>
      </c>
      <c r="BP1473">
        <v>0</v>
      </c>
      <c r="BQ1473">
        <v>1</v>
      </c>
      <c r="BY1473">
        <v>1613</v>
      </c>
      <c r="CG1473" s="4">
        <v>1</v>
      </c>
      <c r="CH1473" s="4">
        <v>1</v>
      </c>
      <c r="CI1473" s="5">
        <v>0</v>
      </c>
      <c r="CJ1473" s="5">
        <v>0</v>
      </c>
      <c r="CK1473" s="5">
        <v>0</v>
      </c>
      <c r="CL1473" s="5">
        <v>1</v>
      </c>
    </row>
    <row r="1474" spans="1:90" hidden="1" x14ac:dyDescent="0.2">
      <c r="A1474" t="s">
        <v>2371</v>
      </c>
      <c r="B1474" t="s">
        <v>2275</v>
      </c>
      <c r="C1474" t="s">
        <v>192</v>
      </c>
      <c r="D1474">
        <v>3.2</v>
      </c>
      <c r="E1474" t="s">
        <v>120</v>
      </c>
      <c r="F1474" t="s">
        <v>2290</v>
      </c>
      <c r="G1474" t="s">
        <v>2291</v>
      </c>
      <c r="H1474" t="s">
        <v>2278</v>
      </c>
      <c r="I1474">
        <v>0.64649000000000001</v>
      </c>
      <c r="J1474">
        <v>0.18226999999999999</v>
      </c>
      <c r="K1474">
        <v>1.6126999999999999E-2</v>
      </c>
      <c r="L1474">
        <v>2018.7</v>
      </c>
      <c r="M1474">
        <v>6.7973999999999997</v>
      </c>
      <c r="N1474">
        <v>0.16339000000000001</v>
      </c>
      <c r="O1474">
        <v>0.32229000000000002</v>
      </c>
      <c r="P1474">
        <v>2026.6</v>
      </c>
      <c r="Q1474">
        <v>-32.470999999999997</v>
      </c>
      <c r="R1474">
        <v>0.80481000000000003</v>
      </c>
      <c r="S1474">
        <v>0.70721999999999996</v>
      </c>
      <c r="T1474">
        <v>2.3772999999999999E-2</v>
      </c>
      <c r="U1474">
        <v>1.9990000000000001E-2</v>
      </c>
      <c r="V1474">
        <v>0.70813999999999999</v>
      </c>
      <c r="W1474">
        <v>0.62475000000000003</v>
      </c>
      <c r="X1474">
        <v>2.9069999999999999E-2</v>
      </c>
      <c r="Y1474">
        <v>2.2915999999999999E-2</v>
      </c>
      <c r="Z1474">
        <v>0.74107999999999996</v>
      </c>
      <c r="AA1474">
        <v>0.66710000000000003</v>
      </c>
      <c r="AB1474">
        <v>2.7380000000000002E-2</v>
      </c>
      <c r="AC1474">
        <v>2.3313E-2</v>
      </c>
      <c r="AD1474">
        <v>10</v>
      </c>
      <c r="AE1474">
        <v>10</v>
      </c>
      <c r="AF1474">
        <v>1.0649</v>
      </c>
      <c r="AG1474">
        <v>0.18361</v>
      </c>
      <c r="AH1474">
        <v>0.88131999999999999</v>
      </c>
      <c r="AI1474">
        <v>10</v>
      </c>
      <c r="AJ1474">
        <v>2</v>
      </c>
      <c r="AK1474">
        <v>7</v>
      </c>
      <c r="AL1474">
        <v>1</v>
      </c>
      <c r="AM1474">
        <v>1</v>
      </c>
      <c r="AN1474">
        <v>1</v>
      </c>
      <c r="AO1474">
        <v>0.85765999999999998</v>
      </c>
      <c r="AP1474">
        <v>1</v>
      </c>
      <c r="AQ1474">
        <v>1</v>
      </c>
      <c r="AR1474" t="s">
        <v>95</v>
      </c>
      <c r="AS1474" t="s">
        <v>95</v>
      </c>
      <c r="AT1474" t="s">
        <v>95</v>
      </c>
      <c r="AU1474" t="s">
        <v>95</v>
      </c>
      <c r="AV1474" t="s">
        <v>95</v>
      </c>
      <c r="AW1474" t="s">
        <v>95</v>
      </c>
      <c r="AX1474" t="s">
        <v>95</v>
      </c>
      <c r="AY1474" t="s">
        <v>95</v>
      </c>
      <c r="AZ1474" t="s">
        <v>95</v>
      </c>
      <c r="BA1474" t="s">
        <v>95</v>
      </c>
      <c r="BB1474" t="s">
        <v>95</v>
      </c>
      <c r="BC1474" t="s">
        <v>95</v>
      </c>
      <c r="BD1474" t="s">
        <v>95</v>
      </c>
      <c r="BH1474" t="s">
        <v>2288</v>
      </c>
      <c r="BI1474">
        <v>0</v>
      </c>
      <c r="BL1474">
        <v>1</v>
      </c>
      <c r="BM1474">
        <v>1</v>
      </c>
      <c r="BN1474">
        <v>0</v>
      </c>
      <c r="BO1474">
        <v>0</v>
      </c>
      <c r="BP1474">
        <v>0</v>
      </c>
      <c r="BQ1474">
        <v>0</v>
      </c>
      <c r="BY1474">
        <v>1614</v>
      </c>
      <c r="CG1474" s="4">
        <v>1</v>
      </c>
      <c r="CH1474" s="4">
        <v>1</v>
      </c>
      <c r="CI1474" s="5">
        <v>0</v>
      </c>
      <c r="CJ1474" s="5">
        <v>0</v>
      </c>
      <c r="CK1474" s="5">
        <v>0</v>
      </c>
      <c r="CL1474" s="5">
        <v>0</v>
      </c>
    </row>
    <row r="1475" spans="1:90" hidden="1" x14ac:dyDescent="0.2">
      <c r="A1475" t="s">
        <v>2372</v>
      </c>
      <c r="B1475" t="s">
        <v>2275</v>
      </c>
      <c r="C1475" t="s">
        <v>192</v>
      </c>
      <c r="D1475">
        <v>3.5</v>
      </c>
      <c r="E1475" t="s">
        <v>317</v>
      </c>
      <c r="F1475" t="s">
        <v>318</v>
      </c>
      <c r="G1475" t="s">
        <v>319</v>
      </c>
      <c r="H1475" t="s">
        <v>2278</v>
      </c>
      <c r="I1475">
        <v>1.0159</v>
      </c>
      <c r="J1475">
        <v>0.24378</v>
      </c>
      <c r="K1475">
        <v>9.3017000000000002E-2</v>
      </c>
      <c r="L1475">
        <v>2019.8</v>
      </c>
      <c r="M1475">
        <v>4.3257000000000003</v>
      </c>
      <c r="N1475">
        <v>7.3605</v>
      </c>
      <c r="O1475">
        <v>6.3937999999999997</v>
      </c>
      <c r="P1475">
        <v>2022.8</v>
      </c>
      <c r="Q1475">
        <v>-185.42</v>
      </c>
      <c r="R1475">
        <v>0.99194000000000004</v>
      </c>
      <c r="S1475">
        <v>0.99134999999999995</v>
      </c>
      <c r="T1475">
        <v>0.1782</v>
      </c>
      <c r="U1475">
        <v>6.6297999999999996E-2</v>
      </c>
      <c r="V1475">
        <v>0.92301999999999995</v>
      </c>
      <c r="W1475">
        <v>0.91935999999999996</v>
      </c>
      <c r="X1475">
        <v>0.55056000000000005</v>
      </c>
      <c r="Y1475">
        <v>0.28771000000000002</v>
      </c>
      <c r="Z1475">
        <v>0.37059999999999998</v>
      </c>
      <c r="AA1475">
        <v>0.34062999999999999</v>
      </c>
      <c r="AB1475">
        <v>1.5743</v>
      </c>
      <c r="AC1475">
        <v>1.1859</v>
      </c>
      <c r="AD1475">
        <v>45</v>
      </c>
      <c r="AE1475">
        <v>9</v>
      </c>
      <c r="AF1475">
        <v>0.95101999999999998</v>
      </c>
      <c r="AG1475">
        <v>0.13586000000000001</v>
      </c>
      <c r="AH1475">
        <v>0.81516</v>
      </c>
      <c r="AI1475">
        <v>9</v>
      </c>
      <c r="AJ1475">
        <v>2</v>
      </c>
      <c r="AK1475">
        <v>8</v>
      </c>
      <c r="AL1475">
        <v>1</v>
      </c>
      <c r="AM1475">
        <v>0</v>
      </c>
      <c r="AN1475">
        <v>0</v>
      </c>
      <c r="AO1475">
        <v>0.85436999999999996</v>
      </c>
      <c r="AP1475">
        <v>0</v>
      </c>
      <c r="AQ1475">
        <v>1</v>
      </c>
      <c r="AR1475" t="s">
        <v>95</v>
      </c>
      <c r="AS1475" t="s">
        <v>95</v>
      </c>
      <c r="AT1475" t="s">
        <v>95</v>
      </c>
      <c r="AU1475" t="s">
        <v>95</v>
      </c>
      <c r="AV1475" t="s">
        <v>95</v>
      </c>
      <c r="AW1475" t="s">
        <v>95</v>
      </c>
      <c r="AX1475" t="s">
        <v>95</v>
      </c>
      <c r="AY1475" t="s">
        <v>95</v>
      </c>
      <c r="AZ1475" t="s">
        <v>95</v>
      </c>
      <c r="BA1475" t="s">
        <v>95</v>
      </c>
      <c r="BB1475" t="s">
        <v>95</v>
      </c>
      <c r="BC1475" t="s">
        <v>95</v>
      </c>
      <c r="BD1475" t="s">
        <v>95</v>
      </c>
      <c r="BI1475">
        <v>0</v>
      </c>
      <c r="BJ1475" t="s">
        <v>137</v>
      </c>
      <c r="BK1475" t="s">
        <v>133</v>
      </c>
      <c r="BL1475">
        <v>1</v>
      </c>
      <c r="BM1475">
        <v>1</v>
      </c>
      <c r="BN1475">
        <v>0</v>
      </c>
      <c r="BO1475">
        <v>0</v>
      </c>
      <c r="BP1475">
        <v>0</v>
      </c>
      <c r="BQ1475">
        <v>1</v>
      </c>
      <c r="BY1475">
        <v>1615</v>
      </c>
      <c r="CG1475" s="4">
        <v>1</v>
      </c>
      <c r="CH1475" s="4">
        <v>1</v>
      </c>
      <c r="CI1475" s="5">
        <v>0</v>
      </c>
      <c r="CJ1475" s="5">
        <v>0</v>
      </c>
      <c r="CK1475" s="5">
        <v>0</v>
      </c>
      <c r="CL1475" s="5">
        <v>1</v>
      </c>
    </row>
    <row r="1476" spans="1:90" hidden="1" x14ac:dyDescent="0.2">
      <c r="A1476" t="s">
        <v>2373</v>
      </c>
      <c r="B1476" t="s">
        <v>2275</v>
      </c>
      <c r="C1476" t="s">
        <v>192</v>
      </c>
      <c r="D1476">
        <v>3.5</v>
      </c>
      <c r="E1476" t="s">
        <v>317</v>
      </c>
      <c r="F1476" t="s">
        <v>321</v>
      </c>
      <c r="G1476" t="s">
        <v>322</v>
      </c>
      <c r="H1476" t="s">
        <v>2278</v>
      </c>
      <c r="I1476">
        <v>19.951000000000001</v>
      </c>
      <c r="J1476">
        <v>2.562E-3</v>
      </c>
      <c r="K1476">
        <v>1.6469000000000001E-2</v>
      </c>
      <c r="L1476">
        <v>2018.5</v>
      </c>
      <c r="M1476">
        <v>0.22026999999999999</v>
      </c>
      <c r="N1476">
        <v>1</v>
      </c>
      <c r="O1476">
        <v>1554.7</v>
      </c>
      <c r="P1476" s="1">
        <v>157490</v>
      </c>
      <c r="Q1476">
        <v>-32.814999999999998</v>
      </c>
      <c r="R1476">
        <v>0.49552000000000002</v>
      </c>
      <c r="S1476">
        <v>0.45860000000000001</v>
      </c>
      <c r="T1476">
        <v>0.33333000000000002</v>
      </c>
      <c r="U1476">
        <v>0.11111</v>
      </c>
      <c r="V1476">
        <v>-0.10987</v>
      </c>
      <c r="W1476">
        <v>-0.16272</v>
      </c>
      <c r="X1476">
        <v>0.49441000000000002</v>
      </c>
      <c r="Y1476">
        <v>0.15556</v>
      </c>
      <c r="Z1476">
        <v>0.20771000000000001</v>
      </c>
      <c r="AA1476">
        <v>0.16997999999999999</v>
      </c>
      <c r="AB1476">
        <v>0.41772999999999999</v>
      </c>
      <c r="AC1476">
        <v>0.27450000000000002</v>
      </c>
      <c r="AD1476">
        <v>45</v>
      </c>
      <c r="AE1476">
        <v>5</v>
      </c>
      <c r="AF1476">
        <v>2</v>
      </c>
      <c r="AG1476">
        <v>1</v>
      </c>
      <c r="AH1476">
        <v>1</v>
      </c>
      <c r="AI1476">
        <v>7</v>
      </c>
      <c r="AJ1476">
        <v>2</v>
      </c>
      <c r="AK1476">
        <v>6</v>
      </c>
      <c r="AL1476">
        <v>1</v>
      </c>
      <c r="AM1476">
        <v>0</v>
      </c>
      <c r="AN1476">
        <v>1</v>
      </c>
      <c r="AO1476">
        <v>0.72726999999999997</v>
      </c>
      <c r="AP1476">
        <v>0</v>
      </c>
      <c r="AQ1476">
        <v>1</v>
      </c>
      <c r="AR1476" t="s">
        <v>94</v>
      </c>
      <c r="AS1476" t="s">
        <v>96</v>
      </c>
      <c r="AT1476" t="s">
        <v>95</v>
      </c>
      <c r="AU1476" t="s">
        <v>95</v>
      </c>
      <c r="AV1476" t="s">
        <v>95</v>
      </c>
      <c r="AW1476" t="s">
        <v>95</v>
      </c>
      <c r="AX1476" t="s">
        <v>95</v>
      </c>
      <c r="AY1476" t="s">
        <v>95</v>
      </c>
      <c r="AZ1476" t="s">
        <v>94</v>
      </c>
      <c r="BA1476" t="s">
        <v>96</v>
      </c>
      <c r="BB1476" t="s">
        <v>96</v>
      </c>
      <c r="BC1476" t="s">
        <v>96</v>
      </c>
      <c r="BD1476" t="s">
        <v>96</v>
      </c>
      <c r="BI1476">
        <v>0</v>
      </c>
      <c r="BJ1476" t="s">
        <v>132</v>
      </c>
      <c r="BK1476" t="s">
        <v>133</v>
      </c>
      <c r="BL1476">
        <v>0</v>
      </c>
      <c r="BM1476">
        <v>1</v>
      </c>
      <c r="BN1476">
        <v>0</v>
      </c>
      <c r="BO1476">
        <v>0</v>
      </c>
      <c r="BP1476">
        <v>0</v>
      </c>
      <c r="BQ1476">
        <v>0</v>
      </c>
      <c r="BY1476">
        <v>1616</v>
      </c>
      <c r="CG1476" s="4">
        <v>0</v>
      </c>
      <c r="CH1476" s="4">
        <v>1</v>
      </c>
      <c r="CI1476" s="5">
        <v>0</v>
      </c>
      <c r="CJ1476" s="5">
        <v>0</v>
      </c>
      <c r="CK1476" s="5">
        <v>0</v>
      </c>
      <c r="CL1476" s="5">
        <v>0</v>
      </c>
    </row>
    <row r="1477" spans="1:90" hidden="1" x14ac:dyDescent="0.2">
      <c r="A1477" t="s">
        <v>2374</v>
      </c>
      <c r="B1477" t="s">
        <v>2275</v>
      </c>
      <c r="C1477" t="s">
        <v>192</v>
      </c>
      <c r="D1477">
        <v>3.5</v>
      </c>
      <c r="E1477" t="s">
        <v>317</v>
      </c>
      <c r="F1477" t="s">
        <v>325</v>
      </c>
      <c r="G1477" t="s">
        <v>326</v>
      </c>
      <c r="H1477" t="s">
        <v>2278</v>
      </c>
      <c r="I1477">
        <v>63.523000000000003</v>
      </c>
      <c r="J1477">
        <v>2.7434999999999998E-3</v>
      </c>
      <c r="K1477">
        <v>1.8314E-2</v>
      </c>
      <c r="L1477">
        <v>2021.1</v>
      </c>
      <c r="M1477">
        <v>6.9178000000000003E-2</v>
      </c>
      <c r="N1477">
        <v>2</v>
      </c>
      <c r="O1477">
        <v>1554.7</v>
      </c>
      <c r="P1477" s="1">
        <v>157490</v>
      </c>
      <c r="Q1477">
        <v>-36.508000000000003</v>
      </c>
      <c r="R1477">
        <v>0.42109999999999997</v>
      </c>
      <c r="S1477">
        <v>0.37874000000000002</v>
      </c>
      <c r="T1477">
        <v>0.57735000000000003</v>
      </c>
      <c r="U1477">
        <v>0.15556</v>
      </c>
      <c r="V1477">
        <v>-4.2023999999999999E-2</v>
      </c>
      <c r="W1477">
        <v>-9.1644000000000003E-2</v>
      </c>
      <c r="X1477">
        <v>0.77459999999999996</v>
      </c>
      <c r="Y1477">
        <v>0.15556</v>
      </c>
      <c r="Z1477">
        <v>9.8242999999999997E-2</v>
      </c>
      <c r="AA1477">
        <v>5.5301999999999997E-2</v>
      </c>
      <c r="AB1477">
        <v>0.72058</v>
      </c>
      <c r="AC1477">
        <v>0.32218000000000002</v>
      </c>
      <c r="AD1477">
        <v>45</v>
      </c>
      <c r="AE1477">
        <v>3</v>
      </c>
      <c r="AF1477">
        <v>2.5</v>
      </c>
      <c r="AG1477">
        <v>0.5</v>
      </c>
      <c r="AH1477">
        <v>2</v>
      </c>
      <c r="AI1477">
        <v>4</v>
      </c>
      <c r="AJ1477">
        <v>1</v>
      </c>
      <c r="AK1477">
        <v>3</v>
      </c>
      <c r="AL1477">
        <v>1</v>
      </c>
      <c r="AM1477">
        <v>0</v>
      </c>
      <c r="AN1477">
        <v>1</v>
      </c>
      <c r="AO1477">
        <v>0.18518999999999999</v>
      </c>
      <c r="AP1477">
        <v>0</v>
      </c>
      <c r="AQ1477">
        <v>1</v>
      </c>
      <c r="AR1477" t="s">
        <v>94</v>
      </c>
      <c r="AS1477" t="s">
        <v>96</v>
      </c>
      <c r="AT1477" t="s">
        <v>94</v>
      </c>
      <c r="AU1477" t="s">
        <v>94</v>
      </c>
      <c r="AV1477" t="s">
        <v>94</v>
      </c>
      <c r="AW1477" t="s">
        <v>94</v>
      </c>
      <c r="AX1477" t="s">
        <v>94</v>
      </c>
      <c r="AY1477" t="s">
        <v>95</v>
      </c>
      <c r="AZ1477" t="s">
        <v>94</v>
      </c>
      <c r="BA1477" t="s">
        <v>96</v>
      </c>
      <c r="BB1477" t="s">
        <v>96</v>
      </c>
      <c r="BC1477" t="s">
        <v>96</v>
      </c>
      <c r="BD1477" t="s">
        <v>96</v>
      </c>
      <c r="BI1477">
        <v>0</v>
      </c>
      <c r="BJ1477" t="s">
        <v>132</v>
      </c>
      <c r="BK1477" t="s">
        <v>133</v>
      </c>
      <c r="BL1477">
        <v>0</v>
      </c>
      <c r="BM1477">
        <v>1</v>
      </c>
      <c r="BN1477">
        <v>0</v>
      </c>
      <c r="BO1477">
        <v>0</v>
      </c>
      <c r="BP1477">
        <v>0</v>
      </c>
      <c r="BQ1477">
        <v>0</v>
      </c>
      <c r="BY1477">
        <v>1617</v>
      </c>
      <c r="CG1477" s="4">
        <v>0</v>
      </c>
      <c r="CH1477" s="4">
        <v>1</v>
      </c>
      <c r="CI1477" s="5">
        <v>0</v>
      </c>
      <c r="CJ1477" s="5">
        <v>0</v>
      </c>
      <c r="CK1477" s="5">
        <v>0</v>
      </c>
      <c r="CL1477" s="5">
        <v>0</v>
      </c>
    </row>
    <row r="1478" spans="1:90" hidden="1" x14ac:dyDescent="0.2">
      <c r="A1478" t="s">
        <v>2375</v>
      </c>
      <c r="B1478" t="s">
        <v>2275</v>
      </c>
      <c r="C1478" t="s">
        <v>192</v>
      </c>
      <c r="D1478">
        <v>3.5</v>
      </c>
      <c r="E1478" t="s">
        <v>317</v>
      </c>
      <c r="F1478" t="s">
        <v>328</v>
      </c>
      <c r="G1478" t="s">
        <v>329</v>
      </c>
      <c r="H1478" t="s">
        <v>2278</v>
      </c>
      <c r="I1478">
        <v>40.238999999999997</v>
      </c>
      <c r="J1478">
        <v>0.20580999999999999</v>
      </c>
      <c r="K1478">
        <v>9.5339999999999994E-2</v>
      </c>
      <c r="L1478">
        <v>2021.2</v>
      </c>
      <c r="M1478">
        <v>0.10921</v>
      </c>
      <c r="N1478">
        <v>12.042</v>
      </c>
      <c r="O1478">
        <v>6.8623000000000003</v>
      </c>
      <c r="P1478">
        <v>2023.2</v>
      </c>
      <c r="Q1478">
        <v>-190.07</v>
      </c>
      <c r="R1478">
        <v>0.33840999999999999</v>
      </c>
      <c r="S1478">
        <v>0.28999999999999998</v>
      </c>
      <c r="T1478">
        <v>4.2000999999999999</v>
      </c>
      <c r="U1478">
        <v>1.0221</v>
      </c>
      <c r="V1478">
        <v>0.13918</v>
      </c>
      <c r="W1478">
        <v>9.8191000000000001E-2</v>
      </c>
      <c r="X1478">
        <v>4.7910000000000004</v>
      </c>
      <c r="Y1478">
        <v>1.4863999999999999</v>
      </c>
      <c r="Z1478">
        <v>5.7498E-2</v>
      </c>
      <c r="AA1478">
        <v>1.2617E-2</v>
      </c>
      <c r="AB1478">
        <v>5.0130999999999997</v>
      </c>
      <c r="AC1478">
        <v>1.8568</v>
      </c>
      <c r="AD1478">
        <v>45</v>
      </c>
      <c r="AE1478">
        <v>2</v>
      </c>
      <c r="AF1478">
        <v>2.9096000000000002</v>
      </c>
      <c r="AG1478">
        <v>9.0380000000000002E-2</v>
      </c>
      <c r="AH1478">
        <v>2.8191999999999999</v>
      </c>
      <c r="AI1478">
        <v>2</v>
      </c>
      <c r="AJ1478">
        <v>1</v>
      </c>
      <c r="AK1478">
        <v>0</v>
      </c>
      <c r="AL1478">
        <v>0</v>
      </c>
      <c r="AM1478">
        <v>0</v>
      </c>
      <c r="AN1478">
        <v>1</v>
      </c>
      <c r="AO1478">
        <v>3.1032000000000001E-2</v>
      </c>
      <c r="AP1478">
        <v>0</v>
      </c>
      <c r="AQ1478">
        <v>1</v>
      </c>
      <c r="AR1478" t="s">
        <v>94</v>
      </c>
      <c r="AS1478" t="s">
        <v>96</v>
      </c>
      <c r="AT1478" t="s">
        <v>94</v>
      </c>
      <c r="AU1478" t="s">
        <v>95</v>
      </c>
      <c r="AV1478" t="s">
        <v>94</v>
      </c>
      <c r="AW1478" t="s">
        <v>94</v>
      </c>
      <c r="AX1478" t="s">
        <v>94</v>
      </c>
      <c r="AY1478" t="s">
        <v>95</v>
      </c>
      <c r="AZ1478" t="s">
        <v>94</v>
      </c>
      <c r="BA1478" t="s">
        <v>96</v>
      </c>
      <c r="BB1478" t="s">
        <v>96</v>
      </c>
      <c r="BC1478" t="s">
        <v>96</v>
      </c>
      <c r="BD1478" t="s">
        <v>96</v>
      </c>
      <c r="BI1478">
        <v>0</v>
      </c>
      <c r="BJ1478" t="s">
        <v>132</v>
      </c>
      <c r="BK1478" t="s">
        <v>133</v>
      </c>
      <c r="BL1478">
        <v>0</v>
      </c>
      <c r="BM1478">
        <v>1</v>
      </c>
      <c r="BN1478">
        <v>0</v>
      </c>
      <c r="BO1478">
        <v>0</v>
      </c>
      <c r="BP1478">
        <v>0</v>
      </c>
      <c r="BQ1478">
        <v>0</v>
      </c>
      <c r="BY1478">
        <v>1618</v>
      </c>
      <c r="CG1478" s="4">
        <v>0</v>
      </c>
      <c r="CH1478" s="4">
        <v>1</v>
      </c>
      <c r="CI1478" s="5">
        <v>0</v>
      </c>
      <c r="CJ1478" s="5">
        <v>0</v>
      </c>
      <c r="CK1478" s="5">
        <v>0</v>
      </c>
      <c r="CL1478" s="5">
        <v>0</v>
      </c>
    </row>
    <row r="1479" spans="1:90" hidden="1" x14ac:dyDescent="0.2">
      <c r="A1479" t="s">
        <v>2376</v>
      </c>
      <c r="B1479" t="s">
        <v>2275</v>
      </c>
      <c r="C1479" t="s">
        <v>192</v>
      </c>
      <c r="D1479">
        <v>3.5</v>
      </c>
      <c r="E1479" t="s">
        <v>317</v>
      </c>
      <c r="F1479" t="s">
        <v>331</v>
      </c>
      <c r="G1479" t="s">
        <v>329</v>
      </c>
      <c r="H1479" t="s">
        <v>2278</v>
      </c>
      <c r="I1479">
        <v>49.502000000000002</v>
      </c>
      <c r="J1479">
        <v>0.20397000000000001</v>
      </c>
      <c r="K1479">
        <v>9.6738000000000005E-2</v>
      </c>
      <c r="L1479">
        <v>2021.2</v>
      </c>
      <c r="M1479">
        <v>8.8774000000000006E-2</v>
      </c>
      <c r="N1479">
        <v>12.042</v>
      </c>
      <c r="O1479">
        <v>6.9057000000000004</v>
      </c>
      <c r="P1479">
        <v>2023.2</v>
      </c>
      <c r="Q1479">
        <v>-192.85</v>
      </c>
      <c r="R1479">
        <v>0.33778000000000002</v>
      </c>
      <c r="S1479">
        <v>0.28932999999999998</v>
      </c>
      <c r="T1479">
        <v>4.2009999999999996</v>
      </c>
      <c r="U1479">
        <v>1.0351999999999999</v>
      </c>
      <c r="V1479">
        <v>0.14199000000000001</v>
      </c>
      <c r="W1479">
        <v>0.10113</v>
      </c>
      <c r="X1479">
        <v>4.7819000000000003</v>
      </c>
      <c r="Y1479">
        <v>1.4856</v>
      </c>
      <c r="Z1479">
        <v>5.9225E-2</v>
      </c>
      <c r="AA1479">
        <v>1.4427000000000001E-2</v>
      </c>
      <c r="AB1479">
        <v>5.0072999999999999</v>
      </c>
      <c r="AC1479">
        <v>1.8603000000000001</v>
      </c>
      <c r="AD1479">
        <v>45</v>
      </c>
      <c r="AE1479">
        <v>3</v>
      </c>
      <c r="AF1479">
        <v>2.9096000000000002</v>
      </c>
      <c r="AG1479">
        <v>4.8930000000000001E-2</v>
      </c>
      <c r="AH1479">
        <v>2.8607</v>
      </c>
      <c r="AI1479">
        <v>4</v>
      </c>
      <c r="AJ1479">
        <v>1</v>
      </c>
      <c r="AK1479">
        <v>3</v>
      </c>
      <c r="AL1479">
        <v>1</v>
      </c>
      <c r="AM1479">
        <v>0</v>
      </c>
      <c r="AN1479">
        <v>1</v>
      </c>
      <c r="AO1479">
        <v>3.1023999999999999E-2</v>
      </c>
      <c r="AP1479">
        <v>0</v>
      </c>
      <c r="AQ1479">
        <v>1</v>
      </c>
      <c r="AR1479" t="s">
        <v>94</v>
      </c>
      <c r="AS1479" t="s">
        <v>96</v>
      </c>
      <c r="AT1479" t="s">
        <v>94</v>
      </c>
      <c r="AU1479" t="s">
        <v>94</v>
      </c>
      <c r="AV1479" t="s">
        <v>94</v>
      </c>
      <c r="AW1479" t="s">
        <v>94</v>
      </c>
      <c r="AX1479" t="s">
        <v>94</v>
      </c>
      <c r="AY1479" t="s">
        <v>95</v>
      </c>
      <c r="AZ1479" t="s">
        <v>94</v>
      </c>
      <c r="BA1479" t="s">
        <v>96</v>
      </c>
      <c r="BB1479" t="s">
        <v>96</v>
      </c>
      <c r="BC1479" t="s">
        <v>96</v>
      </c>
      <c r="BD1479" t="s">
        <v>96</v>
      </c>
      <c r="BI1479">
        <v>0</v>
      </c>
      <c r="BJ1479" t="s">
        <v>132</v>
      </c>
      <c r="BK1479" t="s">
        <v>133</v>
      </c>
      <c r="BL1479">
        <v>0</v>
      </c>
      <c r="BM1479">
        <v>1</v>
      </c>
      <c r="BN1479">
        <v>0</v>
      </c>
      <c r="BO1479">
        <v>0</v>
      </c>
      <c r="BP1479">
        <v>0</v>
      </c>
      <c r="BQ1479">
        <v>0</v>
      </c>
      <c r="BY1479">
        <v>1619</v>
      </c>
      <c r="CG1479" s="4">
        <v>0</v>
      </c>
      <c r="CH1479" s="4">
        <v>1</v>
      </c>
      <c r="CI1479" s="5">
        <v>0</v>
      </c>
      <c r="CJ1479" s="5">
        <v>0</v>
      </c>
      <c r="CK1479" s="5">
        <v>0</v>
      </c>
      <c r="CL1479" s="5">
        <v>0</v>
      </c>
    </row>
    <row r="1480" spans="1:90" hidden="1" x14ac:dyDescent="0.2">
      <c r="A1480" t="s">
        <v>2377</v>
      </c>
      <c r="B1480" t="s">
        <v>2275</v>
      </c>
      <c r="C1480" t="s">
        <v>192</v>
      </c>
      <c r="D1480">
        <v>3.5</v>
      </c>
      <c r="E1480" t="s">
        <v>317</v>
      </c>
      <c r="F1480" t="s">
        <v>333</v>
      </c>
      <c r="G1480" t="s">
        <v>326</v>
      </c>
      <c r="H1480" t="s">
        <v>2278</v>
      </c>
      <c r="I1480">
        <v>48.929000000000002</v>
      </c>
      <c r="J1480">
        <v>3.2453999999999998E-3</v>
      </c>
      <c r="K1480">
        <v>2.3584000000000001E-2</v>
      </c>
      <c r="L1480">
        <v>2019.2</v>
      </c>
      <c r="M1480">
        <v>8.9812000000000003E-2</v>
      </c>
      <c r="N1480">
        <v>1.8</v>
      </c>
      <c r="O1480">
        <v>1554.6</v>
      </c>
      <c r="P1480" s="1">
        <v>157510</v>
      </c>
      <c r="Q1480">
        <v>-47.014000000000003</v>
      </c>
      <c r="R1480">
        <v>0.49314999999999998</v>
      </c>
      <c r="S1480">
        <v>0.45606000000000002</v>
      </c>
      <c r="T1480">
        <v>0.57349000000000006</v>
      </c>
      <c r="U1480">
        <v>0.15112</v>
      </c>
      <c r="V1480">
        <v>-6.1643999999999997E-2</v>
      </c>
      <c r="W1480">
        <v>-0.11219999999999999</v>
      </c>
      <c r="X1480">
        <v>0.82999000000000001</v>
      </c>
      <c r="Y1480">
        <v>0.2</v>
      </c>
      <c r="Z1480">
        <v>0.14457</v>
      </c>
      <c r="AA1480">
        <v>0.10384</v>
      </c>
      <c r="AB1480">
        <v>0.74504000000000004</v>
      </c>
      <c r="AC1480">
        <v>0.38255</v>
      </c>
      <c r="AD1480">
        <v>45</v>
      </c>
      <c r="AE1480">
        <v>4</v>
      </c>
      <c r="AF1480">
        <v>2.7778</v>
      </c>
      <c r="AG1480">
        <v>0.55556000000000005</v>
      </c>
      <c r="AH1480">
        <v>2.2222</v>
      </c>
      <c r="AI1480">
        <v>5</v>
      </c>
      <c r="AJ1480">
        <v>2</v>
      </c>
      <c r="AK1480">
        <v>1</v>
      </c>
      <c r="AL1480">
        <v>1</v>
      </c>
      <c r="AM1480">
        <v>1</v>
      </c>
      <c r="AN1480">
        <v>1</v>
      </c>
      <c r="AO1480">
        <v>0.19355</v>
      </c>
      <c r="AP1480">
        <v>0</v>
      </c>
      <c r="AQ1480">
        <v>1</v>
      </c>
      <c r="AR1480" t="s">
        <v>94</v>
      </c>
      <c r="AS1480" t="s">
        <v>96</v>
      </c>
      <c r="AT1480" t="s">
        <v>94</v>
      </c>
      <c r="AU1480" t="s">
        <v>95</v>
      </c>
      <c r="AV1480" t="s">
        <v>94</v>
      </c>
      <c r="AW1480" t="s">
        <v>94</v>
      </c>
      <c r="AX1480" t="s">
        <v>94</v>
      </c>
      <c r="AY1480" t="s">
        <v>95</v>
      </c>
      <c r="AZ1480" t="s">
        <v>94</v>
      </c>
      <c r="BA1480" t="s">
        <v>96</v>
      </c>
      <c r="BB1480" t="s">
        <v>96</v>
      </c>
      <c r="BC1480" t="s">
        <v>96</v>
      </c>
      <c r="BD1480" t="s">
        <v>96</v>
      </c>
      <c r="BI1480">
        <v>0</v>
      </c>
      <c r="BJ1480" t="s">
        <v>132</v>
      </c>
      <c r="BK1480" t="s">
        <v>133</v>
      </c>
      <c r="BL1480">
        <v>0</v>
      </c>
      <c r="BM1480">
        <v>1</v>
      </c>
      <c r="BN1480">
        <v>0</v>
      </c>
      <c r="BO1480">
        <v>0</v>
      </c>
      <c r="BP1480">
        <v>0</v>
      </c>
      <c r="BQ1480">
        <v>0</v>
      </c>
      <c r="BY1480">
        <v>1620</v>
      </c>
      <c r="CG1480" s="4">
        <v>0</v>
      </c>
      <c r="CH1480" s="4">
        <v>1</v>
      </c>
      <c r="CI1480" s="5">
        <v>0</v>
      </c>
      <c r="CJ1480" s="5">
        <v>0</v>
      </c>
      <c r="CK1480" s="5">
        <v>0</v>
      </c>
      <c r="CL1480" s="5">
        <v>0</v>
      </c>
    </row>
    <row r="1481" spans="1:90" hidden="1" x14ac:dyDescent="0.2">
      <c r="A1481" t="s">
        <v>2378</v>
      </c>
      <c r="B1481" t="s">
        <v>2275</v>
      </c>
      <c r="C1481" t="s">
        <v>192</v>
      </c>
      <c r="D1481">
        <v>3.5</v>
      </c>
      <c r="E1481" t="s">
        <v>317</v>
      </c>
      <c r="F1481" t="s">
        <v>335</v>
      </c>
      <c r="G1481" t="s">
        <v>336</v>
      </c>
      <c r="H1481" t="s">
        <v>2278</v>
      </c>
      <c r="I1481">
        <v>0.63749</v>
      </c>
      <c r="J1481">
        <v>0.35061999999999999</v>
      </c>
      <c r="K1481">
        <v>0.32477</v>
      </c>
      <c r="L1481">
        <v>2022.3</v>
      </c>
      <c r="M1481">
        <v>6.8933999999999997</v>
      </c>
      <c r="N1481">
        <v>47.686999999999998</v>
      </c>
      <c r="O1481">
        <v>1.865</v>
      </c>
      <c r="P1481">
        <v>2015.4</v>
      </c>
      <c r="Q1481">
        <v>-647.48</v>
      </c>
      <c r="R1481">
        <v>0.99968999999999997</v>
      </c>
      <c r="S1481">
        <v>0.99966999999999995</v>
      </c>
      <c r="T1481">
        <v>0.13392000000000001</v>
      </c>
      <c r="U1481">
        <v>6.3923999999999995E-2</v>
      </c>
      <c r="V1481">
        <v>0.98658000000000001</v>
      </c>
      <c r="W1481">
        <v>0.98594000000000004</v>
      </c>
      <c r="X1481">
        <v>0.88639999999999997</v>
      </c>
      <c r="Y1481">
        <v>0.46327000000000002</v>
      </c>
      <c r="Z1481">
        <v>0.30379</v>
      </c>
      <c r="AA1481">
        <v>0.27063999999999999</v>
      </c>
      <c r="AB1481">
        <v>6.3852000000000002</v>
      </c>
      <c r="AC1481">
        <v>4.3327999999999998</v>
      </c>
      <c r="AD1481">
        <v>45</v>
      </c>
      <c r="AE1481">
        <v>9</v>
      </c>
      <c r="AF1481">
        <v>0.75492999999999999</v>
      </c>
      <c r="AG1481">
        <v>2.0969999999999999E-2</v>
      </c>
      <c r="AH1481">
        <v>0.73395999999999995</v>
      </c>
      <c r="AI1481">
        <v>9</v>
      </c>
      <c r="AJ1481">
        <v>0</v>
      </c>
      <c r="AK1481">
        <v>8</v>
      </c>
      <c r="AL1481">
        <v>0</v>
      </c>
      <c r="AM1481">
        <v>0</v>
      </c>
      <c r="AN1481">
        <v>0</v>
      </c>
      <c r="AO1481">
        <v>0.74680000000000002</v>
      </c>
      <c r="AP1481">
        <v>0</v>
      </c>
      <c r="AQ1481">
        <v>1</v>
      </c>
      <c r="AR1481" t="s">
        <v>95</v>
      </c>
      <c r="AS1481" t="s">
        <v>95</v>
      </c>
      <c r="AT1481" t="s">
        <v>95</v>
      </c>
      <c r="AU1481" t="s">
        <v>95</v>
      </c>
      <c r="AV1481" t="s">
        <v>95</v>
      </c>
      <c r="AW1481" t="s">
        <v>95</v>
      </c>
      <c r="AX1481" t="s">
        <v>95</v>
      </c>
      <c r="AY1481" t="s">
        <v>95</v>
      </c>
      <c r="AZ1481" t="s">
        <v>95</v>
      </c>
      <c r="BA1481" t="s">
        <v>95</v>
      </c>
      <c r="BB1481" t="s">
        <v>95</v>
      </c>
      <c r="BC1481" t="s">
        <v>95</v>
      </c>
      <c r="BD1481" t="s">
        <v>95</v>
      </c>
      <c r="BH1481" t="s">
        <v>389</v>
      </c>
      <c r="BI1481">
        <v>1</v>
      </c>
      <c r="BJ1481" t="s">
        <v>97</v>
      </c>
      <c r="BK1481" t="s">
        <v>337</v>
      </c>
      <c r="BL1481">
        <v>0</v>
      </c>
      <c r="BM1481">
        <v>0</v>
      </c>
      <c r="BN1481">
        <v>0</v>
      </c>
      <c r="BO1481">
        <v>0</v>
      </c>
      <c r="BP1481">
        <v>0</v>
      </c>
      <c r="BQ1481">
        <v>0</v>
      </c>
      <c r="BY1481">
        <v>1621</v>
      </c>
      <c r="CG1481" s="4">
        <v>0</v>
      </c>
      <c r="CH1481" s="4">
        <v>0</v>
      </c>
      <c r="CI1481" s="5">
        <v>0</v>
      </c>
      <c r="CJ1481" s="5">
        <v>0</v>
      </c>
      <c r="CK1481" s="5">
        <v>0</v>
      </c>
      <c r="CL1481" s="5">
        <v>0</v>
      </c>
    </row>
    <row r="1482" spans="1:90" hidden="1" x14ac:dyDescent="0.2">
      <c r="A1482" t="s">
        <v>2379</v>
      </c>
      <c r="B1482" t="s">
        <v>2275</v>
      </c>
      <c r="C1482" t="s">
        <v>192</v>
      </c>
      <c r="D1482">
        <v>3.5</v>
      </c>
      <c r="E1482" t="s">
        <v>317</v>
      </c>
      <c r="F1482" t="s">
        <v>339</v>
      </c>
      <c r="G1482" t="s">
        <v>340</v>
      </c>
      <c r="H1482" t="s">
        <v>2278</v>
      </c>
      <c r="I1482">
        <v>0.77686999999999995</v>
      </c>
      <c r="J1482">
        <v>7.1498000000000004E-3</v>
      </c>
      <c r="K1482">
        <v>6.4481999999999998E-2</v>
      </c>
      <c r="L1482">
        <v>2020.4</v>
      </c>
      <c r="M1482">
        <v>5.6566000000000001</v>
      </c>
      <c r="N1482">
        <v>9.1753999999999998</v>
      </c>
      <c r="O1482">
        <v>1553.7</v>
      </c>
      <c r="P1482" s="1">
        <v>157590</v>
      </c>
      <c r="Q1482">
        <v>-128.52000000000001</v>
      </c>
      <c r="R1482">
        <v>0.98990999999999996</v>
      </c>
      <c r="S1482">
        <v>0.98914000000000002</v>
      </c>
      <c r="T1482">
        <v>0.15065999999999999</v>
      </c>
      <c r="U1482">
        <v>5.7697999999999999E-2</v>
      </c>
      <c r="V1482">
        <v>-0.11635</v>
      </c>
      <c r="W1482">
        <v>-0.17216000000000001</v>
      </c>
      <c r="X1482">
        <v>1.5848</v>
      </c>
      <c r="Y1482">
        <v>0.51163000000000003</v>
      </c>
      <c r="Z1482">
        <v>0.28460000000000002</v>
      </c>
      <c r="AA1482">
        <v>0.24883</v>
      </c>
      <c r="AB1482">
        <v>1.2686999999999999</v>
      </c>
      <c r="AC1482">
        <v>0.83028000000000002</v>
      </c>
      <c r="AD1482">
        <v>43</v>
      </c>
      <c r="AE1482">
        <v>7</v>
      </c>
      <c r="AF1482">
        <v>0.76290999999999998</v>
      </c>
      <c r="AG1482">
        <v>0.10899</v>
      </c>
      <c r="AH1482">
        <v>0.65391999999999995</v>
      </c>
      <c r="AI1482">
        <v>7</v>
      </c>
      <c r="AJ1482">
        <v>0</v>
      </c>
      <c r="AK1482">
        <v>6</v>
      </c>
      <c r="AL1482">
        <v>0</v>
      </c>
      <c r="AM1482">
        <v>0</v>
      </c>
      <c r="AN1482">
        <v>0</v>
      </c>
      <c r="AO1482">
        <v>0.72221999999999997</v>
      </c>
      <c r="AP1482">
        <v>0</v>
      </c>
      <c r="AQ1482">
        <v>1</v>
      </c>
      <c r="AR1482" t="s">
        <v>95</v>
      </c>
      <c r="AS1482" t="s">
        <v>95</v>
      </c>
      <c r="AT1482" t="s">
        <v>95</v>
      </c>
      <c r="AU1482" t="s">
        <v>95</v>
      </c>
      <c r="AV1482" t="s">
        <v>95</v>
      </c>
      <c r="AW1482" t="s">
        <v>95</v>
      </c>
      <c r="AX1482" t="s">
        <v>95</v>
      </c>
      <c r="AY1482" t="s">
        <v>95</v>
      </c>
      <c r="AZ1482" t="s">
        <v>94</v>
      </c>
      <c r="BA1482" t="s">
        <v>95</v>
      </c>
      <c r="BB1482" t="s">
        <v>94</v>
      </c>
      <c r="BC1482" t="s">
        <v>95</v>
      </c>
      <c r="BD1482" t="s">
        <v>95</v>
      </c>
      <c r="BH1482" t="s">
        <v>341</v>
      </c>
      <c r="BI1482">
        <v>1</v>
      </c>
      <c r="BJ1482" t="s">
        <v>97</v>
      </c>
      <c r="BK1482" t="s">
        <v>138</v>
      </c>
      <c r="BL1482">
        <v>0</v>
      </c>
      <c r="BM1482">
        <v>0</v>
      </c>
      <c r="BN1482">
        <v>0</v>
      </c>
      <c r="BO1482">
        <v>0</v>
      </c>
      <c r="BP1482">
        <v>0</v>
      </c>
      <c r="BQ1482">
        <v>0</v>
      </c>
      <c r="BY1482">
        <v>1622</v>
      </c>
      <c r="CG1482" s="4">
        <v>0</v>
      </c>
      <c r="CH1482" s="4">
        <v>0</v>
      </c>
      <c r="CI1482" s="5">
        <v>0</v>
      </c>
      <c r="CJ1482" s="5">
        <v>0</v>
      </c>
      <c r="CK1482" s="5">
        <v>0</v>
      </c>
      <c r="CL1482" s="5">
        <v>0</v>
      </c>
    </row>
    <row r="1483" spans="1:90" hidden="1" x14ac:dyDescent="0.2">
      <c r="A1483" t="s">
        <v>2380</v>
      </c>
      <c r="B1483" t="s">
        <v>2275</v>
      </c>
      <c r="C1483" t="s">
        <v>192</v>
      </c>
      <c r="D1483">
        <v>3.5</v>
      </c>
      <c r="E1483" t="s">
        <v>317</v>
      </c>
      <c r="F1483" t="s">
        <v>343</v>
      </c>
      <c r="G1483" t="s">
        <v>344</v>
      </c>
      <c r="H1483" t="s">
        <v>2278</v>
      </c>
      <c r="I1483">
        <v>1.0159</v>
      </c>
      <c r="J1483">
        <v>0.24378</v>
      </c>
      <c r="K1483">
        <v>9.3017000000000002E-2</v>
      </c>
      <c r="L1483">
        <v>2019.8</v>
      </c>
      <c r="M1483">
        <v>4.3257000000000003</v>
      </c>
      <c r="N1483">
        <v>7.3605</v>
      </c>
      <c r="O1483">
        <v>6.3937999999999997</v>
      </c>
      <c r="P1483">
        <v>2022.8</v>
      </c>
      <c r="Q1483">
        <v>-185.42</v>
      </c>
      <c r="R1483">
        <v>0.99194000000000004</v>
      </c>
      <c r="S1483">
        <v>0.99134999999999995</v>
      </c>
      <c r="T1483">
        <v>0.1782</v>
      </c>
      <c r="U1483">
        <v>6.6297999999999996E-2</v>
      </c>
      <c r="V1483">
        <v>0.92301999999999995</v>
      </c>
      <c r="W1483">
        <v>0.91935999999999996</v>
      </c>
      <c r="X1483">
        <v>0.55056000000000005</v>
      </c>
      <c r="Y1483">
        <v>0.28771000000000002</v>
      </c>
      <c r="Z1483">
        <v>0.37059999999999998</v>
      </c>
      <c r="AA1483">
        <v>0.34062999999999999</v>
      </c>
      <c r="AB1483">
        <v>1.5743</v>
      </c>
      <c r="AC1483">
        <v>1.1859</v>
      </c>
      <c r="AD1483">
        <v>45</v>
      </c>
      <c r="AE1483">
        <v>9</v>
      </c>
      <c r="AF1483">
        <v>0.95101999999999998</v>
      </c>
      <c r="AG1483">
        <v>0.13586000000000001</v>
      </c>
      <c r="AH1483">
        <v>0.81516</v>
      </c>
      <c r="AI1483">
        <v>9</v>
      </c>
      <c r="AJ1483">
        <v>2</v>
      </c>
      <c r="AK1483">
        <v>8</v>
      </c>
      <c r="AL1483">
        <v>1</v>
      </c>
      <c r="AM1483">
        <v>0</v>
      </c>
      <c r="AN1483">
        <v>0</v>
      </c>
      <c r="AO1483">
        <v>0.85436999999999996</v>
      </c>
      <c r="AP1483">
        <v>0</v>
      </c>
      <c r="AQ1483">
        <v>1</v>
      </c>
      <c r="AR1483" t="s">
        <v>95</v>
      </c>
      <c r="AS1483" t="s">
        <v>95</v>
      </c>
      <c r="AT1483" t="s">
        <v>95</v>
      </c>
      <c r="AU1483" t="s">
        <v>95</v>
      </c>
      <c r="AV1483" t="s">
        <v>95</v>
      </c>
      <c r="AW1483" t="s">
        <v>95</v>
      </c>
      <c r="AX1483" t="s">
        <v>95</v>
      </c>
      <c r="AY1483" t="s">
        <v>95</v>
      </c>
      <c r="AZ1483" t="s">
        <v>95</v>
      </c>
      <c r="BA1483" t="s">
        <v>95</v>
      </c>
      <c r="BB1483" t="s">
        <v>95</v>
      </c>
      <c r="BC1483" t="s">
        <v>95</v>
      </c>
      <c r="BD1483" t="s">
        <v>95</v>
      </c>
      <c r="BH1483" t="s">
        <v>345</v>
      </c>
      <c r="BI1483">
        <v>1</v>
      </c>
      <c r="BJ1483" t="s">
        <v>97</v>
      </c>
      <c r="BK1483" t="s">
        <v>180</v>
      </c>
      <c r="BL1483">
        <v>0</v>
      </c>
      <c r="BM1483">
        <v>0</v>
      </c>
      <c r="BN1483">
        <v>0</v>
      </c>
      <c r="BO1483">
        <v>0</v>
      </c>
      <c r="BP1483">
        <v>0</v>
      </c>
      <c r="BQ1483">
        <v>0</v>
      </c>
      <c r="BY1483">
        <v>1623</v>
      </c>
      <c r="CG1483" s="4">
        <v>0</v>
      </c>
      <c r="CH1483" s="4">
        <v>0</v>
      </c>
      <c r="CI1483" s="5">
        <v>0</v>
      </c>
      <c r="CJ1483" s="5">
        <v>0</v>
      </c>
      <c r="CK1483" s="5">
        <v>0</v>
      </c>
      <c r="CL1483" s="5">
        <v>0</v>
      </c>
    </row>
    <row r="1484" spans="1:90" hidden="1" x14ac:dyDescent="0.2">
      <c r="A1484" t="s">
        <v>2381</v>
      </c>
      <c r="B1484" t="s">
        <v>2275</v>
      </c>
      <c r="C1484" t="s">
        <v>192</v>
      </c>
      <c r="D1484">
        <v>3.5</v>
      </c>
      <c r="E1484" t="s">
        <v>317</v>
      </c>
      <c r="F1484" t="s">
        <v>347</v>
      </c>
      <c r="G1484" t="s">
        <v>348</v>
      </c>
      <c r="H1484" t="s">
        <v>2278</v>
      </c>
      <c r="I1484">
        <v>0.82960999999999996</v>
      </c>
      <c r="J1484">
        <v>2.2477999999999999E-3</v>
      </c>
      <c r="K1484">
        <v>1.3065999999999999E-2</v>
      </c>
      <c r="L1484">
        <v>2031.6</v>
      </c>
      <c r="M1484">
        <v>5.2969999999999997</v>
      </c>
      <c r="N1484">
        <v>30566</v>
      </c>
      <c r="O1484">
        <v>1554.8</v>
      </c>
      <c r="P1484" s="1">
        <v>157480</v>
      </c>
      <c r="Q1484">
        <v>-26.035</v>
      </c>
      <c r="R1484">
        <v>0.81276999999999999</v>
      </c>
      <c r="S1484">
        <v>0.79759000000000002</v>
      </c>
      <c r="T1484">
        <v>0.16005</v>
      </c>
      <c r="U1484">
        <v>4.0472000000000001E-2</v>
      </c>
      <c r="V1484">
        <v>-6.9565000000000002E-2</v>
      </c>
      <c r="W1484">
        <v>-0.12586</v>
      </c>
      <c r="X1484">
        <v>0.38255</v>
      </c>
      <c r="Y1484">
        <v>9.7560999999999995E-2</v>
      </c>
      <c r="Z1484">
        <v>0.17469000000000001</v>
      </c>
      <c r="AA1484">
        <v>0.13125000000000001</v>
      </c>
      <c r="AB1484">
        <v>0.33604000000000001</v>
      </c>
      <c r="AC1484">
        <v>0.19991999999999999</v>
      </c>
      <c r="AD1484">
        <v>41</v>
      </c>
      <c r="AE1484">
        <v>3</v>
      </c>
      <c r="AF1484" s="1">
        <v>6.5432000000000006E-5</v>
      </c>
      <c r="AG1484" s="1">
        <v>3.2716000000000003E-5</v>
      </c>
      <c r="AH1484" s="1">
        <v>3.2716000000000003E-5</v>
      </c>
      <c r="AI1484">
        <v>5</v>
      </c>
      <c r="AJ1484">
        <v>0</v>
      </c>
      <c r="AK1484">
        <v>4</v>
      </c>
      <c r="AL1484">
        <v>0</v>
      </c>
      <c r="AM1484">
        <v>0</v>
      </c>
      <c r="AN1484">
        <v>1</v>
      </c>
      <c r="AO1484">
        <v>0.33333000000000002</v>
      </c>
      <c r="AP1484">
        <v>0</v>
      </c>
      <c r="AQ1484">
        <v>1</v>
      </c>
      <c r="AR1484" t="s">
        <v>95</v>
      </c>
      <c r="AS1484" t="s">
        <v>96</v>
      </c>
      <c r="AT1484" t="s">
        <v>94</v>
      </c>
      <c r="AU1484" t="s">
        <v>94</v>
      </c>
      <c r="AV1484" t="s">
        <v>95</v>
      </c>
      <c r="AW1484" t="s">
        <v>94</v>
      </c>
      <c r="AX1484" t="s">
        <v>94</v>
      </c>
      <c r="AY1484" t="s">
        <v>94</v>
      </c>
      <c r="AZ1484" t="s">
        <v>94</v>
      </c>
      <c r="BA1484" t="s">
        <v>96</v>
      </c>
      <c r="BB1484" t="s">
        <v>96</v>
      </c>
      <c r="BC1484" t="s">
        <v>96</v>
      </c>
      <c r="BD1484" t="s">
        <v>96</v>
      </c>
      <c r="BH1484" t="s">
        <v>341</v>
      </c>
      <c r="BI1484">
        <v>1</v>
      </c>
      <c r="BJ1484" t="s">
        <v>97</v>
      </c>
      <c r="BK1484" t="s">
        <v>138</v>
      </c>
      <c r="BL1484">
        <v>0</v>
      </c>
      <c r="BM1484">
        <v>0</v>
      </c>
      <c r="BN1484">
        <v>0</v>
      </c>
      <c r="BO1484">
        <v>0</v>
      </c>
      <c r="BP1484">
        <v>0</v>
      </c>
      <c r="BQ1484">
        <v>0</v>
      </c>
      <c r="BY1484">
        <v>1624</v>
      </c>
      <c r="CG1484" s="4">
        <v>0</v>
      </c>
      <c r="CH1484" s="4">
        <v>0</v>
      </c>
      <c r="CI1484" s="5">
        <v>0</v>
      </c>
      <c r="CJ1484" s="5">
        <v>0</v>
      </c>
      <c r="CK1484" s="5">
        <v>0</v>
      </c>
      <c r="CL1484" s="5">
        <v>0</v>
      </c>
    </row>
    <row r="1485" spans="1:90" hidden="1" x14ac:dyDescent="0.2">
      <c r="A1485" t="s">
        <v>2382</v>
      </c>
      <c r="B1485" t="s">
        <v>2275</v>
      </c>
      <c r="C1485" t="s">
        <v>192</v>
      </c>
      <c r="D1485">
        <v>3.5</v>
      </c>
      <c r="E1485" t="s">
        <v>317</v>
      </c>
      <c r="F1485" t="s">
        <v>350</v>
      </c>
      <c r="G1485" t="s">
        <v>351</v>
      </c>
      <c r="H1485" t="s">
        <v>2278</v>
      </c>
      <c r="I1485">
        <v>3.4064999999999999</v>
      </c>
      <c r="J1485">
        <v>0.41153000000000001</v>
      </c>
      <c r="K1485">
        <v>6.0343000000000001E-2</v>
      </c>
      <c r="L1485">
        <v>2021.5</v>
      </c>
      <c r="M1485">
        <v>1.29</v>
      </c>
      <c r="N1485">
        <v>7.0364000000000004</v>
      </c>
      <c r="O1485">
        <v>6.3841000000000001</v>
      </c>
      <c r="P1485">
        <v>2023.4</v>
      </c>
      <c r="Q1485">
        <v>-120.32</v>
      </c>
      <c r="R1485">
        <v>0.99258999999999997</v>
      </c>
      <c r="S1485">
        <v>0.99204999999999999</v>
      </c>
      <c r="T1485">
        <v>0.14359</v>
      </c>
      <c r="U1485">
        <v>2.5135999999999999E-2</v>
      </c>
      <c r="V1485">
        <v>0.88937999999999995</v>
      </c>
      <c r="W1485">
        <v>0.88410999999999995</v>
      </c>
      <c r="X1485">
        <v>0.55488000000000004</v>
      </c>
      <c r="Y1485">
        <v>0.22881000000000001</v>
      </c>
      <c r="Z1485">
        <v>0.22066</v>
      </c>
      <c r="AA1485">
        <v>0.18354999999999999</v>
      </c>
      <c r="AB1485">
        <v>1.4728000000000001</v>
      </c>
      <c r="AC1485">
        <v>0.93252000000000002</v>
      </c>
      <c r="AD1485">
        <v>45</v>
      </c>
      <c r="AE1485">
        <v>5</v>
      </c>
      <c r="AF1485">
        <v>0.99482999999999999</v>
      </c>
      <c r="AG1485">
        <v>0.14212</v>
      </c>
      <c r="AH1485">
        <v>0.85270999999999997</v>
      </c>
      <c r="AI1485">
        <v>5</v>
      </c>
      <c r="AJ1485">
        <v>1</v>
      </c>
      <c r="AK1485">
        <v>4</v>
      </c>
      <c r="AL1485">
        <v>1</v>
      </c>
      <c r="AM1485">
        <v>0</v>
      </c>
      <c r="AN1485">
        <v>1</v>
      </c>
      <c r="AO1485">
        <v>0.72058999999999995</v>
      </c>
      <c r="AP1485">
        <v>0</v>
      </c>
      <c r="AQ1485">
        <v>1</v>
      </c>
      <c r="AR1485" t="s">
        <v>95</v>
      </c>
      <c r="AS1485" t="s">
        <v>96</v>
      </c>
      <c r="AT1485" t="s">
        <v>95</v>
      </c>
      <c r="AU1485" t="s">
        <v>95</v>
      </c>
      <c r="AV1485" t="s">
        <v>95</v>
      </c>
      <c r="AW1485" t="s">
        <v>95</v>
      </c>
      <c r="AX1485" t="s">
        <v>95</v>
      </c>
      <c r="AY1485" t="s">
        <v>95</v>
      </c>
      <c r="AZ1485" t="s">
        <v>94</v>
      </c>
      <c r="BA1485" t="s">
        <v>96</v>
      </c>
      <c r="BB1485" t="s">
        <v>96</v>
      </c>
      <c r="BC1485" t="s">
        <v>96</v>
      </c>
      <c r="BD1485" t="s">
        <v>96</v>
      </c>
      <c r="BH1485" t="s">
        <v>189</v>
      </c>
      <c r="BI1485">
        <v>0</v>
      </c>
      <c r="BJ1485" t="s">
        <v>137</v>
      </c>
      <c r="BK1485" t="s">
        <v>180</v>
      </c>
      <c r="BL1485">
        <v>0</v>
      </c>
      <c r="BM1485">
        <v>1</v>
      </c>
      <c r="BN1485">
        <v>0</v>
      </c>
      <c r="BO1485">
        <v>0</v>
      </c>
      <c r="BP1485">
        <v>0</v>
      </c>
      <c r="BQ1485">
        <v>0</v>
      </c>
      <c r="BY1485">
        <v>1625</v>
      </c>
      <c r="CG1485" s="4">
        <v>0</v>
      </c>
      <c r="CH1485" s="4">
        <v>1</v>
      </c>
      <c r="CI1485" s="5">
        <v>0</v>
      </c>
      <c r="CJ1485" s="5">
        <v>0</v>
      </c>
      <c r="CK1485" s="5">
        <v>0</v>
      </c>
      <c r="CL1485" s="5">
        <v>0</v>
      </c>
    </row>
    <row r="1486" spans="1:90" hidden="1" x14ac:dyDescent="0.2">
      <c r="A1486" t="s">
        <v>2383</v>
      </c>
      <c r="B1486" t="s">
        <v>2275</v>
      </c>
      <c r="C1486" t="s">
        <v>192</v>
      </c>
      <c r="D1486">
        <v>3.5</v>
      </c>
      <c r="E1486" t="s">
        <v>317</v>
      </c>
      <c r="F1486" t="s">
        <v>353</v>
      </c>
      <c r="G1486" t="s">
        <v>354</v>
      </c>
      <c r="H1486" t="s">
        <v>2278</v>
      </c>
      <c r="I1486">
        <v>11.161</v>
      </c>
      <c r="J1486">
        <v>2.7897E-3</v>
      </c>
      <c r="K1486">
        <v>1.8724999999999999E-2</v>
      </c>
      <c r="L1486">
        <v>2022</v>
      </c>
      <c r="M1486">
        <v>0.39373000000000002</v>
      </c>
      <c r="N1486">
        <v>8.4177999999999997</v>
      </c>
      <c r="O1486">
        <v>1554.7</v>
      </c>
      <c r="P1486" s="1">
        <v>157490</v>
      </c>
      <c r="Q1486">
        <v>-37.33</v>
      </c>
      <c r="R1486">
        <v>0.96026</v>
      </c>
      <c r="S1486">
        <v>0.95720000000000005</v>
      </c>
      <c r="T1486">
        <v>0.1525</v>
      </c>
      <c r="U1486">
        <v>2.3259999999999999E-2</v>
      </c>
      <c r="V1486">
        <v>-3.3272000000000003E-2</v>
      </c>
      <c r="W1486">
        <v>-8.4934999999999997E-2</v>
      </c>
      <c r="X1486">
        <v>0.77759</v>
      </c>
      <c r="Y1486">
        <v>0.13952999999999999</v>
      </c>
      <c r="Z1486">
        <v>9.2276999999999998E-2</v>
      </c>
      <c r="AA1486">
        <v>4.6891000000000002E-2</v>
      </c>
      <c r="AB1486">
        <v>0.72882000000000002</v>
      </c>
      <c r="AC1486">
        <v>0.31719000000000003</v>
      </c>
      <c r="AD1486">
        <v>43</v>
      </c>
      <c r="AE1486">
        <v>2</v>
      </c>
      <c r="AF1486">
        <v>0.59397999999999995</v>
      </c>
      <c r="AG1486">
        <v>0.1188</v>
      </c>
      <c r="AH1486">
        <v>0.47517999999999999</v>
      </c>
      <c r="AI1486">
        <v>3</v>
      </c>
      <c r="AJ1486">
        <v>0</v>
      </c>
      <c r="AK1486">
        <v>2</v>
      </c>
      <c r="AL1486">
        <v>0</v>
      </c>
      <c r="AM1486">
        <v>0</v>
      </c>
      <c r="AN1486">
        <v>1</v>
      </c>
      <c r="AO1486">
        <v>0</v>
      </c>
      <c r="AP1486">
        <v>0</v>
      </c>
      <c r="AQ1486">
        <v>1</v>
      </c>
      <c r="AR1486" t="s">
        <v>95</v>
      </c>
      <c r="AS1486" t="s">
        <v>96</v>
      </c>
      <c r="AT1486" t="s">
        <v>94</v>
      </c>
      <c r="AU1486" t="s">
        <v>94</v>
      </c>
      <c r="AV1486" t="s">
        <v>95</v>
      </c>
      <c r="AW1486" t="s">
        <v>94</v>
      </c>
      <c r="AX1486" t="s">
        <v>94</v>
      </c>
      <c r="AY1486" t="s">
        <v>95</v>
      </c>
      <c r="AZ1486" t="s">
        <v>94</v>
      </c>
      <c r="BA1486" t="s">
        <v>96</v>
      </c>
      <c r="BB1486" t="s">
        <v>96</v>
      </c>
      <c r="BC1486" t="s">
        <v>96</v>
      </c>
      <c r="BD1486" t="s">
        <v>96</v>
      </c>
      <c r="BH1486" t="s">
        <v>341</v>
      </c>
      <c r="BI1486">
        <v>1</v>
      </c>
      <c r="BJ1486" t="s">
        <v>97</v>
      </c>
      <c r="BK1486" t="s">
        <v>138</v>
      </c>
      <c r="BL1486">
        <v>0</v>
      </c>
      <c r="BM1486">
        <v>0</v>
      </c>
      <c r="BN1486">
        <v>0</v>
      </c>
      <c r="BO1486">
        <v>0</v>
      </c>
      <c r="BP1486">
        <v>0</v>
      </c>
      <c r="BQ1486">
        <v>0</v>
      </c>
      <c r="BY1486">
        <v>1626</v>
      </c>
      <c r="CG1486" s="4">
        <v>0</v>
      </c>
      <c r="CH1486" s="4">
        <v>0</v>
      </c>
      <c r="CI1486" s="5">
        <v>0</v>
      </c>
      <c r="CJ1486" s="5">
        <v>0</v>
      </c>
      <c r="CK1486" s="5">
        <v>0</v>
      </c>
      <c r="CL1486" s="5">
        <v>0</v>
      </c>
    </row>
    <row r="1487" spans="1:90" hidden="1" x14ac:dyDescent="0.2">
      <c r="A1487" t="s">
        <v>2384</v>
      </c>
      <c r="B1487" t="s">
        <v>2275</v>
      </c>
      <c r="C1487" t="s">
        <v>192</v>
      </c>
      <c r="D1487">
        <v>3.5</v>
      </c>
      <c r="E1487" t="s">
        <v>317</v>
      </c>
      <c r="F1487" t="s">
        <v>356</v>
      </c>
      <c r="G1487" t="s">
        <v>357</v>
      </c>
      <c r="H1487" t="s">
        <v>2278</v>
      </c>
      <c r="J1487">
        <v>0.44046000000000002</v>
      </c>
      <c r="K1487">
        <v>0.29699999999999999</v>
      </c>
      <c r="O1487">
        <v>1.2608999999999999</v>
      </c>
      <c r="P1487">
        <v>2016</v>
      </c>
      <c r="Q1487">
        <v>-592.21</v>
      </c>
      <c r="V1487">
        <v>0.82143999999999995</v>
      </c>
      <c r="W1487">
        <v>0.81293000000000004</v>
      </c>
      <c r="X1487">
        <v>3.7702</v>
      </c>
      <c r="Y1487">
        <v>1.4429000000000001</v>
      </c>
      <c r="Z1487">
        <v>0.18690000000000001</v>
      </c>
      <c r="AA1487">
        <v>0.14818000000000001</v>
      </c>
      <c r="AB1487">
        <v>8.0452999999999992</v>
      </c>
      <c r="AC1487">
        <v>4.9999000000000002</v>
      </c>
      <c r="AD1487">
        <v>45</v>
      </c>
      <c r="AE1487">
        <v>3</v>
      </c>
      <c r="AI1487">
        <v>3</v>
      </c>
      <c r="AJ1487">
        <v>1</v>
      </c>
      <c r="AK1487">
        <v>2</v>
      </c>
      <c r="AL1487">
        <v>1</v>
      </c>
      <c r="AM1487">
        <v>0</v>
      </c>
      <c r="AN1487">
        <v>0</v>
      </c>
      <c r="AO1487">
        <v>0.66988000000000003</v>
      </c>
      <c r="AP1487">
        <v>0</v>
      </c>
      <c r="AQ1487">
        <v>1</v>
      </c>
      <c r="AR1487" t="s">
        <v>96</v>
      </c>
      <c r="AS1487" t="s">
        <v>96</v>
      </c>
      <c r="AT1487" t="s">
        <v>94</v>
      </c>
      <c r="AU1487" t="s">
        <v>95</v>
      </c>
      <c r="AV1487" t="s">
        <v>95</v>
      </c>
      <c r="AW1487" t="s">
        <v>95</v>
      </c>
      <c r="AX1487" t="s">
        <v>94</v>
      </c>
      <c r="AY1487" t="s">
        <v>94</v>
      </c>
      <c r="AZ1487" t="s">
        <v>94</v>
      </c>
      <c r="BA1487" t="s">
        <v>96</v>
      </c>
      <c r="BB1487" t="s">
        <v>96</v>
      </c>
      <c r="BC1487" t="s">
        <v>96</v>
      </c>
      <c r="BD1487" t="s">
        <v>96</v>
      </c>
      <c r="BH1487" t="s">
        <v>189</v>
      </c>
      <c r="BI1487">
        <v>0</v>
      </c>
      <c r="BJ1487" t="s">
        <v>137</v>
      </c>
      <c r="BK1487" t="s">
        <v>180</v>
      </c>
      <c r="BL1487">
        <v>0</v>
      </c>
      <c r="BM1487">
        <v>1</v>
      </c>
      <c r="BN1487">
        <v>0</v>
      </c>
      <c r="BO1487">
        <v>0</v>
      </c>
      <c r="BP1487">
        <v>0</v>
      </c>
      <c r="BQ1487">
        <v>0</v>
      </c>
      <c r="BY1487">
        <v>1627</v>
      </c>
      <c r="CG1487" s="4">
        <v>0</v>
      </c>
      <c r="CH1487" s="4">
        <v>1</v>
      </c>
      <c r="CI1487" s="5">
        <v>0</v>
      </c>
      <c r="CJ1487" s="5">
        <v>0</v>
      </c>
      <c r="CK1487" s="5">
        <v>0</v>
      </c>
      <c r="CL1487" s="5">
        <v>0</v>
      </c>
    </row>
    <row r="1488" spans="1:90" hidden="1" x14ac:dyDescent="0.2">
      <c r="A1488" t="s">
        <v>2385</v>
      </c>
      <c r="B1488" t="s">
        <v>2275</v>
      </c>
      <c r="C1488" t="s">
        <v>192</v>
      </c>
      <c r="D1488">
        <v>3.5</v>
      </c>
      <c r="E1488" t="s">
        <v>317</v>
      </c>
      <c r="F1488" t="s">
        <v>359</v>
      </c>
      <c r="G1488" t="s">
        <v>360</v>
      </c>
      <c r="H1488" t="s">
        <v>2278</v>
      </c>
      <c r="I1488">
        <v>17.969000000000001</v>
      </c>
      <c r="K1488">
        <v>0.11112</v>
      </c>
      <c r="L1488">
        <v>2022</v>
      </c>
      <c r="M1488">
        <v>0.24454999999999999</v>
      </c>
      <c r="N1488">
        <v>61.189</v>
      </c>
      <c r="Q1488">
        <v>-221.53</v>
      </c>
      <c r="R1488">
        <v>1</v>
      </c>
      <c r="S1488">
        <v>1</v>
      </c>
      <c r="T1488" s="1">
        <v>1.9646E-7</v>
      </c>
      <c r="U1488" s="1">
        <v>3.0817999999999998E-8</v>
      </c>
      <c r="Z1488">
        <v>6.8182000000000006E-2</v>
      </c>
      <c r="AA1488">
        <v>2.1590999999999999E-2</v>
      </c>
      <c r="AB1488">
        <v>5.0976999999999997</v>
      </c>
      <c r="AC1488">
        <v>2.0017999999999998</v>
      </c>
      <c r="AD1488">
        <v>43</v>
      </c>
      <c r="AE1488">
        <v>1</v>
      </c>
      <c r="AF1488">
        <v>0.57264000000000004</v>
      </c>
      <c r="AG1488">
        <v>0.57264000000000004</v>
      </c>
      <c r="AH1488">
        <v>0</v>
      </c>
      <c r="AI1488">
        <v>1</v>
      </c>
      <c r="AJ1488">
        <v>0</v>
      </c>
      <c r="AK1488">
        <v>0</v>
      </c>
      <c r="AL1488">
        <v>0</v>
      </c>
      <c r="AM1488">
        <v>0</v>
      </c>
      <c r="AP1488">
        <v>0</v>
      </c>
      <c r="AQ1488">
        <v>1</v>
      </c>
      <c r="AR1488" t="s">
        <v>95</v>
      </c>
      <c r="AS1488" t="s">
        <v>96</v>
      </c>
      <c r="AT1488" t="s">
        <v>94</v>
      </c>
      <c r="AU1488" t="s">
        <v>94</v>
      </c>
      <c r="AV1488" t="s">
        <v>94</v>
      </c>
      <c r="AW1488" t="s">
        <v>94</v>
      </c>
      <c r="AX1488" t="s">
        <v>94</v>
      </c>
      <c r="AY1488" t="s">
        <v>94</v>
      </c>
      <c r="AZ1488" t="s">
        <v>94</v>
      </c>
      <c r="BA1488" t="s">
        <v>96</v>
      </c>
      <c r="BB1488" t="s">
        <v>96</v>
      </c>
      <c r="BC1488" t="s">
        <v>96</v>
      </c>
      <c r="BD1488" t="s">
        <v>96</v>
      </c>
      <c r="BH1488" t="s">
        <v>341</v>
      </c>
      <c r="BI1488">
        <v>1</v>
      </c>
      <c r="BJ1488" t="s">
        <v>97</v>
      </c>
      <c r="BK1488" t="s">
        <v>138</v>
      </c>
      <c r="BL1488">
        <v>0</v>
      </c>
      <c r="BM1488">
        <v>0</v>
      </c>
      <c r="BN1488">
        <v>0</v>
      </c>
      <c r="BO1488">
        <v>0</v>
      </c>
      <c r="BP1488">
        <v>0</v>
      </c>
      <c r="BQ1488">
        <v>0</v>
      </c>
      <c r="BY1488">
        <v>1628</v>
      </c>
      <c r="CG1488" s="4">
        <v>0</v>
      </c>
      <c r="CH1488" s="4">
        <v>0</v>
      </c>
      <c r="CI1488" s="5">
        <v>0</v>
      </c>
      <c r="CJ1488" s="5">
        <v>0</v>
      </c>
      <c r="CK1488" s="5">
        <v>0</v>
      </c>
      <c r="CL1488" s="5">
        <v>0</v>
      </c>
    </row>
    <row r="1489" spans="1:90" hidden="1" x14ac:dyDescent="0.2">
      <c r="A1489" t="s">
        <v>2386</v>
      </c>
      <c r="B1489" t="s">
        <v>2275</v>
      </c>
      <c r="C1489" t="s">
        <v>192</v>
      </c>
      <c r="D1489">
        <v>3.5</v>
      </c>
      <c r="E1489" t="s">
        <v>317</v>
      </c>
      <c r="F1489" t="s">
        <v>362</v>
      </c>
      <c r="G1489" t="s">
        <v>357</v>
      </c>
      <c r="H1489" t="s">
        <v>2278</v>
      </c>
      <c r="I1489">
        <v>7.6029</v>
      </c>
      <c r="J1489">
        <v>0.43536000000000002</v>
      </c>
      <c r="K1489">
        <v>0.30476999999999999</v>
      </c>
      <c r="L1489">
        <v>2021.5</v>
      </c>
      <c r="M1489">
        <v>0.57799999999999996</v>
      </c>
      <c r="N1489">
        <v>36.716999999999999</v>
      </c>
      <c r="O1489">
        <v>1.5495000000000001</v>
      </c>
      <c r="P1489">
        <v>2016.3</v>
      </c>
      <c r="Q1489">
        <v>-607.69000000000005</v>
      </c>
      <c r="R1489">
        <v>0.99990999999999997</v>
      </c>
      <c r="S1489">
        <v>0.99990000000000001</v>
      </c>
      <c r="T1489">
        <v>8.7792999999999996E-2</v>
      </c>
      <c r="U1489">
        <v>1.3117E-2</v>
      </c>
      <c r="V1489">
        <v>0.82709999999999995</v>
      </c>
      <c r="W1489">
        <v>0.81886999999999999</v>
      </c>
      <c r="X1489">
        <v>3.7685</v>
      </c>
      <c r="Y1489">
        <v>1.4514</v>
      </c>
      <c r="Z1489">
        <v>0.19073000000000001</v>
      </c>
      <c r="AA1489">
        <v>0.15218999999999999</v>
      </c>
      <c r="AB1489">
        <v>8.1530000000000005</v>
      </c>
      <c r="AC1489">
        <v>5.0822000000000003</v>
      </c>
      <c r="AD1489">
        <v>45</v>
      </c>
      <c r="AE1489">
        <v>5</v>
      </c>
      <c r="AF1489">
        <v>0.99999000000000005</v>
      </c>
      <c r="AG1489">
        <v>1.6048E-2</v>
      </c>
      <c r="AH1489">
        <v>0.98394000000000004</v>
      </c>
      <c r="AI1489">
        <v>5</v>
      </c>
      <c r="AJ1489">
        <v>1</v>
      </c>
      <c r="AK1489">
        <v>4</v>
      </c>
      <c r="AL1489">
        <v>1</v>
      </c>
      <c r="AM1489">
        <v>0</v>
      </c>
      <c r="AN1489">
        <v>1</v>
      </c>
      <c r="AO1489">
        <v>0.67508999999999997</v>
      </c>
      <c r="AP1489">
        <v>0</v>
      </c>
      <c r="AQ1489">
        <v>1</v>
      </c>
      <c r="AR1489" t="s">
        <v>95</v>
      </c>
      <c r="AS1489" t="s">
        <v>96</v>
      </c>
      <c r="AT1489" t="s">
        <v>95</v>
      </c>
      <c r="AU1489" t="s">
        <v>95</v>
      </c>
      <c r="AV1489" t="s">
        <v>95</v>
      </c>
      <c r="AW1489" t="s">
        <v>95</v>
      </c>
      <c r="AX1489" t="s">
        <v>94</v>
      </c>
      <c r="AY1489" t="s">
        <v>95</v>
      </c>
      <c r="AZ1489" t="s">
        <v>94</v>
      </c>
      <c r="BA1489" t="s">
        <v>96</v>
      </c>
      <c r="BB1489" t="s">
        <v>96</v>
      </c>
      <c r="BC1489" t="s">
        <v>96</v>
      </c>
      <c r="BD1489" t="s">
        <v>96</v>
      </c>
      <c r="BH1489" t="s">
        <v>189</v>
      </c>
      <c r="BI1489">
        <v>0</v>
      </c>
      <c r="BJ1489" t="s">
        <v>137</v>
      </c>
      <c r="BK1489" t="s">
        <v>180</v>
      </c>
      <c r="BL1489">
        <v>0</v>
      </c>
      <c r="BM1489">
        <v>1</v>
      </c>
      <c r="BN1489">
        <v>0</v>
      </c>
      <c r="BO1489">
        <v>0</v>
      </c>
      <c r="BP1489">
        <v>0</v>
      </c>
      <c r="BQ1489">
        <v>0</v>
      </c>
      <c r="BY1489">
        <v>1629</v>
      </c>
      <c r="CG1489" s="4">
        <v>0</v>
      </c>
      <c r="CH1489" s="4">
        <v>1</v>
      </c>
      <c r="CI1489" s="5">
        <v>0</v>
      </c>
      <c r="CJ1489" s="5">
        <v>0</v>
      </c>
      <c r="CK1489" s="5">
        <v>0</v>
      </c>
      <c r="CL1489" s="5">
        <v>0</v>
      </c>
    </row>
    <row r="1490" spans="1:90" hidden="1" x14ac:dyDescent="0.2">
      <c r="A1490" t="s">
        <v>2387</v>
      </c>
      <c r="B1490" t="s">
        <v>2275</v>
      </c>
      <c r="C1490" t="s">
        <v>192</v>
      </c>
      <c r="D1490">
        <v>3.5</v>
      </c>
      <c r="E1490" t="s">
        <v>317</v>
      </c>
      <c r="F1490" t="s">
        <v>364</v>
      </c>
      <c r="G1490" t="s">
        <v>360</v>
      </c>
      <c r="H1490" t="s">
        <v>2278</v>
      </c>
      <c r="I1490">
        <v>12.699</v>
      </c>
      <c r="J1490">
        <v>9.3023000000000007</v>
      </c>
      <c r="K1490">
        <v>0.11280999999999999</v>
      </c>
      <c r="L1490">
        <v>2022</v>
      </c>
      <c r="M1490">
        <v>0.34603</v>
      </c>
      <c r="N1490">
        <v>57.959000000000003</v>
      </c>
      <c r="O1490">
        <v>0.33379999999999999</v>
      </c>
      <c r="P1490">
        <v>2021.5</v>
      </c>
      <c r="Q1490">
        <v>-224.9</v>
      </c>
      <c r="R1490">
        <v>0.99970999999999999</v>
      </c>
      <c r="S1490">
        <v>0.99968999999999997</v>
      </c>
      <c r="T1490">
        <v>8.9857000000000006E-2</v>
      </c>
      <c r="U1490">
        <v>1.371E-2</v>
      </c>
      <c r="V1490">
        <v>0.99970999999999999</v>
      </c>
      <c r="W1490">
        <v>0.99970000000000003</v>
      </c>
      <c r="X1490">
        <v>8.9857999999999993E-2</v>
      </c>
      <c r="Y1490">
        <v>1.3778E-2</v>
      </c>
      <c r="Z1490">
        <v>7.0308999999999996E-2</v>
      </c>
      <c r="AA1490">
        <v>2.3824000000000001E-2</v>
      </c>
      <c r="AB1490">
        <v>5.0904999999999996</v>
      </c>
      <c r="AC1490">
        <v>2.0066000000000002</v>
      </c>
      <c r="AD1490">
        <v>43</v>
      </c>
      <c r="AE1490">
        <v>2</v>
      </c>
      <c r="AF1490">
        <v>0.60455000000000003</v>
      </c>
      <c r="AG1490">
        <v>1.0166E-2</v>
      </c>
      <c r="AH1490">
        <v>0.59438000000000002</v>
      </c>
      <c r="AI1490">
        <v>3</v>
      </c>
      <c r="AJ1490">
        <v>0</v>
      </c>
      <c r="AK1490">
        <v>2</v>
      </c>
      <c r="AL1490">
        <v>0</v>
      </c>
      <c r="AM1490">
        <v>0</v>
      </c>
      <c r="AN1490">
        <v>1</v>
      </c>
      <c r="AO1490">
        <v>0</v>
      </c>
      <c r="AP1490">
        <v>0</v>
      </c>
      <c r="AQ1490">
        <v>1</v>
      </c>
      <c r="AR1490" t="s">
        <v>95</v>
      </c>
      <c r="AS1490" t="s">
        <v>96</v>
      </c>
      <c r="AT1490" t="s">
        <v>94</v>
      </c>
      <c r="AU1490" t="s">
        <v>94</v>
      </c>
      <c r="AV1490" t="s">
        <v>95</v>
      </c>
      <c r="AW1490" t="s">
        <v>94</v>
      </c>
      <c r="AX1490" t="s">
        <v>94</v>
      </c>
      <c r="AY1490" t="s">
        <v>95</v>
      </c>
      <c r="AZ1490" t="s">
        <v>94</v>
      </c>
      <c r="BA1490" t="s">
        <v>96</v>
      </c>
      <c r="BB1490" t="s">
        <v>96</v>
      </c>
      <c r="BC1490" t="s">
        <v>96</v>
      </c>
      <c r="BD1490" t="s">
        <v>96</v>
      </c>
      <c r="BH1490" t="s">
        <v>341</v>
      </c>
      <c r="BI1490">
        <v>1</v>
      </c>
      <c r="BJ1490" t="s">
        <v>97</v>
      </c>
      <c r="BK1490" t="s">
        <v>138</v>
      </c>
      <c r="BL1490">
        <v>0</v>
      </c>
      <c r="BM1490">
        <v>0</v>
      </c>
      <c r="BN1490">
        <v>0</v>
      </c>
      <c r="BO1490">
        <v>0</v>
      </c>
      <c r="BP1490">
        <v>0</v>
      </c>
      <c r="BQ1490">
        <v>0</v>
      </c>
      <c r="BY1490">
        <v>1630</v>
      </c>
      <c r="CG1490" s="4">
        <v>0</v>
      </c>
      <c r="CH1490" s="4">
        <v>0</v>
      </c>
      <c r="CI1490" s="5">
        <v>0</v>
      </c>
      <c r="CJ1490" s="5">
        <v>0</v>
      </c>
      <c r="CK1490" s="5">
        <v>0</v>
      </c>
      <c r="CL1490" s="5">
        <v>0</v>
      </c>
    </row>
    <row r="1491" spans="1:90" hidden="1" x14ac:dyDescent="0.2">
      <c r="A1491" t="s">
        <v>2388</v>
      </c>
      <c r="B1491" t="s">
        <v>2275</v>
      </c>
      <c r="C1491" t="s">
        <v>192</v>
      </c>
      <c r="D1491">
        <v>3.5</v>
      </c>
      <c r="E1491" t="s">
        <v>317</v>
      </c>
      <c r="F1491" t="s">
        <v>366</v>
      </c>
      <c r="G1491" t="s">
        <v>351</v>
      </c>
      <c r="H1491" t="s">
        <v>2278</v>
      </c>
      <c r="I1491">
        <v>1.5729</v>
      </c>
      <c r="J1491">
        <v>0.40084999999999998</v>
      </c>
      <c r="K1491">
        <v>7.6415999999999998E-2</v>
      </c>
      <c r="L1491">
        <v>2021.5</v>
      </c>
      <c r="M1491">
        <v>2.7938999999999998</v>
      </c>
      <c r="N1491">
        <v>9.1007999999999996</v>
      </c>
      <c r="O1491">
        <v>6.0008999999999997</v>
      </c>
      <c r="P1491">
        <v>2022.7</v>
      </c>
      <c r="Q1491">
        <v>-152.36000000000001</v>
      </c>
      <c r="R1491">
        <v>0.98446</v>
      </c>
      <c r="S1491">
        <v>0.98331999999999997</v>
      </c>
      <c r="T1491">
        <v>0.25247000000000003</v>
      </c>
      <c r="U1491">
        <v>7.6071E-2</v>
      </c>
      <c r="V1491">
        <v>0.92823</v>
      </c>
      <c r="W1491">
        <v>0.92481999999999998</v>
      </c>
      <c r="X1491">
        <v>0.54254999999999998</v>
      </c>
      <c r="Y1491">
        <v>0.22387000000000001</v>
      </c>
      <c r="Z1491">
        <v>0.24012</v>
      </c>
      <c r="AA1491">
        <v>0.20394000000000001</v>
      </c>
      <c r="AB1491">
        <v>1.7654000000000001</v>
      </c>
      <c r="AC1491">
        <v>1.1196999999999999</v>
      </c>
      <c r="AD1491">
        <v>45</v>
      </c>
      <c r="AE1491">
        <v>5</v>
      </c>
      <c r="AF1491">
        <v>0.98892999999999998</v>
      </c>
      <c r="AG1491">
        <v>0.21976000000000001</v>
      </c>
      <c r="AH1491">
        <v>0.76917000000000002</v>
      </c>
      <c r="AI1491">
        <v>5</v>
      </c>
      <c r="AJ1491">
        <v>0</v>
      </c>
      <c r="AK1491">
        <v>4</v>
      </c>
      <c r="AL1491">
        <v>0</v>
      </c>
      <c r="AM1491">
        <v>0</v>
      </c>
      <c r="AN1491">
        <v>1</v>
      </c>
      <c r="AO1491">
        <v>0.72277000000000002</v>
      </c>
      <c r="AP1491">
        <v>0</v>
      </c>
      <c r="AQ1491">
        <v>1</v>
      </c>
      <c r="AR1491" t="s">
        <v>95</v>
      </c>
      <c r="AS1491" t="s">
        <v>96</v>
      </c>
      <c r="AT1491" t="s">
        <v>95</v>
      </c>
      <c r="AU1491" t="s">
        <v>95</v>
      </c>
      <c r="AV1491" t="s">
        <v>95</v>
      </c>
      <c r="AW1491" t="s">
        <v>95</v>
      </c>
      <c r="AX1491" t="s">
        <v>95</v>
      </c>
      <c r="AY1491" t="s">
        <v>95</v>
      </c>
      <c r="AZ1491" t="s">
        <v>94</v>
      </c>
      <c r="BA1491" t="s">
        <v>96</v>
      </c>
      <c r="BB1491" t="s">
        <v>96</v>
      </c>
      <c r="BC1491" t="s">
        <v>96</v>
      </c>
      <c r="BD1491" t="s">
        <v>96</v>
      </c>
      <c r="BI1491">
        <v>0</v>
      </c>
      <c r="BJ1491" t="s">
        <v>137</v>
      </c>
      <c r="BK1491" t="s">
        <v>180</v>
      </c>
      <c r="BL1491">
        <v>1</v>
      </c>
      <c r="BM1491">
        <v>1</v>
      </c>
      <c r="BN1491">
        <v>0</v>
      </c>
      <c r="BO1491">
        <v>0</v>
      </c>
      <c r="BP1491">
        <v>0</v>
      </c>
      <c r="BQ1491">
        <v>0</v>
      </c>
      <c r="BY1491">
        <v>1631</v>
      </c>
      <c r="CG1491" s="4">
        <v>1</v>
      </c>
      <c r="CH1491" s="4">
        <v>1</v>
      </c>
      <c r="CI1491" s="5">
        <v>0</v>
      </c>
      <c r="CJ1491" s="5">
        <v>0</v>
      </c>
      <c r="CK1491" s="5">
        <v>0</v>
      </c>
      <c r="CL1491" s="5">
        <v>0</v>
      </c>
    </row>
    <row r="1492" spans="1:90" hidden="1" x14ac:dyDescent="0.2">
      <c r="A1492" t="s">
        <v>2389</v>
      </c>
      <c r="B1492" t="s">
        <v>2275</v>
      </c>
      <c r="C1492" t="s">
        <v>192</v>
      </c>
      <c r="D1492">
        <v>3.5</v>
      </c>
      <c r="E1492" t="s">
        <v>317</v>
      </c>
      <c r="F1492" t="s">
        <v>368</v>
      </c>
      <c r="G1492" t="s">
        <v>354</v>
      </c>
      <c r="H1492" t="s">
        <v>2278</v>
      </c>
      <c r="I1492">
        <v>8.6552000000000007</v>
      </c>
      <c r="J1492">
        <v>3.0631E-3</v>
      </c>
      <c r="K1492">
        <v>2.1595E-2</v>
      </c>
      <c r="L1492">
        <v>2022.2</v>
      </c>
      <c r="M1492">
        <v>0.50771999999999995</v>
      </c>
      <c r="N1492">
        <v>39.563000000000002</v>
      </c>
      <c r="O1492">
        <v>1554.6</v>
      </c>
      <c r="P1492" s="1">
        <v>157500</v>
      </c>
      <c r="Q1492">
        <v>-43.048000000000002</v>
      </c>
      <c r="R1492">
        <v>0.85643000000000002</v>
      </c>
      <c r="S1492">
        <v>0.84538000000000002</v>
      </c>
      <c r="T1492">
        <v>0.30499999999999999</v>
      </c>
      <c r="U1492">
        <v>4.6536000000000001E-2</v>
      </c>
      <c r="V1492">
        <v>-4.0902000000000001E-2</v>
      </c>
      <c r="W1492">
        <v>-9.2947000000000002E-2</v>
      </c>
      <c r="X1492">
        <v>0.82123000000000002</v>
      </c>
      <c r="Y1492">
        <v>0.16278999999999999</v>
      </c>
      <c r="Z1492">
        <v>0.11083999999999999</v>
      </c>
      <c r="AA1492">
        <v>6.6380999999999996E-2</v>
      </c>
      <c r="AB1492">
        <v>0.75900999999999996</v>
      </c>
      <c r="AC1492">
        <v>0.36814999999999998</v>
      </c>
      <c r="AD1492">
        <v>43</v>
      </c>
      <c r="AE1492">
        <v>2</v>
      </c>
      <c r="AF1492">
        <v>0.12637999999999999</v>
      </c>
      <c r="AG1492">
        <v>5.0552E-2</v>
      </c>
      <c r="AH1492">
        <v>7.5828000000000007E-2</v>
      </c>
      <c r="AI1492">
        <v>3</v>
      </c>
      <c r="AJ1492">
        <v>0</v>
      </c>
      <c r="AK1492">
        <v>2</v>
      </c>
      <c r="AL1492">
        <v>0</v>
      </c>
      <c r="AM1492">
        <v>0</v>
      </c>
      <c r="AN1492">
        <v>1</v>
      </c>
      <c r="AO1492">
        <v>0</v>
      </c>
      <c r="AP1492">
        <v>0</v>
      </c>
      <c r="AQ1492">
        <v>1</v>
      </c>
      <c r="AR1492" t="s">
        <v>95</v>
      </c>
      <c r="AS1492" t="s">
        <v>96</v>
      </c>
      <c r="AT1492" t="s">
        <v>94</v>
      </c>
      <c r="AU1492" t="s">
        <v>94</v>
      </c>
      <c r="AV1492" t="s">
        <v>95</v>
      </c>
      <c r="AW1492" t="s">
        <v>94</v>
      </c>
      <c r="AX1492" t="s">
        <v>94</v>
      </c>
      <c r="AY1492" t="s">
        <v>94</v>
      </c>
      <c r="AZ1492" t="s">
        <v>94</v>
      </c>
      <c r="BA1492" t="s">
        <v>96</v>
      </c>
      <c r="BB1492" t="s">
        <v>96</v>
      </c>
      <c r="BC1492" t="s">
        <v>96</v>
      </c>
      <c r="BD1492" t="s">
        <v>96</v>
      </c>
      <c r="BH1492" t="s">
        <v>341</v>
      </c>
      <c r="BI1492">
        <v>1</v>
      </c>
      <c r="BJ1492" t="s">
        <v>97</v>
      </c>
      <c r="BK1492" t="s">
        <v>138</v>
      </c>
      <c r="BL1492">
        <v>0</v>
      </c>
      <c r="BM1492">
        <v>0</v>
      </c>
      <c r="BN1492">
        <v>0</v>
      </c>
      <c r="BO1492">
        <v>0</v>
      </c>
      <c r="BP1492">
        <v>0</v>
      </c>
      <c r="BQ1492">
        <v>0</v>
      </c>
      <c r="BY1492">
        <v>1632</v>
      </c>
      <c r="CG1492" s="4">
        <v>0</v>
      </c>
      <c r="CH1492" s="4">
        <v>0</v>
      </c>
      <c r="CI1492" s="5">
        <v>0</v>
      </c>
      <c r="CJ1492" s="5">
        <v>0</v>
      </c>
      <c r="CK1492" s="5">
        <v>0</v>
      </c>
      <c r="CL1492" s="5">
        <v>0</v>
      </c>
    </row>
    <row r="1493" spans="1:90" x14ac:dyDescent="0.2">
      <c r="A1493" t="s">
        <v>2390</v>
      </c>
      <c r="B1493" t="s">
        <v>2275</v>
      </c>
      <c r="C1493" t="s">
        <v>147</v>
      </c>
      <c r="D1493">
        <v>3.3</v>
      </c>
      <c r="E1493" t="s">
        <v>148</v>
      </c>
      <c r="F1493" t="s">
        <v>149</v>
      </c>
      <c r="G1493" t="s">
        <v>150</v>
      </c>
      <c r="H1493" t="s">
        <v>2278</v>
      </c>
      <c r="I1493">
        <v>2.8654000000000002</v>
      </c>
      <c r="J1493">
        <v>0.23028000000000001</v>
      </c>
      <c r="K1493">
        <v>14.478</v>
      </c>
      <c r="L1493">
        <v>2020.1</v>
      </c>
      <c r="M1493">
        <v>1.5336000000000001</v>
      </c>
      <c r="N1493">
        <v>1619.4</v>
      </c>
      <c r="O1493" s="1">
        <v>8.9252999999999994E-5</v>
      </c>
      <c r="P1493">
        <v>1950.9</v>
      </c>
      <c r="Q1493">
        <v>-28749</v>
      </c>
      <c r="R1493">
        <v>0.95626999999999995</v>
      </c>
      <c r="S1493">
        <v>0.95369000000000004</v>
      </c>
      <c r="T1493">
        <v>86.804000000000002</v>
      </c>
      <c r="U1493">
        <v>50.725000000000001</v>
      </c>
      <c r="V1493">
        <v>0.81379999999999997</v>
      </c>
      <c r="W1493">
        <v>0.80664000000000002</v>
      </c>
      <c r="X1493">
        <v>179.11</v>
      </c>
      <c r="Y1493">
        <v>80.123000000000005</v>
      </c>
      <c r="Z1493">
        <v>0.30658999999999997</v>
      </c>
      <c r="AA1493">
        <v>0.27992</v>
      </c>
      <c r="AB1493">
        <v>345.64</v>
      </c>
      <c r="AC1493">
        <v>228.5</v>
      </c>
      <c r="AD1493">
        <v>55</v>
      </c>
      <c r="AE1493">
        <v>48</v>
      </c>
      <c r="AF1493">
        <v>1.1577999999999999</v>
      </c>
      <c r="AG1493">
        <v>6.1751000000000004E-4</v>
      </c>
      <c r="AH1493">
        <v>1.1572</v>
      </c>
      <c r="AI1493">
        <v>49</v>
      </c>
      <c r="AJ1493">
        <v>2</v>
      </c>
      <c r="AK1493">
        <v>47</v>
      </c>
      <c r="AL1493">
        <v>0</v>
      </c>
      <c r="AM1493">
        <v>0</v>
      </c>
      <c r="AN1493">
        <v>1</v>
      </c>
      <c r="AO1493">
        <v>0.86709000000000003</v>
      </c>
      <c r="AP1493">
        <v>0</v>
      </c>
      <c r="AQ1493">
        <v>0</v>
      </c>
      <c r="AR1493" t="s">
        <v>95</v>
      </c>
      <c r="AS1493" t="s">
        <v>95</v>
      </c>
      <c r="AT1493" t="s">
        <v>95</v>
      </c>
      <c r="AU1493" t="s">
        <v>95</v>
      </c>
      <c r="AV1493" t="s">
        <v>95</v>
      </c>
      <c r="AW1493" t="s">
        <v>95</v>
      </c>
      <c r="AX1493" t="s">
        <v>95</v>
      </c>
      <c r="AY1493" t="s">
        <v>95</v>
      </c>
      <c r="AZ1493" t="s">
        <v>95</v>
      </c>
      <c r="BA1493" t="s">
        <v>95</v>
      </c>
      <c r="BB1493" t="s">
        <v>95</v>
      </c>
      <c r="BC1493" t="s">
        <v>95</v>
      </c>
      <c r="BD1493" t="s">
        <v>95</v>
      </c>
      <c r="BH1493" t="s">
        <v>151</v>
      </c>
      <c r="BI1493">
        <v>0</v>
      </c>
      <c r="BL1493">
        <v>1</v>
      </c>
      <c r="BM1493">
        <v>1</v>
      </c>
      <c r="BN1493">
        <v>0</v>
      </c>
      <c r="BO1493">
        <v>0</v>
      </c>
      <c r="BP1493">
        <v>1</v>
      </c>
      <c r="BQ1493">
        <v>1</v>
      </c>
      <c r="BY1493">
        <v>1633</v>
      </c>
      <c r="CG1493" s="4">
        <v>1</v>
      </c>
      <c r="CH1493" s="4">
        <v>1</v>
      </c>
      <c r="CI1493" s="5">
        <v>0</v>
      </c>
      <c r="CJ1493" s="5">
        <v>0</v>
      </c>
      <c r="CK1493" s="5">
        <v>1</v>
      </c>
      <c r="CL1493" s="5">
        <v>1</v>
      </c>
    </row>
    <row r="1494" spans="1:90" hidden="1" x14ac:dyDescent="0.2">
      <c r="A1494" t="s">
        <v>2391</v>
      </c>
      <c r="B1494" t="s">
        <v>2275</v>
      </c>
      <c r="C1494" t="s">
        <v>147</v>
      </c>
      <c r="D1494">
        <v>3.5</v>
      </c>
      <c r="E1494" t="s">
        <v>317</v>
      </c>
      <c r="F1494" t="s">
        <v>318</v>
      </c>
      <c r="G1494" t="s">
        <v>319</v>
      </c>
      <c r="H1494" t="s">
        <v>2278</v>
      </c>
      <c r="I1494">
        <v>0.13322000000000001</v>
      </c>
      <c r="J1494">
        <v>0.10725999999999999</v>
      </c>
      <c r="K1494">
        <v>7.3579999999999997</v>
      </c>
      <c r="L1494">
        <v>2027.9</v>
      </c>
      <c r="M1494">
        <v>32.985999999999997</v>
      </c>
      <c r="N1494">
        <v>1077.4000000000001</v>
      </c>
      <c r="O1494">
        <v>1.4891E-2</v>
      </c>
      <c r="P1494">
        <v>1928.5</v>
      </c>
      <c r="Q1494">
        <v>-14641</v>
      </c>
      <c r="R1494">
        <v>0.98907999999999996</v>
      </c>
      <c r="S1494">
        <v>0.98828000000000005</v>
      </c>
      <c r="T1494">
        <v>11.548</v>
      </c>
      <c r="U1494">
        <v>7.9457000000000004</v>
      </c>
      <c r="V1494">
        <v>0.98663000000000001</v>
      </c>
      <c r="W1494">
        <v>0.98599999999999999</v>
      </c>
      <c r="X1494">
        <v>12.773</v>
      </c>
      <c r="Y1494">
        <v>8.2288999999999994</v>
      </c>
      <c r="Z1494">
        <v>0.74805999999999995</v>
      </c>
      <c r="AA1494">
        <v>0.73606000000000005</v>
      </c>
      <c r="AB1494">
        <v>55.457000000000001</v>
      </c>
      <c r="AC1494">
        <v>46.128</v>
      </c>
      <c r="AD1494">
        <v>45</v>
      </c>
      <c r="AE1494">
        <v>42</v>
      </c>
      <c r="AF1494">
        <v>0.34155000000000002</v>
      </c>
      <c r="AG1494">
        <v>1.8563E-3</v>
      </c>
      <c r="AH1494">
        <v>0.3397</v>
      </c>
      <c r="AI1494">
        <v>42</v>
      </c>
      <c r="AJ1494">
        <v>1</v>
      </c>
      <c r="AK1494">
        <v>41</v>
      </c>
      <c r="AL1494">
        <v>0</v>
      </c>
      <c r="AM1494">
        <v>0</v>
      </c>
      <c r="AN1494">
        <v>0</v>
      </c>
      <c r="AO1494">
        <v>0.92052999999999996</v>
      </c>
      <c r="AP1494">
        <v>0</v>
      </c>
      <c r="AQ1494">
        <v>0</v>
      </c>
      <c r="AR1494" t="s">
        <v>95</v>
      </c>
      <c r="AS1494" t="s">
        <v>95</v>
      </c>
      <c r="AT1494" t="s">
        <v>95</v>
      </c>
      <c r="AU1494" t="s">
        <v>95</v>
      </c>
      <c r="AV1494" t="s">
        <v>95</v>
      </c>
      <c r="AW1494" t="s">
        <v>95</v>
      </c>
      <c r="AX1494" t="s">
        <v>95</v>
      </c>
      <c r="AY1494" t="s">
        <v>95</v>
      </c>
      <c r="AZ1494" t="s">
        <v>95</v>
      </c>
      <c r="BA1494" t="s">
        <v>95</v>
      </c>
      <c r="BB1494" t="s">
        <v>95</v>
      </c>
      <c r="BC1494" t="s">
        <v>95</v>
      </c>
      <c r="BD1494" t="s">
        <v>95</v>
      </c>
      <c r="BI1494">
        <v>0</v>
      </c>
      <c r="BJ1494" t="s">
        <v>137</v>
      </c>
      <c r="BK1494" t="s">
        <v>133</v>
      </c>
      <c r="BL1494">
        <v>1</v>
      </c>
      <c r="BM1494">
        <v>1</v>
      </c>
      <c r="BN1494">
        <v>0</v>
      </c>
      <c r="BO1494">
        <v>0</v>
      </c>
      <c r="BP1494">
        <v>0</v>
      </c>
      <c r="BQ1494">
        <v>1</v>
      </c>
      <c r="BY1494">
        <v>1634</v>
      </c>
      <c r="CG1494" s="4">
        <v>1</v>
      </c>
      <c r="CH1494" s="4">
        <v>1</v>
      </c>
      <c r="CI1494" s="5">
        <v>0</v>
      </c>
      <c r="CJ1494" s="5">
        <v>0</v>
      </c>
      <c r="CK1494" s="5">
        <v>0</v>
      </c>
      <c r="CL1494" s="5">
        <v>1</v>
      </c>
    </row>
    <row r="1495" spans="1:90" hidden="1" x14ac:dyDescent="0.2">
      <c r="A1495" t="s">
        <v>2392</v>
      </c>
      <c r="B1495" t="s">
        <v>2275</v>
      </c>
      <c r="C1495" t="s">
        <v>147</v>
      </c>
      <c r="D1495">
        <v>3.5</v>
      </c>
      <c r="E1495" t="s">
        <v>317</v>
      </c>
      <c r="F1495" t="s">
        <v>321</v>
      </c>
      <c r="G1495" t="s">
        <v>322</v>
      </c>
      <c r="H1495" t="s">
        <v>2278</v>
      </c>
      <c r="I1495">
        <v>0.48283999999999999</v>
      </c>
      <c r="J1495">
        <v>6.7491999999999996E-2</v>
      </c>
      <c r="K1495">
        <v>0.58643000000000001</v>
      </c>
      <c r="L1495">
        <v>2011.5</v>
      </c>
      <c r="M1495">
        <v>9.1012000000000004</v>
      </c>
      <c r="N1495">
        <v>24.137</v>
      </c>
      <c r="O1495">
        <v>3.6818</v>
      </c>
      <c r="P1495">
        <v>1994.5</v>
      </c>
      <c r="Q1495">
        <v>-1165.9000000000001</v>
      </c>
      <c r="R1495">
        <v>0.58398000000000005</v>
      </c>
      <c r="S1495">
        <v>0.55354000000000003</v>
      </c>
      <c r="T1495">
        <v>7.29</v>
      </c>
      <c r="U1495">
        <v>4.1718999999999999</v>
      </c>
      <c r="V1495">
        <v>0.47001999999999999</v>
      </c>
      <c r="W1495">
        <v>0.44478000000000001</v>
      </c>
      <c r="X1495">
        <v>8.2281999999999993</v>
      </c>
      <c r="Y1495">
        <v>5.0438000000000001</v>
      </c>
      <c r="Z1495">
        <v>0.45406000000000002</v>
      </c>
      <c r="AA1495">
        <v>0.42806</v>
      </c>
      <c r="AB1495">
        <v>8.3512000000000004</v>
      </c>
      <c r="AC1495">
        <v>5.5033000000000003</v>
      </c>
      <c r="AD1495">
        <v>45</v>
      </c>
      <c r="AE1495">
        <v>37</v>
      </c>
      <c r="AF1495">
        <v>2.1543999999999999</v>
      </c>
      <c r="AG1495">
        <v>4.1431000000000003E-2</v>
      </c>
      <c r="AH1495">
        <v>2.113</v>
      </c>
      <c r="AI1495">
        <v>41</v>
      </c>
      <c r="AJ1495">
        <v>3</v>
      </c>
      <c r="AK1495">
        <v>37</v>
      </c>
      <c r="AL1495">
        <v>0</v>
      </c>
      <c r="AM1495">
        <v>0</v>
      </c>
      <c r="AN1495">
        <v>1</v>
      </c>
      <c r="AO1495">
        <v>0.85726999999999998</v>
      </c>
      <c r="AP1495">
        <v>0</v>
      </c>
      <c r="AQ1495">
        <v>1</v>
      </c>
      <c r="AR1495" t="s">
        <v>94</v>
      </c>
      <c r="AS1495" t="s">
        <v>95</v>
      </c>
      <c r="AT1495" t="s">
        <v>95</v>
      </c>
      <c r="AU1495" t="s">
        <v>94</v>
      </c>
      <c r="AV1495" t="s">
        <v>95</v>
      </c>
      <c r="AW1495" t="s">
        <v>94</v>
      </c>
      <c r="AX1495" t="s">
        <v>95</v>
      </c>
      <c r="AY1495" t="s">
        <v>95</v>
      </c>
      <c r="AZ1495" t="s">
        <v>95</v>
      </c>
      <c r="BA1495" t="s">
        <v>94</v>
      </c>
      <c r="BB1495" t="s">
        <v>94</v>
      </c>
      <c r="BC1495" t="s">
        <v>96</v>
      </c>
      <c r="BD1495" t="s">
        <v>94</v>
      </c>
      <c r="BI1495">
        <v>0</v>
      </c>
      <c r="BJ1495" t="s">
        <v>132</v>
      </c>
      <c r="BK1495" t="s">
        <v>133</v>
      </c>
      <c r="BL1495">
        <v>1</v>
      </c>
      <c r="BM1495">
        <v>1</v>
      </c>
      <c r="BN1495">
        <v>0</v>
      </c>
      <c r="BO1495">
        <v>0</v>
      </c>
      <c r="BP1495">
        <v>0</v>
      </c>
      <c r="BQ1495">
        <v>0</v>
      </c>
      <c r="BY1495">
        <v>1635</v>
      </c>
      <c r="CG1495" s="4">
        <v>1</v>
      </c>
      <c r="CH1495" s="4">
        <v>1</v>
      </c>
      <c r="CI1495" s="5">
        <v>0</v>
      </c>
      <c r="CJ1495" s="5">
        <v>0</v>
      </c>
      <c r="CK1495" s="5">
        <v>0</v>
      </c>
      <c r="CL1495" s="5">
        <v>0</v>
      </c>
    </row>
    <row r="1496" spans="1:90" hidden="1" x14ac:dyDescent="0.2">
      <c r="A1496" t="s">
        <v>2393</v>
      </c>
      <c r="B1496" t="s">
        <v>2275</v>
      </c>
      <c r="C1496" t="s">
        <v>147</v>
      </c>
      <c r="D1496">
        <v>3.5</v>
      </c>
      <c r="E1496" t="s">
        <v>317</v>
      </c>
      <c r="F1496" t="s">
        <v>325</v>
      </c>
      <c r="G1496" t="s">
        <v>326</v>
      </c>
      <c r="H1496" t="s">
        <v>2278</v>
      </c>
      <c r="I1496">
        <v>0.64263000000000003</v>
      </c>
      <c r="J1496">
        <v>0.13556000000000001</v>
      </c>
      <c r="K1496">
        <v>0.95335999999999999</v>
      </c>
      <c r="L1496">
        <v>2017.1</v>
      </c>
      <c r="M1496">
        <v>6.8381999999999996</v>
      </c>
      <c r="N1496">
        <v>52.828000000000003</v>
      </c>
      <c r="O1496">
        <v>6.4962999999999997</v>
      </c>
      <c r="P1496">
        <v>2007.7</v>
      </c>
      <c r="Q1496">
        <v>-1899.4</v>
      </c>
      <c r="R1496">
        <v>0.82655999999999996</v>
      </c>
      <c r="S1496">
        <v>0.81386999999999998</v>
      </c>
      <c r="T1496">
        <v>7.6512000000000002</v>
      </c>
      <c r="U1496">
        <v>3.1890999999999998</v>
      </c>
      <c r="V1496">
        <v>0.71231</v>
      </c>
      <c r="W1496">
        <v>0.69860999999999995</v>
      </c>
      <c r="X1496">
        <v>9.8542000000000005</v>
      </c>
      <c r="Y1496">
        <v>4.7552000000000003</v>
      </c>
      <c r="Z1496">
        <v>0.45417999999999997</v>
      </c>
      <c r="AA1496">
        <v>0.42819000000000002</v>
      </c>
      <c r="AB1496">
        <v>13.573</v>
      </c>
      <c r="AC1496">
        <v>9.7515000000000001</v>
      </c>
      <c r="AD1496">
        <v>45</v>
      </c>
      <c r="AE1496">
        <v>26</v>
      </c>
      <c r="AF1496">
        <v>1.5333000000000001</v>
      </c>
      <c r="AG1496">
        <v>1.8929999999999999E-2</v>
      </c>
      <c r="AH1496">
        <v>1.5144</v>
      </c>
      <c r="AI1496">
        <v>29</v>
      </c>
      <c r="AJ1496">
        <v>2</v>
      </c>
      <c r="AK1496">
        <v>28</v>
      </c>
      <c r="AL1496">
        <v>0</v>
      </c>
      <c r="AM1496">
        <v>0</v>
      </c>
      <c r="AN1496">
        <v>1</v>
      </c>
      <c r="AO1496">
        <v>0.90925</v>
      </c>
      <c r="AP1496">
        <v>0</v>
      </c>
      <c r="AQ1496">
        <v>1</v>
      </c>
      <c r="AR1496" t="s">
        <v>95</v>
      </c>
      <c r="AS1496" t="s">
        <v>95</v>
      </c>
      <c r="AT1496" t="s">
        <v>95</v>
      </c>
      <c r="AU1496" t="s">
        <v>94</v>
      </c>
      <c r="AV1496" t="s">
        <v>95</v>
      </c>
      <c r="AW1496" t="s">
        <v>94</v>
      </c>
      <c r="AX1496" t="s">
        <v>95</v>
      </c>
      <c r="AY1496" t="s">
        <v>95</v>
      </c>
      <c r="AZ1496" t="s">
        <v>95</v>
      </c>
      <c r="BA1496" t="s">
        <v>94</v>
      </c>
      <c r="BB1496" t="s">
        <v>94</v>
      </c>
      <c r="BC1496" t="s">
        <v>94</v>
      </c>
      <c r="BD1496" t="s">
        <v>94</v>
      </c>
      <c r="BI1496">
        <v>0</v>
      </c>
      <c r="BJ1496" t="s">
        <v>132</v>
      </c>
      <c r="BK1496" t="s">
        <v>133</v>
      </c>
      <c r="BL1496">
        <v>1</v>
      </c>
      <c r="BM1496">
        <v>1</v>
      </c>
      <c r="BN1496">
        <v>0</v>
      </c>
      <c r="BO1496">
        <v>0</v>
      </c>
      <c r="BP1496">
        <v>0</v>
      </c>
      <c r="BQ1496">
        <v>0</v>
      </c>
      <c r="BY1496">
        <v>1636</v>
      </c>
      <c r="CG1496" s="4">
        <v>1</v>
      </c>
      <c r="CH1496" s="4">
        <v>1</v>
      </c>
      <c r="CI1496" s="5">
        <v>0</v>
      </c>
      <c r="CJ1496" s="5">
        <v>0</v>
      </c>
      <c r="CK1496" s="5">
        <v>0</v>
      </c>
      <c r="CL1496" s="5">
        <v>0</v>
      </c>
    </row>
    <row r="1497" spans="1:90" hidden="1" x14ac:dyDescent="0.2">
      <c r="A1497" t="s">
        <v>2394</v>
      </c>
      <c r="B1497" t="s">
        <v>2275</v>
      </c>
      <c r="C1497" t="s">
        <v>147</v>
      </c>
      <c r="D1497">
        <v>3.5</v>
      </c>
      <c r="E1497" t="s">
        <v>317</v>
      </c>
      <c r="F1497" t="s">
        <v>328</v>
      </c>
      <c r="G1497" t="s">
        <v>329</v>
      </c>
      <c r="H1497" t="s">
        <v>2278</v>
      </c>
      <c r="I1497">
        <v>0.14104</v>
      </c>
      <c r="J1497">
        <v>9.6776000000000001E-2</v>
      </c>
      <c r="K1497">
        <v>3.5158</v>
      </c>
      <c r="L1497">
        <v>2022.6</v>
      </c>
      <c r="M1497">
        <v>31.158000000000001</v>
      </c>
      <c r="N1497">
        <v>319.17</v>
      </c>
      <c r="O1497">
        <v>0.23774000000000001</v>
      </c>
      <c r="P1497">
        <v>1955.2</v>
      </c>
      <c r="Q1497">
        <v>-6996.6</v>
      </c>
      <c r="R1497">
        <v>0.41415000000000002</v>
      </c>
      <c r="S1497">
        <v>0.37128</v>
      </c>
      <c r="T1497">
        <v>60.234999999999999</v>
      </c>
      <c r="U1497">
        <v>31.550999999999998</v>
      </c>
      <c r="V1497">
        <v>0.40901999999999999</v>
      </c>
      <c r="W1497">
        <v>0.38086999999999999</v>
      </c>
      <c r="X1497">
        <v>60.499000000000002</v>
      </c>
      <c r="Y1497">
        <v>33.637999999999998</v>
      </c>
      <c r="Z1497">
        <v>0.33663999999999999</v>
      </c>
      <c r="AA1497">
        <v>0.30504999999999999</v>
      </c>
      <c r="AB1497">
        <v>64.096999999999994</v>
      </c>
      <c r="AC1497">
        <v>44.781999999999996</v>
      </c>
      <c r="AD1497">
        <v>45</v>
      </c>
      <c r="AE1497">
        <v>25</v>
      </c>
      <c r="AF1497">
        <v>0.97763</v>
      </c>
      <c r="AG1497">
        <v>5.0707E-3</v>
      </c>
      <c r="AH1497">
        <v>0.97255999999999998</v>
      </c>
      <c r="AI1497">
        <v>27</v>
      </c>
      <c r="AJ1497">
        <v>2</v>
      </c>
      <c r="AK1497">
        <v>16</v>
      </c>
      <c r="AL1497">
        <v>0</v>
      </c>
      <c r="AM1497">
        <v>1</v>
      </c>
      <c r="AN1497">
        <v>1</v>
      </c>
      <c r="AO1497">
        <v>0.54551000000000005</v>
      </c>
      <c r="AP1497">
        <v>0</v>
      </c>
      <c r="AQ1497">
        <v>0</v>
      </c>
      <c r="AR1497" t="s">
        <v>94</v>
      </c>
      <c r="AS1497" t="s">
        <v>95</v>
      </c>
      <c r="AT1497" t="s">
        <v>95</v>
      </c>
      <c r="AU1497" t="s">
        <v>94</v>
      </c>
      <c r="AV1497" t="s">
        <v>94</v>
      </c>
      <c r="AW1497" t="s">
        <v>94</v>
      </c>
      <c r="AX1497" t="s">
        <v>94</v>
      </c>
      <c r="AY1497" t="s">
        <v>95</v>
      </c>
      <c r="AZ1497" t="s">
        <v>95</v>
      </c>
      <c r="BA1497" t="s">
        <v>94</v>
      </c>
      <c r="BB1497" t="s">
        <v>94</v>
      </c>
      <c r="BC1497" t="s">
        <v>94</v>
      </c>
      <c r="BD1497" t="s">
        <v>94</v>
      </c>
      <c r="BI1497">
        <v>0</v>
      </c>
      <c r="BJ1497" t="s">
        <v>132</v>
      </c>
      <c r="BK1497" t="s">
        <v>133</v>
      </c>
      <c r="BL1497">
        <v>1</v>
      </c>
      <c r="BM1497">
        <v>1</v>
      </c>
      <c r="BN1497">
        <v>0</v>
      </c>
      <c r="BO1497">
        <v>0</v>
      </c>
      <c r="BP1497">
        <v>0</v>
      </c>
      <c r="BQ1497">
        <v>0</v>
      </c>
      <c r="BY1497">
        <v>1637</v>
      </c>
      <c r="CG1497" s="4">
        <v>1</v>
      </c>
      <c r="CH1497" s="4">
        <v>1</v>
      </c>
      <c r="CI1497" s="5">
        <v>0</v>
      </c>
      <c r="CJ1497" s="5">
        <v>0</v>
      </c>
      <c r="CK1497" s="5">
        <v>0</v>
      </c>
      <c r="CL1497" s="5">
        <v>0</v>
      </c>
    </row>
    <row r="1498" spans="1:90" hidden="1" x14ac:dyDescent="0.2">
      <c r="A1498" t="s">
        <v>2395</v>
      </c>
      <c r="B1498" t="s">
        <v>2275</v>
      </c>
      <c r="C1498" t="s">
        <v>147</v>
      </c>
      <c r="D1498">
        <v>3.5</v>
      </c>
      <c r="E1498" t="s">
        <v>317</v>
      </c>
      <c r="F1498" t="s">
        <v>331</v>
      </c>
      <c r="G1498" t="s">
        <v>329</v>
      </c>
      <c r="H1498" t="s">
        <v>2278</v>
      </c>
      <c r="I1498">
        <v>0.72048999999999996</v>
      </c>
      <c r="J1498">
        <v>8.4562999999999999E-2</v>
      </c>
      <c r="K1498">
        <v>12.936</v>
      </c>
      <c r="L1498">
        <v>2014.6</v>
      </c>
      <c r="M1498">
        <v>6.0991999999999997</v>
      </c>
      <c r="N1498">
        <v>575.09</v>
      </c>
      <c r="O1498">
        <v>7.7317999999999998E-2</v>
      </c>
      <c r="P1498">
        <v>1917.7</v>
      </c>
      <c r="Q1498">
        <v>-25746</v>
      </c>
      <c r="R1498">
        <v>0.38077</v>
      </c>
      <c r="S1498">
        <v>0.33545999999999998</v>
      </c>
      <c r="T1498">
        <v>254.83</v>
      </c>
      <c r="U1498">
        <v>127.03</v>
      </c>
      <c r="V1498">
        <v>0.30375999999999997</v>
      </c>
      <c r="W1498">
        <v>0.27061000000000002</v>
      </c>
      <c r="X1498">
        <v>270.22000000000003</v>
      </c>
      <c r="Y1498">
        <v>145.4</v>
      </c>
      <c r="Z1498">
        <v>0.26912999999999998</v>
      </c>
      <c r="AA1498">
        <v>0.23432</v>
      </c>
      <c r="AB1498">
        <v>276.86</v>
      </c>
      <c r="AC1498">
        <v>163.02000000000001</v>
      </c>
      <c r="AD1498">
        <v>45</v>
      </c>
      <c r="AE1498">
        <v>29</v>
      </c>
      <c r="AF1498">
        <v>2.8715000000000002</v>
      </c>
      <c r="AG1498">
        <v>2.6083E-3</v>
      </c>
      <c r="AH1498">
        <v>2.8689</v>
      </c>
      <c r="AI1498">
        <v>33</v>
      </c>
      <c r="AJ1498">
        <v>5</v>
      </c>
      <c r="AK1498">
        <v>32</v>
      </c>
      <c r="AL1498">
        <v>1</v>
      </c>
      <c r="AM1498">
        <v>0</v>
      </c>
      <c r="AN1498">
        <v>1</v>
      </c>
      <c r="AO1498">
        <v>0.60335000000000005</v>
      </c>
      <c r="AP1498">
        <v>0</v>
      </c>
      <c r="AQ1498">
        <v>0</v>
      </c>
      <c r="AR1498" t="s">
        <v>94</v>
      </c>
      <c r="AS1498" t="s">
        <v>95</v>
      </c>
      <c r="AT1498" t="s">
        <v>95</v>
      </c>
      <c r="AU1498" t="s">
        <v>94</v>
      </c>
      <c r="AV1498" t="s">
        <v>94</v>
      </c>
      <c r="AW1498" t="s">
        <v>94</v>
      </c>
      <c r="AX1498" t="s">
        <v>94</v>
      </c>
      <c r="AY1498" t="s">
        <v>95</v>
      </c>
      <c r="AZ1498" t="s">
        <v>94</v>
      </c>
      <c r="BA1498" t="s">
        <v>94</v>
      </c>
      <c r="BB1498" t="s">
        <v>94</v>
      </c>
      <c r="BC1498" t="s">
        <v>94</v>
      </c>
      <c r="BD1498" t="s">
        <v>94</v>
      </c>
      <c r="BI1498">
        <v>0</v>
      </c>
      <c r="BJ1498" t="s">
        <v>132</v>
      </c>
      <c r="BK1498" t="s">
        <v>133</v>
      </c>
      <c r="BL1498">
        <v>1</v>
      </c>
      <c r="BM1498">
        <v>1</v>
      </c>
      <c r="BN1498">
        <v>0</v>
      </c>
      <c r="BO1498">
        <v>0</v>
      </c>
      <c r="BP1498">
        <v>0</v>
      </c>
      <c r="BQ1498">
        <v>0</v>
      </c>
      <c r="BY1498">
        <v>1638</v>
      </c>
      <c r="CG1498" s="4">
        <v>1</v>
      </c>
      <c r="CH1498" s="4">
        <v>1</v>
      </c>
      <c r="CI1498" s="5">
        <v>0</v>
      </c>
      <c r="CJ1498" s="5">
        <v>0</v>
      </c>
      <c r="CK1498" s="5">
        <v>0</v>
      </c>
      <c r="CL1498" s="5">
        <v>0</v>
      </c>
    </row>
    <row r="1499" spans="1:90" hidden="1" x14ac:dyDescent="0.2">
      <c r="A1499" t="s">
        <v>2396</v>
      </c>
      <c r="B1499" t="s">
        <v>2275</v>
      </c>
      <c r="C1499" t="s">
        <v>147</v>
      </c>
      <c r="D1499">
        <v>3.5</v>
      </c>
      <c r="E1499" t="s">
        <v>317</v>
      </c>
      <c r="F1499" t="s">
        <v>333</v>
      </c>
      <c r="G1499" t="s">
        <v>326</v>
      </c>
      <c r="H1499" t="s">
        <v>2278</v>
      </c>
      <c r="I1499">
        <v>0.60099000000000002</v>
      </c>
      <c r="J1499">
        <v>0.13419</v>
      </c>
      <c r="K1499">
        <v>1.28</v>
      </c>
      <c r="L1499">
        <v>2017.1</v>
      </c>
      <c r="M1499">
        <v>7.3120000000000003</v>
      </c>
      <c r="N1499">
        <v>70.881</v>
      </c>
      <c r="O1499">
        <v>2.6440000000000001</v>
      </c>
      <c r="P1499">
        <v>1998.7</v>
      </c>
      <c r="Q1499">
        <v>-2549.6999999999998</v>
      </c>
      <c r="R1499">
        <v>0.85801000000000005</v>
      </c>
      <c r="S1499">
        <v>0.84762000000000004</v>
      </c>
      <c r="T1499">
        <v>8.9511000000000003</v>
      </c>
      <c r="U1499">
        <v>4.0625</v>
      </c>
      <c r="V1499">
        <v>0.75841000000000003</v>
      </c>
      <c r="W1499">
        <v>0.74690999999999996</v>
      </c>
      <c r="X1499">
        <v>11.676</v>
      </c>
      <c r="Y1499">
        <v>5.5430000000000001</v>
      </c>
      <c r="Z1499">
        <v>0.48970999999999998</v>
      </c>
      <c r="AA1499">
        <v>0.46540999999999999</v>
      </c>
      <c r="AB1499">
        <v>16.969000000000001</v>
      </c>
      <c r="AC1499">
        <v>12.513</v>
      </c>
      <c r="AD1499">
        <v>45</v>
      </c>
      <c r="AE1499">
        <v>29</v>
      </c>
      <c r="AF1499">
        <v>1.3967000000000001</v>
      </c>
      <c r="AG1499">
        <v>1.4108000000000001E-2</v>
      </c>
      <c r="AH1499">
        <v>1.3826000000000001</v>
      </c>
      <c r="AI1499">
        <v>33</v>
      </c>
      <c r="AJ1499">
        <v>2</v>
      </c>
      <c r="AK1499">
        <v>32</v>
      </c>
      <c r="AL1499">
        <v>0</v>
      </c>
      <c r="AM1499">
        <v>0</v>
      </c>
      <c r="AN1499">
        <v>1</v>
      </c>
      <c r="AO1499">
        <v>0.92247999999999997</v>
      </c>
      <c r="AP1499">
        <v>0</v>
      </c>
      <c r="AQ1499">
        <v>1</v>
      </c>
      <c r="AR1499" t="s">
        <v>95</v>
      </c>
      <c r="AS1499" t="s">
        <v>95</v>
      </c>
      <c r="AT1499" t="s">
        <v>95</v>
      </c>
      <c r="AU1499" t="s">
        <v>95</v>
      </c>
      <c r="AV1499" t="s">
        <v>95</v>
      </c>
      <c r="AW1499" t="s">
        <v>95</v>
      </c>
      <c r="AX1499" t="s">
        <v>95</v>
      </c>
      <c r="AY1499" t="s">
        <v>95</v>
      </c>
      <c r="AZ1499" t="s">
        <v>95</v>
      </c>
      <c r="BA1499" t="s">
        <v>95</v>
      </c>
      <c r="BB1499" t="s">
        <v>95</v>
      </c>
      <c r="BC1499" t="s">
        <v>95</v>
      </c>
      <c r="BD1499" t="s">
        <v>95</v>
      </c>
      <c r="BI1499">
        <v>0</v>
      </c>
      <c r="BJ1499" t="s">
        <v>132</v>
      </c>
      <c r="BK1499" t="s">
        <v>133</v>
      </c>
      <c r="BL1499">
        <v>1</v>
      </c>
      <c r="BM1499">
        <v>1</v>
      </c>
      <c r="BN1499">
        <v>0</v>
      </c>
      <c r="BO1499">
        <v>0</v>
      </c>
      <c r="BP1499">
        <v>0</v>
      </c>
      <c r="BQ1499">
        <v>0</v>
      </c>
      <c r="BY1499">
        <v>1639</v>
      </c>
      <c r="CG1499" s="4">
        <v>1</v>
      </c>
      <c r="CH1499" s="4">
        <v>1</v>
      </c>
      <c r="CI1499" s="5">
        <v>0</v>
      </c>
      <c r="CJ1499" s="5">
        <v>0</v>
      </c>
      <c r="CK1499" s="5">
        <v>0</v>
      </c>
      <c r="CL1499" s="5">
        <v>0</v>
      </c>
    </row>
    <row r="1500" spans="1:90" hidden="1" x14ac:dyDescent="0.2">
      <c r="A1500" t="s">
        <v>2397</v>
      </c>
      <c r="B1500" t="s">
        <v>2275</v>
      </c>
      <c r="C1500" t="s">
        <v>147</v>
      </c>
      <c r="D1500">
        <v>3.5</v>
      </c>
      <c r="E1500" t="s">
        <v>317</v>
      </c>
      <c r="F1500" t="s">
        <v>335</v>
      </c>
      <c r="G1500" t="s">
        <v>336</v>
      </c>
      <c r="H1500" t="s">
        <v>2278</v>
      </c>
      <c r="I1500">
        <v>0.12189</v>
      </c>
      <c r="J1500">
        <v>0.11597</v>
      </c>
      <c r="K1500">
        <v>70.331000000000003</v>
      </c>
      <c r="L1500">
        <v>2041.8</v>
      </c>
      <c r="M1500">
        <v>36.054000000000002</v>
      </c>
      <c r="N1500">
        <v>39257</v>
      </c>
      <c r="O1500">
        <v>1.671E-3</v>
      </c>
      <c r="P1500">
        <v>1897.2</v>
      </c>
      <c r="Q1500" s="1">
        <v>-139990</v>
      </c>
      <c r="R1500">
        <v>0.99902999999999997</v>
      </c>
      <c r="S1500">
        <v>0.99895999999999996</v>
      </c>
      <c r="T1500">
        <v>33.161999999999999</v>
      </c>
      <c r="U1500">
        <v>30.632000000000001</v>
      </c>
      <c r="V1500">
        <v>0.99890000000000001</v>
      </c>
      <c r="W1500">
        <v>0.99883999999999995</v>
      </c>
      <c r="X1500">
        <v>35.357999999999997</v>
      </c>
      <c r="Y1500">
        <v>31.199000000000002</v>
      </c>
      <c r="Z1500">
        <v>0.73724999999999996</v>
      </c>
      <c r="AA1500">
        <v>0.72474000000000005</v>
      </c>
      <c r="AB1500">
        <v>545.28</v>
      </c>
      <c r="AC1500">
        <v>446.43</v>
      </c>
      <c r="AD1500">
        <v>45</v>
      </c>
      <c r="AE1500">
        <v>42</v>
      </c>
      <c r="AF1500">
        <v>0.10222000000000001</v>
      </c>
      <c r="AG1500" s="1">
        <v>5.0946999999999999E-5</v>
      </c>
      <c r="AH1500">
        <v>0.10217</v>
      </c>
      <c r="AI1500">
        <v>42</v>
      </c>
      <c r="AJ1500">
        <v>0</v>
      </c>
      <c r="AK1500">
        <v>41</v>
      </c>
      <c r="AL1500">
        <v>0</v>
      </c>
      <c r="AM1500">
        <v>0</v>
      </c>
      <c r="AN1500">
        <v>0</v>
      </c>
      <c r="AO1500">
        <v>0.89427999999999996</v>
      </c>
      <c r="AP1500">
        <v>0</v>
      </c>
      <c r="AQ1500">
        <v>0</v>
      </c>
      <c r="AR1500" t="s">
        <v>95</v>
      </c>
      <c r="AS1500" t="s">
        <v>95</v>
      </c>
      <c r="AT1500" t="s">
        <v>95</v>
      </c>
      <c r="AU1500" t="s">
        <v>95</v>
      </c>
      <c r="AV1500" t="s">
        <v>95</v>
      </c>
      <c r="AW1500" t="s">
        <v>95</v>
      </c>
      <c r="AX1500" t="s">
        <v>95</v>
      </c>
      <c r="AY1500" t="s">
        <v>94</v>
      </c>
      <c r="AZ1500" t="s">
        <v>95</v>
      </c>
      <c r="BA1500" t="s">
        <v>94</v>
      </c>
      <c r="BB1500" t="s">
        <v>95</v>
      </c>
      <c r="BC1500" t="s">
        <v>94</v>
      </c>
      <c r="BD1500" t="s">
        <v>95</v>
      </c>
      <c r="BH1500" t="s">
        <v>389</v>
      </c>
      <c r="BI1500">
        <v>1</v>
      </c>
      <c r="BJ1500" t="s">
        <v>97</v>
      </c>
      <c r="BK1500" t="s">
        <v>337</v>
      </c>
      <c r="BL1500">
        <v>0</v>
      </c>
      <c r="BM1500">
        <v>0</v>
      </c>
      <c r="BN1500">
        <v>0</v>
      </c>
      <c r="BO1500">
        <v>0</v>
      </c>
      <c r="BP1500">
        <v>0</v>
      </c>
      <c r="BQ1500">
        <v>0</v>
      </c>
      <c r="BY1500">
        <v>1640</v>
      </c>
      <c r="CG1500" s="4">
        <v>0</v>
      </c>
      <c r="CH1500" s="4">
        <v>0</v>
      </c>
      <c r="CI1500" s="5">
        <v>0</v>
      </c>
      <c r="CJ1500" s="5">
        <v>0</v>
      </c>
      <c r="CK1500" s="5">
        <v>0</v>
      </c>
      <c r="CL1500" s="5">
        <v>0</v>
      </c>
    </row>
    <row r="1501" spans="1:90" hidden="1" x14ac:dyDescent="0.2">
      <c r="A1501" t="s">
        <v>2398</v>
      </c>
      <c r="B1501" t="s">
        <v>2275</v>
      </c>
      <c r="C1501" t="s">
        <v>147</v>
      </c>
      <c r="D1501">
        <v>3.5</v>
      </c>
      <c r="E1501" t="s">
        <v>317</v>
      </c>
      <c r="F1501" t="s">
        <v>339</v>
      </c>
      <c r="G1501" t="s">
        <v>340</v>
      </c>
      <c r="H1501" t="s">
        <v>2278</v>
      </c>
      <c r="I1501">
        <v>0.11786000000000001</v>
      </c>
      <c r="J1501">
        <v>0.11405999999999999</v>
      </c>
      <c r="K1501">
        <v>6.9870999999999999</v>
      </c>
      <c r="L1501">
        <v>2045.5</v>
      </c>
      <c r="M1501">
        <v>37.286000000000001</v>
      </c>
      <c r="N1501">
        <v>5952.9</v>
      </c>
      <c r="O1501">
        <v>1.3698E-2</v>
      </c>
      <c r="P1501">
        <v>1932.9</v>
      </c>
      <c r="Q1501">
        <v>-13902</v>
      </c>
      <c r="R1501">
        <v>0.99224000000000001</v>
      </c>
      <c r="S1501">
        <v>0.99165999999999999</v>
      </c>
      <c r="T1501">
        <v>9.1038999999999994</v>
      </c>
      <c r="U1501">
        <v>6.3971999999999998</v>
      </c>
      <c r="V1501">
        <v>0.99217999999999995</v>
      </c>
      <c r="W1501">
        <v>0.99180000000000001</v>
      </c>
      <c r="X1501">
        <v>9.1363000000000003</v>
      </c>
      <c r="Y1501">
        <v>6.3449</v>
      </c>
      <c r="Z1501">
        <v>0.73726999999999998</v>
      </c>
      <c r="AA1501">
        <v>0.72445000000000004</v>
      </c>
      <c r="AB1501">
        <v>52.965000000000003</v>
      </c>
      <c r="AC1501">
        <v>43.1</v>
      </c>
      <c r="AD1501">
        <v>44</v>
      </c>
      <c r="AE1501">
        <v>41</v>
      </c>
      <c r="AF1501">
        <v>6.1818999999999999E-2</v>
      </c>
      <c r="AG1501">
        <v>3.3597E-4</v>
      </c>
      <c r="AH1501">
        <v>6.1483000000000003E-2</v>
      </c>
      <c r="AI1501">
        <v>41</v>
      </c>
      <c r="AJ1501">
        <v>0</v>
      </c>
      <c r="AK1501">
        <v>40</v>
      </c>
      <c r="AL1501">
        <v>0</v>
      </c>
      <c r="AM1501">
        <v>0</v>
      </c>
      <c r="AN1501">
        <v>0</v>
      </c>
      <c r="AO1501">
        <v>0.90659000000000001</v>
      </c>
      <c r="AP1501">
        <v>0</v>
      </c>
      <c r="AQ1501">
        <v>0</v>
      </c>
      <c r="AR1501" t="s">
        <v>95</v>
      </c>
      <c r="AS1501" t="s">
        <v>95</v>
      </c>
      <c r="AT1501" t="s">
        <v>95</v>
      </c>
      <c r="AU1501" t="s">
        <v>95</v>
      </c>
      <c r="AV1501" t="s">
        <v>95</v>
      </c>
      <c r="AW1501" t="s">
        <v>95</v>
      </c>
      <c r="AX1501" t="s">
        <v>95</v>
      </c>
      <c r="AY1501" t="s">
        <v>94</v>
      </c>
      <c r="AZ1501" t="s">
        <v>95</v>
      </c>
      <c r="BA1501" t="s">
        <v>94</v>
      </c>
      <c r="BB1501" t="s">
        <v>95</v>
      </c>
      <c r="BC1501" t="s">
        <v>95</v>
      </c>
      <c r="BD1501" t="s">
        <v>95</v>
      </c>
      <c r="BH1501" t="s">
        <v>341</v>
      </c>
      <c r="BI1501">
        <v>1</v>
      </c>
      <c r="BJ1501" t="s">
        <v>97</v>
      </c>
      <c r="BK1501" t="s">
        <v>138</v>
      </c>
      <c r="BL1501">
        <v>0</v>
      </c>
      <c r="BM1501">
        <v>0</v>
      </c>
      <c r="BN1501">
        <v>0</v>
      </c>
      <c r="BO1501">
        <v>0</v>
      </c>
      <c r="BP1501">
        <v>0</v>
      </c>
      <c r="BQ1501">
        <v>0</v>
      </c>
      <c r="BY1501">
        <v>1641</v>
      </c>
      <c r="CG1501" s="4">
        <v>0</v>
      </c>
      <c r="CH1501" s="4">
        <v>0</v>
      </c>
      <c r="CI1501" s="5">
        <v>0</v>
      </c>
      <c r="CJ1501" s="5">
        <v>0</v>
      </c>
      <c r="CK1501" s="5">
        <v>0</v>
      </c>
      <c r="CL1501" s="5">
        <v>0</v>
      </c>
    </row>
    <row r="1502" spans="1:90" hidden="1" x14ac:dyDescent="0.2">
      <c r="A1502" t="s">
        <v>2399</v>
      </c>
      <c r="B1502" t="s">
        <v>2275</v>
      </c>
      <c r="C1502" t="s">
        <v>147</v>
      </c>
      <c r="D1502">
        <v>3.5</v>
      </c>
      <c r="E1502" t="s">
        <v>317</v>
      </c>
      <c r="F1502" t="s">
        <v>343</v>
      </c>
      <c r="G1502" t="s">
        <v>344</v>
      </c>
      <c r="H1502" t="s">
        <v>2278</v>
      </c>
      <c r="I1502">
        <v>0.13322000000000001</v>
      </c>
      <c r="J1502">
        <v>0.10725999999999999</v>
      </c>
      <c r="K1502">
        <v>7.3579999999999997</v>
      </c>
      <c r="L1502">
        <v>2027.9</v>
      </c>
      <c r="M1502">
        <v>32.985999999999997</v>
      </c>
      <c r="N1502">
        <v>1077.4000000000001</v>
      </c>
      <c r="O1502">
        <v>1.4891E-2</v>
      </c>
      <c r="P1502">
        <v>1928.5</v>
      </c>
      <c r="Q1502">
        <v>-14641</v>
      </c>
      <c r="R1502">
        <v>0.98907999999999996</v>
      </c>
      <c r="S1502">
        <v>0.98828000000000005</v>
      </c>
      <c r="T1502">
        <v>11.548</v>
      </c>
      <c r="U1502">
        <v>7.9457000000000004</v>
      </c>
      <c r="V1502">
        <v>0.98663000000000001</v>
      </c>
      <c r="W1502">
        <v>0.98599999999999999</v>
      </c>
      <c r="X1502">
        <v>12.773</v>
      </c>
      <c r="Y1502">
        <v>8.2288999999999994</v>
      </c>
      <c r="Z1502">
        <v>0.74805999999999995</v>
      </c>
      <c r="AA1502">
        <v>0.73606000000000005</v>
      </c>
      <c r="AB1502">
        <v>55.457000000000001</v>
      </c>
      <c r="AC1502">
        <v>46.128</v>
      </c>
      <c r="AD1502">
        <v>45</v>
      </c>
      <c r="AE1502">
        <v>42</v>
      </c>
      <c r="AF1502">
        <v>0.34155000000000002</v>
      </c>
      <c r="AG1502">
        <v>1.8563E-3</v>
      </c>
      <c r="AH1502">
        <v>0.3397</v>
      </c>
      <c r="AI1502">
        <v>42</v>
      </c>
      <c r="AJ1502">
        <v>1</v>
      </c>
      <c r="AK1502">
        <v>41</v>
      </c>
      <c r="AL1502">
        <v>0</v>
      </c>
      <c r="AM1502">
        <v>0</v>
      </c>
      <c r="AN1502">
        <v>0</v>
      </c>
      <c r="AO1502">
        <v>0.92052999999999996</v>
      </c>
      <c r="AP1502">
        <v>0</v>
      </c>
      <c r="AQ1502">
        <v>0</v>
      </c>
      <c r="AR1502" t="s">
        <v>95</v>
      </c>
      <c r="AS1502" t="s">
        <v>95</v>
      </c>
      <c r="AT1502" t="s">
        <v>95</v>
      </c>
      <c r="AU1502" t="s">
        <v>95</v>
      </c>
      <c r="AV1502" t="s">
        <v>95</v>
      </c>
      <c r="AW1502" t="s">
        <v>95</v>
      </c>
      <c r="AX1502" t="s">
        <v>95</v>
      </c>
      <c r="AY1502" t="s">
        <v>95</v>
      </c>
      <c r="AZ1502" t="s">
        <v>95</v>
      </c>
      <c r="BA1502" t="s">
        <v>95</v>
      </c>
      <c r="BB1502" t="s">
        <v>95</v>
      </c>
      <c r="BC1502" t="s">
        <v>95</v>
      </c>
      <c r="BD1502" t="s">
        <v>95</v>
      </c>
      <c r="BH1502" t="s">
        <v>345</v>
      </c>
      <c r="BI1502">
        <v>1</v>
      </c>
      <c r="BJ1502" t="s">
        <v>97</v>
      </c>
      <c r="BK1502" t="s">
        <v>180</v>
      </c>
      <c r="BL1502">
        <v>0</v>
      </c>
      <c r="BM1502">
        <v>0</v>
      </c>
      <c r="BN1502">
        <v>0</v>
      </c>
      <c r="BO1502">
        <v>0</v>
      </c>
      <c r="BP1502">
        <v>0</v>
      </c>
      <c r="BQ1502">
        <v>0</v>
      </c>
      <c r="BY1502">
        <v>1642</v>
      </c>
      <c r="CG1502" s="4">
        <v>0</v>
      </c>
      <c r="CH1502" s="4">
        <v>0</v>
      </c>
      <c r="CI1502" s="5">
        <v>0</v>
      </c>
      <c r="CJ1502" s="5">
        <v>0</v>
      </c>
      <c r="CK1502" s="5">
        <v>0</v>
      </c>
      <c r="CL1502" s="5">
        <v>0</v>
      </c>
    </row>
    <row r="1503" spans="1:90" hidden="1" x14ac:dyDescent="0.2">
      <c r="A1503" t="s">
        <v>2400</v>
      </c>
      <c r="B1503" t="s">
        <v>2275</v>
      </c>
      <c r="C1503" t="s">
        <v>147</v>
      </c>
      <c r="D1503">
        <v>3.5</v>
      </c>
      <c r="E1503" t="s">
        <v>317</v>
      </c>
      <c r="F1503" t="s">
        <v>347</v>
      </c>
      <c r="G1503" t="s">
        <v>348</v>
      </c>
      <c r="H1503" t="s">
        <v>2278</v>
      </c>
      <c r="I1503">
        <v>0.16314000000000001</v>
      </c>
      <c r="J1503">
        <v>0.16314000000000001</v>
      </c>
      <c r="K1503">
        <v>0.65976000000000001</v>
      </c>
      <c r="L1503">
        <v>2089.6</v>
      </c>
      <c r="M1503">
        <v>26.937000000000001</v>
      </c>
      <c r="N1503" s="1">
        <v>3545500</v>
      </c>
      <c r="O1503">
        <v>7.5213000000000001</v>
      </c>
      <c r="P1503">
        <v>2009.5</v>
      </c>
      <c r="Q1503">
        <v>-1312.1</v>
      </c>
      <c r="R1503">
        <v>0.89346000000000003</v>
      </c>
      <c r="S1503">
        <v>0.88482000000000005</v>
      </c>
      <c r="T1503">
        <v>3.4156</v>
      </c>
      <c r="U1503">
        <v>2.4426000000000001</v>
      </c>
      <c r="V1503">
        <v>0.89346000000000003</v>
      </c>
      <c r="W1503">
        <v>0.88785000000000003</v>
      </c>
      <c r="X1503">
        <v>3.4156</v>
      </c>
      <c r="Y1503">
        <v>2.4426000000000001</v>
      </c>
      <c r="Z1503">
        <v>0.55649000000000004</v>
      </c>
      <c r="AA1503">
        <v>0.53315000000000001</v>
      </c>
      <c r="AB1503">
        <v>6.9690000000000003</v>
      </c>
      <c r="AC1503">
        <v>4.6471</v>
      </c>
      <c r="AD1503">
        <v>41</v>
      </c>
      <c r="AE1503">
        <v>34</v>
      </c>
      <c r="AF1503" s="1">
        <v>1.4666E-5</v>
      </c>
      <c r="AG1503" s="1">
        <v>2.8205000000000001E-7</v>
      </c>
      <c r="AH1503" s="1">
        <v>1.4384E-5</v>
      </c>
      <c r="AI1503">
        <v>38</v>
      </c>
      <c r="AJ1503">
        <v>0</v>
      </c>
      <c r="AK1503">
        <v>34</v>
      </c>
      <c r="AL1503">
        <v>0</v>
      </c>
      <c r="AM1503">
        <v>0</v>
      </c>
      <c r="AN1503">
        <v>1</v>
      </c>
      <c r="AO1503">
        <v>0.70293000000000005</v>
      </c>
      <c r="AP1503">
        <v>0</v>
      </c>
      <c r="AQ1503">
        <v>1</v>
      </c>
      <c r="AR1503" t="s">
        <v>95</v>
      </c>
      <c r="AS1503" t="s">
        <v>95</v>
      </c>
      <c r="AT1503" t="s">
        <v>95</v>
      </c>
      <c r="AU1503" t="s">
        <v>94</v>
      </c>
      <c r="AV1503" t="s">
        <v>95</v>
      </c>
      <c r="AW1503" t="s">
        <v>94</v>
      </c>
      <c r="AX1503" t="s">
        <v>95</v>
      </c>
      <c r="AY1503" t="s">
        <v>94</v>
      </c>
      <c r="AZ1503" t="s">
        <v>95</v>
      </c>
      <c r="BA1503" t="s">
        <v>94</v>
      </c>
      <c r="BB1503" t="s">
        <v>94</v>
      </c>
      <c r="BC1503" t="s">
        <v>94</v>
      </c>
      <c r="BD1503" t="s">
        <v>94</v>
      </c>
      <c r="BH1503" t="s">
        <v>341</v>
      </c>
      <c r="BI1503">
        <v>1</v>
      </c>
      <c r="BJ1503" t="s">
        <v>97</v>
      </c>
      <c r="BK1503" t="s">
        <v>138</v>
      </c>
      <c r="BL1503">
        <v>0</v>
      </c>
      <c r="BM1503">
        <v>0</v>
      </c>
      <c r="BN1503">
        <v>0</v>
      </c>
      <c r="BO1503">
        <v>0</v>
      </c>
      <c r="BP1503">
        <v>0</v>
      </c>
      <c r="BQ1503">
        <v>0</v>
      </c>
      <c r="BY1503">
        <v>1643</v>
      </c>
      <c r="CG1503" s="4">
        <v>0</v>
      </c>
      <c r="CH1503" s="4">
        <v>0</v>
      </c>
      <c r="CI1503" s="5">
        <v>0</v>
      </c>
      <c r="CJ1503" s="5">
        <v>0</v>
      </c>
      <c r="CK1503" s="5">
        <v>0</v>
      </c>
      <c r="CL1503" s="5">
        <v>0</v>
      </c>
    </row>
    <row r="1504" spans="1:90" hidden="1" x14ac:dyDescent="0.2">
      <c r="A1504" t="s">
        <v>2401</v>
      </c>
      <c r="B1504" t="s">
        <v>2275</v>
      </c>
      <c r="C1504" t="s">
        <v>147</v>
      </c>
      <c r="D1504">
        <v>3.5</v>
      </c>
      <c r="E1504" t="s">
        <v>317</v>
      </c>
      <c r="F1504" t="s">
        <v>350</v>
      </c>
      <c r="G1504" t="s">
        <v>351</v>
      </c>
      <c r="H1504" t="s">
        <v>2278</v>
      </c>
      <c r="I1504">
        <v>0.36352000000000001</v>
      </c>
      <c r="J1504">
        <v>0.21446999999999999</v>
      </c>
      <c r="K1504">
        <v>5.6265999999999998</v>
      </c>
      <c r="L1504">
        <v>2021.7</v>
      </c>
      <c r="M1504">
        <v>12.087999999999999</v>
      </c>
      <c r="N1504">
        <v>626.85</v>
      </c>
      <c r="O1504">
        <v>2.0633000000000001E-3</v>
      </c>
      <c r="P1504">
        <v>1966.5</v>
      </c>
      <c r="Q1504">
        <v>-11212</v>
      </c>
      <c r="R1504">
        <v>0.99578</v>
      </c>
      <c r="S1504">
        <v>0.99546999999999997</v>
      </c>
      <c r="T1504">
        <v>6.9058999999999999</v>
      </c>
      <c r="U1504">
        <v>4.3002000000000002</v>
      </c>
      <c r="V1504">
        <v>0.98551999999999995</v>
      </c>
      <c r="W1504">
        <v>0.98482999999999998</v>
      </c>
      <c r="X1504">
        <v>12.797000000000001</v>
      </c>
      <c r="Y1504">
        <v>6.4048999999999996</v>
      </c>
      <c r="Z1504">
        <v>0.47215000000000001</v>
      </c>
      <c r="AA1504">
        <v>0.44701999999999997</v>
      </c>
      <c r="AB1504">
        <v>77.263999999999996</v>
      </c>
      <c r="AC1504">
        <v>58.475000000000001</v>
      </c>
      <c r="AD1504">
        <v>45</v>
      </c>
      <c r="AE1504">
        <v>29</v>
      </c>
      <c r="AF1504">
        <v>0.66522999999999999</v>
      </c>
      <c r="AG1504">
        <v>1.5953E-3</v>
      </c>
      <c r="AH1504">
        <v>0.66364000000000001</v>
      </c>
      <c r="AI1504">
        <v>29</v>
      </c>
      <c r="AJ1504">
        <v>0</v>
      </c>
      <c r="AK1504">
        <v>28</v>
      </c>
      <c r="AL1504">
        <v>0</v>
      </c>
      <c r="AM1504">
        <v>0</v>
      </c>
      <c r="AN1504">
        <v>0</v>
      </c>
      <c r="AO1504">
        <v>0.84740000000000004</v>
      </c>
      <c r="AP1504">
        <v>0</v>
      </c>
      <c r="AQ1504">
        <v>0</v>
      </c>
      <c r="AR1504" t="s">
        <v>95</v>
      </c>
      <c r="AS1504" t="s">
        <v>95</v>
      </c>
      <c r="AT1504" t="s">
        <v>95</v>
      </c>
      <c r="AU1504" t="s">
        <v>95</v>
      </c>
      <c r="AV1504" t="s">
        <v>95</v>
      </c>
      <c r="AW1504" t="s">
        <v>95</v>
      </c>
      <c r="AX1504" t="s">
        <v>95</v>
      </c>
      <c r="AY1504" t="s">
        <v>95</v>
      </c>
      <c r="AZ1504" t="s">
        <v>95</v>
      </c>
      <c r="BA1504" t="s">
        <v>95</v>
      </c>
      <c r="BB1504" t="s">
        <v>95</v>
      </c>
      <c r="BC1504" t="s">
        <v>95</v>
      </c>
      <c r="BD1504" t="s">
        <v>95</v>
      </c>
      <c r="BI1504">
        <v>0</v>
      </c>
      <c r="BJ1504" t="s">
        <v>137</v>
      </c>
      <c r="BK1504" t="s">
        <v>180</v>
      </c>
      <c r="BL1504">
        <v>1</v>
      </c>
      <c r="BM1504">
        <v>1</v>
      </c>
      <c r="BN1504">
        <v>0</v>
      </c>
      <c r="BO1504">
        <v>0</v>
      </c>
      <c r="BP1504">
        <v>0</v>
      </c>
      <c r="BQ1504">
        <v>0</v>
      </c>
      <c r="BY1504">
        <v>1644</v>
      </c>
      <c r="CG1504" s="4">
        <v>1</v>
      </c>
      <c r="CH1504" s="4">
        <v>1</v>
      </c>
      <c r="CI1504" s="5">
        <v>0</v>
      </c>
      <c r="CJ1504" s="5">
        <v>0</v>
      </c>
      <c r="CK1504" s="5">
        <v>0</v>
      </c>
      <c r="CL1504" s="5">
        <v>0</v>
      </c>
    </row>
    <row r="1505" spans="1:91" hidden="1" x14ac:dyDescent="0.2">
      <c r="A1505" t="s">
        <v>2402</v>
      </c>
      <c r="B1505" t="s">
        <v>2275</v>
      </c>
      <c r="C1505" t="s">
        <v>147</v>
      </c>
      <c r="D1505">
        <v>3.5</v>
      </c>
      <c r="E1505" t="s">
        <v>317</v>
      </c>
      <c r="F1505" t="s">
        <v>353</v>
      </c>
      <c r="G1505" t="s">
        <v>354</v>
      </c>
      <c r="H1505" t="s">
        <v>2278</v>
      </c>
      <c r="I1505">
        <v>0.28916999999999998</v>
      </c>
      <c r="J1505">
        <v>0.26778999999999997</v>
      </c>
      <c r="K1505">
        <v>0.93688000000000005</v>
      </c>
      <c r="L1505">
        <v>2028.1</v>
      </c>
      <c r="M1505">
        <v>15.196999999999999</v>
      </c>
      <c r="N1505">
        <v>562.20000000000005</v>
      </c>
      <c r="O1505">
        <v>5.0514000000000001</v>
      </c>
      <c r="P1505">
        <v>2011.6</v>
      </c>
      <c r="Q1505">
        <v>-1866.5</v>
      </c>
      <c r="R1505">
        <v>0.98977000000000004</v>
      </c>
      <c r="S1505">
        <v>0.98897999999999997</v>
      </c>
      <c r="T1505">
        <v>1.8049999999999999</v>
      </c>
      <c r="U1505">
        <v>0.94116999999999995</v>
      </c>
      <c r="V1505">
        <v>0.98955000000000004</v>
      </c>
      <c r="W1505">
        <v>0.98902999999999996</v>
      </c>
      <c r="X1505">
        <v>1.8241000000000001</v>
      </c>
      <c r="Y1505">
        <v>1.0019</v>
      </c>
      <c r="Z1505">
        <v>0.42442999999999997</v>
      </c>
      <c r="AA1505">
        <v>0.39565</v>
      </c>
      <c r="AB1505">
        <v>13.539</v>
      </c>
      <c r="AC1505">
        <v>9.4575999999999993</v>
      </c>
      <c r="AD1505">
        <v>43</v>
      </c>
      <c r="AE1505">
        <v>24</v>
      </c>
      <c r="AF1505">
        <v>0.14408000000000001</v>
      </c>
      <c r="AG1505">
        <v>1.7787E-3</v>
      </c>
      <c r="AH1505">
        <v>0.14230000000000001</v>
      </c>
      <c r="AI1505">
        <v>27</v>
      </c>
      <c r="AJ1505">
        <v>0</v>
      </c>
      <c r="AK1505">
        <v>26</v>
      </c>
      <c r="AL1505">
        <v>0</v>
      </c>
      <c r="AM1505">
        <v>0</v>
      </c>
      <c r="AN1505">
        <v>1</v>
      </c>
      <c r="AO1505">
        <v>0.76761999999999997</v>
      </c>
      <c r="AP1505">
        <v>0</v>
      </c>
      <c r="AQ1505">
        <v>1</v>
      </c>
      <c r="AR1505" t="s">
        <v>95</v>
      </c>
      <c r="AS1505" t="s">
        <v>95</v>
      </c>
      <c r="AT1505" t="s">
        <v>95</v>
      </c>
      <c r="AU1505" t="s">
        <v>94</v>
      </c>
      <c r="AV1505" t="s">
        <v>95</v>
      </c>
      <c r="AW1505" t="s">
        <v>94</v>
      </c>
      <c r="AX1505" t="s">
        <v>95</v>
      </c>
      <c r="AY1505" t="s">
        <v>94</v>
      </c>
      <c r="AZ1505" t="s">
        <v>95</v>
      </c>
      <c r="BA1505" t="s">
        <v>94</v>
      </c>
      <c r="BB1505" t="s">
        <v>94</v>
      </c>
      <c r="BC1505" t="s">
        <v>94</v>
      </c>
      <c r="BD1505" t="s">
        <v>94</v>
      </c>
      <c r="BH1505" t="s">
        <v>341</v>
      </c>
      <c r="BI1505">
        <v>1</v>
      </c>
      <c r="BJ1505" t="s">
        <v>97</v>
      </c>
      <c r="BK1505" t="s">
        <v>138</v>
      </c>
      <c r="BL1505">
        <v>0</v>
      </c>
      <c r="BM1505">
        <v>0</v>
      </c>
      <c r="BN1505">
        <v>0</v>
      </c>
      <c r="BO1505">
        <v>0</v>
      </c>
      <c r="BP1505">
        <v>0</v>
      </c>
      <c r="BQ1505">
        <v>0</v>
      </c>
      <c r="BY1505">
        <v>1645</v>
      </c>
      <c r="CG1505" s="4">
        <v>0</v>
      </c>
      <c r="CH1505" s="4">
        <v>0</v>
      </c>
      <c r="CI1505" s="5">
        <v>0</v>
      </c>
      <c r="CJ1505" s="5">
        <v>0</v>
      </c>
      <c r="CK1505" s="5">
        <v>0</v>
      </c>
      <c r="CL1505" s="5">
        <v>0</v>
      </c>
    </row>
    <row r="1506" spans="1:91" hidden="1" x14ac:dyDescent="0.2">
      <c r="A1506" t="s">
        <v>2403</v>
      </c>
      <c r="B1506" t="s">
        <v>2275</v>
      </c>
      <c r="C1506" t="s">
        <v>147</v>
      </c>
      <c r="D1506">
        <v>3.5</v>
      </c>
      <c r="E1506" t="s">
        <v>317</v>
      </c>
      <c r="F1506" t="s">
        <v>356</v>
      </c>
      <c r="G1506" t="s">
        <v>357</v>
      </c>
      <c r="H1506" t="s">
        <v>2278</v>
      </c>
      <c r="I1506">
        <v>0.13134000000000001</v>
      </c>
      <c r="J1506">
        <v>0.11946</v>
      </c>
      <c r="K1506">
        <v>34.445</v>
      </c>
      <c r="L1506">
        <v>2034.8</v>
      </c>
      <c r="M1506">
        <v>33.457000000000001</v>
      </c>
      <c r="N1506">
        <v>9934.2999999999993</v>
      </c>
      <c r="O1506">
        <v>5.4905000000000004E-4</v>
      </c>
      <c r="P1506">
        <v>1897.6</v>
      </c>
      <c r="Q1506">
        <v>-68584</v>
      </c>
      <c r="R1506">
        <v>0.97835000000000005</v>
      </c>
      <c r="S1506">
        <v>0.97677000000000003</v>
      </c>
      <c r="T1506">
        <v>77.521000000000001</v>
      </c>
      <c r="U1506">
        <v>59.814999999999998</v>
      </c>
      <c r="V1506">
        <v>0.9778</v>
      </c>
      <c r="W1506">
        <v>0.97674000000000005</v>
      </c>
      <c r="X1506">
        <v>78.507999999999996</v>
      </c>
      <c r="Y1506">
        <v>62.201000000000001</v>
      </c>
      <c r="Z1506">
        <v>0.72092000000000001</v>
      </c>
      <c r="AA1506">
        <v>0.70762999999999998</v>
      </c>
      <c r="AB1506">
        <v>278.33</v>
      </c>
      <c r="AC1506">
        <v>222.37</v>
      </c>
      <c r="AD1506">
        <v>45</v>
      </c>
      <c r="AE1506">
        <v>27</v>
      </c>
      <c r="AF1506">
        <v>0.19053</v>
      </c>
      <c r="AG1506">
        <v>5.0330999999999998E-4</v>
      </c>
      <c r="AH1506">
        <v>0.19001999999999999</v>
      </c>
      <c r="AI1506">
        <v>27</v>
      </c>
      <c r="AJ1506">
        <v>0</v>
      </c>
      <c r="AK1506">
        <v>26</v>
      </c>
      <c r="AL1506">
        <v>0</v>
      </c>
      <c r="AM1506">
        <v>0</v>
      </c>
      <c r="AN1506">
        <v>1</v>
      </c>
      <c r="AO1506">
        <v>0.89519000000000004</v>
      </c>
      <c r="AP1506">
        <v>0</v>
      </c>
      <c r="AQ1506">
        <v>0</v>
      </c>
      <c r="AR1506" t="s">
        <v>95</v>
      </c>
      <c r="AS1506" t="s">
        <v>95</v>
      </c>
      <c r="AT1506" t="s">
        <v>95</v>
      </c>
      <c r="AU1506" t="s">
        <v>95</v>
      </c>
      <c r="AV1506" t="s">
        <v>95</v>
      </c>
      <c r="AW1506" t="s">
        <v>95</v>
      </c>
      <c r="AX1506" t="s">
        <v>95</v>
      </c>
      <c r="AY1506" t="s">
        <v>94</v>
      </c>
      <c r="AZ1506" t="s">
        <v>95</v>
      </c>
      <c r="BA1506" t="s">
        <v>94</v>
      </c>
      <c r="BB1506" t="s">
        <v>95</v>
      </c>
      <c r="BC1506" t="s">
        <v>94</v>
      </c>
      <c r="BD1506" t="s">
        <v>95</v>
      </c>
      <c r="BI1506">
        <v>0</v>
      </c>
      <c r="BJ1506" t="s">
        <v>137</v>
      </c>
      <c r="BK1506" t="s">
        <v>180</v>
      </c>
      <c r="BL1506">
        <v>1</v>
      </c>
      <c r="BM1506">
        <v>1</v>
      </c>
      <c r="BN1506">
        <v>0</v>
      </c>
      <c r="BO1506">
        <v>0</v>
      </c>
      <c r="BP1506">
        <v>0</v>
      </c>
      <c r="BQ1506">
        <v>0</v>
      </c>
      <c r="BY1506">
        <v>1646</v>
      </c>
      <c r="CG1506" s="4">
        <v>1</v>
      </c>
      <c r="CH1506" s="4">
        <v>1</v>
      </c>
      <c r="CI1506" s="5">
        <v>0</v>
      </c>
      <c r="CJ1506" s="5">
        <v>0</v>
      </c>
      <c r="CK1506" s="5">
        <v>0</v>
      </c>
      <c r="CL1506" s="5">
        <v>0</v>
      </c>
    </row>
    <row r="1507" spans="1:91" hidden="1" x14ac:dyDescent="0.2">
      <c r="A1507" t="s">
        <v>2404</v>
      </c>
      <c r="B1507" t="s">
        <v>2275</v>
      </c>
      <c r="C1507" t="s">
        <v>147</v>
      </c>
      <c r="D1507">
        <v>3.5</v>
      </c>
      <c r="E1507" t="s">
        <v>317</v>
      </c>
      <c r="F1507" t="s">
        <v>359</v>
      </c>
      <c r="G1507" t="s">
        <v>360</v>
      </c>
      <c r="H1507" t="s">
        <v>2278</v>
      </c>
      <c r="I1507">
        <v>0.19217999999999999</v>
      </c>
      <c r="J1507">
        <v>0.19216</v>
      </c>
      <c r="K1507">
        <v>3.5550999999999999</v>
      </c>
      <c r="L1507">
        <v>2077.6</v>
      </c>
      <c r="M1507">
        <v>22.866</v>
      </c>
      <c r="N1507" s="1">
        <v>10928000</v>
      </c>
      <c r="O1507">
        <v>4.2034000000000002E-2</v>
      </c>
      <c r="P1507">
        <v>1976.8</v>
      </c>
      <c r="Q1507">
        <v>-7075.1</v>
      </c>
      <c r="R1507">
        <v>0.50217000000000001</v>
      </c>
      <c r="S1507">
        <v>0.46387</v>
      </c>
      <c r="T1507">
        <v>54.677999999999997</v>
      </c>
      <c r="U1507">
        <v>22.722999999999999</v>
      </c>
      <c r="V1507">
        <v>0.50217000000000001</v>
      </c>
      <c r="W1507">
        <v>0.47727999999999998</v>
      </c>
      <c r="X1507">
        <v>54.677999999999997</v>
      </c>
      <c r="Y1507">
        <v>22.724</v>
      </c>
      <c r="Z1507">
        <v>0.32411000000000001</v>
      </c>
      <c r="AA1507">
        <v>0.29032000000000002</v>
      </c>
      <c r="AB1507">
        <v>63.71</v>
      </c>
      <c r="AC1507">
        <v>43.695</v>
      </c>
      <c r="AD1507">
        <v>43</v>
      </c>
      <c r="AE1507">
        <v>23</v>
      </c>
      <c r="AF1507" s="1">
        <v>2.8552E-5</v>
      </c>
      <c r="AG1507" s="1">
        <v>1.4809E-7</v>
      </c>
      <c r="AH1507" s="1">
        <v>2.8404000000000001E-5</v>
      </c>
      <c r="AI1507">
        <v>25</v>
      </c>
      <c r="AJ1507">
        <v>0</v>
      </c>
      <c r="AK1507">
        <v>14</v>
      </c>
      <c r="AL1507">
        <v>0</v>
      </c>
      <c r="AM1507">
        <v>1</v>
      </c>
      <c r="AN1507">
        <v>1</v>
      </c>
      <c r="AO1507">
        <v>0.40353</v>
      </c>
      <c r="AP1507">
        <v>0</v>
      </c>
      <c r="AQ1507">
        <v>0</v>
      </c>
      <c r="AR1507" t="s">
        <v>94</v>
      </c>
      <c r="AS1507" t="s">
        <v>95</v>
      </c>
      <c r="AT1507" t="s">
        <v>95</v>
      </c>
      <c r="AU1507" t="s">
        <v>94</v>
      </c>
      <c r="AV1507" t="s">
        <v>94</v>
      </c>
      <c r="AW1507" t="s">
        <v>94</v>
      </c>
      <c r="AX1507" t="s">
        <v>94</v>
      </c>
      <c r="AY1507" t="s">
        <v>94</v>
      </c>
      <c r="AZ1507" t="s">
        <v>95</v>
      </c>
      <c r="BA1507" t="s">
        <v>94</v>
      </c>
      <c r="BB1507" t="s">
        <v>94</v>
      </c>
      <c r="BC1507" t="s">
        <v>94</v>
      </c>
      <c r="BD1507" t="s">
        <v>94</v>
      </c>
      <c r="BH1507" t="s">
        <v>341</v>
      </c>
      <c r="BI1507">
        <v>1</v>
      </c>
      <c r="BJ1507" t="s">
        <v>97</v>
      </c>
      <c r="BK1507" t="s">
        <v>138</v>
      </c>
      <c r="BL1507">
        <v>0</v>
      </c>
      <c r="BM1507">
        <v>0</v>
      </c>
      <c r="BN1507">
        <v>0</v>
      </c>
      <c r="BO1507">
        <v>0</v>
      </c>
      <c r="BP1507">
        <v>0</v>
      </c>
      <c r="BQ1507">
        <v>0</v>
      </c>
      <c r="BY1507">
        <v>1647</v>
      </c>
      <c r="CG1507" s="4">
        <v>0</v>
      </c>
      <c r="CH1507" s="4">
        <v>0</v>
      </c>
      <c r="CI1507" s="5">
        <v>0</v>
      </c>
      <c r="CJ1507" s="5">
        <v>0</v>
      </c>
      <c r="CK1507" s="5">
        <v>0</v>
      </c>
      <c r="CL1507" s="5">
        <v>0</v>
      </c>
    </row>
    <row r="1508" spans="1:91" hidden="1" x14ac:dyDescent="0.2">
      <c r="A1508" t="s">
        <v>2405</v>
      </c>
      <c r="B1508" t="s">
        <v>2275</v>
      </c>
      <c r="C1508" t="s">
        <v>147</v>
      </c>
      <c r="D1508">
        <v>3.5</v>
      </c>
      <c r="E1508" t="s">
        <v>317</v>
      </c>
      <c r="F1508" t="s">
        <v>362</v>
      </c>
      <c r="G1508" t="s">
        <v>357</v>
      </c>
      <c r="H1508" t="s">
        <v>2278</v>
      </c>
      <c r="I1508">
        <v>0.19075</v>
      </c>
      <c r="J1508">
        <v>0.13797000000000001</v>
      </c>
      <c r="K1508">
        <v>123.91</v>
      </c>
      <c r="L1508">
        <v>2023.9</v>
      </c>
      <c r="M1508">
        <v>23.038</v>
      </c>
      <c r="N1508">
        <v>14660</v>
      </c>
      <c r="O1508">
        <v>1.7485999999999999E-4</v>
      </c>
      <c r="P1508">
        <v>1896.4</v>
      </c>
      <c r="Q1508" s="1">
        <v>-246770</v>
      </c>
      <c r="R1508">
        <v>0.97865999999999997</v>
      </c>
      <c r="S1508">
        <v>0.97709999999999997</v>
      </c>
      <c r="T1508">
        <v>292.08999999999997</v>
      </c>
      <c r="U1508">
        <v>178.46</v>
      </c>
      <c r="V1508">
        <v>0.97380999999999995</v>
      </c>
      <c r="W1508">
        <v>0.97255999999999998</v>
      </c>
      <c r="X1508">
        <v>323.63</v>
      </c>
      <c r="Y1508">
        <v>200.14</v>
      </c>
      <c r="Z1508">
        <v>0.64761999999999997</v>
      </c>
      <c r="AA1508">
        <v>0.63083999999999996</v>
      </c>
      <c r="AB1508">
        <v>1187.0999999999999</v>
      </c>
      <c r="AC1508">
        <v>995.81</v>
      </c>
      <c r="AD1508">
        <v>45</v>
      </c>
      <c r="AE1508">
        <v>33</v>
      </c>
      <c r="AF1508">
        <v>0.46483999999999998</v>
      </c>
      <c r="AG1508">
        <v>1.0232E-4</v>
      </c>
      <c r="AH1508">
        <v>0.46472999999999998</v>
      </c>
      <c r="AI1508">
        <v>33</v>
      </c>
      <c r="AJ1508">
        <v>0</v>
      </c>
      <c r="AK1508">
        <v>32</v>
      </c>
      <c r="AL1508">
        <v>0</v>
      </c>
      <c r="AM1508">
        <v>0</v>
      </c>
      <c r="AN1508">
        <v>1</v>
      </c>
      <c r="AO1508">
        <v>0.89812000000000003</v>
      </c>
      <c r="AP1508">
        <v>0</v>
      </c>
      <c r="AQ1508">
        <v>0</v>
      </c>
      <c r="AR1508" t="s">
        <v>95</v>
      </c>
      <c r="AS1508" t="s">
        <v>95</v>
      </c>
      <c r="AT1508" t="s">
        <v>95</v>
      </c>
      <c r="AU1508" t="s">
        <v>95</v>
      </c>
      <c r="AV1508" t="s">
        <v>95</v>
      </c>
      <c r="AW1508" t="s">
        <v>95</v>
      </c>
      <c r="AX1508" t="s">
        <v>95</v>
      </c>
      <c r="AY1508" t="s">
        <v>95</v>
      </c>
      <c r="AZ1508" t="s">
        <v>95</v>
      </c>
      <c r="BA1508" t="s">
        <v>95</v>
      </c>
      <c r="BB1508" t="s">
        <v>95</v>
      </c>
      <c r="BC1508" t="s">
        <v>95</v>
      </c>
      <c r="BD1508" t="s">
        <v>95</v>
      </c>
      <c r="BI1508">
        <v>0</v>
      </c>
      <c r="BJ1508" t="s">
        <v>137</v>
      </c>
      <c r="BK1508" t="s">
        <v>180</v>
      </c>
      <c r="BL1508">
        <v>1</v>
      </c>
      <c r="BM1508">
        <v>1</v>
      </c>
      <c r="BN1508">
        <v>0</v>
      </c>
      <c r="BO1508">
        <v>0</v>
      </c>
      <c r="BP1508">
        <v>0</v>
      </c>
      <c r="BQ1508">
        <v>0</v>
      </c>
      <c r="BY1508">
        <v>1648</v>
      </c>
      <c r="CG1508" s="4">
        <v>1</v>
      </c>
      <c r="CH1508" s="4">
        <v>1</v>
      </c>
      <c r="CI1508" s="5">
        <v>0</v>
      </c>
      <c r="CJ1508" s="5">
        <v>0</v>
      </c>
      <c r="CK1508" s="5">
        <v>0</v>
      </c>
      <c r="CL1508" s="5">
        <v>0</v>
      </c>
    </row>
    <row r="1509" spans="1:91" hidden="1" x14ac:dyDescent="0.2">
      <c r="A1509" t="s">
        <v>2406</v>
      </c>
      <c r="B1509" t="s">
        <v>2275</v>
      </c>
      <c r="C1509" t="s">
        <v>147</v>
      </c>
      <c r="D1509">
        <v>3.5</v>
      </c>
      <c r="E1509" t="s">
        <v>317</v>
      </c>
      <c r="F1509" t="s">
        <v>364</v>
      </c>
      <c r="G1509" t="s">
        <v>360</v>
      </c>
      <c r="H1509" t="s">
        <v>2278</v>
      </c>
      <c r="I1509">
        <v>2.7744</v>
      </c>
      <c r="J1509">
        <v>2.7726999999999999</v>
      </c>
      <c r="K1509">
        <v>11.444000000000001</v>
      </c>
      <c r="L1509">
        <v>2021.4</v>
      </c>
      <c r="M1509">
        <v>1.5840000000000001</v>
      </c>
      <c r="N1509" s="1">
        <v>1443700</v>
      </c>
      <c r="O1509" s="1">
        <v>9.8941999999999995E-21</v>
      </c>
      <c r="P1509">
        <v>1999.7</v>
      </c>
      <c r="Q1509">
        <v>-22775</v>
      </c>
      <c r="R1509">
        <v>0.70182</v>
      </c>
      <c r="S1509">
        <v>0.67696999999999996</v>
      </c>
      <c r="T1509">
        <v>155.44</v>
      </c>
      <c r="U1509">
        <v>64.158000000000001</v>
      </c>
      <c r="V1509">
        <v>0.70182</v>
      </c>
      <c r="W1509">
        <v>0.68571000000000004</v>
      </c>
      <c r="X1509">
        <v>155.44</v>
      </c>
      <c r="Y1509">
        <v>64.16</v>
      </c>
      <c r="Z1509">
        <v>0.21536</v>
      </c>
      <c r="AA1509">
        <v>0.17294999999999999</v>
      </c>
      <c r="AB1509">
        <v>252.15</v>
      </c>
      <c r="AC1509">
        <v>137.31</v>
      </c>
      <c r="AD1509">
        <v>40</v>
      </c>
      <c r="AE1509">
        <v>24</v>
      </c>
      <c r="AF1509">
        <v>1.1437999999999999E-3</v>
      </c>
      <c r="AG1509" s="1">
        <v>1.0389999999999999E-6</v>
      </c>
      <c r="AH1509">
        <v>1.1428E-3</v>
      </c>
      <c r="AI1509">
        <v>28</v>
      </c>
      <c r="AJ1509">
        <v>0</v>
      </c>
      <c r="AK1509">
        <v>27</v>
      </c>
      <c r="AL1509">
        <v>0</v>
      </c>
      <c r="AM1509">
        <v>0</v>
      </c>
      <c r="AN1509">
        <v>1</v>
      </c>
      <c r="AO1509">
        <v>0.13450999999999999</v>
      </c>
      <c r="AP1509">
        <v>0</v>
      </c>
      <c r="AQ1509">
        <v>0</v>
      </c>
      <c r="AR1509" t="s">
        <v>95</v>
      </c>
      <c r="AS1509" t="s">
        <v>95</v>
      </c>
      <c r="AT1509" t="s">
        <v>95</v>
      </c>
      <c r="AU1509" t="s">
        <v>94</v>
      </c>
      <c r="AV1509" t="s">
        <v>94</v>
      </c>
      <c r="AW1509" t="s">
        <v>94</v>
      </c>
      <c r="AX1509" t="s">
        <v>94</v>
      </c>
      <c r="AY1509" t="s">
        <v>94</v>
      </c>
      <c r="AZ1509" t="s">
        <v>94</v>
      </c>
      <c r="BA1509" t="s">
        <v>94</v>
      </c>
      <c r="BB1509" t="s">
        <v>94</v>
      </c>
      <c r="BC1509" t="s">
        <v>94</v>
      </c>
      <c r="BD1509" t="s">
        <v>94</v>
      </c>
      <c r="BH1509" t="s">
        <v>341</v>
      </c>
      <c r="BI1509">
        <v>1</v>
      </c>
      <c r="BJ1509" t="s">
        <v>97</v>
      </c>
      <c r="BK1509" t="s">
        <v>138</v>
      </c>
      <c r="BL1509">
        <v>0</v>
      </c>
      <c r="BM1509">
        <v>0</v>
      </c>
      <c r="BN1509">
        <v>0</v>
      </c>
      <c r="BO1509">
        <v>0</v>
      </c>
      <c r="BP1509">
        <v>0</v>
      </c>
      <c r="BQ1509">
        <v>0</v>
      </c>
      <c r="BY1509">
        <v>1649</v>
      </c>
      <c r="CG1509" s="4">
        <v>0</v>
      </c>
      <c r="CH1509" s="4">
        <v>0</v>
      </c>
      <c r="CI1509" s="5">
        <v>0</v>
      </c>
      <c r="CJ1509" s="5">
        <v>0</v>
      </c>
      <c r="CK1509" s="5">
        <v>0</v>
      </c>
      <c r="CL1509" s="5">
        <v>0</v>
      </c>
    </row>
    <row r="1510" spans="1:91" hidden="1" x14ac:dyDescent="0.2">
      <c r="A1510" t="s">
        <v>2407</v>
      </c>
      <c r="B1510" t="s">
        <v>2275</v>
      </c>
      <c r="C1510" t="s">
        <v>147</v>
      </c>
      <c r="D1510">
        <v>3.5</v>
      </c>
      <c r="E1510" t="s">
        <v>317</v>
      </c>
      <c r="F1510" t="s">
        <v>366</v>
      </c>
      <c r="G1510" t="s">
        <v>351</v>
      </c>
      <c r="H1510" t="s">
        <v>2278</v>
      </c>
      <c r="I1510">
        <v>0.27052999999999999</v>
      </c>
      <c r="J1510">
        <v>0.1953</v>
      </c>
      <c r="K1510">
        <v>8.1233000000000004</v>
      </c>
      <c r="L1510">
        <v>2024</v>
      </c>
      <c r="M1510">
        <v>16.244</v>
      </c>
      <c r="N1510">
        <v>1219.7</v>
      </c>
      <c r="O1510">
        <v>1.2306999999999999E-3</v>
      </c>
      <c r="P1510">
        <v>1956.7</v>
      </c>
      <c r="Q1510">
        <v>-16184</v>
      </c>
      <c r="R1510">
        <v>0.99409999999999998</v>
      </c>
      <c r="S1510">
        <v>0.99367000000000005</v>
      </c>
      <c r="T1510">
        <v>11.25</v>
      </c>
      <c r="U1510">
        <v>7.5542999999999996</v>
      </c>
      <c r="V1510">
        <v>0.99051999999999996</v>
      </c>
      <c r="W1510">
        <v>0.99007000000000001</v>
      </c>
      <c r="X1510">
        <v>14.26</v>
      </c>
      <c r="Y1510">
        <v>7.8017000000000003</v>
      </c>
      <c r="Z1510">
        <v>0.51895000000000002</v>
      </c>
      <c r="AA1510">
        <v>0.49603999999999998</v>
      </c>
      <c r="AB1510">
        <v>101.57</v>
      </c>
      <c r="AC1510">
        <v>77.635999999999996</v>
      </c>
      <c r="AD1510">
        <v>45</v>
      </c>
      <c r="AE1510">
        <v>33</v>
      </c>
      <c r="AF1510">
        <v>0.47308</v>
      </c>
      <c r="AG1510">
        <v>8.1988999999999999E-4</v>
      </c>
      <c r="AH1510">
        <v>0.47226000000000001</v>
      </c>
      <c r="AI1510">
        <v>33</v>
      </c>
      <c r="AJ1510">
        <v>0</v>
      </c>
      <c r="AK1510">
        <v>32</v>
      </c>
      <c r="AL1510">
        <v>0</v>
      </c>
      <c r="AM1510">
        <v>0</v>
      </c>
      <c r="AN1510">
        <v>1</v>
      </c>
      <c r="AO1510">
        <v>0.85326000000000002</v>
      </c>
      <c r="AP1510">
        <v>0</v>
      </c>
      <c r="AQ1510">
        <v>0</v>
      </c>
      <c r="AR1510" t="s">
        <v>95</v>
      </c>
      <c r="AS1510" t="s">
        <v>95</v>
      </c>
      <c r="AT1510" t="s">
        <v>95</v>
      </c>
      <c r="AU1510" t="s">
        <v>95</v>
      </c>
      <c r="AV1510" t="s">
        <v>95</v>
      </c>
      <c r="AW1510" t="s">
        <v>95</v>
      </c>
      <c r="AX1510" t="s">
        <v>95</v>
      </c>
      <c r="AY1510" t="s">
        <v>95</v>
      </c>
      <c r="AZ1510" t="s">
        <v>95</v>
      </c>
      <c r="BA1510" t="s">
        <v>95</v>
      </c>
      <c r="BB1510" t="s">
        <v>95</v>
      </c>
      <c r="BC1510" t="s">
        <v>95</v>
      </c>
      <c r="BD1510" t="s">
        <v>95</v>
      </c>
      <c r="BI1510">
        <v>0</v>
      </c>
      <c r="BJ1510" t="s">
        <v>137</v>
      </c>
      <c r="BK1510" t="s">
        <v>180</v>
      </c>
      <c r="BL1510">
        <v>1</v>
      </c>
      <c r="BM1510">
        <v>1</v>
      </c>
      <c r="BN1510">
        <v>0</v>
      </c>
      <c r="BO1510">
        <v>0</v>
      </c>
      <c r="BP1510">
        <v>0</v>
      </c>
      <c r="BQ1510">
        <v>0</v>
      </c>
      <c r="BY1510">
        <v>1650</v>
      </c>
      <c r="CG1510" s="4">
        <v>1</v>
      </c>
      <c r="CH1510" s="4">
        <v>1</v>
      </c>
      <c r="CI1510" s="5">
        <v>0</v>
      </c>
      <c r="CJ1510" s="5">
        <v>0</v>
      </c>
      <c r="CK1510" s="5">
        <v>0</v>
      </c>
      <c r="CL1510" s="5">
        <v>0</v>
      </c>
    </row>
    <row r="1511" spans="1:91" hidden="1" x14ac:dyDescent="0.2">
      <c r="A1511" t="s">
        <v>2408</v>
      </c>
      <c r="B1511" t="s">
        <v>2275</v>
      </c>
      <c r="C1511" t="s">
        <v>147</v>
      </c>
      <c r="D1511">
        <v>3.5</v>
      </c>
      <c r="E1511" t="s">
        <v>317</v>
      </c>
      <c r="F1511" t="s">
        <v>368</v>
      </c>
      <c r="G1511" t="s">
        <v>354</v>
      </c>
      <c r="H1511" t="s">
        <v>2278</v>
      </c>
      <c r="I1511">
        <v>0.27296999999999999</v>
      </c>
      <c r="J1511">
        <v>0.2465</v>
      </c>
      <c r="K1511">
        <v>1.2242999999999999</v>
      </c>
      <c r="L1511">
        <v>2027.4</v>
      </c>
      <c r="M1511">
        <v>16.099</v>
      </c>
      <c r="N1511">
        <v>541.82000000000005</v>
      </c>
      <c r="O1511">
        <v>2.3382000000000001</v>
      </c>
      <c r="P1511">
        <v>2006.7</v>
      </c>
      <c r="Q1511">
        <v>-2438.6</v>
      </c>
      <c r="R1511">
        <v>0.98685</v>
      </c>
      <c r="S1511">
        <v>0.98584000000000005</v>
      </c>
      <c r="T1511">
        <v>2.585</v>
      </c>
      <c r="U1511">
        <v>1.5441</v>
      </c>
      <c r="V1511">
        <v>0.98651</v>
      </c>
      <c r="W1511">
        <v>0.98582999999999998</v>
      </c>
      <c r="X1511">
        <v>2.6187999999999998</v>
      </c>
      <c r="Y1511">
        <v>1.6084000000000001</v>
      </c>
      <c r="Z1511">
        <v>0.45417000000000002</v>
      </c>
      <c r="AA1511">
        <v>0.42687999999999998</v>
      </c>
      <c r="AB1511">
        <v>16.655000000000001</v>
      </c>
      <c r="AC1511">
        <v>11.869</v>
      </c>
      <c r="AD1511">
        <v>43</v>
      </c>
      <c r="AE1511">
        <v>27</v>
      </c>
      <c r="AF1511">
        <v>0.18271999999999999</v>
      </c>
      <c r="AG1511">
        <v>1.8456E-3</v>
      </c>
      <c r="AH1511">
        <v>0.18087</v>
      </c>
      <c r="AI1511">
        <v>31</v>
      </c>
      <c r="AJ1511">
        <v>0</v>
      </c>
      <c r="AK1511">
        <v>30</v>
      </c>
      <c r="AL1511">
        <v>0</v>
      </c>
      <c r="AM1511">
        <v>0</v>
      </c>
      <c r="AN1511">
        <v>1</v>
      </c>
      <c r="AO1511">
        <v>0.78771000000000002</v>
      </c>
      <c r="AP1511">
        <v>0</v>
      </c>
      <c r="AQ1511">
        <v>1</v>
      </c>
      <c r="AR1511" t="s">
        <v>95</v>
      </c>
      <c r="AS1511" t="s">
        <v>95</v>
      </c>
      <c r="AT1511" t="s">
        <v>95</v>
      </c>
      <c r="AU1511" t="s">
        <v>95</v>
      </c>
      <c r="AV1511" t="s">
        <v>95</v>
      </c>
      <c r="AW1511" t="s">
        <v>95</v>
      </c>
      <c r="AX1511" t="s">
        <v>95</v>
      </c>
      <c r="AY1511" t="s">
        <v>94</v>
      </c>
      <c r="AZ1511" t="s">
        <v>95</v>
      </c>
      <c r="BA1511" t="s">
        <v>94</v>
      </c>
      <c r="BB1511" t="s">
        <v>95</v>
      </c>
      <c r="BC1511" t="s">
        <v>95</v>
      </c>
      <c r="BD1511" t="s">
        <v>95</v>
      </c>
      <c r="BH1511" t="s">
        <v>341</v>
      </c>
      <c r="BI1511">
        <v>1</v>
      </c>
      <c r="BJ1511" t="s">
        <v>97</v>
      </c>
      <c r="BK1511" t="s">
        <v>138</v>
      </c>
      <c r="BL1511">
        <v>0</v>
      </c>
      <c r="BM1511">
        <v>0</v>
      </c>
      <c r="BN1511">
        <v>0</v>
      </c>
      <c r="BO1511">
        <v>0</v>
      </c>
      <c r="BP1511">
        <v>0</v>
      </c>
      <c r="BQ1511">
        <v>0</v>
      </c>
      <c r="BY1511">
        <v>1651</v>
      </c>
      <c r="CG1511" s="4">
        <v>0</v>
      </c>
      <c r="CH1511" s="4">
        <v>0</v>
      </c>
      <c r="CI1511" s="5">
        <v>0</v>
      </c>
      <c r="CJ1511" s="5">
        <v>0</v>
      </c>
      <c r="CK1511" s="5">
        <v>0</v>
      </c>
      <c r="CL1511" s="5">
        <v>0</v>
      </c>
    </row>
    <row r="1512" spans="1:91" hidden="1" x14ac:dyDescent="0.2">
      <c r="A1512" t="s">
        <v>2409</v>
      </c>
      <c r="B1512" t="s">
        <v>2275</v>
      </c>
      <c r="C1512" t="s">
        <v>1896</v>
      </c>
      <c r="D1512">
        <v>1.1000000000000001</v>
      </c>
      <c r="E1512" t="s">
        <v>90</v>
      </c>
      <c r="F1512" t="s">
        <v>2276</v>
      </c>
      <c r="G1512" t="s">
        <v>2277</v>
      </c>
      <c r="H1512" t="s">
        <v>2278</v>
      </c>
      <c r="I1512">
        <v>1.9608000000000001</v>
      </c>
      <c r="J1512">
        <v>0.21457999999999999</v>
      </c>
      <c r="K1512">
        <v>3.0703000000000001E-2</v>
      </c>
      <c r="L1512">
        <v>2019.3</v>
      </c>
      <c r="M1512">
        <v>2.2412000000000001</v>
      </c>
      <c r="N1512">
        <v>0.26479999999999998</v>
      </c>
      <c r="O1512">
        <v>0.44127</v>
      </c>
      <c r="P1512">
        <v>2024.9</v>
      </c>
      <c r="Q1512">
        <v>-61.844000000000001</v>
      </c>
      <c r="R1512">
        <v>0.85414000000000001</v>
      </c>
      <c r="S1512">
        <v>0.78120000000000001</v>
      </c>
      <c r="T1512">
        <v>3.9623999999999999E-2</v>
      </c>
      <c r="U1512">
        <v>3.5283000000000002E-2</v>
      </c>
      <c r="V1512">
        <v>0.68450999999999995</v>
      </c>
      <c r="W1512">
        <v>0.59436</v>
      </c>
      <c r="X1512">
        <v>5.8275E-2</v>
      </c>
      <c r="Y1512">
        <v>4.6316000000000003E-2</v>
      </c>
      <c r="Z1512">
        <v>0.72252000000000005</v>
      </c>
      <c r="AA1512">
        <v>0.64324000000000003</v>
      </c>
      <c r="AB1512">
        <v>5.4650999999999998E-2</v>
      </c>
      <c r="AC1512">
        <v>4.6269999999999999E-2</v>
      </c>
      <c r="AD1512">
        <v>10</v>
      </c>
      <c r="AE1512">
        <v>10</v>
      </c>
      <c r="AF1512">
        <v>1.216</v>
      </c>
      <c r="AG1512">
        <v>0.12461999999999999</v>
      </c>
      <c r="AH1512">
        <v>1.0913999999999999</v>
      </c>
      <c r="AI1512">
        <v>10</v>
      </c>
      <c r="AJ1512">
        <v>2</v>
      </c>
      <c r="AK1512">
        <v>7</v>
      </c>
      <c r="AL1512">
        <v>1</v>
      </c>
      <c r="AM1512">
        <v>1</v>
      </c>
      <c r="AN1512">
        <v>1</v>
      </c>
      <c r="AO1512">
        <v>0.84335000000000004</v>
      </c>
      <c r="AP1512">
        <v>1</v>
      </c>
      <c r="AQ1512">
        <v>1</v>
      </c>
      <c r="AR1512" t="s">
        <v>95</v>
      </c>
      <c r="AS1512" t="s">
        <v>95</v>
      </c>
      <c r="AT1512" t="s">
        <v>95</v>
      </c>
      <c r="AU1512" t="s">
        <v>95</v>
      </c>
      <c r="AV1512" t="s">
        <v>95</v>
      </c>
      <c r="AW1512" t="s">
        <v>95</v>
      </c>
      <c r="AX1512" t="s">
        <v>95</v>
      </c>
      <c r="AY1512" t="s">
        <v>95</v>
      </c>
      <c r="AZ1512" t="s">
        <v>95</v>
      </c>
      <c r="BA1512" t="s">
        <v>95</v>
      </c>
      <c r="BB1512" t="s">
        <v>95</v>
      </c>
      <c r="BC1512" t="s">
        <v>95</v>
      </c>
      <c r="BD1512" t="s">
        <v>95</v>
      </c>
      <c r="BI1512">
        <v>0</v>
      </c>
      <c r="BJ1512" t="s">
        <v>133</v>
      </c>
      <c r="BK1512" t="s">
        <v>501</v>
      </c>
      <c r="BL1512">
        <v>1</v>
      </c>
      <c r="BM1512">
        <v>1</v>
      </c>
      <c r="BN1512">
        <v>0</v>
      </c>
      <c r="BO1512">
        <v>0</v>
      </c>
      <c r="BP1512">
        <v>0</v>
      </c>
      <c r="BQ1512">
        <v>0</v>
      </c>
      <c r="BY1512">
        <v>1652</v>
      </c>
      <c r="CG1512" s="4">
        <v>1</v>
      </c>
      <c r="CH1512" s="4">
        <v>1</v>
      </c>
      <c r="CI1512" s="5">
        <v>0</v>
      </c>
      <c r="CJ1512" s="5">
        <v>0</v>
      </c>
      <c r="CK1512" s="5">
        <v>0</v>
      </c>
      <c r="CL1512" s="5">
        <v>0</v>
      </c>
    </row>
    <row r="1513" spans="1:91" hidden="1" x14ac:dyDescent="0.2">
      <c r="A1513" t="s">
        <v>2410</v>
      </c>
      <c r="B1513" t="s">
        <v>2275</v>
      </c>
      <c r="C1513" t="s">
        <v>1896</v>
      </c>
      <c r="D1513">
        <v>1.1000000000000001</v>
      </c>
      <c r="E1513" t="s">
        <v>90</v>
      </c>
      <c r="F1513" t="s">
        <v>2280</v>
      </c>
      <c r="G1513" t="s">
        <v>2281</v>
      </c>
      <c r="H1513" t="s">
        <v>2278</v>
      </c>
      <c r="I1513">
        <v>0.16952</v>
      </c>
      <c r="J1513">
        <v>1.7202999999999999E-3</v>
      </c>
      <c r="K1513">
        <v>7.7428999999999996E-3</v>
      </c>
      <c r="L1513">
        <v>2079.6999999999998</v>
      </c>
      <c r="M1513">
        <v>25.922000000000001</v>
      </c>
      <c r="N1513">
        <v>2104.1999999999998</v>
      </c>
      <c r="O1513">
        <v>1555.1</v>
      </c>
      <c r="P1513" s="1">
        <v>157500</v>
      </c>
      <c r="Q1513">
        <v>-15.565</v>
      </c>
      <c r="R1513">
        <v>0.87897999999999998</v>
      </c>
      <c r="S1513">
        <v>0.69745999999999997</v>
      </c>
      <c r="T1513">
        <v>5.0521999999999997E-3</v>
      </c>
      <c r="U1513">
        <v>3.813E-3</v>
      </c>
      <c r="V1513">
        <v>-11.153</v>
      </c>
      <c r="W1513">
        <v>-19.254000000000001</v>
      </c>
      <c r="X1513">
        <v>5.0627999999999999E-2</v>
      </c>
      <c r="Y1513">
        <v>4.8500000000000001E-2</v>
      </c>
      <c r="Z1513">
        <v>0.82904999999999995</v>
      </c>
      <c r="AA1513">
        <v>0.71508000000000005</v>
      </c>
      <c r="AB1513">
        <v>6.0048000000000002E-3</v>
      </c>
      <c r="AC1513">
        <v>4.6667000000000002E-3</v>
      </c>
      <c r="AD1513">
        <v>6</v>
      </c>
      <c r="AE1513">
        <v>6</v>
      </c>
      <c r="AF1513" s="1">
        <v>3.3266000000000003E-5</v>
      </c>
      <c r="AG1513" s="1">
        <v>1.5682999999999999E-5</v>
      </c>
      <c r="AH1513" s="1">
        <v>1.7584E-5</v>
      </c>
      <c r="AI1513">
        <v>6</v>
      </c>
      <c r="AJ1513">
        <v>0</v>
      </c>
      <c r="AK1513">
        <v>3</v>
      </c>
      <c r="AL1513">
        <v>0</v>
      </c>
      <c r="AM1513">
        <v>1</v>
      </c>
      <c r="AN1513">
        <v>0</v>
      </c>
      <c r="AO1513">
        <v>0.78047999999999995</v>
      </c>
      <c r="AP1513">
        <v>1</v>
      </c>
      <c r="AQ1513">
        <v>1</v>
      </c>
      <c r="AR1513" t="s">
        <v>95</v>
      </c>
      <c r="AS1513" t="s">
        <v>95</v>
      </c>
      <c r="AT1513" t="s">
        <v>95</v>
      </c>
      <c r="AU1513" t="s">
        <v>95</v>
      </c>
      <c r="AV1513" t="s">
        <v>95</v>
      </c>
      <c r="AW1513" t="s">
        <v>95</v>
      </c>
      <c r="AX1513" t="s">
        <v>95</v>
      </c>
      <c r="AY1513" t="s">
        <v>94</v>
      </c>
      <c r="AZ1513" t="s">
        <v>95</v>
      </c>
      <c r="BA1513" t="s">
        <v>94</v>
      </c>
      <c r="BB1513" t="s">
        <v>95</v>
      </c>
      <c r="BC1513" t="s">
        <v>94</v>
      </c>
      <c r="BD1513" t="s">
        <v>95</v>
      </c>
      <c r="BI1513">
        <v>0</v>
      </c>
      <c r="BJ1513" t="s">
        <v>108</v>
      </c>
      <c r="BK1513" t="s">
        <v>138</v>
      </c>
      <c r="BL1513">
        <v>1</v>
      </c>
      <c r="BM1513">
        <v>1</v>
      </c>
      <c r="BN1513">
        <v>0</v>
      </c>
      <c r="BO1513">
        <v>1</v>
      </c>
      <c r="BP1513">
        <v>0</v>
      </c>
      <c r="BQ1513">
        <v>0</v>
      </c>
      <c r="BY1513">
        <v>1653</v>
      </c>
      <c r="CG1513" s="4">
        <v>1</v>
      </c>
      <c r="CH1513" s="4">
        <v>1</v>
      </c>
      <c r="CI1513" s="5">
        <v>0</v>
      </c>
      <c r="CJ1513" s="5">
        <v>1</v>
      </c>
      <c r="CK1513" s="5">
        <v>0</v>
      </c>
      <c r="CL1513" s="5">
        <v>0</v>
      </c>
      <c r="CM1513" s="12" t="s">
        <v>3471</v>
      </c>
    </row>
    <row r="1514" spans="1:91" hidden="1" x14ac:dyDescent="0.2">
      <c r="A1514" t="s">
        <v>2411</v>
      </c>
      <c r="B1514" t="s">
        <v>2275</v>
      </c>
      <c r="C1514" t="s">
        <v>1896</v>
      </c>
      <c r="D1514">
        <v>1.1000000000000001</v>
      </c>
      <c r="E1514" t="s">
        <v>90</v>
      </c>
      <c r="F1514" t="s">
        <v>2283</v>
      </c>
      <c r="G1514" t="s">
        <v>107</v>
      </c>
      <c r="H1514" t="s">
        <v>2278</v>
      </c>
      <c r="I1514">
        <v>1.9608000000000001</v>
      </c>
      <c r="J1514">
        <v>0.21457999999999999</v>
      </c>
      <c r="K1514">
        <v>3.0703000000000001E-2</v>
      </c>
      <c r="L1514">
        <v>2019.3</v>
      </c>
      <c r="M1514">
        <v>2.2412000000000001</v>
      </c>
      <c r="N1514">
        <v>0.26479999999999998</v>
      </c>
      <c r="O1514">
        <v>0.44127</v>
      </c>
      <c r="P1514">
        <v>2024.9</v>
      </c>
      <c r="Q1514">
        <v>-61.844000000000001</v>
      </c>
      <c r="R1514">
        <v>0.85414000000000001</v>
      </c>
      <c r="S1514">
        <v>0.78120000000000001</v>
      </c>
      <c r="T1514">
        <v>3.9623999999999999E-2</v>
      </c>
      <c r="U1514">
        <v>3.5283000000000002E-2</v>
      </c>
      <c r="V1514">
        <v>0.68450999999999995</v>
      </c>
      <c r="W1514">
        <v>0.59436</v>
      </c>
      <c r="X1514">
        <v>5.8275E-2</v>
      </c>
      <c r="Y1514">
        <v>4.6316000000000003E-2</v>
      </c>
      <c r="Z1514">
        <v>0.72252000000000005</v>
      </c>
      <c r="AA1514">
        <v>0.64324000000000003</v>
      </c>
      <c r="AB1514">
        <v>5.4650999999999998E-2</v>
      </c>
      <c r="AC1514">
        <v>4.6269999999999999E-2</v>
      </c>
      <c r="AD1514">
        <v>10</v>
      </c>
      <c r="AE1514">
        <v>10</v>
      </c>
      <c r="AF1514">
        <v>1.216</v>
      </c>
      <c r="AG1514">
        <v>0.12461999999999999</v>
      </c>
      <c r="AH1514">
        <v>1.0913999999999999</v>
      </c>
      <c r="AI1514">
        <v>10</v>
      </c>
      <c r="AJ1514">
        <v>2</v>
      </c>
      <c r="AK1514">
        <v>7</v>
      </c>
      <c r="AL1514">
        <v>1</v>
      </c>
      <c r="AM1514">
        <v>1</v>
      </c>
      <c r="AN1514">
        <v>1</v>
      </c>
      <c r="AO1514">
        <v>0.84335000000000004</v>
      </c>
      <c r="AP1514">
        <v>1</v>
      </c>
      <c r="AQ1514">
        <v>1</v>
      </c>
      <c r="AR1514" t="s">
        <v>95</v>
      </c>
      <c r="AS1514" t="s">
        <v>95</v>
      </c>
      <c r="AT1514" t="s">
        <v>95</v>
      </c>
      <c r="AU1514" t="s">
        <v>95</v>
      </c>
      <c r="AV1514" t="s">
        <v>95</v>
      </c>
      <c r="AW1514" t="s">
        <v>95</v>
      </c>
      <c r="AX1514" t="s">
        <v>95</v>
      </c>
      <c r="AY1514" t="s">
        <v>95</v>
      </c>
      <c r="AZ1514" t="s">
        <v>95</v>
      </c>
      <c r="BA1514" t="s">
        <v>95</v>
      </c>
      <c r="BB1514" t="s">
        <v>95</v>
      </c>
      <c r="BC1514" t="s">
        <v>95</v>
      </c>
      <c r="BD1514" t="s">
        <v>95</v>
      </c>
      <c r="BH1514" t="s">
        <v>2284</v>
      </c>
      <c r="BI1514">
        <v>0</v>
      </c>
      <c r="BK1514" t="s">
        <v>109</v>
      </c>
      <c r="BL1514">
        <v>1</v>
      </c>
      <c r="BM1514">
        <v>1</v>
      </c>
      <c r="BN1514">
        <v>0</v>
      </c>
      <c r="BO1514">
        <v>0</v>
      </c>
      <c r="BP1514">
        <v>0</v>
      </c>
      <c r="BQ1514">
        <v>0</v>
      </c>
      <c r="BY1514">
        <v>1654</v>
      </c>
      <c r="CG1514" s="4">
        <v>1</v>
      </c>
      <c r="CH1514" s="4">
        <v>1</v>
      </c>
      <c r="CI1514" s="5">
        <v>0</v>
      </c>
      <c r="CJ1514" s="5">
        <v>0</v>
      </c>
      <c r="CK1514" s="5">
        <v>0</v>
      </c>
      <c r="CL1514" s="5">
        <v>0</v>
      </c>
      <c r="CM1514" s="12" t="s">
        <v>3472</v>
      </c>
    </row>
    <row r="1515" spans="1:91" hidden="1" x14ac:dyDescent="0.2">
      <c r="A1515" t="s">
        <v>2412</v>
      </c>
      <c r="B1515" t="s">
        <v>2275</v>
      </c>
      <c r="C1515" t="s">
        <v>1896</v>
      </c>
      <c r="D1515">
        <v>3.2</v>
      </c>
      <c r="E1515" t="s">
        <v>120</v>
      </c>
      <c r="F1515" t="s">
        <v>2286</v>
      </c>
      <c r="G1515" t="s">
        <v>2287</v>
      </c>
      <c r="H1515" t="s">
        <v>2278</v>
      </c>
      <c r="I1515">
        <v>2.6791999999999998</v>
      </c>
      <c r="J1515">
        <v>0.21648000000000001</v>
      </c>
      <c r="K1515">
        <v>3.0685E-2</v>
      </c>
      <c r="L1515">
        <v>2019.4</v>
      </c>
      <c r="M1515">
        <v>1.6402000000000001</v>
      </c>
      <c r="N1515">
        <v>0.25816</v>
      </c>
      <c r="O1515">
        <v>0.43798999999999999</v>
      </c>
      <c r="P1515">
        <v>2025</v>
      </c>
      <c r="Q1515">
        <v>-61.813000000000002</v>
      </c>
      <c r="R1515">
        <v>0.85607</v>
      </c>
      <c r="S1515">
        <v>0.78410000000000002</v>
      </c>
      <c r="T1515">
        <v>4.0251000000000002E-2</v>
      </c>
      <c r="U1515">
        <v>3.356E-2</v>
      </c>
      <c r="V1515">
        <v>0.63866999999999996</v>
      </c>
      <c r="W1515">
        <v>0.53544000000000003</v>
      </c>
      <c r="X1515">
        <v>6.3773999999999997E-2</v>
      </c>
      <c r="Y1515">
        <v>5.1417999999999998E-2</v>
      </c>
      <c r="Z1515">
        <v>0.69008999999999998</v>
      </c>
      <c r="AA1515">
        <v>0.60155000000000003</v>
      </c>
      <c r="AB1515">
        <v>5.9062999999999997E-2</v>
      </c>
      <c r="AC1515">
        <v>4.9568000000000001E-2</v>
      </c>
      <c r="AD1515">
        <v>10</v>
      </c>
      <c r="AE1515">
        <v>10</v>
      </c>
      <c r="AF1515">
        <v>1.2666999999999999</v>
      </c>
      <c r="AG1515">
        <v>0.10846</v>
      </c>
      <c r="AH1515">
        <v>1.1581999999999999</v>
      </c>
      <c r="AI1515">
        <v>10</v>
      </c>
      <c r="AJ1515">
        <v>2</v>
      </c>
      <c r="AK1515">
        <v>9</v>
      </c>
      <c r="AL1515">
        <v>1</v>
      </c>
      <c r="AM1515">
        <v>0</v>
      </c>
      <c r="AN1515">
        <v>1</v>
      </c>
      <c r="AO1515">
        <v>0.84150000000000003</v>
      </c>
      <c r="AP1515">
        <v>1</v>
      </c>
      <c r="AQ1515">
        <v>1</v>
      </c>
      <c r="AR1515" t="s">
        <v>95</v>
      </c>
      <c r="AS1515" t="s">
        <v>95</v>
      </c>
      <c r="AT1515" t="s">
        <v>95</v>
      </c>
      <c r="AU1515" t="s">
        <v>94</v>
      </c>
      <c r="AV1515" t="s">
        <v>95</v>
      </c>
      <c r="AW1515" t="s">
        <v>94</v>
      </c>
      <c r="AX1515" t="s">
        <v>95</v>
      </c>
      <c r="AY1515" t="s">
        <v>95</v>
      </c>
      <c r="AZ1515" t="s">
        <v>95</v>
      </c>
      <c r="BA1515" t="s">
        <v>94</v>
      </c>
      <c r="BB1515" t="s">
        <v>94</v>
      </c>
      <c r="BC1515" t="s">
        <v>94</v>
      </c>
      <c r="BD1515" t="s">
        <v>94</v>
      </c>
      <c r="BH1515" t="s">
        <v>2288</v>
      </c>
      <c r="BI1515">
        <v>0</v>
      </c>
      <c r="BL1515">
        <v>1</v>
      </c>
      <c r="BM1515">
        <v>1</v>
      </c>
      <c r="BN1515">
        <v>0</v>
      </c>
      <c r="BO1515">
        <v>0</v>
      </c>
      <c r="BP1515">
        <v>0</v>
      </c>
      <c r="BQ1515">
        <v>1</v>
      </c>
      <c r="BY1515">
        <v>1655</v>
      </c>
      <c r="CG1515" s="4">
        <v>1</v>
      </c>
      <c r="CH1515" s="4">
        <v>1</v>
      </c>
      <c r="CI1515" s="5">
        <v>0</v>
      </c>
      <c r="CJ1515" s="5">
        <v>0</v>
      </c>
      <c r="CK1515" s="5">
        <v>0</v>
      </c>
      <c r="CL1515" s="5">
        <v>1</v>
      </c>
    </row>
    <row r="1516" spans="1:91" hidden="1" x14ac:dyDescent="0.2">
      <c r="A1516" t="s">
        <v>2413</v>
      </c>
      <c r="B1516" t="s">
        <v>2275</v>
      </c>
      <c r="C1516" t="s">
        <v>1896</v>
      </c>
      <c r="D1516">
        <v>3.2</v>
      </c>
      <c r="E1516" t="s">
        <v>120</v>
      </c>
      <c r="F1516" t="s">
        <v>2290</v>
      </c>
      <c r="G1516" t="s">
        <v>2291</v>
      </c>
      <c r="H1516" t="s">
        <v>2278</v>
      </c>
      <c r="I1516">
        <v>1.2414000000000001</v>
      </c>
      <c r="J1516">
        <v>0.21295</v>
      </c>
      <c r="K1516">
        <v>3.0667E-2</v>
      </c>
      <c r="L1516">
        <v>2019.1</v>
      </c>
      <c r="M1516">
        <v>3.54</v>
      </c>
      <c r="N1516">
        <v>0.27354000000000001</v>
      </c>
      <c r="O1516">
        <v>0.45018000000000002</v>
      </c>
      <c r="P1516">
        <v>2024.9</v>
      </c>
      <c r="Q1516">
        <v>-61.767000000000003</v>
      </c>
      <c r="R1516">
        <v>0.85450999999999999</v>
      </c>
      <c r="S1516">
        <v>0.78176000000000001</v>
      </c>
      <c r="T1516">
        <v>3.8830999999999997E-2</v>
      </c>
      <c r="U1516">
        <v>3.4563999999999998E-2</v>
      </c>
      <c r="V1516">
        <v>0.72313000000000005</v>
      </c>
      <c r="W1516">
        <v>0.64402000000000004</v>
      </c>
      <c r="X1516">
        <v>5.3567999999999998E-2</v>
      </c>
      <c r="Y1516">
        <v>4.1988999999999999E-2</v>
      </c>
      <c r="Z1516">
        <v>0.74861999999999995</v>
      </c>
      <c r="AA1516">
        <v>0.67679999999999996</v>
      </c>
      <c r="AB1516">
        <v>5.1041999999999997E-2</v>
      </c>
      <c r="AC1516">
        <v>4.3466999999999999E-2</v>
      </c>
      <c r="AD1516">
        <v>10</v>
      </c>
      <c r="AE1516">
        <v>10</v>
      </c>
      <c r="AF1516">
        <v>1.1589</v>
      </c>
      <c r="AG1516">
        <v>0.13525999999999999</v>
      </c>
      <c r="AH1516">
        <v>1.0236000000000001</v>
      </c>
      <c r="AI1516">
        <v>10</v>
      </c>
      <c r="AJ1516">
        <v>2</v>
      </c>
      <c r="AK1516">
        <v>7</v>
      </c>
      <c r="AL1516">
        <v>1</v>
      </c>
      <c r="AM1516">
        <v>1</v>
      </c>
      <c r="AN1516">
        <v>1</v>
      </c>
      <c r="AO1516">
        <v>0.84358</v>
      </c>
      <c r="AP1516">
        <v>1</v>
      </c>
      <c r="AQ1516">
        <v>1</v>
      </c>
      <c r="AR1516" t="s">
        <v>95</v>
      </c>
      <c r="AS1516" t="s">
        <v>95</v>
      </c>
      <c r="AT1516" t="s">
        <v>95</v>
      </c>
      <c r="AU1516" t="s">
        <v>95</v>
      </c>
      <c r="AV1516" t="s">
        <v>95</v>
      </c>
      <c r="AW1516" t="s">
        <v>95</v>
      </c>
      <c r="AX1516" t="s">
        <v>95</v>
      </c>
      <c r="AY1516" t="s">
        <v>95</v>
      </c>
      <c r="AZ1516" t="s">
        <v>95</v>
      </c>
      <c r="BA1516" t="s">
        <v>95</v>
      </c>
      <c r="BB1516" t="s">
        <v>95</v>
      </c>
      <c r="BC1516" t="s">
        <v>95</v>
      </c>
      <c r="BD1516" t="s">
        <v>95</v>
      </c>
      <c r="BH1516" t="s">
        <v>2288</v>
      </c>
      <c r="BI1516">
        <v>0</v>
      </c>
      <c r="BL1516">
        <v>1</v>
      </c>
      <c r="BM1516">
        <v>1</v>
      </c>
      <c r="BN1516">
        <v>0</v>
      </c>
      <c r="BO1516">
        <v>0</v>
      </c>
      <c r="BP1516">
        <v>0</v>
      </c>
      <c r="BQ1516">
        <v>0</v>
      </c>
      <c r="BY1516">
        <v>1656</v>
      </c>
      <c r="CG1516" s="4">
        <v>1</v>
      </c>
      <c r="CH1516" s="4">
        <v>1</v>
      </c>
      <c r="CI1516" s="5">
        <v>0</v>
      </c>
      <c r="CJ1516" s="5">
        <v>0</v>
      </c>
      <c r="CK1516" s="5">
        <v>0</v>
      </c>
      <c r="CL1516" s="5">
        <v>0</v>
      </c>
    </row>
    <row r="1517" spans="1:91" hidden="1" x14ac:dyDescent="0.2">
      <c r="A1517" t="s">
        <v>2414</v>
      </c>
      <c r="B1517" t="s">
        <v>2275</v>
      </c>
      <c r="C1517" t="s">
        <v>1896</v>
      </c>
      <c r="D1517">
        <v>3.5</v>
      </c>
      <c r="E1517" t="s">
        <v>317</v>
      </c>
      <c r="F1517" t="s">
        <v>318</v>
      </c>
      <c r="G1517" t="s">
        <v>319</v>
      </c>
      <c r="H1517" t="s">
        <v>2278</v>
      </c>
      <c r="I1517">
        <v>0.17385</v>
      </c>
      <c r="J1517">
        <v>1.3150999999999999E-2</v>
      </c>
      <c r="K1517">
        <v>0.12872</v>
      </c>
      <c r="L1517">
        <v>2019.6</v>
      </c>
      <c r="M1517">
        <v>25.277000000000001</v>
      </c>
      <c r="N1517">
        <v>9.5020000000000007</v>
      </c>
      <c r="O1517">
        <v>1552.6</v>
      </c>
      <c r="P1517" s="1">
        <v>157700</v>
      </c>
      <c r="Q1517">
        <v>-256.20999999999998</v>
      </c>
      <c r="R1517">
        <v>0.95584000000000002</v>
      </c>
      <c r="S1517">
        <v>0.95260999999999996</v>
      </c>
      <c r="T1517">
        <v>0.40993000000000002</v>
      </c>
      <c r="U1517">
        <v>0.29453000000000001</v>
      </c>
      <c r="V1517">
        <v>-0.58252999999999999</v>
      </c>
      <c r="W1517">
        <v>-0.65788999999999997</v>
      </c>
      <c r="X1517">
        <v>2.4540000000000002</v>
      </c>
      <c r="Y1517">
        <v>1.4888999999999999</v>
      </c>
      <c r="Z1517">
        <v>0.73440000000000005</v>
      </c>
      <c r="AA1517">
        <v>0.72175</v>
      </c>
      <c r="AB1517">
        <v>1.0054000000000001</v>
      </c>
      <c r="AC1517">
        <v>0.85680000000000001</v>
      </c>
      <c r="AD1517">
        <v>45</v>
      </c>
      <c r="AE1517">
        <v>26</v>
      </c>
      <c r="AF1517">
        <v>0.63144999999999996</v>
      </c>
      <c r="AG1517">
        <v>0.10524</v>
      </c>
      <c r="AH1517">
        <v>0.52620999999999996</v>
      </c>
      <c r="AI1517">
        <v>26</v>
      </c>
      <c r="AJ1517">
        <v>3</v>
      </c>
      <c r="AK1517">
        <v>25</v>
      </c>
      <c r="AL1517">
        <v>1</v>
      </c>
      <c r="AM1517">
        <v>0</v>
      </c>
      <c r="AN1517">
        <v>0</v>
      </c>
      <c r="AO1517">
        <v>0.91881999999999997</v>
      </c>
      <c r="AP1517">
        <v>0</v>
      </c>
      <c r="AQ1517">
        <v>1</v>
      </c>
      <c r="AR1517" t="s">
        <v>95</v>
      </c>
      <c r="AS1517" t="s">
        <v>95</v>
      </c>
      <c r="AT1517" t="s">
        <v>95</v>
      </c>
      <c r="AU1517" t="s">
        <v>95</v>
      </c>
      <c r="AV1517" t="s">
        <v>95</v>
      </c>
      <c r="AW1517" t="s">
        <v>95</v>
      </c>
      <c r="AX1517" t="s">
        <v>95</v>
      </c>
      <c r="AY1517" t="s">
        <v>95</v>
      </c>
      <c r="AZ1517" t="s">
        <v>95</v>
      </c>
      <c r="BA1517" t="s">
        <v>95</v>
      </c>
      <c r="BB1517" t="s">
        <v>95</v>
      </c>
      <c r="BC1517" t="s">
        <v>95</v>
      </c>
      <c r="BD1517" t="s">
        <v>95</v>
      </c>
      <c r="BI1517">
        <v>0</v>
      </c>
      <c r="BJ1517" t="s">
        <v>137</v>
      </c>
      <c r="BK1517" t="s">
        <v>133</v>
      </c>
      <c r="BL1517">
        <v>1</v>
      </c>
      <c r="BM1517">
        <v>1</v>
      </c>
      <c r="BN1517">
        <v>0</v>
      </c>
      <c r="BO1517">
        <v>0</v>
      </c>
      <c r="BP1517">
        <v>0</v>
      </c>
      <c r="BQ1517">
        <v>1</v>
      </c>
      <c r="BY1517">
        <v>1657</v>
      </c>
      <c r="CG1517" s="4">
        <v>1</v>
      </c>
      <c r="CH1517" s="4">
        <v>1</v>
      </c>
      <c r="CI1517" s="5">
        <v>0</v>
      </c>
      <c r="CJ1517" s="5">
        <v>0</v>
      </c>
      <c r="CK1517" s="5">
        <v>0</v>
      </c>
      <c r="CL1517" s="5">
        <v>1</v>
      </c>
    </row>
    <row r="1518" spans="1:91" hidden="1" x14ac:dyDescent="0.2">
      <c r="A1518" t="s">
        <v>2415</v>
      </c>
      <c r="B1518" t="s">
        <v>2275</v>
      </c>
      <c r="C1518" t="s">
        <v>1896</v>
      </c>
      <c r="D1518">
        <v>3.5</v>
      </c>
      <c r="E1518" t="s">
        <v>317</v>
      </c>
      <c r="F1518" t="s">
        <v>321</v>
      </c>
      <c r="G1518" t="s">
        <v>322</v>
      </c>
      <c r="H1518" t="s">
        <v>2278</v>
      </c>
      <c r="I1518">
        <v>51.768000000000001</v>
      </c>
      <c r="J1518">
        <v>1.877E-3</v>
      </c>
      <c r="K1518">
        <v>9.3544000000000006E-3</v>
      </c>
      <c r="L1518">
        <v>2012.2</v>
      </c>
      <c r="M1518">
        <v>8.4887000000000004E-2</v>
      </c>
      <c r="N1518">
        <v>0.41666999999999998</v>
      </c>
      <c r="O1518">
        <v>1554.9</v>
      </c>
      <c r="P1518" s="1">
        <v>157470</v>
      </c>
      <c r="Q1518">
        <v>-18.594000000000001</v>
      </c>
      <c r="R1518">
        <v>0.17824000000000001</v>
      </c>
      <c r="S1518">
        <v>0.11811000000000001</v>
      </c>
      <c r="T1518">
        <v>0.36259999999999998</v>
      </c>
      <c r="U1518">
        <v>0.17036999999999999</v>
      </c>
      <c r="V1518">
        <v>-0.11111</v>
      </c>
      <c r="W1518">
        <v>-0.16402</v>
      </c>
      <c r="X1518">
        <v>0.42164000000000001</v>
      </c>
      <c r="Y1518">
        <v>0.13333</v>
      </c>
      <c r="Z1518">
        <v>9.2244999999999994E-2</v>
      </c>
      <c r="AA1518">
        <v>4.9017999999999999E-2</v>
      </c>
      <c r="AB1518">
        <v>0.38109999999999999</v>
      </c>
      <c r="AC1518">
        <v>0.22705</v>
      </c>
      <c r="AD1518">
        <v>45</v>
      </c>
      <c r="AE1518">
        <v>5</v>
      </c>
      <c r="AF1518">
        <v>4.8</v>
      </c>
      <c r="AG1518">
        <v>2.4</v>
      </c>
      <c r="AH1518">
        <v>2.4</v>
      </c>
      <c r="AI1518">
        <v>23</v>
      </c>
      <c r="AJ1518">
        <v>6</v>
      </c>
      <c r="AK1518">
        <v>22</v>
      </c>
      <c r="AL1518">
        <v>1</v>
      </c>
      <c r="AM1518">
        <v>0</v>
      </c>
      <c r="AN1518">
        <v>1</v>
      </c>
      <c r="AO1518">
        <v>0.125</v>
      </c>
      <c r="AP1518">
        <v>0</v>
      </c>
      <c r="AQ1518">
        <v>1</v>
      </c>
      <c r="AR1518" t="s">
        <v>96</v>
      </c>
      <c r="AS1518" t="s">
        <v>94</v>
      </c>
      <c r="AT1518" t="s">
        <v>95</v>
      </c>
      <c r="AU1518" t="s">
        <v>94</v>
      </c>
      <c r="AV1518" t="s">
        <v>94</v>
      </c>
      <c r="AW1518" t="s">
        <v>94</v>
      </c>
      <c r="AX1518" t="s">
        <v>94</v>
      </c>
      <c r="AY1518" t="s">
        <v>95</v>
      </c>
      <c r="AZ1518" t="s">
        <v>94</v>
      </c>
      <c r="BA1518" t="s">
        <v>96</v>
      </c>
      <c r="BB1518" t="s">
        <v>94</v>
      </c>
      <c r="BC1518" t="s">
        <v>96</v>
      </c>
      <c r="BD1518" t="s">
        <v>94</v>
      </c>
      <c r="BI1518">
        <v>0</v>
      </c>
      <c r="BJ1518" t="s">
        <v>132</v>
      </c>
      <c r="BK1518" t="s">
        <v>133</v>
      </c>
      <c r="BL1518">
        <v>0</v>
      </c>
      <c r="BM1518">
        <v>1</v>
      </c>
      <c r="BN1518">
        <v>0</v>
      </c>
      <c r="BO1518">
        <v>0</v>
      </c>
      <c r="BP1518">
        <v>0</v>
      </c>
      <c r="BQ1518">
        <v>0</v>
      </c>
      <c r="BY1518">
        <v>1658</v>
      </c>
      <c r="CG1518" s="4">
        <v>0</v>
      </c>
      <c r="CH1518" s="4">
        <v>1</v>
      </c>
      <c r="CI1518" s="5">
        <v>0</v>
      </c>
      <c r="CJ1518" s="5">
        <v>0</v>
      </c>
      <c r="CK1518" s="5">
        <v>0</v>
      </c>
      <c r="CL1518" s="5">
        <v>0</v>
      </c>
    </row>
    <row r="1519" spans="1:91" hidden="1" x14ac:dyDescent="0.2">
      <c r="A1519" t="s">
        <v>2416</v>
      </c>
      <c r="B1519" t="s">
        <v>2275</v>
      </c>
      <c r="C1519" t="s">
        <v>1896</v>
      </c>
      <c r="D1519">
        <v>3.5</v>
      </c>
      <c r="E1519" t="s">
        <v>317</v>
      </c>
      <c r="F1519" t="s">
        <v>325</v>
      </c>
      <c r="G1519" t="s">
        <v>326</v>
      </c>
      <c r="H1519" t="s">
        <v>2278</v>
      </c>
      <c r="I1519">
        <v>20.282</v>
      </c>
      <c r="J1519">
        <v>3.0382999999999999E-3</v>
      </c>
      <c r="K1519">
        <v>2.1475999999999999E-2</v>
      </c>
      <c r="L1519">
        <v>2015.5</v>
      </c>
      <c r="M1519">
        <v>0.21667</v>
      </c>
      <c r="N1519">
        <v>1</v>
      </c>
      <c r="O1519">
        <v>1554.6</v>
      </c>
      <c r="P1519" s="1">
        <v>157500</v>
      </c>
      <c r="Q1519">
        <v>-42.793999999999997</v>
      </c>
      <c r="R1519">
        <v>0.78261000000000003</v>
      </c>
      <c r="S1519">
        <v>0.76670000000000005</v>
      </c>
      <c r="T1519">
        <v>0.21082000000000001</v>
      </c>
      <c r="U1519">
        <v>4.4445999999999999E-2</v>
      </c>
      <c r="V1519">
        <v>-0.19564999999999999</v>
      </c>
      <c r="W1519">
        <v>-0.25258999999999998</v>
      </c>
      <c r="X1519">
        <v>0.49441000000000002</v>
      </c>
      <c r="Y1519">
        <v>0.2</v>
      </c>
      <c r="Z1519">
        <v>0.38048999999999999</v>
      </c>
      <c r="AA1519">
        <v>0.35099000000000002</v>
      </c>
      <c r="AB1519">
        <v>0.35588999999999998</v>
      </c>
      <c r="AC1519">
        <v>0.27537</v>
      </c>
      <c r="AD1519">
        <v>45</v>
      </c>
      <c r="AE1519">
        <v>8</v>
      </c>
      <c r="AF1519">
        <v>2</v>
      </c>
      <c r="AG1519">
        <v>1</v>
      </c>
      <c r="AH1519">
        <v>1</v>
      </c>
      <c r="AI1519">
        <v>9</v>
      </c>
      <c r="AJ1519">
        <v>2</v>
      </c>
      <c r="AK1519">
        <v>8</v>
      </c>
      <c r="AL1519">
        <v>1</v>
      </c>
      <c r="AM1519">
        <v>0</v>
      </c>
      <c r="AN1519">
        <v>1</v>
      </c>
      <c r="AO1519">
        <v>0.63636000000000004</v>
      </c>
      <c r="AP1519">
        <v>0</v>
      </c>
      <c r="AQ1519">
        <v>1</v>
      </c>
      <c r="AR1519" t="s">
        <v>95</v>
      </c>
      <c r="AS1519" t="s">
        <v>95</v>
      </c>
      <c r="AT1519" t="s">
        <v>95</v>
      </c>
      <c r="AU1519" t="s">
        <v>94</v>
      </c>
      <c r="AV1519" t="s">
        <v>94</v>
      </c>
      <c r="AW1519" t="s">
        <v>94</v>
      </c>
      <c r="AX1519" t="s">
        <v>94</v>
      </c>
      <c r="AY1519" t="s">
        <v>95</v>
      </c>
      <c r="AZ1519" t="s">
        <v>95</v>
      </c>
      <c r="BA1519" t="s">
        <v>94</v>
      </c>
      <c r="BB1519" t="s">
        <v>94</v>
      </c>
      <c r="BC1519" t="s">
        <v>94</v>
      </c>
      <c r="BD1519" t="s">
        <v>94</v>
      </c>
      <c r="BI1519">
        <v>0</v>
      </c>
      <c r="BJ1519" t="s">
        <v>132</v>
      </c>
      <c r="BK1519" t="s">
        <v>133</v>
      </c>
      <c r="BL1519">
        <v>0</v>
      </c>
      <c r="BM1519">
        <v>1</v>
      </c>
      <c r="BN1519">
        <v>0</v>
      </c>
      <c r="BO1519">
        <v>0</v>
      </c>
      <c r="BP1519">
        <v>0</v>
      </c>
      <c r="BQ1519">
        <v>0</v>
      </c>
      <c r="BY1519">
        <v>1659</v>
      </c>
      <c r="CG1519" s="4">
        <v>0</v>
      </c>
      <c r="CH1519" s="4">
        <v>1</v>
      </c>
      <c r="CI1519" s="5">
        <v>0</v>
      </c>
      <c r="CJ1519" s="5">
        <v>0</v>
      </c>
      <c r="CK1519" s="5">
        <v>0</v>
      </c>
      <c r="CL1519" s="5">
        <v>0</v>
      </c>
    </row>
    <row r="1520" spans="1:91" hidden="1" x14ac:dyDescent="0.2">
      <c r="A1520" t="s">
        <v>2417</v>
      </c>
      <c r="B1520" t="s">
        <v>2275</v>
      </c>
      <c r="C1520" t="s">
        <v>1896</v>
      </c>
      <c r="D1520">
        <v>3.5</v>
      </c>
      <c r="E1520" t="s">
        <v>317</v>
      </c>
      <c r="F1520" t="s">
        <v>328</v>
      </c>
      <c r="G1520" t="s">
        <v>329</v>
      </c>
      <c r="H1520" t="s">
        <v>2278</v>
      </c>
      <c r="I1520">
        <v>74.066000000000003</v>
      </c>
      <c r="J1520">
        <v>0.31896999999999998</v>
      </c>
      <c r="K1520">
        <v>1.8474000000000001E-2</v>
      </c>
      <c r="L1520">
        <v>2021.2</v>
      </c>
      <c r="M1520">
        <v>5.9331000000000002E-2</v>
      </c>
      <c r="N1520">
        <v>1.9059999999999999</v>
      </c>
      <c r="O1520">
        <v>1.3381999999999999E-4</v>
      </c>
      <c r="P1520">
        <v>1993.8</v>
      </c>
      <c r="Q1520">
        <v>-36.828000000000003</v>
      </c>
      <c r="R1520">
        <v>0.93386999999999998</v>
      </c>
      <c r="S1520">
        <v>0.92903000000000002</v>
      </c>
      <c r="T1520">
        <v>0.12418</v>
      </c>
      <c r="U1520">
        <v>4.7368E-2</v>
      </c>
      <c r="V1520">
        <v>0.74278</v>
      </c>
      <c r="W1520">
        <v>0.73053999999999997</v>
      </c>
      <c r="X1520">
        <v>0.24489</v>
      </c>
      <c r="Y1520">
        <v>9.7652000000000003E-2</v>
      </c>
      <c r="Z1520">
        <v>0.24687999999999999</v>
      </c>
      <c r="AA1520">
        <v>0.21102000000000001</v>
      </c>
      <c r="AB1520">
        <v>0.41904000000000002</v>
      </c>
      <c r="AC1520">
        <v>0.26646999999999998</v>
      </c>
      <c r="AD1520">
        <v>45</v>
      </c>
      <c r="AE1520">
        <v>8</v>
      </c>
      <c r="AF1520">
        <v>1.1186</v>
      </c>
      <c r="AG1520">
        <v>6.3047000000000006E-2</v>
      </c>
      <c r="AH1520">
        <v>1.0556000000000001</v>
      </c>
      <c r="AI1520">
        <v>9</v>
      </c>
      <c r="AJ1520">
        <v>1</v>
      </c>
      <c r="AK1520">
        <v>4</v>
      </c>
      <c r="AL1520">
        <v>1</v>
      </c>
      <c r="AM1520">
        <v>1</v>
      </c>
      <c r="AN1520">
        <v>1</v>
      </c>
      <c r="AO1520">
        <v>0.68706</v>
      </c>
      <c r="AP1520">
        <v>0</v>
      </c>
      <c r="AQ1520">
        <v>1</v>
      </c>
      <c r="AR1520" t="s">
        <v>95</v>
      </c>
      <c r="AS1520" t="s">
        <v>95</v>
      </c>
      <c r="AT1520" t="s">
        <v>95</v>
      </c>
      <c r="AU1520" t="s">
        <v>94</v>
      </c>
      <c r="AV1520" t="s">
        <v>94</v>
      </c>
      <c r="AW1520" t="s">
        <v>94</v>
      </c>
      <c r="AX1520" t="s">
        <v>94</v>
      </c>
      <c r="AY1520" t="s">
        <v>95</v>
      </c>
      <c r="AZ1520" t="s">
        <v>94</v>
      </c>
      <c r="BA1520" t="s">
        <v>94</v>
      </c>
      <c r="BB1520" t="s">
        <v>94</v>
      </c>
      <c r="BC1520" t="s">
        <v>94</v>
      </c>
      <c r="BD1520" t="s">
        <v>94</v>
      </c>
      <c r="BI1520">
        <v>0</v>
      </c>
      <c r="BJ1520" t="s">
        <v>132</v>
      </c>
      <c r="BK1520" t="s">
        <v>133</v>
      </c>
      <c r="BL1520">
        <v>0</v>
      </c>
      <c r="BM1520">
        <v>1</v>
      </c>
      <c r="BN1520">
        <v>0</v>
      </c>
      <c r="BO1520">
        <v>0</v>
      </c>
      <c r="BP1520">
        <v>0</v>
      </c>
      <c r="BQ1520">
        <v>0</v>
      </c>
      <c r="BY1520">
        <v>1660</v>
      </c>
      <c r="CG1520" s="4">
        <v>0</v>
      </c>
      <c r="CH1520" s="4">
        <v>1</v>
      </c>
      <c r="CI1520" s="5">
        <v>0</v>
      </c>
      <c r="CJ1520" s="5">
        <v>0</v>
      </c>
      <c r="CK1520" s="5">
        <v>0</v>
      </c>
      <c r="CL1520" s="5">
        <v>0</v>
      </c>
    </row>
    <row r="1521" spans="1:91" hidden="1" x14ac:dyDescent="0.2">
      <c r="A1521" t="s">
        <v>2418</v>
      </c>
      <c r="B1521" t="s">
        <v>2275</v>
      </c>
      <c r="C1521" t="s">
        <v>1896</v>
      </c>
      <c r="D1521">
        <v>3.5</v>
      </c>
      <c r="E1521" t="s">
        <v>317</v>
      </c>
      <c r="F1521" t="s">
        <v>331</v>
      </c>
      <c r="G1521" t="s">
        <v>329</v>
      </c>
      <c r="H1521" t="s">
        <v>2278</v>
      </c>
      <c r="I1521">
        <v>0.41288000000000002</v>
      </c>
      <c r="J1521">
        <v>3.1105999999999998E-3</v>
      </c>
      <c r="K1521">
        <v>2.2183999999999999E-2</v>
      </c>
      <c r="L1521">
        <v>2021.8</v>
      </c>
      <c r="M1521">
        <v>10.643000000000001</v>
      </c>
      <c r="N1521">
        <v>2.6173000000000002</v>
      </c>
      <c r="O1521">
        <v>1554.6</v>
      </c>
      <c r="P1521" s="1">
        <v>157500</v>
      </c>
      <c r="Q1521">
        <v>-44.22</v>
      </c>
      <c r="R1521">
        <v>0.67513999999999996</v>
      </c>
      <c r="S1521">
        <v>0.65137</v>
      </c>
      <c r="T1521">
        <v>0.31168000000000001</v>
      </c>
      <c r="U1521">
        <v>0.12411</v>
      </c>
      <c r="V1521">
        <v>-0.12483</v>
      </c>
      <c r="W1521">
        <v>-0.1784</v>
      </c>
      <c r="X1521">
        <v>0.57996000000000003</v>
      </c>
      <c r="Y1521">
        <v>0.19320999999999999</v>
      </c>
      <c r="Z1521">
        <v>0.27760000000000001</v>
      </c>
      <c r="AA1521">
        <v>0.2432</v>
      </c>
      <c r="AB1521">
        <v>0.46478000000000003</v>
      </c>
      <c r="AC1521">
        <v>0.31899</v>
      </c>
      <c r="AD1521">
        <v>45</v>
      </c>
      <c r="AE1521">
        <v>8</v>
      </c>
      <c r="AF1521">
        <v>0.81462999999999997</v>
      </c>
      <c r="AG1521">
        <v>4.5913000000000002E-2</v>
      </c>
      <c r="AH1521">
        <v>0.76871</v>
      </c>
      <c r="AI1521">
        <v>9</v>
      </c>
      <c r="AJ1521">
        <v>1</v>
      </c>
      <c r="AK1521">
        <v>4</v>
      </c>
      <c r="AL1521">
        <v>1</v>
      </c>
      <c r="AM1521">
        <v>1</v>
      </c>
      <c r="AN1521">
        <v>1</v>
      </c>
      <c r="AO1521">
        <v>0.56781999999999999</v>
      </c>
      <c r="AP1521">
        <v>0</v>
      </c>
      <c r="AQ1521">
        <v>1</v>
      </c>
      <c r="AR1521" t="s">
        <v>94</v>
      </c>
      <c r="AS1521" t="s">
        <v>95</v>
      </c>
      <c r="AT1521" t="s">
        <v>95</v>
      </c>
      <c r="AU1521" t="s">
        <v>94</v>
      </c>
      <c r="AV1521" t="s">
        <v>94</v>
      </c>
      <c r="AW1521" t="s">
        <v>94</v>
      </c>
      <c r="AX1521" t="s">
        <v>94</v>
      </c>
      <c r="AY1521" t="s">
        <v>95</v>
      </c>
      <c r="AZ1521" t="s">
        <v>94</v>
      </c>
      <c r="BA1521" t="s">
        <v>94</v>
      </c>
      <c r="BB1521" t="s">
        <v>94</v>
      </c>
      <c r="BC1521" t="s">
        <v>94</v>
      </c>
      <c r="BD1521" t="s">
        <v>94</v>
      </c>
      <c r="BI1521">
        <v>0</v>
      </c>
      <c r="BJ1521" t="s">
        <v>132</v>
      </c>
      <c r="BK1521" t="s">
        <v>133</v>
      </c>
      <c r="BL1521">
        <v>1</v>
      </c>
      <c r="BM1521">
        <v>1</v>
      </c>
      <c r="BN1521">
        <v>0</v>
      </c>
      <c r="BO1521">
        <v>0</v>
      </c>
      <c r="BP1521">
        <v>0</v>
      </c>
      <c r="BQ1521">
        <v>0</v>
      </c>
      <c r="BY1521">
        <v>1661</v>
      </c>
      <c r="CG1521" s="4">
        <v>1</v>
      </c>
      <c r="CH1521" s="4">
        <v>1</v>
      </c>
      <c r="CI1521" s="5">
        <v>0</v>
      </c>
      <c r="CJ1521" s="5">
        <v>0</v>
      </c>
      <c r="CK1521" s="5">
        <v>0</v>
      </c>
      <c r="CL1521" s="5">
        <v>0</v>
      </c>
    </row>
    <row r="1522" spans="1:91" hidden="1" x14ac:dyDescent="0.2">
      <c r="A1522" t="s">
        <v>2419</v>
      </c>
      <c r="B1522" t="s">
        <v>2275</v>
      </c>
      <c r="C1522" t="s">
        <v>1896</v>
      </c>
      <c r="D1522">
        <v>3.5</v>
      </c>
      <c r="E1522" t="s">
        <v>317</v>
      </c>
      <c r="F1522" t="s">
        <v>333</v>
      </c>
      <c r="G1522" t="s">
        <v>326</v>
      </c>
      <c r="H1522" t="s">
        <v>2278</v>
      </c>
      <c r="I1522">
        <v>1.5337000000000001</v>
      </c>
      <c r="J1522">
        <v>4.4270999999999998E-3</v>
      </c>
      <c r="K1522">
        <v>3.61E-2</v>
      </c>
      <c r="L1522">
        <v>2016.3</v>
      </c>
      <c r="M1522">
        <v>2.8652000000000002</v>
      </c>
      <c r="N1522">
        <v>1.8532</v>
      </c>
      <c r="O1522">
        <v>1554.3</v>
      </c>
      <c r="P1522" s="1">
        <v>157530</v>
      </c>
      <c r="Q1522">
        <v>-71.938999999999993</v>
      </c>
      <c r="R1522">
        <v>0.86678999999999995</v>
      </c>
      <c r="S1522">
        <v>0.85704000000000002</v>
      </c>
      <c r="T1522">
        <v>0.26654</v>
      </c>
      <c r="U1522">
        <v>0.10122</v>
      </c>
      <c r="V1522">
        <v>-0.20832999999999999</v>
      </c>
      <c r="W1522">
        <v>-0.26587</v>
      </c>
      <c r="X1522">
        <v>0.80276999999999998</v>
      </c>
      <c r="Y1522">
        <v>0.33333000000000002</v>
      </c>
      <c r="Z1522">
        <v>0.41214000000000001</v>
      </c>
      <c r="AA1522">
        <v>0.38414999999999999</v>
      </c>
      <c r="AB1522">
        <v>0.55993000000000004</v>
      </c>
      <c r="AC1522">
        <v>0.42107</v>
      </c>
      <c r="AD1522">
        <v>45</v>
      </c>
      <c r="AE1522">
        <v>9</v>
      </c>
      <c r="AF1522">
        <v>1.6189</v>
      </c>
      <c r="AG1522">
        <v>0.53961999999999999</v>
      </c>
      <c r="AH1522">
        <v>1.0791999999999999</v>
      </c>
      <c r="AI1522">
        <v>9</v>
      </c>
      <c r="AJ1522">
        <v>2</v>
      </c>
      <c r="AK1522">
        <v>8</v>
      </c>
      <c r="AL1522">
        <v>1</v>
      </c>
      <c r="AM1522">
        <v>0</v>
      </c>
      <c r="AN1522">
        <v>1</v>
      </c>
      <c r="AO1522">
        <v>0.82759000000000005</v>
      </c>
      <c r="AP1522">
        <v>0</v>
      </c>
      <c r="AQ1522">
        <v>1</v>
      </c>
      <c r="AR1522" t="s">
        <v>95</v>
      </c>
      <c r="AS1522" t="s">
        <v>95</v>
      </c>
      <c r="AT1522" t="s">
        <v>95</v>
      </c>
      <c r="AU1522" t="s">
        <v>95</v>
      </c>
      <c r="AV1522" t="s">
        <v>95</v>
      </c>
      <c r="AW1522" t="s">
        <v>95</v>
      </c>
      <c r="AX1522" t="s">
        <v>95</v>
      </c>
      <c r="AY1522" t="s">
        <v>95</v>
      </c>
      <c r="AZ1522" t="s">
        <v>95</v>
      </c>
      <c r="BA1522" t="s">
        <v>95</v>
      </c>
      <c r="BB1522" t="s">
        <v>95</v>
      </c>
      <c r="BC1522" t="s">
        <v>95</v>
      </c>
      <c r="BD1522" t="s">
        <v>95</v>
      </c>
      <c r="BI1522">
        <v>0</v>
      </c>
      <c r="BJ1522" t="s">
        <v>132</v>
      </c>
      <c r="BK1522" t="s">
        <v>133</v>
      </c>
      <c r="BL1522">
        <v>1</v>
      </c>
      <c r="BM1522">
        <v>1</v>
      </c>
      <c r="BN1522">
        <v>0</v>
      </c>
      <c r="BO1522">
        <v>0</v>
      </c>
      <c r="BP1522">
        <v>0</v>
      </c>
      <c r="BQ1522">
        <v>0</v>
      </c>
      <c r="BY1522">
        <v>1662</v>
      </c>
      <c r="CG1522" s="4">
        <v>1</v>
      </c>
      <c r="CH1522" s="4">
        <v>1</v>
      </c>
      <c r="CI1522" s="5">
        <v>0</v>
      </c>
      <c r="CJ1522" s="5">
        <v>0</v>
      </c>
      <c r="CK1522" s="5">
        <v>0</v>
      </c>
      <c r="CL1522" s="5">
        <v>0</v>
      </c>
    </row>
    <row r="1523" spans="1:91" hidden="1" x14ac:dyDescent="0.2">
      <c r="A1523" t="s">
        <v>2420</v>
      </c>
      <c r="B1523" t="s">
        <v>2275</v>
      </c>
      <c r="C1523" t="s">
        <v>1896</v>
      </c>
      <c r="D1523">
        <v>3.5</v>
      </c>
      <c r="E1523" t="s">
        <v>317</v>
      </c>
      <c r="F1523" t="s">
        <v>335</v>
      </c>
      <c r="G1523" t="s">
        <v>336</v>
      </c>
      <c r="H1523" t="s">
        <v>2278</v>
      </c>
      <c r="I1523">
        <v>0.15098</v>
      </c>
      <c r="J1523">
        <v>0.12717000000000001</v>
      </c>
      <c r="K1523">
        <v>1.1642999999999999</v>
      </c>
      <c r="L1523">
        <v>2029</v>
      </c>
      <c r="M1523">
        <v>29.106000000000002</v>
      </c>
      <c r="N1523">
        <v>211.79</v>
      </c>
      <c r="O1523">
        <v>3.2690999999999999</v>
      </c>
      <c r="P1523">
        <v>1999.9</v>
      </c>
      <c r="Q1523">
        <v>-2318.4</v>
      </c>
      <c r="R1523">
        <v>0.99736000000000002</v>
      </c>
      <c r="S1523">
        <v>0.99716000000000005</v>
      </c>
      <c r="T1523">
        <v>0.92813999999999997</v>
      </c>
      <c r="U1523">
        <v>0.74634999999999996</v>
      </c>
      <c r="V1523">
        <v>0.99580999999999997</v>
      </c>
      <c r="W1523">
        <v>0.99560999999999999</v>
      </c>
      <c r="X1523">
        <v>1.1694</v>
      </c>
      <c r="Y1523">
        <v>0.98895999999999995</v>
      </c>
      <c r="Z1523">
        <v>0.70130000000000003</v>
      </c>
      <c r="AA1523">
        <v>0.68706999999999996</v>
      </c>
      <c r="AB1523">
        <v>9.8683999999999994</v>
      </c>
      <c r="AC1523">
        <v>8.2020999999999997</v>
      </c>
      <c r="AD1523">
        <v>45</v>
      </c>
      <c r="AE1523">
        <v>26</v>
      </c>
      <c r="AF1523">
        <v>0.31635000000000002</v>
      </c>
      <c r="AG1523">
        <v>4.7216000000000003E-3</v>
      </c>
      <c r="AH1523">
        <v>0.31163000000000002</v>
      </c>
      <c r="AI1523">
        <v>26</v>
      </c>
      <c r="AJ1523">
        <v>0</v>
      </c>
      <c r="AK1523">
        <v>25</v>
      </c>
      <c r="AL1523">
        <v>0</v>
      </c>
      <c r="AM1523">
        <v>0</v>
      </c>
      <c r="AN1523">
        <v>0</v>
      </c>
      <c r="AO1523">
        <v>0.89051999999999998</v>
      </c>
      <c r="AP1523">
        <v>0</v>
      </c>
      <c r="AQ1523">
        <v>1</v>
      </c>
      <c r="AR1523" t="s">
        <v>95</v>
      </c>
      <c r="AS1523" t="s">
        <v>95</v>
      </c>
      <c r="AT1523" t="s">
        <v>95</v>
      </c>
      <c r="AU1523" t="s">
        <v>95</v>
      </c>
      <c r="AV1523" t="s">
        <v>95</v>
      </c>
      <c r="AW1523" t="s">
        <v>95</v>
      </c>
      <c r="AX1523" t="s">
        <v>95</v>
      </c>
      <c r="AY1523" t="s">
        <v>95</v>
      </c>
      <c r="AZ1523" t="s">
        <v>95</v>
      </c>
      <c r="BA1523" t="s">
        <v>95</v>
      </c>
      <c r="BB1523" t="s">
        <v>95</v>
      </c>
      <c r="BC1523" t="s">
        <v>95</v>
      </c>
      <c r="BD1523" t="s">
        <v>95</v>
      </c>
      <c r="BH1523" t="s">
        <v>389</v>
      </c>
      <c r="BI1523">
        <v>1</v>
      </c>
      <c r="BJ1523" t="s">
        <v>97</v>
      </c>
      <c r="BK1523" t="s">
        <v>337</v>
      </c>
      <c r="BL1523">
        <v>0</v>
      </c>
      <c r="BM1523">
        <v>0</v>
      </c>
      <c r="BN1523">
        <v>0</v>
      </c>
      <c r="BO1523">
        <v>0</v>
      </c>
      <c r="BP1523">
        <v>0</v>
      </c>
      <c r="BQ1523">
        <v>0</v>
      </c>
      <c r="BY1523">
        <v>1663</v>
      </c>
      <c r="CG1523" s="4">
        <v>0</v>
      </c>
      <c r="CH1523" s="4">
        <v>0</v>
      </c>
      <c r="CI1523" s="5">
        <v>0</v>
      </c>
      <c r="CJ1523" s="5">
        <v>0</v>
      </c>
      <c r="CK1523" s="5">
        <v>0</v>
      </c>
      <c r="CL1523" s="5">
        <v>0</v>
      </c>
    </row>
    <row r="1524" spans="1:91" hidden="1" x14ac:dyDescent="0.2">
      <c r="A1524" t="s">
        <v>2421</v>
      </c>
      <c r="B1524" t="s">
        <v>2275</v>
      </c>
      <c r="C1524" t="s">
        <v>1896</v>
      </c>
      <c r="D1524">
        <v>3.5</v>
      </c>
      <c r="E1524" t="s">
        <v>317</v>
      </c>
      <c r="F1524" t="s">
        <v>339</v>
      </c>
      <c r="G1524" t="s">
        <v>340</v>
      </c>
      <c r="H1524" t="s">
        <v>2278</v>
      </c>
      <c r="I1524">
        <v>0.13242000000000001</v>
      </c>
      <c r="J1524">
        <v>1.1311E-2</v>
      </c>
      <c r="K1524">
        <v>0.10899</v>
      </c>
      <c r="L1524">
        <v>2037.1</v>
      </c>
      <c r="M1524">
        <v>33.185000000000002</v>
      </c>
      <c r="N1524">
        <v>54.893999999999998</v>
      </c>
      <c r="O1524">
        <v>1553</v>
      </c>
      <c r="P1524" s="1">
        <v>157660</v>
      </c>
      <c r="Q1524">
        <v>-216.86</v>
      </c>
      <c r="R1524">
        <v>0.93728999999999996</v>
      </c>
      <c r="S1524">
        <v>0.93233999999999995</v>
      </c>
      <c r="T1524">
        <v>0.39751999999999998</v>
      </c>
      <c r="U1524">
        <v>0.29137999999999997</v>
      </c>
      <c r="V1524">
        <v>-0.54015999999999997</v>
      </c>
      <c r="W1524">
        <v>-0.61914000000000002</v>
      </c>
      <c r="X1524">
        <v>1.97</v>
      </c>
      <c r="Y1524">
        <v>1.1667000000000001</v>
      </c>
      <c r="Z1524">
        <v>0.69254000000000004</v>
      </c>
      <c r="AA1524">
        <v>0.67676999999999998</v>
      </c>
      <c r="AB1524">
        <v>0.88021000000000005</v>
      </c>
      <c r="AC1524">
        <v>0.72636000000000001</v>
      </c>
      <c r="AD1524">
        <v>42</v>
      </c>
      <c r="AE1524">
        <v>23</v>
      </c>
      <c r="AF1524">
        <v>0.10929999999999999</v>
      </c>
      <c r="AG1524">
        <v>1.8217000000000001E-2</v>
      </c>
      <c r="AH1524">
        <v>9.1084999999999999E-2</v>
      </c>
      <c r="AI1524">
        <v>23</v>
      </c>
      <c r="AJ1524">
        <v>0</v>
      </c>
      <c r="AK1524">
        <v>22</v>
      </c>
      <c r="AL1524">
        <v>0</v>
      </c>
      <c r="AM1524">
        <v>0</v>
      </c>
      <c r="AN1524">
        <v>0</v>
      </c>
      <c r="AO1524">
        <v>0.86502999999999997</v>
      </c>
      <c r="AP1524">
        <v>0</v>
      </c>
      <c r="AQ1524">
        <v>1</v>
      </c>
      <c r="AR1524" t="s">
        <v>95</v>
      </c>
      <c r="AS1524" t="s">
        <v>95</v>
      </c>
      <c r="AT1524" t="s">
        <v>95</v>
      </c>
      <c r="AU1524" t="s">
        <v>95</v>
      </c>
      <c r="AV1524" t="s">
        <v>95</v>
      </c>
      <c r="AW1524" t="s">
        <v>95</v>
      </c>
      <c r="AX1524" t="s">
        <v>95</v>
      </c>
      <c r="AY1524" t="s">
        <v>94</v>
      </c>
      <c r="AZ1524" t="s">
        <v>95</v>
      </c>
      <c r="BA1524" t="s">
        <v>94</v>
      </c>
      <c r="BB1524" t="s">
        <v>95</v>
      </c>
      <c r="BC1524" t="s">
        <v>95</v>
      </c>
      <c r="BD1524" t="s">
        <v>95</v>
      </c>
      <c r="BH1524" t="s">
        <v>341</v>
      </c>
      <c r="BI1524">
        <v>1</v>
      </c>
      <c r="BJ1524" t="s">
        <v>97</v>
      </c>
      <c r="BK1524" t="s">
        <v>138</v>
      </c>
      <c r="BL1524">
        <v>0</v>
      </c>
      <c r="BM1524">
        <v>0</v>
      </c>
      <c r="BN1524">
        <v>0</v>
      </c>
      <c r="BO1524">
        <v>0</v>
      </c>
      <c r="BP1524">
        <v>0</v>
      </c>
      <c r="BQ1524">
        <v>0</v>
      </c>
      <c r="BY1524">
        <v>1664</v>
      </c>
      <c r="CG1524" s="4">
        <v>0</v>
      </c>
      <c r="CH1524" s="4">
        <v>0</v>
      </c>
      <c r="CI1524" s="5">
        <v>0</v>
      </c>
      <c r="CJ1524" s="5">
        <v>0</v>
      </c>
      <c r="CK1524" s="5">
        <v>0</v>
      </c>
      <c r="CL1524" s="5">
        <v>0</v>
      </c>
    </row>
    <row r="1525" spans="1:91" hidden="1" x14ac:dyDescent="0.2">
      <c r="A1525" t="s">
        <v>2422</v>
      </c>
      <c r="B1525" t="s">
        <v>2275</v>
      </c>
      <c r="C1525" t="s">
        <v>1896</v>
      </c>
      <c r="D1525">
        <v>3.5</v>
      </c>
      <c r="E1525" t="s">
        <v>317</v>
      </c>
      <c r="F1525" t="s">
        <v>343</v>
      </c>
      <c r="G1525" t="s">
        <v>344</v>
      </c>
      <c r="H1525" t="s">
        <v>2278</v>
      </c>
      <c r="I1525">
        <v>0.17385</v>
      </c>
      <c r="J1525">
        <v>1.3150999999999999E-2</v>
      </c>
      <c r="K1525">
        <v>0.12872</v>
      </c>
      <c r="L1525">
        <v>2019.6</v>
      </c>
      <c r="M1525">
        <v>25.277000000000001</v>
      </c>
      <c r="N1525">
        <v>9.5020000000000007</v>
      </c>
      <c r="O1525">
        <v>1552.6</v>
      </c>
      <c r="P1525" s="1">
        <v>157700</v>
      </c>
      <c r="Q1525">
        <v>-256.20999999999998</v>
      </c>
      <c r="R1525">
        <v>0.95584000000000002</v>
      </c>
      <c r="S1525">
        <v>0.95260999999999996</v>
      </c>
      <c r="T1525">
        <v>0.40993000000000002</v>
      </c>
      <c r="U1525">
        <v>0.29453000000000001</v>
      </c>
      <c r="V1525">
        <v>-0.58252999999999999</v>
      </c>
      <c r="W1525">
        <v>-0.65788999999999997</v>
      </c>
      <c r="X1525">
        <v>2.4540000000000002</v>
      </c>
      <c r="Y1525">
        <v>1.4888999999999999</v>
      </c>
      <c r="Z1525">
        <v>0.73440000000000005</v>
      </c>
      <c r="AA1525">
        <v>0.72175</v>
      </c>
      <c r="AB1525">
        <v>1.0054000000000001</v>
      </c>
      <c r="AC1525">
        <v>0.85680000000000001</v>
      </c>
      <c r="AD1525">
        <v>45</v>
      </c>
      <c r="AE1525">
        <v>26</v>
      </c>
      <c r="AF1525">
        <v>0.63144999999999996</v>
      </c>
      <c r="AG1525">
        <v>0.10524</v>
      </c>
      <c r="AH1525">
        <v>0.52620999999999996</v>
      </c>
      <c r="AI1525">
        <v>26</v>
      </c>
      <c r="AJ1525">
        <v>3</v>
      </c>
      <c r="AK1525">
        <v>25</v>
      </c>
      <c r="AL1525">
        <v>1</v>
      </c>
      <c r="AM1525">
        <v>0</v>
      </c>
      <c r="AN1525">
        <v>0</v>
      </c>
      <c r="AO1525">
        <v>0.91881999999999997</v>
      </c>
      <c r="AP1525">
        <v>0</v>
      </c>
      <c r="AQ1525">
        <v>1</v>
      </c>
      <c r="AR1525" t="s">
        <v>95</v>
      </c>
      <c r="AS1525" t="s">
        <v>95</v>
      </c>
      <c r="AT1525" t="s">
        <v>95</v>
      </c>
      <c r="AU1525" t="s">
        <v>95</v>
      </c>
      <c r="AV1525" t="s">
        <v>95</v>
      </c>
      <c r="AW1525" t="s">
        <v>95</v>
      </c>
      <c r="AX1525" t="s">
        <v>95</v>
      </c>
      <c r="AY1525" t="s">
        <v>95</v>
      </c>
      <c r="AZ1525" t="s">
        <v>95</v>
      </c>
      <c r="BA1525" t="s">
        <v>95</v>
      </c>
      <c r="BB1525" t="s">
        <v>95</v>
      </c>
      <c r="BC1525" t="s">
        <v>95</v>
      </c>
      <c r="BD1525" t="s">
        <v>95</v>
      </c>
      <c r="BH1525" t="s">
        <v>345</v>
      </c>
      <c r="BI1525">
        <v>1</v>
      </c>
      <c r="BJ1525" t="s">
        <v>97</v>
      </c>
      <c r="BK1525" t="s">
        <v>180</v>
      </c>
      <c r="BL1525">
        <v>0</v>
      </c>
      <c r="BM1525">
        <v>0</v>
      </c>
      <c r="BN1525">
        <v>0</v>
      </c>
      <c r="BO1525">
        <v>0</v>
      </c>
      <c r="BP1525">
        <v>0</v>
      </c>
      <c r="BQ1525">
        <v>0</v>
      </c>
      <c r="BY1525">
        <v>1665</v>
      </c>
      <c r="CG1525" s="4">
        <v>0</v>
      </c>
      <c r="CH1525" s="4">
        <v>0</v>
      </c>
      <c r="CI1525" s="5">
        <v>0</v>
      </c>
      <c r="CJ1525" s="5">
        <v>0</v>
      </c>
      <c r="CK1525" s="5">
        <v>0</v>
      </c>
      <c r="CL1525" s="5">
        <v>0</v>
      </c>
    </row>
    <row r="1526" spans="1:91" hidden="1" x14ac:dyDescent="0.2">
      <c r="A1526" t="s">
        <v>2423</v>
      </c>
      <c r="B1526" t="s">
        <v>2275</v>
      </c>
      <c r="C1526" t="s">
        <v>1896</v>
      </c>
      <c r="D1526">
        <v>3.5</v>
      </c>
      <c r="E1526" t="s">
        <v>317</v>
      </c>
      <c r="F1526" t="s">
        <v>347</v>
      </c>
      <c r="G1526" t="s">
        <v>348</v>
      </c>
      <c r="H1526" t="s">
        <v>2278</v>
      </c>
      <c r="I1526">
        <v>61.03</v>
      </c>
      <c r="J1526">
        <v>2.2761999999999999E-3</v>
      </c>
      <c r="K1526">
        <v>1.3384999999999999E-2</v>
      </c>
      <c r="L1526">
        <v>1998.1</v>
      </c>
      <c r="M1526">
        <v>7.2005E-2</v>
      </c>
      <c r="N1526">
        <v>0.23529</v>
      </c>
      <c r="O1526">
        <v>1554.7</v>
      </c>
      <c r="P1526" s="1">
        <v>157470</v>
      </c>
      <c r="Q1526">
        <v>-26.625</v>
      </c>
      <c r="R1526">
        <v>8.9412000000000005E-2</v>
      </c>
      <c r="S1526">
        <v>4.0441000000000001E-3</v>
      </c>
      <c r="T1526">
        <v>0.37486000000000003</v>
      </c>
      <c r="U1526">
        <v>0.18301000000000001</v>
      </c>
      <c r="V1526">
        <v>-0.08</v>
      </c>
      <c r="W1526">
        <v>-0.14545</v>
      </c>
      <c r="X1526">
        <v>0.40825</v>
      </c>
      <c r="Y1526">
        <v>0.11111</v>
      </c>
      <c r="Z1526">
        <v>0.12528</v>
      </c>
      <c r="AA1526">
        <v>7.2269E-2</v>
      </c>
      <c r="AB1526">
        <v>0.36741000000000001</v>
      </c>
      <c r="AC1526">
        <v>0.21299000000000001</v>
      </c>
      <c r="AD1526">
        <v>36</v>
      </c>
      <c r="AE1526">
        <v>3</v>
      </c>
      <c r="AF1526">
        <v>8.5</v>
      </c>
      <c r="AG1526">
        <v>4.25</v>
      </c>
      <c r="AH1526">
        <v>4.25</v>
      </c>
      <c r="AI1526">
        <v>17</v>
      </c>
      <c r="AJ1526">
        <v>0</v>
      </c>
      <c r="AK1526">
        <v>16</v>
      </c>
      <c r="AL1526">
        <v>0</v>
      </c>
      <c r="AM1526">
        <v>0</v>
      </c>
      <c r="AN1526">
        <v>1</v>
      </c>
      <c r="AO1526">
        <v>0</v>
      </c>
      <c r="AP1526">
        <v>0</v>
      </c>
      <c r="AQ1526">
        <v>1</v>
      </c>
      <c r="AR1526" t="s">
        <v>96</v>
      </c>
      <c r="AS1526" t="s">
        <v>94</v>
      </c>
      <c r="AT1526" t="s">
        <v>94</v>
      </c>
      <c r="AU1526" t="s">
        <v>94</v>
      </c>
      <c r="AV1526" t="s">
        <v>94</v>
      </c>
      <c r="AW1526" t="s">
        <v>94</v>
      </c>
      <c r="AX1526" t="s">
        <v>94</v>
      </c>
      <c r="AY1526" t="s">
        <v>95</v>
      </c>
      <c r="AZ1526" t="s">
        <v>94</v>
      </c>
      <c r="BA1526" t="s">
        <v>96</v>
      </c>
      <c r="BB1526" t="s">
        <v>94</v>
      </c>
      <c r="BC1526" t="s">
        <v>94</v>
      </c>
      <c r="BD1526" t="s">
        <v>94</v>
      </c>
      <c r="BH1526" t="s">
        <v>341</v>
      </c>
      <c r="BI1526">
        <v>1</v>
      </c>
      <c r="BJ1526" t="s">
        <v>97</v>
      </c>
      <c r="BK1526" t="s">
        <v>138</v>
      </c>
      <c r="BL1526">
        <v>0</v>
      </c>
      <c r="BM1526">
        <v>0</v>
      </c>
      <c r="BN1526">
        <v>0</v>
      </c>
      <c r="BO1526">
        <v>0</v>
      </c>
      <c r="BP1526">
        <v>0</v>
      </c>
      <c r="BQ1526">
        <v>0</v>
      </c>
      <c r="BY1526">
        <v>1666</v>
      </c>
      <c r="CG1526" s="4">
        <v>0</v>
      </c>
      <c r="CH1526" s="4">
        <v>0</v>
      </c>
      <c r="CI1526" s="5">
        <v>0</v>
      </c>
      <c r="CJ1526" s="5">
        <v>0</v>
      </c>
      <c r="CK1526" s="5">
        <v>0</v>
      </c>
      <c r="CL1526" s="5">
        <v>0</v>
      </c>
    </row>
    <row r="1527" spans="1:91" hidden="1" x14ac:dyDescent="0.2">
      <c r="A1527" t="s">
        <v>2424</v>
      </c>
      <c r="B1527" t="s">
        <v>2275</v>
      </c>
      <c r="C1527" t="s">
        <v>1896</v>
      </c>
      <c r="D1527">
        <v>3.5</v>
      </c>
      <c r="E1527" t="s">
        <v>317</v>
      </c>
      <c r="F1527" t="s">
        <v>350</v>
      </c>
      <c r="G1527" t="s">
        <v>351</v>
      </c>
      <c r="H1527" t="s">
        <v>2278</v>
      </c>
      <c r="I1527">
        <v>0.48209000000000002</v>
      </c>
      <c r="J1527">
        <v>0.23230000000000001</v>
      </c>
      <c r="K1527">
        <v>0.11212</v>
      </c>
      <c r="L1527">
        <v>2020.3</v>
      </c>
      <c r="M1527">
        <v>9.1153999999999993</v>
      </c>
      <c r="N1527">
        <v>10.191000000000001</v>
      </c>
      <c r="O1527">
        <v>6.9160000000000004</v>
      </c>
      <c r="P1527">
        <v>2022.4</v>
      </c>
      <c r="Q1527">
        <v>-223.49</v>
      </c>
      <c r="R1527">
        <v>0.98929999999999996</v>
      </c>
      <c r="S1527">
        <v>0.98851999999999995</v>
      </c>
      <c r="T1527">
        <v>0.23430999999999999</v>
      </c>
      <c r="U1527">
        <v>0.10874</v>
      </c>
      <c r="V1527">
        <v>0.96508000000000005</v>
      </c>
      <c r="W1527">
        <v>0.96342000000000005</v>
      </c>
      <c r="X1527">
        <v>0.42333999999999999</v>
      </c>
      <c r="Y1527">
        <v>0.24176</v>
      </c>
      <c r="Z1527">
        <v>0.41309000000000001</v>
      </c>
      <c r="AA1527">
        <v>0.38513999999999998</v>
      </c>
      <c r="AB1527">
        <v>1.7357</v>
      </c>
      <c r="AC1527">
        <v>1.3282</v>
      </c>
      <c r="AD1527">
        <v>45</v>
      </c>
      <c r="AE1527">
        <v>9</v>
      </c>
      <c r="AF1527">
        <v>0.88310999999999995</v>
      </c>
      <c r="AG1527">
        <v>9.8123000000000002E-2</v>
      </c>
      <c r="AH1527">
        <v>0.78498999999999997</v>
      </c>
      <c r="AI1527">
        <v>9</v>
      </c>
      <c r="AJ1527">
        <v>0</v>
      </c>
      <c r="AK1527">
        <v>8</v>
      </c>
      <c r="AL1527">
        <v>0</v>
      </c>
      <c r="AM1527">
        <v>0</v>
      </c>
      <c r="AN1527">
        <v>0</v>
      </c>
      <c r="AO1527">
        <v>0.83211999999999997</v>
      </c>
      <c r="AP1527">
        <v>0</v>
      </c>
      <c r="AQ1527">
        <v>1</v>
      </c>
      <c r="AR1527" t="s">
        <v>95</v>
      </c>
      <c r="AS1527" t="s">
        <v>95</v>
      </c>
      <c r="AT1527" t="s">
        <v>95</v>
      </c>
      <c r="AU1527" t="s">
        <v>95</v>
      </c>
      <c r="AV1527" t="s">
        <v>95</v>
      </c>
      <c r="AW1527" t="s">
        <v>95</v>
      </c>
      <c r="AX1527" t="s">
        <v>95</v>
      </c>
      <c r="AY1527" t="s">
        <v>95</v>
      </c>
      <c r="AZ1527" t="s">
        <v>95</v>
      </c>
      <c r="BA1527" t="s">
        <v>95</v>
      </c>
      <c r="BB1527" t="s">
        <v>95</v>
      </c>
      <c r="BC1527" t="s">
        <v>95</v>
      </c>
      <c r="BD1527" t="s">
        <v>95</v>
      </c>
      <c r="BI1527">
        <v>0</v>
      </c>
      <c r="BJ1527" t="s">
        <v>137</v>
      </c>
      <c r="BK1527" t="s">
        <v>180</v>
      </c>
      <c r="BL1527">
        <v>1</v>
      </c>
      <c r="BM1527">
        <v>1</v>
      </c>
      <c r="BN1527">
        <v>0</v>
      </c>
      <c r="BO1527">
        <v>0</v>
      </c>
      <c r="BP1527">
        <v>0</v>
      </c>
      <c r="BQ1527">
        <v>0</v>
      </c>
      <c r="BY1527">
        <v>1667</v>
      </c>
      <c r="CG1527" s="4">
        <v>1</v>
      </c>
      <c r="CH1527" s="4">
        <v>1</v>
      </c>
      <c r="CI1527" s="5">
        <v>0</v>
      </c>
      <c r="CJ1527" s="5">
        <v>0</v>
      </c>
      <c r="CK1527" s="5">
        <v>0</v>
      </c>
      <c r="CL1527" s="5">
        <v>0</v>
      </c>
    </row>
    <row r="1528" spans="1:91" hidden="1" x14ac:dyDescent="0.2">
      <c r="A1528" t="s">
        <v>2425</v>
      </c>
      <c r="B1528" t="s">
        <v>2275</v>
      </c>
      <c r="C1528" t="s">
        <v>1896</v>
      </c>
      <c r="D1528">
        <v>3.5</v>
      </c>
      <c r="E1528" t="s">
        <v>317</v>
      </c>
      <c r="F1528" t="s">
        <v>353</v>
      </c>
      <c r="G1528" t="s">
        <v>354</v>
      </c>
      <c r="H1528" t="s">
        <v>2278</v>
      </c>
      <c r="I1528">
        <v>21.978999999999999</v>
      </c>
      <c r="J1528">
        <v>2.8249999999999998E-3</v>
      </c>
      <c r="K1528">
        <v>1.9178000000000001E-2</v>
      </c>
      <c r="L1528">
        <v>2015.5</v>
      </c>
      <c r="M1528">
        <v>0.19994000000000001</v>
      </c>
      <c r="N1528">
        <v>1</v>
      </c>
      <c r="O1528">
        <v>1554.7</v>
      </c>
      <c r="P1528" s="1">
        <v>157490</v>
      </c>
      <c r="Q1528">
        <v>-38.213000000000001</v>
      </c>
      <c r="R1528">
        <v>0.74556</v>
      </c>
      <c r="S1528">
        <v>0.72599000000000002</v>
      </c>
      <c r="T1528">
        <v>0.21567</v>
      </c>
      <c r="U1528">
        <v>4.6511999999999998E-2</v>
      </c>
      <c r="V1528">
        <v>-0.14496999999999999</v>
      </c>
      <c r="W1528">
        <v>-0.20222000000000001</v>
      </c>
      <c r="X1528">
        <v>0.45750000000000002</v>
      </c>
      <c r="Y1528">
        <v>0.16278999999999999</v>
      </c>
      <c r="Z1528">
        <v>0.30986000000000002</v>
      </c>
      <c r="AA1528">
        <v>0.27535999999999999</v>
      </c>
      <c r="AB1528">
        <v>0.35519000000000001</v>
      </c>
      <c r="AC1528">
        <v>0.26111000000000001</v>
      </c>
      <c r="AD1528">
        <v>43</v>
      </c>
      <c r="AE1528">
        <v>6</v>
      </c>
      <c r="AF1528">
        <v>2</v>
      </c>
      <c r="AG1528">
        <v>1</v>
      </c>
      <c r="AH1528">
        <v>1</v>
      </c>
      <c r="AI1528">
        <v>7</v>
      </c>
      <c r="AJ1528">
        <v>0</v>
      </c>
      <c r="AK1528">
        <v>6</v>
      </c>
      <c r="AL1528">
        <v>0</v>
      </c>
      <c r="AM1528">
        <v>0</v>
      </c>
      <c r="AN1528">
        <v>1</v>
      </c>
      <c r="AO1528">
        <v>0.44444</v>
      </c>
      <c r="AP1528">
        <v>0</v>
      </c>
      <c r="AQ1528">
        <v>1</v>
      </c>
      <c r="AR1528" t="s">
        <v>95</v>
      </c>
      <c r="AS1528" t="s">
        <v>95</v>
      </c>
      <c r="AT1528" t="s">
        <v>95</v>
      </c>
      <c r="AU1528" t="s">
        <v>94</v>
      </c>
      <c r="AV1528" t="s">
        <v>94</v>
      </c>
      <c r="AW1528" t="s">
        <v>94</v>
      </c>
      <c r="AX1528" t="s">
        <v>94</v>
      </c>
      <c r="AY1528" t="s">
        <v>95</v>
      </c>
      <c r="AZ1528" t="s">
        <v>95</v>
      </c>
      <c r="BA1528" t="s">
        <v>94</v>
      </c>
      <c r="BB1528" t="s">
        <v>94</v>
      </c>
      <c r="BC1528" t="s">
        <v>94</v>
      </c>
      <c r="BD1528" t="s">
        <v>94</v>
      </c>
      <c r="BH1528" t="s">
        <v>341</v>
      </c>
      <c r="BI1528">
        <v>1</v>
      </c>
      <c r="BJ1528" t="s">
        <v>97</v>
      </c>
      <c r="BK1528" t="s">
        <v>138</v>
      </c>
      <c r="BL1528">
        <v>0</v>
      </c>
      <c r="BM1528">
        <v>0</v>
      </c>
      <c r="BN1528">
        <v>0</v>
      </c>
      <c r="BO1528">
        <v>0</v>
      </c>
      <c r="BP1528">
        <v>0</v>
      </c>
      <c r="BQ1528">
        <v>0</v>
      </c>
      <c r="BY1528">
        <v>1668</v>
      </c>
      <c r="CG1528" s="4">
        <v>0</v>
      </c>
      <c r="CH1528" s="4">
        <v>0</v>
      </c>
      <c r="CI1528" s="5">
        <v>0</v>
      </c>
      <c r="CJ1528" s="5">
        <v>0</v>
      </c>
      <c r="CK1528" s="5">
        <v>0</v>
      </c>
      <c r="CL1528" s="5">
        <v>0</v>
      </c>
    </row>
    <row r="1529" spans="1:91" hidden="1" x14ac:dyDescent="0.2">
      <c r="A1529" t="s">
        <v>2426</v>
      </c>
      <c r="B1529" t="s">
        <v>2275</v>
      </c>
      <c r="C1529" t="s">
        <v>1896</v>
      </c>
      <c r="D1529">
        <v>3.5</v>
      </c>
      <c r="E1529" t="s">
        <v>317</v>
      </c>
      <c r="F1529" t="s">
        <v>356</v>
      </c>
      <c r="G1529" t="s">
        <v>357</v>
      </c>
      <c r="H1529" t="s">
        <v>2278</v>
      </c>
      <c r="I1529">
        <v>0.49112</v>
      </c>
      <c r="J1529">
        <v>0.40436</v>
      </c>
      <c r="K1529">
        <v>5.7533000000000001E-2</v>
      </c>
      <c r="L1529">
        <v>2025.6</v>
      </c>
      <c r="M1529">
        <v>8.9479000000000006</v>
      </c>
      <c r="N1529">
        <v>22.966000000000001</v>
      </c>
      <c r="O1529">
        <v>6.3406000000000002</v>
      </c>
      <c r="P1529">
        <v>2023.6</v>
      </c>
      <c r="Q1529">
        <v>-114.7</v>
      </c>
      <c r="R1529">
        <v>0.98307</v>
      </c>
      <c r="S1529">
        <v>0.98182999999999998</v>
      </c>
      <c r="T1529">
        <v>0.18167</v>
      </c>
      <c r="U1529">
        <v>6.9554000000000005E-2</v>
      </c>
      <c r="V1529">
        <v>0.98201000000000005</v>
      </c>
      <c r="W1529">
        <v>0.98114999999999997</v>
      </c>
      <c r="X1529">
        <v>0.18728</v>
      </c>
      <c r="Y1529">
        <v>7.9314999999999997E-2</v>
      </c>
      <c r="Z1529">
        <v>0.28637000000000001</v>
      </c>
      <c r="AA1529">
        <v>0.25239</v>
      </c>
      <c r="AB1529">
        <v>1.1795</v>
      </c>
      <c r="AC1529">
        <v>0.74053000000000002</v>
      </c>
      <c r="AD1529">
        <v>45</v>
      </c>
      <c r="AE1529">
        <v>9</v>
      </c>
      <c r="AF1529">
        <v>0.30642999999999998</v>
      </c>
      <c r="AG1529">
        <v>7.5659999999999998E-3</v>
      </c>
      <c r="AH1529">
        <v>0.29887000000000002</v>
      </c>
      <c r="AI1529">
        <v>9</v>
      </c>
      <c r="AJ1529">
        <v>0</v>
      </c>
      <c r="AK1529">
        <v>8</v>
      </c>
      <c r="AL1529">
        <v>0</v>
      </c>
      <c r="AM1529">
        <v>0</v>
      </c>
      <c r="AN1529">
        <v>1</v>
      </c>
      <c r="AO1529">
        <v>0.68862999999999996</v>
      </c>
      <c r="AP1529">
        <v>0</v>
      </c>
      <c r="AQ1529">
        <v>1</v>
      </c>
      <c r="AR1529" t="s">
        <v>95</v>
      </c>
      <c r="AS1529" t="s">
        <v>95</v>
      </c>
      <c r="AT1529" t="s">
        <v>95</v>
      </c>
      <c r="AU1529" t="s">
        <v>95</v>
      </c>
      <c r="AV1529" t="s">
        <v>95</v>
      </c>
      <c r="AW1529" t="s">
        <v>95</v>
      </c>
      <c r="AX1529" t="s">
        <v>94</v>
      </c>
      <c r="AY1529" t="s">
        <v>95</v>
      </c>
      <c r="AZ1529" t="s">
        <v>94</v>
      </c>
      <c r="BA1529" t="s">
        <v>94</v>
      </c>
      <c r="BB1529" t="s">
        <v>94</v>
      </c>
      <c r="BC1529" t="s">
        <v>94</v>
      </c>
      <c r="BD1529" t="s">
        <v>94</v>
      </c>
      <c r="BI1529">
        <v>0</v>
      </c>
      <c r="BJ1529" t="s">
        <v>137</v>
      </c>
      <c r="BK1529" t="s">
        <v>180</v>
      </c>
      <c r="BL1529">
        <v>1</v>
      </c>
      <c r="BM1529">
        <v>1</v>
      </c>
      <c r="BN1529">
        <v>0</v>
      </c>
      <c r="BO1529">
        <v>0</v>
      </c>
      <c r="BP1529">
        <v>0</v>
      </c>
      <c r="BQ1529">
        <v>0</v>
      </c>
      <c r="BY1529">
        <v>1669</v>
      </c>
      <c r="CG1529" s="4">
        <v>1</v>
      </c>
      <c r="CH1529" s="4">
        <v>1</v>
      </c>
      <c r="CI1529" s="5">
        <v>0</v>
      </c>
      <c r="CJ1529" s="5">
        <v>0</v>
      </c>
      <c r="CK1529" s="5">
        <v>0</v>
      </c>
      <c r="CL1529" s="5">
        <v>0</v>
      </c>
    </row>
    <row r="1530" spans="1:91" hidden="1" x14ac:dyDescent="0.2">
      <c r="A1530" t="s">
        <v>2427</v>
      </c>
      <c r="B1530" t="s">
        <v>2275</v>
      </c>
      <c r="C1530" t="s">
        <v>1896</v>
      </c>
      <c r="D1530">
        <v>3.5</v>
      </c>
      <c r="E1530" t="s">
        <v>317</v>
      </c>
      <c r="F1530" t="s">
        <v>359</v>
      </c>
      <c r="G1530" t="s">
        <v>360</v>
      </c>
      <c r="H1530" t="s">
        <v>2278</v>
      </c>
      <c r="I1530">
        <v>17.879000000000001</v>
      </c>
      <c r="J1530">
        <v>2.4780000000000002E-3</v>
      </c>
      <c r="K1530">
        <v>1.5502E-2</v>
      </c>
      <c r="L1530">
        <v>2021.8</v>
      </c>
      <c r="M1530">
        <v>0.24579000000000001</v>
      </c>
      <c r="N1530">
        <v>2.1322000000000001</v>
      </c>
      <c r="O1530">
        <v>1554.7</v>
      </c>
      <c r="P1530" s="1">
        <v>157490</v>
      </c>
      <c r="Q1530">
        <v>-30.901</v>
      </c>
      <c r="R1530">
        <v>0.94847000000000004</v>
      </c>
      <c r="S1530">
        <v>0.94460999999999995</v>
      </c>
      <c r="T1530">
        <v>0.10063</v>
      </c>
      <c r="U1530">
        <v>2.9988999999999998E-2</v>
      </c>
      <c r="V1530">
        <v>-8.0609E-2</v>
      </c>
      <c r="W1530">
        <v>-0.13331999999999999</v>
      </c>
      <c r="X1530">
        <v>0.46079999999999999</v>
      </c>
      <c r="Y1530">
        <v>0.12584999999999999</v>
      </c>
      <c r="Z1530">
        <v>0.19719999999999999</v>
      </c>
      <c r="AA1530">
        <v>0.15804000000000001</v>
      </c>
      <c r="AB1530">
        <v>0.39717000000000002</v>
      </c>
      <c r="AC1530">
        <v>0.22578000000000001</v>
      </c>
      <c r="AD1530">
        <v>44</v>
      </c>
      <c r="AE1530">
        <v>7</v>
      </c>
      <c r="AF1530">
        <v>1</v>
      </c>
      <c r="AG1530">
        <v>5.6361000000000001E-2</v>
      </c>
      <c r="AH1530">
        <v>0.94364000000000003</v>
      </c>
      <c r="AI1530">
        <v>8</v>
      </c>
      <c r="AJ1530">
        <v>0</v>
      </c>
      <c r="AK1530">
        <v>3</v>
      </c>
      <c r="AL1530">
        <v>0</v>
      </c>
      <c r="AM1530">
        <v>1</v>
      </c>
      <c r="AN1530">
        <v>1</v>
      </c>
      <c r="AO1530">
        <v>0.51019999999999999</v>
      </c>
      <c r="AP1530">
        <v>0</v>
      </c>
      <c r="AQ1530">
        <v>1</v>
      </c>
      <c r="AR1530" t="s">
        <v>95</v>
      </c>
      <c r="AS1530" t="s">
        <v>95</v>
      </c>
      <c r="AT1530" t="s">
        <v>95</v>
      </c>
      <c r="AU1530" t="s">
        <v>94</v>
      </c>
      <c r="AV1530" t="s">
        <v>94</v>
      </c>
      <c r="AW1530" t="s">
        <v>94</v>
      </c>
      <c r="AX1530" t="s">
        <v>94</v>
      </c>
      <c r="AY1530" t="s">
        <v>95</v>
      </c>
      <c r="AZ1530" t="s">
        <v>94</v>
      </c>
      <c r="BA1530" t="s">
        <v>94</v>
      </c>
      <c r="BB1530" t="s">
        <v>94</v>
      </c>
      <c r="BC1530" t="s">
        <v>94</v>
      </c>
      <c r="BD1530" t="s">
        <v>94</v>
      </c>
      <c r="BH1530" t="s">
        <v>341</v>
      </c>
      <c r="BI1530">
        <v>1</v>
      </c>
      <c r="BJ1530" t="s">
        <v>97</v>
      </c>
      <c r="BK1530" t="s">
        <v>138</v>
      </c>
      <c r="BL1530">
        <v>0</v>
      </c>
      <c r="BM1530">
        <v>0</v>
      </c>
      <c r="BN1530">
        <v>0</v>
      </c>
      <c r="BO1530">
        <v>0</v>
      </c>
      <c r="BP1530">
        <v>0</v>
      </c>
      <c r="BQ1530">
        <v>0</v>
      </c>
      <c r="BY1530">
        <v>1670</v>
      </c>
      <c r="CG1530" s="4">
        <v>0</v>
      </c>
      <c r="CH1530" s="4">
        <v>0</v>
      </c>
      <c r="CI1530" s="5">
        <v>0</v>
      </c>
      <c r="CJ1530" s="5">
        <v>0</v>
      </c>
      <c r="CK1530" s="5">
        <v>0</v>
      </c>
      <c r="CL1530" s="5">
        <v>0</v>
      </c>
    </row>
    <row r="1531" spans="1:91" hidden="1" x14ac:dyDescent="0.2">
      <c r="A1531" t="s">
        <v>2428</v>
      </c>
      <c r="B1531" t="s">
        <v>2275</v>
      </c>
      <c r="C1531" t="s">
        <v>1896</v>
      </c>
      <c r="D1531">
        <v>3.5</v>
      </c>
      <c r="E1531" t="s">
        <v>317</v>
      </c>
      <c r="F1531" t="s">
        <v>362</v>
      </c>
      <c r="G1531" t="s">
        <v>357</v>
      </c>
      <c r="H1531" t="s">
        <v>2278</v>
      </c>
      <c r="I1531">
        <v>0.44352000000000003</v>
      </c>
      <c r="J1531">
        <v>0.31903999999999999</v>
      </c>
      <c r="K1531">
        <v>8.3071999999999993E-2</v>
      </c>
      <c r="L1531">
        <v>2023.8</v>
      </c>
      <c r="M1531">
        <v>9.9080999999999992</v>
      </c>
      <c r="N1531">
        <v>16.773</v>
      </c>
      <c r="O1531">
        <v>6.5766</v>
      </c>
      <c r="P1531">
        <v>2023</v>
      </c>
      <c r="Q1531">
        <v>-165.61</v>
      </c>
      <c r="R1531">
        <v>0.98511000000000004</v>
      </c>
      <c r="S1531">
        <v>0.98402000000000001</v>
      </c>
      <c r="T1531">
        <v>0.22875999999999999</v>
      </c>
      <c r="U1531">
        <v>9.4981999999999997E-2</v>
      </c>
      <c r="V1531">
        <v>0.98029999999999995</v>
      </c>
      <c r="W1531">
        <v>0.97936999999999996</v>
      </c>
      <c r="X1531">
        <v>0.26306000000000002</v>
      </c>
      <c r="Y1531">
        <v>0.13986999999999999</v>
      </c>
      <c r="Z1531">
        <v>0.33128000000000002</v>
      </c>
      <c r="AA1531">
        <v>0.29942999999999997</v>
      </c>
      <c r="AB1531">
        <v>1.5327999999999999</v>
      </c>
      <c r="AC1531">
        <v>1.0678000000000001</v>
      </c>
      <c r="AD1531">
        <v>45</v>
      </c>
      <c r="AE1531">
        <v>9</v>
      </c>
      <c r="AF1531">
        <v>0.51834999999999998</v>
      </c>
      <c r="AG1531">
        <v>1.0359999999999999E-2</v>
      </c>
      <c r="AH1531">
        <v>0.50799000000000005</v>
      </c>
      <c r="AI1531">
        <v>9</v>
      </c>
      <c r="AJ1531">
        <v>0</v>
      </c>
      <c r="AK1531">
        <v>8</v>
      </c>
      <c r="AL1531">
        <v>0</v>
      </c>
      <c r="AM1531">
        <v>0</v>
      </c>
      <c r="AN1531">
        <v>1</v>
      </c>
      <c r="AO1531">
        <v>0.74838000000000005</v>
      </c>
      <c r="AP1531">
        <v>0</v>
      </c>
      <c r="AQ1531">
        <v>1</v>
      </c>
      <c r="AR1531" t="s">
        <v>95</v>
      </c>
      <c r="AS1531" t="s">
        <v>95</v>
      </c>
      <c r="AT1531" t="s">
        <v>95</v>
      </c>
      <c r="AU1531" t="s">
        <v>95</v>
      </c>
      <c r="AV1531" t="s">
        <v>95</v>
      </c>
      <c r="AW1531" t="s">
        <v>95</v>
      </c>
      <c r="AX1531" t="s">
        <v>95</v>
      </c>
      <c r="AY1531" t="s">
        <v>95</v>
      </c>
      <c r="AZ1531" t="s">
        <v>95</v>
      </c>
      <c r="BA1531" t="s">
        <v>95</v>
      </c>
      <c r="BB1531" t="s">
        <v>95</v>
      </c>
      <c r="BC1531" t="s">
        <v>95</v>
      </c>
      <c r="BD1531" t="s">
        <v>95</v>
      </c>
      <c r="BI1531">
        <v>0</v>
      </c>
      <c r="BJ1531" t="s">
        <v>137</v>
      </c>
      <c r="BK1531" t="s">
        <v>180</v>
      </c>
      <c r="BL1531">
        <v>1</v>
      </c>
      <c r="BM1531">
        <v>1</v>
      </c>
      <c r="BN1531">
        <v>0</v>
      </c>
      <c r="BO1531">
        <v>0</v>
      </c>
      <c r="BP1531">
        <v>0</v>
      </c>
      <c r="BQ1531">
        <v>0</v>
      </c>
      <c r="BY1531">
        <v>1671</v>
      </c>
      <c r="CG1531" s="4">
        <v>1</v>
      </c>
      <c r="CH1531" s="4">
        <v>1</v>
      </c>
      <c r="CI1531" s="5">
        <v>0</v>
      </c>
      <c r="CJ1531" s="5">
        <v>0</v>
      </c>
      <c r="CK1531" s="5">
        <v>0</v>
      </c>
      <c r="CL1531" s="5">
        <v>0</v>
      </c>
    </row>
    <row r="1532" spans="1:91" hidden="1" x14ac:dyDescent="0.2">
      <c r="A1532" t="s">
        <v>2429</v>
      </c>
      <c r="B1532" t="s">
        <v>2275</v>
      </c>
      <c r="C1532" t="s">
        <v>1896</v>
      </c>
      <c r="D1532">
        <v>3.5</v>
      </c>
      <c r="E1532" t="s">
        <v>317</v>
      </c>
      <c r="F1532" t="s">
        <v>364</v>
      </c>
      <c r="G1532" t="s">
        <v>360</v>
      </c>
      <c r="H1532" t="s">
        <v>2278</v>
      </c>
      <c r="I1532">
        <v>0.34928999999999999</v>
      </c>
      <c r="J1532">
        <v>2.8657000000000001E-3</v>
      </c>
      <c r="K1532">
        <v>1.9588000000000001E-2</v>
      </c>
      <c r="L1532">
        <v>2051.6</v>
      </c>
      <c r="M1532">
        <v>12.581</v>
      </c>
      <c r="N1532">
        <v>47063</v>
      </c>
      <c r="O1532">
        <v>1554.7</v>
      </c>
      <c r="P1532" s="1">
        <v>157500</v>
      </c>
      <c r="Q1532">
        <v>-39.042000000000002</v>
      </c>
      <c r="R1532">
        <v>0.67115999999999998</v>
      </c>
      <c r="S1532">
        <v>0.64649000000000001</v>
      </c>
      <c r="T1532">
        <v>0.29582999999999998</v>
      </c>
      <c r="U1532">
        <v>0.10156999999999999</v>
      </c>
      <c r="V1532">
        <v>-0.10045999999999999</v>
      </c>
      <c r="W1532">
        <v>-0.15414</v>
      </c>
      <c r="X1532">
        <v>0.54117000000000004</v>
      </c>
      <c r="Y1532">
        <v>0.16350999999999999</v>
      </c>
      <c r="Z1532">
        <v>0.23247999999999999</v>
      </c>
      <c r="AA1532">
        <v>0.19503999999999999</v>
      </c>
      <c r="AB1532">
        <v>0.45195000000000002</v>
      </c>
      <c r="AC1532">
        <v>0.28826000000000002</v>
      </c>
      <c r="AD1532">
        <v>44</v>
      </c>
      <c r="AE1532">
        <v>7</v>
      </c>
      <c r="AF1532" s="1">
        <v>4.5305000000000001E-5</v>
      </c>
      <c r="AG1532" s="1">
        <v>2.5534E-6</v>
      </c>
      <c r="AH1532" s="1">
        <v>4.2750999999999998E-5</v>
      </c>
      <c r="AI1532">
        <v>8</v>
      </c>
      <c r="AJ1532">
        <v>0</v>
      </c>
      <c r="AK1532">
        <v>3</v>
      </c>
      <c r="AL1532">
        <v>0</v>
      </c>
      <c r="AM1532">
        <v>1</v>
      </c>
      <c r="AN1532">
        <v>1</v>
      </c>
      <c r="AO1532">
        <v>0.41877999999999999</v>
      </c>
      <c r="AP1532">
        <v>0</v>
      </c>
      <c r="AQ1532">
        <v>1</v>
      </c>
      <c r="AR1532" t="s">
        <v>94</v>
      </c>
      <c r="AS1532" t="s">
        <v>95</v>
      </c>
      <c r="AT1532" t="s">
        <v>95</v>
      </c>
      <c r="AU1532" t="s">
        <v>94</v>
      </c>
      <c r="AV1532" t="s">
        <v>94</v>
      </c>
      <c r="AW1532" t="s">
        <v>94</v>
      </c>
      <c r="AX1532" t="s">
        <v>94</v>
      </c>
      <c r="AY1532" t="s">
        <v>94</v>
      </c>
      <c r="AZ1532" t="s">
        <v>94</v>
      </c>
      <c r="BA1532" t="s">
        <v>94</v>
      </c>
      <c r="BB1532" t="s">
        <v>94</v>
      </c>
      <c r="BC1532" t="s">
        <v>94</v>
      </c>
      <c r="BD1532" t="s">
        <v>94</v>
      </c>
      <c r="BH1532" t="s">
        <v>341</v>
      </c>
      <c r="BI1532">
        <v>1</v>
      </c>
      <c r="BJ1532" t="s">
        <v>97</v>
      </c>
      <c r="BK1532" t="s">
        <v>138</v>
      </c>
      <c r="BL1532">
        <v>0</v>
      </c>
      <c r="BM1532">
        <v>0</v>
      </c>
      <c r="BN1532">
        <v>0</v>
      </c>
      <c r="BO1532">
        <v>0</v>
      </c>
      <c r="BP1532">
        <v>0</v>
      </c>
      <c r="BQ1532">
        <v>0</v>
      </c>
      <c r="BY1532">
        <v>1672</v>
      </c>
      <c r="CG1532" s="4">
        <v>0</v>
      </c>
      <c r="CH1532" s="4">
        <v>0</v>
      </c>
      <c r="CI1532" s="5">
        <v>0</v>
      </c>
      <c r="CJ1532" s="5">
        <v>0</v>
      </c>
      <c r="CK1532" s="5">
        <v>0</v>
      </c>
      <c r="CL1532" s="5">
        <v>0</v>
      </c>
    </row>
    <row r="1533" spans="1:91" hidden="1" x14ac:dyDescent="0.2">
      <c r="A1533" t="s">
        <v>2430</v>
      </c>
      <c r="B1533" t="s">
        <v>2275</v>
      </c>
      <c r="C1533" t="s">
        <v>1896</v>
      </c>
      <c r="D1533">
        <v>3.5</v>
      </c>
      <c r="E1533" t="s">
        <v>317</v>
      </c>
      <c r="F1533" t="s">
        <v>366</v>
      </c>
      <c r="G1533" t="s">
        <v>351</v>
      </c>
      <c r="H1533" t="s">
        <v>2278</v>
      </c>
      <c r="I1533">
        <v>0.57369000000000003</v>
      </c>
      <c r="J1533">
        <v>0.248</v>
      </c>
      <c r="K1533">
        <v>0.183</v>
      </c>
      <c r="L1533">
        <v>2020.3</v>
      </c>
      <c r="M1533">
        <v>7.6599000000000004</v>
      </c>
      <c r="N1533">
        <v>16.661999999999999</v>
      </c>
      <c r="O1533">
        <v>2.1913999999999998</v>
      </c>
      <c r="P1533">
        <v>2015.7</v>
      </c>
      <c r="Q1533">
        <v>-364.8</v>
      </c>
      <c r="R1533">
        <v>0.99568000000000001</v>
      </c>
      <c r="S1533">
        <v>0.99536000000000002</v>
      </c>
      <c r="T1533">
        <v>0.25080000000000002</v>
      </c>
      <c r="U1533">
        <v>0.11586</v>
      </c>
      <c r="V1533">
        <v>0.96418999999999999</v>
      </c>
      <c r="W1533">
        <v>0.96248</v>
      </c>
      <c r="X1533">
        <v>0.72199000000000002</v>
      </c>
      <c r="Y1533">
        <v>0.41843999999999998</v>
      </c>
      <c r="Z1533">
        <v>0.38808999999999999</v>
      </c>
      <c r="AA1533">
        <v>0.35894999999999999</v>
      </c>
      <c r="AB1533">
        <v>2.9843000000000002</v>
      </c>
      <c r="AC1533">
        <v>2.2553000000000001</v>
      </c>
      <c r="AD1533">
        <v>45</v>
      </c>
      <c r="AE1533">
        <v>9</v>
      </c>
      <c r="AF1533">
        <v>0.90024000000000004</v>
      </c>
      <c r="AG1533">
        <v>6.0016E-2</v>
      </c>
      <c r="AH1533">
        <v>0.84021999999999997</v>
      </c>
      <c r="AI1533">
        <v>9</v>
      </c>
      <c r="AJ1533">
        <v>0</v>
      </c>
      <c r="AK1533">
        <v>8</v>
      </c>
      <c r="AL1533">
        <v>0</v>
      </c>
      <c r="AM1533">
        <v>0</v>
      </c>
      <c r="AN1533">
        <v>0</v>
      </c>
      <c r="AO1533">
        <v>0.83442000000000005</v>
      </c>
      <c r="AP1533">
        <v>0</v>
      </c>
      <c r="AQ1533">
        <v>1</v>
      </c>
      <c r="AR1533" t="s">
        <v>95</v>
      </c>
      <c r="AS1533" t="s">
        <v>95</v>
      </c>
      <c r="AT1533" t="s">
        <v>95</v>
      </c>
      <c r="AU1533" t="s">
        <v>95</v>
      </c>
      <c r="AV1533" t="s">
        <v>95</v>
      </c>
      <c r="AW1533" t="s">
        <v>95</v>
      </c>
      <c r="AX1533" t="s">
        <v>95</v>
      </c>
      <c r="AY1533" t="s">
        <v>95</v>
      </c>
      <c r="AZ1533" t="s">
        <v>95</v>
      </c>
      <c r="BA1533" t="s">
        <v>95</v>
      </c>
      <c r="BB1533" t="s">
        <v>95</v>
      </c>
      <c r="BC1533" t="s">
        <v>95</v>
      </c>
      <c r="BD1533" t="s">
        <v>95</v>
      </c>
      <c r="BI1533">
        <v>0</v>
      </c>
      <c r="BJ1533" t="s">
        <v>137</v>
      </c>
      <c r="BK1533" t="s">
        <v>180</v>
      </c>
      <c r="BL1533">
        <v>1</v>
      </c>
      <c r="BM1533">
        <v>1</v>
      </c>
      <c r="BN1533">
        <v>0</v>
      </c>
      <c r="BO1533">
        <v>0</v>
      </c>
      <c r="BP1533">
        <v>0</v>
      </c>
      <c r="BQ1533">
        <v>0</v>
      </c>
      <c r="BY1533">
        <v>1673</v>
      </c>
      <c r="CG1533" s="4">
        <v>1</v>
      </c>
      <c r="CH1533" s="4">
        <v>1</v>
      </c>
      <c r="CI1533" s="5">
        <v>0</v>
      </c>
      <c r="CJ1533" s="5">
        <v>0</v>
      </c>
      <c r="CK1533" s="5">
        <v>0</v>
      </c>
      <c r="CL1533" s="5">
        <v>0</v>
      </c>
    </row>
    <row r="1534" spans="1:91" hidden="1" x14ac:dyDescent="0.2">
      <c r="A1534" t="s">
        <v>2431</v>
      </c>
      <c r="B1534" t="s">
        <v>2275</v>
      </c>
      <c r="C1534" t="s">
        <v>1896</v>
      </c>
      <c r="D1534">
        <v>3.5</v>
      </c>
      <c r="E1534" t="s">
        <v>317</v>
      </c>
      <c r="F1534" t="s">
        <v>368</v>
      </c>
      <c r="G1534" t="s">
        <v>354</v>
      </c>
      <c r="H1534" t="s">
        <v>2278</v>
      </c>
      <c r="I1534">
        <v>1.3119000000000001</v>
      </c>
      <c r="J1534">
        <v>4.1920999999999998E-3</v>
      </c>
      <c r="K1534">
        <v>3.3524999999999999E-2</v>
      </c>
      <c r="L1534">
        <v>2016.6</v>
      </c>
      <c r="M1534">
        <v>3.3496999999999999</v>
      </c>
      <c r="N1534">
        <v>2.0461999999999998</v>
      </c>
      <c r="O1534">
        <v>1554.4</v>
      </c>
      <c r="P1534" s="1">
        <v>157520</v>
      </c>
      <c r="Q1534">
        <v>-66.804000000000002</v>
      </c>
      <c r="R1534">
        <v>0.88787000000000005</v>
      </c>
      <c r="S1534">
        <v>0.87924000000000002</v>
      </c>
      <c r="T1534">
        <v>0.23205999999999999</v>
      </c>
      <c r="U1534">
        <v>7.5631000000000004E-2</v>
      </c>
      <c r="V1534">
        <v>-0.16216</v>
      </c>
      <c r="W1534">
        <v>-0.22026999999999999</v>
      </c>
      <c r="X1534">
        <v>0.74709000000000003</v>
      </c>
      <c r="Y1534">
        <v>0.27906999999999998</v>
      </c>
      <c r="Z1534">
        <v>0.36038999999999999</v>
      </c>
      <c r="AA1534">
        <v>0.32840999999999998</v>
      </c>
      <c r="AB1534">
        <v>0.55423999999999995</v>
      </c>
      <c r="AC1534">
        <v>0.40612999999999999</v>
      </c>
      <c r="AD1534">
        <v>43</v>
      </c>
      <c r="AE1534">
        <v>7</v>
      </c>
      <c r="AF1534">
        <v>1.4661</v>
      </c>
      <c r="AG1534">
        <v>0.48870999999999998</v>
      </c>
      <c r="AH1534">
        <v>0.97743000000000002</v>
      </c>
      <c r="AI1534">
        <v>7</v>
      </c>
      <c r="AJ1534">
        <v>0</v>
      </c>
      <c r="AK1534">
        <v>6</v>
      </c>
      <c r="AL1534">
        <v>0</v>
      </c>
      <c r="AM1534">
        <v>0</v>
      </c>
      <c r="AN1534">
        <v>1</v>
      </c>
      <c r="AO1534">
        <v>0.66666999999999998</v>
      </c>
      <c r="AP1534">
        <v>0</v>
      </c>
      <c r="AQ1534">
        <v>1</v>
      </c>
      <c r="AR1534" t="s">
        <v>95</v>
      </c>
      <c r="AS1534" t="s">
        <v>95</v>
      </c>
      <c r="AT1534" t="s">
        <v>95</v>
      </c>
      <c r="AU1534" t="s">
        <v>95</v>
      </c>
      <c r="AV1534" t="s">
        <v>95</v>
      </c>
      <c r="AW1534" t="s">
        <v>95</v>
      </c>
      <c r="AX1534" t="s">
        <v>94</v>
      </c>
      <c r="AY1534" t="s">
        <v>95</v>
      </c>
      <c r="AZ1534" t="s">
        <v>95</v>
      </c>
      <c r="BA1534" t="s">
        <v>94</v>
      </c>
      <c r="BB1534" t="s">
        <v>94</v>
      </c>
      <c r="BC1534" t="s">
        <v>95</v>
      </c>
      <c r="BD1534" t="s">
        <v>95</v>
      </c>
      <c r="BH1534" t="s">
        <v>341</v>
      </c>
      <c r="BI1534">
        <v>1</v>
      </c>
      <c r="BJ1534" t="s">
        <v>97</v>
      </c>
      <c r="BK1534" t="s">
        <v>138</v>
      </c>
      <c r="BL1534">
        <v>0</v>
      </c>
      <c r="BM1534">
        <v>0</v>
      </c>
      <c r="BN1534">
        <v>0</v>
      </c>
      <c r="BO1534">
        <v>0</v>
      </c>
      <c r="BP1534">
        <v>0</v>
      </c>
      <c r="BQ1534">
        <v>0</v>
      </c>
      <c r="BY1534">
        <v>1674</v>
      </c>
      <c r="CG1534" s="4">
        <v>0</v>
      </c>
      <c r="CH1534" s="4">
        <v>0</v>
      </c>
      <c r="CI1534" s="5">
        <v>0</v>
      </c>
      <c r="CJ1534" s="5">
        <v>0</v>
      </c>
      <c r="CK1534" s="5">
        <v>0</v>
      </c>
      <c r="CL1534" s="5">
        <v>0</v>
      </c>
    </row>
    <row r="1535" spans="1:91" hidden="1" x14ac:dyDescent="0.2">
      <c r="A1535" t="s">
        <v>2432</v>
      </c>
      <c r="B1535" t="s">
        <v>2275</v>
      </c>
      <c r="C1535" t="s">
        <v>441</v>
      </c>
      <c r="D1535">
        <v>1.1000000000000001</v>
      </c>
      <c r="E1535" t="s">
        <v>90</v>
      </c>
      <c r="F1535" t="s">
        <v>2276</v>
      </c>
      <c r="G1535" t="s">
        <v>2277</v>
      </c>
      <c r="H1535" t="s">
        <v>2278</v>
      </c>
      <c r="I1535">
        <v>0.45149</v>
      </c>
      <c r="J1535">
        <v>1.4162999999999999E-3</v>
      </c>
      <c r="K1535">
        <v>4.5151999999999996E-3</v>
      </c>
      <c r="L1535">
        <v>2015.7</v>
      </c>
      <c r="M1535">
        <v>9.7332000000000001</v>
      </c>
      <c r="N1535">
        <v>7.0462999999999998E-2</v>
      </c>
      <c r="O1535">
        <v>1555.2</v>
      </c>
      <c r="P1535" s="1">
        <v>157500</v>
      </c>
      <c r="Q1535">
        <v>-9.0631000000000004</v>
      </c>
      <c r="R1535">
        <v>0.26480999999999999</v>
      </c>
      <c r="S1535">
        <v>-0.10278</v>
      </c>
      <c r="T1535">
        <v>2.3938000000000001E-2</v>
      </c>
      <c r="U1535">
        <v>1.8353000000000001E-2</v>
      </c>
      <c r="V1535">
        <v>-3.298</v>
      </c>
      <c r="W1535">
        <v>-4.5259999999999998</v>
      </c>
      <c r="X1535">
        <v>5.7877999999999999E-2</v>
      </c>
      <c r="Y1535">
        <v>5.0700000000000002E-2</v>
      </c>
      <c r="Z1535">
        <v>0.21579000000000001</v>
      </c>
      <c r="AA1535">
        <v>-8.2692000000000009E-3</v>
      </c>
      <c r="AB1535">
        <v>2.4722999999999998E-2</v>
      </c>
      <c r="AC1535">
        <v>1.7432E-2</v>
      </c>
      <c r="AD1535">
        <v>10</v>
      </c>
      <c r="AE1535">
        <v>10</v>
      </c>
      <c r="AF1535">
        <v>1.7314000000000001</v>
      </c>
      <c r="AG1535">
        <v>0.45413999999999999</v>
      </c>
      <c r="AH1535">
        <v>1.2773000000000001</v>
      </c>
      <c r="AI1535">
        <v>10</v>
      </c>
      <c r="AJ1535">
        <v>3</v>
      </c>
      <c r="AK1535">
        <v>9</v>
      </c>
      <c r="AL1535">
        <v>1</v>
      </c>
      <c r="AM1535">
        <v>0</v>
      </c>
      <c r="AN1535">
        <v>1</v>
      </c>
      <c r="AO1535">
        <v>0.80728</v>
      </c>
      <c r="AP1535">
        <v>1</v>
      </c>
      <c r="AQ1535">
        <v>1</v>
      </c>
      <c r="AR1535" t="s">
        <v>96</v>
      </c>
      <c r="AS1535" t="s">
        <v>95</v>
      </c>
      <c r="AT1535" t="s">
        <v>95</v>
      </c>
      <c r="AU1535" t="s">
        <v>95</v>
      </c>
      <c r="AV1535" t="s">
        <v>95</v>
      </c>
      <c r="AW1535" t="s">
        <v>95</v>
      </c>
      <c r="AX1535" t="s">
        <v>95</v>
      </c>
      <c r="AY1535" t="s">
        <v>95</v>
      </c>
      <c r="AZ1535" t="s">
        <v>94</v>
      </c>
      <c r="BA1535" t="s">
        <v>96</v>
      </c>
      <c r="BB1535" t="s">
        <v>94</v>
      </c>
      <c r="BC1535" t="s">
        <v>96</v>
      </c>
      <c r="BD1535" t="s">
        <v>94</v>
      </c>
      <c r="BI1535">
        <v>0</v>
      </c>
      <c r="BJ1535" t="s">
        <v>133</v>
      </c>
      <c r="BK1535" t="s">
        <v>501</v>
      </c>
      <c r="BL1535">
        <v>1</v>
      </c>
      <c r="BM1535">
        <v>1</v>
      </c>
      <c r="BN1535">
        <v>0</v>
      </c>
      <c r="BO1535">
        <v>0</v>
      </c>
      <c r="BP1535">
        <v>0</v>
      </c>
      <c r="BQ1535">
        <v>0</v>
      </c>
      <c r="BY1535">
        <v>1675</v>
      </c>
      <c r="CG1535" s="4">
        <v>0</v>
      </c>
      <c r="CH1535" s="4">
        <v>1</v>
      </c>
      <c r="CI1535" s="5">
        <v>0</v>
      </c>
      <c r="CJ1535" s="5">
        <v>0</v>
      </c>
      <c r="CK1535" s="5">
        <v>0</v>
      </c>
      <c r="CL1535" s="5">
        <v>0</v>
      </c>
    </row>
    <row r="1536" spans="1:91" hidden="1" x14ac:dyDescent="0.2">
      <c r="A1536" t="s">
        <v>2433</v>
      </c>
      <c r="B1536" t="s">
        <v>2275</v>
      </c>
      <c r="C1536" t="s">
        <v>441</v>
      </c>
      <c r="D1536">
        <v>1.1000000000000001</v>
      </c>
      <c r="E1536" t="s">
        <v>90</v>
      </c>
      <c r="F1536" t="s">
        <v>2280</v>
      </c>
      <c r="G1536" t="s">
        <v>2281</v>
      </c>
      <c r="H1536" t="s">
        <v>2278</v>
      </c>
      <c r="I1536">
        <v>0.13217999999999999</v>
      </c>
      <c r="K1536">
        <v>8.0000000000000004E-4</v>
      </c>
      <c r="L1536">
        <v>2004.8</v>
      </c>
      <c r="M1536">
        <v>33.247</v>
      </c>
      <c r="N1536">
        <v>4.1761E-2</v>
      </c>
      <c r="Q1536">
        <v>-1.5789</v>
      </c>
      <c r="R1536">
        <v>0.84345000000000003</v>
      </c>
      <c r="S1536">
        <v>0.60863</v>
      </c>
      <c r="T1536">
        <v>5.8982000000000001E-4</v>
      </c>
      <c r="U1536">
        <v>4.8828999999999995E-4</v>
      </c>
      <c r="Z1536">
        <v>0.84</v>
      </c>
      <c r="AA1536">
        <v>0.73333000000000004</v>
      </c>
      <c r="AB1536">
        <v>5.9628000000000003E-4</v>
      </c>
      <c r="AC1536">
        <v>5.3333000000000005E-4</v>
      </c>
      <c r="AD1536">
        <v>6</v>
      </c>
      <c r="AE1536">
        <v>6</v>
      </c>
      <c r="AF1536">
        <v>0.86206000000000005</v>
      </c>
      <c r="AG1536">
        <v>0.76627000000000001</v>
      </c>
      <c r="AH1536">
        <v>9.5783999999999994E-2</v>
      </c>
      <c r="AI1536">
        <v>6</v>
      </c>
      <c r="AJ1536">
        <v>1</v>
      </c>
      <c r="AK1536">
        <v>5</v>
      </c>
      <c r="AL1536">
        <v>1</v>
      </c>
      <c r="AM1536">
        <v>0</v>
      </c>
      <c r="AN1536">
        <v>0</v>
      </c>
      <c r="AO1536">
        <v>0.83559000000000005</v>
      </c>
      <c r="AP1536">
        <v>1</v>
      </c>
      <c r="AQ1536">
        <v>1</v>
      </c>
      <c r="AR1536" t="s">
        <v>95</v>
      </c>
      <c r="AS1536" t="s">
        <v>95</v>
      </c>
      <c r="AT1536" t="s">
        <v>95</v>
      </c>
      <c r="AU1536" t="s">
        <v>95</v>
      </c>
      <c r="AV1536" t="s">
        <v>95</v>
      </c>
      <c r="AW1536" t="s">
        <v>95</v>
      </c>
      <c r="AX1536" t="s">
        <v>95</v>
      </c>
      <c r="AY1536" t="s">
        <v>94</v>
      </c>
      <c r="AZ1536" t="s">
        <v>95</v>
      </c>
      <c r="BA1536" t="s">
        <v>94</v>
      </c>
      <c r="BB1536" t="s">
        <v>95</v>
      </c>
      <c r="BC1536" t="s">
        <v>96</v>
      </c>
      <c r="BD1536" t="s">
        <v>95</v>
      </c>
      <c r="BH1536" t="s">
        <v>1279</v>
      </c>
      <c r="BI1536">
        <v>0</v>
      </c>
      <c r="BJ1536" t="s">
        <v>108</v>
      </c>
      <c r="BK1536" t="s">
        <v>138</v>
      </c>
      <c r="BL1536">
        <v>0</v>
      </c>
      <c r="BM1536">
        <v>1</v>
      </c>
      <c r="BN1536">
        <v>0</v>
      </c>
      <c r="BO1536">
        <v>1</v>
      </c>
      <c r="BP1536">
        <v>0</v>
      </c>
      <c r="BQ1536">
        <v>0</v>
      </c>
      <c r="BY1536">
        <v>1676</v>
      </c>
      <c r="CG1536" s="4">
        <v>0</v>
      </c>
      <c r="CH1536" s="4">
        <v>1</v>
      </c>
      <c r="CI1536" s="5">
        <v>0</v>
      </c>
      <c r="CJ1536" s="5">
        <v>1</v>
      </c>
      <c r="CK1536" s="5">
        <v>0</v>
      </c>
      <c r="CL1536" s="5">
        <v>0</v>
      </c>
      <c r="CM1536" s="12" t="s">
        <v>3471</v>
      </c>
    </row>
    <row r="1537" spans="1:91" hidden="1" x14ac:dyDescent="0.2">
      <c r="A1537" t="s">
        <v>2434</v>
      </c>
      <c r="B1537" t="s">
        <v>2275</v>
      </c>
      <c r="C1537" t="s">
        <v>441</v>
      </c>
      <c r="D1537">
        <v>1.1000000000000001</v>
      </c>
      <c r="E1537" t="s">
        <v>90</v>
      </c>
      <c r="F1537" t="s">
        <v>2283</v>
      </c>
      <c r="G1537" t="s">
        <v>107</v>
      </c>
      <c r="H1537" t="s">
        <v>2278</v>
      </c>
      <c r="I1537">
        <v>0.45149</v>
      </c>
      <c r="J1537">
        <v>1.4162999999999999E-3</v>
      </c>
      <c r="K1537">
        <v>4.5151999999999996E-3</v>
      </c>
      <c r="L1537">
        <v>2015.7</v>
      </c>
      <c r="M1537">
        <v>9.7332000000000001</v>
      </c>
      <c r="N1537">
        <v>7.0462999999999998E-2</v>
      </c>
      <c r="O1537">
        <v>1555.2</v>
      </c>
      <c r="P1537" s="1">
        <v>157500</v>
      </c>
      <c r="Q1537">
        <v>-9.0631000000000004</v>
      </c>
      <c r="R1537">
        <v>0.26480999999999999</v>
      </c>
      <c r="S1537">
        <v>-0.10278</v>
      </c>
      <c r="T1537">
        <v>2.3938000000000001E-2</v>
      </c>
      <c r="U1537">
        <v>1.8353000000000001E-2</v>
      </c>
      <c r="V1537">
        <v>-3.298</v>
      </c>
      <c r="W1537">
        <v>-4.5259999999999998</v>
      </c>
      <c r="X1537">
        <v>5.7877999999999999E-2</v>
      </c>
      <c r="Y1537">
        <v>5.0700000000000002E-2</v>
      </c>
      <c r="Z1537">
        <v>0.21579000000000001</v>
      </c>
      <c r="AA1537">
        <v>-8.2692000000000009E-3</v>
      </c>
      <c r="AB1537">
        <v>2.4722999999999998E-2</v>
      </c>
      <c r="AC1537">
        <v>1.7432E-2</v>
      </c>
      <c r="AD1537">
        <v>10</v>
      </c>
      <c r="AE1537">
        <v>10</v>
      </c>
      <c r="AF1537">
        <v>1.7314000000000001</v>
      </c>
      <c r="AG1537">
        <v>0.45413999999999999</v>
      </c>
      <c r="AH1537">
        <v>1.2773000000000001</v>
      </c>
      <c r="AI1537">
        <v>10</v>
      </c>
      <c r="AJ1537">
        <v>3</v>
      </c>
      <c r="AK1537">
        <v>9</v>
      </c>
      <c r="AL1537">
        <v>1</v>
      </c>
      <c r="AM1537">
        <v>0</v>
      </c>
      <c r="AN1537">
        <v>1</v>
      </c>
      <c r="AO1537">
        <v>0.80728</v>
      </c>
      <c r="AP1537">
        <v>1</v>
      </c>
      <c r="AQ1537">
        <v>1</v>
      </c>
      <c r="AR1537" t="s">
        <v>96</v>
      </c>
      <c r="AS1537" t="s">
        <v>95</v>
      </c>
      <c r="AT1537" t="s">
        <v>95</v>
      </c>
      <c r="AU1537" t="s">
        <v>95</v>
      </c>
      <c r="AV1537" t="s">
        <v>95</v>
      </c>
      <c r="AW1537" t="s">
        <v>95</v>
      </c>
      <c r="AX1537" t="s">
        <v>95</v>
      </c>
      <c r="AY1537" t="s">
        <v>95</v>
      </c>
      <c r="AZ1537" t="s">
        <v>94</v>
      </c>
      <c r="BA1537" t="s">
        <v>96</v>
      </c>
      <c r="BB1537" t="s">
        <v>94</v>
      </c>
      <c r="BC1537" t="s">
        <v>96</v>
      </c>
      <c r="BD1537" t="s">
        <v>94</v>
      </c>
      <c r="BH1537" t="s">
        <v>2284</v>
      </c>
      <c r="BI1537">
        <v>0</v>
      </c>
      <c r="BK1537" t="s">
        <v>109</v>
      </c>
      <c r="BL1537">
        <v>0</v>
      </c>
      <c r="BM1537">
        <v>1</v>
      </c>
      <c r="BN1537">
        <v>0</v>
      </c>
      <c r="BO1537">
        <v>0</v>
      </c>
      <c r="BP1537">
        <v>0</v>
      </c>
      <c r="BQ1537">
        <v>0</v>
      </c>
      <c r="BY1537">
        <v>1677</v>
      </c>
      <c r="CG1537" s="4">
        <v>0</v>
      </c>
      <c r="CH1537" s="4">
        <v>1</v>
      </c>
      <c r="CI1537" s="5">
        <v>0</v>
      </c>
      <c r="CJ1537" s="5">
        <v>0</v>
      </c>
      <c r="CK1537" s="5">
        <v>0</v>
      </c>
      <c r="CL1537" s="5">
        <v>0</v>
      </c>
      <c r="CM1537" s="12" t="s">
        <v>3472</v>
      </c>
    </row>
    <row r="1538" spans="1:91" hidden="1" x14ac:dyDescent="0.2">
      <c r="A1538" t="s">
        <v>2435</v>
      </c>
      <c r="B1538" t="s">
        <v>2275</v>
      </c>
      <c r="C1538" t="s">
        <v>441</v>
      </c>
      <c r="D1538">
        <v>3.2</v>
      </c>
      <c r="E1538" t="s">
        <v>120</v>
      </c>
      <c r="F1538" t="s">
        <v>2286</v>
      </c>
      <c r="G1538" t="s">
        <v>2287</v>
      </c>
      <c r="H1538" t="s">
        <v>2278</v>
      </c>
      <c r="I1538">
        <v>0.55647000000000002</v>
      </c>
      <c r="J1538">
        <v>1.5721000000000001E-3</v>
      </c>
      <c r="K1538">
        <v>6.1878999999999997E-3</v>
      </c>
      <c r="L1538">
        <v>2016.7</v>
      </c>
      <c r="M1538">
        <v>7.8970000000000002</v>
      </c>
      <c r="N1538">
        <v>8.0379999999999993E-2</v>
      </c>
      <c r="O1538">
        <v>1555.2</v>
      </c>
      <c r="P1538" s="1">
        <v>157500</v>
      </c>
      <c r="Q1538">
        <v>-12.436999999999999</v>
      </c>
      <c r="R1538">
        <v>0.30064000000000002</v>
      </c>
      <c r="S1538">
        <v>-4.9041000000000001E-2</v>
      </c>
      <c r="T1538">
        <v>3.0171E-2</v>
      </c>
      <c r="U1538">
        <v>2.3446000000000002E-2</v>
      </c>
      <c r="V1538">
        <v>-2.2155</v>
      </c>
      <c r="W1538">
        <v>-3.1341999999999999</v>
      </c>
      <c r="X1538">
        <v>6.4694000000000002E-2</v>
      </c>
      <c r="Y1538">
        <v>5.3699999999999998E-2</v>
      </c>
      <c r="Z1538">
        <v>0.24268999999999999</v>
      </c>
      <c r="AA1538">
        <v>2.6318999999999999E-2</v>
      </c>
      <c r="AB1538">
        <v>3.1396E-2</v>
      </c>
      <c r="AC1538">
        <v>2.2599000000000001E-2</v>
      </c>
      <c r="AD1538">
        <v>10</v>
      </c>
      <c r="AE1538">
        <v>10</v>
      </c>
      <c r="AF1538">
        <v>1.7789999999999999</v>
      </c>
      <c r="AG1538">
        <v>0.36079</v>
      </c>
      <c r="AH1538">
        <v>1.4182999999999999</v>
      </c>
      <c r="AI1538">
        <v>10</v>
      </c>
      <c r="AJ1538">
        <v>3</v>
      </c>
      <c r="AK1538">
        <v>9</v>
      </c>
      <c r="AL1538">
        <v>1</v>
      </c>
      <c r="AM1538">
        <v>0</v>
      </c>
      <c r="AN1538">
        <v>1</v>
      </c>
      <c r="AO1538">
        <v>0.77425999999999995</v>
      </c>
      <c r="AP1538">
        <v>1</v>
      </c>
      <c r="AQ1538">
        <v>1</v>
      </c>
      <c r="AR1538" t="s">
        <v>94</v>
      </c>
      <c r="AS1538" t="s">
        <v>95</v>
      </c>
      <c r="AT1538" t="s">
        <v>95</v>
      </c>
      <c r="AU1538" t="s">
        <v>94</v>
      </c>
      <c r="AV1538" t="s">
        <v>95</v>
      </c>
      <c r="AW1538" t="s">
        <v>94</v>
      </c>
      <c r="AX1538" t="s">
        <v>95</v>
      </c>
      <c r="AY1538" t="s">
        <v>95</v>
      </c>
      <c r="AZ1538" t="s">
        <v>94</v>
      </c>
      <c r="BA1538" t="s">
        <v>94</v>
      </c>
      <c r="BB1538" t="s">
        <v>94</v>
      </c>
      <c r="BC1538" t="s">
        <v>94</v>
      </c>
      <c r="BD1538" t="s">
        <v>94</v>
      </c>
      <c r="BH1538" t="s">
        <v>2288</v>
      </c>
      <c r="BI1538">
        <v>0</v>
      </c>
      <c r="BL1538">
        <v>0</v>
      </c>
      <c r="BM1538">
        <v>1</v>
      </c>
      <c r="BN1538">
        <v>0</v>
      </c>
      <c r="BO1538">
        <v>0</v>
      </c>
      <c r="BP1538">
        <v>0</v>
      </c>
      <c r="BQ1538">
        <v>1</v>
      </c>
      <c r="BY1538">
        <v>1678</v>
      </c>
      <c r="CG1538" s="4">
        <v>0</v>
      </c>
      <c r="CH1538" s="4">
        <v>1</v>
      </c>
      <c r="CI1538" s="5">
        <v>0</v>
      </c>
      <c r="CJ1538" s="5">
        <v>0</v>
      </c>
      <c r="CK1538" s="5">
        <v>0</v>
      </c>
      <c r="CL1538" s="5">
        <v>1</v>
      </c>
    </row>
    <row r="1539" spans="1:91" hidden="1" x14ac:dyDescent="0.2">
      <c r="A1539" t="s">
        <v>2436</v>
      </c>
      <c r="B1539" t="s">
        <v>2275</v>
      </c>
      <c r="C1539" t="s">
        <v>441</v>
      </c>
      <c r="D1539">
        <v>3.2</v>
      </c>
      <c r="E1539" t="s">
        <v>120</v>
      </c>
      <c r="F1539" t="s">
        <v>2290</v>
      </c>
      <c r="G1539" t="s">
        <v>2291</v>
      </c>
      <c r="H1539" t="s">
        <v>2278</v>
      </c>
      <c r="I1539">
        <v>0.40576000000000001</v>
      </c>
      <c r="J1539">
        <v>1.2966E-3</v>
      </c>
      <c r="K1539">
        <v>3.2303000000000002E-3</v>
      </c>
      <c r="L1539">
        <v>2014.6</v>
      </c>
      <c r="M1539">
        <v>10.83</v>
      </c>
      <c r="N1539">
        <v>6.2362000000000001E-2</v>
      </c>
      <c r="O1539">
        <v>1555.3</v>
      </c>
      <c r="P1539" s="1">
        <v>157490</v>
      </c>
      <c r="Q1539">
        <v>-6.4721000000000002</v>
      </c>
      <c r="R1539">
        <v>0.22166</v>
      </c>
      <c r="S1539">
        <v>-0.16750999999999999</v>
      </c>
      <c r="T1539">
        <v>1.9553000000000001E-2</v>
      </c>
      <c r="U1539">
        <v>1.4569E-2</v>
      </c>
      <c r="V1539">
        <v>-4.7492999999999999</v>
      </c>
      <c r="W1539">
        <v>-6.3918999999999997</v>
      </c>
      <c r="X1539">
        <v>5.3142000000000002E-2</v>
      </c>
      <c r="Y1539">
        <v>4.8300000000000003E-2</v>
      </c>
      <c r="Z1539">
        <v>0.17526</v>
      </c>
      <c r="AA1539">
        <v>-6.0385000000000001E-2</v>
      </c>
      <c r="AB1539">
        <v>2.0128E-2</v>
      </c>
      <c r="AC1539">
        <v>1.3743E-2</v>
      </c>
      <c r="AD1539">
        <v>10</v>
      </c>
      <c r="AE1539">
        <v>10</v>
      </c>
      <c r="AF1539">
        <v>1.7158</v>
      </c>
      <c r="AG1539">
        <v>0.54520999999999997</v>
      </c>
      <c r="AH1539">
        <v>1.1706000000000001</v>
      </c>
      <c r="AI1539">
        <v>10</v>
      </c>
      <c r="AJ1539">
        <v>3</v>
      </c>
      <c r="AK1539">
        <v>9</v>
      </c>
      <c r="AL1539">
        <v>1</v>
      </c>
      <c r="AM1539">
        <v>0</v>
      </c>
      <c r="AN1539">
        <v>1</v>
      </c>
      <c r="AO1539">
        <v>0.83152000000000004</v>
      </c>
      <c r="AP1539">
        <v>1</v>
      </c>
      <c r="AQ1539">
        <v>1</v>
      </c>
      <c r="AR1539" t="s">
        <v>96</v>
      </c>
      <c r="AS1539" t="s">
        <v>95</v>
      </c>
      <c r="AT1539" t="s">
        <v>95</v>
      </c>
      <c r="AU1539" t="s">
        <v>95</v>
      </c>
      <c r="AV1539" t="s">
        <v>95</v>
      </c>
      <c r="AW1539" t="s">
        <v>95</v>
      </c>
      <c r="AX1539" t="s">
        <v>95</v>
      </c>
      <c r="AY1539" t="s">
        <v>95</v>
      </c>
      <c r="AZ1539" t="s">
        <v>94</v>
      </c>
      <c r="BA1539" t="s">
        <v>96</v>
      </c>
      <c r="BB1539" t="s">
        <v>94</v>
      </c>
      <c r="BC1539" t="s">
        <v>96</v>
      </c>
      <c r="BD1539" t="s">
        <v>94</v>
      </c>
      <c r="BH1539" t="s">
        <v>2288</v>
      </c>
      <c r="BI1539">
        <v>0</v>
      </c>
      <c r="BL1539">
        <v>0</v>
      </c>
      <c r="BM1539">
        <v>1</v>
      </c>
      <c r="BN1539">
        <v>0</v>
      </c>
      <c r="BO1539">
        <v>0</v>
      </c>
      <c r="BP1539">
        <v>0</v>
      </c>
      <c r="BQ1539">
        <v>0</v>
      </c>
      <c r="BY1539">
        <v>1679</v>
      </c>
      <c r="CG1539" s="4">
        <v>0</v>
      </c>
      <c r="CH1539" s="4">
        <v>1</v>
      </c>
      <c r="CI1539" s="5">
        <v>0</v>
      </c>
      <c r="CJ1539" s="5">
        <v>0</v>
      </c>
      <c r="CK1539" s="5">
        <v>0</v>
      </c>
      <c r="CL1539" s="5">
        <v>0</v>
      </c>
    </row>
    <row r="1540" spans="1:91" hidden="1" x14ac:dyDescent="0.2">
      <c r="A1540" t="s">
        <v>2437</v>
      </c>
      <c r="B1540" t="s">
        <v>2275</v>
      </c>
      <c r="C1540" t="s">
        <v>441</v>
      </c>
      <c r="D1540">
        <v>3.5</v>
      </c>
      <c r="E1540" t="s">
        <v>317</v>
      </c>
      <c r="F1540" t="s">
        <v>318</v>
      </c>
      <c r="G1540" t="s">
        <v>319</v>
      </c>
      <c r="H1540" t="s">
        <v>2278</v>
      </c>
      <c r="I1540">
        <v>0.32876</v>
      </c>
      <c r="J1540">
        <v>9.7006999999999996E-3</v>
      </c>
      <c r="K1540">
        <v>9.1700000000000004E-2</v>
      </c>
      <c r="L1540">
        <v>2018.6</v>
      </c>
      <c r="M1540">
        <v>13.367000000000001</v>
      </c>
      <c r="N1540">
        <v>6.2828999999999997</v>
      </c>
      <c r="O1540">
        <v>1553.2</v>
      </c>
      <c r="P1540" s="1">
        <v>157640</v>
      </c>
      <c r="Q1540">
        <v>-182.72</v>
      </c>
      <c r="R1540">
        <v>0.93405000000000005</v>
      </c>
      <c r="S1540">
        <v>0.92923</v>
      </c>
      <c r="T1540">
        <v>0.41794999999999999</v>
      </c>
      <c r="U1540">
        <v>0.22519</v>
      </c>
      <c r="V1540">
        <v>-0.28355999999999998</v>
      </c>
      <c r="W1540">
        <v>-0.34467999999999999</v>
      </c>
      <c r="X1540">
        <v>1.8439000000000001</v>
      </c>
      <c r="Y1540">
        <v>0.86667000000000005</v>
      </c>
      <c r="Z1540">
        <v>0.53542999999999996</v>
      </c>
      <c r="AA1540">
        <v>0.51329999999999998</v>
      </c>
      <c r="AB1540">
        <v>1.1093</v>
      </c>
      <c r="AC1540">
        <v>0.86494000000000004</v>
      </c>
      <c r="AD1540">
        <v>45</v>
      </c>
      <c r="AE1540">
        <v>12</v>
      </c>
      <c r="AF1540">
        <v>0.79579999999999995</v>
      </c>
      <c r="AG1540">
        <v>0.31831999999999999</v>
      </c>
      <c r="AH1540">
        <v>0.47748000000000002</v>
      </c>
      <c r="AI1540">
        <v>12</v>
      </c>
      <c r="AJ1540">
        <v>4</v>
      </c>
      <c r="AK1540">
        <v>11</v>
      </c>
      <c r="AL1540">
        <v>1</v>
      </c>
      <c r="AM1540">
        <v>0</v>
      </c>
      <c r="AN1540">
        <v>1</v>
      </c>
      <c r="AO1540">
        <v>0.87582000000000004</v>
      </c>
      <c r="AP1540">
        <v>0</v>
      </c>
      <c r="AQ1540">
        <v>1</v>
      </c>
      <c r="AR1540" t="s">
        <v>95</v>
      </c>
      <c r="AS1540" t="s">
        <v>95</v>
      </c>
      <c r="AT1540" t="s">
        <v>95</v>
      </c>
      <c r="AU1540" t="s">
        <v>95</v>
      </c>
      <c r="AV1540" t="s">
        <v>95</v>
      </c>
      <c r="AW1540" t="s">
        <v>95</v>
      </c>
      <c r="AX1540" t="s">
        <v>95</v>
      </c>
      <c r="AY1540" t="s">
        <v>95</v>
      </c>
      <c r="AZ1540" t="s">
        <v>95</v>
      </c>
      <c r="BA1540" t="s">
        <v>95</v>
      </c>
      <c r="BB1540" t="s">
        <v>95</v>
      </c>
      <c r="BC1540" t="s">
        <v>95</v>
      </c>
      <c r="BD1540" t="s">
        <v>95</v>
      </c>
      <c r="BI1540">
        <v>0</v>
      </c>
      <c r="BJ1540" t="s">
        <v>137</v>
      </c>
      <c r="BK1540" t="s">
        <v>133</v>
      </c>
      <c r="BL1540">
        <v>1</v>
      </c>
      <c r="BM1540">
        <v>1</v>
      </c>
      <c r="BN1540">
        <v>0</v>
      </c>
      <c r="BO1540">
        <v>0</v>
      </c>
      <c r="BP1540">
        <v>0</v>
      </c>
      <c r="BQ1540">
        <v>1</v>
      </c>
      <c r="BY1540">
        <v>1680</v>
      </c>
      <c r="CG1540" s="4">
        <v>1</v>
      </c>
      <c r="CH1540" s="4">
        <v>1</v>
      </c>
      <c r="CI1540" s="5">
        <v>0</v>
      </c>
      <c r="CJ1540" s="5">
        <v>0</v>
      </c>
      <c r="CK1540" s="5">
        <v>0</v>
      </c>
      <c r="CL1540" s="5">
        <v>1</v>
      </c>
    </row>
    <row r="1541" spans="1:91" hidden="1" x14ac:dyDescent="0.2">
      <c r="A1541" t="s">
        <v>2438</v>
      </c>
      <c r="B1541" t="s">
        <v>2275</v>
      </c>
      <c r="C1541" t="s">
        <v>441</v>
      </c>
      <c r="D1541">
        <v>3.5</v>
      </c>
      <c r="E1541" t="s">
        <v>317</v>
      </c>
      <c r="F1541" t="s">
        <v>321</v>
      </c>
      <c r="G1541" t="s">
        <v>322</v>
      </c>
      <c r="H1541" t="s">
        <v>2278</v>
      </c>
      <c r="I1541">
        <v>61.009</v>
      </c>
      <c r="J1541">
        <v>1.9446000000000001E-3</v>
      </c>
      <c r="K1541">
        <v>1.0012999999999999E-2</v>
      </c>
      <c r="L1541">
        <v>2012.1</v>
      </c>
      <c r="M1541">
        <v>7.2028999999999996E-2</v>
      </c>
      <c r="N1541">
        <v>0.41666999999999998</v>
      </c>
      <c r="O1541">
        <v>1554.9</v>
      </c>
      <c r="P1541" s="1">
        <v>157480</v>
      </c>
      <c r="Q1541">
        <v>-19.934999999999999</v>
      </c>
      <c r="R1541">
        <v>0.12277</v>
      </c>
      <c r="S1541">
        <v>5.858E-2</v>
      </c>
      <c r="T1541">
        <v>0.49253999999999998</v>
      </c>
      <c r="U1541">
        <v>0.18518999999999999</v>
      </c>
      <c r="V1541">
        <v>-4.4643000000000002E-2</v>
      </c>
      <c r="W1541">
        <v>-9.4388E-2</v>
      </c>
      <c r="X1541">
        <v>0.53747999999999996</v>
      </c>
      <c r="Y1541">
        <v>0.11111</v>
      </c>
      <c r="Z1541">
        <v>6.1151999999999998E-2</v>
      </c>
      <c r="AA1541">
        <v>1.6445000000000001E-2</v>
      </c>
      <c r="AB1541">
        <v>0.50953999999999999</v>
      </c>
      <c r="AC1541">
        <v>0.22833999999999999</v>
      </c>
      <c r="AD1541">
        <v>45</v>
      </c>
      <c r="AE1541">
        <v>2</v>
      </c>
      <c r="AF1541">
        <v>7.2</v>
      </c>
      <c r="AG1541">
        <v>4.8</v>
      </c>
      <c r="AH1541">
        <v>2.4</v>
      </c>
      <c r="AI1541">
        <v>8</v>
      </c>
      <c r="AJ1541">
        <v>0</v>
      </c>
      <c r="AK1541">
        <v>7</v>
      </c>
      <c r="AL1541">
        <v>0</v>
      </c>
      <c r="AM1541">
        <v>0</v>
      </c>
      <c r="AN1541">
        <v>1</v>
      </c>
      <c r="AO1541">
        <v>0</v>
      </c>
      <c r="AP1541">
        <v>0</v>
      </c>
      <c r="AQ1541">
        <v>1</v>
      </c>
      <c r="AR1541" t="s">
        <v>96</v>
      </c>
      <c r="AS1541" t="s">
        <v>96</v>
      </c>
      <c r="AT1541" t="s">
        <v>94</v>
      </c>
      <c r="AU1541" t="s">
        <v>94</v>
      </c>
      <c r="AV1541" t="s">
        <v>94</v>
      </c>
      <c r="AW1541" t="s">
        <v>94</v>
      </c>
      <c r="AX1541" t="s">
        <v>94</v>
      </c>
      <c r="AY1541" t="s">
        <v>95</v>
      </c>
      <c r="AZ1541" t="s">
        <v>94</v>
      </c>
      <c r="BA1541" t="s">
        <v>96</v>
      </c>
      <c r="BB1541" t="s">
        <v>96</v>
      </c>
      <c r="BC1541" t="s">
        <v>96</v>
      </c>
      <c r="BD1541" t="s">
        <v>96</v>
      </c>
      <c r="BI1541">
        <v>0</v>
      </c>
      <c r="BJ1541" t="s">
        <v>132</v>
      </c>
      <c r="BK1541" t="s">
        <v>133</v>
      </c>
      <c r="BL1541">
        <v>0</v>
      </c>
      <c r="BM1541">
        <v>1</v>
      </c>
      <c r="BN1541">
        <v>0</v>
      </c>
      <c r="BO1541">
        <v>0</v>
      </c>
      <c r="BP1541">
        <v>0</v>
      </c>
      <c r="BQ1541">
        <v>0</v>
      </c>
      <c r="BY1541">
        <v>1681</v>
      </c>
      <c r="CG1541" s="4">
        <v>0</v>
      </c>
      <c r="CH1541" s="4">
        <v>1</v>
      </c>
      <c r="CI1541" s="5">
        <v>0</v>
      </c>
      <c r="CJ1541" s="5">
        <v>0</v>
      </c>
      <c r="CK1541" s="5">
        <v>0</v>
      </c>
      <c r="CL1541" s="5">
        <v>0</v>
      </c>
    </row>
    <row r="1542" spans="1:91" hidden="1" x14ac:dyDescent="0.2">
      <c r="A1542" t="s">
        <v>2439</v>
      </c>
      <c r="B1542" t="s">
        <v>2275</v>
      </c>
      <c r="C1542" t="s">
        <v>441</v>
      </c>
      <c r="D1542">
        <v>3.5</v>
      </c>
      <c r="E1542" t="s">
        <v>317</v>
      </c>
      <c r="F1542" t="s">
        <v>325</v>
      </c>
      <c r="G1542" t="s">
        <v>326</v>
      </c>
      <c r="H1542" t="s">
        <v>2278</v>
      </c>
      <c r="I1542">
        <v>0.56618999999999997</v>
      </c>
      <c r="J1542">
        <v>2.1645000000000002E-3</v>
      </c>
      <c r="K1542">
        <v>1.2253E-2</v>
      </c>
      <c r="L1542">
        <v>2021.6</v>
      </c>
      <c r="M1542">
        <v>7.7614000000000001</v>
      </c>
      <c r="N1542">
        <v>1.3552</v>
      </c>
      <c r="O1542">
        <v>1554.8</v>
      </c>
      <c r="P1542" s="1">
        <v>157480</v>
      </c>
      <c r="Q1542">
        <v>-24.419</v>
      </c>
      <c r="R1542">
        <v>0.58911999999999998</v>
      </c>
      <c r="S1542">
        <v>0.55906</v>
      </c>
      <c r="T1542">
        <v>0.20144999999999999</v>
      </c>
      <c r="U1542">
        <v>7.0205000000000004E-2</v>
      </c>
      <c r="V1542">
        <v>-0.125</v>
      </c>
      <c r="W1542">
        <v>-0.17857000000000001</v>
      </c>
      <c r="X1542">
        <v>0.33333000000000002</v>
      </c>
      <c r="Y1542">
        <v>0.11111</v>
      </c>
      <c r="Z1542">
        <v>0.25639000000000001</v>
      </c>
      <c r="AA1542">
        <v>0.22098000000000001</v>
      </c>
      <c r="AB1542">
        <v>0.27100000000000002</v>
      </c>
      <c r="AC1542">
        <v>0.19596</v>
      </c>
      <c r="AD1542">
        <v>45</v>
      </c>
      <c r="AE1542">
        <v>5</v>
      </c>
      <c r="AF1542">
        <v>0.73789000000000005</v>
      </c>
      <c r="AG1542">
        <v>0.73789000000000005</v>
      </c>
      <c r="AH1542">
        <v>0</v>
      </c>
      <c r="AI1542">
        <v>11</v>
      </c>
      <c r="AJ1542">
        <v>10</v>
      </c>
      <c r="AK1542">
        <v>10</v>
      </c>
      <c r="AL1542">
        <v>0</v>
      </c>
      <c r="AM1542">
        <v>0</v>
      </c>
      <c r="AN1542">
        <v>1</v>
      </c>
      <c r="AO1542">
        <v>0.4</v>
      </c>
      <c r="AP1542">
        <v>1</v>
      </c>
      <c r="AQ1542">
        <v>1</v>
      </c>
      <c r="AR1542" t="s">
        <v>94</v>
      </c>
      <c r="AS1542" t="s">
        <v>94</v>
      </c>
      <c r="AT1542" t="s">
        <v>95</v>
      </c>
      <c r="AU1542" t="s">
        <v>94</v>
      </c>
      <c r="AV1542" t="s">
        <v>94</v>
      </c>
      <c r="AW1542" t="s">
        <v>94</v>
      </c>
      <c r="AX1542" t="s">
        <v>94</v>
      </c>
      <c r="AY1542" t="s">
        <v>94</v>
      </c>
      <c r="AZ1542" t="s">
        <v>94</v>
      </c>
      <c r="BA1542" t="s">
        <v>94</v>
      </c>
      <c r="BB1542" t="s">
        <v>94</v>
      </c>
      <c r="BC1542" t="s">
        <v>94</v>
      </c>
      <c r="BD1542" t="s">
        <v>94</v>
      </c>
      <c r="BI1542">
        <v>0</v>
      </c>
      <c r="BJ1542" t="s">
        <v>132</v>
      </c>
      <c r="BK1542" t="s">
        <v>133</v>
      </c>
      <c r="BL1542">
        <v>0</v>
      </c>
      <c r="BM1542">
        <v>1</v>
      </c>
      <c r="BN1542">
        <v>0</v>
      </c>
      <c r="BO1542">
        <v>0</v>
      </c>
      <c r="BP1542">
        <v>0</v>
      </c>
      <c r="BQ1542">
        <v>0</v>
      </c>
      <c r="BY1542">
        <v>1682</v>
      </c>
      <c r="CG1542" s="4">
        <v>0</v>
      </c>
      <c r="CH1542" s="4">
        <v>1</v>
      </c>
      <c r="CI1542" s="5">
        <v>0</v>
      </c>
      <c r="CJ1542" s="5">
        <v>0</v>
      </c>
      <c r="CK1542" s="5">
        <v>0</v>
      </c>
      <c r="CL1542" s="5">
        <v>0</v>
      </c>
    </row>
    <row r="1543" spans="1:91" hidden="1" x14ac:dyDescent="0.2">
      <c r="A1543" t="s">
        <v>2440</v>
      </c>
      <c r="B1543" t="s">
        <v>2275</v>
      </c>
      <c r="C1543" t="s">
        <v>441</v>
      </c>
      <c r="D1543">
        <v>3.5</v>
      </c>
      <c r="E1543" t="s">
        <v>317</v>
      </c>
      <c r="F1543" t="s">
        <v>328</v>
      </c>
      <c r="G1543" t="s">
        <v>329</v>
      </c>
      <c r="H1543" t="s">
        <v>2278</v>
      </c>
      <c r="I1543">
        <v>2.1141000000000001</v>
      </c>
      <c r="J1543">
        <v>0.97497999999999996</v>
      </c>
      <c r="K1543">
        <v>1.8943000000000002E-2</v>
      </c>
      <c r="L1543">
        <v>2023.2</v>
      </c>
      <c r="M1543">
        <v>2.0785999999999998</v>
      </c>
      <c r="N1543">
        <v>5.1626000000000003</v>
      </c>
      <c r="O1543" s="1">
        <v>5.8689999999999998E-8</v>
      </c>
      <c r="P1543">
        <v>2005.4</v>
      </c>
      <c r="Q1543">
        <v>-37.776000000000003</v>
      </c>
      <c r="R1543">
        <v>0.99988999999999995</v>
      </c>
      <c r="S1543">
        <v>0.99987999999999999</v>
      </c>
      <c r="T1543">
        <v>7.2179000000000002E-3</v>
      </c>
      <c r="U1543">
        <v>1.5263E-3</v>
      </c>
      <c r="V1543">
        <v>0.98933000000000004</v>
      </c>
      <c r="W1543">
        <v>0.98882000000000003</v>
      </c>
      <c r="X1543">
        <v>7.1704000000000004E-2</v>
      </c>
      <c r="Y1543">
        <v>2.2487E-2</v>
      </c>
      <c r="Z1543">
        <v>0.12565000000000001</v>
      </c>
      <c r="AA1543">
        <v>8.4011000000000002E-2</v>
      </c>
      <c r="AB1543">
        <v>0.64898</v>
      </c>
      <c r="AC1543">
        <v>0.32084000000000001</v>
      </c>
      <c r="AD1543">
        <v>45</v>
      </c>
      <c r="AE1543">
        <v>3</v>
      </c>
      <c r="AF1543">
        <v>0.83648999999999996</v>
      </c>
      <c r="AG1543">
        <v>7.2017999999999999E-2</v>
      </c>
      <c r="AH1543">
        <v>0.76446999999999998</v>
      </c>
      <c r="AI1543">
        <v>3</v>
      </c>
      <c r="AJ1543">
        <v>0</v>
      </c>
      <c r="AK1543">
        <v>2</v>
      </c>
      <c r="AL1543">
        <v>0</v>
      </c>
      <c r="AM1543">
        <v>0</v>
      </c>
      <c r="AN1543">
        <v>1</v>
      </c>
      <c r="AO1543">
        <v>0.40738999999999997</v>
      </c>
      <c r="AP1543">
        <v>0</v>
      </c>
      <c r="AQ1543">
        <v>1</v>
      </c>
      <c r="AR1543" t="s">
        <v>95</v>
      </c>
      <c r="AS1543" t="s">
        <v>96</v>
      </c>
      <c r="AT1543" t="s">
        <v>94</v>
      </c>
      <c r="AU1543" t="s">
        <v>95</v>
      </c>
      <c r="AV1543" t="s">
        <v>95</v>
      </c>
      <c r="AW1543" t="s">
        <v>95</v>
      </c>
      <c r="AX1543" t="s">
        <v>94</v>
      </c>
      <c r="AY1543" t="s">
        <v>95</v>
      </c>
      <c r="AZ1543" t="s">
        <v>94</v>
      </c>
      <c r="BA1543" t="s">
        <v>96</v>
      </c>
      <c r="BB1543" t="s">
        <v>96</v>
      </c>
      <c r="BC1543" t="s">
        <v>96</v>
      </c>
      <c r="BD1543" t="s">
        <v>96</v>
      </c>
      <c r="BI1543">
        <v>0</v>
      </c>
      <c r="BJ1543" t="s">
        <v>132</v>
      </c>
      <c r="BK1543" t="s">
        <v>133</v>
      </c>
      <c r="BL1543">
        <v>0</v>
      </c>
      <c r="BM1543">
        <v>1</v>
      </c>
      <c r="BN1543">
        <v>0</v>
      </c>
      <c r="BO1543">
        <v>0</v>
      </c>
      <c r="BP1543">
        <v>0</v>
      </c>
      <c r="BQ1543">
        <v>0</v>
      </c>
      <c r="BY1543">
        <v>1683</v>
      </c>
      <c r="CG1543" s="4">
        <v>0</v>
      </c>
      <c r="CH1543" s="4">
        <v>1</v>
      </c>
      <c r="CI1543" s="5">
        <v>0</v>
      </c>
      <c r="CJ1543" s="5">
        <v>0</v>
      </c>
      <c r="CK1543" s="5">
        <v>0</v>
      </c>
      <c r="CL1543" s="5">
        <v>0</v>
      </c>
    </row>
    <row r="1544" spans="1:91" hidden="1" x14ac:dyDescent="0.2">
      <c r="A1544" t="s">
        <v>2441</v>
      </c>
      <c r="B1544" t="s">
        <v>2275</v>
      </c>
      <c r="C1544" t="s">
        <v>441</v>
      </c>
      <c r="D1544">
        <v>3.5</v>
      </c>
      <c r="E1544" t="s">
        <v>317</v>
      </c>
      <c r="F1544" t="s">
        <v>331</v>
      </c>
      <c r="G1544" t="s">
        <v>329</v>
      </c>
      <c r="H1544" t="s">
        <v>2278</v>
      </c>
      <c r="I1544">
        <v>85.325000000000003</v>
      </c>
      <c r="J1544">
        <v>5.9886999999999996E-3</v>
      </c>
      <c r="K1544">
        <v>5.2464999999999998E-2</v>
      </c>
      <c r="L1544">
        <v>2019.1</v>
      </c>
      <c r="M1544">
        <v>5.1501999999999999E-2</v>
      </c>
      <c r="N1544">
        <v>4.1588000000000003</v>
      </c>
      <c r="O1544">
        <v>1554</v>
      </c>
      <c r="P1544" s="1">
        <v>157560</v>
      </c>
      <c r="Q1544">
        <v>-104.57</v>
      </c>
      <c r="R1544">
        <v>0.36113000000000001</v>
      </c>
      <c r="S1544">
        <v>0.31437999999999999</v>
      </c>
      <c r="T1544">
        <v>1.7383999999999999</v>
      </c>
      <c r="U1544">
        <v>0.45051999999999998</v>
      </c>
      <c r="V1544">
        <v>-4.5141000000000001E-2</v>
      </c>
      <c r="W1544">
        <v>-9.4908999999999993E-2</v>
      </c>
      <c r="X1544">
        <v>2.2233999999999998</v>
      </c>
      <c r="Y1544">
        <v>0.46207999999999999</v>
      </c>
      <c r="Z1544">
        <v>9.8152000000000003E-2</v>
      </c>
      <c r="AA1544">
        <v>5.5206999999999999E-2</v>
      </c>
      <c r="AB1544">
        <v>2.0653999999999999</v>
      </c>
      <c r="AC1544">
        <v>0.92227000000000003</v>
      </c>
      <c r="AD1544">
        <v>45</v>
      </c>
      <c r="AE1544">
        <v>4</v>
      </c>
      <c r="AF1544">
        <v>3.3988999999999998</v>
      </c>
      <c r="AG1544">
        <v>8.9401999999999995E-2</v>
      </c>
      <c r="AH1544">
        <v>3.3094999999999999</v>
      </c>
      <c r="AI1544">
        <v>5</v>
      </c>
      <c r="AJ1544">
        <v>4</v>
      </c>
      <c r="AK1544">
        <v>2</v>
      </c>
      <c r="AL1544">
        <v>0</v>
      </c>
      <c r="AM1544">
        <v>1</v>
      </c>
      <c r="AN1544">
        <v>1</v>
      </c>
      <c r="AO1544">
        <v>4.1500000000000002E-2</v>
      </c>
      <c r="AP1544">
        <v>0</v>
      </c>
      <c r="AQ1544">
        <v>1</v>
      </c>
      <c r="AR1544" t="s">
        <v>94</v>
      </c>
      <c r="AS1544" t="s">
        <v>96</v>
      </c>
      <c r="AT1544" t="s">
        <v>94</v>
      </c>
      <c r="AU1544" t="s">
        <v>94</v>
      </c>
      <c r="AV1544" t="s">
        <v>95</v>
      </c>
      <c r="AW1544" t="s">
        <v>94</v>
      </c>
      <c r="AX1544" t="s">
        <v>94</v>
      </c>
      <c r="AY1544" t="s">
        <v>95</v>
      </c>
      <c r="AZ1544" t="s">
        <v>94</v>
      </c>
      <c r="BA1544" t="s">
        <v>96</v>
      </c>
      <c r="BB1544" t="s">
        <v>96</v>
      </c>
      <c r="BC1544" t="s">
        <v>96</v>
      </c>
      <c r="BD1544" t="s">
        <v>96</v>
      </c>
      <c r="BI1544">
        <v>0</v>
      </c>
      <c r="BJ1544" t="s">
        <v>132</v>
      </c>
      <c r="BK1544" t="s">
        <v>133</v>
      </c>
      <c r="BL1544">
        <v>0</v>
      </c>
      <c r="BM1544">
        <v>1</v>
      </c>
      <c r="BN1544">
        <v>0</v>
      </c>
      <c r="BO1544">
        <v>0</v>
      </c>
      <c r="BP1544">
        <v>0</v>
      </c>
      <c r="BQ1544">
        <v>0</v>
      </c>
      <c r="BY1544">
        <v>1684</v>
      </c>
      <c r="CG1544" s="4">
        <v>0</v>
      </c>
      <c r="CH1544" s="4">
        <v>1</v>
      </c>
      <c r="CI1544" s="5">
        <v>0</v>
      </c>
      <c r="CJ1544" s="5">
        <v>0</v>
      </c>
      <c r="CK1544" s="5">
        <v>0</v>
      </c>
      <c r="CL1544" s="5">
        <v>0</v>
      </c>
    </row>
    <row r="1545" spans="1:91" hidden="1" x14ac:dyDescent="0.2">
      <c r="A1545" t="s">
        <v>2442</v>
      </c>
      <c r="B1545" t="s">
        <v>2275</v>
      </c>
      <c r="C1545" t="s">
        <v>441</v>
      </c>
      <c r="D1545">
        <v>3.5</v>
      </c>
      <c r="E1545" t="s">
        <v>317</v>
      </c>
      <c r="F1545" t="s">
        <v>333</v>
      </c>
      <c r="G1545" t="s">
        <v>326</v>
      </c>
      <c r="H1545" t="s">
        <v>2278</v>
      </c>
      <c r="I1545">
        <v>43.982999999999997</v>
      </c>
      <c r="J1545">
        <v>2.3893999999999999E-3</v>
      </c>
      <c r="K1545">
        <v>1.4625000000000001E-2</v>
      </c>
      <c r="L1545">
        <v>2019.2</v>
      </c>
      <c r="M1545">
        <v>9.9913000000000002E-2</v>
      </c>
      <c r="N1545">
        <v>1</v>
      </c>
      <c r="O1545">
        <v>1554.8</v>
      </c>
      <c r="P1545" s="1">
        <v>157490</v>
      </c>
      <c r="Q1545">
        <v>-29.145</v>
      </c>
      <c r="R1545">
        <v>0.58333000000000002</v>
      </c>
      <c r="S1545">
        <v>0.55284999999999995</v>
      </c>
      <c r="T1545">
        <v>0.25819999999999999</v>
      </c>
      <c r="U1545">
        <v>6.6668000000000005E-2</v>
      </c>
      <c r="V1545">
        <v>-0.11111</v>
      </c>
      <c r="W1545">
        <v>-0.16402</v>
      </c>
      <c r="X1545">
        <v>0.42164000000000001</v>
      </c>
      <c r="Y1545">
        <v>0.13333</v>
      </c>
      <c r="Z1545">
        <v>0.22545999999999999</v>
      </c>
      <c r="AA1545">
        <v>0.18858</v>
      </c>
      <c r="AB1545">
        <v>0.35203000000000001</v>
      </c>
      <c r="AC1545">
        <v>0.23474999999999999</v>
      </c>
      <c r="AD1545">
        <v>45</v>
      </c>
      <c r="AE1545">
        <v>5</v>
      </c>
      <c r="AF1545">
        <v>2</v>
      </c>
      <c r="AG1545">
        <v>1</v>
      </c>
      <c r="AH1545">
        <v>1</v>
      </c>
      <c r="AI1545">
        <v>11</v>
      </c>
      <c r="AJ1545">
        <v>4</v>
      </c>
      <c r="AK1545">
        <v>10</v>
      </c>
      <c r="AL1545">
        <v>1</v>
      </c>
      <c r="AM1545">
        <v>0</v>
      </c>
      <c r="AN1545">
        <v>1</v>
      </c>
      <c r="AO1545">
        <v>0.25</v>
      </c>
      <c r="AP1545">
        <v>0</v>
      </c>
      <c r="AQ1545">
        <v>1</v>
      </c>
      <c r="AR1545" t="s">
        <v>94</v>
      </c>
      <c r="AS1545" t="s">
        <v>94</v>
      </c>
      <c r="AT1545" t="s">
        <v>95</v>
      </c>
      <c r="AU1545" t="s">
        <v>94</v>
      </c>
      <c r="AV1545" t="s">
        <v>94</v>
      </c>
      <c r="AW1545" t="s">
        <v>94</v>
      </c>
      <c r="AX1545" t="s">
        <v>94</v>
      </c>
      <c r="AY1545" t="s">
        <v>95</v>
      </c>
      <c r="AZ1545" t="s">
        <v>94</v>
      </c>
      <c r="BA1545" t="s">
        <v>94</v>
      </c>
      <c r="BB1545" t="s">
        <v>94</v>
      </c>
      <c r="BC1545" t="s">
        <v>94</v>
      </c>
      <c r="BD1545" t="s">
        <v>94</v>
      </c>
      <c r="BI1545">
        <v>0</v>
      </c>
      <c r="BJ1545" t="s">
        <v>132</v>
      </c>
      <c r="BK1545" t="s">
        <v>133</v>
      </c>
      <c r="BL1545">
        <v>0</v>
      </c>
      <c r="BM1545">
        <v>1</v>
      </c>
      <c r="BN1545">
        <v>0</v>
      </c>
      <c r="BO1545">
        <v>0</v>
      </c>
      <c r="BP1545">
        <v>0</v>
      </c>
      <c r="BQ1545">
        <v>0</v>
      </c>
      <c r="BY1545">
        <v>1685</v>
      </c>
      <c r="CG1545" s="4">
        <v>0</v>
      </c>
      <c r="CH1545" s="4">
        <v>1</v>
      </c>
      <c r="CI1545" s="5">
        <v>0</v>
      </c>
      <c r="CJ1545" s="5">
        <v>0</v>
      </c>
      <c r="CK1545" s="5">
        <v>0</v>
      </c>
      <c r="CL1545" s="5">
        <v>0</v>
      </c>
    </row>
    <row r="1546" spans="1:91" hidden="1" x14ac:dyDescent="0.2">
      <c r="A1546" t="s">
        <v>2443</v>
      </c>
      <c r="B1546" t="s">
        <v>2275</v>
      </c>
      <c r="C1546" t="s">
        <v>441</v>
      </c>
      <c r="D1546">
        <v>3.5</v>
      </c>
      <c r="E1546" t="s">
        <v>317</v>
      </c>
      <c r="F1546" t="s">
        <v>335</v>
      </c>
      <c r="G1546" t="s">
        <v>336</v>
      </c>
      <c r="H1546" t="s">
        <v>2278</v>
      </c>
      <c r="I1546">
        <v>0.33660000000000001</v>
      </c>
      <c r="J1546">
        <v>0.21701000000000001</v>
      </c>
      <c r="K1546">
        <v>0.49934000000000001</v>
      </c>
      <c r="L1546">
        <v>2022.2</v>
      </c>
      <c r="M1546">
        <v>13.055999999999999</v>
      </c>
      <c r="N1546">
        <v>60.064999999999998</v>
      </c>
      <c r="O1546">
        <v>4.7313000000000001E-2</v>
      </c>
      <c r="P1546">
        <v>1992.7</v>
      </c>
      <c r="Q1546">
        <v>-995.21</v>
      </c>
      <c r="R1546">
        <v>0.99660000000000004</v>
      </c>
      <c r="S1546">
        <v>0.99634999999999996</v>
      </c>
      <c r="T1546">
        <v>0.55798999999999999</v>
      </c>
      <c r="U1546">
        <v>0.29743999999999998</v>
      </c>
      <c r="V1546">
        <v>0.98753999999999997</v>
      </c>
      <c r="W1546">
        <v>0.98694999999999999</v>
      </c>
      <c r="X1546">
        <v>1.0674999999999999</v>
      </c>
      <c r="Y1546">
        <v>0.65510000000000002</v>
      </c>
      <c r="Z1546">
        <v>0.45966000000000001</v>
      </c>
      <c r="AA1546">
        <v>0.43392999999999998</v>
      </c>
      <c r="AB1546">
        <v>7.0312000000000001</v>
      </c>
      <c r="AC1546">
        <v>5.3155999999999999</v>
      </c>
      <c r="AD1546">
        <v>45</v>
      </c>
      <c r="AE1546">
        <v>12</v>
      </c>
      <c r="AF1546">
        <v>0.64929999999999999</v>
      </c>
      <c r="AG1546">
        <v>3.3297E-2</v>
      </c>
      <c r="AH1546">
        <v>0.61599999999999999</v>
      </c>
      <c r="AI1546">
        <v>12</v>
      </c>
      <c r="AJ1546">
        <v>0</v>
      </c>
      <c r="AK1546">
        <v>11</v>
      </c>
      <c r="AL1546">
        <v>0</v>
      </c>
      <c r="AM1546">
        <v>0</v>
      </c>
      <c r="AN1546">
        <v>0</v>
      </c>
      <c r="AO1546">
        <v>0.83309999999999995</v>
      </c>
      <c r="AP1546">
        <v>0</v>
      </c>
      <c r="AQ1546">
        <v>1</v>
      </c>
      <c r="AR1546" t="s">
        <v>95</v>
      </c>
      <c r="AS1546" t="s">
        <v>95</v>
      </c>
      <c r="AT1546" t="s">
        <v>95</v>
      </c>
      <c r="AU1546" t="s">
        <v>95</v>
      </c>
      <c r="AV1546" t="s">
        <v>95</v>
      </c>
      <c r="AW1546" t="s">
        <v>95</v>
      </c>
      <c r="AX1546" t="s">
        <v>95</v>
      </c>
      <c r="AY1546" t="s">
        <v>95</v>
      </c>
      <c r="AZ1546" t="s">
        <v>95</v>
      </c>
      <c r="BA1546" t="s">
        <v>95</v>
      </c>
      <c r="BB1546" t="s">
        <v>95</v>
      </c>
      <c r="BC1546" t="s">
        <v>95</v>
      </c>
      <c r="BD1546" t="s">
        <v>95</v>
      </c>
      <c r="BH1546" t="s">
        <v>389</v>
      </c>
      <c r="BI1546">
        <v>1</v>
      </c>
      <c r="BJ1546" t="s">
        <v>97</v>
      </c>
      <c r="BK1546" t="s">
        <v>337</v>
      </c>
      <c r="BL1546">
        <v>0</v>
      </c>
      <c r="BM1546">
        <v>0</v>
      </c>
      <c r="BN1546">
        <v>0</v>
      </c>
      <c r="BO1546">
        <v>0</v>
      </c>
      <c r="BP1546">
        <v>0</v>
      </c>
      <c r="BQ1546">
        <v>0</v>
      </c>
      <c r="BY1546">
        <v>1686</v>
      </c>
      <c r="CG1546" s="4">
        <v>0</v>
      </c>
      <c r="CH1546" s="4">
        <v>0</v>
      </c>
      <c r="CI1546" s="5">
        <v>0</v>
      </c>
      <c r="CJ1546" s="5">
        <v>0</v>
      </c>
      <c r="CK1546" s="5">
        <v>0</v>
      </c>
      <c r="CL1546" s="5">
        <v>0</v>
      </c>
    </row>
    <row r="1547" spans="1:91" hidden="1" x14ac:dyDescent="0.2">
      <c r="A1547" t="s">
        <v>2444</v>
      </c>
      <c r="B1547" t="s">
        <v>2275</v>
      </c>
      <c r="C1547" t="s">
        <v>441</v>
      </c>
      <c r="D1547">
        <v>3.5</v>
      </c>
      <c r="E1547" t="s">
        <v>317</v>
      </c>
      <c r="F1547" t="s">
        <v>339</v>
      </c>
      <c r="G1547" t="s">
        <v>340</v>
      </c>
      <c r="H1547" t="s">
        <v>2278</v>
      </c>
      <c r="I1547">
        <v>0.22750999999999999</v>
      </c>
      <c r="J1547">
        <v>6.3742E-3</v>
      </c>
      <c r="K1547">
        <v>5.6446000000000003E-2</v>
      </c>
      <c r="L1547">
        <v>2061.3000000000002</v>
      </c>
      <c r="M1547">
        <v>19.315000000000001</v>
      </c>
      <c r="N1547">
        <v>49975</v>
      </c>
      <c r="O1547">
        <v>1553.9</v>
      </c>
      <c r="P1547" s="1">
        <v>157570</v>
      </c>
      <c r="Q1547">
        <v>-112.43</v>
      </c>
      <c r="R1547">
        <v>0.84511000000000003</v>
      </c>
      <c r="S1547">
        <v>0.83255000000000001</v>
      </c>
      <c r="T1547">
        <v>0.40860999999999997</v>
      </c>
      <c r="U1547">
        <v>0.22585</v>
      </c>
      <c r="V1547">
        <v>-0.19922999999999999</v>
      </c>
      <c r="W1547">
        <v>-0.26234000000000002</v>
      </c>
      <c r="X1547">
        <v>1.137</v>
      </c>
      <c r="Y1547">
        <v>0.46340999999999999</v>
      </c>
      <c r="Z1547">
        <v>0.41381000000000001</v>
      </c>
      <c r="AA1547">
        <v>0.38296000000000002</v>
      </c>
      <c r="AB1547">
        <v>0.79490000000000005</v>
      </c>
      <c r="AC1547">
        <v>0.59036</v>
      </c>
      <c r="AD1547">
        <v>41</v>
      </c>
      <c r="AE1547">
        <v>8</v>
      </c>
      <c r="AF1547">
        <v>1.0005000000000001E-4</v>
      </c>
      <c r="AG1547" s="1">
        <v>4.002E-5</v>
      </c>
      <c r="AH1547" s="1">
        <v>6.003E-5</v>
      </c>
      <c r="AI1547">
        <v>8</v>
      </c>
      <c r="AJ1547">
        <v>0</v>
      </c>
      <c r="AK1547">
        <v>7</v>
      </c>
      <c r="AL1547">
        <v>0</v>
      </c>
      <c r="AM1547">
        <v>0</v>
      </c>
      <c r="AN1547">
        <v>1</v>
      </c>
      <c r="AO1547">
        <v>0.64151000000000002</v>
      </c>
      <c r="AP1547">
        <v>0</v>
      </c>
      <c r="AQ1547">
        <v>1</v>
      </c>
      <c r="AR1547" t="s">
        <v>95</v>
      </c>
      <c r="AS1547" t="s">
        <v>95</v>
      </c>
      <c r="AT1547" t="s">
        <v>95</v>
      </c>
      <c r="AU1547" t="s">
        <v>95</v>
      </c>
      <c r="AV1547" t="s">
        <v>95</v>
      </c>
      <c r="AW1547" t="s">
        <v>95</v>
      </c>
      <c r="AX1547" t="s">
        <v>94</v>
      </c>
      <c r="AY1547" t="s">
        <v>94</v>
      </c>
      <c r="AZ1547" t="s">
        <v>95</v>
      </c>
      <c r="BA1547" t="s">
        <v>94</v>
      </c>
      <c r="BB1547" t="s">
        <v>94</v>
      </c>
      <c r="BC1547" t="s">
        <v>94</v>
      </c>
      <c r="BD1547" t="s">
        <v>95</v>
      </c>
      <c r="BH1547" t="s">
        <v>341</v>
      </c>
      <c r="BI1547">
        <v>1</v>
      </c>
      <c r="BJ1547" t="s">
        <v>97</v>
      </c>
      <c r="BK1547" t="s">
        <v>138</v>
      </c>
      <c r="BL1547">
        <v>0</v>
      </c>
      <c r="BM1547">
        <v>0</v>
      </c>
      <c r="BN1547">
        <v>0</v>
      </c>
      <c r="BO1547">
        <v>0</v>
      </c>
      <c r="BP1547">
        <v>0</v>
      </c>
      <c r="BQ1547">
        <v>0</v>
      </c>
      <c r="BY1547">
        <v>1687</v>
      </c>
      <c r="CG1547" s="4">
        <v>0</v>
      </c>
      <c r="CH1547" s="4">
        <v>0</v>
      </c>
      <c r="CI1547" s="5">
        <v>0</v>
      </c>
      <c r="CJ1547" s="5">
        <v>0</v>
      </c>
      <c r="CK1547" s="5">
        <v>0</v>
      </c>
      <c r="CL1547" s="5">
        <v>0</v>
      </c>
    </row>
    <row r="1548" spans="1:91" hidden="1" x14ac:dyDescent="0.2">
      <c r="A1548" t="s">
        <v>2445</v>
      </c>
      <c r="B1548" t="s">
        <v>2275</v>
      </c>
      <c r="C1548" t="s">
        <v>441</v>
      </c>
      <c r="D1548">
        <v>3.5</v>
      </c>
      <c r="E1548" t="s">
        <v>317</v>
      </c>
      <c r="F1548" t="s">
        <v>343</v>
      </c>
      <c r="G1548" t="s">
        <v>344</v>
      </c>
      <c r="H1548" t="s">
        <v>2278</v>
      </c>
      <c r="I1548">
        <v>0.32876</v>
      </c>
      <c r="J1548">
        <v>9.7006999999999996E-3</v>
      </c>
      <c r="K1548">
        <v>9.1700000000000004E-2</v>
      </c>
      <c r="L1548">
        <v>2018.6</v>
      </c>
      <c r="M1548">
        <v>13.367000000000001</v>
      </c>
      <c r="N1548">
        <v>6.2828999999999997</v>
      </c>
      <c r="O1548">
        <v>1553.2</v>
      </c>
      <c r="P1548" s="1">
        <v>157640</v>
      </c>
      <c r="Q1548">
        <v>-182.72</v>
      </c>
      <c r="R1548">
        <v>0.93405000000000005</v>
      </c>
      <c r="S1548">
        <v>0.92923</v>
      </c>
      <c r="T1548">
        <v>0.41794999999999999</v>
      </c>
      <c r="U1548">
        <v>0.22519</v>
      </c>
      <c r="V1548">
        <v>-0.28355999999999998</v>
      </c>
      <c r="W1548">
        <v>-0.34467999999999999</v>
      </c>
      <c r="X1548">
        <v>1.8439000000000001</v>
      </c>
      <c r="Y1548">
        <v>0.86667000000000005</v>
      </c>
      <c r="Z1548">
        <v>0.53542999999999996</v>
      </c>
      <c r="AA1548">
        <v>0.51329999999999998</v>
      </c>
      <c r="AB1548">
        <v>1.1093</v>
      </c>
      <c r="AC1548">
        <v>0.86494000000000004</v>
      </c>
      <c r="AD1548">
        <v>45</v>
      </c>
      <c r="AE1548">
        <v>12</v>
      </c>
      <c r="AF1548">
        <v>0.79579999999999995</v>
      </c>
      <c r="AG1548">
        <v>0.31831999999999999</v>
      </c>
      <c r="AH1548">
        <v>0.47748000000000002</v>
      </c>
      <c r="AI1548">
        <v>12</v>
      </c>
      <c r="AJ1548">
        <v>4</v>
      </c>
      <c r="AK1548">
        <v>11</v>
      </c>
      <c r="AL1548">
        <v>1</v>
      </c>
      <c r="AM1548">
        <v>0</v>
      </c>
      <c r="AN1548">
        <v>1</v>
      </c>
      <c r="AO1548">
        <v>0.87582000000000004</v>
      </c>
      <c r="AP1548">
        <v>0</v>
      </c>
      <c r="AQ1548">
        <v>1</v>
      </c>
      <c r="AR1548" t="s">
        <v>95</v>
      </c>
      <c r="AS1548" t="s">
        <v>95</v>
      </c>
      <c r="AT1548" t="s">
        <v>95</v>
      </c>
      <c r="AU1548" t="s">
        <v>95</v>
      </c>
      <c r="AV1548" t="s">
        <v>95</v>
      </c>
      <c r="AW1548" t="s">
        <v>95</v>
      </c>
      <c r="AX1548" t="s">
        <v>95</v>
      </c>
      <c r="AY1548" t="s">
        <v>95</v>
      </c>
      <c r="AZ1548" t="s">
        <v>95</v>
      </c>
      <c r="BA1548" t="s">
        <v>95</v>
      </c>
      <c r="BB1548" t="s">
        <v>95</v>
      </c>
      <c r="BC1548" t="s">
        <v>95</v>
      </c>
      <c r="BD1548" t="s">
        <v>95</v>
      </c>
      <c r="BH1548" t="s">
        <v>345</v>
      </c>
      <c r="BI1548">
        <v>1</v>
      </c>
      <c r="BJ1548" t="s">
        <v>97</v>
      </c>
      <c r="BK1548" t="s">
        <v>180</v>
      </c>
      <c r="BL1548">
        <v>0</v>
      </c>
      <c r="BM1548">
        <v>0</v>
      </c>
      <c r="BN1548">
        <v>0</v>
      </c>
      <c r="BO1548">
        <v>0</v>
      </c>
      <c r="BP1548">
        <v>0</v>
      </c>
      <c r="BQ1548">
        <v>0</v>
      </c>
      <c r="BY1548">
        <v>1688</v>
      </c>
      <c r="CG1548" s="4">
        <v>0</v>
      </c>
      <c r="CH1548" s="4">
        <v>0</v>
      </c>
      <c r="CI1548" s="5">
        <v>0</v>
      </c>
      <c r="CJ1548" s="5">
        <v>0</v>
      </c>
      <c r="CK1548" s="5">
        <v>0</v>
      </c>
      <c r="CL1548" s="5">
        <v>0</v>
      </c>
    </row>
    <row r="1549" spans="1:91" hidden="1" x14ac:dyDescent="0.2">
      <c r="A1549" t="s">
        <v>2446</v>
      </c>
      <c r="B1549" t="s">
        <v>2275</v>
      </c>
      <c r="C1549" t="s">
        <v>441</v>
      </c>
      <c r="D1549">
        <v>3.5</v>
      </c>
      <c r="E1549" t="s">
        <v>317</v>
      </c>
      <c r="F1549" t="s">
        <v>347</v>
      </c>
      <c r="G1549" t="s">
        <v>348</v>
      </c>
      <c r="H1549" t="s">
        <v>2278</v>
      </c>
      <c r="I1549">
        <v>9.1790000000000003</v>
      </c>
      <c r="J1549">
        <v>2.4274000000000001E-3</v>
      </c>
      <c r="K1549">
        <v>1.4983E-2</v>
      </c>
      <c r="L1549">
        <v>2020.1</v>
      </c>
      <c r="M1549">
        <v>0.47875000000000001</v>
      </c>
      <c r="N1549">
        <v>9.0708000000000002</v>
      </c>
      <c r="O1549">
        <v>1554.7</v>
      </c>
      <c r="P1549" s="1">
        <v>157480</v>
      </c>
      <c r="Q1549">
        <v>-29.843</v>
      </c>
      <c r="R1549">
        <v>0.67717000000000005</v>
      </c>
      <c r="S1549">
        <v>0.65098999999999996</v>
      </c>
      <c r="T1549">
        <v>0.31235000000000002</v>
      </c>
      <c r="U1549">
        <v>4.8793000000000003E-2</v>
      </c>
      <c r="V1549">
        <v>-4.9213E-2</v>
      </c>
      <c r="W1549">
        <v>-0.10443</v>
      </c>
      <c r="X1549">
        <v>0.56308999999999998</v>
      </c>
      <c r="Y1549">
        <v>0.12195</v>
      </c>
      <c r="Z1549">
        <v>0.10399</v>
      </c>
      <c r="AA1549">
        <v>5.6834999999999997E-2</v>
      </c>
      <c r="AB1549">
        <v>0.52036000000000004</v>
      </c>
      <c r="AC1549">
        <v>0.26367000000000002</v>
      </c>
      <c r="AD1549">
        <v>41</v>
      </c>
      <c r="AE1549">
        <v>2</v>
      </c>
      <c r="AF1549">
        <v>0.33073000000000002</v>
      </c>
      <c r="AG1549">
        <v>0.22048999999999999</v>
      </c>
      <c r="AH1549">
        <v>0.11024</v>
      </c>
      <c r="AI1549">
        <v>8</v>
      </c>
      <c r="AJ1549">
        <v>0</v>
      </c>
      <c r="AK1549">
        <v>7</v>
      </c>
      <c r="AL1549">
        <v>0</v>
      </c>
      <c r="AM1549">
        <v>0</v>
      </c>
      <c r="AN1549">
        <v>1</v>
      </c>
      <c r="AO1549">
        <v>0</v>
      </c>
      <c r="AP1549">
        <v>0</v>
      </c>
      <c r="AQ1549">
        <v>1</v>
      </c>
      <c r="AR1549" t="s">
        <v>94</v>
      </c>
      <c r="AS1549" t="s">
        <v>96</v>
      </c>
      <c r="AT1549" t="s">
        <v>94</v>
      </c>
      <c r="AU1549" t="s">
        <v>94</v>
      </c>
      <c r="AV1549" t="s">
        <v>94</v>
      </c>
      <c r="AW1549" t="s">
        <v>94</v>
      </c>
      <c r="AX1549" t="s">
        <v>94</v>
      </c>
      <c r="AY1549" t="s">
        <v>94</v>
      </c>
      <c r="AZ1549" t="s">
        <v>94</v>
      </c>
      <c r="BA1549" t="s">
        <v>96</v>
      </c>
      <c r="BB1549" t="s">
        <v>96</v>
      </c>
      <c r="BC1549" t="s">
        <v>96</v>
      </c>
      <c r="BD1549" t="s">
        <v>96</v>
      </c>
      <c r="BH1549" t="s">
        <v>341</v>
      </c>
      <c r="BI1549">
        <v>1</v>
      </c>
      <c r="BJ1549" t="s">
        <v>97</v>
      </c>
      <c r="BK1549" t="s">
        <v>138</v>
      </c>
      <c r="BL1549">
        <v>0</v>
      </c>
      <c r="BM1549">
        <v>0</v>
      </c>
      <c r="BN1549">
        <v>0</v>
      </c>
      <c r="BO1549">
        <v>0</v>
      </c>
      <c r="BP1549">
        <v>0</v>
      </c>
      <c r="BQ1549">
        <v>0</v>
      </c>
      <c r="BY1549">
        <v>1689</v>
      </c>
      <c r="CG1549" s="4">
        <v>0</v>
      </c>
      <c r="CH1549" s="4">
        <v>0</v>
      </c>
      <c r="CI1549" s="5">
        <v>0</v>
      </c>
      <c r="CJ1549" s="5">
        <v>0</v>
      </c>
      <c r="CK1549" s="5">
        <v>0</v>
      </c>
      <c r="CL1549" s="5">
        <v>0</v>
      </c>
    </row>
    <row r="1550" spans="1:91" hidden="1" x14ac:dyDescent="0.2">
      <c r="A1550" t="s">
        <v>2447</v>
      </c>
      <c r="B1550" t="s">
        <v>2275</v>
      </c>
      <c r="C1550" t="s">
        <v>441</v>
      </c>
      <c r="D1550">
        <v>3.5</v>
      </c>
      <c r="E1550" t="s">
        <v>317</v>
      </c>
      <c r="F1550" t="s">
        <v>350</v>
      </c>
      <c r="G1550" t="s">
        <v>351</v>
      </c>
      <c r="H1550" t="s">
        <v>2278</v>
      </c>
      <c r="I1550">
        <v>0.25174999999999997</v>
      </c>
      <c r="J1550">
        <v>0.25174999999999997</v>
      </c>
      <c r="K1550">
        <v>5.4677000000000003E-2</v>
      </c>
      <c r="L1550">
        <v>2066.4</v>
      </c>
      <c r="M1550">
        <v>17.454999999999998</v>
      </c>
      <c r="N1550" s="1">
        <v>217720</v>
      </c>
      <c r="O1550">
        <v>6.3151999999999999</v>
      </c>
      <c r="P1550">
        <v>2024.9</v>
      </c>
      <c r="Q1550">
        <v>-108.97</v>
      </c>
      <c r="R1550">
        <v>0.97524</v>
      </c>
      <c r="S1550">
        <v>0.97341999999999995</v>
      </c>
      <c r="T1550">
        <v>0.17118</v>
      </c>
      <c r="U1550">
        <v>9.2410999999999993E-2</v>
      </c>
      <c r="V1550">
        <v>0.97524</v>
      </c>
      <c r="W1550">
        <v>0.97406000000000004</v>
      </c>
      <c r="X1550">
        <v>0.17118</v>
      </c>
      <c r="Y1550">
        <v>9.2410999999999993E-2</v>
      </c>
      <c r="Z1550">
        <v>0.42616999999999999</v>
      </c>
      <c r="AA1550">
        <v>0.39883999999999997</v>
      </c>
      <c r="AB1550">
        <v>0.82399</v>
      </c>
      <c r="AC1550">
        <v>0.58259000000000005</v>
      </c>
      <c r="AD1550">
        <v>45</v>
      </c>
      <c r="AE1550">
        <v>11</v>
      </c>
      <c r="AF1550" s="1">
        <v>2.2965000000000001E-5</v>
      </c>
      <c r="AG1550" s="1">
        <v>4.5929999999999999E-6</v>
      </c>
      <c r="AH1550" s="1">
        <v>1.8372E-5</v>
      </c>
      <c r="AI1550">
        <v>11</v>
      </c>
      <c r="AJ1550">
        <v>0</v>
      </c>
      <c r="AK1550">
        <v>10</v>
      </c>
      <c r="AL1550">
        <v>0</v>
      </c>
      <c r="AM1550">
        <v>0</v>
      </c>
      <c r="AN1550">
        <v>0</v>
      </c>
      <c r="AO1550">
        <v>0.76561999999999997</v>
      </c>
      <c r="AP1550">
        <v>0</v>
      </c>
      <c r="AQ1550">
        <v>1</v>
      </c>
      <c r="AR1550" t="s">
        <v>95</v>
      </c>
      <c r="AS1550" t="s">
        <v>95</v>
      </c>
      <c r="AT1550" t="s">
        <v>95</v>
      </c>
      <c r="AU1550" t="s">
        <v>95</v>
      </c>
      <c r="AV1550" t="s">
        <v>95</v>
      </c>
      <c r="AW1550" t="s">
        <v>95</v>
      </c>
      <c r="AX1550" t="s">
        <v>95</v>
      </c>
      <c r="AY1550" t="s">
        <v>94</v>
      </c>
      <c r="AZ1550" t="s">
        <v>95</v>
      </c>
      <c r="BA1550" t="s">
        <v>94</v>
      </c>
      <c r="BB1550" t="s">
        <v>95</v>
      </c>
      <c r="BC1550" t="s">
        <v>94</v>
      </c>
      <c r="BD1550" t="s">
        <v>95</v>
      </c>
      <c r="BI1550">
        <v>0</v>
      </c>
      <c r="BJ1550" t="s">
        <v>137</v>
      </c>
      <c r="BK1550" t="s">
        <v>180</v>
      </c>
      <c r="BL1550">
        <v>1</v>
      </c>
      <c r="BM1550">
        <v>1</v>
      </c>
      <c r="BN1550">
        <v>0</v>
      </c>
      <c r="BO1550">
        <v>0</v>
      </c>
      <c r="BP1550">
        <v>0</v>
      </c>
      <c r="BQ1550">
        <v>0</v>
      </c>
      <c r="BY1550">
        <v>1690</v>
      </c>
      <c r="CG1550" s="4">
        <v>1</v>
      </c>
      <c r="CH1550" s="4">
        <v>1</v>
      </c>
      <c r="CI1550" s="5">
        <v>0</v>
      </c>
      <c r="CJ1550" s="5">
        <v>0</v>
      </c>
      <c r="CK1550" s="5">
        <v>0</v>
      </c>
      <c r="CL1550" s="5">
        <v>0</v>
      </c>
    </row>
    <row r="1551" spans="1:91" hidden="1" x14ac:dyDescent="0.2">
      <c r="A1551" t="s">
        <v>2448</v>
      </c>
      <c r="B1551" t="s">
        <v>2275</v>
      </c>
      <c r="C1551" t="s">
        <v>441</v>
      </c>
      <c r="D1551">
        <v>3.5</v>
      </c>
      <c r="E1551" t="s">
        <v>317</v>
      </c>
      <c r="F1551" t="s">
        <v>353</v>
      </c>
      <c r="G1551" t="s">
        <v>354</v>
      </c>
      <c r="H1551" t="s">
        <v>2278</v>
      </c>
      <c r="I1551">
        <v>18.126000000000001</v>
      </c>
      <c r="J1551">
        <v>1.4566E-3</v>
      </c>
      <c r="K1551">
        <v>4.7619000000000003E-3</v>
      </c>
      <c r="L1551">
        <v>2014</v>
      </c>
      <c r="M1551">
        <v>0.24243999999999999</v>
      </c>
      <c r="N1551">
        <v>1.6657</v>
      </c>
      <c r="O1551">
        <v>1554.9</v>
      </c>
      <c r="P1551" s="1">
        <v>157460</v>
      </c>
      <c r="Q1551">
        <v>-9.4809999999999999</v>
      </c>
      <c r="R1551">
        <v>1</v>
      </c>
      <c r="S1551">
        <v>1</v>
      </c>
      <c r="T1551" s="1">
        <v>5.6822000000000001E-9</v>
      </c>
      <c r="U1551" s="1">
        <v>9.863600000000001E-10</v>
      </c>
      <c r="V1551">
        <v>-2.9412000000000001E-2</v>
      </c>
      <c r="W1551">
        <v>-9.375E-2</v>
      </c>
      <c r="X1551">
        <v>0.16903000000000001</v>
      </c>
      <c r="Y1551">
        <v>2.8570999999999999E-2</v>
      </c>
      <c r="Z1551">
        <v>8.3333000000000004E-2</v>
      </c>
      <c r="AA1551">
        <v>2.6041999999999999E-2</v>
      </c>
      <c r="AB1551">
        <v>0.15951000000000001</v>
      </c>
      <c r="AC1551">
        <v>6.8844000000000002E-2</v>
      </c>
      <c r="AD1551">
        <v>35</v>
      </c>
      <c r="AE1551">
        <v>1</v>
      </c>
      <c r="AF1551">
        <v>0.60033000000000003</v>
      </c>
      <c r="AG1551">
        <v>0.60033000000000003</v>
      </c>
      <c r="AH1551">
        <v>0</v>
      </c>
      <c r="AI1551">
        <v>1</v>
      </c>
      <c r="AJ1551">
        <v>0</v>
      </c>
      <c r="AK1551">
        <v>0</v>
      </c>
      <c r="AL1551">
        <v>0</v>
      </c>
      <c r="AM1551">
        <v>0</v>
      </c>
      <c r="AP1551">
        <v>1</v>
      </c>
      <c r="AQ1551">
        <v>1</v>
      </c>
      <c r="AR1551" t="s">
        <v>95</v>
      </c>
      <c r="AS1551" t="s">
        <v>96</v>
      </c>
      <c r="AT1551" t="s">
        <v>94</v>
      </c>
      <c r="AU1551" t="s">
        <v>94</v>
      </c>
      <c r="AV1551" t="s">
        <v>94</v>
      </c>
      <c r="AW1551" t="s">
        <v>94</v>
      </c>
      <c r="AX1551" t="s">
        <v>94</v>
      </c>
      <c r="AY1551" t="s">
        <v>94</v>
      </c>
      <c r="AZ1551" t="s">
        <v>94</v>
      </c>
      <c r="BA1551" t="s">
        <v>96</v>
      </c>
      <c r="BB1551" t="s">
        <v>96</v>
      </c>
      <c r="BC1551" t="s">
        <v>96</v>
      </c>
      <c r="BD1551" t="s">
        <v>96</v>
      </c>
      <c r="BH1551" t="s">
        <v>341</v>
      </c>
      <c r="BI1551">
        <v>1</v>
      </c>
      <c r="BJ1551" t="s">
        <v>97</v>
      </c>
      <c r="BK1551" t="s">
        <v>138</v>
      </c>
      <c r="BL1551">
        <v>0</v>
      </c>
      <c r="BM1551">
        <v>0</v>
      </c>
      <c r="BN1551">
        <v>0</v>
      </c>
      <c r="BO1551">
        <v>0</v>
      </c>
      <c r="BP1551">
        <v>0</v>
      </c>
      <c r="BQ1551">
        <v>0</v>
      </c>
      <c r="BY1551">
        <v>1691</v>
      </c>
      <c r="CG1551" s="4">
        <v>0</v>
      </c>
      <c r="CH1551" s="4">
        <v>0</v>
      </c>
      <c r="CI1551" s="5">
        <v>0</v>
      </c>
      <c r="CJ1551" s="5">
        <v>0</v>
      </c>
      <c r="CK1551" s="5">
        <v>0</v>
      </c>
      <c r="CL1551" s="5">
        <v>0</v>
      </c>
    </row>
    <row r="1552" spans="1:91" hidden="1" x14ac:dyDescent="0.2">
      <c r="A1552" t="s">
        <v>2449</v>
      </c>
      <c r="B1552" t="s">
        <v>2275</v>
      </c>
      <c r="C1552" t="s">
        <v>441</v>
      </c>
      <c r="D1552">
        <v>3.5</v>
      </c>
      <c r="E1552" t="s">
        <v>317</v>
      </c>
      <c r="F1552" t="s">
        <v>356</v>
      </c>
      <c r="G1552" t="s">
        <v>357</v>
      </c>
      <c r="H1552" t="s">
        <v>2278</v>
      </c>
      <c r="I1552">
        <v>2.1396999999999999</v>
      </c>
      <c r="J1552">
        <v>1.1629</v>
      </c>
      <c r="K1552">
        <v>2.6755000000000001E-2</v>
      </c>
      <c r="L1552">
        <v>2023.5</v>
      </c>
      <c r="M1552">
        <v>2.0537999999999998</v>
      </c>
      <c r="N1552">
        <v>8.8299000000000003</v>
      </c>
      <c r="O1552" s="1">
        <v>1.7926E-6</v>
      </c>
      <c r="P1552">
        <v>2011</v>
      </c>
      <c r="Q1552">
        <v>-53.354999999999997</v>
      </c>
      <c r="R1552">
        <v>0.99995999999999996</v>
      </c>
      <c r="S1552">
        <v>0.99995000000000001</v>
      </c>
      <c r="T1552">
        <v>6.8364999999999997E-3</v>
      </c>
      <c r="U1552">
        <v>1.4089E-3</v>
      </c>
      <c r="V1552">
        <v>0.99607000000000001</v>
      </c>
      <c r="W1552">
        <v>0.99587999999999999</v>
      </c>
      <c r="X1552">
        <v>6.4734E-2</v>
      </c>
      <c r="Y1552">
        <v>1.9299E-2</v>
      </c>
      <c r="Z1552">
        <v>0.11319</v>
      </c>
      <c r="AA1552">
        <v>7.0958999999999994E-2</v>
      </c>
      <c r="AB1552">
        <v>0.97260000000000002</v>
      </c>
      <c r="AC1552">
        <v>0.45902999999999999</v>
      </c>
      <c r="AD1552">
        <v>45</v>
      </c>
      <c r="AE1552">
        <v>3</v>
      </c>
      <c r="AF1552">
        <v>0.75409999999999999</v>
      </c>
      <c r="AG1552">
        <v>4.2106999999999999E-2</v>
      </c>
      <c r="AH1552">
        <v>0.71199000000000001</v>
      </c>
      <c r="AI1552">
        <v>3</v>
      </c>
      <c r="AJ1552">
        <v>0</v>
      </c>
      <c r="AK1552">
        <v>2</v>
      </c>
      <c r="AL1552">
        <v>0</v>
      </c>
      <c r="AM1552">
        <v>0</v>
      </c>
      <c r="AN1552">
        <v>1</v>
      </c>
      <c r="AO1552">
        <v>0.32937</v>
      </c>
      <c r="AP1552">
        <v>0</v>
      </c>
      <c r="AQ1552">
        <v>1</v>
      </c>
      <c r="AR1552" t="s">
        <v>95</v>
      </c>
      <c r="AS1552" t="s">
        <v>96</v>
      </c>
      <c r="AT1552" t="s">
        <v>94</v>
      </c>
      <c r="AU1552" t="s">
        <v>95</v>
      </c>
      <c r="AV1552" t="s">
        <v>95</v>
      </c>
      <c r="AW1552" t="s">
        <v>95</v>
      </c>
      <c r="AX1552" t="s">
        <v>94</v>
      </c>
      <c r="AY1552" t="s">
        <v>95</v>
      </c>
      <c r="AZ1552" t="s">
        <v>94</v>
      </c>
      <c r="BA1552" t="s">
        <v>96</v>
      </c>
      <c r="BB1552" t="s">
        <v>96</v>
      </c>
      <c r="BC1552" t="s">
        <v>96</v>
      </c>
      <c r="BD1552" t="s">
        <v>96</v>
      </c>
      <c r="BI1552">
        <v>0</v>
      </c>
      <c r="BJ1552" t="s">
        <v>137</v>
      </c>
      <c r="BK1552" t="s">
        <v>180</v>
      </c>
      <c r="BL1552">
        <v>1</v>
      </c>
      <c r="BM1552">
        <v>1</v>
      </c>
      <c r="BN1552">
        <v>0</v>
      </c>
      <c r="BO1552">
        <v>0</v>
      </c>
      <c r="BP1552">
        <v>0</v>
      </c>
      <c r="BQ1552">
        <v>0</v>
      </c>
      <c r="BY1552">
        <v>1692</v>
      </c>
      <c r="CG1552" s="4">
        <v>1</v>
      </c>
      <c r="CH1552" s="4">
        <v>1</v>
      </c>
      <c r="CI1552" s="5">
        <v>0</v>
      </c>
      <c r="CJ1552" s="5">
        <v>0</v>
      </c>
      <c r="CK1552" s="5">
        <v>0</v>
      </c>
      <c r="CL1552" s="5">
        <v>0</v>
      </c>
    </row>
    <row r="1553" spans="1:91" hidden="1" x14ac:dyDescent="0.2">
      <c r="A1553" t="s">
        <v>2450</v>
      </c>
      <c r="B1553" t="s">
        <v>2275</v>
      </c>
      <c r="C1553" t="s">
        <v>441</v>
      </c>
      <c r="D1553">
        <v>3.5</v>
      </c>
      <c r="E1553" t="s">
        <v>317</v>
      </c>
      <c r="F1553" t="s">
        <v>359</v>
      </c>
      <c r="G1553" t="s">
        <v>360</v>
      </c>
      <c r="H1553" t="s">
        <v>2278</v>
      </c>
      <c r="I1553">
        <v>2.1141000000000001</v>
      </c>
      <c r="J1553">
        <v>0.97497999999999996</v>
      </c>
      <c r="K1553">
        <v>1.8943000000000002E-2</v>
      </c>
      <c r="L1553">
        <v>2023.2</v>
      </c>
      <c r="M1553">
        <v>2.0785999999999998</v>
      </c>
      <c r="N1553">
        <v>5.1626000000000003</v>
      </c>
      <c r="O1553" s="1">
        <v>5.8689999999999998E-8</v>
      </c>
      <c r="P1553">
        <v>2005.4</v>
      </c>
      <c r="Q1553">
        <v>-37.776000000000003</v>
      </c>
      <c r="R1553">
        <v>0.99988999999999995</v>
      </c>
      <c r="S1553">
        <v>0.99987999999999999</v>
      </c>
      <c r="T1553">
        <v>7.2179000000000002E-3</v>
      </c>
      <c r="U1553">
        <v>1.5263E-3</v>
      </c>
      <c r="V1553">
        <v>0.98933000000000004</v>
      </c>
      <c r="W1553">
        <v>0.98882000000000003</v>
      </c>
      <c r="X1553">
        <v>7.1704000000000004E-2</v>
      </c>
      <c r="Y1553">
        <v>2.2487E-2</v>
      </c>
      <c r="Z1553">
        <v>0.12565000000000001</v>
      </c>
      <c r="AA1553">
        <v>8.4011000000000002E-2</v>
      </c>
      <c r="AB1553">
        <v>0.64898</v>
      </c>
      <c r="AC1553">
        <v>0.32084000000000001</v>
      </c>
      <c r="AD1553">
        <v>45</v>
      </c>
      <c r="AE1553">
        <v>3</v>
      </c>
      <c r="AF1553">
        <v>0.83648999999999996</v>
      </c>
      <c r="AG1553">
        <v>7.2017999999999999E-2</v>
      </c>
      <c r="AH1553">
        <v>0.76446999999999998</v>
      </c>
      <c r="AI1553">
        <v>3</v>
      </c>
      <c r="AJ1553">
        <v>0</v>
      </c>
      <c r="AK1553">
        <v>2</v>
      </c>
      <c r="AL1553">
        <v>0</v>
      </c>
      <c r="AM1553">
        <v>0</v>
      </c>
      <c r="AN1553">
        <v>1</v>
      </c>
      <c r="AO1553">
        <v>0.40738999999999997</v>
      </c>
      <c r="AP1553">
        <v>0</v>
      </c>
      <c r="AQ1553">
        <v>1</v>
      </c>
      <c r="AR1553" t="s">
        <v>95</v>
      </c>
      <c r="AS1553" t="s">
        <v>96</v>
      </c>
      <c r="AT1553" t="s">
        <v>94</v>
      </c>
      <c r="AU1553" t="s">
        <v>95</v>
      </c>
      <c r="AV1553" t="s">
        <v>95</v>
      </c>
      <c r="AW1553" t="s">
        <v>95</v>
      </c>
      <c r="AX1553" t="s">
        <v>94</v>
      </c>
      <c r="AY1553" t="s">
        <v>95</v>
      </c>
      <c r="AZ1553" t="s">
        <v>94</v>
      </c>
      <c r="BA1553" t="s">
        <v>96</v>
      </c>
      <c r="BB1553" t="s">
        <v>96</v>
      </c>
      <c r="BC1553" t="s">
        <v>96</v>
      </c>
      <c r="BD1553" t="s">
        <v>96</v>
      </c>
      <c r="BH1553" t="s">
        <v>341</v>
      </c>
      <c r="BI1553">
        <v>1</v>
      </c>
      <c r="BJ1553" t="s">
        <v>97</v>
      </c>
      <c r="BK1553" t="s">
        <v>138</v>
      </c>
      <c r="BL1553">
        <v>0</v>
      </c>
      <c r="BM1553">
        <v>0</v>
      </c>
      <c r="BN1553">
        <v>0</v>
      </c>
      <c r="BO1553">
        <v>0</v>
      </c>
      <c r="BP1553">
        <v>0</v>
      </c>
      <c r="BQ1553">
        <v>0</v>
      </c>
      <c r="BY1553">
        <v>1693</v>
      </c>
      <c r="CG1553" s="4">
        <v>0</v>
      </c>
      <c r="CH1553" s="4">
        <v>0</v>
      </c>
      <c r="CI1553" s="5">
        <v>0</v>
      </c>
      <c r="CJ1553" s="5">
        <v>0</v>
      </c>
      <c r="CK1553" s="5">
        <v>0</v>
      </c>
      <c r="CL1553" s="5">
        <v>0</v>
      </c>
    </row>
    <row r="1554" spans="1:91" hidden="1" x14ac:dyDescent="0.2">
      <c r="A1554" t="s">
        <v>2451</v>
      </c>
      <c r="B1554" t="s">
        <v>2275</v>
      </c>
      <c r="C1554" t="s">
        <v>441</v>
      </c>
      <c r="D1554">
        <v>3.5</v>
      </c>
      <c r="E1554" t="s">
        <v>317</v>
      </c>
      <c r="F1554" t="s">
        <v>362</v>
      </c>
      <c r="G1554" t="s">
        <v>357</v>
      </c>
      <c r="H1554" t="s">
        <v>2278</v>
      </c>
      <c r="I1554">
        <v>7.3221999999999996</v>
      </c>
      <c r="J1554">
        <v>0.29785</v>
      </c>
      <c r="K1554">
        <v>0.21299000000000001</v>
      </c>
      <c r="L1554">
        <v>2019.8</v>
      </c>
      <c r="M1554">
        <v>0.60014999999999996</v>
      </c>
      <c r="N1554">
        <v>16.478999999999999</v>
      </c>
      <c r="O1554">
        <v>5.6665999999999999</v>
      </c>
      <c r="P1554">
        <v>2019.3</v>
      </c>
      <c r="Q1554">
        <v>-424.62</v>
      </c>
      <c r="R1554">
        <v>0.97609999999999997</v>
      </c>
      <c r="S1554">
        <v>0.97435000000000005</v>
      </c>
      <c r="T1554">
        <v>0.78874999999999995</v>
      </c>
      <c r="U1554">
        <v>0.19339000000000001</v>
      </c>
      <c r="V1554">
        <v>0.87885000000000002</v>
      </c>
      <c r="W1554">
        <v>0.87307999999999997</v>
      </c>
      <c r="X1554">
        <v>1.7759</v>
      </c>
      <c r="Y1554">
        <v>0.81238999999999995</v>
      </c>
      <c r="Z1554">
        <v>0.29391</v>
      </c>
      <c r="AA1554">
        <v>0.26029000000000002</v>
      </c>
      <c r="AB1554">
        <v>4.2873999999999999</v>
      </c>
      <c r="AC1554">
        <v>3.1631</v>
      </c>
      <c r="AD1554">
        <v>45</v>
      </c>
      <c r="AE1554">
        <v>5</v>
      </c>
      <c r="AF1554">
        <v>1.2618</v>
      </c>
      <c r="AG1554">
        <v>0.85775999999999997</v>
      </c>
      <c r="AH1554">
        <v>0.40405999999999997</v>
      </c>
      <c r="AI1554">
        <v>5</v>
      </c>
      <c r="AJ1554">
        <v>0</v>
      </c>
      <c r="AK1554">
        <v>4</v>
      </c>
      <c r="AL1554">
        <v>0</v>
      </c>
      <c r="AM1554">
        <v>0</v>
      </c>
      <c r="AN1554">
        <v>0</v>
      </c>
      <c r="AO1554">
        <v>0.75080000000000002</v>
      </c>
      <c r="AP1554">
        <v>0</v>
      </c>
      <c r="AQ1554">
        <v>1</v>
      </c>
      <c r="AR1554" t="s">
        <v>95</v>
      </c>
      <c r="AS1554" t="s">
        <v>96</v>
      </c>
      <c r="AT1554" t="s">
        <v>95</v>
      </c>
      <c r="AU1554" t="s">
        <v>95</v>
      </c>
      <c r="AV1554" t="s">
        <v>95</v>
      </c>
      <c r="AW1554" t="s">
        <v>95</v>
      </c>
      <c r="AX1554" t="s">
        <v>95</v>
      </c>
      <c r="AY1554" t="s">
        <v>95</v>
      </c>
      <c r="AZ1554" t="s">
        <v>94</v>
      </c>
      <c r="BA1554" t="s">
        <v>96</v>
      </c>
      <c r="BB1554" t="s">
        <v>96</v>
      </c>
      <c r="BC1554" t="s">
        <v>96</v>
      </c>
      <c r="BD1554" t="s">
        <v>96</v>
      </c>
      <c r="BI1554">
        <v>0</v>
      </c>
      <c r="BJ1554" t="s">
        <v>137</v>
      </c>
      <c r="BK1554" t="s">
        <v>180</v>
      </c>
      <c r="BL1554">
        <v>1</v>
      </c>
      <c r="BM1554">
        <v>1</v>
      </c>
      <c r="BN1554">
        <v>0</v>
      </c>
      <c r="BO1554">
        <v>0</v>
      </c>
      <c r="BP1554">
        <v>0</v>
      </c>
      <c r="BQ1554">
        <v>0</v>
      </c>
      <c r="BY1554">
        <v>1694</v>
      </c>
      <c r="CG1554" s="4">
        <v>1</v>
      </c>
      <c r="CH1554" s="4">
        <v>1</v>
      </c>
      <c r="CI1554" s="5">
        <v>0</v>
      </c>
      <c r="CJ1554" s="5">
        <v>0</v>
      </c>
      <c r="CK1554" s="5">
        <v>0</v>
      </c>
      <c r="CL1554" s="5">
        <v>0</v>
      </c>
    </row>
    <row r="1555" spans="1:91" hidden="1" x14ac:dyDescent="0.2">
      <c r="A1555" t="s">
        <v>2452</v>
      </c>
      <c r="B1555" t="s">
        <v>2275</v>
      </c>
      <c r="C1555" t="s">
        <v>441</v>
      </c>
      <c r="D1555">
        <v>3.5</v>
      </c>
      <c r="E1555" t="s">
        <v>317</v>
      </c>
      <c r="F1555" t="s">
        <v>364</v>
      </c>
      <c r="G1555" t="s">
        <v>360</v>
      </c>
      <c r="H1555" t="s">
        <v>2278</v>
      </c>
      <c r="I1555">
        <v>17.925999999999998</v>
      </c>
      <c r="J1555">
        <v>5.7128999999999999E-3</v>
      </c>
      <c r="K1555">
        <v>4.9251000000000003E-2</v>
      </c>
      <c r="L1555">
        <v>2020</v>
      </c>
      <c r="M1555">
        <v>0.24514</v>
      </c>
      <c r="N1555">
        <v>23.091999999999999</v>
      </c>
      <c r="O1555">
        <v>1554</v>
      </c>
      <c r="P1555" s="1">
        <v>157550</v>
      </c>
      <c r="Q1555">
        <v>-98.158000000000001</v>
      </c>
      <c r="R1555">
        <v>1</v>
      </c>
      <c r="S1555">
        <v>1</v>
      </c>
      <c r="T1555" s="1">
        <v>9.3360999999999998E-8</v>
      </c>
      <c r="U1555" s="1">
        <v>1.5046000000000001E-8</v>
      </c>
      <c r="V1555">
        <v>-2.5000000000000001E-2</v>
      </c>
      <c r="W1555">
        <v>-7.8947000000000003E-2</v>
      </c>
      <c r="X1555">
        <v>2.2075</v>
      </c>
      <c r="Y1555">
        <v>0.34476000000000001</v>
      </c>
      <c r="Z1555">
        <v>7.1429000000000006E-2</v>
      </c>
      <c r="AA1555">
        <v>2.2556E-2</v>
      </c>
      <c r="AB1555">
        <v>2.1011000000000002</v>
      </c>
      <c r="AC1555">
        <v>0.84328000000000003</v>
      </c>
      <c r="AD1555">
        <v>41</v>
      </c>
      <c r="AE1555">
        <v>1</v>
      </c>
      <c r="AF1555">
        <v>0.61211000000000004</v>
      </c>
      <c r="AG1555">
        <v>0.61211000000000004</v>
      </c>
      <c r="AH1555">
        <v>0</v>
      </c>
      <c r="AI1555">
        <v>1</v>
      </c>
      <c r="AJ1555">
        <v>0</v>
      </c>
      <c r="AK1555">
        <v>0</v>
      </c>
      <c r="AL1555">
        <v>0</v>
      </c>
      <c r="AM1555">
        <v>0</v>
      </c>
      <c r="AP1555">
        <v>0</v>
      </c>
      <c r="AQ1555">
        <v>1</v>
      </c>
      <c r="AR1555" t="s">
        <v>95</v>
      </c>
      <c r="AS1555" t="s">
        <v>96</v>
      </c>
      <c r="AT1555" t="s">
        <v>94</v>
      </c>
      <c r="AU1555" t="s">
        <v>94</v>
      </c>
      <c r="AV1555" t="s">
        <v>94</v>
      </c>
      <c r="AW1555" t="s">
        <v>94</v>
      </c>
      <c r="AX1555" t="s">
        <v>94</v>
      </c>
      <c r="AY1555" t="s">
        <v>94</v>
      </c>
      <c r="AZ1555" t="s">
        <v>94</v>
      </c>
      <c r="BA1555" t="s">
        <v>96</v>
      </c>
      <c r="BB1555" t="s">
        <v>96</v>
      </c>
      <c r="BC1555" t="s">
        <v>96</v>
      </c>
      <c r="BD1555" t="s">
        <v>96</v>
      </c>
      <c r="BH1555" t="s">
        <v>341</v>
      </c>
      <c r="BI1555">
        <v>1</v>
      </c>
      <c r="BJ1555" t="s">
        <v>97</v>
      </c>
      <c r="BK1555" t="s">
        <v>138</v>
      </c>
      <c r="BL1555">
        <v>0</v>
      </c>
      <c r="BM1555">
        <v>0</v>
      </c>
      <c r="BN1555">
        <v>0</v>
      </c>
      <c r="BO1555">
        <v>0</v>
      </c>
      <c r="BP1555">
        <v>0</v>
      </c>
      <c r="BQ1555">
        <v>0</v>
      </c>
      <c r="BY1555">
        <v>1695</v>
      </c>
      <c r="CG1555" s="4">
        <v>0</v>
      </c>
      <c r="CH1555" s="4">
        <v>0</v>
      </c>
      <c r="CI1555" s="5">
        <v>0</v>
      </c>
      <c r="CJ1555" s="5">
        <v>0</v>
      </c>
      <c r="CK1555" s="5">
        <v>0</v>
      </c>
      <c r="CL1555" s="5">
        <v>0</v>
      </c>
    </row>
    <row r="1556" spans="1:91" hidden="1" x14ac:dyDescent="0.2">
      <c r="A1556" t="s">
        <v>2453</v>
      </c>
      <c r="B1556" t="s">
        <v>2275</v>
      </c>
      <c r="C1556" t="s">
        <v>441</v>
      </c>
      <c r="D1556">
        <v>3.5</v>
      </c>
      <c r="E1556" t="s">
        <v>317</v>
      </c>
      <c r="F1556" t="s">
        <v>366</v>
      </c>
      <c r="G1556" t="s">
        <v>351</v>
      </c>
      <c r="H1556" t="s">
        <v>2278</v>
      </c>
      <c r="I1556">
        <v>0.32312999999999997</v>
      </c>
      <c r="J1556">
        <v>0.25263000000000002</v>
      </c>
      <c r="K1556">
        <v>6.7851999999999996E-2</v>
      </c>
      <c r="L1556">
        <v>2025.1</v>
      </c>
      <c r="M1556">
        <v>13.599</v>
      </c>
      <c r="N1556">
        <v>14.753</v>
      </c>
      <c r="O1556">
        <v>6.5625999999999998</v>
      </c>
      <c r="P1556">
        <v>2024.2</v>
      </c>
      <c r="Q1556">
        <v>-135.24</v>
      </c>
      <c r="R1556">
        <v>0.97657000000000005</v>
      </c>
      <c r="S1556">
        <v>0.97485999999999995</v>
      </c>
      <c r="T1556">
        <v>0.21010999999999999</v>
      </c>
      <c r="U1556">
        <v>9.7831000000000001E-2</v>
      </c>
      <c r="V1556">
        <v>0.97423000000000004</v>
      </c>
      <c r="W1556">
        <v>0.97301000000000004</v>
      </c>
      <c r="X1556">
        <v>0.22034999999999999</v>
      </c>
      <c r="Y1556">
        <v>0.11971999999999999</v>
      </c>
      <c r="Z1556">
        <v>0.41208</v>
      </c>
      <c r="AA1556">
        <v>0.38407999999999998</v>
      </c>
      <c r="AB1556">
        <v>1.0526</v>
      </c>
      <c r="AC1556">
        <v>0.77949999999999997</v>
      </c>
      <c r="AD1556">
        <v>45</v>
      </c>
      <c r="AE1556">
        <v>11</v>
      </c>
      <c r="AF1556">
        <v>0.40669</v>
      </c>
      <c r="AG1556">
        <v>6.7780999999999994E-2</v>
      </c>
      <c r="AH1556">
        <v>0.33890999999999999</v>
      </c>
      <c r="AI1556">
        <v>11</v>
      </c>
      <c r="AJ1556">
        <v>0</v>
      </c>
      <c r="AK1556">
        <v>10</v>
      </c>
      <c r="AL1556">
        <v>0</v>
      </c>
      <c r="AM1556">
        <v>0</v>
      </c>
      <c r="AN1556">
        <v>1</v>
      </c>
      <c r="AO1556">
        <v>0.78217999999999999</v>
      </c>
      <c r="AP1556">
        <v>0</v>
      </c>
      <c r="AQ1556">
        <v>1</v>
      </c>
      <c r="AR1556" t="s">
        <v>95</v>
      </c>
      <c r="AS1556" t="s">
        <v>95</v>
      </c>
      <c r="AT1556" t="s">
        <v>95</v>
      </c>
      <c r="AU1556" t="s">
        <v>95</v>
      </c>
      <c r="AV1556" t="s">
        <v>95</v>
      </c>
      <c r="AW1556" t="s">
        <v>95</v>
      </c>
      <c r="AX1556" t="s">
        <v>95</v>
      </c>
      <c r="AY1556" t="s">
        <v>95</v>
      </c>
      <c r="AZ1556" t="s">
        <v>95</v>
      </c>
      <c r="BA1556" t="s">
        <v>95</v>
      </c>
      <c r="BB1556" t="s">
        <v>95</v>
      </c>
      <c r="BC1556" t="s">
        <v>95</v>
      </c>
      <c r="BD1556" t="s">
        <v>95</v>
      </c>
      <c r="BI1556">
        <v>0</v>
      </c>
      <c r="BJ1556" t="s">
        <v>137</v>
      </c>
      <c r="BK1556" t="s">
        <v>180</v>
      </c>
      <c r="BL1556">
        <v>1</v>
      </c>
      <c r="BM1556">
        <v>1</v>
      </c>
      <c r="BN1556">
        <v>0</v>
      </c>
      <c r="BO1556">
        <v>0</v>
      </c>
      <c r="BP1556">
        <v>0</v>
      </c>
      <c r="BQ1556">
        <v>0</v>
      </c>
      <c r="BY1556">
        <v>1696</v>
      </c>
      <c r="CG1556" s="4">
        <v>1</v>
      </c>
      <c r="CH1556" s="4">
        <v>1</v>
      </c>
      <c r="CI1556" s="5">
        <v>0</v>
      </c>
      <c r="CJ1556" s="5">
        <v>0</v>
      </c>
      <c r="CK1556" s="5">
        <v>0</v>
      </c>
      <c r="CL1556" s="5">
        <v>0</v>
      </c>
    </row>
    <row r="1557" spans="1:91" hidden="1" x14ac:dyDescent="0.2">
      <c r="A1557" t="s">
        <v>2454</v>
      </c>
      <c r="B1557" t="s">
        <v>2275</v>
      </c>
      <c r="C1557" t="s">
        <v>441</v>
      </c>
      <c r="D1557">
        <v>3.5</v>
      </c>
      <c r="E1557" t="s">
        <v>317</v>
      </c>
      <c r="F1557" t="s">
        <v>368</v>
      </c>
      <c r="G1557" t="s">
        <v>354</v>
      </c>
      <c r="H1557" t="s">
        <v>2278</v>
      </c>
      <c r="I1557">
        <v>10.83</v>
      </c>
      <c r="J1557">
        <v>1.8974E-3</v>
      </c>
      <c r="K1557">
        <v>9.4076999999999997E-3</v>
      </c>
      <c r="L1557">
        <v>2020</v>
      </c>
      <c r="M1557">
        <v>0.40577000000000002</v>
      </c>
      <c r="N1557">
        <v>3.4822000000000002</v>
      </c>
      <c r="O1557">
        <v>1554.8</v>
      </c>
      <c r="P1557" s="1">
        <v>157470</v>
      </c>
      <c r="Q1557">
        <v>-18.742000000000001</v>
      </c>
      <c r="R1557">
        <v>0.79081999999999997</v>
      </c>
      <c r="S1557">
        <v>0.77385999999999999</v>
      </c>
      <c r="T1557">
        <v>0.15617</v>
      </c>
      <c r="U1557">
        <v>2.4393000000000001E-2</v>
      </c>
      <c r="V1557">
        <v>-4.5918E-2</v>
      </c>
      <c r="W1557">
        <v>-0.10097</v>
      </c>
      <c r="X1557">
        <v>0.34921999999999997</v>
      </c>
      <c r="Y1557">
        <v>7.3171E-2</v>
      </c>
      <c r="Z1557">
        <v>0.10627</v>
      </c>
      <c r="AA1557">
        <v>5.9229999999999998E-2</v>
      </c>
      <c r="AB1557">
        <v>0.32280999999999999</v>
      </c>
      <c r="AC1557">
        <v>0.16072</v>
      </c>
      <c r="AD1557">
        <v>41</v>
      </c>
      <c r="AE1557">
        <v>2</v>
      </c>
      <c r="AF1557">
        <v>0.57435000000000003</v>
      </c>
      <c r="AG1557">
        <v>0.28716999999999998</v>
      </c>
      <c r="AH1557">
        <v>0.28716999999999998</v>
      </c>
      <c r="AI1557">
        <v>7</v>
      </c>
      <c r="AJ1557">
        <v>0</v>
      </c>
      <c r="AK1557">
        <v>6</v>
      </c>
      <c r="AL1557">
        <v>0</v>
      </c>
      <c r="AM1557">
        <v>0</v>
      </c>
      <c r="AN1557">
        <v>1</v>
      </c>
      <c r="AO1557">
        <v>0</v>
      </c>
      <c r="AP1557">
        <v>0</v>
      </c>
      <c r="AQ1557">
        <v>1</v>
      </c>
      <c r="AR1557" t="s">
        <v>95</v>
      </c>
      <c r="AS1557" t="s">
        <v>96</v>
      </c>
      <c r="AT1557" t="s">
        <v>94</v>
      </c>
      <c r="AU1557" t="s">
        <v>94</v>
      </c>
      <c r="AV1557" t="s">
        <v>94</v>
      </c>
      <c r="AW1557" t="s">
        <v>94</v>
      </c>
      <c r="AX1557" t="s">
        <v>94</v>
      </c>
      <c r="AY1557" t="s">
        <v>95</v>
      </c>
      <c r="AZ1557" t="s">
        <v>94</v>
      </c>
      <c r="BA1557" t="s">
        <v>96</v>
      </c>
      <c r="BB1557" t="s">
        <v>96</v>
      </c>
      <c r="BC1557" t="s">
        <v>96</v>
      </c>
      <c r="BD1557" t="s">
        <v>96</v>
      </c>
      <c r="BH1557" t="s">
        <v>341</v>
      </c>
      <c r="BI1557">
        <v>1</v>
      </c>
      <c r="BJ1557" t="s">
        <v>97</v>
      </c>
      <c r="BK1557" t="s">
        <v>138</v>
      </c>
      <c r="BL1557">
        <v>0</v>
      </c>
      <c r="BM1557">
        <v>0</v>
      </c>
      <c r="BN1557">
        <v>0</v>
      </c>
      <c r="BO1557">
        <v>0</v>
      </c>
      <c r="BP1557">
        <v>0</v>
      </c>
      <c r="BQ1557">
        <v>0</v>
      </c>
      <c r="BY1557">
        <v>1697</v>
      </c>
      <c r="CG1557" s="4">
        <v>0</v>
      </c>
      <c r="CH1557" s="4">
        <v>0</v>
      </c>
      <c r="CI1557" s="5">
        <v>0</v>
      </c>
      <c r="CJ1557" s="5">
        <v>0</v>
      </c>
      <c r="CK1557" s="5">
        <v>0</v>
      </c>
      <c r="CL1557" s="5">
        <v>0</v>
      </c>
    </row>
    <row r="1558" spans="1:91" hidden="1" x14ac:dyDescent="0.2">
      <c r="A1558" t="s">
        <v>2455</v>
      </c>
      <c r="B1558" t="s">
        <v>2275</v>
      </c>
      <c r="C1558" t="s">
        <v>153</v>
      </c>
      <c r="D1558">
        <v>1.1000000000000001</v>
      </c>
      <c r="E1558" t="s">
        <v>90</v>
      </c>
      <c r="F1558" t="s">
        <v>2276</v>
      </c>
      <c r="G1558" t="s">
        <v>2277</v>
      </c>
      <c r="H1558" t="s">
        <v>2278</v>
      </c>
      <c r="I1558">
        <v>0.28410999999999997</v>
      </c>
      <c r="J1558">
        <v>2.2520999999999999E-2</v>
      </c>
      <c r="K1558">
        <v>3.503E-3</v>
      </c>
      <c r="L1558">
        <v>2009.9</v>
      </c>
      <c r="M1558">
        <v>15.467000000000001</v>
      </c>
      <c r="N1558">
        <v>0.16497999999999999</v>
      </c>
      <c r="O1558">
        <v>4.6253E-4</v>
      </c>
      <c r="P1558">
        <v>1762.3</v>
      </c>
      <c r="Q1558">
        <v>-6.9225000000000003</v>
      </c>
      <c r="R1558">
        <v>0.23186000000000001</v>
      </c>
      <c r="S1558">
        <v>-0.15221000000000001</v>
      </c>
      <c r="T1558">
        <v>2.0371E-2</v>
      </c>
      <c r="U1558">
        <v>1.5041000000000001E-2</v>
      </c>
      <c r="V1558">
        <v>0.17893000000000001</v>
      </c>
      <c r="W1558">
        <v>-5.5662999999999997E-2</v>
      </c>
      <c r="X1558">
        <v>2.1061E-2</v>
      </c>
      <c r="Y1558">
        <v>1.444E-2</v>
      </c>
      <c r="Z1558">
        <v>0.18739</v>
      </c>
      <c r="AA1558">
        <v>-4.478E-2</v>
      </c>
      <c r="AB1558">
        <v>2.0951999999999998E-2</v>
      </c>
      <c r="AC1558">
        <v>1.4238000000000001E-2</v>
      </c>
      <c r="AD1558">
        <v>10</v>
      </c>
      <c r="AE1558">
        <v>10</v>
      </c>
      <c r="AF1558">
        <v>1.2364999999999999</v>
      </c>
      <c r="AG1558">
        <v>0.76980000000000004</v>
      </c>
      <c r="AH1558">
        <v>0.46672999999999998</v>
      </c>
      <c r="AI1558">
        <v>10</v>
      </c>
      <c r="AJ1558">
        <v>2</v>
      </c>
      <c r="AK1558">
        <v>0</v>
      </c>
      <c r="AL1558">
        <v>1</v>
      </c>
      <c r="AM1558">
        <v>0</v>
      </c>
      <c r="AN1558">
        <v>0</v>
      </c>
      <c r="AO1558">
        <v>0.91461999999999999</v>
      </c>
      <c r="AP1558">
        <v>1</v>
      </c>
      <c r="AQ1558">
        <v>1</v>
      </c>
      <c r="AR1558" t="s">
        <v>96</v>
      </c>
      <c r="AS1558" t="s">
        <v>95</v>
      </c>
      <c r="AT1558" t="s">
        <v>95</v>
      </c>
      <c r="AU1558" t="s">
        <v>95</v>
      </c>
      <c r="AV1558" t="s">
        <v>95</v>
      </c>
      <c r="AW1558" t="s">
        <v>95</v>
      </c>
      <c r="AX1558" t="s">
        <v>95</v>
      </c>
      <c r="AY1558" t="s">
        <v>95</v>
      </c>
      <c r="AZ1558" t="s">
        <v>94</v>
      </c>
      <c r="BA1558" t="s">
        <v>96</v>
      </c>
      <c r="BB1558" t="s">
        <v>94</v>
      </c>
      <c r="BC1558" t="s">
        <v>96</v>
      </c>
      <c r="BD1558" t="s">
        <v>94</v>
      </c>
      <c r="BI1558">
        <v>0</v>
      </c>
      <c r="BJ1558" t="s">
        <v>133</v>
      </c>
      <c r="BK1558" t="s">
        <v>501</v>
      </c>
      <c r="BL1558">
        <v>1</v>
      </c>
      <c r="BM1558">
        <v>1</v>
      </c>
      <c r="BN1558">
        <v>0</v>
      </c>
      <c r="BO1558">
        <v>0</v>
      </c>
      <c r="BP1558">
        <v>0</v>
      </c>
      <c r="BQ1558">
        <v>0</v>
      </c>
      <c r="BY1558">
        <v>1698</v>
      </c>
      <c r="CG1558" s="4">
        <v>1</v>
      </c>
      <c r="CH1558" s="4">
        <v>1</v>
      </c>
      <c r="CI1558" s="5">
        <v>0</v>
      </c>
      <c r="CJ1558" s="5">
        <v>0</v>
      </c>
      <c r="CK1558" s="5">
        <v>0</v>
      </c>
      <c r="CL1558" s="5">
        <v>0</v>
      </c>
    </row>
    <row r="1559" spans="1:91" hidden="1" x14ac:dyDescent="0.2">
      <c r="A1559" t="s">
        <v>2456</v>
      </c>
      <c r="B1559" t="s">
        <v>2275</v>
      </c>
      <c r="C1559" t="s">
        <v>153</v>
      </c>
      <c r="D1559">
        <v>1.1000000000000001</v>
      </c>
      <c r="E1559" t="s">
        <v>90</v>
      </c>
      <c r="F1559" t="s">
        <v>2280</v>
      </c>
      <c r="G1559" t="s">
        <v>2281</v>
      </c>
      <c r="H1559" t="s">
        <v>2278</v>
      </c>
      <c r="I1559">
        <v>2.537E-2</v>
      </c>
      <c r="J1559">
        <v>1.1609999999999999E-3</v>
      </c>
      <c r="K1559">
        <v>1.8571E-3</v>
      </c>
      <c r="L1559">
        <v>2022.3</v>
      </c>
      <c r="M1559">
        <v>173.22</v>
      </c>
      <c r="N1559">
        <v>0.29443999999999998</v>
      </c>
      <c r="O1559">
        <v>1555.3</v>
      </c>
      <c r="P1559" s="1">
        <v>157480</v>
      </c>
      <c r="Q1559">
        <v>-3.6084000000000001</v>
      </c>
      <c r="R1559">
        <v>0.86843000000000004</v>
      </c>
      <c r="S1559">
        <v>0.67107000000000006</v>
      </c>
      <c r="T1559">
        <v>1.2344999999999999E-3</v>
      </c>
      <c r="U1559">
        <v>1.0008E-3</v>
      </c>
      <c r="V1559">
        <v>-1608.5</v>
      </c>
      <c r="W1559">
        <v>-2681.6</v>
      </c>
      <c r="X1559">
        <v>0.13653999999999999</v>
      </c>
      <c r="Y1559">
        <v>0.13650000000000001</v>
      </c>
      <c r="Z1559">
        <v>0.86845000000000006</v>
      </c>
      <c r="AA1559">
        <v>0.78075000000000006</v>
      </c>
      <c r="AB1559">
        <v>1.2344000000000001E-3</v>
      </c>
      <c r="AC1559">
        <v>1E-3</v>
      </c>
      <c r="AD1559">
        <v>6</v>
      </c>
      <c r="AE1559">
        <v>6</v>
      </c>
      <c r="AF1559">
        <v>0.47887000000000002</v>
      </c>
      <c r="AG1559">
        <v>0.44491000000000003</v>
      </c>
      <c r="AH1559">
        <v>3.3961999999999999E-2</v>
      </c>
      <c r="AI1559">
        <v>6</v>
      </c>
      <c r="AJ1559">
        <v>0</v>
      </c>
      <c r="AK1559">
        <v>5</v>
      </c>
      <c r="AL1559">
        <v>0</v>
      </c>
      <c r="AM1559">
        <v>0</v>
      </c>
      <c r="AN1559">
        <v>0</v>
      </c>
      <c r="AO1559">
        <v>0.83421999999999996</v>
      </c>
      <c r="AP1559">
        <v>1</v>
      </c>
      <c r="AQ1559">
        <v>1</v>
      </c>
      <c r="AR1559" t="s">
        <v>95</v>
      </c>
      <c r="AS1559" t="s">
        <v>95</v>
      </c>
      <c r="AT1559" t="s">
        <v>95</v>
      </c>
      <c r="AU1559" t="s">
        <v>95</v>
      </c>
      <c r="AV1559" t="s">
        <v>95</v>
      </c>
      <c r="AW1559" t="s">
        <v>95</v>
      </c>
      <c r="AX1559" t="s">
        <v>95</v>
      </c>
      <c r="AY1559" t="s">
        <v>94</v>
      </c>
      <c r="AZ1559" t="s">
        <v>95</v>
      </c>
      <c r="BA1559" t="s">
        <v>94</v>
      </c>
      <c r="BB1559" t="s">
        <v>95</v>
      </c>
      <c r="BC1559" t="s">
        <v>96</v>
      </c>
      <c r="BD1559" t="s">
        <v>95</v>
      </c>
      <c r="BH1559" t="s">
        <v>1279</v>
      </c>
      <c r="BI1559">
        <v>0</v>
      </c>
      <c r="BJ1559" t="s">
        <v>108</v>
      </c>
      <c r="BK1559" t="s">
        <v>138</v>
      </c>
      <c r="BL1559">
        <v>0</v>
      </c>
      <c r="BM1559">
        <v>1</v>
      </c>
      <c r="BN1559">
        <v>1</v>
      </c>
      <c r="BO1559">
        <v>1</v>
      </c>
      <c r="BP1559">
        <v>0</v>
      </c>
      <c r="BQ1559">
        <v>0</v>
      </c>
      <c r="BY1559">
        <v>1699</v>
      </c>
      <c r="CG1559" s="4">
        <v>1</v>
      </c>
      <c r="CH1559" s="4">
        <v>1</v>
      </c>
      <c r="CI1559" s="5">
        <v>1</v>
      </c>
      <c r="CJ1559" s="5">
        <v>1</v>
      </c>
      <c r="CK1559" s="5">
        <v>0</v>
      </c>
      <c r="CL1559" s="5">
        <v>0</v>
      </c>
      <c r="CM1559" s="12" t="s">
        <v>3471</v>
      </c>
    </row>
    <row r="1560" spans="1:91" hidden="1" x14ac:dyDescent="0.2">
      <c r="A1560" t="s">
        <v>2457</v>
      </c>
      <c r="B1560" t="s">
        <v>2275</v>
      </c>
      <c r="C1560" t="s">
        <v>153</v>
      </c>
      <c r="D1560">
        <v>1.1000000000000001</v>
      </c>
      <c r="E1560" t="s">
        <v>90</v>
      </c>
      <c r="F1560" t="s">
        <v>2283</v>
      </c>
      <c r="G1560" t="s">
        <v>107</v>
      </c>
      <c r="H1560" t="s">
        <v>2278</v>
      </c>
      <c r="I1560">
        <v>0.28410999999999997</v>
      </c>
      <c r="J1560">
        <v>2.2520999999999999E-2</v>
      </c>
      <c r="K1560">
        <v>3.503E-3</v>
      </c>
      <c r="L1560">
        <v>2009.9</v>
      </c>
      <c r="M1560">
        <v>15.467000000000001</v>
      </c>
      <c r="N1560">
        <v>0.16497999999999999</v>
      </c>
      <c r="O1560">
        <v>4.6253E-4</v>
      </c>
      <c r="P1560">
        <v>1762.3</v>
      </c>
      <c r="Q1560">
        <v>-6.9225000000000003</v>
      </c>
      <c r="R1560">
        <v>0.23186000000000001</v>
      </c>
      <c r="S1560">
        <v>-0.15221000000000001</v>
      </c>
      <c r="T1560">
        <v>2.0371E-2</v>
      </c>
      <c r="U1560">
        <v>1.5041000000000001E-2</v>
      </c>
      <c r="V1560">
        <v>0.17893000000000001</v>
      </c>
      <c r="W1560">
        <v>-5.5662999999999997E-2</v>
      </c>
      <c r="X1560">
        <v>2.1061E-2</v>
      </c>
      <c r="Y1560">
        <v>1.444E-2</v>
      </c>
      <c r="Z1560">
        <v>0.18739</v>
      </c>
      <c r="AA1560">
        <v>-4.478E-2</v>
      </c>
      <c r="AB1560">
        <v>2.0951999999999998E-2</v>
      </c>
      <c r="AC1560">
        <v>1.4238000000000001E-2</v>
      </c>
      <c r="AD1560">
        <v>10</v>
      </c>
      <c r="AE1560">
        <v>10</v>
      </c>
      <c r="AF1560">
        <v>1.2364999999999999</v>
      </c>
      <c r="AG1560">
        <v>0.76980000000000004</v>
      </c>
      <c r="AH1560">
        <v>0.46672999999999998</v>
      </c>
      <c r="AI1560">
        <v>10</v>
      </c>
      <c r="AJ1560">
        <v>2</v>
      </c>
      <c r="AK1560">
        <v>0</v>
      </c>
      <c r="AL1560">
        <v>1</v>
      </c>
      <c r="AM1560">
        <v>0</v>
      </c>
      <c r="AN1560">
        <v>0</v>
      </c>
      <c r="AO1560">
        <v>0.91461999999999999</v>
      </c>
      <c r="AP1560">
        <v>1</v>
      </c>
      <c r="AQ1560">
        <v>1</v>
      </c>
      <c r="AR1560" t="s">
        <v>96</v>
      </c>
      <c r="AS1560" t="s">
        <v>95</v>
      </c>
      <c r="AT1560" t="s">
        <v>95</v>
      </c>
      <c r="AU1560" t="s">
        <v>95</v>
      </c>
      <c r="AV1560" t="s">
        <v>95</v>
      </c>
      <c r="AW1560" t="s">
        <v>95</v>
      </c>
      <c r="AX1560" t="s">
        <v>95</v>
      </c>
      <c r="AY1560" t="s">
        <v>95</v>
      </c>
      <c r="AZ1560" t="s">
        <v>94</v>
      </c>
      <c r="BA1560" t="s">
        <v>96</v>
      </c>
      <c r="BB1560" t="s">
        <v>94</v>
      </c>
      <c r="BC1560" t="s">
        <v>96</v>
      </c>
      <c r="BD1560" t="s">
        <v>94</v>
      </c>
      <c r="BH1560" t="s">
        <v>2284</v>
      </c>
      <c r="BI1560">
        <v>0</v>
      </c>
      <c r="BK1560" t="s">
        <v>109</v>
      </c>
      <c r="BL1560">
        <v>0</v>
      </c>
      <c r="BM1560">
        <v>1</v>
      </c>
      <c r="BN1560">
        <v>0</v>
      </c>
      <c r="BO1560">
        <v>0</v>
      </c>
      <c r="BP1560">
        <v>0</v>
      </c>
      <c r="BQ1560">
        <v>0</v>
      </c>
      <c r="BY1560">
        <v>1700</v>
      </c>
      <c r="CG1560" s="4">
        <v>1</v>
      </c>
      <c r="CH1560" s="4">
        <v>1</v>
      </c>
      <c r="CI1560" s="5">
        <v>0</v>
      </c>
      <c r="CJ1560" s="5">
        <v>0</v>
      </c>
      <c r="CK1560" s="5">
        <v>0</v>
      </c>
      <c r="CL1560" s="5">
        <v>0</v>
      </c>
      <c r="CM1560" s="12" t="s">
        <v>3472</v>
      </c>
    </row>
    <row r="1561" spans="1:91" x14ac:dyDescent="0.2">
      <c r="A1561" t="s">
        <v>2458</v>
      </c>
      <c r="B1561" t="s">
        <v>2275</v>
      </c>
      <c r="C1561" t="s">
        <v>153</v>
      </c>
      <c r="D1561">
        <v>3.2</v>
      </c>
      <c r="E1561" t="s">
        <v>120</v>
      </c>
      <c r="F1561" t="s">
        <v>2286</v>
      </c>
      <c r="G1561" t="s">
        <v>2287</v>
      </c>
      <c r="H1561" t="s">
        <v>2278</v>
      </c>
      <c r="I1561">
        <v>0.23759</v>
      </c>
      <c r="J1561">
        <v>4.0286000000000002E-2</v>
      </c>
      <c r="K1561">
        <v>5.7939000000000003E-3</v>
      </c>
      <c r="L1561">
        <v>2012</v>
      </c>
      <c r="M1561">
        <v>18.495999999999999</v>
      </c>
      <c r="N1561">
        <v>0.17152999999999999</v>
      </c>
      <c r="O1561" s="1">
        <v>1.4124999999999999E-5</v>
      </c>
      <c r="P1561">
        <v>1790.7</v>
      </c>
      <c r="Q1561">
        <v>-11.557</v>
      </c>
      <c r="R1561">
        <v>0.37113000000000002</v>
      </c>
      <c r="S1561">
        <v>5.6696000000000003E-2</v>
      </c>
      <c r="T1561">
        <v>2.2530999999999999E-2</v>
      </c>
      <c r="U1561">
        <v>1.6265000000000002E-2</v>
      </c>
      <c r="V1561">
        <v>0.32879999999999998</v>
      </c>
      <c r="W1561">
        <v>0.13703000000000001</v>
      </c>
      <c r="X1561">
        <v>2.3276999999999999E-2</v>
      </c>
      <c r="Y1561">
        <v>1.5553000000000001E-2</v>
      </c>
      <c r="Z1561">
        <v>0.34308</v>
      </c>
      <c r="AA1561">
        <v>0.15539</v>
      </c>
      <c r="AB1561">
        <v>2.3028E-2</v>
      </c>
      <c r="AC1561">
        <v>1.5618999999999999E-2</v>
      </c>
      <c r="AD1561">
        <v>10</v>
      </c>
      <c r="AE1561">
        <v>10</v>
      </c>
      <c r="AF1561">
        <v>1.2068000000000001</v>
      </c>
      <c r="AG1561">
        <v>0.66461000000000003</v>
      </c>
      <c r="AH1561">
        <v>0.54218</v>
      </c>
      <c r="AI1561">
        <v>10</v>
      </c>
      <c r="AJ1561">
        <v>2</v>
      </c>
      <c r="AK1561">
        <v>9</v>
      </c>
      <c r="AL1561">
        <v>1</v>
      </c>
      <c r="AM1561">
        <v>0</v>
      </c>
      <c r="AN1561">
        <v>0</v>
      </c>
      <c r="AO1561">
        <v>0.90912000000000004</v>
      </c>
      <c r="AP1561">
        <v>1</v>
      </c>
      <c r="AQ1561">
        <v>1</v>
      </c>
      <c r="AR1561" t="s">
        <v>94</v>
      </c>
      <c r="AS1561" t="s">
        <v>95</v>
      </c>
      <c r="AT1561" t="s">
        <v>95</v>
      </c>
      <c r="AU1561" t="s">
        <v>95</v>
      </c>
      <c r="AV1561" t="s">
        <v>95</v>
      </c>
      <c r="AW1561" t="s">
        <v>95</v>
      </c>
      <c r="AX1561" t="s">
        <v>95</v>
      </c>
      <c r="AY1561" t="s">
        <v>95</v>
      </c>
      <c r="AZ1561" t="s">
        <v>95</v>
      </c>
      <c r="BA1561" t="s">
        <v>94</v>
      </c>
      <c r="BB1561" t="s">
        <v>95</v>
      </c>
      <c r="BC1561" t="s">
        <v>94</v>
      </c>
      <c r="BD1561" t="s">
        <v>95</v>
      </c>
      <c r="BH1561" t="s">
        <v>2288</v>
      </c>
      <c r="BI1561">
        <v>0</v>
      </c>
      <c r="BL1561">
        <v>1</v>
      </c>
      <c r="BM1561">
        <v>1</v>
      </c>
      <c r="BN1561">
        <v>0</v>
      </c>
      <c r="BO1561">
        <v>0</v>
      </c>
      <c r="BP1561">
        <v>1</v>
      </c>
      <c r="BQ1561">
        <v>1</v>
      </c>
      <c r="BY1561">
        <v>1701</v>
      </c>
      <c r="CG1561" s="4">
        <v>1</v>
      </c>
      <c r="CH1561" s="4">
        <v>1</v>
      </c>
      <c r="CI1561" s="5">
        <v>0</v>
      </c>
      <c r="CJ1561" s="5">
        <v>0</v>
      </c>
      <c r="CK1561" s="5">
        <v>1</v>
      </c>
      <c r="CL1561" s="5">
        <v>1</v>
      </c>
    </row>
    <row r="1562" spans="1:91" hidden="1" x14ac:dyDescent="0.2">
      <c r="A1562" t="s">
        <v>2459</v>
      </c>
      <c r="B1562" t="s">
        <v>2275</v>
      </c>
      <c r="C1562" t="s">
        <v>153</v>
      </c>
      <c r="D1562">
        <v>3.2</v>
      </c>
      <c r="E1562" t="s">
        <v>120</v>
      </c>
      <c r="F1562" t="s">
        <v>2290</v>
      </c>
      <c r="G1562" t="s">
        <v>2291</v>
      </c>
      <c r="H1562" t="s">
        <v>2278</v>
      </c>
      <c r="I1562">
        <v>0.40353</v>
      </c>
      <c r="J1562">
        <v>8.6192999999999999E-3</v>
      </c>
      <c r="K1562">
        <v>1.4303E-3</v>
      </c>
      <c r="L1562">
        <v>2009.1</v>
      </c>
      <c r="M1562">
        <v>10.89</v>
      </c>
      <c r="N1562">
        <v>0.16402</v>
      </c>
      <c r="O1562">
        <v>1.5631999999999999</v>
      </c>
      <c r="P1562">
        <v>2284.6</v>
      </c>
      <c r="Q1562">
        <v>-2.7292999999999998</v>
      </c>
      <c r="R1562">
        <v>9.1703000000000007E-2</v>
      </c>
      <c r="S1562">
        <v>-0.36244999999999999</v>
      </c>
      <c r="T1562">
        <v>1.9136E-2</v>
      </c>
      <c r="U1562">
        <v>1.3832000000000001E-2</v>
      </c>
      <c r="V1562">
        <v>3.9819E-2</v>
      </c>
      <c r="W1562">
        <v>-0.23452000000000001</v>
      </c>
      <c r="X1562">
        <v>1.9675000000000002E-2</v>
      </c>
      <c r="Y1562">
        <v>1.3603000000000001E-2</v>
      </c>
      <c r="Z1562">
        <v>4.1862999999999997E-2</v>
      </c>
      <c r="AA1562">
        <v>-0.23189000000000001</v>
      </c>
      <c r="AB1562">
        <v>1.9654000000000001E-2</v>
      </c>
      <c r="AC1562">
        <v>1.3577000000000001E-2</v>
      </c>
      <c r="AD1562">
        <v>10</v>
      </c>
      <c r="AE1562">
        <v>10</v>
      </c>
      <c r="AF1562">
        <v>1.2255</v>
      </c>
      <c r="AG1562">
        <v>0.78039999999999998</v>
      </c>
      <c r="AH1562">
        <v>0.44507000000000002</v>
      </c>
      <c r="AI1562">
        <v>10</v>
      </c>
      <c r="AJ1562">
        <v>2</v>
      </c>
      <c r="AK1562">
        <v>0</v>
      </c>
      <c r="AL1562">
        <v>1</v>
      </c>
      <c r="AM1562">
        <v>0</v>
      </c>
      <c r="AN1562">
        <v>0</v>
      </c>
      <c r="AO1562">
        <v>0.91708000000000001</v>
      </c>
      <c r="AP1562">
        <v>1</v>
      </c>
      <c r="AQ1562">
        <v>1</v>
      </c>
      <c r="AR1562" t="s">
        <v>96</v>
      </c>
      <c r="AS1562" t="s">
        <v>95</v>
      </c>
      <c r="AT1562" t="s">
        <v>95</v>
      </c>
      <c r="AU1562" t="s">
        <v>95</v>
      </c>
      <c r="AV1562" t="s">
        <v>95</v>
      </c>
      <c r="AW1562" t="s">
        <v>95</v>
      </c>
      <c r="AX1562" t="s">
        <v>95</v>
      </c>
      <c r="AY1562" t="s">
        <v>95</v>
      </c>
      <c r="AZ1562" t="s">
        <v>94</v>
      </c>
      <c r="BA1562" t="s">
        <v>96</v>
      </c>
      <c r="BB1562" t="s">
        <v>94</v>
      </c>
      <c r="BC1562" t="s">
        <v>96</v>
      </c>
      <c r="BD1562" t="s">
        <v>94</v>
      </c>
      <c r="BH1562" t="s">
        <v>2288</v>
      </c>
      <c r="BI1562">
        <v>0</v>
      </c>
      <c r="BL1562">
        <v>1</v>
      </c>
      <c r="BM1562">
        <v>1</v>
      </c>
      <c r="BN1562">
        <v>0</v>
      </c>
      <c r="BO1562">
        <v>0</v>
      </c>
      <c r="BP1562">
        <v>0</v>
      </c>
      <c r="BQ1562">
        <v>0</v>
      </c>
      <c r="BY1562">
        <v>1702</v>
      </c>
      <c r="CG1562" s="4">
        <v>1</v>
      </c>
      <c r="CH1562" s="4">
        <v>1</v>
      </c>
      <c r="CI1562" s="5">
        <v>0</v>
      </c>
      <c r="CJ1562" s="5">
        <v>0</v>
      </c>
      <c r="CK1562" s="5">
        <v>0</v>
      </c>
      <c r="CL1562" s="5">
        <v>0</v>
      </c>
    </row>
    <row r="1563" spans="1:91" x14ac:dyDescent="0.2">
      <c r="A1563" t="s">
        <v>2460</v>
      </c>
      <c r="B1563" t="s">
        <v>2275</v>
      </c>
      <c r="C1563" t="s">
        <v>153</v>
      </c>
      <c r="D1563">
        <v>3.5</v>
      </c>
      <c r="E1563" t="s">
        <v>317</v>
      </c>
      <c r="F1563" t="s">
        <v>318</v>
      </c>
      <c r="G1563" t="s">
        <v>319</v>
      </c>
      <c r="H1563" t="s">
        <v>2278</v>
      </c>
      <c r="I1563">
        <v>0.17385</v>
      </c>
      <c r="J1563">
        <v>1.3150999999999999E-2</v>
      </c>
      <c r="K1563">
        <v>0.12872</v>
      </c>
      <c r="L1563">
        <v>2019.6</v>
      </c>
      <c r="M1563">
        <v>25.277000000000001</v>
      </c>
      <c r="N1563">
        <v>9.5020000000000007</v>
      </c>
      <c r="O1563">
        <v>1552.6</v>
      </c>
      <c r="P1563" s="1">
        <v>157700</v>
      </c>
      <c r="Q1563">
        <v>-256.20999999999998</v>
      </c>
      <c r="R1563">
        <v>0.95584000000000002</v>
      </c>
      <c r="S1563">
        <v>0.95260999999999996</v>
      </c>
      <c r="T1563">
        <v>0.40993000000000002</v>
      </c>
      <c r="U1563">
        <v>0.29453000000000001</v>
      </c>
      <c r="V1563">
        <v>-0.58252999999999999</v>
      </c>
      <c r="W1563">
        <v>-0.65788999999999997</v>
      </c>
      <c r="X1563">
        <v>2.4540000000000002</v>
      </c>
      <c r="Y1563">
        <v>1.4888999999999999</v>
      </c>
      <c r="Z1563">
        <v>0.73440000000000005</v>
      </c>
      <c r="AA1563">
        <v>0.72175</v>
      </c>
      <c r="AB1563">
        <v>1.0054000000000001</v>
      </c>
      <c r="AC1563">
        <v>0.85680000000000001</v>
      </c>
      <c r="AD1563">
        <v>45</v>
      </c>
      <c r="AE1563">
        <v>26</v>
      </c>
      <c r="AF1563">
        <v>0.63144999999999996</v>
      </c>
      <c r="AG1563">
        <v>0.10524</v>
      </c>
      <c r="AH1563">
        <v>0.52620999999999996</v>
      </c>
      <c r="AI1563">
        <v>26</v>
      </c>
      <c r="AJ1563">
        <v>3</v>
      </c>
      <c r="AK1563">
        <v>25</v>
      </c>
      <c r="AL1563">
        <v>1</v>
      </c>
      <c r="AM1563">
        <v>0</v>
      </c>
      <c r="AN1563">
        <v>0</v>
      </c>
      <c r="AO1563">
        <v>0.91881999999999997</v>
      </c>
      <c r="AP1563">
        <v>0</v>
      </c>
      <c r="AQ1563">
        <v>1</v>
      </c>
      <c r="AR1563" t="s">
        <v>95</v>
      </c>
      <c r="AS1563" t="s">
        <v>95</v>
      </c>
      <c r="AT1563" t="s">
        <v>95</v>
      </c>
      <c r="AU1563" t="s">
        <v>95</v>
      </c>
      <c r="AV1563" t="s">
        <v>95</v>
      </c>
      <c r="AW1563" t="s">
        <v>95</v>
      </c>
      <c r="AX1563" t="s">
        <v>95</v>
      </c>
      <c r="AY1563" t="s">
        <v>95</v>
      </c>
      <c r="AZ1563" t="s">
        <v>95</v>
      </c>
      <c r="BA1563" t="s">
        <v>95</v>
      </c>
      <c r="BB1563" t="s">
        <v>95</v>
      </c>
      <c r="BC1563" t="s">
        <v>95</v>
      </c>
      <c r="BD1563" t="s">
        <v>95</v>
      </c>
      <c r="BI1563">
        <v>0</v>
      </c>
      <c r="BJ1563" t="s">
        <v>137</v>
      </c>
      <c r="BK1563" t="s">
        <v>133</v>
      </c>
      <c r="BL1563">
        <v>1</v>
      </c>
      <c r="BM1563">
        <v>1</v>
      </c>
      <c r="BN1563">
        <v>0</v>
      </c>
      <c r="BO1563">
        <v>0</v>
      </c>
      <c r="BP1563">
        <v>1</v>
      </c>
      <c r="BQ1563">
        <v>1</v>
      </c>
      <c r="BY1563">
        <v>1703</v>
      </c>
      <c r="CG1563" s="4">
        <v>1</v>
      </c>
      <c r="CH1563" s="4">
        <v>1</v>
      </c>
      <c r="CI1563" s="5">
        <v>0</v>
      </c>
      <c r="CJ1563" s="5">
        <v>0</v>
      </c>
      <c r="CK1563" s="5">
        <v>1</v>
      </c>
      <c r="CL1563" s="5">
        <v>1</v>
      </c>
    </row>
    <row r="1564" spans="1:91" hidden="1" x14ac:dyDescent="0.2">
      <c r="A1564" t="s">
        <v>2461</v>
      </c>
      <c r="B1564" t="s">
        <v>2275</v>
      </c>
      <c r="C1564" t="s">
        <v>153</v>
      </c>
      <c r="D1564">
        <v>3.5</v>
      </c>
      <c r="E1564" t="s">
        <v>317</v>
      </c>
      <c r="F1564" t="s">
        <v>321</v>
      </c>
      <c r="G1564" t="s">
        <v>322</v>
      </c>
      <c r="H1564" t="s">
        <v>2278</v>
      </c>
      <c r="I1564">
        <v>51.768000000000001</v>
      </c>
      <c r="J1564">
        <v>1.877E-3</v>
      </c>
      <c r="K1564">
        <v>9.3544000000000006E-3</v>
      </c>
      <c r="L1564">
        <v>2012.2</v>
      </c>
      <c r="M1564">
        <v>8.4887000000000004E-2</v>
      </c>
      <c r="N1564">
        <v>0.41666999999999998</v>
      </c>
      <c r="O1564">
        <v>1554.9</v>
      </c>
      <c r="P1564" s="1">
        <v>157470</v>
      </c>
      <c r="Q1564">
        <v>-18.594000000000001</v>
      </c>
      <c r="R1564">
        <v>0.17824000000000001</v>
      </c>
      <c r="S1564">
        <v>0.11811000000000001</v>
      </c>
      <c r="T1564">
        <v>0.36259999999999998</v>
      </c>
      <c r="U1564">
        <v>0.17036999999999999</v>
      </c>
      <c r="V1564">
        <v>-0.11111</v>
      </c>
      <c r="W1564">
        <v>-0.16402</v>
      </c>
      <c r="X1564">
        <v>0.42164000000000001</v>
      </c>
      <c r="Y1564">
        <v>0.13333</v>
      </c>
      <c r="Z1564">
        <v>9.2244999999999994E-2</v>
      </c>
      <c r="AA1564">
        <v>4.9017999999999999E-2</v>
      </c>
      <c r="AB1564">
        <v>0.38109999999999999</v>
      </c>
      <c r="AC1564">
        <v>0.22705</v>
      </c>
      <c r="AD1564">
        <v>45</v>
      </c>
      <c r="AE1564">
        <v>5</v>
      </c>
      <c r="AF1564">
        <v>4.8</v>
      </c>
      <c r="AG1564">
        <v>2.4</v>
      </c>
      <c r="AH1564">
        <v>2.4</v>
      </c>
      <c r="AI1564">
        <v>23</v>
      </c>
      <c r="AJ1564">
        <v>6</v>
      </c>
      <c r="AK1564">
        <v>22</v>
      </c>
      <c r="AL1564">
        <v>1</v>
      </c>
      <c r="AM1564">
        <v>0</v>
      </c>
      <c r="AN1564">
        <v>1</v>
      </c>
      <c r="AO1564">
        <v>0.125</v>
      </c>
      <c r="AP1564">
        <v>0</v>
      </c>
      <c r="AQ1564">
        <v>1</v>
      </c>
      <c r="AR1564" t="s">
        <v>96</v>
      </c>
      <c r="AS1564" t="s">
        <v>94</v>
      </c>
      <c r="AT1564" t="s">
        <v>95</v>
      </c>
      <c r="AU1564" t="s">
        <v>94</v>
      </c>
      <c r="AV1564" t="s">
        <v>94</v>
      </c>
      <c r="AW1564" t="s">
        <v>94</v>
      </c>
      <c r="AX1564" t="s">
        <v>94</v>
      </c>
      <c r="AY1564" t="s">
        <v>95</v>
      </c>
      <c r="AZ1564" t="s">
        <v>94</v>
      </c>
      <c r="BA1564" t="s">
        <v>96</v>
      </c>
      <c r="BB1564" t="s">
        <v>94</v>
      </c>
      <c r="BC1564" t="s">
        <v>96</v>
      </c>
      <c r="BD1564" t="s">
        <v>94</v>
      </c>
      <c r="BI1564">
        <v>0</v>
      </c>
      <c r="BJ1564" t="s">
        <v>132</v>
      </c>
      <c r="BK1564" t="s">
        <v>133</v>
      </c>
      <c r="BL1564">
        <v>0</v>
      </c>
      <c r="BM1564">
        <v>1</v>
      </c>
      <c r="BN1564">
        <v>0</v>
      </c>
      <c r="BO1564">
        <v>0</v>
      </c>
      <c r="BP1564">
        <v>0</v>
      </c>
      <c r="BQ1564">
        <v>0</v>
      </c>
      <c r="BY1564">
        <v>1704</v>
      </c>
      <c r="CG1564" s="4">
        <v>0</v>
      </c>
      <c r="CH1564" s="4">
        <v>1</v>
      </c>
      <c r="CI1564" s="5">
        <v>0</v>
      </c>
      <c r="CJ1564" s="5">
        <v>0</v>
      </c>
      <c r="CK1564" s="5">
        <v>0</v>
      </c>
      <c r="CL1564" s="5">
        <v>0</v>
      </c>
    </row>
    <row r="1565" spans="1:91" hidden="1" x14ac:dyDescent="0.2">
      <c r="A1565" t="s">
        <v>2462</v>
      </c>
      <c r="B1565" t="s">
        <v>2275</v>
      </c>
      <c r="C1565" t="s">
        <v>153</v>
      </c>
      <c r="D1565">
        <v>3.5</v>
      </c>
      <c r="E1565" t="s">
        <v>317</v>
      </c>
      <c r="F1565" t="s">
        <v>325</v>
      </c>
      <c r="G1565" t="s">
        <v>326</v>
      </c>
      <c r="H1565" t="s">
        <v>2278</v>
      </c>
      <c r="I1565">
        <v>20.282</v>
      </c>
      <c r="J1565">
        <v>3.0382999999999999E-3</v>
      </c>
      <c r="K1565">
        <v>2.1475999999999999E-2</v>
      </c>
      <c r="L1565">
        <v>2015.5</v>
      </c>
      <c r="M1565">
        <v>0.21667</v>
      </c>
      <c r="N1565">
        <v>1</v>
      </c>
      <c r="O1565">
        <v>1554.6</v>
      </c>
      <c r="P1565" s="1">
        <v>157500</v>
      </c>
      <c r="Q1565">
        <v>-42.793999999999997</v>
      </c>
      <c r="R1565">
        <v>0.78261000000000003</v>
      </c>
      <c r="S1565">
        <v>0.76670000000000005</v>
      </c>
      <c r="T1565">
        <v>0.21082000000000001</v>
      </c>
      <c r="U1565">
        <v>4.4445999999999999E-2</v>
      </c>
      <c r="V1565">
        <v>-0.19564999999999999</v>
      </c>
      <c r="W1565">
        <v>-0.25258999999999998</v>
      </c>
      <c r="X1565">
        <v>0.49441000000000002</v>
      </c>
      <c r="Y1565">
        <v>0.2</v>
      </c>
      <c r="Z1565">
        <v>0.38048999999999999</v>
      </c>
      <c r="AA1565">
        <v>0.35099000000000002</v>
      </c>
      <c r="AB1565">
        <v>0.35588999999999998</v>
      </c>
      <c r="AC1565">
        <v>0.27537</v>
      </c>
      <c r="AD1565">
        <v>45</v>
      </c>
      <c r="AE1565">
        <v>8</v>
      </c>
      <c r="AF1565">
        <v>2</v>
      </c>
      <c r="AG1565">
        <v>1</v>
      </c>
      <c r="AH1565">
        <v>1</v>
      </c>
      <c r="AI1565">
        <v>9</v>
      </c>
      <c r="AJ1565">
        <v>2</v>
      </c>
      <c r="AK1565">
        <v>8</v>
      </c>
      <c r="AL1565">
        <v>1</v>
      </c>
      <c r="AM1565">
        <v>0</v>
      </c>
      <c r="AN1565">
        <v>1</v>
      </c>
      <c r="AO1565">
        <v>0.63636000000000004</v>
      </c>
      <c r="AP1565">
        <v>0</v>
      </c>
      <c r="AQ1565">
        <v>1</v>
      </c>
      <c r="AR1565" t="s">
        <v>95</v>
      </c>
      <c r="AS1565" t="s">
        <v>95</v>
      </c>
      <c r="AT1565" t="s">
        <v>95</v>
      </c>
      <c r="AU1565" t="s">
        <v>94</v>
      </c>
      <c r="AV1565" t="s">
        <v>94</v>
      </c>
      <c r="AW1565" t="s">
        <v>94</v>
      </c>
      <c r="AX1565" t="s">
        <v>94</v>
      </c>
      <c r="AY1565" t="s">
        <v>95</v>
      </c>
      <c r="AZ1565" t="s">
        <v>95</v>
      </c>
      <c r="BA1565" t="s">
        <v>94</v>
      </c>
      <c r="BB1565" t="s">
        <v>94</v>
      </c>
      <c r="BC1565" t="s">
        <v>94</v>
      </c>
      <c r="BD1565" t="s">
        <v>94</v>
      </c>
      <c r="BI1565">
        <v>0</v>
      </c>
      <c r="BJ1565" t="s">
        <v>132</v>
      </c>
      <c r="BK1565" t="s">
        <v>133</v>
      </c>
      <c r="BL1565">
        <v>0</v>
      </c>
      <c r="BM1565">
        <v>1</v>
      </c>
      <c r="BN1565">
        <v>0</v>
      </c>
      <c r="BO1565">
        <v>0</v>
      </c>
      <c r="BP1565">
        <v>0</v>
      </c>
      <c r="BQ1565">
        <v>0</v>
      </c>
      <c r="BY1565">
        <v>1705</v>
      </c>
      <c r="CG1565" s="4">
        <v>0</v>
      </c>
      <c r="CH1565" s="4">
        <v>1</v>
      </c>
      <c r="CI1565" s="5">
        <v>0</v>
      </c>
      <c r="CJ1565" s="5">
        <v>0</v>
      </c>
      <c r="CK1565" s="5">
        <v>0</v>
      </c>
      <c r="CL1565" s="5">
        <v>0</v>
      </c>
    </row>
    <row r="1566" spans="1:91" hidden="1" x14ac:dyDescent="0.2">
      <c r="A1566" t="s">
        <v>2463</v>
      </c>
      <c r="B1566" t="s">
        <v>2275</v>
      </c>
      <c r="C1566" t="s">
        <v>153</v>
      </c>
      <c r="D1566">
        <v>3.5</v>
      </c>
      <c r="E1566" t="s">
        <v>317</v>
      </c>
      <c r="F1566" t="s">
        <v>328</v>
      </c>
      <c r="G1566" t="s">
        <v>329</v>
      </c>
      <c r="H1566" t="s">
        <v>2278</v>
      </c>
      <c r="I1566">
        <v>74.066000000000003</v>
      </c>
      <c r="J1566">
        <v>0.31896999999999998</v>
      </c>
      <c r="K1566">
        <v>1.8474000000000001E-2</v>
      </c>
      <c r="L1566">
        <v>2021.2</v>
      </c>
      <c r="M1566">
        <v>5.9331000000000002E-2</v>
      </c>
      <c r="N1566">
        <v>1.9059999999999999</v>
      </c>
      <c r="O1566">
        <v>1.3381999999999999E-4</v>
      </c>
      <c r="P1566">
        <v>1993.8</v>
      </c>
      <c r="Q1566">
        <v>-36.828000000000003</v>
      </c>
      <c r="R1566">
        <v>0.93386999999999998</v>
      </c>
      <c r="S1566">
        <v>0.92903000000000002</v>
      </c>
      <c r="T1566">
        <v>0.12418</v>
      </c>
      <c r="U1566">
        <v>4.7368E-2</v>
      </c>
      <c r="V1566">
        <v>0.74278</v>
      </c>
      <c r="W1566">
        <v>0.73053999999999997</v>
      </c>
      <c r="X1566">
        <v>0.24489</v>
      </c>
      <c r="Y1566">
        <v>9.7652000000000003E-2</v>
      </c>
      <c r="Z1566">
        <v>0.24687999999999999</v>
      </c>
      <c r="AA1566">
        <v>0.21102000000000001</v>
      </c>
      <c r="AB1566">
        <v>0.41904000000000002</v>
      </c>
      <c r="AC1566">
        <v>0.26646999999999998</v>
      </c>
      <c r="AD1566">
        <v>45</v>
      </c>
      <c r="AE1566">
        <v>8</v>
      </c>
      <c r="AF1566">
        <v>1.1186</v>
      </c>
      <c r="AG1566">
        <v>6.3047000000000006E-2</v>
      </c>
      <c r="AH1566">
        <v>1.0556000000000001</v>
      </c>
      <c r="AI1566">
        <v>9</v>
      </c>
      <c r="AJ1566">
        <v>1</v>
      </c>
      <c r="AK1566">
        <v>4</v>
      </c>
      <c r="AL1566">
        <v>1</v>
      </c>
      <c r="AM1566">
        <v>1</v>
      </c>
      <c r="AN1566">
        <v>1</v>
      </c>
      <c r="AO1566">
        <v>0.68706</v>
      </c>
      <c r="AP1566">
        <v>0</v>
      </c>
      <c r="AQ1566">
        <v>1</v>
      </c>
      <c r="AR1566" t="s">
        <v>95</v>
      </c>
      <c r="AS1566" t="s">
        <v>95</v>
      </c>
      <c r="AT1566" t="s">
        <v>95</v>
      </c>
      <c r="AU1566" t="s">
        <v>94</v>
      </c>
      <c r="AV1566" t="s">
        <v>94</v>
      </c>
      <c r="AW1566" t="s">
        <v>94</v>
      </c>
      <c r="AX1566" t="s">
        <v>94</v>
      </c>
      <c r="AY1566" t="s">
        <v>95</v>
      </c>
      <c r="AZ1566" t="s">
        <v>94</v>
      </c>
      <c r="BA1566" t="s">
        <v>94</v>
      </c>
      <c r="BB1566" t="s">
        <v>94</v>
      </c>
      <c r="BC1566" t="s">
        <v>94</v>
      </c>
      <c r="BD1566" t="s">
        <v>94</v>
      </c>
      <c r="BI1566">
        <v>0</v>
      </c>
      <c r="BJ1566" t="s">
        <v>132</v>
      </c>
      <c r="BK1566" t="s">
        <v>133</v>
      </c>
      <c r="BL1566">
        <v>1</v>
      </c>
      <c r="BM1566">
        <v>1</v>
      </c>
      <c r="BN1566">
        <v>0</v>
      </c>
      <c r="BO1566">
        <v>0</v>
      </c>
      <c r="BP1566">
        <v>0</v>
      </c>
      <c r="BQ1566">
        <v>0</v>
      </c>
      <c r="BY1566">
        <v>1706</v>
      </c>
      <c r="CG1566" s="4">
        <v>1</v>
      </c>
      <c r="CH1566" s="4">
        <v>1</v>
      </c>
      <c r="CI1566" s="5">
        <v>0</v>
      </c>
      <c r="CJ1566" s="5">
        <v>0</v>
      </c>
      <c r="CK1566" s="5">
        <v>0</v>
      </c>
      <c r="CL1566" s="5">
        <v>0</v>
      </c>
    </row>
    <row r="1567" spans="1:91" hidden="1" x14ac:dyDescent="0.2">
      <c r="A1567" t="s">
        <v>2464</v>
      </c>
      <c r="B1567" t="s">
        <v>2275</v>
      </c>
      <c r="C1567" t="s">
        <v>153</v>
      </c>
      <c r="D1567">
        <v>3.5</v>
      </c>
      <c r="E1567" t="s">
        <v>317</v>
      </c>
      <c r="F1567" t="s">
        <v>331</v>
      </c>
      <c r="G1567" t="s">
        <v>329</v>
      </c>
      <c r="H1567" t="s">
        <v>2278</v>
      </c>
      <c r="I1567">
        <v>0.41288000000000002</v>
      </c>
      <c r="J1567">
        <v>3.1105999999999998E-3</v>
      </c>
      <c r="K1567">
        <v>2.2183999999999999E-2</v>
      </c>
      <c r="L1567">
        <v>2021.8</v>
      </c>
      <c r="M1567">
        <v>10.643000000000001</v>
      </c>
      <c r="N1567">
        <v>2.6173000000000002</v>
      </c>
      <c r="O1567">
        <v>1554.6</v>
      </c>
      <c r="P1567" s="1">
        <v>157500</v>
      </c>
      <c r="Q1567">
        <v>-44.22</v>
      </c>
      <c r="R1567">
        <v>0.67513999999999996</v>
      </c>
      <c r="S1567">
        <v>0.65137</v>
      </c>
      <c r="T1567">
        <v>0.31168000000000001</v>
      </c>
      <c r="U1567">
        <v>0.12411</v>
      </c>
      <c r="V1567">
        <v>-0.12483</v>
      </c>
      <c r="W1567">
        <v>-0.1784</v>
      </c>
      <c r="X1567">
        <v>0.57996000000000003</v>
      </c>
      <c r="Y1567">
        <v>0.19320999999999999</v>
      </c>
      <c r="Z1567">
        <v>0.27760000000000001</v>
      </c>
      <c r="AA1567">
        <v>0.2432</v>
      </c>
      <c r="AB1567">
        <v>0.46478000000000003</v>
      </c>
      <c r="AC1567">
        <v>0.31899</v>
      </c>
      <c r="AD1567">
        <v>45</v>
      </c>
      <c r="AE1567">
        <v>8</v>
      </c>
      <c r="AF1567">
        <v>0.81462999999999997</v>
      </c>
      <c r="AG1567">
        <v>4.5913000000000002E-2</v>
      </c>
      <c r="AH1567">
        <v>0.76871</v>
      </c>
      <c r="AI1567">
        <v>9</v>
      </c>
      <c r="AJ1567">
        <v>1</v>
      </c>
      <c r="AK1567">
        <v>4</v>
      </c>
      <c r="AL1567">
        <v>1</v>
      </c>
      <c r="AM1567">
        <v>1</v>
      </c>
      <c r="AN1567">
        <v>1</v>
      </c>
      <c r="AO1567">
        <v>0.56781999999999999</v>
      </c>
      <c r="AP1567">
        <v>0</v>
      </c>
      <c r="AQ1567">
        <v>1</v>
      </c>
      <c r="AR1567" t="s">
        <v>94</v>
      </c>
      <c r="AS1567" t="s">
        <v>95</v>
      </c>
      <c r="AT1567" t="s">
        <v>95</v>
      </c>
      <c r="AU1567" t="s">
        <v>94</v>
      </c>
      <c r="AV1567" t="s">
        <v>94</v>
      </c>
      <c r="AW1567" t="s">
        <v>94</v>
      </c>
      <c r="AX1567" t="s">
        <v>94</v>
      </c>
      <c r="AY1567" t="s">
        <v>95</v>
      </c>
      <c r="AZ1567" t="s">
        <v>94</v>
      </c>
      <c r="BA1567" t="s">
        <v>94</v>
      </c>
      <c r="BB1567" t="s">
        <v>94</v>
      </c>
      <c r="BC1567" t="s">
        <v>94</v>
      </c>
      <c r="BD1567" t="s">
        <v>94</v>
      </c>
      <c r="BI1567">
        <v>0</v>
      </c>
      <c r="BJ1567" t="s">
        <v>132</v>
      </c>
      <c r="BK1567" t="s">
        <v>133</v>
      </c>
      <c r="BL1567">
        <v>1</v>
      </c>
      <c r="BM1567">
        <v>1</v>
      </c>
      <c r="BN1567">
        <v>0</v>
      </c>
      <c r="BO1567">
        <v>0</v>
      </c>
      <c r="BP1567">
        <v>0</v>
      </c>
      <c r="BQ1567">
        <v>0</v>
      </c>
      <c r="BY1567">
        <v>1707</v>
      </c>
      <c r="CG1567" s="4">
        <v>1</v>
      </c>
      <c r="CH1567" s="4">
        <v>1</v>
      </c>
      <c r="CI1567" s="5">
        <v>0</v>
      </c>
      <c r="CJ1567" s="5">
        <v>0</v>
      </c>
      <c r="CK1567" s="5">
        <v>0</v>
      </c>
      <c r="CL1567" s="5">
        <v>0</v>
      </c>
    </row>
    <row r="1568" spans="1:91" hidden="1" x14ac:dyDescent="0.2">
      <c r="A1568" t="s">
        <v>2465</v>
      </c>
      <c r="B1568" t="s">
        <v>2275</v>
      </c>
      <c r="C1568" t="s">
        <v>153</v>
      </c>
      <c r="D1568">
        <v>3.5</v>
      </c>
      <c r="E1568" t="s">
        <v>317</v>
      </c>
      <c r="F1568" t="s">
        <v>333</v>
      </c>
      <c r="G1568" t="s">
        <v>326</v>
      </c>
      <c r="H1568" t="s">
        <v>2278</v>
      </c>
      <c r="I1568">
        <v>1.5337000000000001</v>
      </c>
      <c r="J1568">
        <v>4.4270999999999998E-3</v>
      </c>
      <c r="K1568">
        <v>3.61E-2</v>
      </c>
      <c r="L1568">
        <v>2016.3</v>
      </c>
      <c r="M1568">
        <v>2.8652000000000002</v>
      </c>
      <c r="N1568">
        <v>1.8532</v>
      </c>
      <c r="O1568">
        <v>1554.3</v>
      </c>
      <c r="P1568" s="1">
        <v>157530</v>
      </c>
      <c r="Q1568">
        <v>-71.938999999999993</v>
      </c>
      <c r="R1568">
        <v>0.86678999999999995</v>
      </c>
      <c r="S1568">
        <v>0.85704000000000002</v>
      </c>
      <c r="T1568">
        <v>0.26654</v>
      </c>
      <c r="U1568">
        <v>0.10122</v>
      </c>
      <c r="V1568">
        <v>-0.20832999999999999</v>
      </c>
      <c r="W1568">
        <v>-0.26587</v>
      </c>
      <c r="X1568">
        <v>0.80276999999999998</v>
      </c>
      <c r="Y1568">
        <v>0.33333000000000002</v>
      </c>
      <c r="Z1568">
        <v>0.41214000000000001</v>
      </c>
      <c r="AA1568">
        <v>0.38414999999999999</v>
      </c>
      <c r="AB1568">
        <v>0.55993000000000004</v>
      </c>
      <c r="AC1568">
        <v>0.42107</v>
      </c>
      <c r="AD1568">
        <v>45</v>
      </c>
      <c r="AE1568">
        <v>9</v>
      </c>
      <c r="AF1568">
        <v>1.6189</v>
      </c>
      <c r="AG1568">
        <v>0.53961999999999999</v>
      </c>
      <c r="AH1568">
        <v>1.0791999999999999</v>
      </c>
      <c r="AI1568">
        <v>9</v>
      </c>
      <c r="AJ1568">
        <v>2</v>
      </c>
      <c r="AK1568">
        <v>8</v>
      </c>
      <c r="AL1568">
        <v>1</v>
      </c>
      <c r="AM1568">
        <v>0</v>
      </c>
      <c r="AN1568">
        <v>1</v>
      </c>
      <c r="AO1568">
        <v>0.82759000000000005</v>
      </c>
      <c r="AP1568">
        <v>0</v>
      </c>
      <c r="AQ1568">
        <v>1</v>
      </c>
      <c r="AR1568" t="s">
        <v>95</v>
      </c>
      <c r="AS1568" t="s">
        <v>95</v>
      </c>
      <c r="AT1568" t="s">
        <v>95</v>
      </c>
      <c r="AU1568" t="s">
        <v>95</v>
      </c>
      <c r="AV1568" t="s">
        <v>95</v>
      </c>
      <c r="AW1568" t="s">
        <v>95</v>
      </c>
      <c r="AX1568" t="s">
        <v>95</v>
      </c>
      <c r="AY1568" t="s">
        <v>95</v>
      </c>
      <c r="AZ1568" t="s">
        <v>95</v>
      </c>
      <c r="BA1568" t="s">
        <v>95</v>
      </c>
      <c r="BB1568" t="s">
        <v>95</v>
      </c>
      <c r="BC1568" t="s">
        <v>95</v>
      </c>
      <c r="BD1568" t="s">
        <v>95</v>
      </c>
      <c r="BI1568">
        <v>0</v>
      </c>
      <c r="BJ1568" t="s">
        <v>132</v>
      </c>
      <c r="BK1568" t="s">
        <v>133</v>
      </c>
      <c r="BL1568">
        <v>1</v>
      </c>
      <c r="BM1568">
        <v>1</v>
      </c>
      <c r="BN1568">
        <v>0</v>
      </c>
      <c r="BO1568">
        <v>0</v>
      </c>
      <c r="BP1568">
        <v>0</v>
      </c>
      <c r="BQ1568">
        <v>0</v>
      </c>
      <c r="BY1568">
        <v>1708</v>
      </c>
      <c r="CG1568" s="4">
        <v>1</v>
      </c>
      <c r="CH1568" s="4">
        <v>1</v>
      </c>
      <c r="CI1568" s="5">
        <v>0</v>
      </c>
      <c r="CJ1568" s="5">
        <v>0</v>
      </c>
      <c r="CK1568" s="5">
        <v>0</v>
      </c>
      <c r="CL1568" s="5">
        <v>0</v>
      </c>
    </row>
    <row r="1569" spans="1:91" hidden="1" x14ac:dyDescent="0.2">
      <c r="A1569" t="s">
        <v>2466</v>
      </c>
      <c r="B1569" t="s">
        <v>2275</v>
      </c>
      <c r="C1569" t="s">
        <v>153</v>
      </c>
      <c r="D1569">
        <v>3.5</v>
      </c>
      <c r="E1569" t="s">
        <v>317</v>
      </c>
      <c r="F1569" t="s">
        <v>335</v>
      </c>
      <c r="G1569" t="s">
        <v>336</v>
      </c>
      <c r="H1569" t="s">
        <v>2278</v>
      </c>
      <c r="I1569">
        <v>0.15098</v>
      </c>
      <c r="J1569">
        <v>0.12717000000000001</v>
      </c>
      <c r="K1569">
        <v>1.1642999999999999</v>
      </c>
      <c r="L1569">
        <v>2029</v>
      </c>
      <c r="M1569">
        <v>29.106000000000002</v>
      </c>
      <c r="N1569">
        <v>211.79</v>
      </c>
      <c r="O1569">
        <v>3.2690999999999999</v>
      </c>
      <c r="P1569">
        <v>1999.9</v>
      </c>
      <c r="Q1569">
        <v>-2318.4</v>
      </c>
      <c r="R1569">
        <v>0.99736000000000002</v>
      </c>
      <c r="S1569">
        <v>0.99716000000000005</v>
      </c>
      <c r="T1569">
        <v>0.92813999999999997</v>
      </c>
      <c r="U1569">
        <v>0.74634999999999996</v>
      </c>
      <c r="V1569">
        <v>0.99580999999999997</v>
      </c>
      <c r="W1569">
        <v>0.99560999999999999</v>
      </c>
      <c r="X1569">
        <v>1.1694</v>
      </c>
      <c r="Y1569">
        <v>0.98895999999999995</v>
      </c>
      <c r="Z1569">
        <v>0.70130000000000003</v>
      </c>
      <c r="AA1569">
        <v>0.68706999999999996</v>
      </c>
      <c r="AB1569">
        <v>9.8683999999999994</v>
      </c>
      <c r="AC1569">
        <v>8.2020999999999997</v>
      </c>
      <c r="AD1569">
        <v>45</v>
      </c>
      <c r="AE1569">
        <v>26</v>
      </c>
      <c r="AF1569">
        <v>0.31635000000000002</v>
      </c>
      <c r="AG1569">
        <v>4.7216000000000003E-3</v>
      </c>
      <c r="AH1569">
        <v>0.31163000000000002</v>
      </c>
      <c r="AI1569">
        <v>26</v>
      </c>
      <c r="AJ1569">
        <v>0</v>
      </c>
      <c r="AK1569">
        <v>25</v>
      </c>
      <c r="AL1569">
        <v>0</v>
      </c>
      <c r="AM1569">
        <v>0</v>
      </c>
      <c r="AN1569">
        <v>0</v>
      </c>
      <c r="AO1569">
        <v>0.89051999999999998</v>
      </c>
      <c r="AP1569">
        <v>0</v>
      </c>
      <c r="AQ1569">
        <v>1</v>
      </c>
      <c r="AR1569" t="s">
        <v>95</v>
      </c>
      <c r="AS1569" t="s">
        <v>95</v>
      </c>
      <c r="AT1569" t="s">
        <v>95</v>
      </c>
      <c r="AU1569" t="s">
        <v>95</v>
      </c>
      <c r="AV1569" t="s">
        <v>95</v>
      </c>
      <c r="AW1569" t="s">
        <v>95</v>
      </c>
      <c r="AX1569" t="s">
        <v>95</v>
      </c>
      <c r="AY1569" t="s">
        <v>95</v>
      </c>
      <c r="AZ1569" t="s">
        <v>95</v>
      </c>
      <c r="BA1569" t="s">
        <v>95</v>
      </c>
      <c r="BB1569" t="s">
        <v>95</v>
      </c>
      <c r="BC1569" t="s">
        <v>95</v>
      </c>
      <c r="BD1569" t="s">
        <v>95</v>
      </c>
      <c r="BH1569" t="s">
        <v>389</v>
      </c>
      <c r="BI1569">
        <v>1</v>
      </c>
      <c r="BJ1569" t="s">
        <v>97</v>
      </c>
      <c r="BK1569" t="s">
        <v>337</v>
      </c>
      <c r="BL1569">
        <v>0</v>
      </c>
      <c r="BM1569">
        <v>0</v>
      </c>
      <c r="BN1569">
        <v>0</v>
      </c>
      <c r="BO1569">
        <v>0</v>
      </c>
      <c r="BP1569">
        <v>0</v>
      </c>
      <c r="BQ1569">
        <v>0</v>
      </c>
      <c r="BY1569">
        <v>1709</v>
      </c>
      <c r="CG1569" s="4">
        <v>0</v>
      </c>
      <c r="CH1569" s="4">
        <v>0</v>
      </c>
      <c r="CI1569" s="5">
        <v>0</v>
      </c>
      <c r="CJ1569" s="5">
        <v>0</v>
      </c>
      <c r="CK1569" s="5">
        <v>0</v>
      </c>
      <c r="CL1569" s="5">
        <v>0</v>
      </c>
    </row>
    <row r="1570" spans="1:91" hidden="1" x14ac:dyDescent="0.2">
      <c r="A1570" t="s">
        <v>2467</v>
      </c>
      <c r="B1570" t="s">
        <v>2275</v>
      </c>
      <c r="C1570" t="s">
        <v>153</v>
      </c>
      <c r="D1570">
        <v>3.5</v>
      </c>
      <c r="E1570" t="s">
        <v>317</v>
      </c>
      <c r="F1570" t="s">
        <v>339</v>
      </c>
      <c r="G1570" t="s">
        <v>340</v>
      </c>
      <c r="H1570" t="s">
        <v>2278</v>
      </c>
      <c r="I1570">
        <v>0.13242000000000001</v>
      </c>
      <c r="J1570">
        <v>1.1311E-2</v>
      </c>
      <c r="K1570">
        <v>0.10899</v>
      </c>
      <c r="L1570">
        <v>2037.1</v>
      </c>
      <c r="M1570">
        <v>33.185000000000002</v>
      </c>
      <c r="N1570">
        <v>54.893999999999998</v>
      </c>
      <c r="O1570">
        <v>1553</v>
      </c>
      <c r="P1570" s="1">
        <v>157660</v>
      </c>
      <c r="Q1570">
        <v>-216.86</v>
      </c>
      <c r="R1570">
        <v>0.93728999999999996</v>
      </c>
      <c r="S1570">
        <v>0.93233999999999995</v>
      </c>
      <c r="T1570">
        <v>0.39751999999999998</v>
      </c>
      <c r="U1570">
        <v>0.29137999999999997</v>
      </c>
      <c r="V1570">
        <v>-0.54015999999999997</v>
      </c>
      <c r="W1570">
        <v>-0.61914000000000002</v>
      </c>
      <c r="X1570">
        <v>1.97</v>
      </c>
      <c r="Y1570">
        <v>1.1667000000000001</v>
      </c>
      <c r="Z1570">
        <v>0.69254000000000004</v>
      </c>
      <c r="AA1570">
        <v>0.67676999999999998</v>
      </c>
      <c r="AB1570">
        <v>0.88021000000000005</v>
      </c>
      <c r="AC1570">
        <v>0.72636000000000001</v>
      </c>
      <c r="AD1570">
        <v>42</v>
      </c>
      <c r="AE1570">
        <v>23</v>
      </c>
      <c r="AF1570">
        <v>0.10929999999999999</v>
      </c>
      <c r="AG1570">
        <v>1.8217000000000001E-2</v>
      </c>
      <c r="AH1570">
        <v>9.1084999999999999E-2</v>
      </c>
      <c r="AI1570">
        <v>23</v>
      </c>
      <c r="AJ1570">
        <v>0</v>
      </c>
      <c r="AK1570">
        <v>22</v>
      </c>
      <c r="AL1570">
        <v>0</v>
      </c>
      <c r="AM1570">
        <v>0</v>
      </c>
      <c r="AN1570">
        <v>0</v>
      </c>
      <c r="AO1570">
        <v>0.86502999999999997</v>
      </c>
      <c r="AP1570">
        <v>0</v>
      </c>
      <c r="AQ1570">
        <v>1</v>
      </c>
      <c r="AR1570" t="s">
        <v>95</v>
      </c>
      <c r="AS1570" t="s">
        <v>95</v>
      </c>
      <c r="AT1570" t="s">
        <v>95</v>
      </c>
      <c r="AU1570" t="s">
        <v>95</v>
      </c>
      <c r="AV1570" t="s">
        <v>95</v>
      </c>
      <c r="AW1570" t="s">
        <v>95</v>
      </c>
      <c r="AX1570" t="s">
        <v>95</v>
      </c>
      <c r="AY1570" t="s">
        <v>94</v>
      </c>
      <c r="AZ1570" t="s">
        <v>95</v>
      </c>
      <c r="BA1570" t="s">
        <v>94</v>
      </c>
      <c r="BB1570" t="s">
        <v>95</v>
      </c>
      <c r="BC1570" t="s">
        <v>95</v>
      </c>
      <c r="BD1570" t="s">
        <v>95</v>
      </c>
      <c r="BH1570" t="s">
        <v>341</v>
      </c>
      <c r="BI1570">
        <v>1</v>
      </c>
      <c r="BJ1570" t="s">
        <v>97</v>
      </c>
      <c r="BK1570" t="s">
        <v>138</v>
      </c>
      <c r="BL1570">
        <v>0</v>
      </c>
      <c r="BM1570">
        <v>0</v>
      </c>
      <c r="BN1570">
        <v>0</v>
      </c>
      <c r="BO1570">
        <v>0</v>
      </c>
      <c r="BP1570">
        <v>0</v>
      </c>
      <c r="BQ1570">
        <v>0</v>
      </c>
      <c r="BY1570">
        <v>1710</v>
      </c>
      <c r="CG1570" s="4">
        <v>0</v>
      </c>
      <c r="CH1570" s="4">
        <v>0</v>
      </c>
      <c r="CI1570" s="5">
        <v>0</v>
      </c>
      <c r="CJ1570" s="5">
        <v>0</v>
      </c>
      <c r="CK1570" s="5">
        <v>0</v>
      </c>
      <c r="CL1570" s="5">
        <v>0</v>
      </c>
    </row>
    <row r="1571" spans="1:91" hidden="1" x14ac:dyDescent="0.2">
      <c r="A1571" t="s">
        <v>2468</v>
      </c>
      <c r="B1571" t="s">
        <v>2275</v>
      </c>
      <c r="C1571" t="s">
        <v>153</v>
      </c>
      <c r="D1571">
        <v>3.5</v>
      </c>
      <c r="E1571" t="s">
        <v>317</v>
      </c>
      <c r="F1571" t="s">
        <v>343</v>
      </c>
      <c r="G1571" t="s">
        <v>344</v>
      </c>
      <c r="H1571" t="s">
        <v>2278</v>
      </c>
      <c r="I1571">
        <v>0.17385</v>
      </c>
      <c r="J1571">
        <v>1.3150999999999999E-2</v>
      </c>
      <c r="K1571">
        <v>0.12872</v>
      </c>
      <c r="L1571">
        <v>2019.6</v>
      </c>
      <c r="M1571">
        <v>25.277000000000001</v>
      </c>
      <c r="N1571">
        <v>9.5020000000000007</v>
      </c>
      <c r="O1571">
        <v>1552.6</v>
      </c>
      <c r="P1571" s="1">
        <v>157700</v>
      </c>
      <c r="Q1571">
        <v>-256.20999999999998</v>
      </c>
      <c r="R1571">
        <v>0.95584000000000002</v>
      </c>
      <c r="S1571">
        <v>0.95260999999999996</v>
      </c>
      <c r="T1571">
        <v>0.40993000000000002</v>
      </c>
      <c r="U1571">
        <v>0.29453000000000001</v>
      </c>
      <c r="V1571">
        <v>-0.58252999999999999</v>
      </c>
      <c r="W1571">
        <v>-0.65788999999999997</v>
      </c>
      <c r="X1571">
        <v>2.4540000000000002</v>
      </c>
      <c r="Y1571">
        <v>1.4888999999999999</v>
      </c>
      <c r="Z1571">
        <v>0.73440000000000005</v>
      </c>
      <c r="AA1571">
        <v>0.72175</v>
      </c>
      <c r="AB1571">
        <v>1.0054000000000001</v>
      </c>
      <c r="AC1571">
        <v>0.85680000000000001</v>
      </c>
      <c r="AD1571">
        <v>45</v>
      </c>
      <c r="AE1571">
        <v>26</v>
      </c>
      <c r="AF1571">
        <v>0.63144999999999996</v>
      </c>
      <c r="AG1571">
        <v>0.10524</v>
      </c>
      <c r="AH1571">
        <v>0.52620999999999996</v>
      </c>
      <c r="AI1571">
        <v>26</v>
      </c>
      <c r="AJ1571">
        <v>3</v>
      </c>
      <c r="AK1571">
        <v>25</v>
      </c>
      <c r="AL1571">
        <v>1</v>
      </c>
      <c r="AM1571">
        <v>0</v>
      </c>
      <c r="AN1571">
        <v>0</v>
      </c>
      <c r="AO1571">
        <v>0.91881999999999997</v>
      </c>
      <c r="AP1571">
        <v>0</v>
      </c>
      <c r="AQ1571">
        <v>1</v>
      </c>
      <c r="AR1571" t="s">
        <v>95</v>
      </c>
      <c r="AS1571" t="s">
        <v>95</v>
      </c>
      <c r="AT1571" t="s">
        <v>95</v>
      </c>
      <c r="AU1571" t="s">
        <v>95</v>
      </c>
      <c r="AV1571" t="s">
        <v>95</v>
      </c>
      <c r="AW1571" t="s">
        <v>95</v>
      </c>
      <c r="AX1571" t="s">
        <v>95</v>
      </c>
      <c r="AY1571" t="s">
        <v>95</v>
      </c>
      <c r="AZ1571" t="s">
        <v>95</v>
      </c>
      <c r="BA1571" t="s">
        <v>95</v>
      </c>
      <c r="BB1571" t="s">
        <v>95</v>
      </c>
      <c r="BC1571" t="s">
        <v>95</v>
      </c>
      <c r="BD1571" t="s">
        <v>95</v>
      </c>
      <c r="BH1571" t="s">
        <v>345</v>
      </c>
      <c r="BI1571">
        <v>1</v>
      </c>
      <c r="BJ1571" t="s">
        <v>97</v>
      </c>
      <c r="BK1571" t="s">
        <v>180</v>
      </c>
      <c r="BL1571">
        <v>0</v>
      </c>
      <c r="BM1571">
        <v>0</v>
      </c>
      <c r="BN1571">
        <v>0</v>
      </c>
      <c r="BO1571">
        <v>0</v>
      </c>
      <c r="BP1571">
        <v>0</v>
      </c>
      <c r="BQ1571">
        <v>0</v>
      </c>
      <c r="BY1571">
        <v>1711</v>
      </c>
      <c r="CG1571" s="4">
        <v>0</v>
      </c>
      <c r="CH1571" s="4">
        <v>0</v>
      </c>
      <c r="CI1571" s="5">
        <v>0</v>
      </c>
      <c r="CJ1571" s="5">
        <v>0</v>
      </c>
      <c r="CK1571" s="5">
        <v>0</v>
      </c>
      <c r="CL1571" s="5">
        <v>0</v>
      </c>
    </row>
    <row r="1572" spans="1:91" hidden="1" x14ac:dyDescent="0.2">
      <c r="A1572" t="s">
        <v>2469</v>
      </c>
      <c r="B1572" t="s">
        <v>2275</v>
      </c>
      <c r="C1572" t="s">
        <v>153</v>
      </c>
      <c r="D1572">
        <v>3.5</v>
      </c>
      <c r="E1572" t="s">
        <v>317</v>
      </c>
      <c r="F1572" t="s">
        <v>347</v>
      </c>
      <c r="G1572" t="s">
        <v>348</v>
      </c>
      <c r="H1572" t="s">
        <v>2278</v>
      </c>
      <c r="I1572">
        <v>61.03</v>
      </c>
      <c r="J1572">
        <v>2.2761999999999999E-3</v>
      </c>
      <c r="K1572">
        <v>1.3384999999999999E-2</v>
      </c>
      <c r="L1572">
        <v>1998.1</v>
      </c>
      <c r="M1572">
        <v>7.2005E-2</v>
      </c>
      <c r="N1572">
        <v>0.23529</v>
      </c>
      <c r="O1572">
        <v>1554.7</v>
      </c>
      <c r="P1572" s="1">
        <v>157470</v>
      </c>
      <c r="Q1572">
        <v>-26.625</v>
      </c>
      <c r="R1572">
        <v>8.9412000000000005E-2</v>
      </c>
      <c r="S1572">
        <v>4.0441000000000001E-3</v>
      </c>
      <c r="T1572">
        <v>0.37486000000000003</v>
      </c>
      <c r="U1572">
        <v>0.18301000000000001</v>
      </c>
      <c r="V1572">
        <v>-0.08</v>
      </c>
      <c r="W1572">
        <v>-0.14545</v>
      </c>
      <c r="X1572">
        <v>0.40825</v>
      </c>
      <c r="Y1572">
        <v>0.11111</v>
      </c>
      <c r="Z1572">
        <v>0.12528</v>
      </c>
      <c r="AA1572">
        <v>7.2269E-2</v>
      </c>
      <c r="AB1572">
        <v>0.36741000000000001</v>
      </c>
      <c r="AC1572">
        <v>0.21299000000000001</v>
      </c>
      <c r="AD1572">
        <v>36</v>
      </c>
      <c r="AE1572">
        <v>3</v>
      </c>
      <c r="AF1572">
        <v>8.5</v>
      </c>
      <c r="AG1572">
        <v>4.25</v>
      </c>
      <c r="AH1572">
        <v>4.25</v>
      </c>
      <c r="AI1572">
        <v>17</v>
      </c>
      <c r="AJ1572">
        <v>0</v>
      </c>
      <c r="AK1572">
        <v>16</v>
      </c>
      <c r="AL1572">
        <v>0</v>
      </c>
      <c r="AM1572">
        <v>0</v>
      </c>
      <c r="AN1572">
        <v>1</v>
      </c>
      <c r="AO1572">
        <v>0</v>
      </c>
      <c r="AP1572">
        <v>0</v>
      </c>
      <c r="AQ1572">
        <v>1</v>
      </c>
      <c r="AR1572" t="s">
        <v>96</v>
      </c>
      <c r="AS1572" t="s">
        <v>94</v>
      </c>
      <c r="AT1572" t="s">
        <v>94</v>
      </c>
      <c r="AU1572" t="s">
        <v>94</v>
      </c>
      <c r="AV1572" t="s">
        <v>94</v>
      </c>
      <c r="AW1572" t="s">
        <v>94</v>
      </c>
      <c r="AX1572" t="s">
        <v>94</v>
      </c>
      <c r="AY1572" t="s">
        <v>95</v>
      </c>
      <c r="AZ1572" t="s">
        <v>94</v>
      </c>
      <c r="BA1572" t="s">
        <v>96</v>
      </c>
      <c r="BB1572" t="s">
        <v>94</v>
      </c>
      <c r="BC1572" t="s">
        <v>94</v>
      </c>
      <c r="BD1572" t="s">
        <v>94</v>
      </c>
      <c r="BH1572" t="s">
        <v>341</v>
      </c>
      <c r="BI1572">
        <v>1</v>
      </c>
      <c r="BJ1572" t="s">
        <v>97</v>
      </c>
      <c r="BK1572" t="s">
        <v>138</v>
      </c>
      <c r="BL1572">
        <v>0</v>
      </c>
      <c r="BM1572">
        <v>0</v>
      </c>
      <c r="BN1572">
        <v>0</v>
      </c>
      <c r="BO1572">
        <v>0</v>
      </c>
      <c r="BP1572">
        <v>0</v>
      </c>
      <c r="BQ1572">
        <v>0</v>
      </c>
      <c r="BY1572">
        <v>1712</v>
      </c>
      <c r="CG1572" s="4">
        <v>0</v>
      </c>
      <c r="CH1572" s="4">
        <v>0</v>
      </c>
      <c r="CI1572" s="5">
        <v>0</v>
      </c>
      <c r="CJ1572" s="5">
        <v>0</v>
      </c>
      <c r="CK1572" s="5">
        <v>0</v>
      </c>
      <c r="CL1572" s="5">
        <v>0</v>
      </c>
    </row>
    <row r="1573" spans="1:91" hidden="1" x14ac:dyDescent="0.2">
      <c r="A1573" t="s">
        <v>2470</v>
      </c>
      <c r="B1573" t="s">
        <v>2275</v>
      </c>
      <c r="C1573" t="s">
        <v>153</v>
      </c>
      <c r="D1573">
        <v>3.5</v>
      </c>
      <c r="E1573" t="s">
        <v>317</v>
      </c>
      <c r="F1573" t="s">
        <v>350</v>
      </c>
      <c r="G1573" t="s">
        <v>351</v>
      </c>
      <c r="H1573" t="s">
        <v>2278</v>
      </c>
      <c r="I1573">
        <v>0.48209000000000002</v>
      </c>
      <c r="J1573">
        <v>0.23230000000000001</v>
      </c>
      <c r="K1573">
        <v>0.11212</v>
      </c>
      <c r="L1573">
        <v>2020.3</v>
      </c>
      <c r="M1573">
        <v>9.1153999999999993</v>
      </c>
      <c r="N1573">
        <v>10.191000000000001</v>
      </c>
      <c r="O1573">
        <v>6.9160000000000004</v>
      </c>
      <c r="P1573">
        <v>2022.4</v>
      </c>
      <c r="Q1573">
        <v>-223.49</v>
      </c>
      <c r="R1573">
        <v>0.98929999999999996</v>
      </c>
      <c r="S1573">
        <v>0.98851999999999995</v>
      </c>
      <c r="T1573">
        <v>0.23430999999999999</v>
      </c>
      <c r="U1573">
        <v>0.10874</v>
      </c>
      <c r="V1573">
        <v>0.96508000000000005</v>
      </c>
      <c r="W1573">
        <v>0.96342000000000005</v>
      </c>
      <c r="X1573">
        <v>0.42333999999999999</v>
      </c>
      <c r="Y1573">
        <v>0.24176</v>
      </c>
      <c r="Z1573">
        <v>0.41309000000000001</v>
      </c>
      <c r="AA1573">
        <v>0.38513999999999998</v>
      </c>
      <c r="AB1573">
        <v>1.7357</v>
      </c>
      <c r="AC1573">
        <v>1.3282</v>
      </c>
      <c r="AD1573">
        <v>45</v>
      </c>
      <c r="AE1573">
        <v>9</v>
      </c>
      <c r="AF1573">
        <v>0.88310999999999995</v>
      </c>
      <c r="AG1573">
        <v>9.8123000000000002E-2</v>
      </c>
      <c r="AH1573">
        <v>0.78498999999999997</v>
      </c>
      <c r="AI1573">
        <v>9</v>
      </c>
      <c r="AJ1573">
        <v>0</v>
      </c>
      <c r="AK1573">
        <v>8</v>
      </c>
      <c r="AL1573">
        <v>0</v>
      </c>
      <c r="AM1573">
        <v>0</v>
      </c>
      <c r="AN1573">
        <v>0</v>
      </c>
      <c r="AO1573">
        <v>0.83211999999999997</v>
      </c>
      <c r="AP1573">
        <v>0</v>
      </c>
      <c r="AQ1573">
        <v>1</v>
      </c>
      <c r="AR1573" t="s">
        <v>95</v>
      </c>
      <c r="AS1573" t="s">
        <v>95</v>
      </c>
      <c r="AT1573" t="s">
        <v>95</v>
      </c>
      <c r="AU1573" t="s">
        <v>95</v>
      </c>
      <c r="AV1573" t="s">
        <v>95</v>
      </c>
      <c r="AW1573" t="s">
        <v>95</v>
      </c>
      <c r="AX1573" t="s">
        <v>95</v>
      </c>
      <c r="AY1573" t="s">
        <v>95</v>
      </c>
      <c r="AZ1573" t="s">
        <v>95</v>
      </c>
      <c r="BA1573" t="s">
        <v>95</v>
      </c>
      <c r="BB1573" t="s">
        <v>95</v>
      </c>
      <c r="BC1573" t="s">
        <v>95</v>
      </c>
      <c r="BD1573" t="s">
        <v>95</v>
      </c>
      <c r="BI1573">
        <v>0</v>
      </c>
      <c r="BJ1573" t="s">
        <v>137</v>
      </c>
      <c r="BK1573" t="s">
        <v>180</v>
      </c>
      <c r="BL1573">
        <v>1</v>
      </c>
      <c r="BM1573">
        <v>1</v>
      </c>
      <c r="BN1573">
        <v>0</v>
      </c>
      <c r="BO1573">
        <v>0</v>
      </c>
      <c r="BP1573">
        <v>0</v>
      </c>
      <c r="BQ1573">
        <v>0</v>
      </c>
      <c r="BY1573">
        <v>1713</v>
      </c>
      <c r="CG1573" s="4">
        <v>1</v>
      </c>
      <c r="CH1573" s="4">
        <v>1</v>
      </c>
      <c r="CI1573" s="5">
        <v>0</v>
      </c>
      <c r="CJ1573" s="5">
        <v>0</v>
      </c>
      <c r="CK1573" s="5">
        <v>0</v>
      </c>
      <c r="CL1573" s="5">
        <v>0</v>
      </c>
    </row>
    <row r="1574" spans="1:91" hidden="1" x14ac:dyDescent="0.2">
      <c r="A1574" t="s">
        <v>2471</v>
      </c>
      <c r="B1574" t="s">
        <v>2275</v>
      </c>
      <c r="C1574" t="s">
        <v>153</v>
      </c>
      <c r="D1574">
        <v>3.5</v>
      </c>
      <c r="E1574" t="s">
        <v>317</v>
      </c>
      <c r="F1574" t="s">
        <v>353</v>
      </c>
      <c r="G1574" t="s">
        <v>354</v>
      </c>
      <c r="H1574" t="s">
        <v>2278</v>
      </c>
      <c r="I1574">
        <v>21.978999999999999</v>
      </c>
      <c r="J1574">
        <v>2.8249999999999998E-3</v>
      </c>
      <c r="K1574">
        <v>1.9178000000000001E-2</v>
      </c>
      <c r="L1574">
        <v>2015.5</v>
      </c>
      <c r="M1574">
        <v>0.19994000000000001</v>
      </c>
      <c r="N1574">
        <v>1</v>
      </c>
      <c r="O1574">
        <v>1554.7</v>
      </c>
      <c r="P1574" s="1">
        <v>157490</v>
      </c>
      <c r="Q1574">
        <v>-38.213000000000001</v>
      </c>
      <c r="R1574">
        <v>0.74556</v>
      </c>
      <c r="S1574">
        <v>0.72599000000000002</v>
      </c>
      <c r="T1574">
        <v>0.21567</v>
      </c>
      <c r="U1574">
        <v>4.6511999999999998E-2</v>
      </c>
      <c r="V1574">
        <v>-0.14496999999999999</v>
      </c>
      <c r="W1574">
        <v>-0.20222000000000001</v>
      </c>
      <c r="X1574">
        <v>0.45750000000000002</v>
      </c>
      <c r="Y1574">
        <v>0.16278999999999999</v>
      </c>
      <c r="Z1574">
        <v>0.30986000000000002</v>
      </c>
      <c r="AA1574">
        <v>0.27535999999999999</v>
      </c>
      <c r="AB1574">
        <v>0.35519000000000001</v>
      </c>
      <c r="AC1574">
        <v>0.26111000000000001</v>
      </c>
      <c r="AD1574">
        <v>43</v>
      </c>
      <c r="AE1574">
        <v>6</v>
      </c>
      <c r="AF1574">
        <v>2</v>
      </c>
      <c r="AG1574">
        <v>1</v>
      </c>
      <c r="AH1574">
        <v>1</v>
      </c>
      <c r="AI1574">
        <v>7</v>
      </c>
      <c r="AJ1574">
        <v>0</v>
      </c>
      <c r="AK1574">
        <v>6</v>
      </c>
      <c r="AL1574">
        <v>0</v>
      </c>
      <c r="AM1574">
        <v>0</v>
      </c>
      <c r="AN1574">
        <v>1</v>
      </c>
      <c r="AO1574">
        <v>0.44444</v>
      </c>
      <c r="AP1574">
        <v>0</v>
      </c>
      <c r="AQ1574">
        <v>1</v>
      </c>
      <c r="AR1574" t="s">
        <v>95</v>
      </c>
      <c r="AS1574" t="s">
        <v>95</v>
      </c>
      <c r="AT1574" t="s">
        <v>95</v>
      </c>
      <c r="AU1574" t="s">
        <v>94</v>
      </c>
      <c r="AV1574" t="s">
        <v>94</v>
      </c>
      <c r="AW1574" t="s">
        <v>94</v>
      </c>
      <c r="AX1574" t="s">
        <v>94</v>
      </c>
      <c r="AY1574" t="s">
        <v>95</v>
      </c>
      <c r="AZ1574" t="s">
        <v>95</v>
      </c>
      <c r="BA1574" t="s">
        <v>94</v>
      </c>
      <c r="BB1574" t="s">
        <v>94</v>
      </c>
      <c r="BC1574" t="s">
        <v>94</v>
      </c>
      <c r="BD1574" t="s">
        <v>94</v>
      </c>
      <c r="BH1574" t="s">
        <v>341</v>
      </c>
      <c r="BI1574">
        <v>1</v>
      </c>
      <c r="BJ1574" t="s">
        <v>97</v>
      </c>
      <c r="BK1574" t="s">
        <v>138</v>
      </c>
      <c r="BL1574">
        <v>0</v>
      </c>
      <c r="BM1574">
        <v>0</v>
      </c>
      <c r="BN1574">
        <v>0</v>
      </c>
      <c r="BO1574">
        <v>0</v>
      </c>
      <c r="BP1574">
        <v>0</v>
      </c>
      <c r="BQ1574">
        <v>0</v>
      </c>
      <c r="BY1574">
        <v>1714</v>
      </c>
      <c r="CG1574" s="4">
        <v>0</v>
      </c>
      <c r="CH1574" s="4">
        <v>0</v>
      </c>
      <c r="CI1574" s="5">
        <v>0</v>
      </c>
      <c r="CJ1574" s="5">
        <v>0</v>
      </c>
      <c r="CK1574" s="5">
        <v>0</v>
      </c>
      <c r="CL1574" s="5">
        <v>0</v>
      </c>
    </row>
    <row r="1575" spans="1:91" hidden="1" x14ac:dyDescent="0.2">
      <c r="A1575" t="s">
        <v>2472</v>
      </c>
      <c r="B1575" t="s">
        <v>2275</v>
      </c>
      <c r="C1575" t="s">
        <v>153</v>
      </c>
      <c r="D1575">
        <v>3.5</v>
      </c>
      <c r="E1575" t="s">
        <v>317</v>
      </c>
      <c r="F1575" t="s">
        <v>356</v>
      </c>
      <c r="G1575" t="s">
        <v>357</v>
      </c>
      <c r="H1575" t="s">
        <v>2278</v>
      </c>
      <c r="I1575">
        <v>0.49112</v>
      </c>
      <c r="J1575">
        <v>0.40436</v>
      </c>
      <c r="K1575">
        <v>5.7533000000000001E-2</v>
      </c>
      <c r="L1575">
        <v>2025.6</v>
      </c>
      <c r="M1575">
        <v>8.9479000000000006</v>
      </c>
      <c r="N1575">
        <v>22.966000000000001</v>
      </c>
      <c r="O1575">
        <v>6.3406000000000002</v>
      </c>
      <c r="P1575">
        <v>2023.6</v>
      </c>
      <c r="Q1575">
        <v>-114.7</v>
      </c>
      <c r="R1575">
        <v>0.98307</v>
      </c>
      <c r="S1575">
        <v>0.98182999999999998</v>
      </c>
      <c r="T1575">
        <v>0.18167</v>
      </c>
      <c r="U1575">
        <v>6.9554000000000005E-2</v>
      </c>
      <c r="V1575">
        <v>0.98201000000000005</v>
      </c>
      <c r="W1575">
        <v>0.98114999999999997</v>
      </c>
      <c r="X1575">
        <v>0.18728</v>
      </c>
      <c r="Y1575">
        <v>7.9314999999999997E-2</v>
      </c>
      <c r="Z1575">
        <v>0.28637000000000001</v>
      </c>
      <c r="AA1575">
        <v>0.25239</v>
      </c>
      <c r="AB1575">
        <v>1.1795</v>
      </c>
      <c r="AC1575">
        <v>0.74053000000000002</v>
      </c>
      <c r="AD1575">
        <v>45</v>
      </c>
      <c r="AE1575">
        <v>9</v>
      </c>
      <c r="AF1575">
        <v>0.30642999999999998</v>
      </c>
      <c r="AG1575">
        <v>7.5659999999999998E-3</v>
      </c>
      <c r="AH1575">
        <v>0.29887000000000002</v>
      </c>
      <c r="AI1575">
        <v>9</v>
      </c>
      <c r="AJ1575">
        <v>0</v>
      </c>
      <c r="AK1575">
        <v>8</v>
      </c>
      <c r="AL1575">
        <v>0</v>
      </c>
      <c r="AM1575">
        <v>0</v>
      </c>
      <c r="AN1575">
        <v>1</v>
      </c>
      <c r="AO1575">
        <v>0.68862999999999996</v>
      </c>
      <c r="AP1575">
        <v>0</v>
      </c>
      <c r="AQ1575">
        <v>1</v>
      </c>
      <c r="AR1575" t="s">
        <v>95</v>
      </c>
      <c r="AS1575" t="s">
        <v>95</v>
      </c>
      <c r="AT1575" t="s">
        <v>95</v>
      </c>
      <c r="AU1575" t="s">
        <v>95</v>
      </c>
      <c r="AV1575" t="s">
        <v>95</v>
      </c>
      <c r="AW1575" t="s">
        <v>95</v>
      </c>
      <c r="AX1575" t="s">
        <v>94</v>
      </c>
      <c r="AY1575" t="s">
        <v>95</v>
      </c>
      <c r="AZ1575" t="s">
        <v>94</v>
      </c>
      <c r="BA1575" t="s">
        <v>94</v>
      </c>
      <c r="BB1575" t="s">
        <v>94</v>
      </c>
      <c r="BC1575" t="s">
        <v>94</v>
      </c>
      <c r="BD1575" t="s">
        <v>94</v>
      </c>
      <c r="BI1575">
        <v>0</v>
      </c>
      <c r="BJ1575" t="s">
        <v>137</v>
      </c>
      <c r="BK1575" t="s">
        <v>180</v>
      </c>
      <c r="BL1575">
        <v>1</v>
      </c>
      <c r="BM1575">
        <v>1</v>
      </c>
      <c r="BN1575">
        <v>0</v>
      </c>
      <c r="BO1575">
        <v>0</v>
      </c>
      <c r="BP1575">
        <v>0</v>
      </c>
      <c r="BQ1575">
        <v>0</v>
      </c>
      <c r="BY1575">
        <v>1715</v>
      </c>
      <c r="CG1575" s="4">
        <v>1</v>
      </c>
      <c r="CH1575" s="4">
        <v>1</v>
      </c>
      <c r="CI1575" s="5">
        <v>0</v>
      </c>
      <c r="CJ1575" s="5">
        <v>0</v>
      </c>
      <c r="CK1575" s="5">
        <v>0</v>
      </c>
      <c r="CL1575" s="5">
        <v>0</v>
      </c>
    </row>
    <row r="1576" spans="1:91" hidden="1" x14ac:dyDescent="0.2">
      <c r="A1576" t="s">
        <v>2473</v>
      </c>
      <c r="B1576" t="s">
        <v>2275</v>
      </c>
      <c r="C1576" t="s">
        <v>153</v>
      </c>
      <c r="D1576">
        <v>3.5</v>
      </c>
      <c r="E1576" t="s">
        <v>317</v>
      </c>
      <c r="F1576" t="s">
        <v>359</v>
      </c>
      <c r="G1576" t="s">
        <v>360</v>
      </c>
      <c r="H1576" t="s">
        <v>2278</v>
      </c>
      <c r="I1576">
        <v>17.879000000000001</v>
      </c>
      <c r="J1576">
        <v>2.4780000000000002E-3</v>
      </c>
      <c r="K1576">
        <v>1.5502E-2</v>
      </c>
      <c r="L1576">
        <v>2021.8</v>
      </c>
      <c r="M1576">
        <v>0.24579000000000001</v>
      </c>
      <c r="N1576">
        <v>2.1322000000000001</v>
      </c>
      <c r="O1576">
        <v>1554.7</v>
      </c>
      <c r="P1576" s="1">
        <v>157490</v>
      </c>
      <c r="Q1576">
        <v>-30.901</v>
      </c>
      <c r="R1576">
        <v>0.94847000000000004</v>
      </c>
      <c r="S1576">
        <v>0.94460999999999995</v>
      </c>
      <c r="T1576">
        <v>0.10063</v>
      </c>
      <c r="U1576">
        <v>2.9988999999999998E-2</v>
      </c>
      <c r="V1576">
        <v>-8.0609E-2</v>
      </c>
      <c r="W1576">
        <v>-0.13331999999999999</v>
      </c>
      <c r="X1576">
        <v>0.46079999999999999</v>
      </c>
      <c r="Y1576">
        <v>0.12584999999999999</v>
      </c>
      <c r="Z1576">
        <v>0.19719999999999999</v>
      </c>
      <c r="AA1576">
        <v>0.15804000000000001</v>
      </c>
      <c r="AB1576">
        <v>0.39717000000000002</v>
      </c>
      <c r="AC1576">
        <v>0.22578000000000001</v>
      </c>
      <c r="AD1576">
        <v>44</v>
      </c>
      <c r="AE1576">
        <v>7</v>
      </c>
      <c r="AF1576">
        <v>1</v>
      </c>
      <c r="AG1576">
        <v>5.6361000000000001E-2</v>
      </c>
      <c r="AH1576">
        <v>0.94364000000000003</v>
      </c>
      <c r="AI1576">
        <v>8</v>
      </c>
      <c r="AJ1576">
        <v>0</v>
      </c>
      <c r="AK1576">
        <v>3</v>
      </c>
      <c r="AL1576">
        <v>0</v>
      </c>
      <c r="AM1576">
        <v>1</v>
      </c>
      <c r="AN1576">
        <v>1</v>
      </c>
      <c r="AO1576">
        <v>0.51019999999999999</v>
      </c>
      <c r="AP1576">
        <v>0</v>
      </c>
      <c r="AQ1576">
        <v>1</v>
      </c>
      <c r="AR1576" t="s">
        <v>95</v>
      </c>
      <c r="AS1576" t="s">
        <v>95</v>
      </c>
      <c r="AT1576" t="s">
        <v>95</v>
      </c>
      <c r="AU1576" t="s">
        <v>94</v>
      </c>
      <c r="AV1576" t="s">
        <v>94</v>
      </c>
      <c r="AW1576" t="s">
        <v>94</v>
      </c>
      <c r="AX1576" t="s">
        <v>94</v>
      </c>
      <c r="AY1576" t="s">
        <v>95</v>
      </c>
      <c r="AZ1576" t="s">
        <v>94</v>
      </c>
      <c r="BA1576" t="s">
        <v>94</v>
      </c>
      <c r="BB1576" t="s">
        <v>94</v>
      </c>
      <c r="BC1576" t="s">
        <v>94</v>
      </c>
      <c r="BD1576" t="s">
        <v>94</v>
      </c>
      <c r="BH1576" t="s">
        <v>341</v>
      </c>
      <c r="BI1576">
        <v>1</v>
      </c>
      <c r="BJ1576" t="s">
        <v>97</v>
      </c>
      <c r="BK1576" t="s">
        <v>138</v>
      </c>
      <c r="BL1576">
        <v>0</v>
      </c>
      <c r="BM1576">
        <v>0</v>
      </c>
      <c r="BN1576">
        <v>0</v>
      </c>
      <c r="BO1576">
        <v>0</v>
      </c>
      <c r="BP1576">
        <v>0</v>
      </c>
      <c r="BQ1576">
        <v>0</v>
      </c>
      <c r="BY1576">
        <v>1716</v>
      </c>
      <c r="CG1576" s="4">
        <v>0</v>
      </c>
      <c r="CH1576" s="4">
        <v>0</v>
      </c>
      <c r="CI1576" s="5">
        <v>0</v>
      </c>
      <c r="CJ1576" s="5">
        <v>0</v>
      </c>
      <c r="CK1576" s="5">
        <v>0</v>
      </c>
      <c r="CL1576" s="5">
        <v>0</v>
      </c>
    </row>
    <row r="1577" spans="1:91" hidden="1" x14ac:dyDescent="0.2">
      <c r="A1577" t="s">
        <v>2474</v>
      </c>
      <c r="B1577" t="s">
        <v>2275</v>
      </c>
      <c r="C1577" t="s">
        <v>153</v>
      </c>
      <c r="D1577">
        <v>3.5</v>
      </c>
      <c r="E1577" t="s">
        <v>317</v>
      </c>
      <c r="F1577" t="s">
        <v>362</v>
      </c>
      <c r="G1577" t="s">
        <v>357</v>
      </c>
      <c r="H1577" t="s">
        <v>2278</v>
      </c>
      <c r="I1577">
        <v>0.44352000000000003</v>
      </c>
      <c r="J1577">
        <v>0.31903999999999999</v>
      </c>
      <c r="K1577">
        <v>8.3071999999999993E-2</v>
      </c>
      <c r="L1577">
        <v>2023.8</v>
      </c>
      <c r="M1577">
        <v>9.9080999999999992</v>
      </c>
      <c r="N1577">
        <v>16.773</v>
      </c>
      <c r="O1577">
        <v>6.5766</v>
      </c>
      <c r="P1577">
        <v>2023</v>
      </c>
      <c r="Q1577">
        <v>-165.61</v>
      </c>
      <c r="R1577">
        <v>0.98511000000000004</v>
      </c>
      <c r="S1577">
        <v>0.98402000000000001</v>
      </c>
      <c r="T1577">
        <v>0.22875999999999999</v>
      </c>
      <c r="U1577">
        <v>9.4981999999999997E-2</v>
      </c>
      <c r="V1577">
        <v>0.98029999999999995</v>
      </c>
      <c r="W1577">
        <v>0.97936999999999996</v>
      </c>
      <c r="X1577">
        <v>0.26306000000000002</v>
      </c>
      <c r="Y1577">
        <v>0.13986999999999999</v>
      </c>
      <c r="Z1577">
        <v>0.33128000000000002</v>
      </c>
      <c r="AA1577">
        <v>0.29942999999999997</v>
      </c>
      <c r="AB1577">
        <v>1.5327999999999999</v>
      </c>
      <c r="AC1577">
        <v>1.0678000000000001</v>
      </c>
      <c r="AD1577">
        <v>45</v>
      </c>
      <c r="AE1577">
        <v>9</v>
      </c>
      <c r="AF1577">
        <v>0.51834999999999998</v>
      </c>
      <c r="AG1577">
        <v>1.0359999999999999E-2</v>
      </c>
      <c r="AH1577">
        <v>0.50799000000000005</v>
      </c>
      <c r="AI1577">
        <v>9</v>
      </c>
      <c r="AJ1577">
        <v>0</v>
      </c>
      <c r="AK1577">
        <v>8</v>
      </c>
      <c r="AL1577">
        <v>0</v>
      </c>
      <c r="AM1577">
        <v>0</v>
      </c>
      <c r="AN1577">
        <v>1</v>
      </c>
      <c r="AO1577">
        <v>0.74838000000000005</v>
      </c>
      <c r="AP1577">
        <v>0</v>
      </c>
      <c r="AQ1577">
        <v>1</v>
      </c>
      <c r="AR1577" t="s">
        <v>95</v>
      </c>
      <c r="AS1577" t="s">
        <v>95</v>
      </c>
      <c r="AT1577" t="s">
        <v>95</v>
      </c>
      <c r="AU1577" t="s">
        <v>95</v>
      </c>
      <c r="AV1577" t="s">
        <v>95</v>
      </c>
      <c r="AW1577" t="s">
        <v>95</v>
      </c>
      <c r="AX1577" t="s">
        <v>95</v>
      </c>
      <c r="AY1577" t="s">
        <v>95</v>
      </c>
      <c r="AZ1577" t="s">
        <v>95</v>
      </c>
      <c r="BA1577" t="s">
        <v>95</v>
      </c>
      <c r="BB1577" t="s">
        <v>95</v>
      </c>
      <c r="BC1577" t="s">
        <v>95</v>
      </c>
      <c r="BD1577" t="s">
        <v>95</v>
      </c>
      <c r="BI1577">
        <v>0</v>
      </c>
      <c r="BJ1577" t="s">
        <v>137</v>
      </c>
      <c r="BK1577" t="s">
        <v>180</v>
      </c>
      <c r="BL1577">
        <v>1</v>
      </c>
      <c r="BM1577">
        <v>1</v>
      </c>
      <c r="BN1577">
        <v>0</v>
      </c>
      <c r="BO1577">
        <v>0</v>
      </c>
      <c r="BP1577">
        <v>0</v>
      </c>
      <c r="BQ1577">
        <v>0</v>
      </c>
      <c r="BY1577">
        <v>1717</v>
      </c>
      <c r="CG1577" s="4">
        <v>1</v>
      </c>
      <c r="CH1577" s="4">
        <v>1</v>
      </c>
      <c r="CI1577" s="5">
        <v>0</v>
      </c>
      <c r="CJ1577" s="5">
        <v>0</v>
      </c>
      <c r="CK1577" s="5">
        <v>0</v>
      </c>
      <c r="CL1577" s="5">
        <v>0</v>
      </c>
    </row>
    <row r="1578" spans="1:91" hidden="1" x14ac:dyDescent="0.2">
      <c r="A1578" t="s">
        <v>2475</v>
      </c>
      <c r="B1578" t="s">
        <v>2275</v>
      </c>
      <c r="C1578" t="s">
        <v>153</v>
      </c>
      <c r="D1578">
        <v>3.5</v>
      </c>
      <c r="E1578" t="s">
        <v>317</v>
      </c>
      <c r="F1578" t="s">
        <v>364</v>
      </c>
      <c r="G1578" t="s">
        <v>360</v>
      </c>
      <c r="H1578" t="s">
        <v>2278</v>
      </c>
      <c r="I1578">
        <v>0.34928999999999999</v>
      </c>
      <c r="J1578">
        <v>2.8657000000000001E-3</v>
      </c>
      <c r="K1578">
        <v>1.9588000000000001E-2</v>
      </c>
      <c r="L1578">
        <v>2051.6</v>
      </c>
      <c r="M1578">
        <v>12.581</v>
      </c>
      <c r="N1578">
        <v>47063</v>
      </c>
      <c r="O1578">
        <v>1554.7</v>
      </c>
      <c r="P1578" s="1">
        <v>157500</v>
      </c>
      <c r="Q1578">
        <v>-39.042000000000002</v>
      </c>
      <c r="R1578">
        <v>0.67115999999999998</v>
      </c>
      <c r="S1578">
        <v>0.64649000000000001</v>
      </c>
      <c r="T1578">
        <v>0.29582999999999998</v>
      </c>
      <c r="U1578">
        <v>0.10156999999999999</v>
      </c>
      <c r="V1578">
        <v>-0.10045999999999999</v>
      </c>
      <c r="W1578">
        <v>-0.15414</v>
      </c>
      <c r="X1578">
        <v>0.54117000000000004</v>
      </c>
      <c r="Y1578">
        <v>0.16350999999999999</v>
      </c>
      <c r="Z1578">
        <v>0.23247999999999999</v>
      </c>
      <c r="AA1578">
        <v>0.19503999999999999</v>
      </c>
      <c r="AB1578">
        <v>0.45195000000000002</v>
      </c>
      <c r="AC1578">
        <v>0.28826000000000002</v>
      </c>
      <c r="AD1578">
        <v>44</v>
      </c>
      <c r="AE1578">
        <v>7</v>
      </c>
      <c r="AF1578" s="1">
        <v>4.5305000000000001E-5</v>
      </c>
      <c r="AG1578" s="1">
        <v>2.5534E-6</v>
      </c>
      <c r="AH1578" s="1">
        <v>4.2750999999999998E-5</v>
      </c>
      <c r="AI1578">
        <v>8</v>
      </c>
      <c r="AJ1578">
        <v>0</v>
      </c>
      <c r="AK1578">
        <v>3</v>
      </c>
      <c r="AL1578">
        <v>0</v>
      </c>
      <c r="AM1578">
        <v>1</v>
      </c>
      <c r="AN1578">
        <v>1</v>
      </c>
      <c r="AO1578">
        <v>0.41877999999999999</v>
      </c>
      <c r="AP1578">
        <v>0</v>
      </c>
      <c r="AQ1578">
        <v>1</v>
      </c>
      <c r="AR1578" t="s">
        <v>94</v>
      </c>
      <c r="AS1578" t="s">
        <v>95</v>
      </c>
      <c r="AT1578" t="s">
        <v>95</v>
      </c>
      <c r="AU1578" t="s">
        <v>94</v>
      </c>
      <c r="AV1578" t="s">
        <v>94</v>
      </c>
      <c r="AW1578" t="s">
        <v>94</v>
      </c>
      <c r="AX1578" t="s">
        <v>94</v>
      </c>
      <c r="AY1578" t="s">
        <v>94</v>
      </c>
      <c r="AZ1578" t="s">
        <v>94</v>
      </c>
      <c r="BA1578" t="s">
        <v>94</v>
      </c>
      <c r="BB1578" t="s">
        <v>94</v>
      </c>
      <c r="BC1578" t="s">
        <v>94</v>
      </c>
      <c r="BD1578" t="s">
        <v>94</v>
      </c>
      <c r="BH1578" t="s">
        <v>341</v>
      </c>
      <c r="BI1578">
        <v>1</v>
      </c>
      <c r="BJ1578" t="s">
        <v>97</v>
      </c>
      <c r="BK1578" t="s">
        <v>138</v>
      </c>
      <c r="BL1578">
        <v>0</v>
      </c>
      <c r="BM1578">
        <v>0</v>
      </c>
      <c r="BN1578">
        <v>0</v>
      </c>
      <c r="BO1578">
        <v>0</v>
      </c>
      <c r="BP1578">
        <v>0</v>
      </c>
      <c r="BQ1578">
        <v>0</v>
      </c>
      <c r="BY1578">
        <v>1718</v>
      </c>
      <c r="CG1578" s="4">
        <v>0</v>
      </c>
      <c r="CH1578" s="4">
        <v>0</v>
      </c>
      <c r="CI1578" s="5">
        <v>0</v>
      </c>
      <c r="CJ1578" s="5">
        <v>0</v>
      </c>
      <c r="CK1578" s="5">
        <v>0</v>
      </c>
      <c r="CL1578" s="5">
        <v>0</v>
      </c>
    </row>
    <row r="1579" spans="1:91" hidden="1" x14ac:dyDescent="0.2">
      <c r="A1579" t="s">
        <v>2476</v>
      </c>
      <c r="B1579" t="s">
        <v>2275</v>
      </c>
      <c r="C1579" t="s">
        <v>153</v>
      </c>
      <c r="D1579">
        <v>3.5</v>
      </c>
      <c r="E1579" t="s">
        <v>317</v>
      </c>
      <c r="F1579" t="s">
        <v>366</v>
      </c>
      <c r="G1579" t="s">
        <v>351</v>
      </c>
      <c r="H1579" t="s">
        <v>2278</v>
      </c>
      <c r="I1579">
        <v>0.57369000000000003</v>
      </c>
      <c r="J1579">
        <v>0.248</v>
      </c>
      <c r="K1579">
        <v>0.183</v>
      </c>
      <c r="L1579">
        <v>2020.3</v>
      </c>
      <c r="M1579">
        <v>7.6599000000000004</v>
      </c>
      <c r="N1579">
        <v>16.661999999999999</v>
      </c>
      <c r="O1579">
        <v>2.1913999999999998</v>
      </c>
      <c r="P1579">
        <v>2015.7</v>
      </c>
      <c r="Q1579">
        <v>-364.8</v>
      </c>
      <c r="R1579">
        <v>0.99568000000000001</v>
      </c>
      <c r="S1579">
        <v>0.99536000000000002</v>
      </c>
      <c r="T1579">
        <v>0.25080000000000002</v>
      </c>
      <c r="U1579">
        <v>0.11586</v>
      </c>
      <c r="V1579">
        <v>0.96418999999999999</v>
      </c>
      <c r="W1579">
        <v>0.96248</v>
      </c>
      <c r="X1579">
        <v>0.72199000000000002</v>
      </c>
      <c r="Y1579">
        <v>0.41843999999999998</v>
      </c>
      <c r="Z1579">
        <v>0.38808999999999999</v>
      </c>
      <c r="AA1579">
        <v>0.35894999999999999</v>
      </c>
      <c r="AB1579">
        <v>2.9843000000000002</v>
      </c>
      <c r="AC1579">
        <v>2.2553000000000001</v>
      </c>
      <c r="AD1579">
        <v>45</v>
      </c>
      <c r="AE1579">
        <v>9</v>
      </c>
      <c r="AF1579">
        <v>0.90024000000000004</v>
      </c>
      <c r="AG1579">
        <v>6.0016E-2</v>
      </c>
      <c r="AH1579">
        <v>0.84021999999999997</v>
      </c>
      <c r="AI1579">
        <v>9</v>
      </c>
      <c r="AJ1579">
        <v>0</v>
      </c>
      <c r="AK1579">
        <v>8</v>
      </c>
      <c r="AL1579">
        <v>0</v>
      </c>
      <c r="AM1579">
        <v>0</v>
      </c>
      <c r="AN1579">
        <v>0</v>
      </c>
      <c r="AO1579">
        <v>0.83442000000000005</v>
      </c>
      <c r="AP1579">
        <v>0</v>
      </c>
      <c r="AQ1579">
        <v>1</v>
      </c>
      <c r="AR1579" t="s">
        <v>95</v>
      </c>
      <c r="AS1579" t="s">
        <v>95</v>
      </c>
      <c r="AT1579" t="s">
        <v>95</v>
      </c>
      <c r="AU1579" t="s">
        <v>95</v>
      </c>
      <c r="AV1579" t="s">
        <v>95</v>
      </c>
      <c r="AW1579" t="s">
        <v>95</v>
      </c>
      <c r="AX1579" t="s">
        <v>95</v>
      </c>
      <c r="AY1579" t="s">
        <v>95</v>
      </c>
      <c r="AZ1579" t="s">
        <v>95</v>
      </c>
      <c r="BA1579" t="s">
        <v>95</v>
      </c>
      <c r="BB1579" t="s">
        <v>95</v>
      </c>
      <c r="BC1579" t="s">
        <v>95</v>
      </c>
      <c r="BD1579" t="s">
        <v>95</v>
      </c>
      <c r="BI1579">
        <v>0</v>
      </c>
      <c r="BJ1579" t="s">
        <v>137</v>
      </c>
      <c r="BK1579" t="s">
        <v>180</v>
      </c>
      <c r="BL1579">
        <v>1</v>
      </c>
      <c r="BM1579">
        <v>1</v>
      </c>
      <c r="BN1579">
        <v>0</v>
      </c>
      <c r="BO1579">
        <v>0</v>
      </c>
      <c r="BP1579">
        <v>0</v>
      </c>
      <c r="BQ1579">
        <v>0</v>
      </c>
      <c r="BY1579">
        <v>1719</v>
      </c>
      <c r="CG1579" s="4">
        <v>1</v>
      </c>
      <c r="CH1579" s="4">
        <v>1</v>
      </c>
      <c r="CI1579" s="5">
        <v>0</v>
      </c>
      <c r="CJ1579" s="5">
        <v>0</v>
      </c>
      <c r="CK1579" s="5">
        <v>0</v>
      </c>
      <c r="CL1579" s="5">
        <v>0</v>
      </c>
    </row>
    <row r="1580" spans="1:91" hidden="1" x14ac:dyDescent="0.2">
      <c r="A1580" t="s">
        <v>2477</v>
      </c>
      <c r="B1580" t="s">
        <v>2275</v>
      </c>
      <c r="C1580" t="s">
        <v>153</v>
      </c>
      <c r="D1580">
        <v>3.5</v>
      </c>
      <c r="E1580" t="s">
        <v>317</v>
      </c>
      <c r="F1580" t="s">
        <v>368</v>
      </c>
      <c r="G1580" t="s">
        <v>354</v>
      </c>
      <c r="H1580" t="s">
        <v>2278</v>
      </c>
      <c r="I1580">
        <v>1.3119000000000001</v>
      </c>
      <c r="J1580">
        <v>4.1920999999999998E-3</v>
      </c>
      <c r="K1580">
        <v>3.3524999999999999E-2</v>
      </c>
      <c r="L1580">
        <v>2016.6</v>
      </c>
      <c r="M1580">
        <v>3.3496999999999999</v>
      </c>
      <c r="N1580">
        <v>2.0461999999999998</v>
      </c>
      <c r="O1580">
        <v>1554.4</v>
      </c>
      <c r="P1580" s="1">
        <v>157520</v>
      </c>
      <c r="Q1580">
        <v>-66.804000000000002</v>
      </c>
      <c r="R1580">
        <v>0.88787000000000005</v>
      </c>
      <c r="S1580">
        <v>0.87924000000000002</v>
      </c>
      <c r="T1580">
        <v>0.23205999999999999</v>
      </c>
      <c r="U1580">
        <v>7.5631000000000004E-2</v>
      </c>
      <c r="V1580">
        <v>-0.16216</v>
      </c>
      <c r="W1580">
        <v>-0.22026999999999999</v>
      </c>
      <c r="X1580">
        <v>0.74709000000000003</v>
      </c>
      <c r="Y1580">
        <v>0.27906999999999998</v>
      </c>
      <c r="Z1580">
        <v>0.36038999999999999</v>
      </c>
      <c r="AA1580">
        <v>0.32840999999999998</v>
      </c>
      <c r="AB1580">
        <v>0.55423999999999995</v>
      </c>
      <c r="AC1580">
        <v>0.40612999999999999</v>
      </c>
      <c r="AD1580">
        <v>43</v>
      </c>
      <c r="AE1580">
        <v>7</v>
      </c>
      <c r="AF1580">
        <v>1.4661</v>
      </c>
      <c r="AG1580">
        <v>0.48870999999999998</v>
      </c>
      <c r="AH1580">
        <v>0.97743000000000002</v>
      </c>
      <c r="AI1580">
        <v>7</v>
      </c>
      <c r="AJ1580">
        <v>0</v>
      </c>
      <c r="AK1580">
        <v>6</v>
      </c>
      <c r="AL1580">
        <v>0</v>
      </c>
      <c r="AM1580">
        <v>0</v>
      </c>
      <c r="AN1580">
        <v>1</v>
      </c>
      <c r="AO1580">
        <v>0.66666999999999998</v>
      </c>
      <c r="AP1580">
        <v>0</v>
      </c>
      <c r="AQ1580">
        <v>1</v>
      </c>
      <c r="AR1580" t="s">
        <v>95</v>
      </c>
      <c r="AS1580" t="s">
        <v>95</v>
      </c>
      <c r="AT1580" t="s">
        <v>95</v>
      </c>
      <c r="AU1580" t="s">
        <v>95</v>
      </c>
      <c r="AV1580" t="s">
        <v>95</v>
      </c>
      <c r="AW1580" t="s">
        <v>95</v>
      </c>
      <c r="AX1580" t="s">
        <v>94</v>
      </c>
      <c r="AY1580" t="s">
        <v>95</v>
      </c>
      <c r="AZ1580" t="s">
        <v>95</v>
      </c>
      <c r="BA1580" t="s">
        <v>94</v>
      </c>
      <c r="BB1580" t="s">
        <v>94</v>
      </c>
      <c r="BC1580" t="s">
        <v>95</v>
      </c>
      <c r="BD1580" t="s">
        <v>95</v>
      </c>
      <c r="BH1580" t="s">
        <v>341</v>
      </c>
      <c r="BI1580">
        <v>1</v>
      </c>
      <c r="BJ1580" t="s">
        <v>97</v>
      </c>
      <c r="BK1580" t="s">
        <v>138</v>
      </c>
      <c r="BL1580">
        <v>0</v>
      </c>
      <c r="BM1580">
        <v>0</v>
      </c>
      <c r="BN1580">
        <v>0</v>
      </c>
      <c r="BO1580">
        <v>0</v>
      </c>
      <c r="BP1580">
        <v>0</v>
      </c>
      <c r="BQ1580">
        <v>0</v>
      </c>
      <c r="BY1580">
        <v>1720</v>
      </c>
      <c r="CG1580" s="4">
        <v>0</v>
      </c>
      <c r="CH1580" s="4">
        <v>0</v>
      </c>
      <c r="CI1580" s="5">
        <v>0</v>
      </c>
      <c r="CJ1580" s="5">
        <v>0</v>
      </c>
      <c r="CK1580" s="5">
        <v>0</v>
      </c>
      <c r="CL1580" s="5">
        <v>0</v>
      </c>
    </row>
    <row r="1581" spans="1:91" hidden="1" x14ac:dyDescent="0.2">
      <c r="A1581" t="s">
        <v>2478</v>
      </c>
      <c r="B1581" t="s">
        <v>2275</v>
      </c>
      <c r="C1581" t="s">
        <v>230</v>
      </c>
      <c r="D1581">
        <v>1.1000000000000001</v>
      </c>
      <c r="E1581" t="s">
        <v>90</v>
      </c>
      <c r="F1581" t="s">
        <v>2276</v>
      </c>
      <c r="G1581" t="s">
        <v>2277</v>
      </c>
      <c r="H1581" t="s">
        <v>2278</v>
      </c>
      <c r="I1581">
        <v>9.9700999999999998E-2</v>
      </c>
      <c r="J1581">
        <v>1.3676000000000001E-3</v>
      </c>
      <c r="K1581">
        <v>3.9119000000000003E-3</v>
      </c>
      <c r="L1581">
        <v>2131.4</v>
      </c>
      <c r="M1581">
        <v>44.076000000000001</v>
      </c>
      <c r="N1581">
        <v>9828.5</v>
      </c>
      <c r="O1581">
        <v>1555.1</v>
      </c>
      <c r="P1581" s="1">
        <v>157470</v>
      </c>
      <c r="Q1581">
        <v>-7.7839</v>
      </c>
      <c r="R1581">
        <v>0.45522000000000001</v>
      </c>
      <c r="S1581">
        <v>0.38712000000000002</v>
      </c>
      <c r="T1581">
        <v>5.0423999999999997E-2</v>
      </c>
      <c r="U1581">
        <v>3.4680999999999997E-2</v>
      </c>
      <c r="V1581">
        <v>-1.2000999999999999</v>
      </c>
      <c r="W1581">
        <v>-1.3761000000000001</v>
      </c>
      <c r="X1581">
        <v>0.10133</v>
      </c>
      <c r="Y1581">
        <v>7.4839000000000003E-2</v>
      </c>
      <c r="Z1581">
        <v>0.29344999999999999</v>
      </c>
      <c r="AA1581">
        <v>0.23691999999999999</v>
      </c>
      <c r="AB1581">
        <v>5.7424000000000003E-2</v>
      </c>
      <c r="AC1581">
        <v>3.7884000000000001E-2</v>
      </c>
      <c r="AD1581">
        <v>28</v>
      </c>
      <c r="AE1581">
        <v>28</v>
      </c>
      <c r="AF1581" s="1">
        <v>3.5611000000000002E-5</v>
      </c>
      <c r="AG1581" s="1">
        <v>7.1221E-7</v>
      </c>
      <c r="AH1581" s="1">
        <v>3.4897999999999997E-5</v>
      </c>
      <c r="AI1581">
        <v>44</v>
      </c>
      <c r="AJ1581">
        <v>3</v>
      </c>
      <c r="AK1581">
        <v>27</v>
      </c>
      <c r="AL1581">
        <v>0</v>
      </c>
      <c r="AM1581">
        <v>0</v>
      </c>
      <c r="AN1581">
        <v>1</v>
      </c>
      <c r="AO1581">
        <v>0.73107999999999995</v>
      </c>
      <c r="AP1581">
        <v>1</v>
      </c>
      <c r="AQ1581">
        <v>1</v>
      </c>
      <c r="AR1581" t="s">
        <v>94</v>
      </c>
      <c r="AS1581" t="s">
        <v>95</v>
      </c>
      <c r="AT1581" t="s">
        <v>95</v>
      </c>
      <c r="AU1581" t="s">
        <v>94</v>
      </c>
      <c r="AV1581" t="s">
        <v>95</v>
      </c>
      <c r="AW1581" t="s">
        <v>94</v>
      </c>
      <c r="AX1581" t="s">
        <v>95</v>
      </c>
      <c r="AY1581" t="s">
        <v>94</v>
      </c>
      <c r="AZ1581" t="s">
        <v>94</v>
      </c>
      <c r="BA1581" t="s">
        <v>94</v>
      </c>
      <c r="BB1581" t="s">
        <v>94</v>
      </c>
      <c r="BC1581" t="s">
        <v>94</v>
      </c>
      <c r="BD1581" t="s">
        <v>94</v>
      </c>
      <c r="BH1581" t="s">
        <v>2479</v>
      </c>
      <c r="BI1581">
        <v>0</v>
      </c>
      <c r="BJ1581" t="s">
        <v>133</v>
      </c>
      <c r="BK1581" t="s">
        <v>501</v>
      </c>
      <c r="BL1581">
        <v>0</v>
      </c>
      <c r="BM1581">
        <v>1</v>
      </c>
      <c r="BN1581">
        <v>0</v>
      </c>
      <c r="BO1581">
        <v>0</v>
      </c>
      <c r="BP1581">
        <v>0</v>
      </c>
      <c r="BQ1581">
        <v>0</v>
      </c>
      <c r="BY1581">
        <v>1721</v>
      </c>
      <c r="CG1581" s="4">
        <v>0</v>
      </c>
      <c r="CH1581" s="4">
        <v>1</v>
      </c>
      <c r="CI1581" s="5">
        <v>0</v>
      </c>
      <c r="CJ1581" s="5">
        <v>0</v>
      </c>
      <c r="CK1581" s="5">
        <v>0</v>
      </c>
      <c r="CL1581" s="5">
        <v>0</v>
      </c>
    </row>
    <row r="1582" spans="1:91" hidden="1" x14ac:dyDescent="0.2">
      <c r="A1582" t="s">
        <v>2480</v>
      </c>
      <c r="B1582" t="s">
        <v>2275</v>
      </c>
      <c r="C1582" t="s">
        <v>230</v>
      </c>
      <c r="D1582">
        <v>1.1000000000000001</v>
      </c>
      <c r="E1582" t="s">
        <v>90</v>
      </c>
      <c r="F1582" t="s">
        <v>2280</v>
      </c>
      <c r="G1582" t="s">
        <v>2281</v>
      </c>
      <c r="H1582" t="s">
        <v>2278</v>
      </c>
      <c r="I1582">
        <v>0.29096</v>
      </c>
      <c r="J1582">
        <v>1.0873000000000001E-2</v>
      </c>
      <c r="K1582">
        <v>6.3690999999999997E-4</v>
      </c>
      <c r="L1582">
        <v>1986.6</v>
      </c>
      <c r="M1582">
        <v>15.103</v>
      </c>
      <c r="N1582">
        <v>5.1796000000000002E-2</v>
      </c>
      <c r="O1582" s="1">
        <v>4.1631000000000002E-5</v>
      </c>
      <c r="P1582">
        <v>1355.9</v>
      </c>
      <c r="Q1582">
        <v>-1.2285999999999999</v>
      </c>
      <c r="R1582">
        <v>0.72172000000000003</v>
      </c>
      <c r="S1582">
        <v>0.67998000000000003</v>
      </c>
      <c r="T1582">
        <v>5.5260999999999999E-3</v>
      </c>
      <c r="U1582">
        <v>4.4232999999999998E-3</v>
      </c>
      <c r="V1582">
        <v>0.2203</v>
      </c>
      <c r="W1582">
        <v>0.14605000000000001</v>
      </c>
      <c r="X1582">
        <v>9.2499999999999995E-3</v>
      </c>
      <c r="Y1582">
        <v>7.4777999999999997E-3</v>
      </c>
      <c r="Z1582">
        <v>0.27159</v>
      </c>
      <c r="AA1582">
        <v>0.20222000000000001</v>
      </c>
      <c r="AB1582">
        <v>8.9405999999999999E-3</v>
      </c>
      <c r="AC1582">
        <v>7.7057000000000002E-3</v>
      </c>
      <c r="AD1582">
        <v>24</v>
      </c>
      <c r="AE1582">
        <v>24</v>
      </c>
      <c r="AF1582">
        <v>1.2162999999999999</v>
      </c>
      <c r="AG1582">
        <v>0.13514999999999999</v>
      </c>
      <c r="AH1582">
        <v>1.0811999999999999</v>
      </c>
      <c r="AI1582">
        <v>40</v>
      </c>
      <c r="AJ1582">
        <v>10</v>
      </c>
      <c r="AK1582">
        <v>23</v>
      </c>
      <c r="AL1582">
        <v>1</v>
      </c>
      <c r="AM1582">
        <v>0</v>
      </c>
      <c r="AN1582">
        <v>1</v>
      </c>
      <c r="AO1582">
        <v>0.95574999999999999</v>
      </c>
      <c r="AP1582">
        <v>1</v>
      </c>
      <c r="AQ1582">
        <v>1</v>
      </c>
      <c r="AR1582" t="s">
        <v>95</v>
      </c>
      <c r="AS1582" t="s">
        <v>95</v>
      </c>
      <c r="AT1582" t="s">
        <v>95</v>
      </c>
      <c r="AU1582" t="s">
        <v>95</v>
      </c>
      <c r="AV1582" t="s">
        <v>95</v>
      </c>
      <c r="AW1582" t="s">
        <v>95</v>
      </c>
      <c r="AX1582" t="s">
        <v>95</v>
      </c>
      <c r="AY1582" t="s">
        <v>95</v>
      </c>
      <c r="AZ1582" t="s">
        <v>94</v>
      </c>
      <c r="BA1582" t="s">
        <v>95</v>
      </c>
      <c r="BB1582" t="s">
        <v>94</v>
      </c>
      <c r="BC1582" t="s">
        <v>95</v>
      </c>
      <c r="BD1582" t="s">
        <v>94</v>
      </c>
      <c r="BH1582" t="s">
        <v>2479</v>
      </c>
      <c r="BI1582">
        <v>0</v>
      </c>
      <c r="BJ1582" t="s">
        <v>108</v>
      </c>
      <c r="BK1582" t="s">
        <v>138</v>
      </c>
      <c r="BL1582">
        <v>0</v>
      </c>
      <c r="BM1582">
        <v>1</v>
      </c>
      <c r="BN1582">
        <v>0</v>
      </c>
      <c r="BO1582">
        <v>1</v>
      </c>
      <c r="BP1582">
        <v>0</v>
      </c>
      <c r="BQ1582">
        <v>0</v>
      </c>
      <c r="BY1582">
        <v>1722</v>
      </c>
      <c r="CG1582" s="4">
        <v>0</v>
      </c>
      <c r="CH1582" s="4">
        <v>1</v>
      </c>
      <c r="CI1582" s="5">
        <v>0</v>
      </c>
      <c r="CJ1582" s="5">
        <v>1</v>
      </c>
      <c r="CK1582" s="5">
        <v>0</v>
      </c>
      <c r="CL1582" s="5">
        <v>0</v>
      </c>
      <c r="CM1582" s="12" t="s">
        <v>3471</v>
      </c>
    </row>
    <row r="1583" spans="1:91" hidden="1" x14ac:dyDescent="0.2">
      <c r="A1583" t="s">
        <v>2481</v>
      </c>
      <c r="B1583" t="s">
        <v>2275</v>
      </c>
      <c r="C1583" t="s">
        <v>230</v>
      </c>
      <c r="D1583">
        <v>1.1000000000000001</v>
      </c>
      <c r="E1583" t="s">
        <v>90</v>
      </c>
      <c r="F1583" t="s">
        <v>2283</v>
      </c>
      <c r="G1583" t="s">
        <v>107</v>
      </c>
      <c r="H1583" t="s">
        <v>2278</v>
      </c>
      <c r="I1583">
        <v>0.10915</v>
      </c>
      <c r="J1583">
        <v>1.3676000000000001E-3</v>
      </c>
      <c r="K1583">
        <v>3.9119000000000003E-3</v>
      </c>
      <c r="L1583">
        <v>2036.1</v>
      </c>
      <c r="M1583">
        <v>40.259</v>
      </c>
      <c r="N1583">
        <v>1</v>
      </c>
      <c r="O1583">
        <v>1555.1</v>
      </c>
      <c r="P1583" s="1">
        <v>157470</v>
      </c>
      <c r="Q1583">
        <v>-7.7839</v>
      </c>
      <c r="R1583">
        <v>0.44358999999999998</v>
      </c>
      <c r="S1583">
        <v>0.37403999999999998</v>
      </c>
      <c r="T1583">
        <v>5.0958999999999997E-2</v>
      </c>
      <c r="U1583">
        <v>3.5361999999999998E-2</v>
      </c>
      <c r="V1583">
        <v>-1.2000999999999999</v>
      </c>
      <c r="W1583">
        <v>-1.3761000000000001</v>
      </c>
      <c r="X1583">
        <v>0.10133</v>
      </c>
      <c r="Y1583">
        <v>7.4839000000000003E-2</v>
      </c>
      <c r="Z1583">
        <v>0.29344999999999999</v>
      </c>
      <c r="AA1583">
        <v>0.23691999999999999</v>
      </c>
      <c r="AB1583">
        <v>5.7424000000000003E-2</v>
      </c>
      <c r="AC1583">
        <v>3.7884000000000001E-2</v>
      </c>
      <c r="AD1583">
        <v>28</v>
      </c>
      <c r="AE1583">
        <v>28</v>
      </c>
      <c r="AF1583">
        <v>0.35</v>
      </c>
      <c r="AG1583">
        <v>7.0000000000000001E-3</v>
      </c>
      <c r="AH1583">
        <v>0.34300000000000003</v>
      </c>
      <c r="AI1583">
        <v>44</v>
      </c>
      <c r="AJ1583">
        <v>3</v>
      </c>
      <c r="AK1583">
        <v>27</v>
      </c>
      <c r="AL1583">
        <v>0</v>
      </c>
      <c r="AM1583">
        <v>0</v>
      </c>
      <c r="AN1583">
        <v>1</v>
      </c>
      <c r="AO1583">
        <v>0.73107999999999995</v>
      </c>
      <c r="AP1583">
        <v>1</v>
      </c>
      <c r="AQ1583">
        <v>1</v>
      </c>
      <c r="AR1583" t="s">
        <v>94</v>
      </c>
      <c r="AS1583" t="s">
        <v>95</v>
      </c>
      <c r="AT1583" t="s">
        <v>95</v>
      </c>
      <c r="AU1583" t="s">
        <v>94</v>
      </c>
      <c r="AV1583" t="s">
        <v>95</v>
      </c>
      <c r="AW1583" t="s">
        <v>94</v>
      </c>
      <c r="AX1583" t="s">
        <v>95</v>
      </c>
      <c r="AY1583" t="s">
        <v>95</v>
      </c>
      <c r="AZ1583" t="s">
        <v>94</v>
      </c>
      <c r="BA1583" t="s">
        <v>94</v>
      </c>
      <c r="BB1583" t="s">
        <v>94</v>
      </c>
      <c r="BC1583" t="s">
        <v>94</v>
      </c>
      <c r="BD1583" t="s">
        <v>94</v>
      </c>
      <c r="BH1583" t="s">
        <v>2479</v>
      </c>
      <c r="BI1583">
        <v>0</v>
      </c>
      <c r="BK1583" t="s">
        <v>109</v>
      </c>
      <c r="BL1583">
        <v>0</v>
      </c>
      <c r="BM1583">
        <v>1</v>
      </c>
      <c r="BN1583">
        <v>0</v>
      </c>
      <c r="BO1583">
        <v>0</v>
      </c>
      <c r="BP1583">
        <v>0</v>
      </c>
      <c r="BQ1583">
        <v>0</v>
      </c>
      <c r="BY1583">
        <v>1723</v>
      </c>
      <c r="CG1583" s="4">
        <v>0</v>
      </c>
      <c r="CH1583" s="4">
        <v>1</v>
      </c>
      <c r="CI1583" s="5">
        <v>0</v>
      </c>
      <c r="CJ1583" s="5">
        <v>0</v>
      </c>
      <c r="CK1583" s="5">
        <v>0</v>
      </c>
      <c r="CL1583" s="5">
        <v>0</v>
      </c>
      <c r="CM1583" s="12" t="s">
        <v>3472</v>
      </c>
    </row>
    <row r="1584" spans="1:91" hidden="1" x14ac:dyDescent="0.2">
      <c r="A1584" t="s">
        <v>2482</v>
      </c>
      <c r="B1584" t="s">
        <v>2275</v>
      </c>
      <c r="C1584" t="s">
        <v>230</v>
      </c>
      <c r="D1584">
        <v>3.5</v>
      </c>
      <c r="E1584" t="s">
        <v>317</v>
      </c>
      <c r="F1584" t="s">
        <v>318</v>
      </c>
      <c r="G1584" t="s">
        <v>319</v>
      </c>
      <c r="H1584" t="s">
        <v>2278</v>
      </c>
      <c r="I1584">
        <v>0.11629</v>
      </c>
      <c r="J1584">
        <v>9.8199999999999996E-2</v>
      </c>
      <c r="K1584">
        <v>2.7565</v>
      </c>
      <c r="L1584">
        <v>2031</v>
      </c>
      <c r="M1584">
        <v>37.79</v>
      </c>
      <c r="N1584">
        <v>478.95</v>
      </c>
      <c r="O1584">
        <v>0.39848</v>
      </c>
      <c r="P1584">
        <v>1963.5</v>
      </c>
      <c r="Q1584">
        <v>-5483.5</v>
      </c>
      <c r="R1584">
        <v>0.98941000000000001</v>
      </c>
      <c r="S1584">
        <v>0.98863999999999996</v>
      </c>
      <c r="T1584">
        <v>4.1669</v>
      </c>
      <c r="U1584">
        <v>2.9649000000000001</v>
      </c>
      <c r="V1584">
        <v>0.98777000000000004</v>
      </c>
      <c r="W1584">
        <v>0.98719000000000001</v>
      </c>
      <c r="X1584">
        <v>4.4781000000000004</v>
      </c>
      <c r="Y1584">
        <v>3.1972999999999998</v>
      </c>
      <c r="Z1584">
        <v>0.78154000000000001</v>
      </c>
      <c r="AA1584">
        <v>0.77112999999999998</v>
      </c>
      <c r="AB1584">
        <v>18.927</v>
      </c>
      <c r="AC1584">
        <v>16.093</v>
      </c>
      <c r="AD1584">
        <v>45</v>
      </c>
      <c r="AE1584">
        <v>42</v>
      </c>
      <c r="AF1584">
        <v>0.28187000000000001</v>
      </c>
      <c r="AG1584">
        <v>4.1758000000000003E-3</v>
      </c>
      <c r="AH1584">
        <v>0.27768999999999999</v>
      </c>
      <c r="AI1584">
        <v>42</v>
      </c>
      <c r="AJ1584">
        <v>1</v>
      </c>
      <c r="AK1584">
        <v>41</v>
      </c>
      <c r="AL1584">
        <v>0</v>
      </c>
      <c r="AM1584">
        <v>0</v>
      </c>
      <c r="AN1584">
        <v>0</v>
      </c>
      <c r="AO1584">
        <v>0.92515999999999998</v>
      </c>
      <c r="AP1584">
        <v>0</v>
      </c>
      <c r="AQ1584">
        <v>0</v>
      </c>
      <c r="AR1584" t="s">
        <v>95</v>
      </c>
      <c r="AS1584" t="s">
        <v>95</v>
      </c>
      <c r="AT1584" t="s">
        <v>95</v>
      </c>
      <c r="AU1584" t="s">
        <v>95</v>
      </c>
      <c r="AV1584" t="s">
        <v>95</v>
      </c>
      <c r="AW1584" t="s">
        <v>95</v>
      </c>
      <c r="AX1584" t="s">
        <v>95</v>
      </c>
      <c r="AY1584" t="s">
        <v>95</v>
      </c>
      <c r="AZ1584" t="s">
        <v>95</v>
      </c>
      <c r="BA1584" t="s">
        <v>95</v>
      </c>
      <c r="BB1584" t="s">
        <v>95</v>
      </c>
      <c r="BC1584" t="s">
        <v>95</v>
      </c>
      <c r="BD1584" t="s">
        <v>95</v>
      </c>
      <c r="BI1584">
        <v>0</v>
      </c>
      <c r="BJ1584" t="s">
        <v>137</v>
      </c>
      <c r="BK1584" t="s">
        <v>133</v>
      </c>
      <c r="BL1584">
        <v>1</v>
      </c>
      <c r="BM1584">
        <v>1</v>
      </c>
      <c r="BN1584">
        <v>0</v>
      </c>
      <c r="BO1584">
        <v>0</v>
      </c>
      <c r="BP1584">
        <v>0</v>
      </c>
      <c r="BQ1584">
        <v>1</v>
      </c>
      <c r="BY1584">
        <v>1724</v>
      </c>
      <c r="CG1584" s="4">
        <v>1</v>
      </c>
      <c r="CH1584" s="4">
        <v>1</v>
      </c>
      <c r="CI1584" s="5">
        <v>0</v>
      </c>
      <c r="CJ1584" s="5">
        <v>0</v>
      </c>
      <c r="CK1584" s="5">
        <v>0</v>
      </c>
      <c r="CL1584" s="5">
        <v>1</v>
      </c>
    </row>
    <row r="1585" spans="1:90" hidden="1" x14ac:dyDescent="0.2">
      <c r="A1585" t="s">
        <v>2483</v>
      </c>
      <c r="B1585" t="s">
        <v>2275</v>
      </c>
      <c r="C1585" t="s">
        <v>230</v>
      </c>
      <c r="D1585">
        <v>3.5</v>
      </c>
      <c r="E1585" t="s">
        <v>317</v>
      </c>
      <c r="F1585" t="s">
        <v>321</v>
      </c>
      <c r="G1585" t="s">
        <v>322</v>
      </c>
      <c r="H1585" t="s">
        <v>2278</v>
      </c>
      <c r="I1585">
        <v>0.51432</v>
      </c>
      <c r="J1585">
        <v>1.9902E-2</v>
      </c>
      <c r="K1585">
        <v>0.20144999999999999</v>
      </c>
      <c r="L1585">
        <v>2011.7</v>
      </c>
      <c r="M1585">
        <v>8.5442</v>
      </c>
      <c r="N1585">
        <v>8.4969000000000001</v>
      </c>
      <c r="O1585">
        <v>1551.6</v>
      </c>
      <c r="P1585" s="1">
        <v>157810</v>
      </c>
      <c r="Q1585">
        <v>-400.3</v>
      </c>
      <c r="R1585">
        <v>0.55750999999999995</v>
      </c>
      <c r="S1585">
        <v>0.52514000000000005</v>
      </c>
      <c r="T1585">
        <v>2.5819999999999999</v>
      </c>
      <c r="U1585">
        <v>1.7021999999999999</v>
      </c>
      <c r="V1585">
        <v>-0.59735000000000005</v>
      </c>
      <c r="W1585">
        <v>-0.67340999999999995</v>
      </c>
      <c r="X1585">
        <v>4.9058000000000002</v>
      </c>
      <c r="Y1585">
        <v>3</v>
      </c>
      <c r="Z1585">
        <v>0.45429999999999998</v>
      </c>
      <c r="AA1585">
        <v>0.42831999999999998</v>
      </c>
      <c r="AB1585">
        <v>2.8673999999999999</v>
      </c>
      <c r="AC1585">
        <v>1.9518</v>
      </c>
      <c r="AD1585">
        <v>45</v>
      </c>
      <c r="AE1585">
        <v>32</v>
      </c>
      <c r="AF1585">
        <v>1.883</v>
      </c>
      <c r="AG1585">
        <v>0.11769</v>
      </c>
      <c r="AH1585">
        <v>1.7653000000000001</v>
      </c>
      <c r="AI1585">
        <v>41</v>
      </c>
      <c r="AJ1585">
        <v>3</v>
      </c>
      <c r="AK1585">
        <v>34</v>
      </c>
      <c r="AL1585">
        <v>0</v>
      </c>
      <c r="AM1585">
        <v>1</v>
      </c>
      <c r="AN1585">
        <v>1</v>
      </c>
      <c r="AO1585">
        <v>0.82918000000000003</v>
      </c>
      <c r="AP1585">
        <v>0</v>
      </c>
      <c r="AQ1585">
        <v>1</v>
      </c>
      <c r="AR1585" t="s">
        <v>94</v>
      </c>
      <c r="AS1585" t="s">
        <v>95</v>
      </c>
      <c r="AT1585" t="s">
        <v>95</v>
      </c>
      <c r="AU1585" t="s">
        <v>94</v>
      </c>
      <c r="AV1585" t="s">
        <v>94</v>
      </c>
      <c r="AW1585" t="s">
        <v>94</v>
      </c>
      <c r="AX1585" t="s">
        <v>95</v>
      </c>
      <c r="AY1585" t="s">
        <v>95</v>
      </c>
      <c r="AZ1585" t="s">
        <v>95</v>
      </c>
      <c r="BA1585" t="s">
        <v>94</v>
      </c>
      <c r="BB1585" t="s">
        <v>94</v>
      </c>
      <c r="BC1585" t="s">
        <v>94</v>
      </c>
      <c r="BD1585" t="s">
        <v>94</v>
      </c>
      <c r="BI1585">
        <v>0</v>
      </c>
      <c r="BJ1585" t="s">
        <v>132</v>
      </c>
      <c r="BK1585" t="s">
        <v>133</v>
      </c>
      <c r="BL1585">
        <v>1</v>
      </c>
      <c r="BM1585">
        <v>1</v>
      </c>
      <c r="BN1585">
        <v>0</v>
      </c>
      <c r="BO1585">
        <v>0</v>
      </c>
      <c r="BP1585">
        <v>0</v>
      </c>
      <c r="BQ1585">
        <v>0</v>
      </c>
      <c r="BY1585">
        <v>1725</v>
      </c>
      <c r="CG1585" s="4">
        <v>1</v>
      </c>
      <c r="CH1585" s="4">
        <v>1</v>
      </c>
      <c r="CI1585" s="5">
        <v>0</v>
      </c>
      <c r="CJ1585" s="5">
        <v>0</v>
      </c>
      <c r="CK1585" s="5">
        <v>0</v>
      </c>
      <c r="CL1585" s="5">
        <v>0</v>
      </c>
    </row>
    <row r="1586" spans="1:90" hidden="1" x14ac:dyDescent="0.2">
      <c r="A1586" t="s">
        <v>2484</v>
      </c>
      <c r="B1586" t="s">
        <v>2275</v>
      </c>
      <c r="C1586" t="s">
        <v>230</v>
      </c>
      <c r="D1586">
        <v>3.5</v>
      </c>
      <c r="E1586" t="s">
        <v>317</v>
      </c>
      <c r="F1586" t="s">
        <v>325</v>
      </c>
      <c r="G1586" t="s">
        <v>326</v>
      </c>
      <c r="H1586" t="s">
        <v>2278</v>
      </c>
      <c r="I1586">
        <v>0.65605999999999998</v>
      </c>
      <c r="J1586">
        <v>4.1824E-2</v>
      </c>
      <c r="K1586">
        <v>0.43057000000000001</v>
      </c>
      <c r="L1586">
        <v>2017.3</v>
      </c>
      <c r="M1586">
        <v>6.6981999999999999</v>
      </c>
      <c r="N1586">
        <v>24.346</v>
      </c>
      <c r="O1586">
        <v>1546.4</v>
      </c>
      <c r="P1586" s="1">
        <v>158320</v>
      </c>
      <c r="Q1586">
        <v>-857.77</v>
      </c>
      <c r="R1586">
        <v>0.86695</v>
      </c>
      <c r="S1586">
        <v>0.85721999999999998</v>
      </c>
      <c r="T1586">
        <v>2.9592000000000001</v>
      </c>
      <c r="U1586">
        <v>1.3043</v>
      </c>
      <c r="V1586">
        <v>-0.27085999999999999</v>
      </c>
      <c r="W1586">
        <v>-0.33138000000000001</v>
      </c>
      <c r="X1586">
        <v>9.1456999999999997</v>
      </c>
      <c r="Y1586">
        <v>4.2222</v>
      </c>
      <c r="Z1586">
        <v>0.47508</v>
      </c>
      <c r="AA1586">
        <v>0.45008999999999999</v>
      </c>
      <c r="AB1586">
        <v>5.8777999999999997</v>
      </c>
      <c r="AC1586">
        <v>4.3845999999999998</v>
      </c>
      <c r="AD1586">
        <v>45</v>
      </c>
      <c r="AE1586">
        <v>22</v>
      </c>
      <c r="AF1586">
        <v>1.3553999999999999</v>
      </c>
      <c r="AG1586">
        <v>4.1073999999999999E-2</v>
      </c>
      <c r="AH1586">
        <v>1.3144</v>
      </c>
      <c r="AI1586">
        <v>27</v>
      </c>
      <c r="AJ1586">
        <v>2</v>
      </c>
      <c r="AK1586">
        <v>26</v>
      </c>
      <c r="AL1586">
        <v>0</v>
      </c>
      <c r="AM1586">
        <v>0</v>
      </c>
      <c r="AN1586">
        <v>1</v>
      </c>
      <c r="AO1586">
        <v>0.92108999999999996</v>
      </c>
      <c r="AP1586">
        <v>0</v>
      </c>
      <c r="AQ1586">
        <v>1</v>
      </c>
      <c r="AR1586" t="s">
        <v>95</v>
      </c>
      <c r="AS1586" t="s">
        <v>95</v>
      </c>
      <c r="AT1586" t="s">
        <v>95</v>
      </c>
      <c r="AU1586" t="s">
        <v>95</v>
      </c>
      <c r="AV1586" t="s">
        <v>95</v>
      </c>
      <c r="AW1586" t="s">
        <v>95</v>
      </c>
      <c r="AX1586" t="s">
        <v>95</v>
      </c>
      <c r="AY1586" t="s">
        <v>95</v>
      </c>
      <c r="AZ1586" t="s">
        <v>95</v>
      </c>
      <c r="BA1586" t="s">
        <v>95</v>
      </c>
      <c r="BB1586" t="s">
        <v>95</v>
      </c>
      <c r="BC1586" t="s">
        <v>95</v>
      </c>
      <c r="BD1586" t="s">
        <v>95</v>
      </c>
      <c r="BI1586">
        <v>0</v>
      </c>
      <c r="BJ1586" t="s">
        <v>132</v>
      </c>
      <c r="BK1586" t="s">
        <v>133</v>
      </c>
      <c r="BL1586">
        <v>1</v>
      </c>
      <c r="BM1586">
        <v>1</v>
      </c>
      <c r="BN1586">
        <v>0</v>
      </c>
      <c r="BO1586">
        <v>0</v>
      </c>
      <c r="BP1586">
        <v>0</v>
      </c>
      <c r="BQ1586">
        <v>0</v>
      </c>
      <c r="BY1586">
        <v>1726</v>
      </c>
      <c r="CG1586" s="4">
        <v>1</v>
      </c>
      <c r="CH1586" s="4">
        <v>1</v>
      </c>
      <c r="CI1586" s="5">
        <v>0</v>
      </c>
      <c r="CJ1586" s="5">
        <v>0</v>
      </c>
      <c r="CK1586" s="5">
        <v>0</v>
      </c>
      <c r="CL1586" s="5">
        <v>0</v>
      </c>
    </row>
    <row r="1587" spans="1:90" hidden="1" x14ac:dyDescent="0.2">
      <c r="A1587" t="s">
        <v>2485</v>
      </c>
      <c r="B1587" t="s">
        <v>2275</v>
      </c>
      <c r="C1587" t="s">
        <v>230</v>
      </c>
      <c r="D1587">
        <v>3.5</v>
      </c>
      <c r="E1587" t="s">
        <v>317</v>
      </c>
      <c r="F1587" t="s">
        <v>328</v>
      </c>
      <c r="G1587" t="s">
        <v>329</v>
      </c>
      <c r="H1587" t="s">
        <v>2278</v>
      </c>
      <c r="I1587">
        <v>4.2405999999999997</v>
      </c>
      <c r="J1587">
        <v>0.15490999999999999</v>
      </c>
      <c r="K1587">
        <v>1.8920999999999999</v>
      </c>
      <c r="L1587">
        <v>2018.4</v>
      </c>
      <c r="M1587">
        <v>1.0363</v>
      </c>
      <c r="N1587">
        <v>109.16</v>
      </c>
      <c r="O1587">
        <v>0.67706</v>
      </c>
      <c r="P1587">
        <v>1990.1</v>
      </c>
      <c r="Q1587">
        <v>-3769.7</v>
      </c>
      <c r="R1587">
        <v>0.73431000000000002</v>
      </c>
      <c r="S1587">
        <v>0.71487000000000001</v>
      </c>
      <c r="T1587">
        <v>21.010999999999999</v>
      </c>
      <c r="U1587">
        <v>9.0929000000000002</v>
      </c>
      <c r="V1587">
        <v>0.63114000000000003</v>
      </c>
      <c r="W1587">
        <v>0.61358000000000001</v>
      </c>
      <c r="X1587">
        <v>24.757000000000001</v>
      </c>
      <c r="Y1587">
        <v>12.125</v>
      </c>
      <c r="Z1587">
        <v>0.36341000000000001</v>
      </c>
      <c r="AA1587">
        <v>0.33309</v>
      </c>
      <c r="AB1587">
        <v>32.524000000000001</v>
      </c>
      <c r="AC1587">
        <v>22.632000000000001</v>
      </c>
      <c r="AD1587">
        <v>45</v>
      </c>
      <c r="AE1587">
        <v>22</v>
      </c>
      <c r="AF1587">
        <v>1.6960999999999999</v>
      </c>
      <c r="AG1587">
        <v>6.8681000000000002E-3</v>
      </c>
      <c r="AH1587">
        <v>1.6892</v>
      </c>
      <c r="AI1587">
        <v>27</v>
      </c>
      <c r="AJ1587">
        <v>2</v>
      </c>
      <c r="AK1587">
        <v>12</v>
      </c>
      <c r="AL1587">
        <v>0</v>
      </c>
      <c r="AM1587">
        <v>1</v>
      </c>
      <c r="AN1587">
        <v>1</v>
      </c>
      <c r="AO1587">
        <v>0.77390000000000003</v>
      </c>
      <c r="AP1587">
        <v>0</v>
      </c>
      <c r="AQ1587">
        <v>0</v>
      </c>
      <c r="AR1587" t="s">
        <v>95</v>
      </c>
      <c r="AS1587" t="s">
        <v>95</v>
      </c>
      <c r="AT1587" t="s">
        <v>95</v>
      </c>
      <c r="AU1587" t="s">
        <v>94</v>
      </c>
      <c r="AV1587" t="s">
        <v>94</v>
      </c>
      <c r="AW1587" t="s">
        <v>94</v>
      </c>
      <c r="AX1587" t="s">
        <v>95</v>
      </c>
      <c r="AY1587" t="s">
        <v>95</v>
      </c>
      <c r="AZ1587" t="s">
        <v>95</v>
      </c>
      <c r="BA1587" t="s">
        <v>94</v>
      </c>
      <c r="BB1587" t="s">
        <v>94</v>
      </c>
      <c r="BC1587" t="s">
        <v>94</v>
      </c>
      <c r="BD1587" t="s">
        <v>94</v>
      </c>
      <c r="BI1587">
        <v>0</v>
      </c>
      <c r="BJ1587" t="s">
        <v>132</v>
      </c>
      <c r="BK1587" t="s">
        <v>133</v>
      </c>
      <c r="BL1587">
        <v>1</v>
      </c>
      <c r="BM1587">
        <v>1</v>
      </c>
      <c r="BN1587">
        <v>0</v>
      </c>
      <c r="BO1587">
        <v>0</v>
      </c>
      <c r="BP1587">
        <v>0</v>
      </c>
      <c r="BQ1587">
        <v>0</v>
      </c>
      <c r="BY1587">
        <v>1727</v>
      </c>
      <c r="CG1587" s="4">
        <v>1</v>
      </c>
      <c r="CH1587" s="4">
        <v>1</v>
      </c>
      <c r="CI1587" s="5">
        <v>0</v>
      </c>
      <c r="CJ1587" s="5">
        <v>0</v>
      </c>
      <c r="CK1587" s="5">
        <v>0</v>
      </c>
      <c r="CL1587" s="5">
        <v>0</v>
      </c>
    </row>
    <row r="1588" spans="1:90" hidden="1" x14ac:dyDescent="0.2">
      <c r="A1588" t="s">
        <v>2486</v>
      </c>
      <c r="B1588" t="s">
        <v>2275</v>
      </c>
      <c r="C1588" t="s">
        <v>230</v>
      </c>
      <c r="D1588">
        <v>3.5</v>
      </c>
      <c r="E1588" t="s">
        <v>317</v>
      </c>
      <c r="F1588" t="s">
        <v>331</v>
      </c>
      <c r="G1588" t="s">
        <v>329</v>
      </c>
      <c r="H1588" t="s">
        <v>2278</v>
      </c>
      <c r="I1588">
        <v>21.44</v>
      </c>
      <c r="J1588">
        <v>0.10659</v>
      </c>
      <c r="K1588">
        <v>8.2705000000000002</v>
      </c>
      <c r="L1588">
        <v>2018.1</v>
      </c>
      <c r="M1588">
        <v>0.20497000000000001</v>
      </c>
      <c r="N1588">
        <v>565.72</v>
      </c>
      <c r="O1588">
        <v>3.5430999999999997E-2</v>
      </c>
      <c r="P1588">
        <v>1935.4</v>
      </c>
      <c r="Q1588">
        <v>-16469</v>
      </c>
      <c r="R1588">
        <v>0.41996</v>
      </c>
      <c r="S1588">
        <v>0.37752000000000002</v>
      </c>
      <c r="T1588">
        <v>219.58</v>
      </c>
      <c r="U1588">
        <v>83.293000000000006</v>
      </c>
      <c r="V1588">
        <v>0.18783</v>
      </c>
      <c r="W1588">
        <v>0.14915999999999999</v>
      </c>
      <c r="X1588">
        <v>259.83</v>
      </c>
      <c r="Y1588">
        <v>114.61</v>
      </c>
      <c r="Z1588">
        <v>0.13879</v>
      </c>
      <c r="AA1588">
        <v>9.7781000000000007E-2</v>
      </c>
      <c r="AB1588">
        <v>267.56</v>
      </c>
      <c r="AC1588">
        <v>133.43</v>
      </c>
      <c r="AD1588">
        <v>45</v>
      </c>
      <c r="AE1588">
        <v>27</v>
      </c>
      <c r="AF1588">
        <v>2.8942999999999999</v>
      </c>
      <c r="AG1588">
        <v>6.6286999999999997E-4</v>
      </c>
      <c r="AH1588">
        <v>2.8936000000000002</v>
      </c>
      <c r="AI1588">
        <v>33</v>
      </c>
      <c r="AJ1588">
        <v>5</v>
      </c>
      <c r="AK1588">
        <v>17</v>
      </c>
      <c r="AL1588">
        <v>1</v>
      </c>
      <c r="AM1588">
        <v>1</v>
      </c>
      <c r="AN1588">
        <v>1</v>
      </c>
      <c r="AO1588">
        <v>0.50314000000000003</v>
      </c>
      <c r="AP1588">
        <v>0</v>
      </c>
      <c r="AQ1588">
        <v>0</v>
      </c>
      <c r="AR1588" t="s">
        <v>94</v>
      </c>
      <c r="AS1588" t="s">
        <v>95</v>
      </c>
      <c r="AT1588" t="s">
        <v>95</v>
      </c>
      <c r="AU1588" t="s">
        <v>94</v>
      </c>
      <c r="AV1588" t="s">
        <v>94</v>
      </c>
      <c r="AW1588" t="s">
        <v>94</v>
      </c>
      <c r="AX1588" t="s">
        <v>94</v>
      </c>
      <c r="AY1588" t="s">
        <v>95</v>
      </c>
      <c r="AZ1588" t="s">
        <v>94</v>
      </c>
      <c r="BA1588" t="s">
        <v>94</v>
      </c>
      <c r="BB1588" t="s">
        <v>94</v>
      </c>
      <c r="BC1588" t="s">
        <v>94</v>
      </c>
      <c r="BD1588" t="s">
        <v>94</v>
      </c>
      <c r="BI1588">
        <v>0</v>
      </c>
      <c r="BJ1588" t="s">
        <v>132</v>
      </c>
      <c r="BK1588" t="s">
        <v>133</v>
      </c>
      <c r="BL1588">
        <v>1</v>
      </c>
      <c r="BM1588">
        <v>1</v>
      </c>
      <c r="BN1588">
        <v>0</v>
      </c>
      <c r="BO1588">
        <v>0</v>
      </c>
      <c r="BP1588">
        <v>0</v>
      </c>
      <c r="BQ1588">
        <v>0</v>
      </c>
      <c r="BY1588">
        <v>1728</v>
      </c>
      <c r="CG1588" s="4">
        <v>1</v>
      </c>
      <c r="CH1588" s="4">
        <v>1</v>
      </c>
      <c r="CI1588" s="5">
        <v>0</v>
      </c>
      <c r="CJ1588" s="5">
        <v>0</v>
      </c>
      <c r="CK1588" s="5">
        <v>0</v>
      </c>
      <c r="CL1588" s="5">
        <v>0</v>
      </c>
    </row>
    <row r="1589" spans="1:90" hidden="1" x14ac:dyDescent="0.2">
      <c r="A1589" t="s">
        <v>2487</v>
      </c>
      <c r="B1589" t="s">
        <v>2275</v>
      </c>
      <c r="C1589" t="s">
        <v>230</v>
      </c>
      <c r="D1589">
        <v>3.5</v>
      </c>
      <c r="E1589" t="s">
        <v>317</v>
      </c>
      <c r="F1589" t="s">
        <v>333</v>
      </c>
      <c r="G1589" t="s">
        <v>326</v>
      </c>
      <c r="H1589" t="s">
        <v>2278</v>
      </c>
      <c r="I1589">
        <v>0.67689999999999995</v>
      </c>
      <c r="J1589">
        <v>0.13097</v>
      </c>
      <c r="K1589">
        <v>0.52832999999999997</v>
      </c>
      <c r="L1589">
        <v>2017</v>
      </c>
      <c r="M1589">
        <v>6.4920999999999998</v>
      </c>
      <c r="N1589">
        <v>28.786000000000001</v>
      </c>
      <c r="O1589">
        <v>8.6466999999999992</v>
      </c>
      <c r="P1589">
        <v>2013.9</v>
      </c>
      <c r="Q1589">
        <v>-1052.2</v>
      </c>
      <c r="R1589">
        <v>0.87527999999999995</v>
      </c>
      <c r="S1589">
        <v>0.86614999999999998</v>
      </c>
      <c r="T1589">
        <v>3.4116</v>
      </c>
      <c r="U1589">
        <v>1.7906</v>
      </c>
      <c r="V1589">
        <v>0.77019000000000004</v>
      </c>
      <c r="W1589">
        <v>0.75924999999999998</v>
      </c>
      <c r="X1589">
        <v>4.6307999999999998</v>
      </c>
      <c r="Y1589">
        <v>2.5186000000000002</v>
      </c>
      <c r="Z1589">
        <v>0.50451999999999997</v>
      </c>
      <c r="AA1589">
        <v>0.48092000000000001</v>
      </c>
      <c r="AB1589">
        <v>6.7998000000000003</v>
      </c>
      <c r="AC1589">
        <v>5.1794000000000002</v>
      </c>
      <c r="AD1589">
        <v>45</v>
      </c>
      <c r="AE1589">
        <v>27</v>
      </c>
      <c r="AF1589">
        <v>1.2854000000000001</v>
      </c>
      <c r="AG1589">
        <v>3.4738999999999999E-2</v>
      </c>
      <c r="AH1589">
        <v>1.2505999999999999</v>
      </c>
      <c r="AI1589">
        <v>33</v>
      </c>
      <c r="AJ1589">
        <v>2</v>
      </c>
      <c r="AK1589">
        <v>32</v>
      </c>
      <c r="AL1589">
        <v>0</v>
      </c>
      <c r="AM1589">
        <v>0</v>
      </c>
      <c r="AN1589">
        <v>1</v>
      </c>
      <c r="AO1589">
        <v>0.92688000000000004</v>
      </c>
      <c r="AP1589">
        <v>0</v>
      </c>
      <c r="AQ1589">
        <v>1</v>
      </c>
      <c r="AR1589" t="s">
        <v>95</v>
      </c>
      <c r="AS1589" t="s">
        <v>95</v>
      </c>
      <c r="AT1589" t="s">
        <v>95</v>
      </c>
      <c r="AU1589" t="s">
        <v>94</v>
      </c>
      <c r="AV1589" t="s">
        <v>94</v>
      </c>
      <c r="AW1589" t="s">
        <v>94</v>
      </c>
      <c r="AX1589" t="s">
        <v>95</v>
      </c>
      <c r="AY1589" t="s">
        <v>95</v>
      </c>
      <c r="AZ1589" t="s">
        <v>95</v>
      </c>
      <c r="BA1589" t="s">
        <v>94</v>
      </c>
      <c r="BB1589" t="s">
        <v>94</v>
      </c>
      <c r="BC1589" t="s">
        <v>94</v>
      </c>
      <c r="BD1589" t="s">
        <v>94</v>
      </c>
      <c r="BI1589">
        <v>0</v>
      </c>
      <c r="BJ1589" t="s">
        <v>132</v>
      </c>
      <c r="BK1589" t="s">
        <v>133</v>
      </c>
      <c r="BL1589">
        <v>1</v>
      </c>
      <c r="BM1589">
        <v>1</v>
      </c>
      <c r="BN1589">
        <v>0</v>
      </c>
      <c r="BO1589">
        <v>0</v>
      </c>
      <c r="BP1589">
        <v>0</v>
      </c>
      <c r="BQ1589">
        <v>0</v>
      </c>
      <c r="BY1589">
        <v>1729</v>
      </c>
      <c r="CG1589" s="4">
        <v>1</v>
      </c>
      <c r="CH1589" s="4">
        <v>1</v>
      </c>
      <c r="CI1589" s="5">
        <v>0</v>
      </c>
      <c r="CJ1589" s="5">
        <v>0</v>
      </c>
      <c r="CK1589" s="5">
        <v>0</v>
      </c>
      <c r="CL1589" s="5">
        <v>0</v>
      </c>
    </row>
    <row r="1590" spans="1:90" hidden="1" x14ac:dyDescent="0.2">
      <c r="A1590" t="s">
        <v>2488</v>
      </c>
      <c r="B1590" t="s">
        <v>2275</v>
      </c>
      <c r="C1590" t="s">
        <v>230</v>
      </c>
      <c r="D1590">
        <v>3.5</v>
      </c>
      <c r="E1590" t="s">
        <v>317</v>
      </c>
      <c r="F1590" t="s">
        <v>335</v>
      </c>
      <c r="G1590" t="s">
        <v>336</v>
      </c>
      <c r="H1590" t="s">
        <v>2278</v>
      </c>
      <c r="I1590">
        <v>0.11703</v>
      </c>
      <c r="J1590">
        <v>0.10750999999999999</v>
      </c>
      <c r="K1590">
        <v>28.643999999999998</v>
      </c>
      <c r="L1590">
        <v>2037.5</v>
      </c>
      <c r="M1590">
        <v>37.548999999999999</v>
      </c>
      <c r="N1590">
        <v>9207.7999999999993</v>
      </c>
      <c r="O1590">
        <v>9.8621999999999989E-4</v>
      </c>
      <c r="P1590">
        <v>1891</v>
      </c>
      <c r="Q1590">
        <v>-57004</v>
      </c>
      <c r="R1590">
        <v>0.99885999999999997</v>
      </c>
      <c r="S1590">
        <v>0.99877000000000005</v>
      </c>
      <c r="T1590">
        <v>14.361000000000001</v>
      </c>
      <c r="U1590">
        <v>13.227</v>
      </c>
      <c r="V1590">
        <v>0.99844999999999995</v>
      </c>
      <c r="W1590">
        <v>0.99838000000000005</v>
      </c>
      <c r="X1590">
        <v>16.710999999999999</v>
      </c>
      <c r="Y1590">
        <v>14.513999999999999</v>
      </c>
      <c r="Z1590">
        <v>0.76658000000000004</v>
      </c>
      <c r="AA1590">
        <v>0.75546999999999997</v>
      </c>
      <c r="AB1590">
        <v>205.27</v>
      </c>
      <c r="AC1590">
        <v>170.02</v>
      </c>
      <c r="AD1590">
        <v>45</v>
      </c>
      <c r="AE1590">
        <v>42</v>
      </c>
      <c r="AF1590">
        <v>0.17116000000000001</v>
      </c>
      <c r="AG1590">
        <v>2.1720999999999999E-4</v>
      </c>
      <c r="AH1590">
        <v>0.17094000000000001</v>
      </c>
      <c r="AI1590">
        <v>42</v>
      </c>
      <c r="AJ1590">
        <v>0</v>
      </c>
      <c r="AK1590">
        <v>41</v>
      </c>
      <c r="AL1590">
        <v>0</v>
      </c>
      <c r="AM1590">
        <v>0</v>
      </c>
      <c r="AN1590">
        <v>0</v>
      </c>
      <c r="AO1590">
        <v>0.90208999999999995</v>
      </c>
      <c r="AP1590">
        <v>0</v>
      </c>
      <c r="AQ1590">
        <v>0</v>
      </c>
      <c r="AR1590" t="s">
        <v>95</v>
      </c>
      <c r="AS1590" t="s">
        <v>95</v>
      </c>
      <c r="AT1590" t="s">
        <v>95</v>
      </c>
      <c r="AU1590" t="s">
        <v>95</v>
      </c>
      <c r="AV1590" t="s">
        <v>95</v>
      </c>
      <c r="AW1590" t="s">
        <v>95</v>
      </c>
      <c r="AX1590" t="s">
        <v>95</v>
      </c>
      <c r="AY1590" t="s">
        <v>94</v>
      </c>
      <c r="AZ1590" t="s">
        <v>95</v>
      </c>
      <c r="BA1590" t="s">
        <v>94</v>
      </c>
      <c r="BB1590" t="s">
        <v>95</v>
      </c>
      <c r="BC1590" t="s">
        <v>94</v>
      </c>
      <c r="BD1590" t="s">
        <v>95</v>
      </c>
      <c r="BH1590" t="s">
        <v>389</v>
      </c>
      <c r="BI1590">
        <v>1</v>
      </c>
      <c r="BJ1590" t="s">
        <v>97</v>
      </c>
      <c r="BK1590" t="s">
        <v>337</v>
      </c>
      <c r="BL1590">
        <v>0</v>
      </c>
      <c r="BM1590">
        <v>0</v>
      </c>
      <c r="BN1590">
        <v>0</v>
      </c>
      <c r="BO1590">
        <v>0</v>
      </c>
      <c r="BP1590">
        <v>0</v>
      </c>
      <c r="BQ1590">
        <v>0</v>
      </c>
      <c r="BY1590">
        <v>1730</v>
      </c>
      <c r="CG1590" s="4">
        <v>0</v>
      </c>
      <c r="CH1590" s="4">
        <v>0</v>
      </c>
      <c r="CI1590" s="5">
        <v>0</v>
      </c>
      <c r="CJ1590" s="5">
        <v>0</v>
      </c>
      <c r="CK1590" s="5">
        <v>0</v>
      </c>
      <c r="CL1590" s="5">
        <v>0</v>
      </c>
    </row>
    <row r="1591" spans="1:90" hidden="1" x14ac:dyDescent="0.2">
      <c r="A1591" t="s">
        <v>2489</v>
      </c>
      <c r="B1591" t="s">
        <v>2275</v>
      </c>
      <c r="C1591" t="s">
        <v>230</v>
      </c>
      <c r="D1591">
        <v>3.5</v>
      </c>
      <c r="E1591" t="s">
        <v>317</v>
      </c>
      <c r="F1591" t="s">
        <v>339</v>
      </c>
      <c r="G1591" t="s">
        <v>340</v>
      </c>
      <c r="H1591" t="s">
        <v>2278</v>
      </c>
      <c r="I1591">
        <v>0.10485</v>
      </c>
      <c r="J1591">
        <v>0.1033</v>
      </c>
      <c r="K1591">
        <v>2.6318000000000001</v>
      </c>
      <c r="L1591">
        <v>2055.9</v>
      </c>
      <c r="M1591">
        <v>41.912999999999997</v>
      </c>
      <c r="N1591">
        <v>4639.7</v>
      </c>
      <c r="O1591">
        <v>0.42442999999999997</v>
      </c>
      <c r="P1591">
        <v>1966.6</v>
      </c>
      <c r="Q1591">
        <v>-5234.8</v>
      </c>
      <c r="R1591">
        <v>0.9919</v>
      </c>
      <c r="S1591">
        <v>0.99129</v>
      </c>
      <c r="T1591">
        <v>3.4211999999999998</v>
      </c>
      <c r="U1591">
        <v>2.6322000000000001</v>
      </c>
      <c r="V1591">
        <v>0.99189000000000005</v>
      </c>
      <c r="W1591">
        <v>0.99148999999999998</v>
      </c>
      <c r="X1591">
        <v>3.4238</v>
      </c>
      <c r="Y1591">
        <v>2.6440999999999999</v>
      </c>
      <c r="Z1591">
        <v>0.77302999999999999</v>
      </c>
      <c r="AA1591">
        <v>0.76195999999999997</v>
      </c>
      <c r="AB1591">
        <v>18.108000000000001</v>
      </c>
      <c r="AC1591">
        <v>15.106999999999999</v>
      </c>
      <c r="AD1591">
        <v>44</v>
      </c>
      <c r="AE1591">
        <v>41</v>
      </c>
      <c r="AF1591">
        <v>2.9097000000000001E-2</v>
      </c>
      <c r="AG1591">
        <v>4.3105999999999998E-4</v>
      </c>
      <c r="AH1591">
        <v>2.8666000000000001E-2</v>
      </c>
      <c r="AI1591">
        <v>41</v>
      </c>
      <c r="AJ1591">
        <v>0</v>
      </c>
      <c r="AK1591">
        <v>40</v>
      </c>
      <c r="AL1591">
        <v>0</v>
      </c>
      <c r="AM1591">
        <v>0</v>
      </c>
      <c r="AN1591">
        <v>0</v>
      </c>
      <c r="AO1591">
        <v>0.91283999999999998</v>
      </c>
      <c r="AP1591">
        <v>0</v>
      </c>
      <c r="AQ1591">
        <v>0</v>
      </c>
      <c r="AR1591" t="s">
        <v>95</v>
      </c>
      <c r="AS1591" t="s">
        <v>95</v>
      </c>
      <c r="AT1591" t="s">
        <v>95</v>
      </c>
      <c r="AU1591" t="s">
        <v>95</v>
      </c>
      <c r="AV1591" t="s">
        <v>95</v>
      </c>
      <c r="AW1591" t="s">
        <v>95</v>
      </c>
      <c r="AX1591" t="s">
        <v>95</v>
      </c>
      <c r="AY1591" t="s">
        <v>94</v>
      </c>
      <c r="AZ1591" t="s">
        <v>95</v>
      </c>
      <c r="BA1591" t="s">
        <v>94</v>
      </c>
      <c r="BB1591" t="s">
        <v>95</v>
      </c>
      <c r="BC1591" t="s">
        <v>95</v>
      </c>
      <c r="BD1591" t="s">
        <v>95</v>
      </c>
      <c r="BH1591" t="s">
        <v>341</v>
      </c>
      <c r="BI1591">
        <v>1</v>
      </c>
      <c r="BJ1591" t="s">
        <v>97</v>
      </c>
      <c r="BK1591" t="s">
        <v>138</v>
      </c>
      <c r="BL1591">
        <v>0</v>
      </c>
      <c r="BM1591">
        <v>0</v>
      </c>
      <c r="BN1591">
        <v>0</v>
      </c>
      <c r="BO1591">
        <v>0</v>
      </c>
      <c r="BP1591">
        <v>0</v>
      </c>
      <c r="BQ1591">
        <v>0</v>
      </c>
      <c r="BY1591">
        <v>1731</v>
      </c>
      <c r="CG1591" s="4">
        <v>0</v>
      </c>
      <c r="CH1591" s="4">
        <v>0</v>
      </c>
      <c r="CI1591" s="5">
        <v>0</v>
      </c>
      <c r="CJ1591" s="5">
        <v>0</v>
      </c>
      <c r="CK1591" s="5">
        <v>0</v>
      </c>
      <c r="CL1591" s="5">
        <v>0</v>
      </c>
    </row>
    <row r="1592" spans="1:90" hidden="1" x14ac:dyDescent="0.2">
      <c r="A1592" t="s">
        <v>2490</v>
      </c>
      <c r="B1592" t="s">
        <v>2275</v>
      </c>
      <c r="C1592" t="s">
        <v>230</v>
      </c>
      <c r="D1592">
        <v>3.5</v>
      </c>
      <c r="E1592" t="s">
        <v>317</v>
      </c>
      <c r="F1592" t="s">
        <v>343</v>
      </c>
      <c r="G1592" t="s">
        <v>344</v>
      </c>
      <c r="H1592" t="s">
        <v>2278</v>
      </c>
      <c r="I1592">
        <v>0.11629</v>
      </c>
      <c r="J1592">
        <v>9.8199999999999996E-2</v>
      </c>
      <c r="K1592">
        <v>2.7565</v>
      </c>
      <c r="L1592">
        <v>2031</v>
      </c>
      <c r="M1592">
        <v>37.79</v>
      </c>
      <c r="N1592">
        <v>478.95</v>
      </c>
      <c r="O1592">
        <v>0.39848</v>
      </c>
      <c r="P1592">
        <v>1963.5</v>
      </c>
      <c r="Q1592">
        <v>-5483.5</v>
      </c>
      <c r="R1592">
        <v>0.98941000000000001</v>
      </c>
      <c r="S1592">
        <v>0.98863999999999996</v>
      </c>
      <c r="T1592">
        <v>4.1669</v>
      </c>
      <c r="U1592">
        <v>2.9649000000000001</v>
      </c>
      <c r="V1592">
        <v>0.98777000000000004</v>
      </c>
      <c r="W1592">
        <v>0.98719000000000001</v>
      </c>
      <c r="X1592">
        <v>4.4781000000000004</v>
      </c>
      <c r="Y1592">
        <v>3.1972999999999998</v>
      </c>
      <c r="Z1592">
        <v>0.78154000000000001</v>
      </c>
      <c r="AA1592">
        <v>0.77112999999999998</v>
      </c>
      <c r="AB1592">
        <v>18.927</v>
      </c>
      <c r="AC1592">
        <v>16.093</v>
      </c>
      <c r="AD1592">
        <v>45</v>
      </c>
      <c r="AE1592">
        <v>42</v>
      </c>
      <c r="AF1592">
        <v>0.28187000000000001</v>
      </c>
      <c r="AG1592">
        <v>4.1758000000000003E-3</v>
      </c>
      <c r="AH1592">
        <v>0.27768999999999999</v>
      </c>
      <c r="AI1592">
        <v>42</v>
      </c>
      <c r="AJ1592">
        <v>1</v>
      </c>
      <c r="AK1592">
        <v>41</v>
      </c>
      <c r="AL1592">
        <v>0</v>
      </c>
      <c r="AM1592">
        <v>0</v>
      </c>
      <c r="AN1592">
        <v>0</v>
      </c>
      <c r="AO1592">
        <v>0.92515999999999998</v>
      </c>
      <c r="AP1592">
        <v>0</v>
      </c>
      <c r="AQ1592">
        <v>0</v>
      </c>
      <c r="AR1592" t="s">
        <v>95</v>
      </c>
      <c r="AS1592" t="s">
        <v>95</v>
      </c>
      <c r="AT1592" t="s">
        <v>95</v>
      </c>
      <c r="AU1592" t="s">
        <v>95</v>
      </c>
      <c r="AV1592" t="s">
        <v>95</v>
      </c>
      <c r="AW1592" t="s">
        <v>95</v>
      </c>
      <c r="AX1592" t="s">
        <v>95</v>
      </c>
      <c r="AY1592" t="s">
        <v>95</v>
      </c>
      <c r="AZ1592" t="s">
        <v>95</v>
      </c>
      <c r="BA1592" t="s">
        <v>95</v>
      </c>
      <c r="BB1592" t="s">
        <v>95</v>
      </c>
      <c r="BC1592" t="s">
        <v>95</v>
      </c>
      <c r="BD1592" t="s">
        <v>95</v>
      </c>
      <c r="BH1592" t="s">
        <v>345</v>
      </c>
      <c r="BI1592">
        <v>1</v>
      </c>
      <c r="BJ1592" t="s">
        <v>97</v>
      </c>
      <c r="BK1592" t="s">
        <v>180</v>
      </c>
      <c r="BL1592">
        <v>0</v>
      </c>
      <c r="BM1592">
        <v>0</v>
      </c>
      <c r="BN1592">
        <v>0</v>
      </c>
      <c r="BO1592">
        <v>0</v>
      </c>
      <c r="BP1592">
        <v>0</v>
      </c>
      <c r="BQ1592">
        <v>0</v>
      </c>
      <c r="BY1592">
        <v>1732</v>
      </c>
      <c r="CG1592" s="4">
        <v>0</v>
      </c>
      <c r="CH1592" s="4">
        <v>0</v>
      </c>
      <c r="CI1592" s="5">
        <v>0</v>
      </c>
      <c r="CJ1592" s="5">
        <v>0</v>
      </c>
      <c r="CK1592" s="5">
        <v>0</v>
      </c>
      <c r="CL1592" s="5">
        <v>0</v>
      </c>
    </row>
    <row r="1593" spans="1:90" hidden="1" x14ac:dyDescent="0.2">
      <c r="A1593" t="s">
        <v>2491</v>
      </c>
      <c r="B1593" t="s">
        <v>2275</v>
      </c>
      <c r="C1593" t="s">
        <v>230</v>
      </c>
      <c r="D1593">
        <v>3.5</v>
      </c>
      <c r="E1593" t="s">
        <v>317</v>
      </c>
      <c r="F1593" t="s">
        <v>347</v>
      </c>
      <c r="G1593" t="s">
        <v>348</v>
      </c>
      <c r="H1593" t="s">
        <v>2278</v>
      </c>
      <c r="I1593">
        <v>0.13589000000000001</v>
      </c>
      <c r="J1593">
        <v>2.2433999999999999E-2</v>
      </c>
      <c r="K1593">
        <v>0.22666</v>
      </c>
      <c r="L1593">
        <v>2096.6999999999998</v>
      </c>
      <c r="M1593">
        <v>32.338999999999999</v>
      </c>
      <c r="N1593" s="1">
        <v>445410</v>
      </c>
      <c r="O1593">
        <v>1551</v>
      </c>
      <c r="P1593" s="1">
        <v>157860</v>
      </c>
      <c r="Q1593">
        <v>-450.58</v>
      </c>
      <c r="R1593">
        <v>0.81830999999999998</v>
      </c>
      <c r="S1593">
        <v>0.80357999999999996</v>
      </c>
      <c r="T1593">
        <v>1.5412999999999999</v>
      </c>
      <c r="U1593">
        <v>1.1595</v>
      </c>
      <c r="V1593">
        <v>-0.57074999999999998</v>
      </c>
      <c r="W1593">
        <v>-0.65342</v>
      </c>
      <c r="X1593">
        <v>4.5316999999999998</v>
      </c>
      <c r="Y1593">
        <v>2.7317</v>
      </c>
      <c r="Z1593">
        <v>0.55010000000000003</v>
      </c>
      <c r="AA1593">
        <v>0.52642</v>
      </c>
      <c r="AB1593">
        <v>2.4253</v>
      </c>
      <c r="AC1593">
        <v>1.7438</v>
      </c>
      <c r="AD1593">
        <v>41</v>
      </c>
      <c r="AE1593">
        <v>29</v>
      </c>
      <c r="AF1593" s="1">
        <v>3.5921999999999999E-5</v>
      </c>
      <c r="AG1593" s="1">
        <v>2.2450999999999999E-6</v>
      </c>
      <c r="AH1593" s="1">
        <v>3.3677000000000003E-5</v>
      </c>
      <c r="AI1593">
        <v>38</v>
      </c>
      <c r="AJ1593">
        <v>0</v>
      </c>
      <c r="AK1593">
        <v>31</v>
      </c>
      <c r="AL1593">
        <v>0</v>
      </c>
      <c r="AM1593">
        <v>1</v>
      </c>
      <c r="AN1593">
        <v>1</v>
      </c>
      <c r="AO1593">
        <v>0.72921999999999998</v>
      </c>
      <c r="AP1593">
        <v>0</v>
      </c>
      <c r="AQ1593">
        <v>1</v>
      </c>
      <c r="AR1593" t="s">
        <v>95</v>
      </c>
      <c r="AS1593" t="s">
        <v>95</v>
      </c>
      <c r="AT1593" t="s">
        <v>95</v>
      </c>
      <c r="AU1593" t="s">
        <v>94</v>
      </c>
      <c r="AV1593" t="s">
        <v>94</v>
      </c>
      <c r="AW1593" t="s">
        <v>94</v>
      </c>
      <c r="AX1593" t="s">
        <v>95</v>
      </c>
      <c r="AY1593" t="s">
        <v>94</v>
      </c>
      <c r="AZ1593" t="s">
        <v>95</v>
      </c>
      <c r="BA1593" t="s">
        <v>94</v>
      </c>
      <c r="BB1593" t="s">
        <v>94</v>
      </c>
      <c r="BC1593" t="s">
        <v>94</v>
      </c>
      <c r="BD1593" t="s">
        <v>94</v>
      </c>
      <c r="BH1593" t="s">
        <v>341</v>
      </c>
      <c r="BI1593">
        <v>1</v>
      </c>
      <c r="BJ1593" t="s">
        <v>97</v>
      </c>
      <c r="BK1593" t="s">
        <v>138</v>
      </c>
      <c r="BL1593">
        <v>0</v>
      </c>
      <c r="BM1593">
        <v>0</v>
      </c>
      <c r="BN1593">
        <v>0</v>
      </c>
      <c r="BO1593">
        <v>0</v>
      </c>
      <c r="BP1593">
        <v>0</v>
      </c>
      <c r="BQ1593">
        <v>0</v>
      </c>
      <c r="BY1593">
        <v>1733</v>
      </c>
      <c r="CG1593" s="4">
        <v>0</v>
      </c>
      <c r="CH1593" s="4">
        <v>0</v>
      </c>
      <c r="CI1593" s="5">
        <v>0</v>
      </c>
      <c r="CJ1593" s="5">
        <v>0</v>
      </c>
      <c r="CK1593" s="5">
        <v>0</v>
      </c>
      <c r="CL1593" s="5">
        <v>0</v>
      </c>
    </row>
    <row r="1594" spans="1:90" hidden="1" x14ac:dyDescent="0.2">
      <c r="A1594" t="s">
        <v>2492</v>
      </c>
      <c r="B1594" t="s">
        <v>2275</v>
      </c>
      <c r="C1594" t="s">
        <v>230</v>
      </c>
      <c r="D1594">
        <v>3.5</v>
      </c>
      <c r="E1594" t="s">
        <v>317</v>
      </c>
      <c r="F1594" t="s">
        <v>350</v>
      </c>
      <c r="G1594" t="s">
        <v>351</v>
      </c>
      <c r="H1594" t="s">
        <v>2278</v>
      </c>
      <c r="I1594">
        <v>0.31701000000000001</v>
      </c>
      <c r="J1594">
        <v>0.20888999999999999</v>
      </c>
      <c r="K1594">
        <v>2.5739000000000001</v>
      </c>
      <c r="L1594">
        <v>2022.8</v>
      </c>
      <c r="M1594">
        <v>13.862</v>
      </c>
      <c r="N1594">
        <v>334.56</v>
      </c>
      <c r="O1594">
        <v>7.1459999999999996E-2</v>
      </c>
      <c r="P1594">
        <v>1985.8</v>
      </c>
      <c r="Q1594">
        <v>-5128.5</v>
      </c>
      <c r="R1594">
        <v>0.99477000000000004</v>
      </c>
      <c r="S1594">
        <v>0.99439</v>
      </c>
      <c r="T1594">
        <v>3.4518</v>
      </c>
      <c r="U1594">
        <v>2.3121</v>
      </c>
      <c r="V1594">
        <v>0.98892999999999998</v>
      </c>
      <c r="W1594">
        <v>0.98839999999999995</v>
      </c>
      <c r="X1594">
        <v>5.0213000000000001</v>
      </c>
      <c r="Y1594">
        <v>2.7835000000000001</v>
      </c>
      <c r="Z1594">
        <v>0.49056</v>
      </c>
      <c r="AA1594">
        <v>0.46629999999999999</v>
      </c>
      <c r="AB1594">
        <v>34.064999999999998</v>
      </c>
      <c r="AC1594">
        <v>25.864000000000001</v>
      </c>
      <c r="AD1594">
        <v>45</v>
      </c>
      <c r="AE1594">
        <v>27</v>
      </c>
      <c r="AF1594">
        <v>0.56789999999999996</v>
      </c>
      <c r="AG1594">
        <v>2.9889999999999999E-3</v>
      </c>
      <c r="AH1594">
        <v>0.56491999999999998</v>
      </c>
      <c r="AI1594">
        <v>27</v>
      </c>
      <c r="AJ1594">
        <v>0</v>
      </c>
      <c r="AK1594">
        <v>26</v>
      </c>
      <c r="AL1594">
        <v>0</v>
      </c>
      <c r="AM1594">
        <v>0</v>
      </c>
      <c r="AN1594">
        <v>1</v>
      </c>
      <c r="AO1594">
        <v>0.84606999999999999</v>
      </c>
      <c r="AP1594">
        <v>0</v>
      </c>
      <c r="AQ1594">
        <v>0</v>
      </c>
      <c r="AR1594" t="s">
        <v>95</v>
      </c>
      <c r="AS1594" t="s">
        <v>95</v>
      </c>
      <c r="AT1594" t="s">
        <v>95</v>
      </c>
      <c r="AU1594" t="s">
        <v>95</v>
      </c>
      <c r="AV1594" t="s">
        <v>95</v>
      </c>
      <c r="AW1594" t="s">
        <v>95</v>
      </c>
      <c r="AX1594" t="s">
        <v>95</v>
      </c>
      <c r="AY1594" t="s">
        <v>95</v>
      </c>
      <c r="AZ1594" t="s">
        <v>95</v>
      </c>
      <c r="BA1594" t="s">
        <v>95</v>
      </c>
      <c r="BB1594" t="s">
        <v>95</v>
      </c>
      <c r="BC1594" t="s">
        <v>95</v>
      </c>
      <c r="BD1594" t="s">
        <v>95</v>
      </c>
      <c r="BI1594">
        <v>0</v>
      </c>
      <c r="BJ1594" t="s">
        <v>137</v>
      </c>
      <c r="BK1594" t="s">
        <v>180</v>
      </c>
      <c r="BL1594">
        <v>1</v>
      </c>
      <c r="BM1594">
        <v>1</v>
      </c>
      <c r="BN1594">
        <v>0</v>
      </c>
      <c r="BO1594">
        <v>0</v>
      </c>
      <c r="BP1594">
        <v>0</v>
      </c>
      <c r="BQ1594">
        <v>0</v>
      </c>
      <c r="BY1594">
        <v>1734</v>
      </c>
      <c r="CG1594" s="4">
        <v>1</v>
      </c>
      <c r="CH1594" s="4">
        <v>1</v>
      </c>
      <c r="CI1594" s="5">
        <v>0</v>
      </c>
      <c r="CJ1594" s="5">
        <v>0</v>
      </c>
      <c r="CK1594" s="5">
        <v>0</v>
      </c>
      <c r="CL1594" s="5">
        <v>0</v>
      </c>
    </row>
    <row r="1595" spans="1:90" hidden="1" x14ac:dyDescent="0.2">
      <c r="A1595" t="s">
        <v>2493</v>
      </c>
      <c r="B1595" t="s">
        <v>2275</v>
      </c>
      <c r="C1595" t="s">
        <v>230</v>
      </c>
      <c r="D1595">
        <v>3.5</v>
      </c>
      <c r="E1595" t="s">
        <v>317</v>
      </c>
      <c r="F1595" t="s">
        <v>353</v>
      </c>
      <c r="G1595" t="s">
        <v>354</v>
      </c>
      <c r="H1595" t="s">
        <v>2278</v>
      </c>
      <c r="I1595">
        <v>0.31441999999999998</v>
      </c>
      <c r="J1595">
        <v>2.5093000000000001E-2</v>
      </c>
      <c r="K1595">
        <v>0.40440999999999999</v>
      </c>
      <c r="L1595">
        <v>2023.9</v>
      </c>
      <c r="M1595">
        <v>13.976000000000001</v>
      </c>
      <c r="N1595">
        <v>94.885999999999996</v>
      </c>
      <c r="O1595">
        <v>19.045000000000002</v>
      </c>
      <c r="P1595">
        <v>2870.8</v>
      </c>
      <c r="Q1595">
        <v>-805.62</v>
      </c>
      <c r="R1595">
        <v>0.98653000000000002</v>
      </c>
      <c r="S1595">
        <v>0.98550000000000004</v>
      </c>
      <c r="T1595">
        <v>0.88141000000000003</v>
      </c>
      <c r="U1595">
        <v>0.55810999999999999</v>
      </c>
      <c r="V1595">
        <v>-0.22527</v>
      </c>
      <c r="W1595">
        <v>-0.28653000000000001</v>
      </c>
      <c r="X1595">
        <v>8.4068000000000005</v>
      </c>
      <c r="Y1595">
        <v>3.6046999999999998</v>
      </c>
      <c r="Z1595">
        <v>0.43664999999999998</v>
      </c>
      <c r="AA1595">
        <v>0.40848000000000001</v>
      </c>
      <c r="AB1595">
        <v>5.7004000000000001</v>
      </c>
      <c r="AC1595">
        <v>4.0724</v>
      </c>
      <c r="AD1595">
        <v>43</v>
      </c>
      <c r="AE1595">
        <v>20</v>
      </c>
      <c r="AF1595">
        <v>0.34777999999999998</v>
      </c>
      <c r="AG1595">
        <v>1.0539E-2</v>
      </c>
      <c r="AH1595">
        <v>0.33724999999999999</v>
      </c>
      <c r="AI1595">
        <v>25</v>
      </c>
      <c r="AJ1595">
        <v>0</v>
      </c>
      <c r="AK1595">
        <v>24</v>
      </c>
      <c r="AL1595">
        <v>0</v>
      </c>
      <c r="AM1595">
        <v>0</v>
      </c>
      <c r="AN1595">
        <v>1</v>
      </c>
      <c r="AO1595">
        <v>0.78710000000000002</v>
      </c>
      <c r="AP1595">
        <v>0</v>
      </c>
      <c r="AQ1595">
        <v>1</v>
      </c>
      <c r="AR1595" t="s">
        <v>95</v>
      </c>
      <c r="AS1595" t="s">
        <v>95</v>
      </c>
      <c r="AT1595" t="s">
        <v>95</v>
      </c>
      <c r="AU1595" t="s">
        <v>95</v>
      </c>
      <c r="AV1595" t="s">
        <v>95</v>
      </c>
      <c r="AW1595" t="s">
        <v>95</v>
      </c>
      <c r="AX1595" t="s">
        <v>95</v>
      </c>
      <c r="AY1595" t="s">
        <v>95</v>
      </c>
      <c r="AZ1595" t="s">
        <v>95</v>
      </c>
      <c r="BA1595" t="s">
        <v>95</v>
      </c>
      <c r="BB1595" t="s">
        <v>95</v>
      </c>
      <c r="BC1595" t="s">
        <v>95</v>
      </c>
      <c r="BD1595" t="s">
        <v>95</v>
      </c>
      <c r="BH1595" t="s">
        <v>341</v>
      </c>
      <c r="BI1595">
        <v>1</v>
      </c>
      <c r="BJ1595" t="s">
        <v>97</v>
      </c>
      <c r="BK1595" t="s">
        <v>138</v>
      </c>
      <c r="BL1595">
        <v>0</v>
      </c>
      <c r="BM1595">
        <v>0</v>
      </c>
      <c r="BN1595">
        <v>0</v>
      </c>
      <c r="BO1595">
        <v>0</v>
      </c>
      <c r="BP1595">
        <v>0</v>
      </c>
      <c r="BQ1595">
        <v>0</v>
      </c>
      <c r="BY1595">
        <v>1735</v>
      </c>
      <c r="CG1595" s="4">
        <v>0</v>
      </c>
      <c r="CH1595" s="4">
        <v>0</v>
      </c>
      <c r="CI1595" s="5">
        <v>0</v>
      </c>
      <c r="CJ1595" s="5">
        <v>0</v>
      </c>
      <c r="CK1595" s="5">
        <v>0</v>
      </c>
      <c r="CL1595" s="5">
        <v>0</v>
      </c>
    </row>
    <row r="1596" spans="1:90" hidden="1" x14ac:dyDescent="0.2">
      <c r="A1596" t="s">
        <v>2494</v>
      </c>
      <c r="B1596" t="s">
        <v>2275</v>
      </c>
      <c r="C1596" t="s">
        <v>230</v>
      </c>
      <c r="D1596">
        <v>3.5</v>
      </c>
      <c r="E1596" t="s">
        <v>317</v>
      </c>
      <c r="F1596" t="s">
        <v>356</v>
      </c>
      <c r="G1596" t="s">
        <v>357</v>
      </c>
      <c r="H1596" t="s">
        <v>2278</v>
      </c>
      <c r="I1596">
        <v>0.29909999999999998</v>
      </c>
      <c r="J1596">
        <v>0.22470000000000001</v>
      </c>
      <c r="K1596">
        <v>10.59</v>
      </c>
      <c r="L1596">
        <v>2024.8</v>
      </c>
      <c r="M1596">
        <v>14.692</v>
      </c>
      <c r="N1596">
        <v>1984</v>
      </c>
      <c r="O1596">
        <v>9.1960999999999996E-4</v>
      </c>
      <c r="P1596">
        <v>1962.6</v>
      </c>
      <c r="Q1596">
        <v>-21100</v>
      </c>
      <c r="R1596">
        <v>0.98855000000000004</v>
      </c>
      <c r="S1596">
        <v>0.98770999999999998</v>
      </c>
      <c r="T1596">
        <v>21.408999999999999</v>
      </c>
      <c r="U1596">
        <v>13.757999999999999</v>
      </c>
      <c r="V1596">
        <v>0.98619000000000001</v>
      </c>
      <c r="W1596">
        <v>0.98553000000000002</v>
      </c>
      <c r="X1596">
        <v>23.513999999999999</v>
      </c>
      <c r="Y1596">
        <v>13.039</v>
      </c>
      <c r="Z1596">
        <v>0.47253000000000001</v>
      </c>
      <c r="AA1596">
        <v>0.44741999999999998</v>
      </c>
      <c r="AB1596">
        <v>145.31</v>
      </c>
      <c r="AC1596">
        <v>106.82</v>
      </c>
      <c r="AD1596">
        <v>45</v>
      </c>
      <c r="AE1596">
        <v>27</v>
      </c>
      <c r="AF1596">
        <v>0.41493000000000002</v>
      </c>
      <c r="AG1596">
        <v>2.5201999999999998E-3</v>
      </c>
      <c r="AH1596">
        <v>0.41241</v>
      </c>
      <c r="AI1596">
        <v>27</v>
      </c>
      <c r="AJ1596">
        <v>0</v>
      </c>
      <c r="AK1596">
        <v>26</v>
      </c>
      <c r="AL1596">
        <v>0</v>
      </c>
      <c r="AM1596">
        <v>0</v>
      </c>
      <c r="AN1596">
        <v>1</v>
      </c>
      <c r="AO1596">
        <v>0.83065</v>
      </c>
      <c r="AP1596">
        <v>0</v>
      </c>
      <c r="AQ1596">
        <v>0</v>
      </c>
      <c r="AR1596" t="s">
        <v>95</v>
      </c>
      <c r="AS1596" t="s">
        <v>95</v>
      </c>
      <c r="AT1596" t="s">
        <v>95</v>
      </c>
      <c r="AU1596" t="s">
        <v>95</v>
      </c>
      <c r="AV1596" t="s">
        <v>95</v>
      </c>
      <c r="AW1596" t="s">
        <v>95</v>
      </c>
      <c r="AX1596" t="s">
        <v>95</v>
      </c>
      <c r="AY1596" t="s">
        <v>95</v>
      </c>
      <c r="AZ1596" t="s">
        <v>95</v>
      </c>
      <c r="BA1596" t="s">
        <v>95</v>
      </c>
      <c r="BB1596" t="s">
        <v>95</v>
      </c>
      <c r="BC1596" t="s">
        <v>95</v>
      </c>
      <c r="BD1596" t="s">
        <v>95</v>
      </c>
      <c r="BI1596">
        <v>0</v>
      </c>
      <c r="BJ1596" t="s">
        <v>137</v>
      </c>
      <c r="BK1596" t="s">
        <v>180</v>
      </c>
      <c r="BL1596">
        <v>1</v>
      </c>
      <c r="BM1596">
        <v>1</v>
      </c>
      <c r="BN1596">
        <v>0</v>
      </c>
      <c r="BO1596">
        <v>0</v>
      </c>
      <c r="BP1596">
        <v>0</v>
      </c>
      <c r="BQ1596">
        <v>0</v>
      </c>
      <c r="BY1596">
        <v>1736</v>
      </c>
      <c r="CG1596" s="4">
        <v>1</v>
      </c>
      <c r="CH1596" s="4">
        <v>1</v>
      </c>
      <c r="CI1596" s="5">
        <v>0</v>
      </c>
      <c r="CJ1596" s="5">
        <v>0</v>
      </c>
      <c r="CK1596" s="5">
        <v>0</v>
      </c>
      <c r="CL1596" s="5">
        <v>0</v>
      </c>
    </row>
    <row r="1597" spans="1:90" hidden="1" x14ac:dyDescent="0.2">
      <c r="A1597" t="s">
        <v>2495</v>
      </c>
      <c r="B1597" t="s">
        <v>2275</v>
      </c>
      <c r="C1597" t="s">
        <v>230</v>
      </c>
      <c r="D1597">
        <v>3.5</v>
      </c>
      <c r="E1597" t="s">
        <v>317</v>
      </c>
      <c r="F1597" t="s">
        <v>359</v>
      </c>
      <c r="G1597" t="s">
        <v>360</v>
      </c>
      <c r="H1597" t="s">
        <v>2278</v>
      </c>
      <c r="I1597">
        <v>0.32988000000000001</v>
      </c>
      <c r="J1597">
        <v>0.32987</v>
      </c>
      <c r="K1597">
        <v>1.6809000000000001</v>
      </c>
      <c r="L1597">
        <v>2054.4</v>
      </c>
      <c r="M1597">
        <v>13.321</v>
      </c>
      <c r="N1597" s="1">
        <v>7429400</v>
      </c>
      <c r="O1597">
        <v>1.0189999999999999</v>
      </c>
      <c r="P1597">
        <v>2006.5</v>
      </c>
      <c r="Q1597">
        <v>-3348.6</v>
      </c>
      <c r="R1597">
        <v>0.88660000000000005</v>
      </c>
      <c r="S1597">
        <v>0.87787999999999999</v>
      </c>
      <c r="T1597">
        <v>12.055999999999999</v>
      </c>
      <c r="U1597">
        <v>5.8495999999999997</v>
      </c>
      <c r="V1597">
        <v>0.88660000000000005</v>
      </c>
      <c r="W1597">
        <v>0.88093999999999995</v>
      </c>
      <c r="X1597">
        <v>12.055999999999999</v>
      </c>
      <c r="Y1597">
        <v>5.8495999999999997</v>
      </c>
      <c r="Z1597">
        <v>0.33946999999999999</v>
      </c>
      <c r="AA1597">
        <v>0.30643999999999999</v>
      </c>
      <c r="AB1597">
        <v>29.097000000000001</v>
      </c>
      <c r="AC1597">
        <v>19.372</v>
      </c>
      <c r="AD1597">
        <v>43</v>
      </c>
      <c r="AE1597">
        <v>20</v>
      </c>
      <c r="AF1597" s="1">
        <v>2.4922E-5</v>
      </c>
      <c r="AG1597" s="1">
        <v>1.0092000000000001E-7</v>
      </c>
      <c r="AH1597" s="1">
        <v>2.4820999999999998E-5</v>
      </c>
      <c r="AI1597">
        <v>25</v>
      </c>
      <c r="AJ1597">
        <v>0</v>
      </c>
      <c r="AK1597">
        <v>10</v>
      </c>
      <c r="AL1597">
        <v>0</v>
      </c>
      <c r="AM1597">
        <v>1</v>
      </c>
      <c r="AN1597">
        <v>1</v>
      </c>
      <c r="AO1597">
        <v>0.56296999999999997</v>
      </c>
      <c r="AP1597">
        <v>0</v>
      </c>
      <c r="AQ1597">
        <v>0</v>
      </c>
      <c r="AR1597" t="s">
        <v>95</v>
      </c>
      <c r="AS1597" t="s">
        <v>95</v>
      </c>
      <c r="AT1597" t="s">
        <v>95</v>
      </c>
      <c r="AU1597" t="s">
        <v>94</v>
      </c>
      <c r="AV1597" t="s">
        <v>94</v>
      </c>
      <c r="AW1597" t="s">
        <v>94</v>
      </c>
      <c r="AX1597" t="s">
        <v>94</v>
      </c>
      <c r="AY1597" t="s">
        <v>94</v>
      </c>
      <c r="AZ1597" t="s">
        <v>95</v>
      </c>
      <c r="BA1597" t="s">
        <v>94</v>
      </c>
      <c r="BB1597" t="s">
        <v>94</v>
      </c>
      <c r="BC1597" t="s">
        <v>94</v>
      </c>
      <c r="BD1597" t="s">
        <v>94</v>
      </c>
      <c r="BH1597" t="s">
        <v>341</v>
      </c>
      <c r="BI1597">
        <v>1</v>
      </c>
      <c r="BJ1597" t="s">
        <v>97</v>
      </c>
      <c r="BK1597" t="s">
        <v>138</v>
      </c>
      <c r="BL1597">
        <v>0</v>
      </c>
      <c r="BM1597">
        <v>0</v>
      </c>
      <c r="BN1597">
        <v>0</v>
      </c>
      <c r="BO1597">
        <v>0</v>
      </c>
      <c r="BP1597">
        <v>0</v>
      </c>
      <c r="BQ1597">
        <v>0</v>
      </c>
      <c r="BY1597">
        <v>1737</v>
      </c>
      <c r="CG1597" s="4">
        <v>0</v>
      </c>
      <c r="CH1597" s="4">
        <v>0</v>
      </c>
      <c r="CI1597" s="5">
        <v>0</v>
      </c>
      <c r="CJ1597" s="5">
        <v>0</v>
      </c>
      <c r="CK1597" s="5">
        <v>0</v>
      </c>
      <c r="CL1597" s="5">
        <v>0</v>
      </c>
    </row>
    <row r="1598" spans="1:90" hidden="1" x14ac:dyDescent="0.2">
      <c r="A1598" t="s">
        <v>2496</v>
      </c>
      <c r="B1598" t="s">
        <v>2275</v>
      </c>
      <c r="C1598" t="s">
        <v>230</v>
      </c>
      <c r="D1598">
        <v>3.5</v>
      </c>
      <c r="E1598" t="s">
        <v>317</v>
      </c>
      <c r="F1598" t="s">
        <v>362</v>
      </c>
      <c r="G1598" t="s">
        <v>357</v>
      </c>
      <c r="H1598" t="s">
        <v>2278</v>
      </c>
      <c r="I1598">
        <v>1.1249</v>
      </c>
      <c r="J1598">
        <v>0.18309</v>
      </c>
      <c r="K1598">
        <v>61.536999999999999</v>
      </c>
      <c r="L1598">
        <v>2018.9</v>
      </c>
      <c r="M1598">
        <v>3.9064000000000001</v>
      </c>
      <c r="N1598">
        <v>3899</v>
      </c>
      <c r="O1598" s="1">
        <v>4.3918999999999997E-5</v>
      </c>
      <c r="P1598">
        <v>1923.1</v>
      </c>
      <c r="Q1598" s="1">
        <v>-122560</v>
      </c>
      <c r="R1598">
        <v>0.94630999999999998</v>
      </c>
      <c r="S1598">
        <v>0.94238</v>
      </c>
      <c r="T1598">
        <v>260.68</v>
      </c>
      <c r="U1598">
        <v>184.79</v>
      </c>
      <c r="V1598">
        <v>0.91346000000000005</v>
      </c>
      <c r="W1598">
        <v>0.90934000000000004</v>
      </c>
      <c r="X1598">
        <v>330.96</v>
      </c>
      <c r="Y1598">
        <v>195.57</v>
      </c>
      <c r="Z1598">
        <v>0.50460000000000005</v>
      </c>
      <c r="AA1598">
        <v>0.48100999999999999</v>
      </c>
      <c r="AB1598">
        <v>791.87</v>
      </c>
      <c r="AC1598">
        <v>621.86</v>
      </c>
      <c r="AD1598">
        <v>45</v>
      </c>
      <c r="AE1598">
        <v>33</v>
      </c>
      <c r="AF1598">
        <v>1.0182</v>
      </c>
      <c r="AG1598">
        <v>3.8471000000000002E-4</v>
      </c>
      <c r="AH1598">
        <v>1.0179</v>
      </c>
      <c r="AI1598">
        <v>33</v>
      </c>
      <c r="AJ1598">
        <v>0</v>
      </c>
      <c r="AK1598">
        <v>32</v>
      </c>
      <c r="AL1598">
        <v>0</v>
      </c>
      <c r="AM1598">
        <v>0</v>
      </c>
      <c r="AN1598">
        <v>1</v>
      </c>
      <c r="AO1598">
        <v>0.86775000000000002</v>
      </c>
      <c r="AP1598">
        <v>0</v>
      </c>
      <c r="AQ1598">
        <v>0</v>
      </c>
      <c r="AR1598" t="s">
        <v>95</v>
      </c>
      <c r="AS1598" t="s">
        <v>95</v>
      </c>
      <c r="AT1598" t="s">
        <v>95</v>
      </c>
      <c r="AU1598" t="s">
        <v>94</v>
      </c>
      <c r="AV1598" t="s">
        <v>95</v>
      </c>
      <c r="AW1598" t="s">
        <v>94</v>
      </c>
      <c r="AX1598" t="s">
        <v>95</v>
      </c>
      <c r="AY1598" t="s">
        <v>95</v>
      </c>
      <c r="AZ1598" t="s">
        <v>95</v>
      </c>
      <c r="BA1598" t="s">
        <v>94</v>
      </c>
      <c r="BB1598" t="s">
        <v>94</v>
      </c>
      <c r="BC1598" t="s">
        <v>94</v>
      </c>
      <c r="BD1598" t="s">
        <v>94</v>
      </c>
      <c r="BI1598">
        <v>0</v>
      </c>
      <c r="BJ1598" t="s">
        <v>137</v>
      </c>
      <c r="BK1598" t="s">
        <v>180</v>
      </c>
      <c r="BL1598">
        <v>1</v>
      </c>
      <c r="BM1598">
        <v>1</v>
      </c>
      <c r="BN1598">
        <v>0</v>
      </c>
      <c r="BO1598">
        <v>0</v>
      </c>
      <c r="BP1598">
        <v>0</v>
      </c>
      <c r="BQ1598">
        <v>0</v>
      </c>
      <c r="BY1598">
        <v>1738</v>
      </c>
      <c r="CG1598" s="4">
        <v>1</v>
      </c>
      <c r="CH1598" s="4">
        <v>1</v>
      </c>
      <c r="CI1598" s="5">
        <v>0</v>
      </c>
      <c r="CJ1598" s="5">
        <v>0</v>
      </c>
      <c r="CK1598" s="5">
        <v>0</v>
      </c>
      <c r="CL1598" s="5">
        <v>0</v>
      </c>
    </row>
    <row r="1599" spans="1:90" hidden="1" x14ac:dyDescent="0.2">
      <c r="A1599" t="s">
        <v>2497</v>
      </c>
      <c r="B1599" t="s">
        <v>2275</v>
      </c>
      <c r="C1599" t="s">
        <v>230</v>
      </c>
      <c r="D1599">
        <v>3.5</v>
      </c>
      <c r="E1599" t="s">
        <v>317</v>
      </c>
      <c r="F1599" t="s">
        <v>364</v>
      </c>
      <c r="G1599" t="s">
        <v>360</v>
      </c>
      <c r="H1599" t="s">
        <v>2278</v>
      </c>
      <c r="I1599">
        <v>3.9817999999999998</v>
      </c>
      <c r="J1599">
        <v>3.9661</v>
      </c>
      <c r="K1599">
        <v>6.5740999999999996</v>
      </c>
      <c r="L1599">
        <v>2020</v>
      </c>
      <c r="M1599">
        <v>1.1035999999999999</v>
      </c>
      <c r="N1599" s="1">
        <v>105770</v>
      </c>
      <c r="O1599" s="1">
        <v>5.5838000000000003E-29</v>
      </c>
      <c r="P1599">
        <v>2000.7</v>
      </c>
      <c r="Q1599">
        <v>-13090</v>
      </c>
      <c r="R1599">
        <v>0.98546</v>
      </c>
      <c r="S1599">
        <v>0.98424999999999996</v>
      </c>
      <c r="T1599">
        <v>30.725999999999999</v>
      </c>
      <c r="U1599">
        <v>13.62</v>
      </c>
      <c r="V1599">
        <v>0.98546</v>
      </c>
      <c r="W1599">
        <v>0.98467000000000005</v>
      </c>
      <c r="X1599">
        <v>30.725999999999999</v>
      </c>
      <c r="Y1599">
        <v>13.62</v>
      </c>
      <c r="Z1599">
        <v>8.8692999999999994E-2</v>
      </c>
      <c r="AA1599">
        <v>3.9433000000000003E-2</v>
      </c>
      <c r="AB1599">
        <v>243.25</v>
      </c>
      <c r="AC1599">
        <v>99.912000000000006</v>
      </c>
      <c r="AD1599">
        <v>40</v>
      </c>
      <c r="AE1599">
        <v>22</v>
      </c>
      <c r="AF1599">
        <v>1.5480000000000001E-2</v>
      </c>
      <c r="AG1599" s="1">
        <v>3.5453000000000002E-6</v>
      </c>
      <c r="AH1599">
        <v>1.5476E-2</v>
      </c>
      <c r="AI1599">
        <v>28</v>
      </c>
      <c r="AJ1599">
        <v>0</v>
      </c>
      <c r="AK1599">
        <v>12</v>
      </c>
      <c r="AL1599">
        <v>0</v>
      </c>
      <c r="AM1599">
        <v>1</v>
      </c>
      <c r="AN1599">
        <v>1</v>
      </c>
      <c r="AO1599">
        <v>2.5807E-2</v>
      </c>
      <c r="AP1599">
        <v>0</v>
      </c>
      <c r="AQ1599">
        <v>0</v>
      </c>
      <c r="AR1599" t="s">
        <v>95</v>
      </c>
      <c r="AS1599" t="s">
        <v>95</v>
      </c>
      <c r="AT1599" t="s">
        <v>95</v>
      </c>
      <c r="AU1599" t="s">
        <v>94</v>
      </c>
      <c r="AV1599" t="s">
        <v>94</v>
      </c>
      <c r="AW1599" t="s">
        <v>94</v>
      </c>
      <c r="AX1599" t="s">
        <v>94</v>
      </c>
      <c r="AY1599" t="s">
        <v>94</v>
      </c>
      <c r="AZ1599" t="s">
        <v>94</v>
      </c>
      <c r="BA1599" t="s">
        <v>94</v>
      </c>
      <c r="BB1599" t="s">
        <v>94</v>
      </c>
      <c r="BC1599" t="s">
        <v>94</v>
      </c>
      <c r="BD1599" t="s">
        <v>94</v>
      </c>
      <c r="BH1599" t="s">
        <v>341</v>
      </c>
      <c r="BI1599">
        <v>1</v>
      </c>
      <c r="BJ1599" t="s">
        <v>97</v>
      </c>
      <c r="BK1599" t="s">
        <v>138</v>
      </c>
      <c r="BL1599">
        <v>0</v>
      </c>
      <c r="BM1599">
        <v>0</v>
      </c>
      <c r="BN1599">
        <v>0</v>
      </c>
      <c r="BO1599">
        <v>0</v>
      </c>
      <c r="BP1599">
        <v>0</v>
      </c>
      <c r="BQ1599">
        <v>0</v>
      </c>
      <c r="BY1599">
        <v>1739</v>
      </c>
      <c r="CG1599" s="4">
        <v>0</v>
      </c>
      <c r="CH1599" s="4">
        <v>0</v>
      </c>
      <c r="CI1599" s="5">
        <v>0</v>
      </c>
      <c r="CJ1599" s="5">
        <v>0</v>
      </c>
      <c r="CK1599" s="5">
        <v>0</v>
      </c>
      <c r="CL1599" s="5">
        <v>0</v>
      </c>
    </row>
    <row r="1600" spans="1:90" hidden="1" x14ac:dyDescent="0.2">
      <c r="A1600" t="s">
        <v>2498</v>
      </c>
      <c r="B1600" t="s">
        <v>2275</v>
      </c>
      <c r="C1600" t="s">
        <v>230</v>
      </c>
      <c r="D1600">
        <v>3.5</v>
      </c>
      <c r="E1600" t="s">
        <v>317</v>
      </c>
      <c r="F1600" t="s">
        <v>366</v>
      </c>
      <c r="G1600" t="s">
        <v>351</v>
      </c>
      <c r="H1600" t="s">
        <v>2278</v>
      </c>
      <c r="I1600">
        <v>0.18959000000000001</v>
      </c>
      <c r="J1600">
        <v>0.17548</v>
      </c>
      <c r="K1600">
        <v>3.6534</v>
      </c>
      <c r="L1600">
        <v>2033.5</v>
      </c>
      <c r="M1600">
        <v>23.178999999999998</v>
      </c>
      <c r="N1600">
        <v>1872.3</v>
      </c>
      <c r="O1600">
        <v>3.4924999999999998E-2</v>
      </c>
      <c r="P1600">
        <v>1973.1</v>
      </c>
      <c r="Q1600">
        <v>-7276.4</v>
      </c>
      <c r="R1600">
        <v>0.98943999999999999</v>
      </c>
      <c r="S1600">
        <v>0.98867000000000005</v>
      </c>
      <c r="T1600">
        <v>6.4684999999999997</v>
      </c>
      <c r="U1600">
        <v>4.4775</v>
      </c>
      <c r="V1600">
        <v>0.98924999999999996</v>
      </c>
      <c r="W1600">
        <v>0.98873999999999995</v>
      </c>
      <c r="X1600">
        <v>6.5255999999999998</v>
      </c>
      <c r="Y1600">
        <v>4.4226999999999999</v>
      </c>
      <c r="Z1600">
        <v>0.56813999999999998</v>
      </c>
      <c r="AA1600">
        <v>0.54757</v>
      </c>
      <c r="AB1600">
        <v>41.366999999999997</v>
      </c>
      <c r="AC1600">
        <v>31.925000000000001</v>
      </c>
      <c r="AD1600">
        <v>45</v>
      </c>
      <c r="AE1600">
        <v>33</v>
      </c>
      <c r="AF1600">
        <v>0.13245999999999999</v>
      </c>
      <c r="AG1600">
        <v>5.3410999999999997E-4</v>
      </c>
      <c r="AH1600">
        <v>0.13192999999999999</v>
      </c>
      <c r="AI1600">
        <v>33</v>
      </c>
      <c r="AJ1600">
        <v>0</v>
      </c>
      <c r="AK1600">
        <v>32</v>
      </c>
      <c r="AL1600">
        <v>0</v>
      </c>
      <c r="AM1600">
        <v>0</v>
      </c>
      <c r="AN1600">
        <v>0</v>
      </c>
      <c r="AO1600">
        <v>0.86146999999999996</v>
      </c>
      <c r="AP1600">
        <v>0</v>
      </c>
      <c r="AQ1600">
        <v>0</v>
      </c>
      <c r="AR1600" t="s">
        <v>95</v>
      </c>
      <c r="AS1600" t="s">
        <v>95</v>
      </c>
      <c r="AT1600" t="s">
        <v>95</v>
      </c>
      <c r="AU1600" t="s">
        <v>95</v>
      </c>
      <c r="AV1600" t="s">
        <v>95</v>
      </c>
      <c r="AW1600" t="s">
        <v>95</v>
      </c>
      <c r="AX1600" t="s">
        <v>95</v>
      </c>
      <c r="AY1600" t="s">
        <v>94</v>
      </c>
      <c r="AZ1600" t="s">
        <v>95</v>
      </c>
      <c r="BA1600" t="s">
        <v>94</v>
      </c>
      <c r="BB1600" t="s">
        <v>95</v>
      </c>
      <c r="BC1600" t="s">
        <v>94</v>
      </c>
      <c r="BD1600" t="s">
        <v>95</v>
      </c>
      <c r="BI1600">
        <v>0</v>
      </c>
      <c r="BJ1600" t="s">
        <v>137</v>
      </c>
      <c r="BK1600" t="s">
        <v>180</v>
      </c>
      <c r="BL1600">
        <v>1</v>
      </c>
      <c r="BM1600">
        <v>1</v>
      </c>
      <c r="BN1600">
        <v>0</v>
      </c>
      <c r="BO1600">
        <v>0</v>
      </c>
      <c r="BP1600">
        <v>0</v>
      </c>
      <c r="BQ1600">
        <v>0</v>
      </c>
      <c r="BY1600">
        <v>1740</v>
      </c>
      <c r="CG1600" s="4">
        <v>1</v>
      </c>
      <c r="CH1600" s="4">
        <v>1</v>
      </c>
      <c r="CI1600" s="5">
        <v>0</v>
      </c>
      <c r="CJ1600" s="5">
        <v>0</v>
      </c>
      <c r="CK1600" s="5">
        <v>0</v>
      </c>
      <c r="CL1600" s="5">
        <v>0</v>
      </c>
    </row>
    <row r="1601" spans="1:90" hidden="1" x14ac:dyDescent="0.2">
      <c r="A1601" t="s">
        <v>2499</v>
      </c>
      <c r="B1601" t="s">
        <v>2275</v>
      </c>
      <c r="C1601" t="s">
        <v>230</v>
      </c>
      <c r="D1601">
        <v>3.5</v>
      </c>
      <c r="E1601" t="s">
        <v>317</v>
      </c>
      <c r="F1601" t="s">
        <v>368</v>
      </c>
      <c r="G1601" t="s">
        <v>354</v>
      </c>
      <c r="H1601" t="s">
        <v>2278</v>
      </c>
      <c r="I1601">
        <v>0.34147</v>
      </c>
      <c r="J1601">
        <v>0.22556999999999999</v>
      </c>
      <c r="K1601">
        <v>0.49834000000000001</v>
      </c>
      <c r="L1601">
        <v>2021</v>
      </c>
      <c r="M1601">
        <v>12.869</v>
      </c>
      <c r="N1601">
        <v>64.492999999999995</v>
      </c>
      <c r="O1601">
        <v>9.8166000000000003E-2</v>
      </c>
      <c r="P1601">
        <v>1995.4</v>
      </c>
      <c r="Q1601">
        <v>-992.41</v>
      </c>
      <c r="R1601">
        <v>0.97602999999999995</v>
      </c>
      <c r="S1601">
        <v>0.97419</v>
      </c>
      <c r="T1601">
        <v>1.3935999999999999</v>
      </c>
      <c r="U1601">
        <v>0.94079999999999997</v>
      </c>
      <c r="V1601">
        <v>0.97119999999999995</v>
      </c>
      <c r="W1601">
        <v>0.96975999999999996</v>
      </c>
      <c r="X1601">
        <v>1.5275000000000001</v>
      </c>
      <c r="Y1601">
        <v>0.99406000000000005</v>
      </c>
      <c r="Z1601">
        <v>0.47205999999999998</v>
      </c>
      <c r="AA1601">
        <v>0.44567000000000001</v>
      </c>
      <c r="AB1601">
        <v>6.54</v>
      </c>
      <c r="AC1601">
        <v>4.7915999999999999</v>
      </c>
      <c r="AD1601">
        <v>43</v>
      </c>
      <c r="AE1601">
        <v>25</v>
      </c>
      <c r="AF1601">
        <v>0.57371000000000005</v>
      </c>
      <c r="AG1601">
        <v>1.5506000000000001E-2</v>
      </c>
      <c r="AH1601">
        <v>0.55820000000000003</v>
      </c>
      <c r="AI1601">
        <v>31</v>
      </c>
      <c r="AJ1601">
        <v>0</v>
      </c>
      <c r="AK1601">
        <v>30</v>
      </c>
      <c r="AL1601">
        <v>0</v>
      </c>
      <c r="AM1601">
        <v>0</v>
      </c>
      <c r="AN1601">
        <v>1</v>
      </c>
      <c r="AO1601">
        <v>0.81596000000000002</v>
      </c>
      <c r="AP1601">
        <v>0</v>
      </c>
      <c r="AQ1601">
        <v>1</v>
      </c>
      <c r="AR1601" t="s">
        <v>95</v>
      </c>
      <c r="AS1601" t="s">
        <v>95</v>
      </c>
      <c r="AT1601" t="s">
        <v>95</v>
      </c>
      <c r="AU1601" t="s">
        <v>94</v>
      </c>
      <c r="AV1601" t="s">
        <v>94</v>
      </c>
      <c r="AW1601" t="s">
        <v>94</v>
      </c>
      <c r="AX1601" t="s">
        <v>95</v>
      </c>
      <c r="AY1601" t="s">
        <v>95</v>
      </c>
      <c r="AZ1601" t="s">
        <v>95</v>
      </c>
      <c r="BA1601" t="s">
        <v>94</v>
      </c>
      <c r="BB1601" t="s">
        <v>94</v>
      </c>
      <c r="BC1601" t="s">
        <v>94</v>
      </c>
      <c r="BD1601" t="s">
        <v>94</v>
      </c>
      <c r="BH1601" t="s">
        <v>341</v>
      </c>
      <c r="BI1601">
        <v>1</v>
      </c>
      <c r="BJ1601" t="s">
        <v>97</v>
      </c>
      <c r="BK1601" t="s">
        <v>138</v>
      </c>
      <c r="BL1601">
        <v>0</v>
      </c>
      <c r="BM1601">
        <v>0</v>
      </c>
      <c r="BN1601">
        <v>0</v>
      </c>
      <c r="BO1601">
        <v>0</v>
      </c>
      <c r="BP1601">
        <v>0</v>
      </c>
      <c r="BQ1601">
        <v>0</v>
      </c>
      <c r="BY1601">
        <v>1741</v>
      </c>
      <c r="CG1601" s="4">
        <v>0</v>
      </c>
      <c r="CH1601" s="4">
        <v>0</v>
      </c>
      <c r="CI1601" s="5">
        <v>0</v>
      </c>
      <c r="CJ1601" s="5">
        <v>0</v>
      </c>
      <c r="CK1601" s="5">
        <v>0</v>
      </c>
      <c r="CL1601" s="5">
        <v>0</v>
      </c>
    </row>
    <row r="1602" spans="1:90" hidden="1" x14ac:dyDescent="0.2">
      <c r="A1602" t="s">
        <v>2500</v>
      </c>
      <c r="B1602" t="s">
        <v>2275</v>
      </c>
      <c r="C1602" t="s">
        <v>230</v>
      </c>
      <c r="D1602">
        <v>4.0999999999999996</v>
      </c>
      <c r="E1602" t="s">
        <v>129</v>
      </c>
      <c r="F1602" t="s">
        <v>130</v>
      </c>
      <c r="G1602" t="s">
        <v>131</v>
      </c>
      <c r="H1602" t="s">
        <v>2278</v>
      </c>
      <c r="I1602">
        <v>0.46149000000000001</v>
      </c>
      <c r="J1602">
        <v>0.18584000000000001</v>
      </c>
      <c r="K1602">
        <v>4.4040999999999997</v>
      </c>
      <c r="L1602">
        <v>2019.5</v>
      </c>
      <c r="M1602">
        <v>9.5222999999999995</v>
      </c>
      <c r="N1602">
        <v>106.55</v>
      </c>
      <c r="O1602">
        <v>9.5621999999999999E-2</v>
      </c>
      <c r="P1602">
        <v>1986.3</v>
      </c>
      <c r="Q1602">
        <v>-8841.5</v>
      </c>
      <c r="R1602">
        <v>0.91959000000000002</v>
      </c>
      <c r="S1602">
        <v>0.90539999999999998</v>
      </c>
      <c r="T1602">
        <v>9.0226000000000006</v>
      </c>
      <c r="U1602">
        <v>7.1565000000000003</v>
      </c>
      <c r="V1602">
        <v>0.88056000000000001</v>
      </c>
      <c r="W1602">
        <v>0.86729000000000001</v>
      </c>
      <c r="X1602">
        <v>10.996</v>
      </c>
      <c r="Y1602">
        <v>8.7691999999999997</v>
      </c>
      <c r="Z1602">
        <v>0.70245999999999997</v>
      </c>
      <c r="AA1602">
        <v>0.6694</v>
      </c>
      <c r="AB1602">
        <v>17.356000000000002</v>
      </c>
      <c r="AC1602">
        <v>15.548999999999999</v>
      </c>
      <c r="AD1602">
        <v>21</v>
      </c>
      <c r="AE1602">
        <v>20</v>
      </c>
      <c r="AF1602">
        <v>0.93855</v>
      </c>
      <c r="AG1602">
        <v>2.9057000000000002E-3</v>
      </c>
      <c r="AH1602">
        <v>0.93564999999999998</v>
      </c>
      <c r="AI1602">
        <v>20</v>
      </c>
      <c r="AJ1602">
        <v>2</v>
      </c>
      <c r="AK1602">
        <v>14</v>
      </c>
      <c r="AL1602">
        <v>1</v>
      </c>
      <c r="AM1602">
        <v>1</v>
      </c>
      <c r="AN1602">
        <v>1</v>
      </c>
      <c r="AO1602">
        <v>0.86114000000000002</v>
      </c>
      <c r="AP1602">
        <v>0</v>
      </c>
      <c r="AQ1602">
        <v>1</v>
      </c>
      <c r="AR1602" t="s">
        <v>95</v>
      </c>
      <c r="AS1602" t="s">
        <v>95</v>
      </c>
      <c r="AT1602" t="s">
        <v>95</v>
      </c>
      <c r="AU1602" t="s">
        <v>94</v>
      </c>
      <c r="AV1602" t="s">
        <v>95</v>
      </c>
      <c r="AW1602" t="s">
        <v>94</v>
      </c>
      <c r="AX1602" t="s">
        <v>95</v>
      </c>
      <c r="AY1602" t="s">
        <v>95</v>
      </c>
      <c r="AZ1602" t="s">
        <v>95</v>
      </c>
      <c r="BA1602" t="s">
        <v>94</v>
      </c>
      <c r="BB1602" t="s">
        <v>94</v>
      </c>
      <c r="BC1602" t="s">
        <v>94</v>
      </c>
      <c r="BD1602" t="s">
        <v>94</v>
      </c>
      <c r="BI1602">
        <v>0</v>
      </c>
      <c r="BJ1602" t="s">
        <v>132</v>
      </c>
      <c r="BK1602" t="s">
        <v>133</v>
      </c>
      <c r="BL1602">
        <v>1</v>
      </c>
      <c r="BM1602">
        <v>1</v>
      </c>
      <c r="BN1602">
        <v>0</v>
      </c>
      <c r="BO1602">
        <v>0</v>
      </c>
      <c r="BP1602">
        <v>0</v>
      </c>
      <c r="BQ1602">
        <v>0</v>
      </c>
      <c r="BY1602">
        <v>1742</v>
      </c>
      <c r="CG1602" s="4">
        <v>1</v>
      </c>
      <c r="CH1602" s="4">
        <v>1</v>
      </c>
      <c r="CI1602" s="5">
        <v>0</v>
      </c>
      <c r="CJ1602" s="5">
        <v>0</v>
      </c>
      <c r="CK1602" s="5">
        <v>0</v>
      </c>
      <c r="CL1602" s="5">
        <v>0</v>
      </c>
    </row>
    <row r="1603" spans="1:90" hidden="1" x14ac:dyDescent="0.2">
      <c r="A1603" t="s">
        <v>2501</v>
      </c>
      <c r="B1603" t="s">
        <v>2275</v>
      </c>
      <c r="C1603" t="s">
        <v>230</v>
      </c>
      <c r="D1603">
        <v>4.0999999999999996</v>
      </c>
      <c r="E1603" t="s">
        <v>129</v>
      </c>
      <c r="F1603" t="s">
        <v>135</v>
      </c>
      <c r="G1603" t="s">
        <v>136</v>
      </c>
      <c r="H1603" t="s">
        <v>2278</v>
      </c>
      <c r="I1603">
        <v>0.27091999999999999</v>
      </c>
      <c r="J1603">
        <v>0.27091999999999999</v>
      </c>
      <c r="K1603">
        <v>3.7505000000000002</v>
      </c>
      <c r="L1603">
        <v>2060.6999999999998</v>
      </c>
      <c r="M1603">
        <v>16.22</v>
      </c>
      <c r="N1603" s="1">
        <v>3401300</v>
      </c>
      <c r="O1603">
        <v>8.4301000000000001E-2</v>
      </c>
      <c r="P1603">
        <v>1996.1</v>
      </c>
      <c r="Q1603">
        <v>-7527.6</v>
      </c>
      <c r="R1603">
        <v>0.91242000000000001</v>
      </c>
      <c r="S1603">
        <v>0.89490000000000003</v>
      </c>
      <c r="T1603">
        <v>7.8173000000000004</v>
      </c>
      <c r="U1603">
        <v>6.7619999999999996</v>
      </c>
      <c r="V1603">
        <v>0.91242000000000001</v>
      </c>
      <c r="W1603">
        <v>0.90146999999999999</v>
      </c>
      <c r="X1603">
        <v>7.8173000000000004</v>
      </c>
      <c r="Y1603">
        <v>6.7619999999999996</v>
      </c>
      <c r="Z1603">
        <v>0.60477999999999998</v>
      </c>
      <c r="AA1603">
        <v>0.55537000000000003</v>
      </c>
      <c r="AB1603">
        <v>16.606000000000002</v>
      </c>
      <c r="AC1603">
        <v>14.147</v>
      </c>
      <c r="AD1603">
        <v>19</v>
      </c>
      <c r="AE1603">
        <v>18</v>
      </c>
      <c r="AF1603" s="1">
        <v>2.9400999999999999E-5</v>
      </c>
      <c r="AG1603" s="1">
        <v>9.1023999999999995E-8</v>
      </c>
      <c r="AH1603" s="1">
        <v>2.9309999999999999E-5</v>
      </c>
      <c r="AI1603">
        <v>18</v>
      </c>
      <c r="AJ1603">
        <v>0</v>
      </c>
      <c r="AK1603">
        <v>12</v>
      </c>
      <c r="AL1603">
        <v>0</v>
      </c>
      <c r="AM1603">
        <v>1</v>
      </c>
      <c r="AN1603">
        <v>1</v>
      </c>
      <c r="AO1603">
        <v>0.69838</v>
      </c>
      <c r="AP1603">
        <v>0</v>
      </c>
      <c r="AQ1603">
        <v>1</v>
      </c>
      <c r="AR1603" t="s">
        <v>95</v>
      </c>
      <c r="AS1603" t="s">
        <v>95</v>
      </c>
      <c r="AT1603" t="s">
        <v>95</v>
      </c>
      <c r="AU1603" t="s">
        <v>94</v>
      </c>
      <c r="AV1603" t="s">
        <v>95</v>
      </c>
      <c r="AW1603" t="s">
        <v>94</v>
      </c>
      <c r="AX1603" t="s">
        <v>94</v>
      </c>
      <c r="AY1603" t="s">
        <v>94</v>
      </c>
      <c r="AZ1603" t="s">
        <v>95</v>
      </c>
      <c r="BA1603" t="s">
        <v>94</v>
      </c>
      <c r="BB1603" t="s">
        <v>94</v>
      </c>
      <c r="BC1603" t="s">
        <v>94</v>
      </c>
      <c r="BD1603" t="s">
        <v>94</v>
      </c>
      <c r="BI1603">
        <v>0</v>
      </c>
      <c r="BJ1603" t="s">
        <v>137</v>
      </c>
      <c r="BK1603" t="s">
        <v>138</v>
      </c>
      <c r="BL1603">
        <v>1</v>
      </c>
      <c r="BM1603">
        <v>1</v>
      </c>
      <c r="BN1603">
        <v>0</v>
      </c>
      <c r="BO1603">
        <v>0</v>
      </c>
      <c r="BP1603">
        <v>0</v>
      </c>
      <c r="BQ1603">
        <v>1</v>
      </c>
      <c r="BY1603">
        <v>1743</v>
      </c>
      <c r="CG1603" s="4">
        <v>1</v>
      </c>
      <c r="CH1603" s="4">
        <v>1</v>
      </c>
      <c r="CI1603" s="5">
        <v>0</v>
      </c>
      <c r="CJ1603" s="5">
        <v>0</v>
      </c>
      <c r="CK1603" s="5">
        <v>0</v>
      </c>
      <c r="CL1603" s="5">
        <v>1</v>
      </c>
    </row>
    <row r="1604" spans="1:90" x14ac:dyDescent="0.2">
      <c r="A1604" t="s">
        <v>2502</v>
      </c>
      <c r="B1604" t="s">
        <v>2503</v>
      </c>
      <c r="C1604" t="s">
        <v>147</v>
      </c>
      <c r="D1604">
        <v>3.3</v>
      </c>
      <c r="E1604" t="s">
        <v>2504</v>
      </c>
      <c r="F1604" t="s">
        <v>2505</v>
      </c>
      <c r="G1604" t="s">
        <v>150</v>
      </c>
      <c r="H1604" t="s">
        <v>2506</v>
      </c>
      <c r="I1604">
        <v>0.11534</v>
      </c>
      <c r="J1604">
        <v>0.11533</v>
      </c>
      <c r="K1604">
        <v>10.114000000000001</v>
      </c>
      <c r="L1604">
        <v>2095</v>
      </c>
      <c r="M1604">
        <v>38.1</v>
      </c>
      <c r="N1604" s="1">
        <v>3413000</v>
      </c>
      <c r="O1604">
        <v>9.6518999999999999E-4</v>
      </c>
      <c r="P1604">
        <v>1904.4</v>
      </c>
      <c r="Q1604">
        <v>-20060</v>
      </c>
      <c r="R1604">
        <v>0.97811999999999999</v>
      </c>
      <c r="S1604">
        <v>0.97677999999999998</v>
      </c>
      <c r="T1604">
        <v>28.108000000000001</v>
      </c>
      <c r="U1604">
        <v>17.739999999999998</v>
      </c>
      <c r="V1604">
        <v>0.97811999999999999</v>
      </c>
      <c r="W1604">
        <v>0.97724</v>
      </c>
      <c r="X1604">
        <v>28.108000000000001</v>
      </c>
      <c r="Y1604">
        <v>17.741</v>
      </c>
      <c r="Z1604">
        <v>0.66295000000000004</v>
      </c>
      <c r="AA1604">
        <v>0.64946000000000004</v>
      </c>
      <c r="AB1604">
        <v>110.31</v>
      </c>
      <c r="AC1604">
        <v>85.128</v>
      </c>
      <c r="AD1604">
        <v>53</v>
      </c>
      <c r="AE1604">
        <v>45</v>
      </c>
      <c r="AF1604">
        <v>2.2356000000000001E-4</v>
      </c>
      <c r="AG1604" s="1">
        <v>2.9299999999999999E-7</v>
      </c>
      <c r="AH1604">
        <v>2.2326E-4</v>
      </c>
      <c r="AI1604">
        <v>48</v>
      </c>
      <c r="AJ1604">
        <v>1</v>
      </c>
      <c r="AK1604">
        <v>47</v>
      </c>
      <c r="AL1604">
        <v>0</v>
      </c>
      <c r="AM1604">
        <v>0</v>
      </c>
      <c r="AN1604">
        <v>1</v>
      </c>
      <c r="AO1604">
        <v>0.90322999999999998</v>
      </c>
      <c r="AP1604">
        <v>0</v>
      </c>
      <c r="AQ1604">
        <v>0</v>
      </c>
      <c r="AR1604" t="s">
        <v>95</v>
      </c>
      <c r="AS1604" t="s">
        <v>95</v>
      </c>
      <c r="AT1604" t="s">
        <v>95</v>
      </c>
      <c r="AU1604" t="s">
        <v>95</v>
      </c>
      <c r="AV1604" t="s">
        <v>95</v>
      </c>
      <c r="AW1604" t="s">
        <v>95</v>
      </c>
      <c r="AX1604" t="s">
        <v>95</v>
      </c>
      <c r="AY1604" t="s">
        <v>94</v>
      </c>
      <c r="AZ1604" t="s">
        <v>95</v>
      </c>
      <c r="BA1604" t="s">
        <v>94</v>
      </c>
      <c r="BB1604" t="s">
        <v>95</v>
      </c>
      <c r="BC1604" t="s">
        <v>94</v>
      </c>
      <c r="BD1604" t="s">
        <v>95</v>
      </c>
      <c r="BE1604">
        <v>1</v>
      </c>
      <c r="BH1604" t="s">
        <v>151</v>
      </c>
      <c r="BI1604">
        <v>0</v>
      </c>
      <c r="BL1604">
        <v>1</v>
      </c>
      <c r="BM1604">
        <v>1</v>
      </c>
      <c r="BN1604">
        <v>0</v>
      </c>
      <c r="BO1604">
        <v>0</v>
      </c>
      <c r="BP1604">
        <v>1</v>
      </c>
      <c r="BQ1604">
        <v>1</v>
      </c>
      <c r="BY1604">
        <v>1744</v>
      </c>
      <c r="CG1604" s="4">
        <v>1</v>
      </c>
      <c r="CH1604" s="4">
        <v>1</v>
      </c>
      <c r="CI1604" s="5">
        <v>0</v>
      </c>
      <c r="CJ1604" s="5">
        <v>0</v>
      </c>
      <c r="CK1604" s="5">
        <v>1</v>
      </c>
      <c r="CL1604" s="5">
        <v>1</v>
      </c>
    </row>
    <row r="1605" spans="1:90" hidden="1" x14ac:dyDescent="0.2">
      <c r="A1605" t="s">
        <v>2507</v>
      </c>
      <c r="B1605" t="s">
        <v>2503</v>
      </c>
      <c r="C1605" t="s">
        <v>147</v>
      </c>
      <c r="D1605">
        <v>3.5</v>
      </c>
      <c r="E1605" t="s">
        <v>317</v>
      </c>
      <c r="F1605" t="s">
        <v>318</v>
      </c>
      <c r="G1605" t="s">
        <v>319</v>
      </c>
      <c r="H1605" t="s">
        <v>2506</v>
      </c>
      <c r="I1605">
        <v>0.19431999999999999</v>
      </c>
      <c r="J1605">
        <v>0.13481000000000001</v>
      </c>
      <c r="K1605">
        <v>1.4593</v>
      </c>
      <c r="L1605">
        <v>2023</v>
      </c>
      <c r="M1605">
        <v>22.614000000000001</v>
      </c>
      <c r="N1605">
        <v>156.58000000000001</v>
      </c>
      <c r="O1605">
        <v>0.65115999999999996</v>
      </c>
      <c r="P1605">
        <v>1987.4</v>
      </c>
      <c r="Q1605">
        <v>-2906</v>
      </c>
      <c r="R1605">
        <v>0.99119999999999997</v>
      </c>
      <c r="S1605">
        <v>0.99053000000000002</v>
      </c>
      <c r="T1605">
        <v>2.1608000000000001</v>
      </c>
      <c r="U1605">
        <v>1.8090999999999999</v>
      </c>
      <c r="V1605">
        <v>0.98592000000000002</v>
      </c>
      <c r="W1605">
        <v>0.98523000000000005</v>
      </c>
      <c r="X1605">
        <v>2.7326999999999999</v>
      </c>
      <c r="Y1605">
        <v>1.7141999999999999</v>
      </c>
      <c r="Z1605">
        <v>0.64761999999999997</v>
      </c>
      <c r="AA1605">
        <v>0.63043000000000005</v>
      </c>
      <c r="AB1605">
        <v>13.669</v>
      </c>
      <c r="AC1605">
        <v>11.305</v>
      </c>
      <c r="AD1605">
        <v>44</v>
      </c>
      <c r="AE1605">
        <v>44</v>
      </c>
      <c r="AF1605">
        <v>0.51090999999999998</v>
      </c>
      <c r="AG1605">
        <v>6.3863000000000001E-3</v>
      </c>
      <c r="AH1605">
        <v>0.50451999999999997</v>
      </c>
      <c r="AI1605">
        <v>44</v>
      </c>
      <c r="AJ1605">
        <v>1</v>
      </c>
      <c r="AK1605">
        <v>43</v>
      </c>
      <c r="AL1605">
        <v>0</v>
      </c>
      <c r="AM1605">
        <v>0</v>
      </c>
      <c r="AN1605">
        <v>0</v>
      </c>
      <c r="AO1605">
        <v>0.90147999999999995</v>
      </c>
      <c r="AP1605">
        <v>0</v>
      </c>
      <c r="AQ1605">
        <v>1</v>
      </c>
      <c r="AR1605" t="s">
        <v>95</v>
      </c>
      <c r="AS1605" t="s">
        <v>95</v>
      </c>
      <c r="AT1605" t="s">
        <v>95</v>
      </c>
      <c r="AU1605" t="s">
        <v>95</v>
      </c>
      <c r="AV1605" t="s">
        <v>95</v>
      </c>
      <c r="AW1605" t="s">
        <v>95</v>
      </c>
      <c r="AX1605" t="s">
        <v>95</v>
      </c>
      <c r="AY1605" t="s">
        <v>95</v>
      </c>
      <c r="AZ1605" t="s">
        <v>95</v>
      </c>
      <c r="BA1605" t="s">
        <v>95</v>
      </c>
      <c r="BB1605" t="s">
        <v>95</v>
      </c>
      <c r="BC1605" t="s">
        <v>95</v>
      </c>
      <c r="BD1605" t="s">
        <v>95</v>
      </c>
      <c r="BE1605">
        <v>1</v>
      </c>
      <c r="BI1605">
        <v>0</v>
      </c>
      <c r="BJ1605" t="s">
        <v>137</v>
      </c>
      <c r="BK1605" t="s">
        <v>133</v>
      </c>
      <c r="BL1605">
        <v>1</v>
      </c>
      <c r="BM1605">
        <v>1</v>
      </c>
      <c r="BN1605">
        <v>0</v>
      </c>
      <c r="BO1605">
        <v>0</v>
      </c>
      <c r="BP1605">
        <v>0</v>
      </c>
      <c r="BQ1605">
        <v>1</v>
      </c>
      <c r="BY1605">
        <v>1745</v>
      </c>
      <c r="CG1605" s="4">
        <v>1</v>
      </c>
      <c r="CH1605" s="4">
        <v>1</v>
      </c>
      <c r="CI1605" s="5">
        <v>0</v>
      </c>
      <c r="CJ1605" s="5">
        <v>0</v>
      </c>
      <c r="CK1605" s="5">
        <v>0</v>
      </c>
      <c r="CL1605" s="5">
        <v>1</v>
      </c>
    </row>
    <row r="1606" spans="1:90" hidden="1" x14ac:dyDescent="0.2">
      <c r="A1606" t="s">
        <v>2508</v>
      </c>
      <c r="B1606" t="s">
        <v>2503</v>
      </c>
      <c r="C1606" t="s">
        <v>147</v>
      </c>
      <c r="D1606">
        <v>3.5</v>
      </c>
      <c r="E1606" t="s">
        <v>317</v>
      </c>
      <c r="F1606" t="s">
        <v>321</v>
      </c>
      <c r="G1606" t="s">
        <v>322</v>
      </c>
      <c r="H1606" t="s">
        <v>2506</v>
      </c>
      <c r="I1606">
        <v>0.59524999999999995</v>
      </c>
      <c r="J1606">
        <v>1.5379E-2</v>
      </c>
      <c r="K1606">
        <v>0.1525</v>
      </c>
      <c r="L1606">
        <v>2013.5</v>
      </c>
      <c r="M1606">
        <v>7.3826000000000001</v>
      </c>
      <c r="N1606">
        <v>6.3971999999999998</v>
      </c>
      <c r="O1606">
        <v>1552.1</v>
      </c>
      <c r="P1606" s="1">
        <v>157750</v>
      </c>
      <c r="Q1606">
        <v>-303.57</v>
      </c>
      <c r="R1606">
        <v>0.65217999999999998</v>
      </c>
      <c r="S1606">
        <v>0.62609000000000004</v>
      </c>
      <c r="T1606">
        <v>1.6881999999999999</v>
      </c>
      <c r="U1606">
        <v>0.94584999999999997</v>
      </c>
      <c r="V1606">
        <v>-0.40343000000000001</v>
      </c>
      <c r="W1606">
        <v>-0.47188999999999998</v>
      </c>
      <c r="X1606">
        <v>3.3912</v>
      </c>
      <c r="Y1606">
        <v>1.8182</v>
      </c>
      <c r="Z1606">
        <v>0.45766000000000001</v>
      </c>
      <c r="AA1606">
        <v>0.43120000000000003</v>
      </c>
      <c r="AB1606">
        <v>2.1080999999999999</v>
      </c>
      <c r="AC1606">
        <v>1.5864</v>
      </c>
      <c r="AD1606">
        <v>44</v>
      </c>
      <c r="AE1606">
        <v>20</v>
      </c>
      <c r="AF1606">
        <v>1.5631999999999999</v>
      </c>
      <c r="AG1606">
        <v>0.15631999999999999</v>
      </c>
      <c r="AH1606">
        <v>1.4069</v>
      </c>
      <c r="AI1606">
        <v>43</v>
      </c>
      <c r="AJ1606">
        <v>4</v>
      </c>
      <c r="AK1606">
        <v>42</v>
      </c>
      <c r="AL1606">
        <v>0</v>
      </c>
      <c r="AM1606">
        <v>0</v>
      </c>
      <c r="AN1606">
        <v>1</v>
      </c>
      <c r="AO1606">
        <v>0.81028</v>
      </c>
      <c r="AP1606">
        <v>0</v>
      </c>
      <c r="AQ1606">
        <v>1</v>
      </c>
      <c r="AR1606" t="s">
        <v>94</v>
      </c>
      <c r="AS1606" t="s">
        <v>95</v>
      </c>
      <c r="AT1606" t="s">
        <v>95</v>
      </c>
      <c r="AU1606" t="s">
        <v>94</v>
      </c>
      <c r="AV1606" t="s">
        <v>94</v>
      </c>
      <c r="AW1606" t="s">
        <v>94</v>
      </c>
      <c r="AX1606" t="s">
        <v>95</v>
      </c>
      <c r="AY1606" t="s">
        <v>95</v>
      </c>
      <c r="AZ1606" t="s">
        <v>95</v>
      </c>
      <c r="BA1606" t="s">
        <v>94</v>
      </c>
      <c r="BB1606" t="s">
        <v>94</v>
      </c>
      <c r="BC1606" t="s">
        <v>94</v>
      </c>
      <c r="BD1606" t="s">
        <v>94</v>
      </c>
      <c r="BE1606">
        <v>2</v>
      </c>
      <c r="BI1606">
        <v>0</v>
      </c>
      <c r="BJ1606" t="s">
        <v>132</v>
      </c>
      <c r="BK1606" t="s">
        <v>133</v>
      </c>
      <c r="BL1606">
        <v>1</v>
      </c>
      <c r="BM1606">
        <v>1</v>
      </c>
      <c r="BN1606">
        <v>0</v>
      </c>
      <c r="BO1606">
        <v>0</v>
      </c>
      <c r="BP1606">
        <v>0</v>
      </c>
      <c r="BQ1606">
        <v>0</v>
      </c>
      <c r="BY1606">
        <v>1746</v>
      </c>
      <c r="CG1606" s="4">
        <v>1</v>
      </c>
      <c r="CH1606" s="4">
        <v>1</v>
      </c>
      <c r="CI1606" s="5">
        <v>0</v>
      </c>
      <c r="CJ1606" s="5">
        <v>0</v>
      </c>
      <c r="CK1606" s="5">
        <v>0</v>
      </c>
      <c r="CL1606" s="5">
        <v>0</v>
      </c>
    </row>
    <row r="1607" spans="1:90" hidden="1" x14ac:dyDescent="0.2">
      <c r="A1607" t="s">
        <v>2509</v>
      </c>
      <c r="B1607" t="s">
        <v>2503</v>
      </c>
      <c r="C1607" t="s">
        <v>147</v>
      </c>
      <c r="D1607">
        <v>3.5</v>
      </c>
      <c r="E1607" t="s">
        <v>317</v>
      </c>
      <c r="F1607" t="s">
        <v>325</v>
      </c>
      <c r="G1607" t="s">
        <v>326</v>
      </c>
      <c r="H1607" t="s">
        <v>2506</v>
      </c>
      <c r="I1607">
        <v>0.51309000000000005</v>
      </c>
      <c r="J1607">
        <v>2.3983000000000001E-2</v>
      </c>
      <c r="K1607">
        <v>0.24221000000000001</v>
      </c>
      <c r="L1607">
        <v>2018.3</v>
      </c>
      <c r="M1607">
        <v>8.5647000000000002</v>
      </c>
      <c r="N1607">
        <v>15.029</v>
      </c>
      <c r="O1607">
        <v>1550.1</v>
      </c>
      <c r="P1607" s="1">
        <v>157960</v>
      </c>
      <c r="Q1607">
        <v>-482.83</v>
      </c>
      <c r="R1607">
        <v>0.82698000000000005</v>
      </c>
      <c r="S1607">
        <v>0.81401000000000001</v>
      </c>
      <c r="T1607">
        <v>1.9379999999999999</v>
      </c>
      <c r="U1607">
        <v>0.80335999999999996</v>
      </c>
      <c r="V1607">
        <v>-0.22388</v>
      </c>
      <c r="W1607">
        <v>-0.28358</v>
      </c>
      <c r="X1607">
        <v>5.1543999999999999</v>
      </c>
      <c r="Y1607">
        <v>2.2044999999999999</v>
      </c>
      <c r="Z1607">
        <v>0.43578</v>
      </c>
      <c r="AA1607">
        <v>0.40826000000000001</v>
      </c>
      <c r="AB1607">
        <v>3.4996999999999998</v>
      </c>
      <c r="AC1607">
        <v>2.4704000000000002</v>
      </c>
      <c r="AD1607">
        <v>44</v>
      </c>
      <c r="AE1607">
        <v>13</v>
      </c>
      <c r="AF1607">
        <v>1.5303</v>
      </c>
      <c r="AG1607">
        <v>6.6535999999999998E-2</v>
      </c>
      <c r="AH1607">
        <v>1.4638</v>
      </c>
      <c r="AI1607">
        <v>14</v>
      </c>
      <c r="AJ1607">
        <v>1</v>
      </c>
      <c r="AK1607">
        <v>12</v>
      </c>
      <c r="AL1607">
        <v>0</v>
      </c>
      <c r="AM1607">
        <v>0</v>
      </c>
      <c r="AN1607">
        <v>1</v>
      </c>
      <c r="AO1607">
        <v>0.76132999999999995</v>
      </c>
      <c r="AP1607">
        <v>0</v>
      </c>
      <c r="AQ1607">
        <v>1</v>
      </c>
      <c r="AR1607" t="s">
        <v>95</v>
      </c>
      <c r="AS1607" t="s">
        <v>95</v>
      </c>
      <c r="AT1607" t="s">
        <v>95</v>
      </c>
      <c r="AU1607" t="s">
        <v>95</v>
      </c>
      <c r="AV1607" t="s">
        <v>95</v>
      </c>
      <c r="AW1607" t="s">
        <v>95</v>
      </c>
      <c r="AX1607" t="s">
        <v>95</v>
      </c>
      <c r="AY1607" t="s">
        <v>95</v>
      </c>
      <c r="AZ1607" t="s">
        <v>95</v>
      </c>
      <c r="BA1607" t="s">
        <v>95</v>
      </c>
      <c r="BB1607" t="s">
        <v>95</v>
      </c>
      <c r="BC1607" t="s">
        <v>95</v>
      </c>
      <c r="BD1607" t="s">
        <v>95</v>
      </c>
      <c r="BE1607">
        <v>2</v>
      </c>
      <c r="BI1607">
        <v>0</v>
      </c>
      <c r="BJ1607" t="s">
        <v>132</v>
      </c>
      <c r="BK1607" t="s">
        <v>133</v>
      </c>
      <c r="BL1607">
        <v>1</v>
      </c>
      <c r="BM1607">
        <v>1</v>
      </c>
      <c r="BN1607">
        <v>0</v>
      </c>
      <c r="BO1607">
        <v>0</v>
      </c>
      <c r="BP1607">
        <v>0</v>
      </c>
      <c r="BQ1607">
        <v>0</v>
      </c>
      <c r="BY1607">
        <v>1747</v>
      </c>
      <c r="CG1607" s="4">
        <v>1</v>
      </c>
      <c r="CH1607" s="4">
        <v>1</v>
      </c>
      <c r="CI1607" s="5">
        <v>0</v>
      </c>
      <c r="CJ1607" s="5">
        <v>0</v>
      </c>
      <c r="CK1607" s="5">
        <v>0</v>
      </c>
      <c r="CL1607" s="5">
        <v>0</v>
      </c>
    </row>
    <row r="1608" spans="1:90" hidden="1" x14ac:dyDescent="0.2">
      <c r="A1608" t="s">
        <v>2510</v>
      </c>
      <c r="B1608" t="s">
        <v>2503</v>
      </c>
      <c r="C1608" t="s">
        <v>147</v>
      </c>
      <c r="D1608">
        <v>3.5</v>
      </c>
      <c r="E1608" t="s">
        <v>317</v>
      </c>
      <c r="F1608" t="s">
        <v>328</v>
      </c>
      <c r="G1608" t="s">
        <v>329</v>
      </c>
      <c r="H1608" t="s">
        <v>2506</v>
      </c>
      <c r="I1608">
        <v>23.114999999999998</v>
      </c>
      <c r="J1608">
        <v>0.18526000000000001</v>
      </c>
      <c r="K1608">
        <v>3.5457999999999998</v>
      </c>
      <c r="L1608">
        <v>2020.1</v>
      </c>
      <c r="M1608">
        <v>0.19011</v>
      </c>
      <c r="N1608">
        <v>264.18</v>
      </c>
      <c r="O1608">
        <v>4.0273000000000003E-2</v>
      </c>
      <c r="P1608">
        <v>1976.6</v>
      </c>
      <c r="Q1608">
        <v>-7069.6</v>
      </c>
      <c r="R1608">
        <v>0.72274000000000005</v>
      </c>
      <c r="S1608">
        <v>0.70194999999999996</v>
      </c>
      <c r="T1608">
        <v>45.500999999999998</v>
      </c>
      <c r="U1608">
        <v>17.414999999999999</v>
      </c>
      <c r="V1608">
        <v>0.54249000000000003</v>
      </c>
      <c r="W1608">
        <v>0.52017000000000002</v>
      </c>
      <c r="X1608">
        <v>58.448999999999998</v>
      </c>
      <c r="Y1608">
        <v>26.870999999999999</v>
      </c>
      <c r="Z1608">
        <v>0.27150999999999997</v>
      </c>
      <c r="AA1608">
        <v>0.23597000000000001</v>
      </c>
      <c r="AB1608">
        <v>73.754000000000005</v>
      </c>
      <c r="AC1608">
        <v>46.506999999999998</v>
      </c>
      <c r="AD1608">
        <v>44</v>
      </c>
      <c r="AE1608">
        <v>13</v>
      </c>
      <c r="AF1608">
        <v>1.6556</v>
      </c>
      <c r="AG1608">
        <v>1.3247999999999999E-3</v>
      </c>
      <c r="AH1608">
        <v>1.6541999999999999</v>
      </c>
      <c r="AI1608">
        <v>14</v>
      </c>
      <c r="AJ1608">
        <v>2</v>
      </c>
      <c r="AK1608">
        <v>13</v>
      </c>
      <c r="AL1608">
        <v>1</v>
      </c>
      <c r="AM1608">
        <v>0</v>
      </c>
      <c r="AN1608">
        <v>1</v>
      </c>
      <c r="AO1608">
        <v>0.67573000000000005</v>
      </c>
      <c r="AP1608">
        <v>0</v>
      </c>
      <c r="AQ1608">
        <v>0</v>
      </c>
      <c r="AR1608" t="s">
        <v>95</v>
      </c>
      <c r="AS1608" t="s">
        <v>95</v>
      </c>
      <c r="AT1608" t="s">
        <v>95</v>
      </c>
      <c r="AU1608" t="s">
        <v>94</v>
      </c>
      <c r="AV1608" t="s">
        <v>95</v>
      </c>
      <c r="AW1608" t="s">
        <v>94</v>
      </c>
      <c r="AX1608" t="s">
        <v>94</v>
      </c>
      <c r="AY1608" t="s">
        <v>95</v>
      </c>
      <c r="AZ1608" t="s">
        <v>94</v>
      </c>
      <c r="BA1608" t="s">
        <v>94</v>
      </c>
      <c r="BB1608" t="s">
        <v>94</v>
      </c>
      <c r="BC1608" t="s">
        <v>94</v>
      </c>
      <c r="BD1608" t="s">
        <v>94</v>
      </c>
      <c r="BE1608">
        <v>2</v>
      </c>
      <c r="BI1608">
        <v>0</v>
      </c>
      <c r="BJ1608" t="s">
        <v>132</v>
      </c>
      <c r="BK1608" t="s">
        <v>133</v>
      </c>
      <c r="BL1608">
        <v>1</v>
      </c>
      <c r="BM1608">
        <v>1</v>
      </c>
      <c r="BN1608">
        <v>0</v>
      </c>
      <c r="BO1608">
        <v>0</v>
      </c>
      <c r="BP1608">
        <v>0</v>
      </c>
      <c r="BQ1608">
        <v>0</v>
      </c>
      <c r="BY1608">
        <v>1748</v>
      </c>
      <c r="CG1608" s="4">
        <v>1</v>
      </c>
      <c r="CH1608" s="4">
        <v>1</v>
      </c>
      <c r="CI1608" s="5">
        <v>0</v>
      </c>
      <c r="CJ1608" s="5">
        <v>0</v>
      </c>
      <c r="CK1608" s="5">
        <v>0</v>
      </c>
      <c r="CL1608" s="5">
        <v>0</v>
      </c>
    </row>
    <row r="1609" spans="1:90" hidden="1" x14ac:dyDescent="0.2">
      <c r="A1609" t="s">
        <v>2511</v>
      </c>
      <c r="B1609" t="s">
        <v>2503</v>
      </c>
      <c r="C1609" t="s">
        <v>147</v>
      </c>
      <c r="D1609">
        <v>3.5</v>
      </c>
      <c r="E1609" t="s">
        <v>317</v>
      </c>
      <c r="F1609" t="s">
        <v>331</v>
      </c>
      <c r="G1609" t="s">
        <v>329</v>
      </c>
      <c r="H1609" t="s">
        <v>2506</v>
      </c>
      <c r="I1609">
        <v>20.187999999999999</v>
      </c>
      <c r="J1609">
        <v>0.17793</v>
      </c>
      <c r="K1609">
        <v>4.2888999999999999</v>
      </c>
      <c r="L1609">
        <v>2020</v>
      </c>
      <c r="M1609">
        <v>0.21768000000000001</v>
      </c>
      <c r="N1609">
        <v>303.27999999999997</v>
      </c>
      <c r="O1609">
        <v>3.5219E-2</v>
      </c>
      <c r="P1609">
        <v>1973</v>
      </c>
      <c r="Q1609">
        <v>-8550.7999999999993</v>
      </c>
      <c r="R1609">
        <v>0.74939999999999996</v>
      </c>
      <c r="S1609">
        <v>0.73060999999999998</v>
      </c>
      <c r="T1609">
        <v>49.222999999999999</v>
      </c>
      <c r="U1609">
        <v>19.305</v>
      </c>
      <c r="V1609">
        <v>0.59255000000000002</v>
      </c>
      <c r="W1609">
        <v>0.57267999999999997</v>
      </c>
      <c r="X1609">
        <v>62.765000000000001</v>
      </c>
      <c r="Y1609">
        <v>28.492999999999999</v>
      </c>
      <c r="Z1609">
        <v>0.30678</v>
      </c>
      <c r="AA1609">
        <v>0.27296999999999999</v>
      </c>
      <c r="AB1609">
        <v>81.867999999999995</v>
      </c>
      <c r="AC1609">
        <v>52.000999999999998</v>
      </c>
      <c r="AD1609">
        <v>44</v>
      </c>
      <c r="AE1609">
        <v>14</v>
      </c>
      <c r="AF1609">
        <v>1.6012999999999999</v>
      </c>
      <c r="AG1609">
        <v>4.7314999999999998E-4</v>
      </c>
      <c r="AH1609">
        <v>1.6009</v>
      </c>
      <c r="AI1609">
        <v>14</v>
      </c>
      <c r="AJ1609">
        <v>2</v>
      </c>
      <c r="AK1609">
        <v>10</v>
      </c>
      <c r="AL1609">
        <v>1</v>
      </c>
      <c r="AM1609">
        <v>1</v>
      </c>
      <c r="AN1609">
        <v>1</v>
      </c>
      <c r="AO1609">
        <v>0.77444999999999997</v>
      </c>
      <c r="AP1609">
        <v>0</v>
      </c>
      <c r="AQ1609">
        <v>0</v>
      </c>
      <c r="AR1609" t="s">
        <v>95</v>
      </c>
      <c r="AS1609" t="s">
        <v>95</v>
      </c>
      <c r="AT1609" t="s">
        <v>95</v>
      </c>
      <c r="AU1609" t="s">
        <v>94</v>
      </c>
      <c r="AV1609" t="s">
        <v>95</v>
      </c>
      <c r="AW1609" t="s">
        <v>94</v>
      </c>
      <c r="AX1609" t="s">
        <v>95</v>
      </c>
      <c r="AY1609" t="s">
        <v>95</v>
      </c>
      <c r="AZ1609" t="s">
        <v>95</v>
      </c>
      <c r="BA1609" t="s">
        <v>94</v>
      </c>
      <c r="BB1609" t="s">
        <v>94</v>
      </c>
      <c r="BC1609" t="s">
        <v>94</v>
      </c>
      <c r="BD1609" t="s">
        <v>94</v>
      </c>
      <c r="BE1609">
        <v>2</v>
      </c>
      <c r="BI1609">
        <v>0</v>
      </c>
      <c r="BJ1609" t="s">
        <v>132</v>
      </c>
      <c r="BK1609" t="s">
        <v>133</v>
      </c>
      <c r="BL1609">
        <v>1</v>
      </c>
      <c r="BM1609">
        <v>1</v>
      </c>
      <c r="BN1609">
        <v>0</v>
      </c>
      <c r="BO1609">
        <v>0</v>
      </c>
      <c r="BP1609">
        <v>0</v>
      </c>
      <c r="BQ1609">
        <v>0</v>
      </c>
      <c r="BY1609">
        <v>1749</v>
      </c>
      <c r="CG1609" s="4">
        <v>1</v>
      </c>
      <c r="CH1609" s="4">
        <v>1</v>
      </c>
      <c r="CI1609" s="5">
        <v>0</v>
      </c>
      <c r="CJ1609" s="5">
        <v>0</v>
      </c>
      <c r="CK1609" s="5">
        <v>0</v>
      </c>
      <c r="CL1609" s="5">
        <v>0</v>
      </c>
    </row>
    <row r="1610" spans="1:90" hidden="1" x14ac:dyDescent="0.2">
      <c r="A1610" t="s">
        <v>2512</v>
      </c>
      <c r="B1610" t="s">
        <v>2503</v>
      </c>
      <c r="C1610" t="s">
        <v>147</v>
      </c>
      <c r="D1610">
        <v>3.5</v>
      </c>
      <c r="E1610" t="s">
        <v>317</v>
      </c>
      <c r="F1610" t="s">
        <v>333</v>
      </c>
      <c r="G1610" t="s">
        <v>326</v>
      </c>
      <c r="H1610" t="s">
        <v>2506</v>
      </c>
      <c r="I1610">
        <v>0.50394000000000005</v>
      </c>
      <c r="J1610">
        <v>3.3821999999999998E-2</v>
      </c>
      <c r="K1610">
        <v>0.34601999999999999</v>
      </c>
      <c r="L1610">
        <v>2018.1</v>
      </c>
      <c r="M1610">
        <v>8.7201000000000004</v>
      </c>
      <c r="N1610">
        <v>20.994</v>
      </c>
      <c r="O1610">
        <v>1547.9</v>
      </c>
      <c r="P1610" s="1">
        <v>158170</v>
      </c>
      <c r="Q1610">
        <v>-689.72</v>
      </c>
      <c r="R1610">
        <v>0.83140000000000003</v>
      </c>
      <c r="S1610">
        <v>0.81874999999999998</v>
      </c>
      <c r="T1610">
        <v>2.6844000000000001</v>
      </c>
      <c r="U1610">
        <v>1.1264000000000001</v>
      </c>
      <c r="V1610">
        <v>-0.23688000000000001</v>
      </c>
      <c r="W1610">
        <v>-0.29720999999999997</v>
      </c>
      <c r="X1610">
        <v>7.2706999999999997</v>
      </c>
      <c r="Y1610">
        <v>3.1818</v>
      </c>
      <c r="Z1610">
        <v>0.45172000000000001</v>
      </c>
      <c r="AA1610">
        <v>0.42497000000000001</v>
      </c>
      <c r="AB1610">
        <v>4.8407999999999998</v>
      </c>
      <c r="AC1610">
        <v>3.4670999999999998</v>
      </c>
      <c r="AD1610">
        <v>44</v>
      </c>
      <c r="AE1610">
        <v>15</v>
      </c>
      <c r="AF1610">
        <v>1.5242</v>
      </c>
      <c r="AG1610">
        <v>4.7632000000000001E-2</v>
      </c>
      <c r="AH1610">
        <v>1.4765999999999999</v>
      </c>
      <c r="AI1610">
        <v>15</v>
      </c>
      <c r="AJ1610">
        <v>1</v>
      </c>
      <c r="AK1610">
        <v>14</v>
      </c>
      <c r="AL1610">
        <v>0</v>
      </c>
      <c r="AM1610">
        <v>0</v>
      </c>
      <c r="AN1610">
        <v>1</v>
      </c>
      <c r="AO1610">
        <v>0.78159999999999996</v>
      </c>
      <c r="AP1610">
        <v>0</v>
      </c>
      <c r="AQ1610">
        <v>1</v>
      </c>
      <c r="AR1610" t="s">
        <v>95</v>
      </c>
      <c r="AS1610" t="s">
        <v>95</v>
      </c>
      <c r="AT1610" t="s">
        <v>95</v>
      </c>
      <c r="AU1610" t="s">
        <v>95</v>
      </c>
      <c r="AV1610" t="s">
        <v>95</v>
      </c>
      <c r="AW1610" t="s">
        <v>95</v>
      </c>
      <c r="AX1610" t="s">
        <v>95</v>
      </c>
      <c r="AY1610" t="s">
        <v>95</v>
      </c>
      <c r="AZ1610" t="s">
        <v>95</v>
      </c>
      <c r="BA1610" t="s">
        <v>95</v>
      </c>
      <c r="BB1610" t="s">
        <v>95</v>
      </c>
      <c r="BC1610" t="s">
        <v>95</v>
      </c>
      <c r="BD1610" t="s">
        <v>95</v>
      </c>
      <c r="BE1610">
        <v>2</v>
      </c>
      <c r="BI1610">
        <v>0</v>
      </c>
      <c r="BJ1610" t="s">
        <v>132</v>
      </c>
      <c r="BK1610" t="s">
        <v>133</v>
      </c>
      <c r="BL1610">
        <v>1</v>
      </c>
      <c r="BM1610">
        <v>1</v>
      </c>
      <c r="BN1610">
        <v>0</v>
      </c>
      <c r="BO1610">
        <v>0</v>
      </c>
      <c r="BP1610">
        <v>0</v>
      </c>
      <c r="BQ1610">
        <v>0</v>
      </c>
      <c r="BY1610">
        <v>1750</v>
      </c>
      <c r="CG1610" s="4">
        <v>1</v>
      </c>
      <c r="CH1610" s="4">
        <v>1</v>
      </c>
      <c r="CI1610" s="5">
        <v>0</v>
      </c>
      <c r="CJ1610" s="5">
        <v>0</v>
      </c>
      <c r="CK1610" s="5">
        <v>0</v>
      </c>
      <c r="CL1610" s="5">
        <v>0</v>
      </c>
    </row>
    <row r="1611" spans="1:90" hidden="1" x14ac:dyDescent="0.2">
      <c r="A1611" t="s">
        <v>2513</v>
      </c>
      <c r="B1611" t="s">
        <v>2503</v>
      </c>
      <c r="C1611" t="s">
        <v>147</v>
      </c>
      <c r="D1611">
        <v>3.5</v>
      </c>
      <c r="E1611" t="s">
        <v>317</v>
      </c>
      <c r="F1611" t="s">
        <v>335</v>
      </c>
      <c r="G1611" t="s">
        <v>336</v>
      </c>
      <c r="H1611" t="s">
        <v>2506</v>
      </c>
      <c r="I1611">
        <v>0.13494999999999999</v>
      </c>
      <c r="J1611">
        <v>0.13494</v>
      </c>
      <c r="K1611">
        <v>11.585000000000001</v>
      </c>
      <c r="L1611">
        <v>2119.1</v>
      </c>
      <c r="M1611">
        <v>32.564999999999998</v>
      </c>
      <c r="N1611" s="1">
        <v>267520000</v>
      </c>
      <c r="O1611">
        <v>8.7568000000000003E-3</v>
      </c>
      <c r="P1611">
        <v>1940.2</v>
      </c>
      <c r="Q1611">
        <v>-23067</v>
      </c>
      <c r="R1611">
        <v>0.99807999999999997</v>
      </c>
      <c r="S1611">
        <v>0.99792999999999998</v>
      </c>
      <c r="T1611">
        <v>7.8689999999999998</v>
      </c>
      <c r="U1611">
        <v>6.4958999999999998</v>
      </c>
      <c r="V1611">
        <v>0.99807999999999997</v>
      </c>
      <c r="W1611">
        <v>0.99797999999999998</v>
      </c>
      <c r="X1611">
        <v>7.8689999999999998</v>
      </c>
      <c r="Y1611">
        <v>6.4958999999999998</v>
      </c>
      <c r="Z1611">
        <v>0.67149000000000003</v>
      </c>
      <c r="AA1611">
        <v>0.65547</v>
      </c>
      <c r="AB1611">
        <v>102.89</v>
      </c>
      <c r="AC1611">
        <v>81.158000000000001</v>
      </c>
      <c r="AD1611">
        <v>44</v>
      </c>
      <c r="AE1611">
        <v>44</v>
      </c>
      <c r="AF1611" s="1">
        <v>2.6838999999999998E-6</v>
      </c>
      <c r="AG1611" s="1">
        <v>3.7380000000000001E-9</v>
      </c>
      <c r="AH1611" s="1">
        <v>2.6802000000000002E-6</v>
      </c>
      <c r="AI1611">
        <v>44</v>
      </c>
      <c r="AJ1611">
        <v>0</v>
      </c>
      <c r="AK1611">
        <v>43</v>
      </c>
      <c r="AL1611">
        <v>0</v>
      </c>
      <c r="AM1611">
        <v>0</v>
      </c>
      <c r="AN1611">
        <v>0</v>
      </c>
      <c r="AO1611">
        <v>0.87388999999999994</v>
      </c>
      <c r="AP1611">
        <v>0</v>
      </c>
      <c r="AQ1611">
        <v>0</v>
      </c>
      <c r="AR1611" t="s">
        <v>95</v>
      </c>
      <c r="AS1611" t="s">
        <v>95</v>
      </c>
      <c r="AT1611" t="s">
        <v>95</v>
      </c>
      <c r="AU1611" t="s">
        <v>95</v>
      </c>
      <c r="AV1611" t="s">
        <v>95</v>
      </c>
      <c r="AW1611" t="s">
        <v>95</v>
      </c>
      <c r="AX1611" t="s">
        <v>95</v>
      </c>
      <c r="AY1611" t="s">
        <v>94</v>
      </c>
      <c r="AZ1611" t="s">
        <v>95</v>
      </c>
      <c r="BA1611" t="s">
        <v>94</v>
      </c>
      <c r="BB1611" t="s">
        <v>95</v>
      </c>
      <c r="BC1611" t="s">
        <v>94</v>
      </c>
      <c r="BD1611" t="s">
        <v>95</v>
      </c>
      <c r="BH1611" t="s">
        <v>389</v>
      </c>
      <c r="BI1611">
        <v>1</v>
      </c>
      <c r="BJ1611" t="s">
        <v>97</v>
      </c>
      <c r="BK1611" t="s">
        <v>337</v>
      </c>
      <c r="BL1611">
        <v>0</v>
      </c>
      <c r="BM1611">
        <v>0</v>
      </c>
      <c r="BN1611">
        <v>0</v>
      </c>
      <c r="BO1611">
        <v>0</v>
      </c>
      <c r="BP1611">
        <v>0</v>
      </c>
      <c r="BQ1611">
        <v>0</v>
      </c>
      <c r="BY1611">
        <v>1751</v>
      </c>
      <c r="CG1611" s="4">
        <v>0</v>
      </c>
      <c r="CH1611" s="4">
        <v>0</v>
      </c>
      <c r="CI1611" s="5">
        <v>0</v>
      </c>
      <c r="CJ1611" s="5">
        <v>0</v>
      </c>
      <c r="CK1611" s="5">
        <v>0</v>
      </c>
      <c r="CL1611" s="5">
        <v>0</v>
      </c>
    </row>
    <row r="1612" spans="1:90" hidden="1" x14ac:dyDescent="0.2">
      <c r="A1612" t="s">
        <v>2514</v>
      </c>
      <c r="B1612" t="s">
        <v>2503</v>
      </c>
      <c r="C1612" t="s">
        <v>147</v>
      </c>
      <c r="D1612">
        <v>3.5</v>
      </c>
      <c r="E1612" t="s">
        <v>317</v>
      </c>
      <c r="F1612" t="s">
        <v>339</v>
      </c>
      <c r="G1612" t="s">
        <v>340</v>
      </c>
      <c r="H1612" t="s">
        <v>2506</v>
      </c>
      <c r="I1612">
        <v>0.16614000000000001</v>
      </c>
      <c r="J1612">
        <v>0.14610999999999999</v>
      </c>
      <c r="K1612">
        <v>1.3520000000000001</v>
      </c>
      <c r="L1612">
        <v>2030.2</v>
      </c>
      <c r="M1612">
        <v>26.451000000000001</v>
      </c>
      <c r="N1612">
        <v>358.83</v>
      </c>
      <c r="O1612">
        <v>1.9084000000000001</v>
      </c>
      <c r="P1612">
        <v>1997</v>
      </c>
      <c r="Q1612">
        <v>-2691.9</v>
      </c>
      <c r="R1612">
        <v>0.99351999999999996</v>
      </c>
      <c r="S1612">
        <v>0.99302000000000001</v>
      </c>
      <c r="T1612">
        <v>1.7005999999999999</v>
      </c>
      <c r="U1612">
        <v>1.4078999999999999</v>
      </c>
      <c r="V1612">
        <v>0.9929</v>
      </c>
      <c r="W1612">
        <v>0.99253999999999998</v>
      </c>
      <c r="X1612">
        <v>1.7797000000000001</v>
      </c>
      <c r="Y1612">
        <v>1.3141</v>
      </c>
      <c r="Z1612">
        <v>0.63104000000000005</v>
      </c>
      <c r="AA1612">
        <v>0.61258999999999997</v>
      </c>
      <c r="AB1612">
        <v>12.829000000000001</v>
      </c>
      <c r="AC1612">
        <v>10.31</v>
      </c>
      <c r="AD1612">
        <v>43</v>
      </c>
      <c r="AE1612">
        <v>43</v>
      </c>
      <c r="AF1612">
        <v>0.22294</v>
      </c>
      <c r="AG1612">
        <v>2.7867999999999999E-3</v>
      </c>
      <c r="AH1612">
        <v>0.22015999999999999</v>
      </c>
      <c r="AI1612">
        <v>43</v>
      </c>
      <c r="AJ1612">
        <v>0</v>
      </c>
      <c r="AK1612">
        <v>42</v>
      </c>
      <c r="AL1612">
        <v>0</v>
      </c>
      <c r="AM1612">
        <v>0</v>
      </c>
      <c r="AN1612">
        <v>0</v>
      </c>
      <c r="AO1612">
        <v>0.87946999999999997</v>
      </c>
      <c r="AP1612">
        <v>0</v>
      </c>
      <c r="AQ1612">
        <v>1</v>
      </c>
      <c r="AR1612" t="s">
        <v>95</v>
      </c>
      <c r="AS1612" t="s">
        <v>95</v>
      </c>
      <c r="AT1612" t="s">
        <v>95</v>
      </c>
      <c r="AU1612" t="s">
        <v>95</v>
      </c>
      <c r="AV1612" t="s">
        <v>95</v>
      </c>
      <c r="AW1612" t="s">
        <v>95</v>
      </c>
      <c r="AX1612" t="s">
        <v>95</v>
      </c>
      <c r="AY1612" t="s">
        <v>95</v>
      </c>
      <c r="AZ1612" t="s">
        <v>95</v>
      </c>
      <c r="BA1612" t="s">
        <v>95</v>
      </c>
      <c r="BB1612" t="s">
        <v>95</v>
      </c>
      <c r="BC1612" t="s">
        <v>95</v>
      </c>
      <c r="BD1612" t="s">
        <v>95</v>
      </c>
      <c r="BH1612" t="s">
        <v>341</v>
      </c>
      <c r="BI1612">
        <v>1</v>
      </c>
      <c r="BJ1612" t="s">
        <v>97</v>
      </c>
      <c r="BK1612" t="s">
        <v>138</v>
      </c>
      <c r="BL1612">
        <v>0</v>
      </c>
      <c r="BM1612">
        <v>0</v>
      </c>
      <c r="BN1612">
        <v>0</v>
      </c>
      <c r="BO1612">
        <v>0</v>
      </c>
      <c r="BP1612">
        <v>0</v>
      </c>
      <c r="BQ1612">
        <v>0</v>
      </c>
      <c r="BY1612">
        <v>1752</v>
      </c>
      <c r="CG1612" s="4">
        <v>0</v>
      </c>
      <c r="CH1612" s="4">
        <v>0</v>
      </c>
      <c r="CI1612" s="5">
        <v>0</v>
      </c>
      <c r="CJ1612" s="5">
        <v>0</v>
      </c>
      <c r="CK1612" s="5">
        <v>0</v>
      </c>
      <c r="CL1612" s="5">
        <v>0</v>
      </c>
    </row>
    <row r="1613" spans="1:90" hidden="1" x14ac:dyDescent="0.2">
      <c r="A1613" t="s">
        <v>2515</v>
      </c>
      <c r="B1613" t="s">
        <v>2503</v>
      </c>
      <c r="C1613" t="s">
        <v>147</v>
      </c>
      <c r="D1613">
        <v>3.5</v>
      </c>
      <c r="E1613" t="s">
        <v>317</v>
      </c>
      <c r="F1613" t="s">
        <v>343</v>
      </c>
      <c r="G1613" t="s">
        <v>344</v>
      </c>
      <c r="H1613" t="s">
        <v>2506</v>
      </c>
      <c r="I1613">
        <v>0.19431999999999999</v>
      </c>
      <c r="J1613">
        <v>0.13481000000000001</v>
      </c>
      <c r="K1613">
        <v>1.4593</v>
      </c>
      <c r="L1613">
        <v>2023</v>
      </c>
      <c r="M1613">
        <v>22.614000000000001</v>
      </c>
      <c r="N1613">
        <v>156.58000000000001</v>
      </c>
      <c r="O1613">
        <v>0.65115999999999996</v>
      </c>
      <c r="P1613">
        <v>1987.4</v>
      </c>
      <c r="Q1613">
        <v>-2906</v>
      </c>
      <c r="R1613">
        <v>0.99119999999999997</v>
      </c>
      <c r="S1613">
        <v>0.99053000000000002</v>
      </c>
      <c r="T1613">
        <v>2.1608000000000001</v>
      </c>
      <c r="U1613">
        <v>1.8090999999999999</v>
      </c>
      <c r="V1613">
        <v>0.98592000000000002</v>
      </c>
      <c r="W1613">
        <v>0.98523000000000005</v>
      </c>
      <c r="X1613">
        <v>2.7326999999999999</v>
      </c>
      <c r="Y1613">
        <v>1.7141999999999999</v>
      </c>
      <c r="Z1613">
        <v>0.64761999999999997</v>
      </c>
      <c r="AA1613">
        <v>0.63043000000000005</v>
      </c>
      <c r="AB1613">
        <v>13.669</v>
      </c>
      <c r="AC1613">
        <v>11.305</v>
      </c>
      <c r="AD1613">
        <v>44</v>
      </c>
      <c r="AE1613">
        <v>44</v>
      </c>
      <c r="AF1613">
        <v>0.51090999999999998</v>
      </c>
      <c r="AG1613">
        <v>6.3863000000000001E-3</v>
      </c>
      <c r="AH1613">
        <v>0.50451999999999997</v>
      </c>
      <c r="AI1613">
        <v>44</v>
      </c>
      <c r="AJ1613">
        <v>1</v>
      </c>
      <c r="AK1613">
        <v>43</v>
      </c>
      <c r="AL1613">
        <v>0</v>
      </c>
      <c r="AM1613">
        <v>0</v>
      </c>
      <c r="AN1613">
        <v>0</v>
      </c>
      <c r="AO1613">
        <v>0.90147999999999995</v>
      </c>
      <c r="AP1613">
        <v>0</v>
      </c>
      <c r="AQ1613">
        <v>1</v>
      </c>
      <c r="AR1613" t="s">
        <v>95</v>
      </c>
      <c r="AS1613" t="s">
        <v>95</v>
      </c>
      <c r="AT1613" t="s">
        <v>95</v>
      </c>
      <c r="AU1613" t="s">
        <v>95</v>
      </c>
      <c r="AV1613" t="s">
        <v>95</v>
      </c>
      <c r="AW1613" t="s">
        <v>95</v>
      </c>
      <c r="AX1613" t="s">
        <v>95</v>
      </c>
      <c r="AY1613" t="s">
        <v>95</v>
      </c>
      <c r="AZ1613" t="s">
        <v>95</v>
      </c>
      <c r="BA1613" t="s">
        <v>95</v>
      </c>
      <c r="BB1613" t="s">
        <v>95</v>
      </c>
      <c r="BC1613" t="s">
        <v>95</v>
      </c>
      <c r="BD1613" t="s">
        <v>95</v>
      </c>
      <c r="BH1613" t="s">
        <v>345</v>
      </c>
      <c r="BI1613">
        <v>1</v>
      </c>
      <c r="BJ1613" t="s">
        <v>97</v>
      </c>
      <c r="BK1613" t="s">
        <v>180</v>
      </c>
      <c r="BL1613">
        <v>0</v>
      </c>
      <c r="BM1613">
        <v>0</v>
      </c>
      <c r="BN1613">
        <v>0</v>
      </c>
      <c r="BO1613">
        <v>0</v>
      </c>
      <c r="BP1613">
        <v>0</v>
      </c>
      <c r="BQ1613">
        <v>0</v>
      </c>
      <c r="BY1613">
        <v>1753</v>
      </c>
      <c r="CG1613" s="4">
        <v>0</v>
      </c>
      <c r="CH1613" s="4">
        <v>0</v>
      </c>
      <c r="CI1613" s="5">
        <v>0</v>
      </c>
      <c r="CJ1613" s="5">
        <v>0</v>
      </c>
      <c r="CK1613" s="5">
        <v>0</v>
      </c>
      <c r="CL1613" s="5">
        <v>0</v>
      </c>
    </row>
    <row r="1614" spans="1:90" hidden="1" x14ac:dyDescent="0.2">
      <c r="A1614" t="s">
        <v>2516</v>
      </c>
      <c r="B1614" t="s">
        <v>2503</v>
      </c>
      <c r="C1614" t="s">
        <v>147</v>
      </c>
      <c r="D1614">
        <v>3.5</v>
      </c>
      <c r="E1614" t="s">
        <v>317</v>
      </c>
      <c r="F1614" t="s">
        <v>347</v>
      </c>
      <c r="G1614" t="s">
        <v>348</v>
      </c>
      <c r="H1614" t="s">
        <v>2506</v>
      </c>
      <c r="I1614">
        <v>0.21209</v>
      </c>
      <c r="J1614">
        <v>1.3723000000000001E-2</v>
      </c>
      <c r="K1614">
        <v>0.13400999999999999</v>
      </c>
      <c r="L1614">
        <v>2068.6</v>
      </c>
      <c r="M1614">
        <v>20.719000000000001</v>
      </c>
      <c r="N1614" s="1">
        <v>331150</v>
      </c>
      <c r="O1614">
        <v>1552.5</v>
      </c>
      <c r="P1614" s="1">
        <v>157710</v>
      </c>
      <c r="Q1614">
        <v>-266.70999999999998</v>
      </c>
      <c r="R1614">
        <v>0.79515999999999998</v>
      </c>
      <c r="S1614">
        <v>0.77761000000000002</v>
      </c>
      <c r="T1614">
        <v>1.046</v>
      </c>
      <c r="U1614">
        <v>0.63846999999999998</v>
      </c>
      <c r="V1614">
        <v>-0.32016</v>
      </c>
      <c r="W1614">
        <v>-0.39350000000000002</v>
      </c>
      <c r="X1614">
        <v>2.6554000000000002</v>
      </c>
      <c r="Y1614">
        <v>1.3077000000000001</v>
      </c>
      <c r="Z1614">
        <v>0.42587999999999998</v>
      </c>
      <c r="AA1614">
        <v>0.39398</v>
      </c>
      <c r="AB1614">
        <v>1.7511000000000001</v>
      </c>
      <c r="AC1614">
        <v>1.3545</v>
      </c>
      <c r="AD1614">
        <v>39</v>
      </c>
      <c r="AE1614">
        <v>16</v>
      </c>
      <c r="AF1614" s="1">
        <v>3.0198000000000001E-5</v>
      </c>
      <c r="AG1614" s="1">
        <v>3.0197999999999999E-6</v>
      </c>
      <c r="AH1614" s="1">
        <v>2.7178E-5</v>
      </c>
      <c r="AI1614">
        <v>39</v>
      </c>
      <c r="AJ1614">
        <v>0</v>
      </c>
      <c r="AK1614">
        <v>38</v>
      </c>
      <c r="AL1614">
        <v>0</v>
      </c>
      <c r="AM1614">
        <v>0</v>
      </c>
      <c r="AN1614">
        <v>1</v>
      </c>
      <c r="AO1614">
        <v>0.63636000000000004</v>
      </c>
      <c r="AP1614">
        <v>0</v>
      </c>
      <c r="AQ1614">
        <v>1</v>
      </c>
      <c r="AR1614" t="s">
        <v>95</v>
      </c>
      <c r="AS1614" t="s">
        <v>95</v>
      </c>
      <c r="AT1614" t="s">
        <v>95</v>
      </c>
      <c r="AU1614" t="s">
        <v>94</v>
      </c>
      <c r="AV1614" t="s">
        <v>94</v>
      </c>
      <c r="AW1614" t="s">
        <v>94</v>
      </c>
      <c r="AX1614" t="s">
        <v>94</v>
      </c>
      <c r="AY1614" t="s">
        <v>94</v>
      </c>
      <c r="AZ1614" t="s">
        <v>95</v>
      </c>
      <c r="BA1614" t="s">
        <v>94</v>
      </c>
      <c r="BB1614" t="s">
        <v>94</v>
      </c>
      <c r="BC1614" t="s">
        <v>94</v>
      </c>
      <c r="BD1614" t="s">
        <v>94</v>
      </c>
      <c r="BH1614" t="s">
        <v>341</v>
      </c>
      <c r="BI1614">
        <v>1</v>
      </c>
      <c r="BJ1614" t="s">
        <v>97</v>
      </c>
      <c r="BK1614" t="s">
        <v>138</v>
      </c>
      <c r="BL1614">
        <v>0</v>
      </c>
      <c r="BM1614">
        <v>0</v>
      </c>
      <c r="BN1614">
        <v>0</v>
      </c>
      <c r="BO1614">
        <v>0</v>
      </c>
      <c r="BP1614">
        <v>0</v>
      </c>
      <c r="BQ1614">
        <v>0</v>
      </c>
      <c r="BY1614">
        <v>1754</v>
      </c>
      <c r="CG1614" s="4">
        <v>0</v>
      </c>
      <c r="CH1614" s="4">
        <v>0</v>
      </c>
      <c r="CI1614" s="5">
        <v>0</v>
      </c>
      <c r="CJ1614" s="5">
        <v>0</v>
      </c>
      <c r="CK1614" s="5">
        <v>0</v>
      </c>
      <c r="CL1614" s="5">
        <v>0</v>
      </c>
    </row>
    <row r="1615" spans="1:90" hidden="1" x14ac:dyDescent="0.2">
      <c r="A1615" t="s">
        <v>2517</v>
      </c>
      <c r="B1615" t="s">
        <v>2503</v>
      </c>
      <c r="C1615" t="s">
        <v>147</v>
      </c>
      <c r="D1615">
        <v>3.5</v>
      </c>
      <c r="E1615" t="s">
        <v>317</v>
      </c>
      <c r="F1615" t="s">
        <v>350</v>
      </c>
      <c r="G1615" t="s">
        <v>351</v>
      </c>
      <c r="H1615" t="s">
        <v>2506</v>
      </c>
      <c r="I1615">
        <v>0.36596000000000001</v>
      </c>
      <c r="J1615">
        <v>0.24204999999999999</v>
      </c>
      <c r="K1615">
        <v>1.2123999999999999</v>
      </c>
      <c r="L1615">
        <v>2022.8</v>
      </c>
      <c r="M1615">
        <v>12.007999999999999</v>
      </c>
      <c r="N1615">
        <v>162.30000000000001</v>
      </c>
      <c r="O1615">
        <v>2.0817000000000001</v>
      </c>
      <c r="P1615">
        <v>2007.8</v>
      </c>
      <c r="Q1615">
        <v>-2417.3000000000002</v>
      </c>
      <c r="R1615">
        <v>0.99761</v>
      </c>
      <c r="S1615">
        <v>0.99743000000000004</v>
      </c>
      <c r="T1615">
        <v>1.141</v>
      </c>
      <c r="U1615">
        <v>0.57504</v>
      </c>
      <c r="V1615">
        <v>0.99055000000000004</v>
      </c>
      <c r="W1615">
        <v>0.99009000000000003</v>
      </c>
      <c r="X1615">
        <v>2.2686999999999999</v>
      </c>
      <c r="Y1615">
        <v>1.3696999999999999</v>
      </c>
      <c r="Z1615">
        <v>0.43511</v>
      </c>
      <c r="AA1615">
        <v>0.40755000000000002</v>
      </c>
      <c r="AB1615">
        <v>17.542000000000002</v>
      </c>
      <c r="AC1615">
        <v>13.169</v>
      </c>
      <c r="AD1615">
        <v>44</v>
      </c>
      <c r="AE1615">
        <v>14</v>
      </c>
      <c r="AF1615">
        <v>0.59765999999999997</v>
      </c>
      <c r="AG1615">
        <v>1.8484E-2</v>
      </c>
      <c r="AH1615">
        <v>0.57918000000000003</v>
      </c>
      <c r="AI1615">
        <v>14</v>
      </c>
      <c r="AJ1615">
        <v>0</v>
      </c>
      <c r="AK1615">
        <v>13</v>
      </c>
      <c r="AL1615">
        <v>0</v>
      </c>
      <c r="AM1615">
        <v>0</v>
      </c>
      <c r="AN1615">
        <v>0</v>
      </c>
      <c r="AO1615">
        <v>0.81674999999999998</v>
      </c>
      <c r="AP1615">
        <v>0</v>
      </c>
      <c r="AQ1615">
        <v>1</v>
      </c>
      <c r="AR1615" t="s">
        <v>95</v>
      </c>
      <c r="AS1615" t="s">
        <v>95</v>
      </c>
      <c r="AT1615" t="s">
        <v>95</v>
      </c>
      <c r="AU1615" t="s">
        <v>95</v>
      </c>
      <c r="AV1615" t="s">
        <v>95</v>
      </c>
      <c r="AW1615" t="s">
        <v>95</v>
      </c>
      <c r="AX1615" t="s">
        <v>95</v>
      </c>
      <c r="AY1615" t="s">
        <v>95</v>
      </c>
      <c r="AZ1615" t="s">
        <v>95</v>
      </c>
      <c r="BA1615" t="s">
        <v>95</v>
      </c>
      <c r="BB1615" t="s">
        <v>95</v>
      </c>
      <c r="BC1615" t="s">
        <v>95</v>
      </c>
      <c r="BD1615" t="s">
        <v>95</v>
      </c>
      <c r="BI1615">
        <v>0</v>
      </c>
      <c r="BJ1615" t="s">
        <v>137</v>
      </c>
      <c r="BK1615" t="s">
        <v>180</v>
      </c>
      <c r="BL1615">
        <v>1</v>
      </c>
      <c r="BM1615">
        <v>1</v>
      </c>
      <c r="BN1615">
        <v>0</v>
      </c>
      <c r="BO1615">
        <v>0</v>
      </c>
      <c r="BP1615">
        <v>0</v>
      </c>
      <c r="BQ1615">
        <v>0</v>
      </c>
      <c r="BY1615">
        <v>1755</v>
      </c>
      <c r="CG1615" s="4">
        <v>1</v>
      </c>
      <c r="CH1615" s="4">
        <v>1</v>
      </c>
      <c r="CI1615" s="5">
        <v>0</v>
      </c>
      <c r="CJ1615" s="5">
        <v>0</v>
      </c>
      <c r="CK1615" s="5">
        <v>0</v>
      </c>
      <c r="CL1615" s="5">
        <v>0</v>
      </c>
    </row>
    <row r="1616" spans="1:90" hidden="1" x14ac:dyDescent="0.2">
      <c r="A1616" t="s">
        <v>2518</v>
      </c>
      <c r="B1616" t="s">
        <v>2503</v>
      </c>
      <c r="C1616" t="s">
        <v>147</v>
      </c>
      <c r="D1616">
        <v>3.5</v>
      </c>
      <c r="E1616" t="s">
        <v>317</v>
      </c>
      <c r="F1616" t="s">
        <v>353</v>
      </c>
      <c r="G1616" t="s">
        <v>354</v>
      </c>
      <c r="H1616" t="s">
        <v>2506</v>
      </c>
      <c r="I1616">
        <v>0.25384000000000001</v>
      </c>
      <c r="J1616">
        <v>2.3834000000000001E-2</v>
      </c>
      <c r="K1616">
        <v>0.24026</v>
      </c>
      <c r="L1616">
        <v>2064.6999999999998</v>
      </c>
      <c r="M1616">
        <v>17.312000000000001</v>
      </c>
      <c r="N1616" s="1">
        <v>796830</v>
      </c>
      <c r="O1616">
        <v>1550.1</v>
      </c>
      <c r="P1616" s="1">
        <v>157950</v>
      </c>
      <c r="Q1616">
        <v>-478.93</v>
      </c>
      <c r="R1616">
        <v>0.92383999999999999</v>
      </c>
      <c r="S1616">
        <v>0.91798999999999997</v>
      </c>
      <c r="T1616">
        <v>1.2769999999999999</v>
      </c>
      <c r="U1616">
        <v>0.66020999999999996</v>
      </c>
      <c r="V1616">
        <v>-0.20005999999999999</v>
      </c>
      <c r="W1616">
        <v>-0.26006000000000001</v>
      </c>
      <c r="X1616">
        <v>5.0693000000000001</v>
      </c>
      <c r="Y1616">
        <v>2.0697999999999999</v>
      </c>
      <c r="Z1616">
        <v>0.41514000000000001</v>
      </c>
      <c r="AA1616">
        <v>0.38589000000000001</v>
      </c>
      <c r="AB1616">
        <v>3.5388999999999999</v>
      </c>
      <c r="AC1616">
        <v>2.5049000000000001</v>
      </c>
      <c r="AD1616">
        <v>43</v>
      </c>
      <c r="AE1616">
        <v>12</v>
      </c>
      <c r="AF1616" s="1">
        <v>2.8864E-5</v>
      </c>
      <c r="AG1616" s="1">
        <v>1.2550000000000001E-6</v>
      </c>
      <c r="AH1616" s="1">
        <v>2.7608999999999999E-5</v>
      </c>
      <c r="AI1616">
        <v>13</v>
      </c>
      <c r="AJ1616">
        <v>0</v>
      </c>
      <c r="AK1616">
        <v>11</v>
      </c>
      <c r="AL1616">
        <v>0</v>
      </c>
      <c r="AM1616">
        <v>0</v>
      </c>
      <c r="AN1616">
        <v>1</v>
      </c>
      <c r="AO1616">
        <v>0.63890999999999998</v>
      </c>
      <c r="AP1616">
        <v>0</v>
      </c>
      <c r="AQ1616">
        <v>1</v>
      </c>
      <c r="AR1616" t="s">
        <v>95</v>
      </c>
      <c r="AS1616" t="s">
        <v>95</v>
      </c>
      <c r="AT1616" t="s">
        <v>95</v>
      </c>
      <c r="AU1616" t="s">
        <v>95</v>
      </c>
      <c r="AV1616" t="s">
        <v>95</v>
      </c>
      <c r="AW1616" t="s">
        <v>95</v>
      </c>
      <c r="AX1616" t="s">
        <v>94</v>
      </c>
      <c r="AY1616" t="s">
        <v>94</v>
      </c>
      <c r="AZ1616" t="s">
        <v>95</v>
      </c>
      <c r="BA1616" t="s">
        <v>94</v>
      </c>
      <c r="BB1616" t="s">
        <v>94</v>
      </c>
      <c r="BC1616" t="s">
        <v>95</v>
      </c>
      <c r="BD1616" t="s">
        <v>95</v>
      </c>
      <c r="BH1616" t="s">
        <v>341</v>
      </c>
      <c r="BI1616">
        <v>1</v>
      </c>
      <c r="BJ1616" t="s">
        <v>97</v>
      </c>
      <c r="BK1616" t="s">
        <v>138</v>
      </c>
      <c r="BL1616">
        <v>0</v>
      </c>
      <c r="BM1616">
        <v>0</v>
      </c>
      <c r="BN1616">
        <v>0</v>
      </c>
      <c r="BO1616">
        <v>0</v>
      </c>
      <c r="BP1616">
        <v>0</v>
      </c>
      <c r="BQ1616">
        <v>0</v>
      </c>
      <c r="BY1616">
        <v>1756</v>
      </c>
      <c r="CG1616" s="4">
        <v>0</v>
      </c>
      <c r="CH1616" s="4">
        <v>0</v>
      </c>
      <c r="CI1616" s="5">
        <v>0</v>
      </c>
      <c r="CJ1616" s="5">
        <v>0</v>
      </c>
      <c r="CK1616" s="5">
        <v>0</v>
      </c>
      <c r="CL1616" s="5">
        <v>0</v>
      </c>
    </row>
    <row r="1617" spans="1:90" hidden="1" x14ac:dyDescent="0.2">
      <c r="A1617" t="s">
        <v>2519</v>
      </c>
      <c r="B1617" t="s">
        <v>2503</v>
      </c>
      <c r="C1617" t="s">
        <v>147</v>
      </c>
      <c r="D1617">
        <v>3.5</v>
      </c>
      <c r="E1617" t="s">
        <v>317</v>
      </c>
      <c r="F1617" t="s">
        <v>356</v>
      </c>
      <c r="G1617" t="s">
        <v>357</v>
      </c>
      <c r="H1617" t="s">
        <v>2506</v>
      </c>
      <c r="I1617">
        <v>0.65042</v>
      </c>
      <c r="J1617">
        <v>0.30593999999999999</v>
      </c>
      <c r="K1617">
        <v>14.771000000000001</v>
      </c>
      <c r="L1617">
        <v>2021.6</v>
      </c>
      <c r="M1617">
        <v>6.7563000000000004</v>
      </c>
      <c r="N1617">
        <v>1697.8</v>
      </c>
      <c r="O1617" s="1">
        <v>1.3654999999999999E-7</v>
      </c>
      <c r="P1617">
        <v>1948.4</v>
      </c>
      <c r="Q1617">
        <v>-29455</v>
      </c>
      <c r="R1617">
        <v>0.98806000000000005</v>
      </c>
      <c r="S1617">
        <v>0.98716999999999999</v>
      </c>
      <c r="T1617">
        <v>34.984999999999999</v>
      </c>
      <c r="U1617">
        <v>13.997</v>
      </c>
      <c r="V1617">
        <v>0.96882999999999997</v>
      </c>
      <c r="W1617">
        <v>0.96731</v>
      </c>
      <c r="X1617">
        <v>56.536000000000001</v>
      </c>
      <c r="Y1617">
        <v>26.1</v>
      </c>
      <c r="Z1617">
        <v>0.34309000000000001</v>
      </c>
      <c r="AA1617">
        <v>0.31103999999999998</v>
      </c>
      <c r="AB1617">
        <v>259.54000000000002</v>
      </c>
      <c r="AC1617">
        <v>181.86</v>
      </c>
      <c r="AD1617">
        <v>44</v>
      </c>
      <c r="AE1617">
        <v>14</v>
      </c>
      <c r="AF1617">
        <v>0.80035999999999996</v>
      </c>
      <c r="AG1617">
        <v>2.0615E-4</v>
      </c>
      <c r="AH1617">
        <v>0.80015999999999998</v>
      </c>
      <c r="AI1617">
        <v>14</v>
      </c>
      <c r="AJ1617">
        <v>0</v>
      </c>
      <c r="AK1617">
        <v>13</v>
      </c>
      <c r="AL1617">
        <v>0</v>
      </c>
      <c r="AM1617">
        <v>0</v>
      </c>
      <c r="AN1617">
        <v>1</v>
      </c>
      <c r="AO1617">
        <v>0.78595000000000004</v>
      </c>
      <c r="AP1617">
        <v>0</v>
      </c>
      <c r="AQ1617">
        <v>0</v>
      </c>
      <c r="AR1617" t="s">
        <v>95</v>
      </c>
      <c r="AS1617" t="s">
        <v>95</v>
      </c>
      <c r="AT1617" t="s">
        <v>95</v>
      </c>
      <c r="AU1617" t="s">
        <v>95</v>
      </c>
      <c r="AV1617" t="s">
        <v>95</v>
      </c>
      <c r="AW1617" t="s">
        <v>95</v>
      </c>
      <c r="AX1617" t="s">
        <v>95</v>
      </c>
      <c r="AY1617" t="s">
        <v>95</v>
      </c>
      <c r="AZ1617" t="s">
        <v>95</v>
      </c>
      <c r="BA1617" t="s">
        <v>95</v>
      </c>
      <c r="BB1617" t="s">
        <v>95</v>
      </c>
      <c r="BC1617" t="s">
        <v>95</v>
      </c>
      <c r="BD1617" t="s">
        <v>95</v>
      </c>
      <c r="BI1617">
        <v>0</v>
      </c>
      <c r="BJ1617" t="s">
        <v>137</v>
      </c>
      <c r="BK1617" t="s">
        <v>180</v>
      </c>
      <c r="BL1617">
        <v>1</v>
      </c>
      <c r="BM1617">
        <v>1</v>
      </c>
      <c r="BN1617">
        <v>0</v>
      </c>
      <c r="BO1617">
        <v>0</v>
      </c>
      <c r="BP1617">
        <v>0</v>
      </c>
      <c r="BQ1617">
        <v>0</v>
      </c>
      <c r="BY1617">
        <v>1757</v>
      </c>
      <c r="CG1617" s="4">
        <v>1</v>
      </c>
      <c r="CH1617" s="4">
        <v>1</v>
      </c>
      <c r="CI1617" s="5">
        <v>0</v>
      </c>
      <c r="CJ1617" s="5">
        <v>0</v>
      </c>
      <c r="CK1617" s="5">
        <v>0</v>
      </c>
      <c r="CL1617" s="5">
        <v>0</v>
      </c>
    </row>
    <row r="1618" spans="1:90" hidden="1" x14ac:dyDescent="0.2">
      <c r="A1618" t="s">
        <v>2520</v>
      </c>
      <c r="B1618" t="s">
        <v>2503</v>
      </c>
      <c r="C1618" t="s">
        <v>147</v>
      </c>
      <c r="D1618">
        <v>3.5</v>
      </c>
      <c r="E1618" t="s">
        <v>317</v>
      </c>
      <c r="F1618" t="s">
        <v>359</v>
      </c>
      <c r="G1618" t="s">
        <v>360</v>
      </c>
      <c r="H1618" t="s">
        <v>2506</v>
      </c>
      <c r="I1618">
        <v>4.3445999999999998</v>
      </c>
      <c r="J1618">
        <v>0.60814999999999997</v>
      </c>
      <c r="K1618">
        <v>3.2722000000000002</v>
      </c>
      <c r="L1618">
        <v>2020.7</v>
      </c>
      <c r="M1618">
        <v>1.0115000000000001</v>
      </c>
      <c r="N1618">
        <v>439.29</v>
      </c>
      <c r="O1618">
        <v>1.5168000000000001E-4</v>
      </c>
      <c r="P1618">
        <v>1997.5</v>
      </c>
      <c r="Q1618">
        <v>-6523.8</v>
      </c>
      <c r="R1618">
        <v>0.91002000000000005</v>
      </c>
      <c r="S1618">
        <v>0.90291999999999994</v>
      </c>
      <c r="T1618">
        <v>25.388999999999999</v>
      </c>
      <c r="U1618">
        <v>6.8392999999999997</v>
      </c>
      <c r="V1618">
        <v>0.87482000000000004</v>
      </c>
      <c r="W1618">
        <v>0.86839999999999995</v>
      </c>
      <c r="X1618">
        <v>29.946000000000002</v>
      </c>
      <c r="Y1618">
        <v>11.092000000000001</v>
      </c>
      <c r="Z1618">
        <v>0.21959000000000001</v>
      </c>
      <c r="AA1618">
        <v>0.17956</v>
      </c>
      <c r="AB1618">
        <v>74.771000000000001</v>
      </c>
      <c r="AC1618">
        <v>44.71</v>
      </c>
      <c r="AD1618">
        <v>42</v>
      </c>
      <c r="AE1618">
        <v>11</v>
      </c>
      <c r="AF1618">
        <v>0.99563999999999997</v>
      </c>
      <c r="AG1618">
        <v>7.9673000000000005E-4</v>
      </c>
      <c r="AH1618">
        <v>0.99483999999999995</v>
      </c>
      <c r="AI1618">
        <v>12</v>
      </c>
      <c r="AJ1618">
        <v>0</v>
      </c>
      <c r="AK1618">
        <v>11</v>
      </c>
      <c r="AL1618">
        <v>0</v>
      </c>
      <c r="AM1618">
        <v>0</v>
      </c>
      <c r="AN1618">
        <v>1</v>
      </c>
      <c r="AO1618">
        <v>0.48246</v>
      </c>
      <c r="AP1618">
        <v>0</v>
      </c>
      <c r="AQ1618">
        <v>0</v>
      </c>
      <c r="AR1618" t="s">
        <v>95</v>
      </c>
      <c r="AS1618" t="s">
        <v>95</v>
      </c>
      <c r="AT1618" t="s">
        <v>95</v>
      </c>
      <c r="AU1618" t="s">
        <v>94</v>
      </c>
      <c r="AV1618" t="s">
        <v>94</v>
      </c>
      <c r="AW1618" t="s">
        <v>94</v>
      </c>
      <c r="AX1618" t="s">
        <v>94</v>
      </c>
      <c r="AY1618" t="s">
        <v>95</v>
      </c>
      <c r="AZ1618" t="s">
        <v>94</v>
      </c>
      <c r="BA1618" t="s">
        <v>94</v>
      </c>
      <c r="BB1618" t="s">
        <v>94</v>
      </c>
      <c r="BC1618" t="s">
        <v>94</v>
      </c>
      <c r="BD1618" t="s">
        <v>94</v>
      </c>
      <c r="BH1618" t="s">
        <v>341</v>
      </c>
      <c r="BI1618">
        <v>1</v>
      </c>
      <c r="BJ1618" t="s">
        <v>97</v>
      </c>
      <c r="BK1618" t="s">
        <v>138</v>
      </c>
      <c r="BL1618">
        <v>0</v>
      </c>
      <c r="BM1618">
        <v>0</v>
      </c>
      <c r="BN1618">
        <v>0</v>
      </c>
      <c r="BO1618">
        <v>0</v>
      </c>
      <c r="BP1618">
        <v>0</v>
      </c>
      <c r="BQ1618">
        <v>0</v>
      </c>
      <c r="BY1618">
        <v>1758</v>
      </c>
      <c r="CG1618" s="4">
        <v>0</v>
      </c>
      <c r="CH1618" s="4">
        <v>0</v>
      </c>
      <c r="CI1618" s="5">
        <v>0</v>
      </c>
      <c r="CJ1618" s="5">
        <v>0</v>
      </c>
      <c r="CK1618" s="5">
        <v>0</v>
      </c>
      <c r="CL1618" s="5">
        <v>0</v>
      </c>
    </row>
    <row r="1619" spans="1:90" hidden="1" x14ac:dyDescent="0.2">
      <c r="A1619" t="s">
        <v>2521</v>
      </c>
      <c r="B1619" t="s">
        <v>2503</v>
      </c>
      <c r="C1619" t="s">
        <v>147</v>
      </c>
      <c r="D1619">
        <v>3.5</v>
      </c>
      <c r="E1619" t="s">
        <v>317</v>
      </c>
      <c r="F1619" t="s">
        <v>362</v>
      </c>
      <c r="G1619" t="s">
        <v>357</v>
      </c>
      <c r="H1619" t="s">
        <v>2506</v>
      </c>
      <c r="I1619">
        <v>0.63346999999999998</v>
      </c>
      <c r="J1619">
        <v>0.29477999999999999</v>
      </c>
      <c r="K1619">
        <v>18.658999999999999</v>
      </c>
      <c r="L1619">
        <v>2021.5</v>
      </c>
      <c r="M1619">
        <v>6.9371</v>
      </c>
      <c r="N1619">
        <v>2072</v>
      </c>
      <c r="O1619" s="1">
        <v>7.7448999999999993E-6</v>
      </c>
      <c r="P1619">
        <v>1958.5</v>
      </c>
      <c r="Q1619">
        <v>-37208</v>
      </c>
      <c r="R1619">
        <v>0.99131000000000002</v>
      </c>
      <c r="S1619">
        <v>0.99065999999999999</v>
      </c>
      <c r="T1619">
        <v>36.860999999999997</v>
      </c>
      <c r="U1619">
        <v>17.655999999999999</v>
      </c>
      <c r="V1619">
        <v>0.97258</v>
      </c>
      <c r="W1619">
        <v>0.97123999999999999</v>
      </c>
      <c r="X1619">
        <v>65.489999999999995</v>
      </c>
      <c r="Y1619">
        <v>30.744</v>
      </c>
      <c r="Z1619">
        <v>0.35896</v>
      </c>
      <c r="AA1619">
        <v>0.32768999999999998</v>
      </c>
      <c r="AB1619">
        <v>316.63</v>
      </c>
      <c r="AC1619">
        <v>224.18</v>
      </c>
      <c r="AD1619">
        <v>44</v>
      </c>
      <c r="AE1619">
        <v>14</v>
      </c>
      <c r="AF1619">
        <v>0.80098000000000003</v>
      </c>
      <c r="AG1619">
        <v>1.6892E-4</v>
      </c>
      <c r="AH1619">
        <v>0.80081000000000002</v>
      </c>
      <c r="AI1619">
        <v>14</v>
      </c>
      <c r="AJ1619">
        <v>0</v>
      </c>
      <c r="AK1619">
        <v>13</v>
      </c>
      <c r="AL1619">
        <v>0</v>
      </c>
      <c r="AM1619">
        <v>0</v>
      </c>
      <c r="AN1619">
        <v>1</v>
      </c>
      <c r="AO1619">
        <v>0.79652000000000001</v>
      </c>
      <c r="AP1619">
        <v>0</v>
      </c>
      <c r="AQ1619">
        <v>0</v>
      </c>
      <c r="AR1619" t="s">
        <v>95</v>
      </c>
      <c r="AS1619" t="s">
        <v>95</v>
      </c>
      <c r="AT1619" t="s">
        <v>95</v>
      </c>
      <c r="AU1619" t="s">
        <v>95</v>
      </c>
      <c r="AV1619" t="s">
        <v>95</v>
      </c>
      <c r="AW1619" t="s">
        <v>95</v>
      </c>
      <c r="AX1619" t="s">
        <v>95</v>
      </c>
      <c r="AY1619" t="s">
        <v>95</v>
      </c>
      <c r="AZ1619" t="s">
        <v>95</v>
      </c>
      <c r="BA1619" t="s">
        <v>95</v>
      </c>
      <c r="BB1619" t="s">
        <v>95</v>
      </c>
      <c r="BC1619" t="s">
        <v>95</v>
      </c>
      <c r="BD1619" t="s">
        <v>95</v>
      </c>
      <c r="BI1619">
        <v>0</v>
      </c>
      <c r="BJ1619" t="s">
        <v>137</v>
      </c>
      <c r="BK1619" t="s">
        <v>180</v>
      </c>
      <c r="BL1619">
        <v>1</v>
      </c>
      <c r="BM1619">
        <v>1</v>
      </c>
      <c r="BN1619">
        <v>0</v>
      </c>
      <c r="BO1619">
        <v>0</v>
      </c>
      <c r="BP1619">
        <v>0</v>
      </c>
      <c r="BQ1619">
        <v>0</v>
      </c>
      <c r="BY1619">
        <v>1759</v>
      </c>
      <c r="CG1619" s="4">
        <v>1</v>
      </c>
      <c r="CH1619" s="4">
        <v>1</v>
      </c>
      <c r="CI1619" s="5">
        <v>0</v>
      </c>
      <c r="CJ1619" s="5">
        <v>0</v>
      </c>
      <c r="CK1619" s="5">
        <v>0</v>
      </c>
      <c r="CL1619" s="5">
        <v>0</v>
      </c>
    </row>
    <row r="1620" spans="1:90" hidden="1" x14ac:dyDescent="0.2">
      <c r="A1620" t="s">
        <v>2522</v>
      </c>
      <c r="B1620" t="s">
        <v>2503</v>
      </c>
      <c r="C1620" t="s">
        <v>147</v>
      </c>
      <c r="D1620">
        <v>3.5</v>
      </c>
      <c r="E1620" t="s">
        <v>317</v>
      </c>
      <c r="F1620" t="s">
        <v>364</v>
      </c>
      <c r="G1620" t="s">
        <v>360</v>
      </c>
      <c r="H1620" t="s">
        <v>2506</v>
      </c>
      <c r="I1620">
        <v>0.67439000000000004</v>
      </c>
      <c r="J1620">
        <v>0.51473000000000002</v>
      </c>
      <c r="K1620">
        <v>3.9708999999999999</v>
      </c>
      <c r="L1620">
        <v>2022.7</v>
      </c>
      <c r="M1620">
        <v>6.5162000000000004</v>
      </c>
      <c r="N1620">
        <v>1324.4</v>
      </c>
      <c r="O1620">
        <v>1.2331000000000001E-4</v>
      </c>
      <c r="P1620">
        <v>1992.4</v>
      </c>
      <c r="Q1620">
        <v>-7916.5</v>
      </c>
      <c r="R1620">
        <v>0.93084999999999996</v>
      </c>
      <c r="S1620">
        <v>0.92539000000000005</v>
      </c>
      <c r="T1620">
        <v>25.079000000000001</v>
      </c>
      <c r="U1620">
        <v>10.548</v>
      </c>
      <c r="V1620">
        <v>0.93013999999999997</v>
      </c>
      <c r="W1620">
        <v>0.92656000000000005</v>
      </c>
      <c r="X1620">
        <v>25.207000000000001</v>
      </c>
      <c r="Y1620">
        <v>10.786</v>
      </c>
      <c r="Z1620">
        <v>0.25469999999999998</v>
      </c>
      <c r="AA1620">
        <v>0.21648000000000001</v>
      </c>
      <c r="AB1620">
        <v>82.332999999999998</v>
      </c>
      <c r="AC1620">
        <v>49.917999999999999</v>
      </c>
      <c r="AD1620">
        <v>42</v>
      </c>
      <c r="AE1620">
        <v>12</v>
      </c>
      <c r="AF1620">
        <v>0.36670999999999998</v>
      </c>
      <c r="AG1620">
        <v>1.0835E-4</v>
      </c>
      <c r="AH1620">
        <v>0.36659999999999998</v>
      </c>
      <c r="AI1620">
        <v>12</v>
      </c>
      <c r="AJ1620">
        <v>0</v>
      </c>
      <c r="AK1620">
        <v>8</v>
      </c>
      <c r="AL1620">
        <v>0</v>
      </c>
      <c r="AM1620">
        <v>1</v>
      </c>
      <c r="AN1620">
        <v>1</v>
      </c>
      <c r="AO1620">
        <v>0.57262999999999997</v>
      </c>
      <c r="AP1620">
        <v>0</v>
      </c>
      <c r="AQ1620">
        <v>0</v>
      </c>
      <c r="AR1620" t="s">
        <v>95</v>
      </c>
      <c r="AS1620" t="s">
        <v>95</v>
      </c>
      <c r="AT1620" t="s">
        <v>95</v>
      </c>
      <c r="AU1620" t="s">
        <v>94</v>
      </c>
      <c r="AV1620" t="s">
        <v>94</v>
      </c>
      <c r="AW1620" t="s">
        <v>94</v>
      </c>
      <c r="AX1620" t="s">
        <v>94</v>
      </c>
      <c r="AY1620" t="s">
        <v>95</v>
      </c>
      <c r="AZ1620" t="s">
        <v>94</v>
      </c>
      <c r="BA1620" t="s">
        <v>94</v>
      </c>
      <c r="BB1620" t="s">
        <v>94</v>
      </c>
      <c r="BC1620" t="s">
        <v>94</v>
      </c>
      <c r="BD1620" t="s">
        <v>94</v>
      </c>
      <c r="BH1620" t="s">
        <v>341</v>
      </c>
      <c r="BI1620">
        <v>1</v>
      </c>
      <c r="BJ1620" t="s">
        <v>97</v>
      </c>
      <c r="BK1620" t="s">
        <v>138</v>
      </c>
      <c r="BL1620">
        <v>0</v>
      </c>
      <c r="BM1620">
        <v>0</v>
      </c>
      <c r="BN1620">
        <v>0</v>
      </c>
      <c r="BO1620">
        <v>0</v>
      </c>
      <c r="BP1620">
        <v>0</v>
      </c>
      <c r="BQ1620">
        <v>0</v>
      </c>
      <c r="BY1620">
        <v>1760</v>
      </c>
      <c r="CG1620" s="4">
        <v>0</v>
      </c>
      <c r="CH1620" s="4">
        <v>0</v>
      </c>
      <c r="CI1620" s="5">
        <v>0</v>
      </c>
      <c r="CJ1620" s="5">
        <v>0</v>
      </c>
      <c r="CK1620" s="5">
        <v>0</v>
      </c>
      <c r="CL1620" s="5">
        <v>0</v>
      </c>
    </row>
    <row r="1621" spans="1:90" hidden="1" x14ac:dyDescent="0.2">
      <c r="A1621" t="s">
        <v>2523</v>
      </c>
      <c r="B1621" t="s">
        <v>2503</v>
      </c>
      <c r="C1621" t="s">
        <v>147</v>
      </c>
      <c r="D1621">
        <v>3.5</v>
      </c>
      <c r="E1621" t="s">
        <v>317</v>
      </c>
      <c r="F1621" t="s">
        <v>366</v>
      </c>
      <c r="G1621" t="s">
        <v>351</v>
      </c>
      <c r="H1621" t="s">
        <v>2506</v>
      </c>
      <c r="I1621">
        <v>0.34266000000000002</v>
      </c>
      <c r="J1621">
        <v>0.23227</v>
      </c>
      <c r="K1621">
        <v>1.8004</v>
      </c>
      <c r="L1621">
        <v>2023</v>
      </c>
      <c r="M1621">
        <v>12.824</v>
      </c>
      <c r="N1621">
        <v>244.35</v>
      </c>
      <c r="O1621">
        <v>0.25137999999999999</v>
      </c>
      <c r="P1621">
        <v>1996.4</v>
      </c>
      <c r="Q1621">
        <v>-3589.4</v>
      </c>
      <c r="R1621">
        <v>0.99748000000000003</v>
      </c>
      <c r="S1621">
        <v>0.99729999999999996</v>
      </c>
      <c r="T1621">
        <v>1.7068000000000001</v>
      </c>
      <c r="U1621">
        <v>0.89893999999999996</v>
      </c>
      <c r="V1621">
        <v>0.99119000000000002</v>
      </c>
      <c r="W1621">
        <v>0.99075999999999997</v>
      </c>
      <c r="X1621">
        <v>3.1937000000000002</v>
      </c>
      <c r="Y1621">
        <v>1.9543999999999999</v>
      </c>
      <c r="Z1621">
        <v>0.45139000000000001</v>
      </c>
      <c r="AA1621">
        <v>0.42462</v>
      </c>
      <c r="AB1621">
        <v>25.204000000000001</v>
      </c>
      <c r="AC1621">
        <v>19.11</v>
      </c>
      <c r="AD1621">
        <v>44</v>
      </c>
      <c r="AE1621">
        <v>15</v>
      </c>
      <c r="AF1621">
        <v>0.57294999999999996</v>
      </c>
      <c r="AG1621">
        <v>4.0924999999999998E-3</v>
      </c>
      <c r="AH1621">
        <v>0.56886000000000003</v>
      </c>
      <c r="AI1621">
        <v>15</v>
      </c>
      <c r="AJ1621">
        <v>0</v>
      </c>
      <c r="AK1621">
        <v>14</v>
      </c>
      <c r="AL1621">
        <v>0</v>
      </c>
      <c r="AM1621">
        <v>0</v>
      </c>
      <c r="AN1621">
        <v>1</v>
      </c>
      <c r="AO1621">
        <v>0.82296000000000002</v>
      </c>
      <c r="AP1621">
        <v>0</v>
      </c>
      <c r="AQ1621">
        <v>0</v>
      </c>
      <c r="AR1621" t="s">
        <v>95</v>
      </c>
      <c r="AS1621" t="s">
        <v>95</v>
      </c>
      <c r="AT1621" t="s">
        <v>95</v>
      </c>
      <c r="AU1621" t="s">
        <v>95</v>
      </c>
      <c r="AV1621" t="s">
        <v>95</v>
      </c>
      <c r="AW1621" t="s">
        <v>95</v>
      </c>
      <c r="AX1621" t="s">
        <v>95</v>
      </c>
      <c r="AY1621" t="s">
        <v>95</v>
      </c>
      <c r="AZ1621" t="s">
        <v>95</v>
      </c>
      <c r="BA1621" t="s">
        <v>95</v>
      </c>
      <c r="BB1621" t="s">
        <v>95</v>
      </c>
      <c r="BC1621" t="s">
        <v>95</v>
      </c>
      <c r="BD1621" t="s">
        <v>95</v>
      </c>
      <c r="BI1621">
        <v>0</v>
      </c>
      <c r="BJ1621" t="s">
        <v>137</v>
      </c>
      <c r="BK1621" t="s">
        <v>180</v>
      </c>
      <c r="BL1621">
        <v>1</v>
      </c>
      <c r="BM1621">
        <v>1</v>
      </c>
      <c r="BN1621">
        <v>0</v>
      </c>
      <c r="BO1621">
        <v>0</v>
      </c>
      <c r="BP1621">
        <v>0</v>
      </c>
      <c r="BQ1621">
        <v>0</v>
      </c>
      <c r="BY1621">
        <v>1761</v>
      </c>
      <c r="CG1621" s="4">
        <v>1</v>
      </c>
      <c r="CH1621" s="4">
        <v>1</v>
      </c>
      <c r="CI1621" s="5">
        <v>0</v>
      </c>
      <c r="CJ1621" s="5">
        <v>0</v>
      </c>
      <c r="CK1621" s="5">
        <v>0</v>
      </c>
      <c r="CL1621" s="5">
        <v>0</v>
      </c>
    </row>
    <row r="1622" spans="1:90" hidden="1" x14ac:dyDescent="0.2">
      <c r="A1622" t="s">
        <v>2524</v>
      </c>
      <c r="B1622" t="s">
        <v>2503</v>
      </c>
      <c r="C1622" t="s">
        <v>147</v>
      </c>
      <c r="D1622">
        <v>3.5</v>
      </c>
      <c r="E1622" t="s">
        <v>317</v>
      </c>
      <c r="F1622" t="s">
        <v>368</v>
      </c>
      <c r="G1622" t="s">
        <v>354</v>
      </c>
      <c r="H1622" t="s">
        <v>2506</v>
      </c>
      <c r="I1622">
        <v>0.24326999999999999</v>
      </c>
      <c r="J1622">
        <v>3.3756000000000001E-2</v>
      </c>
      <c r="K1622">
        <v>0.34476000000000001</v>
      </c>
      <c r="L1622">
        <v>2066.6</v>
      </c>
      <c r="M1622">
        <v>18.064</v>
      </c>
      <c r="N1622" s="1">
        <v>1133100</v>
      </c>
      <c r="O1622">
        <v>1547.9</v>
      </c>
      <c r="P1622" s="1">
        <v>158170</v>
      </c>
      <c r="Q1622">
        <v>-687.21</v>
      </c>
      <c r="R1622">
        <v>0.92967</v>
      </c>
      <c r="S1622">
        <v>0.92425999999999997</v>
      </c>
      <c r="T1622">
        <v>1.7243999999999999</v>
      </c>
      <c r="U1622">
        <v>0.89007000000000003</v>
      </c>
      <c r="V1622">
        <v>-0.21287</v>
      </c>
      <c r="W1622">
        <v>-0.27350999999999998</v>
      </c>
      <c r="X1622">
        <v>7.1608999999999998</v>
      </c>
      <c r="Y1622">
        <v>3</v>
      </c>
      <c r="Z1622">
        <v>0.43293999999999999</v>
      </c>
      <c r="AA1622">
        <v>0.40459000000000001</v>
      </c>
      <c r="AB1622">
        <v>4.8963999999999999</v>
      </c>
      <c r="AC1622">
        <v>3.5329999999999999</v>
      </c>
      <c r="AD1622">
        <v>43</v>
      </c>
      <c r="AE1622">
        <v>14</v>
      </c>
      <c r="AF1622" s="1">
        <v>2.8240999999999999E-5</v>
      </c>
      <c r="AG1622" s="1">
        <v>8.8253E-7</v>
      </c>
      <c r="AH1622" s="1">
        <v>2.7358000000000001E-5</v>
      </c>
      <c r="AI1622">
        <v>14</v>
      </c>
      <c r="AJ1622">
        <v>0</v>
      </c>
      <c r="AK1622">
        <v>13</v>
      </c>
      <c r="AL1622">
        <v>0</v>
      </c>
      <c r="AM1622">
        <v>0</v>
      </c>
      <c r="AN1622">
        <v>1</v>
      </c>
      <c r="AO1622">
        <v>0.66485000000000005</v>
      </c>
      <c r="AP1622">
        <v>0</v>
      </c>
      <c r="AQ1622">
        <v>1</v>
      </c>
      <c r="AR1622" t="s">
        <v>95</v>
      </c>
      <c r="AS1622" t="s">
        <v>95</v>
      </c>
      <c r="AT1622" t="s">
        <v>95</v>
      </c>
      <c r="AU1622" t="s">
        <v>95</v>
      </c>
      <c r="AV1622" t="s">
        <v>95</v>
      </c>
      <c r="AW1622" t="s">
        <v>95</v>
      </c>
      <c r="AX1622" t="s">
        <v>94</v>
      </c>
      <c r="AY1622" t="s">
        <v>94</v>
      </c>
      <c r="AZ1622" t="s">
        <v>95</v>
      </c>
      <c r="BA1622" t="s">
        <v>94</v>
      </c>
      <c r="BB1622" t="s">
        <v>94</v>
      </c>
      <c r="BC1622" t="s">
        <v>95</v>
      </c>
      <c r="BD1622" t="s">
        <v>95</v>
      </c>
      <c r="BH1622" t="s">
        <v>341</v>
      </c>
      <c r="BI1622">
        <v>1</v>
      </c>
      <c r="BJ1622" t="s">
        <v>97</v>
      </c>
      <c r="BK1622" t="s">
        <v>138</v>
      </c>
      <c r="BL1622">
        <v>0</v>
      </c>
      <c r="BM1622">
        <v>0</v>
      </c>
      <c r="BN1622">
        <v>0</v>
      </c>
      <c r="BO1622">
        <v>0</v>
      </c>
      <c r="BP1622">
        <v>0</v>
      </c>
      <c r="BQ1622">
        <v>0</v>
      </c>
      <c r="BY1622">
        <v>1762</v>
      </c>
      <c r="CG1622" s="4">
        <v>0</v>
      </c>
      <c r="CH1622" s="4">
        <v>0</v>
      </c>
      <c r="CI1622" s="5">
        <v>0</v>
      </c>
      <c r="CJ1622" s="5">
        <v>0</v>
      </c>
      <c r="CK1622" s="5">
        <v>0</v>
      </c>
      <c r="CL1622" s="5">
        <v>0</v>
      </c>
    </row>
    <row r="1623" spans="1:90" hidden="1" x14ac:dyDescent="0.2">
      <c r="A1623" t="s">
        <v>2525</v>
      </c>
      <c r="B1623" t="s">
        <v>2503</v>
      </c>
      <c r="C1623" t="s">
        <v>147</v>
      </c>
      <c r="D1623">
        <v>4.0999999999999996</v>
      </c>
      <c r="E1623" t="s">
        <v>129</v>
      </c>
      <c r="F1623" t="s">
        <v>130</v>
      </c>
      <c r="G1623" t="s">
        <v>131</v>
      </c>
      <c r="H1623" t="s">
        <v>2506</v>
      </c>
      <c r="I1623">
        <v>0.27155000000000001</v>
      </c>
      <c r="J1623">
        <v>0.27154</v>
      </c>
      <c r="K1623">
        <v>2.1810999999999998</v>
      </c>
      <c r="L1623">
        <v>2061.8000000000002</v>
      </c>
      <c r="M1623">
        <v>16.183</v>
      </c>
      <c r="N1623" s="1">
        <v>2850600</v>
      </c>
      <c r="O1623">
        <v>3.5217999999999999E-2</v>
      </c>
      <c r="P1623">
        <v>1994.7</v>
      </c>
      <c r="Q1623">
        <v>-4366.5</v>
      </c>
      <c r="R1623">
        <v>0.68718999999999997</v>
      </c>
      <c r="S1623">
        <v>0.63197999999999999</v>
      </c>
      <c r="T1623">
        <v>14.483000000000001</v>
      </c>
      <c r="U1623">
        <v>9.8012999999999995</v>
      </c>
      <c r="V1623">
        <v>0.68718999999999997</v>
      </c>
      <c r="W1623">
        <v>0.65242999999999995</v>
      </c>
      <c r="X1623">
        <v>14.483000000000001</v>
      </c>
      <c r="Y1623">
        <v>9.8015000000000008</v>
      </c>
      <c r="Z1623">
        <v>0.26011000000000001</v>
      </c>
      <c r="AA1623">
        <v>0.1779</v>
      </c>
      <c r="AB1623">
        <v>22.274000000000001</v>
      </c>
      <c r="AC1623">
        <v>18.495999999999999</v>
      </c>
      <c r="AD1623">
        <v>21</v>
      </c>
      <c r="AE1623">
        <v>20</v>
      </c>
      <c r="AF1623" s="1">
        <v>3.5080999999999998E-5</v>
      </c>
      <c r="AG1623" s="1">
        <v>5.6278999999999997E-7</v>
      </c>
      <c r="AH1623" s="1">
        <v>3.4517999999999997E-5</v>
      </c>
      <c r="AI1623">
        <v>21</v>
      </c>
      <c r="AJ1623">
        <v>0</v>
      </c>
      <c r="AK1623">
        <v>9</v>
      </c>
      <c r="AL1623">
        <v>0</v>
      </c>
      <c r="AM1623">
        <v>1</v>
      </c>
      <c r="AN1623">
        <v>1</v>
      </c>
      <c r="AO1623">
        <v>0.73568</v>
      </c>
      <c r="AP1623">
        <v>0</v>
      </c>
      <c r="AQ1623">
        <v>1</v>
      </c>
      <c r="AR1623" t="s">
        <v>94</v>
      </c>
      <c r="AS1623" t="s">
        <v>95</v>
      </c>
      <c r="AT1623" t="s">
        <v>95</v>
      </c>
      <c r="AU1623" t="s">
        <v>94</v>
      </c>
      <c r="AV1623" t="s">
        <v>95</v>
      </c>
      <c r="AW1623" t="s">
        <v>94</v>
      </c>
      <c r="AX1623" t="s">
        <v>95</v>
      </c>
      <c r="AY1623" t="s">
        <v>94</v>
      </c>
      <c r="AZ1623" t="s">
        <v>94</v>
      </c>
      <c r="BA1623" t="s">
        <v>94</v>
      </c>
      <c r="BB1623" t="s">
        <v>94</v>
      </c>
      <c r="BC1623" t="s">
        <v>94</v>
      </c>
      <c r="BD1623" t="s">
        <v>94</v>
      </c>
      <c r="BH1623" t="s">
        <v>2089</v>
      </c>
      <c r="BI1623">
        <v>0</v>
      </c>
      <c r="BJ1623" t="s">
        <v>132</v>
      </c>
      <c r="BK1623" t="s">
        <v>133</v>
      </c>
      <c r="BL1623">
        <v>0</v>
      </c>
      <c r="BM1623">
        <v>1</v>
      </c>
      <c r="BN1623">
        <v>0</v>
      </c>
      <c r="BO1623">
        <v>0</v>
      </c>
      <c r="BP1623">
        <v>0</v>
      </c>
      <c r="BQ1623">
        <v>0</v>
      </c>
      <c r="BY1623">
        <v>1763</v>
      </c>
      <c r="CG1623" s="4">
        <v>0</v>
      </c>
      <c r="CH1623" s="4">
        <v>1</v>
      </c>
      <c r="CI1623" s="5">
        <v>0</v>
      </c>
      <c r="CJ1623" s="5">
        <v>0</v>
      </c>
      <c r="CK1623" s="5">
        <v>0</v>
      </c>
      <c r="CL1623" s="5">
        <v>0</v>
      </c>
    </row>
    <row r="1624" spans="1:90" hidden="1" x14ac:dyDescent="0.2">
      <c r="A1624" t="s">
        <v>2526</v>
      </c>
      <c r="B1624" t="s">
        <v>2503</v>
      </c>
      <c r="C1624" t="s">
        <v>147</v>
      </c>
      <c r="D1624">
        <v>4.0999999999999996</v>
      </c>
      <c r="E1624" t="s">
        <v>129</v>
      </c>
      <c r="F1624" t="s">
        <v>135</v>
      </c>
      <c r="G1624" t="s">
        <v>136</v>
      </c>
      <c r="H1624" t="s">
        <v>2506</v>
      </c>
      <c r="I1624">
        <v>0.27155000000000001</v>
      </c>
      <c r="J1624">
        <v>0.27154</v>
      </c>
      <c r="K1624">
        <v>2.1810999999999998</v>
      </c>
      <c r="L1624">
        <v>2061.8000000000002</v>
      </c>
      <c r="M1624">
        <v>16.183</v>
      </c>
      <c r="N1624" s="1">
        <v>2850600</v>
      </c>
      <c r="O1624">
        <v>3.5217999999999999E-2</v>
      </c>
      <c r="P1624">
        <v>1994.7</v>
      </c>
      <c r="Q1624">
        <v>-4366.5</v>
      </c>
      <c r="R1624">
        <v>0.68718999999999997</v>
      </c>
      <c r="S1624">
        <v>0.63197999999999999</v>
      </c>
      <c r="T1624">
        <v>14.483000000000001</v>
      </c>
      <c r="U1624">
        <v>9.8012999999999995</v>
      </c>
      <c r="V1624">
        <v>0.68718999999999997</v>
      </c>
      <c r="W1624">
        <v>0.65242999999999995</v>
      </c>
      <c r="X1624">
        <v>14.483000000000001</v>
      </c>
      <c r="Y1624">
        <v>9.8015000000000008</v>
      </c>
      <c r="Z1624">
        <v>0.26011000000000001</v>
      </c>
      <c r="AA1624">
        <v>0.1779</v>
      </c>
      <c r="AB1624">
        <v>22.274000000000001</v>
      </c>
      <c r="AC1624">
        <v>18.495999999999999</v>
      </c>
      <c r="AD1624">
        <v>21</v>
      </c>
      <c r="AE1624">
        <v>20</v>
      </c>
      <c r="AF1624" s="1">
        <v>3.5080999999999998E-5</v>
      </c>
      <c r="AG1624" s="1">
        <v>5.6278999999999997E-7</v>
      </c>
      <c r="AH1624" s="1">
        <v>3.4517999999999997E-5</v>
      </c>
      <c r="AI1624">
        <v>21</v>
      </c>
      <c r="AJ1624">
        <v>0</v>
      </c>
      <c r="AK1624">
        <v>9</v>
      </c>
      <c r="AL1624">
        <v>0</v>
      </c>
      <c r="AM1624">
        <v>1</v>
      </c>
      <c r="AN1624">
        <v>1</v>
      </c>
      <c r="AO1624">
        <v>0.73568</v>
      </c>
      <c r="AP1624">
        <v>0</v>
      </c>
      <c r="AQ1624">
        <v>1</v>
      </c>
      <c r="AR1624" t="s">
        <v>94</v>
      </c>
      <c r="AS1624" t="s">
        <v>95</v>
      </c>
      <c r="AT1624" t="s">
        <v>95</v>
      </c>
      <c r="AU1624" t="s">
        <v>94</v>
      </c>
      <c r="AV1624" t="s">
        <v>95</v>
      </c>
      <c r="AW1624" t="s">
        <v>94</v>
      </c>
      <c r="AX1624" t="s">
        <v>95</v>
      </c>
      <c r="AY1624" t="s">
        <v>94</v>
      </c>
      <c r="AZ1624" t="s">
        <v>94</v>
      </c>
      <c r="BA1624" t="s">
        <v>94</v>
      </c>
      <c r="BB1624" t="s">
        <v>94</v>
      </c>
      <c r="BC1624" t="s">
        <v>94</v>
      </c>
      <c r="BD1624" t="s">
        <v>94</v>
      </c>
      <c r="BH1624" t="s">
        <v>2089</v>
      </c>
      <c r="BI1624">
        <v>0</v>
      </c>
      <c r="BJ1624" t="s">
        <v>137</v>
      </c>
      <c r="BK1624" t="s">
        <v>138</v>
      </c>
      <c r="BL1624">
        <v>0</v>
      </c>
      <c r="BM1624">
        <v>1</v>
      </c>
      <c r="BN1624">
        <v>0</v>
      </c>
      <c r="BO1624">
        <v>0</v>
      </c>
      <c r="BP1624">
        <v>0</v>
      </c>
      <c r="BQ1624">
        <v>1</v>
      </c>
      <c r="BY1624">
        <v>1764</v>
      </c>
      <c r="CG1624" s="4">
        <v>0</v>
      </c>
      <c r="CH1624" s="4">
        <v>1</v>
      </c>
      <c r="CI1624" s="5">
        <v>0</v>
      </c>
      <c r="CJ1624" s="5">
        <v>0</v>
      </c>
      <c r="CK1624" s="5">
        <v>0</v>
      </c>
      <c r="CL1624" s="5">
        <v>1</v>
      </c>
    </row>
    <row r="1625" spans="1:90" hidden="1" x14ac:dyDescent="0.2">
      <c r="A1625" t="s">
        <v>2527</v>
      </c>
      <c r="B1625" t="s">
        <v>2503</v>
      </c>
      <c r="C1625" t="s">
        <v>230</v>
      </c>
      <c r="D1625">
        <v>1.1000000000000001</v>
      </c>
      <c r="E1625" t="s">
        <v>90</v>
      </c>
      <c r="F1625" t="s">
        <v>2528</v>
      </c>
      <c r="G1625" t="s">
        <v>92</v>
      </c>
      <c r="H1625" t="s">
        <v>2506</v>
      </c>
      <c r="I1625">
        <v>0.13192000000000001</v>
      </c>
      <c r="J1625">
        <v>2.0045E-2</v>
      </c>
      <c r="K1625">
        <v>2.5344999999999999E-3</v>
      </c>
      <c r="L1625">
        <v>1982.4</v>
      </c>
      <c r="M1625">
        <v>33.311</v>
      </c>
      <c r="N1625">
        <v>0.15586</v>
      </c>
      <c r="O1625" s="1">
        <v>2.0095999999999999E-7</v>
      </c>
      <c r="P1625">
        <v>1337.7</v>
      </c>
      <c r="Q1625">
        <v>-4.9467999999999996</v>
      </c>
      <c r="R1625">
        <v>0.98802999999999996</v>
      </c>
      <c r="S1625">
        <v>0.98085</v>
      </c>
      <c r="T1625">
        <v>4.8041999999999998E-3</v>
      </c>
      <c r="U1625">
        <v>3.7242E-3</v>
      </c>
      <c r="V1625">
        <v>0.77725999999999995</v>
      </c>
      <c r="W1625">
        <v>0.70301000000000002</v>
      </c>
      <c r="X1625">
        <v>2.0726999999999999E-2</v>
      </c>
      <c r="Y1625">
        <v>1.8839999999999999E-2</v>
      </c>
      <c r="Z1625">
        <v>0.87339999999999995</v>
      </c>
      <c r="AA1625">
        <v>0.83121</v>
      </c>
      <c r="AB1625">
        <v>1.5626000000000001E-2</v>
      </c>
      <c r="AC1625">
        <v>1.4559000000000001E-2</v>
      </c>
      <c r="AD1625">
        <v>9</v>
      </c>
      <c r="AE1625">
        <v>9</v>
      </c>
      <c r="AF1625">
        <v>1.0201</v>
      </c>
      <c r="AG1625">
        <v>0.18870000000000001</v>
      </c>
      <c r="AH1625">
        <v>0.83137000000000005</v>
      </c>
      <c r="AI1625">
        <v>49</v>
      </c>
      <c r="AJ1625">
        <v>4</v>
      </c>
      <c r="AK1625">
        <v>8</v>
      </c>
      <c r="AL1625">
        <v>1</v>
      </c>
      <c r="AM1625">
        <v>0</v>
      </c>
      <c r="AN1625">
        <v>1</v>
      </c>
      <c r="AO1625">
        <v>0.91164000000000001</v>
      </c>
      <c r="AP1625">
        <v>1</v>
      </c>
      <c r="AQ1625">
        <v>1</v>
      </c>
      <c r="AR1625" t="s">
        <v>95</v>
      </c>
      <c r="AS1625" t="s">
        <v>95</v>
      </c>
      <c r="AT1625" t="s">
        <v>95</v>
      </c>
      <c r="AU1625" t="s">
        <v>95</v>
      </c>
      <c r="AV1625" t="s">
        <v>95</v>
      </c>
      <c r="AW1625" t="s">
        <v>95</v>
      </c>
      <c r="AX1625" t="s">
        <v>95</v>
      </c>
      <c r="AY1625" t="s">
        <v>95</v>
      </c>
      <c r="AZ1625" t="s">
        <v>95</v>
      </c>
      <c r="BA1625" t="s">
        <v>95</v>
      </c>
      <c r="BB1625" t="s">
        <v>95</v>
      </c>
      <c r="BC1625" t="s">
        <v>95</v>
      </c>
      <c r="BD1625" t="s">
        <v>95</v>
      </c>
      <c r="BI1625">
        <v>0</v>
      </c>
      <c r="BJ1625" t="s">
        <v>133</v>
      </c>
      <c r="BK1625" t="s">
        <v>501</v>
      </c>
      <c r="BL1625">
        <v>1</v>
      </c>
      <c r="BM1625">
        <v>1</v>
      </c>
      <c r="BP1625">
        <v>0</v>
      </c>
      <c r="BQ1625">
        <v>0</v>
      </c>
      <c r="BY1625">
        <v>1765</v>
      </c>
      <c r="CG1625" s="4">
        <v>1</v>
      </c>
      <c r="CH1625" s="4">
        <v>1</v>
      </c>
      <c r="CI1625" s="5">
        <v>0</v>
      </c>
      <c r="CJ1625" s="5">
        <v>0</v>
      </c>
      <c r="CK1625" s="5">
        <v>0</v>
      </c>
      <c r="CL1625" s="5">
        <v>0</v>
      </c>
    </row>
    <row r="1626" spans="1:90" hidden="1" x14ac:dyDescent="0.2">
      <c r="A1626" t="s">
        <v>2529</v>
      </c>
      <c r="B1626" t="s">
        <v>2503</v>
      </c>
      <c r="C1626" t="s">
        <v>230</v>
      </c>
      <c r="D1626">
        <v>1.1000000000000001</v>
      </c>
      <c r="E1626" t="s">
        <v>90</v>
      </c>
      <c r="F1626" t="s">
        <v>2530</v>
      </c>
      <c r="G1626" t="s">
        <v>107</v>
      </c>
      <c r="H1626" t="s">
        <v>2506</v>
      </c>
      <c r="I1626">
        <v>0.13192000000000001</v>
      </c>
      <c r="J1626">
        <v>2.0045E-2</v>
      </c>
      <c r="K1626">
        <v>2.5344999999999999E-3</v>
      </c>
      <c r="L1626">
        <v>1982.4</v>
      </c>
      <c r="M1626">
        <v>33.311</v>
      </c>
      <c r="N1626">
        <v>0.15586</v>
      </c>
      <c r="O1626" s="1">
        <v>2.0095999999999999E-7</v>
      </c>
      <c r="P1626">
        <v>1337.7</v>
      </c>
      <c r="Q1626">
        <v>-4.9467999999999996</v>
      </c>
      <c r="R1626">
        <v>0.98802999999999996</v>
      </c>
      <c r="S1626">
        <v>0.98085</v>
      </c>
      <c r="T1626">
        <v>4.8041999999999998E-3</v>
      </c>
      <c r="U1626">
        <v>3.7242E-3</v>
      </c>
      <c r="V1626">
        <v>0.77725999999999995</v>
      </c>
      <c r="W1626">
        <v>0.70301000000000002</v>
      </c>
      <c r="X1626">
        <v>2.0726999999999999E-2</v>
      </c>
      <c r="Y1626">
        <v>1.8839999999999999E-2</v>
      </c>
      <c r="Z1626">
        <v>0.87339999999999995</v>
      </c>
      <c r="AA1626">
        <v>0.83121</v>
      </c>
      <c r="AB1626">
        <v>1.5626000000000001E-2</v>
      </c>
      <c r="AC1626">
        <v>1.4559000000000001E-2</v>
      </c>
      <c r="AD1626">
        <v>9</v>
      </c>
      <c r="AE1626">
        <v>9</v>
      </c>
      <c r="AF1626">
        <v>1.0201</v>
      </c>
      <c r="AG1626">
        <v>0.18870000000000001</v>
      </c>
      <c r="AH1626">
        <v>0.83137000000000005</v>
      </c>
      <c r="AI1626">
        <v>49</v>
      </c>
      <c r="AJ1626">
        <v>4</v>
      </c>
      <c r="AK1626">
        <v>8</v>
      </c>
      <c r="AL1626">
        <v>1</v>
      </c>
      <c r="AM1626">
        <v>0</v>
      </c>
      <c r="AN1626">
        <v>1</v>
      </c>
      <c r="AO1626">
        <v>0.91164000000000001</v>
      </c>
      <c r="AP1626">
        <v>1</v>
      </c>
      <c r="AQ1626">
        <v>1</v>
      </c>
      <c r="AR1626" t="s">
        <v>95</v>
      </c>
      <c r="AS1626" t="s">
        <v>95</v>
      </c>
      <c r="AT1626" t="s">
        <v>95</v>
      </c>
      <c r="AU1626" t="s">
        <v>95</v>
      </c>
      <c r="AV1626" t="s">
        <v>95</v>
      </c>
      <c r="AW1626" t="s">
        <v>95</v>
      </c>
      <c r="AX1626" t="s">
        <v>95</v>
      </c>
      <c r="AY1626" t="s">
        <v>95</v>
      </c>
      <c r="AZ1626" t="s">
        <v>95</v>
      </c>
      <c r="BA1626" t="s">
        <v>95</v>
      </c>
      <c r="BB1626" t="s">
        <v>95</v>
      </c>
      <c r="BC1626" t="s">
        <v>95</v>
      </c>
      <c r="BD1626" t="s">
        <v>95</v>
      </c>
      <c r="BI1626">
        <v>0</v>
      </c>
      <c r="BJ1626" t="s">
        <v>108</v>
      </c>
      <c r="BK1626" t="s">
        <v>109</v>
      </c>
      <c r="BL1626">
        <v>1</v>
      </c>
      <c r="BM1626">
        <v>1</v>
      </c>
      <c r="BN1626">
        <v>1</v>
      </c>
      <c r="BO1626">
        <v>1</v>
      </c>
      <c r="BP1626">
        <v>0</v>
      </c>
      <c r="BQ1626">
        <v>0</v>
      </c>
      <c r="BY1626">
        <v>1766</v>
      </c>
      <c r="CG1626" s="4">
        <v>1</v>
      </c>
      <c r="CH1626" s="4">
        <v>1</v>
      </c>
      <c r="CI1626" s="5">
        <v>1</v>
      </c>
      <c r="CJ1626" s="5">
        <v>1</v>
      </c>
      <c r="CK1626" s="5">
        <v>0</v>
      </c>
      <c r="CL1626" s="5">
        <v>0</v>
      </c>
    </row>
    <row r="1627" spans="1:90" hidden="1" x14ac:dyDescent="0.2">
      <c r="A1627" t="s">
        <v>2531</v>
      </c>
      <c r="B1627" t="s">
        <v>2503</v>
      </c>
      <c r="C1627" t="s">
        <v>230</v>
      </c>
      <c r="D1627">
        <v>4.0999999999999996</v>
      </c>
      <c r="E1627" t="s">
        <v>129</v>
      </c>
      <c r="F1627" t="s">
        <v>130</v>
      </c>
      <c r="G1627" t="s">
        <v>131</v>
      </c>
      <c r="H1627" t="s">
        <v>2506</v>
      </c>
      <c r="I1627">
        <v>0.20688999999999999</v>
      </c>
      <c r="J1627">
        <v>0.20688999999999999</v>
      </c>
      <c r="K1627">
        <v>3.9714999999999998</v>
      </c>
      <c r="L1627">
        <v>2075.5</v>
      </c>
      <c r="M1627">
        <v>21.24</v>
      </c>
      <c r="N1627" s="1">
        <v>4116200</v>
      </c>
      <c r="O1627">
        <v>5.6166</v>
      </c>
      <c r="P1627">
        <v>2010.3</v>
      </c>
      <c r="Q1627">
        <v>-7974.6</v>
      </c>
      <c r="R1627">
        <v>0.96994000000000002</v>
      </c>
      <c r="S1627">
        <v>0.96462999999999999</v>
      </c>
      <c r="T1627">
        <v>4.7329999999999997</v>
      </c>
      <c r="U1627">
        <v>3.8502999999999998</v>
      </c>
      <c r="V1627">
        <v>0.96994000000000002</v>
      </c>
      <c r="W1627">
        <v>0.96660000000000001</v>
      </c>
      <c r="X1627">
        <v>4.7329999999999997</v>
      </c>
      <c r="Y1627">
        <v>3.8504</v>
      </c>
      <c r="Z1627">
        <v>0.77614000000000005</v>
      </c>
      <c r="AA1627">
        <v>0.75126999999999999</v>
      </c>
      <c r="AB1627">
        <v>12.916</v>
      </c>
      <c r="AC1627">
        <v>10.385</v>
      </c>
      <c r="AD1627">
        <v>21</v>
      </c>
      <c r="AE1627">
        <v>17</v>
      </c>
      <c r="AF1627" s="1">
        <v>2.4294000000000002E-5</v>
      </c>
      <c r="AG1627" s="1">
        <v>1.0371E-6</v>
      </c>
      <c r="AH1627" s="1">
        <v>2.3257000000000001E-5</v>
      </c>
      <c r="AI1627">
        <v>17</v>
      </c>
      <c r="AJ1627">
        <v>0</v>
      </c>
      <c r="AK1627">
        <v>14</v>
      </c>
      <c r="AL1627">
        <v>0</v>
      </c>
      <c r="AM1627">
        <v>1</v>
      </c>
      <c r="AN1627">
        <v>1</v>
      </c>
      <c r="AO1627">
        <v>0.78505999999999998</v>
      </c>
      <c r="AP1627">
        <v>0</v>
      </c>
      <c r="AQ1627">
        <v>1</v>
      </c>
      <c r="AR1627" t="s">
        <v>95</v>
      </c>
      <c r="AS1627" t="s">
        <v>95</v>
      </c>
      <c r="AT1627" t="s">
        <v>95</v>
      </c>
      <c r="AU1627" t="s">
        <v>95</v>
      </c>
      <c r="AV1627" t="s">
        <v>95</v>
      </c>
      <c r="AW1627" t="s">
        <v>95</v>
      </c>
      <c r="AX1627" t="s">
        <v>95</v>
      </c>
      <c r="AY1627" t="s">
        <v>94</v>
      </c>
      <c r="AZ1627" t="s">
        <v>95</v>
      </c>
      <c r="BA1627" t="s">
        <v>94</v>
      </c>
      <c r="BB1627" t="s">
        <v>95</v>
      </c>
      <c r="BC1627" t="s">
        <v>94</v>
      </c>
      <c r="BD1627" t="s">
        <v>95</v>
      </c>
      <c r="BH1627" t="s">
        <v>2089</v>
      </c>
      <c r="BI1627">
        <v>0</v>
      </c>
      <c r="BJ1627" t="s">
        <v>132</v>
      </c>
      <c r="BK1627" t="s">
        <v>133</v>
      </c>
      <c r="BL1627">
        <v>0</v>
      </c>
      <c r="BM1627">
        <v>1</v>
      </c>
      <c r="BN1627">
        <v>0</v>
      </c>
      <c r="BO1627">
        <v>0</v>
      </c>
      <c r="BP1627">
        <v>0</v>
      </c>
      <c r="BQ1627">
        <v>0</v>
      </c>
      <c r="BY1627">
        <v>1767</v>
      </c>
      <c r="CG1627" s="4">
        <v>0</v>
      </c>
      <c r="CH1627" s="4">
        <v>1</v>
      </c>
      <c r="CI1627" s="5">
        <v>0</v>
      </c>
      <c r="CJ1627" s="5">
        <v>0</v>
      </c>
      <c r="CK1627" s="5">
        <v>0</v>
      </c>
      <c r="CL1627" s="5">
        <v>0</v>
      </c>
    </row>
    <row r="1628" spans="1:90" x14ac:dyDescent="0.2">
      <c r="A1628" t="s">
        <v>2532</v>
      </c>
      <c r="B1628" t="s">
        <v>2503</v>
      </c>
      <c r="C1628" t="s">
        <v>230</v>
      </c>
      <c r="D1628">
        <v>4.0999999999999996</v>
      </c>
      <c r="E1628" t="s">
        <v>129</v>
      </c>
      <c r="F1628" t="s">
        <v>135</v>
      </c>
      <c r="G1628" t="s">
        <v>136</v>
      </c>
      <c r="H1628" t="s">
        <v>2506</v>
      </c>
      <c r="I1628">
        <v>0.20688999999999999</v>
      </c>
      <c r="J1628">
        <v>0.20688999999999999</v>
      </c>
      <c r="K1628">
        <v>3.9714999999999998</v>
      </c>
      <c r="L1628">
        <v>2075.5</v>
      </c>
      <c r="M1628">
        <v>21.24</v>
      </c>
      <c r="N1628" s="1">
        <v>4116200</v>
      </c>
      <c r="O1628">
        <v>5.6166</v>
      </c>
      <c r="P1628">
        <v>2010.3</v>
      </c>
      <c r="Q1628">
        <v>-7974.6</v>
      </c>
      <c r="R1628">
        <v>0.96994000000000002</v>
      </c>
      <c r="S1628">
        <v>0.96462999999999999</v>
      </c>
      <c r="T1628">
        <v>4.7329999999999997</v>
      </c>
      <c r="U1628">
        <v>3.8502999999999998</v>
      </c>
      <c r="V1628">
        <v>0.96994000000000002</v>
      </c>
      <c r="W1628">
        <v>0.96660000000000001</v>
      </c>
      <c r="X1628">
        <v>4.7329999999999997</v>
      </c>
      <c r="Y1628">
        <v>3.8504</v>
      </c>
      <c r="Z1628">
        <v>0.77614000000000005</v>
      </c>
      <c r="AA1628">
        <v>0.75126999999999999</v>
      </c>
      <c r="AB1628">
        <v>12.916</v>
      </c>
      <c r="AC1628">
        <v>10.385</v>
      </c>
      <c r="AD1628">
        <v>21</v>
      </c>
      <c r="AE1628">
        <v>17</v>
      </c>
      <c r="AF1628" s="1">
        <v>2.4294000000000002E-5</v>
      </c>
      <c r="AG1628" s="1">
        <v>1.0371E-6</v>
      </c>
      <c r="AH1628" s="1">
        <v>2.3257000000000001E-5</v>
      </c>
      <c r="AI1628">
        <v>17</v>
      </c>
      <c r="AJ1628">
        <v>0</v>
      </c>
      <c r="AK1628">
        <v>14</v>
      </c>
      <c r="AL1628">
        <v>0</v>
      </c>
      <c r="AM1628">
        <v>1</v>
      </c>
      <c r="AN1628">
        <v>1</v>
      </c>
      <c r="AO1628">
        <v>0.78505999999999998</v>
      </c>
      <c r="AP1628">
        <v>0</v>
      </c>
      <c r="AQ1628">
        <v>1</v>
      </c>
      <c r="AR1628" t="s">
        <v>95</v>
      </c>
      <c r="AS1628" t="s">
        <v>95</v>
      </c>
      <c r="AT1628" t="s">
        <v>95</v>
      </c>
      <c r="AU1628" t="s">
        <v>95</v>
      </c>
      <c r="AV1628" t="s">
        <v>95</v>
      </c>
      <c r="AW1628" t="s">
        <v>95</v>
      </c>
      <c r="AX1628" t="s">
        <v>95</v>
      </c>
      <c r="AY1628" t="s">
        <v>94</v>
      </c>
      <c r="AZ1628" t="s">
        <v>95</v>
      </c>
      <c r="BA1628" t="s">
        <v>94</v>
      </c>
      <c r="BB1628" t="s">
        <v>95</v>
      </c>
      <c r="BC1628" t="s">
        <v>94</v>
      </c>
      <c r="BD1628" t="s">
        <v>95</v>
      </c>
      <c r="BH1628" t="s">
        <v>2089</v>
      </c>
      <c r="BI1628">
        <v>0</v>
      </c>
      <c r="BJ1628" t="s">
        <v>137</v>
      </c>
      <c r="BK1628" t="s">
        <v>138</v>
      </c>
      <c r="BL1628">
        <v>0</v>
      </c>
      <c r="BM1628">
        <v>1</v>
      </c>
      <c r="BN1628">
        <v>0</v>
      </c>
      <c r="BO1628">
        <v>0</v>
      </c>
      <c r="BP1628">
        <v>1</v>
      </c>
      <c r="BQ1628">
        <v>1</v>
      </c>
      <c r="BY1628">
        <v>1768</v>
      </c>
      <c r="CG1628" s="4">
        <v>0</v>
      </c>
      <c r="CH1628" s="4">
        <v>1</v>
      </c>
      <c r="CI1628" s="5">
        <v>0</v>
      </c>
      <c r="CJ1628" s="5">
        <v>0</v>
      </c>
      <c r="CK1628" s="5">
        <v>1</v>
      </c>
      <c r="CL1628" s="5">
        <v>1</v>
      </c>
    </row>
    <row r="1629" spans="1:90" x14ac:dyDescent="0.2">
      <c r="N1629" s="1"/>
      <c r="AF1629" s="1"/>
      <c r="AG1629" s="1"/>
      <c r="AH1629" s="1"/>
    </row>
    <row r="1630" spans="1:90" x14ac:dyDescent="0.2">
      <c r="CG1630" s="2">
        <f>SUM(CG2:CG1628)</f>
        <v>1085</v>
      </c>
      <c r="CH1630" s="2">
        <f t="shared" ref="CH1630:CL1630" si="0">SUM(CH2:CH1628)</f>
        <v>1356</v>
      </c>
      <c r="CI1630" s="2">
        <f t="shared" si="0"/>
        <v>23</v>
      </c>
      <c r="CJ1630" s="2">
        <f t="shared" si="0"/>
        <v>84</v>
      </c>
      <c r="CK1630" s="2">
        <f t="shared" si="0"/>
        <v>86</v>
      </c>
      <c r="CL1630" s="2">
        <f t="shared" si="0"/>
        <v>299</v>
      </c>
    </row>
  </sheetData>
  <autoFilter ref="A1:CN1628" xr:uid="{F81ABA3A-B36A-F94E-BDE7-1DA35715530A}">
    <filterColumn colId="88">
      <filters>
        <filter val="1"/>
      </filters>
    </filterColumn>
    <sortState xmlns:xlrd2="http://schemas.microsoft.com/office/spreadsheetml/2017/richdata2" ref="A7:CN1626">
      <sortCondition ref="CJ1:CJ1628"/>
    </sortState>
  </autoFilter>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0EEF-C00A-6F4C-A7FF-0E0ACE915ECD}">
  <dimension ref="B1:AI45"/>
  <sheetViews>
    <sheetView workbookViewId="0">
      <selection activeCell="C3" sqref="C3"/>
    </sheetView>
  </sheetViews>
  <sheetFormatPr baseColWidth="10" defaultColWidth="11" defaultRowHeight="16" x14ac:dyDescent="0.2"/>
  <cols>
    <col min="2" max="2" width="16.83203125" bestFit="1" customWidth="1"/>
    <col min="4" max="4" width="13.33203125" bestFit="1" customWidth="1"/>
    <col min="5" max="5" width="12.83203125" bestFit="1" customWidth="1"/>
    <col min="6" max="7" width="12.33203125" customWidth="1"/>
    <col min="8" max="8" width="26.83203125" style="9" bestFit="1" customWidth="1"/>
    <col min="9" max="35" width="5.5" customWidth="1"/>
  </cols>
  <sheetData>
    <row r="1" spans="2:35" x14ac:dyDescent="0.2">
      <c r="B1" s="33" t="s">
        <v>3906</v>
      </c>
      <c r="C1" s="34"/>
      <c r="D1" s="34"/>
      <c r="E1" s="34"/>
      <c r="F1" s="34"/>
      <c r="G1" s="34"/>
      <c r="H1" s="36"/>
    </row>
    <row r="2" spans="2:35" x14ac:dyDescent="0.2">
      <c r="B2" s="35" t="s">
        <v>3494</v>
      </c>
      <c r="C2" s="35" t="s">
        <v>3477</v>
      </c>
      <c r="D2" s="35" t="s">
        <v>3478</v>
      </c>
      <c r="E2" s="35" t="s">
        <v>3479</v>
      </c>
      <c r="F2" s="36" t="s">
        <v>3480</v>
      </c>
      <c r="G2" s="36"/>
      <c r="J2" s="35"/>
      <c r="K2" s="2"/>
      <c r="L2" s="2"/>
    </row>
    <row r="3" spans="2:35" x14ac:dyDescent="0.2">
      <c r="B3" s="37" t="s">
        <v>3481</v>
      </c>
      <c r="C3">
        <f>COUNTIF(summary_table_v26_27SIs!CI$2:CI$1703,"="&amp;1)</f>
        <v>27</v>
      </c>
      <c r="D3">
        <f>SUMPRODUCT(summary_table_v26_27SIs!CI$2:CI$1703,summary_table_v26_27SIs!CG$2:CG$1703)</f>
        <v>26</v>
      </c>
      <c r="E3">
        <f>SUMPRODUCT(summary_table_v26_27SIs!CI$2:CI$1703,summary_table_v26_27SIs!CH$2:CH$1703)</f>
        <v>27</v>
      </c>
      <c r="F3" t="s">
        <v>3482</v>
      </c>
    </row>
    <row r="4" spans="2:35" x14ac:dyDescent="0.2">
      <c r="B4" s="37" t="s">
        <v>3481</v>
      </c>
      <c r="C4">
        <f>COUNTIF(summary_table_v26_27SIs!CJ$2:CJ$1703,"="&amp;1)</f>
        <v>94</v>
      </c>
      <c r="D4">
        <f>SUMPRODUCT(summary_table_v26_27SIs!CJ$2:CJ$1703,summary_table_v26_27SIs!CG$2:CG$1703)</f>
        <v>84</v>
      </c>
      <c r="E4">
        <f>SUMPRODUCT(summary_table_v26_27SIs!CJ$2:CJ$1703,summary_table_v26_27SIs!CH$2:CH$1703)</f>
        <v>93</v>
      </c>
      <c r="F4" t="s">
        <v>3483</v>
      </c>
    </row>
    <row r="5" spans="2:35" x14ac:dyDescent="0.2">
      <c r="B5" s="37" t="s">
        <v>3484</v>
      </c>
      <c r="C5">
        <f>COUNTIF(summary_table_v26_27SIs!CK$2:CK$1703,"="&amp;1)</f>
        <v>96</v>
      </c>
      <c r="D5">
        <f>SUMPRODUCT(summary_table_v26_27SIs!CK$2:CK$1703,summary_table_v26_27SIs!CG$2:CG$1703)</f>
        <v>80</v>
      </c>
      <c r="E5">
        <f>SUMPRODUCT(summary_table_v26_27SIs!CK$2:CK$1703,summary_table_v26_27SIs!CH$2:CH$1703)</f>
        <v>89</v>
      </c>
      <c r="F5" t="s">
        <v>3482</v>
      </c>
    </row>
    <row r="6" spans="2:35" x14ac:dyDescent="0.2">
      <c r="B6" s="37" t="s">
        <v>3484</v>
      </c>
      <c r="C6">
        <f>COUNTIF(summary_table_v26_27SIs!CL$2:CLJ$1703,"="&amp;1)</f>
        <v>321</v>
      </c>
      <c r="D6">
        <f>SUMPRODUCT(summary_table_v26_27SIs!CL$2:CL$1703,summary_table_v26_27SIs!CG$2:CG$1703)</f>
        <v>260</v>
      </c>
      <c r="E6">
        <f>SUMPRODUCT(summary_table_v26_27SIs!CL$2:CL$1703,summary_table_v26_27SIs!CH$2:CH$1703)</f>
        <v>291</v>
      </c>
      <c r="F6" t="s">
        <v>3483</v>
      </c>
    </row>
    <row r="7" spans="2:35" x14ac:dyDescent="0.2">
      <c r="B7" s="40" t="s">
        <v>3493</v>
      </c>
      <c r="C7" s="41">
        <f>SUM(C3:C6)</f>
        <v>538</v>
      </c>
      <c r="D7" s="41">
        <f>SUM(D3:D6)</f>
        <v>450</v>
      </c>
      <c r="E7" s="41">
        <f>SUM(E3:E6)</f>
        <v>500</v>
      </c>
    </row>
    <row r="8" spans="2:35" x14ac:dyDescent="0.2">
      <c r="B8" s="37"/>
    </row>
    <row r="9" spans="2:35" x14ac:dyDescent="0.2">
      <c r="B9" s="35" t="s">
        <v>3476</v>
      </c>
      <c r="C9" s="35" t="s">
        <v>3491</v>
      </c>
      <c r="D9" s="35" t="s">
        <v>3492</v>
      </c>
      <c r="H9" s="36"/>
    </row>
    <row r="10" spans="2:35" x14ac:dyDescent="0.2">
      <c r="B10" s="37" t="s">
        <v>3485</v>
      </c>
      <c r="C10" s="38">
        <f>SUMIFS(summary_table_v26_27SIs!I$2:I$1703,summary_table_v26_27SIs!$CI2:$CI$1703,"="&amp;1,summary_table_v26_27SIs!CG$2:CG$1703,"="&amp;1)/D3</f>
        <v>0.34414034615384614</v>
      </c>
      <c r="D10" s="39">
        <f>SUMIFS(summary_table_v26_27SIs!K$2:K$1703,summary_table_v26_27SIs!$CI2:$CI$1703,"="&amp;1,summary_table_v26_27SIs!CH$2:CH$1703,"="&amp;1)/E3</f>
        <v>162700023.16310692</v>
      </c>
    </row>
    <row r="11" spans="2:35" x14ac:dyDescent="0.2">
      <c r="B11" s="37" t="s">
        <v>3486</v>
      </c>
      <c r="C11" s="38">
        <f>SUMIFS(summary_table_v26_27SIs!I$2:I$1703,summary_table_v26_27SIs!$CJ$2:$CJ$1703,"="&amp;1,summary_table_v26_27SIs!CG$2:CG$1703,"="&amp;1)/D4</f>
        <v>1.5257463238095239</v>
      </c>
      <c r="D11" s="39">
        <f>SUMIFS(summary_table_v26_27SIs!K$2:K$1703,summary_table_v26_27SIs!$CJ$2:$CJ$1703,"="&amp;1,summary_table_v26_27SIs!CH$2:CH$1703,"="&amp;1)/E4</f>
        <v>47235506.017721042</v>
      </c>
    </row>
    <row r="12" spans="2:35" x14ac:dyDescent="0.2">
      <c r="B12" s="37" t="s">
        <v>3487</v>
      </c>
      <c r="C12" s="38">
        <f>SUMIFS(summary_table_v26_27SIs!I$2:I$1703,summary_table_v26_27SIs!$CK$2:$CK$1703,"="&amp;1,summary_table_v26_27SIs!CG$2:CG$1703,"="&amp;1)/D5</f>
        <v>0.31244267749999999</v>
      </c>
      <c r="D12" s="39">
        <f>SUMIFS(summary_table_v26_27SIs!K$2:K$1703,summary_table_v26_27SIs!$CK$2:$CK$1703,"="&amp;1,summary_table_v26_27SIs!CH$2:CH$1703,"="&amp;1)/E5</f>
        <v>782.31070403280842</v>
      </c>
    </row>
    <row r="13" spans="2:35" x14ac:dyDescent="0.2">
      <c r="B13" s="37" t="s">
        <v>3488</v>
      </c>
      <c r="C13" s="38">
        <f>SUMIFS(summary_table_v26_27SIs!I$2:I$1703,summary_table_v26_27SIs!$CL$2:$CL$1703,"="&amp;1,summary_table_v26_27SIs!CG$2:CG$1703,"="&amp;1)/D6</f>
        <v>0.39213633069230769</v>
      </c>
      <c r="D13" s="39">
        <f>SUMIFS(summary_table_v26_27SIs!K$2:K$1703,summary_table_v26_27SIs!$CL$2:$CL$1703,"="&amp;1,summary_table_v26_27SIs!CH$2:CH$1703,"="&amp;1)/E6</f>
        <v>156872.33173437981</v>
      </c>
    </row>
    <row r="16" spans="2:35" x14ac:dyDescent="0.2">
      <c r="B16" s="35" t="s">
        <v>3892</v>
      </c>
      <c r="C16" s="35" t="s">
        <v>3489</v>
      </c>
      <c r="D16" s="36" t="s">
        <v>3490</v>
      </c>
      <c r="E16" s="35"/>
      <c r="F16" s="36"/>
      <c r="G16" s="36"/>
      <c r="H16" s="36" t="s">
        <v>3495</v>
      </c>
      <c r="J16" s="35">
        <v>1.1000000000000001</v>
      </c>
      <c r="K16" s="35">
        <v>1.2</v>
      </c>
      <c r="L16" s="35">
        <v>2.1</v>
      </c>
      <c r="M16" s="35">
        <v>2.2000000000000002</v>
      </c>
      <c r="N16" s="2">
        <v>2.2999999999999998</v>
      </c>
      <c r="O16" s="2">
        <v>2.4</v>
      </c>
      <c r="P16" s="2">
        <v>2.5</v>
      </c>
      <c r="Q16" s="2">
        <v>2.6</v>
      </c>
      <c r="R16" s="2">
        <v>2.7</v>
      </c>
      <c r="S16" s="2">
        <v>2.8</v>
      </c>
      <c r="T16" s="2">
        <v>2.9</v>
      </c>
      <c r="U16" s="42">
        <v>2.95</v>
      </c>
      <c r="V16" s="2">
        <v>3.1</v>
      </c>
      <c r="W16" s="2">
        <v>3.2</v>
      </c>
      <c r="X16" s="2">
        <v>3.3</v>
      </c>
      <c r="Y16" s="2">
        <v>3.4</v>
      </c>
      <c r="Z16" s="2">
        <v>3.5</v>
      </c>
      <c r="AA16" s="2">
        <v>3.6</v>
      </c>
      <c r="AB16" s="2">
        <v>3.7</v>
      </c>
      <c r="AC16" s="2">
        <v>4.0999999999999996</v>
      </c>
      <c r="AD16" s="2">
        <v>4.2</v>
      </c>
      <c r="AE16" s="2">
        <v>4.3</v>
      </c>
      <c r="AF16" s="2">
        <v>4.4000000000000004</v>
      </c>
      <c r="AG16" s="2">
        <v>4.5</v>
      </c>
      <c r="AH16" s="2">
        <v>4.5999999999999996</v>
      </c>
      <c r="AI16" s="2">
        <v>4.7</v>
      </c>
    </row>
    <row r="17" spans="2:35" x14ac:dyDescent="0.2">
      <c r="B17" s="2">
        <f>'Priority Indicators (n=23)'!A2</f>
        <v>1.1000000000000001</v>
      </c>
      <c r="C17">
        <f>COUNTIF(summary_table_v26_27SIs!$D$2:$D$1703,"="&amp;$B17)</f>
        <v>359</v>
      </c>
      <c r="D17">
        <f>COUNTIF(J$17:J$43,"&gt;"&amp;0)</f>
        <v>27</v>
      </c>
      <c r="H17" s="9" t="s">
        <v>88</v>
      </c>
      <c r="I17" t="s">
        <v>2537</v>
      </c>
      <c r="J17">
        <f>COUNTIFS(summary_table_v26_27SIs!$D$2:$D$1703,"="&amp;J$16,summary_table_v26_27SIs!$B$2:$B$1703,"="&amp;$H17)</f>
        <v>15</v>
      </c>
      <c r="K17">
        <f>COUNTIFS(summary_table_v26_27SIs!$D$2:$D$1703,"="&amp;K$16,summary_table_v26_27SIs!$B$2:$B$1703,"="&amp;$H17)</f>
        <v>0</v>
      </c>
      <c r="L17">
        <f>COUNTIFS(summary_table_v26_27SIs!$D$2:$D$1703,"="&amp;L$16,summary_table_v26_27SIs!$B$2:$B$1703,"="&amp;$H17)</f>
        <v>0</v>
      </c>
      <c r="M17">
        <f>COUNTIFS(summary_table_v26_27SIs!$D$2:$D$1703,"="&amp;M$16,summary_table_v26_27SIs!$B$2:$B$1703,"="&amp;$H17)</f>
        <v>0</v>
      </c>
      <c r="N17">
        <f>COUNTIFS(summary_table_v26_27SIs!$D$2:$D$1703,"="&amp;N$16,summary_table_v26_27SIs!$B$2:$B$1703,"="&amp;$H17)</f>
        <v>0</v>
      </c>
      <c r="O17">
        <f>COUNTIFS(summary_table_v26_27SIs!$D$2:$D$1703,"="&amp;O$16,summary_table_v26_27SIs!$B$2:$B$1703,"="&amp;$H17)</f>
        <v>0</v>
      </c>
      <c r="P17">
        <f>COUNTIFS(summary_table_v26_27SIs!$D$2:$D$1703,"="&amp;P$16,summary_table_v26_27SIs!$B$2:$B$1703,"="&amp;$H17)</f>
        <v>0</v>
      </c>
      <c r="Q17">
        <f>COUNTIFS(summary_table_v26_27SIs!$D$2:$D$1703,"="&amp;Q$16,summary_table_v26_27SIs!$B$2:$B$1703,"="&amp;$H17)</f>
        <v>0</v>
      </c>
      <c r="R17">
        <f>COUNTIFS(summary_table_v26_27SIs!$D$2:$D$1703,"="&amp;R$16,summary_table_v26_27SIs!$B$2:$B$1703,"="&amp;$H17)</f>
        <v>0</v>
      </c>
      <c r="S17">
        <f>COUNTIFS(summary_table_v26_27SIs!$D$2:$D$1703,"="&amp;S$16,summary_table_v26_27SIs!$B$2:$B$1703,"="&amp;$H17)</f>
        <v>0</v>
      </c>
      <c r="T17">
        <f>COUNTIFS(summary_table_v26_27SIs!$D$2:$D$1703,"="&amp;T$16,summary_table_v26_27SIs!$B$2:$B$1703,"="&amp;$H17)</f>
        <v>1</v>
      </c>
      <c r="U17">
        <f>COUNTIFS(summary_table_v26_27SIs!$D$2:$D$1703,"="&amp;U$16,summary_table_v26_27SIs!$B$2:$B$1703,"="&amp;$H17)</f>
        <v>0</v>
      </c>
      <c r="V17">
        <f>COUNTIFS(summary_table_v26_27SIs!$D$2:$D$1703,"="&amp;V$16,summary_table_v26_27SIs!$B$2:$B$1703,"="&amp;$H17)</f>
        <v>0</v>
      </c>
      <c r="W17">
        <f>COUNTIFS(summary_table_v26_27SIs!$D$2:$D$1703,"="&amp;W$16,summary_table_v26_27SIs!$B$2:$B$1703,"="&amp;$H17)</f>
        <v>3</v>
      </c>
      <c r="X17">
        <f>COUNTIFS(summary_table_v26_27SIs!$D$2:$D$1703,"="&amp;X$16,summary_table_v26_27SIs!$B$2:$B$1703,"="&amp;$H17)</f>
        <v>1</v>
      </c>
      <c r="Y17">
        <f>COUNTIFS(summary_table_v26_27SIs!$D$2:$D$1703,"="&amp;Y$16,summary_table_v26_27SIs!$B$2:$B$1703,"="&amp;$H17)</f>
        <v>0</v>
      </c>
      <c r="Z17">
        <f>COUNTIFS(summary_table_v26_27SIs!$D$2:$D$1703,"="&amp;Z$16,summary_table_v26_27SIs!$B$2:$B$1703,"="&amp;$H17)</f>
        <v>0</v>
      </c>
      <c r="AA17">
        <f>COUNTIFS(summary_table_v26_27SIs!$D$2:$D$1703,"="&amp;AA$16,summary_table_v26_27SIs!$B$2:$B$1703,"="&amp;$H17)</f>
        <v>0</v>
      </c>
      <c r="AB17">
        <f>COUNTIFS(summary_table_v26_27SIs!$D$2:$D$1703,"="&amp;AB$16,summary_table_v26_27SIs!$B$2:$B$1703,"="&amp;$H17)</f>
        <v>0</v>
      </c>
      <c r="AC17">
        <f>COUNTIFS(summary_table_v26_27SIs!$D$2:$D$1703,"="&amp;AC$16,summary_table_v26_27SIs!$B$2:$B$1703,"="&amp;$H17)</f>
        <v>6</v>
      </c>
      <c r="AD17">
        <f>COUNTIFS(summary_table_v26_27SIs!$D$2:$D$1703,"="&amp;AD$16,summary_table_v26_27SIs!$B$2:$B$1703,"="&amp;$H17)</f>
        <v>0</v>
      </c>
      <c r="AE17">
        <f>COUNTIFS(summary_table_v26_27SIs!$D$2:$D$1703,"="&amp;AE$16,summary_table_v26_27SIs!$B$2:$B$1703,"="&amp;$H17)</f>
        <v>0</v>
      </c>
      <c r="AF17">
        <f>COUNTIFS(summary_table_v26_27SIs!$D$2:$D$1703,"="&amp;AF$16,summary_table_v26_27SIs!$B$2:$B$1703,"="&amp;$H17)</f>
        <v>0</v>
      </c>
      <c r="AG17">
        <f>COUNTIFS(summary_table_v26_27SIs!$D$2:$D$1703,"="&amp;AG$16,summary_table_v26_27SIs!$B$2:$B$1703,"="&amp;$H17)</f>
        <v>0</v>
      </c>
      <c r="AH17">
        <f>COUNTIFS(summary_table_v26_27SIs!$D$2:$D$1703,"="&amp;AH$16,summary_table_v26_27SIs!$B$2:$B$1703,"="&amp;$H17)</f>
        <v>0</v>
      </c>
      <c r="AI17">
        <f>COUNTIFS(summary_table_v26_27SIs!$D$2:$D$1703,"="&amp;AI$16,summary_table_v26_27SIs!$B$2:$B$1703,"="&amp;$H17)</f>
        <v>0</v>
      </c>
    </row>
    <row r="18" spans="2:35" x14ac:dyDescent="0.2">
      <c r="B18" s="2">
        <f>'Priority Indicators (n=23)'!A3</f>
        <v>1.2</v>
      </c>
      <c r="C18">
        <f>COUNTIF(summary_table_v26_27SIs!$D$2:$D$1703,"="&amp;$B18)</f>
        <v>0</v>
      </c>
      <c r="D18">
        <f>COUNTIF(K$17:K$43,"&gt;"&amp;0)</f>
        <v>0</v>
      </c>
      <c r="H18" s="9" t="s">
        <v>270</v>
      </c>
      <c r="I18" t="s">
        <v>2547</v>
      </c>
      <c r="J18">
        <f>COUNTIFS(summary_table_v26_27SIs!$D$2:$D$1703,"="&amp;J$16,summary_table_v26_27SIs!$B$2:$B$1703,"="&amp;$H18)</f>
        <v>7</v>
      </c>
      <c r="K18">
        <f>COUNTIFS(summary_table_v26_27SIs!$D$2:$D$1703,"="&amp;K$16,summary_table_v26_27SIs!$B$2:$B$1703,"="&amp;$H18)</f>
        <v>0</v>
      </c>
      <c r="L18">
        <f>COUNTIFS(summary_table_v26_27SIs!$D$2:$D$1703,"="&amp;L$16,summary_table_v26_27SIs!$B$2:$B$1703,"="&amp;$H18)</f>
        <v>0</v>
      </c>
      <c r="M18">
        <f>COUNTIFS(summary_table_v26_27SIs!$D$2:$D$1703,"="&amp;M$16,summary_table_v26_27SIs!$B$2:$B$1703,"="&amp;$H18)</f>
        <v>0</v>
      </c>
      <c r="N18">
        <f>COUNTIFS(summary_table_v26_27SIs!$D$2:$D$1703,"="&amp;N$16,summary_table_v26_27SIs!$B$2:$B$1703,"="&amp;$H18)</f>
        <v>0</v>
      </c>
      <c r="O18">
        <f>COUNTIFS(summary_table_v26_27SIs!$D$2:$D$1703,"="&amp;O$16,summary_table_v26_27SIs!$B$2:$B$1703,"="&amp;$H18)</f>
        <v>0</v>
      </c>
      <c r="P18">
        <f>COUNTIFS(summary_table_v26_27SIs!$D$2:$D$1703,"="&amp;P$16,summary_table_v26_27SIs!$B$2:$B$1703,"="&amp;$H18)</f>
        <v>0</v>
      </c>
      <c r="Q18">
        <f>COUNTIFS(summary_table_v26_27SIs!$D$2:$D$1703,"="&amp;Q$16,summary_table_v26_27SIs!$B$2:$B$1703,"="&amp;$H18)</f>
        <v>0</v>
      </c>
      <c r="R18">
        <f>COUNTIFS(summary_table_v26_27SIs!$D$2:$D$1703,"="&amp;R$16,summary_table_v26_27SIs!$B$2:$B$1703,"="&amp;$H18)</f>
        <v>0</v>
      </c>
      <c r="S18">
        <f>COUNTIFS(summary_table_v26_27SIs!$D$2:$D$1703,"="&amp;S$16,summary_table_v26_27SIs!$B$2:$B$1703,"="&amp;$H18)</f>
        <v>0</v>
      </c>
      <c r="T18">
        <f>COUNTIFS(summary_table_v26_27SIs!$D$2:$D$1703,"="&amp;T$16,summary_table_v26_27SIs!$B$2:$B$1703,"="&amp;$H18)</f>
        <v>0</v>
      </c>
      <c r="U18">
        <f>COUNTIFS(summary_table_v26_27SIs!$D$2:$D$1703,"="&amp;U$16,summary_table_v26_27SIs!$B$2:$B$1703,"="&amp;$H18)</f>
        <v>0</v>
      </c>
      <c r="V18">
        <f>COUNTIFS(summary_table_v26_27SIs!$D$2:$D$1703,"="&amp;V$16,summary_table_v26_27SIs!$B$2:$B$1703,"="&amp;$H18)</f>
        <v>0</v>
      </c>
      <c r="W18">
        <f>COUNTIFS(summary_table_v26_27SIs!$D$2:$D$1703,"="&amp;W$16,summary_table_v26_27SIs!$B$2:$B$1703,"="&amp;$H18)</f>
        <v>0</v>
      </c>
      <c r="X18">
        <f>COUNTIFS(summary_table_v26_27SIs!$D$2:$D$1703,"="&amp;X$16,summary_table_v26_27SIs!$B$2:$B$1703,"="&amp;$H18)</f>
        <v>1</v>
      </c>
      <c r="Y18">
        <f>COUNTIFS(summary_table_v26_27SIs!$D$2:$D$1703,"="&amp;Y$16,summary_table_v26_27SIs!$B$2:$B$1703,"="&amp;$H18)</f>
        <v>0</v>
      </c>
      <c r="Z18">
        <f>COUNTIFS(summary_table_v26_27SIs!$D$2:$D$1703,"="&amp;Z$16,summary_table_v26_27SIs!$B$2:$B$1703,"="&amp;$H18)</f>
        <v>0</v>
      </c>
      <c r="AA18">
        <f>COUNTIFS(summary_table_v26_27SIs!$D$2:$D$1703,"="&amp;AA$16,summary_table_v26_27SIs!$B$2:$B$1703,"="&amp;$H18)</f>
        <v>0</v>
      </c>
      <c r="AB18">
        <f>COUNTIFS(summary_table_v26_27SIs!$D$2:$D$1703,"="&amp;AB$16,summary_table_v26_27SIs!$B$2:$B$1703,"="&amp;$H18)</f>
        <v>0</v>
      </c>
      <c r="AC18">
        <f>COUNTIFS(summary_table_v26_27SIs!$D$2:$D$1703,"="&amp;AC$16,summary_table_v26_27SIs!$B$2:$B$1703,"="&amp;$H18)</f>
        <v>4</v>
      </c>
      <c r="AD18">
        <f>COUNTIFS(summary_table_v26_27SIs!$D$2:$D$1703,"="&amp;AD$16,summary_table_v26_27SIs!$B$2:$B$1703,"="&amp;$H18)</f>
        <v>0</v>
      </c>
      <c r="AE18">
        <f>COUNTIFS(summary_table_v26_27SIs!$D$2:$D$1703,"="&amp;AE$16,summary_table_v26_27SIs!$B$2:$B$1703,"="&amp;$H18)</f>
        <v>0</v>
      </c>
      <c r="AF18">
        <f>COUNTIFS(summary_table_v26_27SIs!$D$2:$D$1703,"="&amp;AF$16,summary_table_v26_27SIs!$B$2:$B$1703,"="&amp;$H18)</f>
        <v>0</v>
      </c>
      <c r="AG18">
        <f>COUNTIFS(summary_table_v26_27SIs!$D$2:$D$1703,"="&amp;AG$16,summary_table_v26_27SIs!$B$2:$B$1703,"="&amp;$H18)</f>
        <v>0</v>
      </c>
      <c r="AH18">
        <f>COUNTIFS(summary_table_v26_27SIs!$D$2:$D$1703,"="&amp;AH$16,summary_table_v26_27SIs!$B$2:$B$1703,"="&amp;$H18)</f>
        <v>0</v>
      </c>
      <c r="AI18">
        <f>COUNTIFS(summary_table_v26_27SIs!$D$2:$D$1703,"="&amp;AI$16,summary_table_v26_27SIs!$B$2:$B$1703,"="&amp;$H18)</f>
        <v>0</v>
      </c>
    </row>
    <row r="19" spans="2:35" x14ac:dyDescent="0.2">
      <c r="B19" s="2">
        <f>'Priority Indicators (n=23)'!A4</f>
        <v>2.1</v>
      </c>
      <c r="C19">
        <f>COUNTIF(summary_table_v26_27SIs!$D$2:$D$1703,"="&amp;$B19)</f>
        <v>4</v>
      </c>
      <c r="D19">
        <f>COUNTIF(L$17:L$43,"&gt;"&amp;0)</f>
        <v>2</v>
      </c>
      <c r="H19" s="9" t="s">
        <v>294</v>
      </c>
      <c r="I19" t="s">
        <v>2549</v>
      </c>
      <c r="J19">
        <f>COUNTIFS(summary_table_v26_27SIs!$D$2:$D$1703,"="&amp;J$16,summary_table_v26_27SIs!$B$2:$B$1703,"="&amp;$H19)</f>
        <v>2</v>
      </c>
      <c r="K19">
        <f>COUNTIFS(summary_table_v26_27SIs!$D$2:$D$1703,"="&amp;K$16,summary_table_v26_27SIs!$B$2:$B$1703,"="&amp;$H19)</f>
        <v>0</v>
      </c>
      <c r="L19">
        <f>COUNTIFS(summary_table_v26_27SIs!$D$2:$D$1703,"="&amp;L$16,summary_table_v26_27SIs!$B$2:$B$1703,"="&amp;$H19)</f>
        <v>0</v>
      </c>
      <c r="M19">
        <f>COUNTIFS(summary_table_v26_27SIs!$D$2:$D$1703,"="&amp;M$16,summary_table_v26_27SIs!$B$2:$B$1703,"="&amp;$H19)</f>
        <v>0</v>
      </c>
      <c r="N19">
        <f>COUNTIFS(summary_table_v26_27SIs!$D$2:$D$1703,"="&amp;N$16,summary_table_v26_27SIs!$B$2:$B$1703,"="&amp;$H19)</f>
        <v>0</v>
      </c>
      <c r="O19">
        <f>COUNTIFS(summary_table_v26_27SIs!$D$2:$D$1703,"="&amp;O$16,summary_table_v26_27SIs!$B$2:$B$1703,"="&amp;$H19)</f>
        <v>0</v>
      </c>
      <c r="P19">
        <f>COUNTIFS(summary_table_v26_27SIs!$D$2:$D$1703,"="&amp;P$16,summary_table_v26_27SIs!$B$2:$B$1703,"="&amp;$H19)</f>
        <v>5</v>
      </c>
      <c r="Q19">
        <f>COUNTIFS(summary_table_v26_27SIs!$D$2:$D$1703,"="&amp;Q$16,summary_table_v26_27SIs!$B$2:$B$1703,"="&amp;$H19)</f>
        <v>0</v>
      </c>
      <c r="R19">
        <f>COUNTIFS(summary_table_v26_27SIs!$D$2:$D$1703,"="&amp;R$16,summary_table_v26_27SIs!$B$2:$B$1703,"="&amp;$H19)</f>
        <v>0</v>
      </c>
      <c r="S19">
        <f>COUNTIFS(summary_table_v26_27SIs!$D$2:$D$1703,"="&amp;S$16,summary_table_v26_27SIs!$B$2:$B$1703,"="&amp;$H19)</f>
        <v>0</v>
      </c>
      <c r="T19">
        <f>COUNTIFS(summary_table_v26_27SIs!$D$2:$D$1703,"="&amp;T$16,summary_table_v26_27SIs!$B$2:$B$1703,"="&amp;$H19)</f>
        <v>1</v>
      </c>
      <c r="U19">
        <f>COUNTIFS(summary_table_v26_27SIs!$D$2:$D$1703,"="&amp;U$16,summary_table_v26_27SIs!$B$2:$B$1703,"="&amp;$H19)</f>
        <v>0</v>
      </c>
      <c r="V19">
        <f>COUNTIFS(summary_table_v26_27SIs!$D$2:$D$1703,"="&amp;V$16,summary_table_v26_27SIs!$B$2:$B$1703,"="&amp;$H19)</f>
        <v>0</v>
      </c>
      <c r="W19">
        <f>COUNTIFS(summary_table_v26_27SIs!$D$2:$D$1703,"="&amp;W$16,summary_table_v26_27SIs!$B$2:$B$1703,"="&amp;$H19)</f>
        <v>0</v>
      </c>
      <c r="X19">
        <f>COUNTIFS(summary_table_v26_27SIs!$D$2:$D$1703,"="&amp;X$16,summary_table_v26_27SIs!$B$2:$B$1703,"="&amp;$H19)</f>
        <v>1</v>
      </c>
      <c r="Y19">
        <f>COUNTIFS(summary_table_v26_27SIs!$D$2:$D$1703,"="&amp;Y$16,summary_table_v26_27SIs!$B$2:$B$1703,"="&amp;$H19)</f>
        <v>0</v>
      </c>
      <c r="Z19">
        <f>COUNTIFS(summary_table_v26_27SIs!$D$2:$D$1703,"="&amp;Z$16,summary_table_v26_27SIs!$B$2:$B$1703,"="&amp;$H19)</f>
        <v>36</v>
      </c>
      <c r="AA19">
        <f>COUNTIFS(summary_table_v26_27SIs!$D$2:$D$1703,"="&amp;AA$16,summary_table_v26_27SIs!$B$2:$B$1703,"="&amp;$H19)</f>
        <v>0</v>
      </c>
      <c r="AB19">
        <f>COUNTIFS(summary_table_v26_27SIs!$D$2:$D$1703,"="&amp;AB$16,summary_table_v26_27SIs!$B$2:$B$1703,"="&amp;$H19)</f>
        <v>0</v>
      </c>
      <c r="AC19">
        <f>COUNTIFS(summary_table_v26_27SIs!$D$2:$D$1703,"="&amp;AC$16,summary_table_v26_27SIs!$B$2:$B$1703,"="&amp;$H19)</f>
        <v>2</v>
      </c>
      <c r="AD19">
        <f>COUNTIFS(summary_table_v26_27SIs!$D$2:$D$1703,"="&amp;AD$16,summary_table_v26_27SIs!$B$2:$B$1703,"="&amp;$H19)</f>
        <v>2</v>
      </c>
      <c r="AE19">
        <f>COUNTIFS(summary_table_v26_27SIs!$D$2:$D$1703,"="&amp;AE$16,summary_table_v26_27SIs!$B$2:$B$1703,"="&amp;$H19)</f>
        <v>0</v>
      </c>
      <c r="AF19">
        <f>COUNTIFS(summary_table_v26_27SIs!$D$2:$D$1703,"="&amp;AF$16,summary_table_v26_27SIs!$B$2:$B$1703,"="&amp;$H19)</f>
        <v>0</v>
      </c>
      <c r="AG19">
        <f>COUNTIFS(summary_table_v26_27SIs!$D$2:$D$1703,"="&amp;AG$16,summary_table_v26_27SIs!$B$2:$B$1703,"="&amp;$H19)</f>
        <v>0</v>
      </c>
      <c r="AH19">
        <f>COUNTIFS(summary_table_v26_27SIs!$D$2:$D$1703,"="&amp;AH$16,summary_table_v26_27SIs!$B$2:$B$1703,"="&amp;$H19)</f>
        <v>0</v>
      </c>
      <c r="AI19">
        <f>COUNTIFS(summary_table_v26_27SIs!$D$2:$D$1703,"="&amp;AI$16,summary_table_v26_27SIs!$B$2:$B$1703,"="&amp;$H19)</f>
        <v>0</v>
      </c>
    </row>
    <row r="20" spans="2:35" x14ac:dyDescent="0.2">
      <c r="B20" s="2">
        <f>'Priority Indicators (n=23)'!A5</f>
        <v>2.2000000000000002</v>
      </c>
      <c r="C20">
        <f>COUNTIF(summary_table_v26_27SIs!$D$2:$D$1703,"="&amp;$B20)</f>
        <v>32</v>
      </c>
      <c r="D20">
        <f>COUNTIF(M$17:M$43,"&gt;"&amp;0)</f>
        <v>6</v>
      </c>
      <c r="H20" s="9" t="s">
        <v>167</v>
      </c>
      <c r="I20" t="s">
        <v>2540</v>
      </c>
      <c r="J20">
        <f>COUNTIFS(summary_table_v26_27SIs!$D$2:$D$1703,"="&amp;J$16,summary_table_v26_27SIs!$B$2:$B$1703,"="&amp;$H20)</f>
        <v>35</v>
      </c>
      <c r="K20">
        <f>COUNTIFS(summary_table_v26_27SIs!$D$2:$D$1703,"="&amp;K$16,summary_table_v26_27SIs!$B$2:$B$1703,"="&amp;$H20)</f>
        <v>0</v>
      </c>
      <c r="L20">
        <f>COUNTIFS(summary_table_v26_27SIs!$D$2:$D$1703,"="&amp;L$16,summary_table_v26_27SIs!$B$2:$B$1703,"="&amp;$H20)</f>
        <v>0</v>
      </c>
      <c r="M20">
        <f>COUNTIFS(summary_table_v26_27SIs!$D$2:$D$1703,"="&amp;M$16,summary_table_v26_27SIs!$B$2:$B$1703,"="&amp;$H20)</f>
        <v>0</v>
      </c>
      <c r="N20">
        <f>COUNTIFS(summary_table_v26_27SIs!$D$2:$D$1703,"="&amp;N$16,summary_table_v26_27SIs!$B$2:$B$1703,"="&amp;$H20)</f>
        <v>0</v>
      </c>
      <c r="O20">
        <f>COUNTIFS(summary_table_v26_27SIs!$D$2:$D$1703,"="&amp;O$16,summary_table_v26_27SIs!$B$2:$B$1703,"="&amp;$H20)</f>
        <v>0</v>
      </c>
      <c r="P20">
        <f>COUNTIFS(summary_table_v26_27SIs!$D$2:$D$1703,"="&amp;P$16,summary_table_v26_27SIs!$B$2:$B$1703,"="&amp;$H20)</f>
        <v>0</v>
      </c>
      <c r="Q20">
        <f>COUNTIFS(summary_table_v26_27SIs!$D$2:$D$1703,"="&amp;Q$16,summary_table_v26_27SIs!$B$2:$B$1703,"="&amp;$H20)</f>
        <v>0</v>
      </c>
      <c r="R20">
        <f>COUNTIFS(summary_table_v26_27SIs!$D$2:$D$1703,"="&amp;R$16,summary_table_v26_27SIs!$B$2:$B$1703,"="&amp;$H20)</f>
        <v>0</v>
      </c>
      <c r="S20">
        <f>COUNTIFS(summary_table_v26_27SIs!$D$2:$D$1703,"="&amp;S$16,summary_table_v26_27SIs!$B$2:$B$1703,"="&amp;$H20)</f>
        <v>0</v>
      </c>
      <c r="T20">
        <f>COUNTIFS(summary_table_v26_27SIs!$D$2:$D$1703,"="&amp;T$16,summary_table_v26_27SIs!$B$2:$B$1703,"="&amp;$H20)</f>
        <v>0</v>
      </c>
      <c r="U20">
        <f>COUNTIFS(summary_table_v26_27SIs!$D$2:$D$1703,"="&amp;U$16,summary_table_v26_27SIs!$B$2:$B$1703,"="&amp;$H20)</f>
        <v>0</v>
      </c>
      <c r="V20">
        <f>COUNTIFS(summary_table_v26_27SIs!$D$2:$D$1703,"="&amp;V$16,summary_table_v26_27SIs!$B$2:$B$1703,"="&amp;$H20)</f>
        <v>0</v>
      </c>
      <c r="W20">
        <f>COUNTIFS(summary_table_v26_27SIs!$D$2:$D$1703,"="&amp;W$16,summary_table_v26_27SIs!$B$2:$B$1703,"="&amp;$H20)</f>
        <v>0</v>
      </c>
      <c r="X20">
        <f>COUNTIFS(summary_table_v26_27SIs!$D$2:$D$1703,"="&amp;X$16,summary_table_v26_27SIs!$B$2:$B$1703,"="&amp;$H20)</f>
        <v>1</v>
      </c>
      <c r="Y20">
        <f>COUNTIFS(summary_table_v26_27SIs!$D$2:$D$1703,"="&amp;Y$16,summary_table_v26_27SIs!$B$2:$B$1703,"="&amp;$H20)</f>
        <v>0</v>
      </c>
      <c r="Z20">
        <f>COUNTIFS(summary_table_v26_27SIs!$D$2:$D$1703,"="&amp;Z$16,summary_table_v26_27SIs!$B$2:$B$1703,"="&amp;$H20)</f>
        <v>0</v>
      </c>
      <c r="AA20">
        <f>COUNTIFS(summary_table_v26_27SIs!$D$2:$D$1703,"="&amp;AA$16,summary_table_v26_27SIs!$B$2:$B$1703,"="&amp;$H20)</f>
        <v>0</v>
      </c>
      <c r="AB20">
        <f>COUNTIFS(summary_table_v26_27SIs!$D$2:$D$1703,"="&amp;AB$16,summary_table_v26_27SIs!$B$2:$B$1703,"="&amp;$H20)</f>
        <v>0</v>
      </c>
      <c r="AC20">
        <f>COUNTIFS(summary_table_v26_27SIs!$D$2:$D$1703,"="&amp;AC$16,summary_table_v26_27SIs!$B$2:$B$1703,"="&amp;$H20)</f>
        <v>12</v>
      </c>
      <c r="AD20">
        <f>COUNTIFS(summary_table_v26_27SIs!$D$2:$D$1703,"="&amp;AD$16,summary_table_v26_27SIs!$B$2:$B$1703,"="&amp;$H20)</f>
        <v>0</v>
      </c>
      <c r="AE20">
        <f>COUNTIFS(summary_table_v26_27SIs!$D$2:$D$1703,"="&amp;AE$16,summary_table_v26_27SIs!$B$2:$B$1703,"="&amp;$H20)</f>
        <v>0</v>
      </c>
      <c r="AF20">
        <f>COUNTIFS(summary_table_v26_27SIs!$D$2:$D$1703,"="&amp;AF$16,summary_table_v26_27SIs!$B$2:$B$1703,"="&amp;$H20)</f>
        <v>0</v>
      </c>
      <c r="AG20">
        <f>COUNTIFS(summary_table_v26_27SIs!$D$2:$D$1703,"="&amp;AG$16,summary_table_v26_27SIs!$B$2:$B$1703,"="&amp;$H20)</f>
        <v>0</v>
      </c>
      <c r="AH20">
        <f>COUNTIFS(summary_table_v26_27SIs!$D$2:$D$1703,"="&amp;AH$16,summary_table_v26_27SIs!$B$2:$B$1703,"="&amp;$H20)</f>
        <v>0</v>
      </c>
      <c r="AI20">
        <f>COUNTIFS(summary_table_v26_27SIs!$D$2:$D$1703,"="&amp;AI$16,summary_table_v26_27SIs!$B$2:$B$1703,"="&amp;$H20)</f>
        <v>0</v>
      </c>
    </row>
    <row r="21" spans="2:35" x14ac:dyDescent="0.2">
      <c r="B21" s="2">
        <f>'Priority Indicators (n=23)'!A6</f>
        <v>2.2999999999999998</v>
      </c>
      <c r="C21">
        <f>COUNTIF(summary_table_v26_27SIs!$D$2:$D$1703,"="&amp;$B21)</f>
        <v>9</v>
      </c>
      <c r="D21">
        <f>COUNTIF(N$17:N$43,"&gt;"&amp;0)</f>
        <v>3</v>
      </c>
      <c r="H21" s="9" t="s">
        <v>238</v>
      </c>
      <c r="I21" t="s">
        <v>2544</v>
      </c>
      <c r="J21">
        <f>COUNTIFS(summary_table_v26_27SIs!$D$2:$D$1703,"="&amp;J$16,summary_table_v26_27SIs!$B$2:$B$1703,"="&amp;$H21)</f>
        <v>8</v>
      </c>
      <c r="K21">
        <f>COUNTIFS(summary_table_v26_27SIs!$D$2:$D$1703,"="&amp;K$16,summary_table_v26_27SIs!$B$2:$B$1703,"="&amp;$H21)</f>
        <v>0</v>
      </c>
      <c r="L21">
        <f>COUNTIFS(summary_table_v26_27SIs!$D$2:$D$1703,"="&amp;L$16,summary_table_v26_27SIs!$B$2:$B$1703,"="&amp;$H21)</f>
        <v>0</v>
      </c>
      <c r="M21">
        <f>COUNTIFS(summary_table_v26_27SIs!$D$2:$D$1703,"="&amp;M$16,summary_table_v26_27SIs!$B$2:$B$1703,"="&amp;$H21)</f>
        <v>0</v>
      </c>
      <c r="N21">
        <f>COUNTIFS(summary_table_v26_27SIs!$D$2:$D$1703,"="&amp;N$16,summary_table_v26_27SIs!$B$2:$B$1703,"="&amp;$H21)</f>
        <v>0</v>
      </c>
      <c r="O21">
        <f>COUNTIFS(summary_table_v26_27SIs!$D$2:$D$1703,"="&amp;O$16,summary_table_v26_27SIs!$B$2:$B$1703,"="&amp;$H21)</f>
        <v>0</v>
      </c>
      <c r="P21">
        <f>COUNTIFS(summary_table_v26_27SIs!$D$2:$D$1703,"="&amp;P$16,summary_table_v26_27SIs!$B$2:$B$1703,"="&amp;$H21)</f>
        <v>0</v>
      </c>
      <c r="Q21">
        <f>COUNTIFS(summary_table_v26_27SIs!$D$2:$D$1703,"="&amp;Q$16,summary_table_v26_27SIs!$B$2:$B$1703,"="&amp;$H21)</f>
        <v>0</v>
      </c>
      <c r="R21">
        <f>COUNTIFS(summary_table_v26_27SIs!$D$2:$D$1703,"="&amp;R$16,summary_table_v26_27SIs!$B$2:$B$1703,"="&amp;$H21)</f>
        <v>0</v>
      </c>
      <c r="S21">
        <f>COUNTIFS(summary_table_v26_27SIs!$D$2:$D$1703,"="&amp;S$16,summary_table_v26_27SIs!$B$2:$B$1703,"="&amp;$H21)</f>
        <v>0</v>
      </c>
      <c r="T21">
        <f>COUNTIFS(summary_table_v26_27SIs!$D$2:$D$1703,"="&amp;T$16,summary_table_v26_27SIs!$B$2:$B$1703,"="&amp;$H21)</f>
        <v>0</v>
      </c>
      <c r="U21">
        <f>COUNTIFS(summary_table_v26_27SIs!$D$2:$D$1703,"="&amp;U$16,summary_table_v26_27SIs!$B$2:$B$1703,"="&amp;$H21)</f>
        <v>0</v>
      </c>
      <c r="V21">
        <f>COUNTIFS(summary_table_v26_27SIs!$D$2:$D$1703,"="&amp;V$16,summary_table_v26_27SIs!$B$2:$B$1703,"="&amp;$H21)</f>
        <v>0</v>
      </c>
      <c r="W21">
        <f>COUNTIFS(summary_table_v26_27SIs!$D$2:$D$1703,"="&amp;W$16,summary_table_v26_27SIs!$B$2:$B$1703,"="&amp;$H21)</f>
        <v>0</v>
      </c>
      <c r="X21">
        <f>COUNTIFS(summary_table_v26_27SIs!$D$2:$D$1703,"="&amp;X$16,summary_table_v26_27SIs!$B$2:$B$1703,"="&amp;$H21)</f>
        <v>1</v>
      </c>
      <c r="Y21">
        <f>COUNTIFS(summary_table_v26_27SIs!$D$2:$D$1703,"="&amp;Y$16,summary_table_v26_27SIs!$B$2:$B$1703,"="&amp;$H21)</f>
        <v>0</v>
      </c>
      <c r="Z21">
        <f>COUNTIFS(summary_table_v26_27SIs!$D$2:$D$1703,"="&amp;Z$16,summary_table_v26_27SIs!$B$2:$B$1703,"="&amp;$H21)</f>
        <v>0</v>
      </c>
      <c r="AA21">
        <f>COUNTIFS(summary_table_v26_27SIs!$D$2:$D$1703,"="&amp;AA$16,summary_table_v26_27SIs!$B$2:$B$1703,"="&amp;$H21)</f>
        <v>0</v>
      </c>
      <c r="AB21">
        <f>COUNTIFS(summary_table_v26_27SIs!$D$2:$D$1703,"="&amp;AB$16,summary_table_v26_27SIs!$B$2:$B$1703,"="&amp;$H21)</f>
        <v>0</v>
      </c>
      <c r="AC21">
        <f>COUNTIFS(summary_table_v26_27SIs!$D$2:$D$1703,"="&amp;AC$16,summary_table_v26_27SIs!$B$2:$B$1703,"="&amp;$H21)</f>
        <v>8</v>
      </c>
      <c r="AD21">
        <f>COUNTIFS(summary_table_v26_27SIs!$D$2:$D$1703,"="&amp;AD$16,summary_table_v26_27SIs!$B$2:$B$1703,"="&amp;$H21)</f>
        <v>0</v>
      </c>
      <c r="AE21">
        <f>COUNTIFS(summary_table_v26_27SIs!$D$2:$D$1703,"="&amp;AE$16,summary_table_v26_27SIs!$B$2:$B$1703,"="&amp;$H21)</f>
        <v>0</v>
      </c>
      <c r="AF21">
        <f>COUNTIFS(summary_table_v26_27SIs!$D$2:$D$1703,"="&amp;AF$16,summary_table_v26_27SIs!$B$2:$B$1703,"="&amp;$H21)</f>
        <v>0</v>
      </c>
      <c r="AG21">
        <f>COUNTIFS(summary_table_v26_27SIs!$D$2:$D$1703,"="&amp;AG$16,summary_table_v26_27SIs!$B$2:$B$1703,"="&amp;$H21)</f>
        <v>0</v>
      </c>
      <c r="AH21">
        <f>COUNTIFS(summary_table_v26_27SIs!$D$2:$D$1703,"="&amp;AH$16,summary_table_v26_27SIs!$B$2:$B$1703,"="&amp;$H21)</f>
        <v>0</v>
      </c>
      <c r="AI21">
        <f>COUNTIFS(summary_table_v26_27SIs!$D$2:$D$1703,"="&amp;AI$16,summary_table_v26_27SIs!$B$2:$B$1703,"="&amp;$H21)</f>
        <v>0</v>
      </c>
    </row>
    <row r="22" spans="2:35" x14ac:dyDescent="0.2">
      <c r="B22" s="2">
        <f>'Priority Indicators (n=23)'!A7</f>
        <v>2.4</v>
      </c>
      <c r="C22">
        <f>COUNTIF(summary_table_v26_27SIs!$D$2:$D$1703,"="&amp;$B22)</f>
        <v>26</v>
      </c>
      <c r="D22">
        <f>COUNTIF(O$17:O$43,"&gt;"&amp;0)</f>
        <v>3</v>
      </c>
      <c r="H22" s="9" t="s">
        <v>419</v>
      </c>
      <c r="I22" t="s">
        <v>2553</v>
      </c>
      <c r="J22">
        <f>COUNTIFS(summary_table_v26_27SIs!$D$2:$D$1703,"="&amp;J$16,summary_table_v26_27SIs!$B$2:$B$1703,"="&amp;$H22)</f>
        <v>42</v>
      </c>
      <c r="K22">
        <f>COUNTIFS(summary_table_v26_27SIs!$D$2:$D$1703,"="&amp;K$16,summary_table_v26_27SIs!$B$2:$B$1703,"="&amp;$H22)</f>
        <v>0</v>
      </c>
      <c r="L22">
        <f>COUNTIFS(summary_table_v26_27SIs!$D$2:$D$1703,"="&amp;L$16,summary_table_v26_27SIs!$B$2:$B$1703,"="&amp;$H22)</f>
        <v>0</v>
      </c>
      <c r="M22">
        <f>COUNTIFS(summary_table_v26_27SIs!$D$2:$D$1703,"="&amp;M$16,summary_table_v26_27SIs!$B$2:$B$1703,"="&amp;$H22)</f>
        <v>0</v>
      </c>
      <c r="N22">
        <f>COUNTIFS(summary_table_v26_27SIs!$D$2:$D$1703,"="&amp;N$16,summary_table_v26_27SIs!$B$2:$B$1703,"="&amp;$H22)</f>
        <v>0</v>
      </c>
      <c r="O22">
        <f>COUNTIFS(summary_table_v26_27SIs!$D$2:$D$1703,"="&amp;O$16,summary_table_v26_27SIs!$B$2:$B$1703,"="&amp;$H22)</f>
        <v>0</v>
      </c>
      <c r="P22">
        <f>COUNTIFS(summary_table_v26_27SIs!$D$2:$D$1703,"="&amp;P$16,summary_table_v26_27SIs!$B$2:$B$1703,"="&amp;$H22)</f>
        <v>0</v>
      </c>
      <c r="Q22">
        <f>COUNTIFS(summary_table_v26_27SIs!$D$2:$D$1703,"="&amp;Q$16,summary_table_v26_27SIs!$B$2:$B$1703,"="&amp;$H22)</f>
        <v>0</v>
      </c>
      <c r="R22">
        <f>COUNTIFS(summary_table_v26_27SIs!$D$2:$D$1703,"="&amp;R$16,summary_table_v26_27SIs!$B$2:$B$1703,"="&amp;$H22)</f>
        <v>0</v>
      </c>
      <c r="S22">
        <f>COUNTIFS(summary_table_v26_27SIs!$D$2:$D$1703,"="&amp;S$16,summary_table_v26_27SIs!$B$2:$B$1703,"="&amp;$H22)</f>
        <v>0</v>
      </c>
      <c r="T22">
        <f>COUNTIFS(summary_table_v26_27SIs!$D$2:$D$1703,"="&amp;T$16,summary_table_v26_27SIs!$B$2:$B$1703,"="&amp;$H22)</f>
        <v>6</v>
      </c>
      <c r="U22">
        <f>COUNTIFS(summary_table_v26_27SIs!$D$2:$D$1703,"="&amp;U$16,summary_table_v26_27SIs!$B$2:$B$1703,"="&amp;$H22)</f>
        <v>0</v>
      </c>
      <c r="V22">
        <f>COUNTIFS(summary_table_v26_27SIs!$D$2:$D$1703,"="&amp;V$16,summary_table_v26_27SIs!$B$2:$B$1703,"="&amp;$H22)</f>
        <v>0</v>
      </c>
      <c r="W22">
        <f>COUNTIFS(summary_table_v26_27SIs!$D$2:$D$1703,"="&amp;W$16,summary_table_v26_27SIs!$B$2:$B$1703,"="&amp;$H22)</f>
        <v>0</v>
      </c>
      <c r="X22">
        <f>COUNTIFS(summary_table_v26_27SIs!$D$2:$D$1703,"="&amp;X$16,summary_table_v26_27SIs!$B$2:$B$1703,"="&amp;$H22)</f>
        <v>1</v>
      </c>
      <c r="Y22">
        <f>COUNTIFS(summary_table_v26_27SIs!$D$2:$D$1703,"="&amp;Y$16,summary_table_v26_27SIs!$B$2:$B$1703,"="&amp;$H22)</f>
        <v>0</v>
      </c>
      <c r="Z22">
        <f>COUNTIFS(summary_table_v26_27SIs!$D$2:$D$1703,"="&amp;Z$16,summary_table_v26_27SIs!$B$2:$B$1703,"="&amp;$H22)</f>
        <v>0</v>
      </c>
      <c r="AA22">
        <f>COUNTIFS(summary_table_v26_27SIs!$D$2:$D$1703,"="&amp;AA$16,summary_table_v26_27SIs!$B$2:$B$1703,"="&amp;$H22)</f>
        <v>0</v>
      </c>
      <c r="AB22">
        <f>COUNTIFS(summary_table_v26_27SIs!$D$2:$D$1703,"="&amp;AB$16,summary_table_v26_27SIs!$B$2:$B$1703,"="&amp;$H22)</f>
        <v>0</v>
      </c>
      <c r="AC22">
        <f>COUNTIFS(summary_table_v26_27SIs!$D$2:$D$1703,"="&amp;AC$16,summary_table_v26_27SIs!$B$2:$B$1703,"="&amp;$H22)</f>
        <v>0</v>
      </c>
      <c r="AD22">
        <f>COUNTIFS(summary_table_v26_27SIs!$D$2:$D$1703,"="&amp;AD$16,summary_table_v26_27SIs!$B$2:$B$1703,"="&amp;$H22)</f>
        <v>0</v>
      </c>
      <c r="AE22">
        <f>COUNTIFS(summary_table_v26_27SIs!$D$2:$D$1703,"="&amp;AE$16,summary_table_v26_27SIs!$B$2:$B$1703,"="&amp;$H22)</f>
        <v>0</v>
      </c>
      <c r="AF22">
        <f>COUNTIFS(summary_table_v26_27SIs!$D$2:$D$1703,"="&amp;AF$16,summary_table_v26_27SIs!$B$2:$B$1703,"="&amp;$H22)</f>
        <v>0</v>
      </c>
      <c r="AG22">
        <f>COUNTIFS(summary_table_v26_27SIs!$D$2:$D$1703,"="&amp;AG$16,summary_table_v26_27SIs!$B$2:$B$1703,"="&amp;$H22)</f>
        <v>0</v>
      </c>
      <c r="AH22">
        <f>COUNTIFS(summary_table_v26_27SIs!$D$2:$D$1703,"="&amp;AH$16,summary_table_v26_27SIs!$B$2:$B$1703,"="&amp;$H22)</f>
        <v>0</v>
      </c>
      <c r="AI22">
        <f>COUNTIFS(summary_table_v26_27SIs!$D$2:$D$1703,"="&amp;AI$16,summary_table_v26_27SIs!$B$2:$B$1703,"="&amp;$H22)</f>
        <v>0</v>
      </c>
    </row>
    <row r="23" spans="2:35" x14ac:dyDescent="0.2">
      <c r="B23" s="2">
        <f>'Priority Indicators (n=23)'!A8</f>
        <v>2.5</v>
      </c>
      <c r="C23">
        <f>COUNTIF(summary_table_v26_27SIs!$D$2:$D$1703,"="&amp;$B23)</f>
        <v>86</v>
      </c>
      <c r="D23">
        <f>COUNTIF(P$17:P$43,"&gt;"&amp;0)</f>
        <v>8</v>
      </c>
      <c r="H23" s="9" t="s">
        <v>485</v>
      </c>
      <c r="I23" t="s">
        <v>2555</v>
      </c>
      <c r="J23">
        <f>COUNTIFS(summary_table_v26_27SIs!$D$2:$D$1703,"="&amp;J$16,summary_table_v26_27SIs!$B$2:$B$1703,"="&amp;$H23)</f>
        <v>2</v>
      </c>
      <c r="K23">
        <f>COUNTIFS(summary_table_v26_27SIs!$D$2:$D$1703,"="&amp;K$16,summary_table_v26_27SIs!$B$2:$B$1703,"="&amp;$H23)</f>
        <v>0</v>
      </c>
      <c r="L23">
        <f>COUNTIFS(summary_table_v26_27SIs!$D$2:$D$1703,"="&amp;L$16,summary_table_v26_27SIs!$B$2:$B$1703,"="&amp;$H23)</f>
        <v>0</v>
      </c>
      <c r="M23">
        <f>COUNTIFS(summary_table_v26_27SIs!$D$2:$D$1703,"="&amp;M$16,summary_table_v26_27SIs!$B$2:$B$1703,"="&amp;$H23)</f>
        <v>0</v>
      </c>
      <c r="N23">
        <f>COUNTIFS(summary_table_v26_27SIs!$D$2:$D$1703,"="&amp;N$16,summary_table_v26_27SIs!$B$2:$B$1703,"="&amp;$H23)</f>
        <v>0</v>
      </c>
      <c r="O23">
        <f>COUNTIFS(summary_table_v26_27SIs!$D$2:$D$1703,"="&amp;O$16,summary_table_v26_27SIs!$B$2:$B$1703,"="&amp;$H23)</f>
        <v>0</v>
      </c>
      <c r="P23">
        <f>COUNTIFS(summary_table_v26_27SIs!$D$2:$D$1703,"="&amp;P$16,summary_table_v26_27SIs!$B$2:$B$1703,"="&amp;$H23)</f>
        <v>0</v>
      </c>
      <c r="Q23">
        <f>COUNTIFS(summary_table_v26_27SIs!$D$2:$D$1703,"="&amp;Q$16,summary_table_v26_27SIs!$B$2:$B$1703,"="&amp;$H23)</f>
        <v>0</v>
      </c>
      <c r="R23">
        <f>COUNTIFS(summary_table_v26_27SIs!$D$2:$D$1703,"="&amp;R$16,summary_table_v26_27SIs!$B$2:$B$1703,"="&amp;$H23)</f>
        <v>0</v>
      </c>
      <c r="S23">
        <f>COUNTIFS(summary_table_v26_27SIs!$D$2:$D$1703,"="&amp;S$16,summary_table_v26_27SIs!$B$2:$B$1703,"="&amp;$H23)</f>
        <v>0</v>
      </c>
      <c r="T23">
        <f>COUNTIFS(summary_table_v26_27SIs!$D$2:$D$1703,"="&amp;T$16,summary_table_v26_27SIs!$B$2:$B$1703,"="&amp;$H23)</f>
        <v>0</v>
      </c>
      <c r="U23">
        <f>COUNTIFS(summary_table_v26_27SIs!$D$2:$D$1703,"="&amp;U$16,summary_table_v26_27SIs!$B$2:$B$1703,"="&amp;$H23)</f>
        <v>0</v>
      </c>
      <c r="V23">
        <f>COUNTIFS(summary_table_v26_27SIs!$D$2:$D$1703,"="&amp;V$16,summary_table_v26_27SIs!$B$2:$B$1703,"="&amp;$H23)</f>
        <v>0</v>
      </c>
      <c r="W23">
        <f>COUNTIFS(summary_table_v26_27SIs!$D$2:$D$1703,"="&amp;W$16,summary_table_v26_27SIs!$B$2:$B$1703,"="&amp;$H23)</f>
        <v>0</v>
      </c>
      <c r="X23">
        <f>COUNTIFS(summary_table_v26_27SIs!$D$2:$D$1703,"="&amp;X$16,summary_table_v26_27SIs!$B$2:$B$1703,"="&amp;$H23)</f>
        <v>1</v>
      </c>
      <c r="Y23">
        <f>COUNTIFS(summary_table_v26_27SIs!$D$2:$D$1703,"="&amp;Y$16,summary_table_v26_27SIs!$B$2:$B$1703,"="&amp;$H23)</f>
        <v>0</v>
      </c>
      <c r="Z23">
        <f>COUNTIFS(summary_table_v26_27SIs!$D$2:$D$1703,"="&amp;Z$16,summary_table_v26_27SIs!$B$2:$B$1703,"="&amp;$H23)</f>
        <v>0</v>
      </c>
      <c r="AA23">
        <f>COUNTIFS(summary_table_v26_27SIs!$D$2:$D$1703,"="&amp;AA$16,summary_table_v26_27SIs!$B$2:$B$1703,"="&amp;$H23)</f>
        <v>0</v>
      </c>
      <c r="AB23">
        <f>COUNTIFS(summary_table_v26_27SIs!$D$2:$D$1703,"="&amp;AB$16,summary_table_v26_27SIs!$B$2:$B$1703,"="&amp;$H23)</f>
        <v>0</v>
      </c>
      <c r="AC23">
        <f>COUNTIFS(summary_table_v26_27SIs!$D$2:$D$1703,"="&amp;AC$16,summary_table_v26_27SIs!$B$2:$B$1703,"="&amp;$H23)</f>
        <v>2</v>
      </c>
      <c r="AD23">
        <f>COUNTIFS(summary_table_v26_27SIs!$D$2:$D$1703,"="&amp;AD$16,summary_table_v26_27SIs!$B$2:$B$1703,"="&amp;$H23)</f>
        <v>0</v>
      </c>
      <c r="AE23">
        <f>COUNTIFS(summary_table_v26_27SIs!$D$2:$D$1703,"="&amp;AE$16,summary_table_v26_27SIs!$B$2:$B$1703,"="&amp;$H23)</f>
        <v>0</v>
      </c>
      <c r="AF23">
        <f>COUNTIFS(summary_table_v26_27SIs!$D$2:$D$1703,"="&amp;AF$16,summary_table_v26_27SIs!$B$2:$B$1703,"="&amp;$H23)</f>
        <v>0</v>
      </c>
      <c r="AG23">
        <f>COUNTIFS(summary_table_v26_27SIs!$D$2:$D$1703,"="&amp;AG$16,summary_table_v26_27SIs!$B$2:$B$1703,"="&amp;$H23)</f>
        <v>0</v>
      </c>
      <c r="AH23">
        <f>COUNTIFS(summary_table_v26_27SIs!$D$2:$D$1703,"="&amp;AH$16,summary_table_v26_27SIs!$B$2:$B$1703,"="&amp;$H23)</f>
        <v>0</v>
      </c>
      <c r="AI23">
        <f>COUNTIFS(summary_table_v26_27SIs!$D$2:$D$1703,"="&amp;AI$16,summary_table_v26_27SIs!$B$2:$B$1703,"="&amp;$H23)</f>
        <v>0</v>
      </c>
    </row>
    <row r="24" spans="2:35" x14ac:dyDescent="0.2">
      <c r="B24" s="2">
        <f>'Priority Indicators (n=23)'!A9</f>
        <v>2.6</v>
      </c>
      <c r="C24">
        <f>COUNTIF(summary_table_v26_27SIs!$D$2:$D$1703,"="&amp;$B24)</f>
        <v>0</v>
      </c>
      <c r="D24">
        <f>COUNTIF(Q$17:Q$43,"&gt;"&amp;0)</f>
        <v>0</v>
      </c>
      <c r="H24" s="9" t="s">
        <v>495</v>
      </c>
      <c r="I24" t="s">
        <v>2557</v>
      </c>
      <c r="J24">
        <f>COUNTIFS(summary_table_v26_27SIs!$D$2:$D$1703,"="&amp;J$16,summary_table_v26_27SIs!$B$2:$B$1703,"="&amp;$H24)</f>
        <v>8</v>
      </c>
      <c r="K24">
        <f>COUNTIFS(summary_table_v26_27SIs!$D$2:$D$1703,"="&amp;K$16,summary_table_v26_27SIs!$B$2:$B$1703,"="&amp;$H24)</f>
        <v>0</v>
      </c>
      <c r="L24">
        <f>COUNTIFS(summary_table_v26_27SIs!$D$2:$D$1703,"="&amp;L$16,summary_table_v26_27SIs!$B$2:$B$1703,"="&amp;$H24)</f>
        <v>0</v>
      </c>
      <c r="M24">
        <f>COUNTIFS(summary_table_v26_27SIs!$D$2:$D$1703,"="&amp;M$16,summary_table_v26_27SIs!$B$2:$B$1703,"="&amp;$H24)</f>
        <v>4</v>
      </c>
      <c r="N24">
        <f>COUNTIFS(summary_table_v26_27SIs!$D$2:$D$1703,"="&amp;N$16,summary_table_v26_27SIs!$B$2:$B$1703,"="&amp;$H24)</f>
        <v>1</v>
      </c>
      <c r="O24">
        <f>COUNTIFS(summary_table_v26_27SIs!$D$2:$D$1703,"="&amp;O$16,summary_table_v26_27SIs!$B$2:$B$1703,"="&amp;$H24)</f>
        <v>0</v>
      </c>
      <c r="P24">
        <f>COUNTIFS(summary_table_v26_27SIs!$D$2:$D$1703,"="&amp;P$16,summary_table_v26_27SIs!$B$2:$B$1703,"="&amp;$H24)</f>
        <v>0</v>
      </c>
      <c r="Q24">
        <f>COUNTIFS(summary_table_v26_27SIs!$D$2:$D$1703,"="&amp;Q$16,summary_table_v26_27SIs!$B$2:$B$1703,"="&amp;$H24)</f>
        <v>0</v>
      </c>
      <c r="R24">
        <f>COUNTIFS(summary_table_v26_27SIs!$D$2:$D$1703,"="&amp;R$16,summary_table_v26_27SIs!$B$2:$B$1703,"="&amp;$H24)</f>
        <v>0</v>
      </c>
      <c r="S24">
        <f>COUNTIFS(summary_table_v26_27SIs!$D$2:$D$1703,"="&amp;S$16,summary_table_v26_27SIs!$B$2:$B$1703,"="&amp;$H24)</f>
        <v>0</v>
      </c>
      <c r="T24">
        <f>COUNTIFS(summary_table_v26_27SIs!$D$2:$D$1703,"="&amp;T$16,summary_table_v26_27SIs!$B$2:$B$1703,"="&amp;$H24)</f>
        <v>2</v>
      </c>
      <c r="U24">
        <f>COUNTIFS(summary_table_v26_27SIs!$D$2:$D$1703,"="&amp;U$16,summary_table_v26_27SIs!$B$2:$B$1703,"="&amp;$H24)</f>
        <v>0</v>
      </c>
      <c r="V24">
        <f>COUNTIFS(summary_table_v26_27SIs!$D$2:$D$1703,"="&amp;V$16,summary_table_v26_27SIs!$B$2:$B$1703,"="&amp;$H24)</f>
        <v>0</v>
      </c>
      <c r="W24">
        <f>COUNTIFS(summary_table_v26_27SIs!$D$2:$D$1703,"="&amp;W$16,summary_table_v26_27SIs!$B$2:$B$1703,"="&amp;$H24)</f>
        <v>18</v>
      </c>
      <c r="X24">
        <f>COUNTIFS(summary_table_v26_27SIs!$D$2:$D$1703,"="&amp;X$16,summary_table_v26_27SIs!$B$2:$B$1703,"="&amp;$H24)</f>
        <v>1</v>
      </c>
      <c r="Y24">
        <f>COUNTIFS(summary_table_v26_27SIs!$D$2:$D$1703,"="&amp;Y$16,summary_table_v26_27SIs!$B$2:$B$1703,"="&amp;$H24)</f>
        <v>0</v>
      </c>
      <c r="Z24">
        <f>COUNTIFS(summary_table_v26_27SIs!$D$2:$D$1703,"="&amp;Z$16,summary_table_v26_27SIs!$B$2:$B$1703,"="&amp;$H24)</f>
        <v>0</v>
      </c>
      <c r="AA24">
        <f>COUNTIFS(summary_table_v26_27SIs!$D$2:$D$1703,"="&amp;AA$16,summary_table_v26_27SIs!$B$2:$B$1703,"="&amp;$H24)</f>
        <v>0</v>
      </c>
      <c r="AB24">
        <f>COUNTIFS(summary_table_v26_27SIs!$D$2:$D$1703,"="&amp;AB$16,summary_table_v26_27SIs!$B$2:$B$1703,"="&amp;$H24)</f>
        <v>0</v>
      </c>
      <c r="AC24">
        <f>COUNTIFS(summary_table_v26_27SIs!$D$2:$D$1703,"="&amp;AC$16,summary_table_v26_27SIs!$B$2:$B$1703,"="&amp;$H24)</f>
        <v>2</v>
      </c>
      <c r="AD24">
        <f>COUNTIFS(summary_table_v26_27SIs!$D$2:$D$1703,"="&amp;AD$16,summary_table_v26_27SIs!$B$2:$B$1703,"="&amp;$H24)</f>
        <v>2</v>
      </c>
      <c r="AE24">
        <f>COUNTIFS(summary_table_v26_27SIs!$D$2:$D$1703,"="&amp;AE$16,summary_table_v26_27SIs!$B$2:$B$1703,"="&amp;$H24)</f>
        <v>3</v>
      </c>
      <c r="AF24">
        <f>COUNTIFS(summary_table_v26_27SIs!$D$2:$D$1703,"="&amp;AF$16,summary_table_v26_27SIs!$B$2:$B$1703,"="&amp;$H24)</f>
        <v>0</v>
      </c>
      <c r="AG24">
        <f>COUNTIFS(summary_table_v26_27SIs!$D$2:$D$1703,"="&amp;AG$16,summary_table_v26_27SIs!$B$2:$B$1703,"="&amp;$H24)</f>
        <v>3</v>
      </c>
      <c r="AH24">
        <f>COUNTIFS(summary_table_v26_27SIs!$D$2:$D$1703,"="&amp;AH$16,summary_table_v26_27SIs!$B$2:$B$1703,"="&amp;$H24)</f>
        <v>0</v>
      </c>
      <c r="AI24">
        <f>COUNTIFS(summary_table_v26_27SIs!$D$2:$D$1703,"="&amp;AI$16,summary_table_v26_27SIs!$B$2:$B$1703,"="&amp;$H24)</f>
        <v>0</v>
      </c>
    </row>
    <row r="25" spans="2:35" x14ac:dyDescent="0.2">
      <c r="B25" s="2">
        <f>'Priority Indicators (n=23)'!A10</f>
        <v>2.7</v>
      </c>
      <c r="C25">
        <f>COUNTIF(summary_table_v26_27SIs!$D$2:$D$1703,"="&amp;$B25)</f>
        <v>3</v>
      </c>
      <c r="D25">
        <f>COUNTIF(R$17:R$43,"&gt;"&amp;0)</f>
        <v>1</v>
      </c>
      <c r="H25" s="9" t="s">
        <v>852</v>
      </c>
      <c r="I25" t="s">
        <v>2560</v>
      </c>
      <c r="J25">
        <f>COUNTIFS(summary_table_v26_27SIs!$D$2:$D$1703,"="&amp;J$16,summary_table_v26_27SIs!$B$2:$B$1703,"="&amp;$H25)</f>
        <v>9</v>
      </c>
      <c r="K25">
        <f>COUNTIFS(summary_table_v26_27SIs!$D$2:$D$1703,"="&amp;K$16,summary_table_v26_27SIs!$B$2:$B$1703,"="&amp;$H25)</f>
        <v>0</v>
      </c>
      <c r="L25">
        <f>COUNTIFS(summary_table_v26_27SIs!$D$2:$D$1703,"="&amp;L$16,summary_table_v26_27SIs!$B$2:$B$1703,"="&amp;$H25)</f>
        <v>0</v>
      </c>
      <c r="M25">
        <f>COUNTIFS(summary_table_v26_27SIs!$D$2:$D$1703,"="&amp;M$16,summary_table_v26_27SIs!$B$2:$B$1703,"="&amp;$H25)</f>
        <v>0</v>
      </c>
      <c r="N25">
        <f>COUNTIFS(summary_table_v26_27SIs!$D$2:$D$1703,"="&amp;N$16,summary_table_v26_27SIs!$B$2:$B$1703,"="&amp;$H25)</f>
        <v>0</v>
      </c>
      <c r="O25">
        <f>COUNTIFS(summary_table_v26_27SIs!$D$2:$D$1703,"="&amp;O$16,summary_table_v26_27SIs!$B$2:$B$1703,"="&amp;$H25)</f>
        <v>0</v>
      </c>
      <c r="P25">
        <f>COUNTIFS(summary_table_v26_27SIs!$D$2:$D$1703,"="&amp;P$16,summary_table_v26_27SIs!$B$2:$B$1703,"="&amp;$H25)</f>
        <v>0</v>
      </c>
      <c r="Q25">
        <f>COUNTIFS(summary_table_v26_27SIs!$D$2:$D$1703,"="&amp;Q$16,summary_table_v26_27SIs!$B$2:$B$1703,"="&amp;$H25)</f>
        <v>0</v>
      </c>
      <c r="R25">
        <f>COUNTIFS(summary_table_v26_27SIs!$D$2:$D$1703,"="&amp;R$16,summary_table_v26_27SIs!$B$2:$B$1703,"="&amp;$H25)</f>
        <v>0</v>
      </c>
      <c r="S25">
        <f>COUNTIFS(summary_table_v26_27SIs!$D$2:$D$1703,"="&amp;S$16,summary_table_v26_27SIs!$B$2:$B$1703,"="&amp;$H25)</f>
        <v>0</v>
      </c>
      <c r="T25">
        <f>COUNTIFS(summary_table_v26_27SIs!$D$2:$D$1703,"="&amp;T$16,summary_table_v26_27SIs!$B$2:$B$1703,"="&amp;$H25)</f>
        <v>0</v>
      </c>
      <c r="U25">
        <f>COUNTIFS(summary_table_v26_27SIs!$D$2:$D$1703,"="&amp;U$16,summary_table_v26_27SIs!$B$2:$B$1703,"="&amp;$H25)</f>
        <v>0</v>
      </c>
      <c r="V25">
        <f>COUNTIFS(summary_table_v26_27SIs!$D$2:$D$1703,"="&amp;V$16,summary_table_v26_27SIs!$B$2:$B$1703,"="&amp;$H25)</f>
        <v>0</v>
      </c>
      <c r="W25">
        <f>COUNTIFS(summary_table_v26_27SIs!$D$2:$D$1703,"="&amp;W$16,summary_table_v26_27SIs!$B$2:$B$1703,"="&amp;$H25)</f>
        <v>5</v>
      </c>
      <c r="X25">
        <f>COUNTIFS(summary_table_v26_27SIs!$D$2:$D$1703,"="&amp;X$16,summary_table_v26_27SIs!$B$2:$B$1703,"="&amp;$H25)</f>
        <v>1</v>
      </c>
      <c r="Y25">
        <f>COUNTIFS(summary_table_v26_27SIs!$D$2:$D$1703,"="&amp;Y$16,summary_table_v26_27SIs!$B$2:$B$1703,"="&amp;$H25)</f>
        <v>0</v>
      </c>
      <c r="Z25">
        <f>COUNTIFS(summary_table_v26_27SIs!$D$2:$D$1703,"="&amp;Z$16,summary_table_v26_27SIs!$B$2:$B$1703,"="&amp;$H25)</f>
        <v>54</v>
      </c>
      <c r="AA25">
        <f>COUNTIFS(summary_table_v26_27SIs!$D$2:$D$1703,"="&amp;AA$16,summary_table_v26_27SIs!$B$2:$B$1703,"="&amp;$H25)</f>
        <v>0</v>
      </c>
      <c r="AB25">
        <f>COUNTIFS(summary_table_v26_27SIs!$D$2:$D$1703,"="&amp;AB$16,summary_table_v26_27SIs!$B$2:$B$1703,"="&amp;$H25)</f>
        <v>0</v>
      </c>
      <c r="AC25">
        <f>COUNTIFS(summary_table_v26_27SIs!$D$2:$D$1703,"="&amp;AC$16,summary_table_v26_27SIs!$B$2:$B$1703,"="&amp;$H25)</f>
        <v>4</v>
      </c>
      <c r="AD25">
        <f>COUNTIFS(summary_table_v26_27SIs!$D$2:$D$1703,"="&amp;AD$16,summary_table_v26_27SIs!$B$2:$B$1703,"="&amp;$H25)</f>
        <v>0</v>
      </c>
      <c r="AE25">
        <f>COUNTIFS(summary_table_v26_27SIs!$D$2:$D$1703,"="&amp;AE$16,summary_table_v26_27SIs!$B$2:$B$1703,"="&amp;$H25)</f>
        <v>0</v>
      </c>
      <c r="AF25">
        <f>COUNTIFS(summary_table_v26_27SIs!$D$2:$D$1703,"="&amp;AF$16,summary_table_v26_27SIs!$B$2:$B$1703,"="&amp;$H25)</f>
        <v>0</v>
      </c>
      <c r="AG25">
        <f>COUNTIFS(summary_table_v26_27SIs!$D$2:$D$1703,"="&amp;AG$16,summary_table_v26_27SIs!$B$2:$B$1703,"="&amp;$H25)</f>
        <v>1</v>
      </c>
      <c r="AH25">
        <f>COUNTIFS(summary_table_v26_27SIs!$D$2:$D$1703,"="&amp;AH$16,summary_table_v26_27SIs!$B$2:$B$1703,"="&amp;$H25)</f>
        <v>0</v>
      </c>
      <c r="AI25">
        <f>COUNTIFS(summary_table_v26_27SIs!$D$2:$D$1703,"="&amp;AI$16,summary_table_v26_27SIs!$B$2:$B$1703,"="&amp;$H25)</f>
        <v>0</v>
      </c>
    </row>
    <row r="26" spans="2:35" x14ac:dyDescent="0.2">
      <c r="B26" s="2">
        <f>'Priority Indicators (n=23)'!A11</f>
        <v>2.8</v>
      </c>
      <c r="C26">
        <f>COUNTIF(summary_table_v26_27SIs!$D$2:$D$1703,"="&amp;$B26)</f>
        <v>0</v>
      </c>
      <c r="D26">
        <f>COUNTIF(S$17:S$43,"&gt;"&amp;0)</f>
        <v>0</v>
      </c>
      <c r="H26" s="9" t="s">
        <v>951</v>
      </c>
      <c r="I26" t="s">
        <v>2562</v>
      </c>
      <c r="J26">
        <f>COUNTIFS(summary_table_v26_27SIs!$D$2:$D$1703,"="&amp;J$16,summary_table_v26_27SIs!$B$2:$B$1703,"="&amp;$H26)</f>
        <v>14</v>
      </c>
      <c r="K26">
        <f>COUNTIFS(summary_table_v26_27SIs!$D$2:$D$1703,"="&amp;K$16,summary_table_v26_27SIs!$B$2:$B$1703,"="&amp;$H26)</f>
        <v>0</v>
      </c>
      <c r="L26">
        <f>COUNTIFS(summary_table_v26_27SIs!$D$2:$D$1703,"="&amp;L$16,summary_table_v26_27SIs!$B$2:$B$1703,"="&amp;$H26)</f>
        <v>0</v>
      </c>
      <c r="M26">
        <f>COUNTIFS(summary_table_v26_27SIs!$D$2:$D$1703,"="&amp;M$16,summary_table_v26_27SIs!$B$2:$B$1703,"="&amp;$H26)</f>
        <v>4</v>
      </c>
      <c r="N26">
        <f>COUNTIFS(summary_table_v26_27SIs!$D$2:$D$1703,"="&amp;N$16,summary_table_v26_27SIs!$B$2:$B$1703,"="&amp;$H26)</f>
        <v>2</v>
      </c>
      <c r="O26">
        <f>COUNTIFS(summary_table_v26_27SIs!$D$2:$D$1703,"="&amp;O$16,summary_table_v26_27SIs!$B$2:$B$1703,"="&amp;$H26)</f>
        <v>15</v>
      </c>
      <c r="P26">
        <f>COUNTIFS(summary_table_v26_27SIs!$D$2:$D$1703,"="&amp;P$16,summary_table_v26_27SIs!$B$2:$B$1703,"="&amp;$H26)</f>
        <v>10</v>
      </c>
      <c r="Q26">
        <f>COUNTIFS(summary_table_v26_27SIs!$D$2:$D$1703,"="&amp;Q$16,summary_table_v26_27SIs!$B$2:$B$1703,"="&amp;$H26)</f>
        <v>0</v>
      </c>
      <c r="R26">
        <f>COUNTIFS(summary_table_v26_27SIs!$D$2:$D$1703,"="&amp;R$16,summary_table_v26_27SIs!$B$2:$B$1703,"="&amp;$H26)</f>
        <v>0</v>
      </c>
      <c r="S26">
        <f>COUNTIFS(summary_table_v26_27SIs!$D$2:$D$1703,"="&amp;S$16,summary_table_v26_27SIs!$B$2:$B$1703,"="&amp;$H26)</f>
        <v>0</v>
      </c>
      <c r="T26">
        <f>COUNTIFS(summary_table_v26_27SIs!$D$2:$D$1703,"="&amp;T$16,summary_table_v26_27SIs!$B$2:$B$1703,"="&amp;$H26)</f>
        <v>0</v>
      </c>
      <c r="U26">
        <f>COUNTIFS(summary_table_v26_27SIs!$D$2:$D$1703,"="&amp;U$16,summary_table_v26_27SIs!$B$2:$B$1703,"="&amp;$H26)</f>
        <v>0</v>
      </c>
      <c r="V26">
        <f>COUNTIFS(summary_table_v26_27SIs!$D$2:$D$1703,"="&amp;V$16,summary_table_v26_27SIs!$B$2:$B$1703,"="&amp;$H26)</f>
        <v>0</v>
      </c>
      <c r="W26">
        <f>COUNTIFS(summary_table_v26_27SIs!$D$2:$D$1703,"="&amp;W$16,summary_table_v26_27SIs!$B$2:$B$1703,"="&amp;$H26)</f>
        <v>20</v>
      </c>
      <c r="X26">
        <f>COUNTIFS(summary_table_v26_27SIs!$D$2:$D$1703,"="&amp;X$16,summary_table_v26_27SIs!$B$2:$B$1703,"="&amp;$H26)</f>
        <v>1</v>
      </c>
      <c r="Y26">
        <f>COUNTIFS(summary_table_v26_27SIs!$D$2:$D$1703,"="&amp;Y$16,summary_table_v26_27SIs!$B$2:$B$1703,"="&amp;$H26)</f>
        <v>0</v>
      </c>
      <c r="Z26">
        <f>COUNTIFS(summary_table_v26_27SIs!$D$2:$D$1703,"="&amp;Z$16,summary_table_v26_27SIs!$B$2:$B$1703,"="&amp;$H26)</f>
        <v>108</v>
      </c>
      <c r="AA26">
        <f>COUNTIFS(summary_table_v26_27SIs!$D$2:$D$1703,"="&amp;AA$16,summary_table_v26_27SIs!$B$2:$B$1703,"="&amp;$H26)</f>
        <v>0</v>
      </c>
      <c r="AB26">
        <f>COUNTIFS(summary_table_v26_27SIs!$D$2:$D$1703,"="&amp;AB$16,summary_table_v26_27SIs!$B$2:$B$1703,"="&amp;$H26)</f>
        <v>0</v>
      </c>
      <c r="AC26">
        <f>COUNTIFS(summary_table_v26_27SIs!$D$2:$D$1703,"="&amp;AC$16,summary_table_v26_27SIs!$B$2:$B$1703,"="&amp;$H26)</f>
        <v>10</v>
      </c>
      <c r="AD26">
        <f>COUNTIFS(summary_table_v26_27SIs!$D$2:$D$1703,"="&amp;AD$16,summary_table_v26_27SIs!$B$2:$B$1703,"="&amp;$H26)</f>
        <v>0</v>
      </c>
      <c r="AE26">
        <f>COUNTIFS(summary_table_v26_27SIs!$D$2:$D$1703,"="&amp;AE$16,summary_table_v26_27SIs!$B$2:$B$1703,"="&amp;$H26)</f>
        <v>7</v>
      </c>
      <c r="AF26">
        <f>COUNTIFS(summary_table_v26_27SIs!$D$2:$D$1703,"="&amp;AF$16,summary_table_v26_27SIs!$B$2:$B$1703,"="&amp;$H26)</f>
        <v>0</v>
      </c>
      <c r="AG26">
        <f>COUNTIFS(summary_table_v26_27SIs!$D$2:$D$1703,"="&amp;AG$16,summary_table_v26_27SIs!$B$2:$B$1703,"="&amp;$H26)</f>
        <v>5</v>
      </c>
      <c r="AH26">
        <f>COUNTIFS(summary_table_v26_27SIs!$D$2:$D$1703,"="&amp;AH$16,summary_table_v26_27SIs!$B$2:$B$1703,"="&amp;$H26)</f>
        <v>0</v>
      </c>
      <c r="AI26">
        <f>COUNTIFS(summary_table_v26_27SIs!$D$2:$D$1703,"="&amp;AI$16,summary_table_v26_27SIs!$B$2:$B$1703,"="&amp;$H26)</f>
        <v>0</v>
      </c>
    </row>
    <row r="27" spans="2:35" x14ac:dyDescent="0.2">
      <c r="B27" s="2">
        <f>'Priority Indicators (n=23)'!A12</f>
        <v>2.9</v>
      </c>
      <c r="C27">
        <f>COUNTIF(summary_table_v26_27SIs!$D$2:$D$1703,"="&amp;$B27)</f>
        <v>31</v>
      </c>
      <c r="D27">
        <f>COUNTIF(T$17:T$43,"&gt;"&amp;0)</f>
        <v>9</v>
      </c>
      <c r="H27" s="9" t="s">
        <v>1209</v>
      </c>
      <c r="I27" t="s">
        <v>2564</v>
      </c>
      <c r="J27">
        <f>COUNTIFS(summary_table_v26_27SIs!$D$2:$D$1703,"="&amp;J$16,summary_table_v26_27SIs!$B$2:$B$1703,"="&amp;$H27)</f>
        <v>23</v>
      </c>
      <c r="K27">
        <f>COUNTIFS(summary_table_v26_27SIs!$D$2:$D$1703,"="&amp;K$16,summary_table_v26_27SIs!$B$2:$B$1703,"="&amp;$H27)</f>
        <v>0</v>
      </c>
      <c r="L27">
        <f>COUNTIFS(summary_table_v26_27SIs!$D$2:$D$1703,"="&amp;L$16,summary_table_v26_27SIs!$B$2:$B$1703,"="&amp;$H27)</f>
        <v>0</v>
      </c>
      <c r="M27">
        <f>COUNTIFS(summary_table_v26_27SIs!$D$2:$D$1703,"="&amp;M$16,summary_table_v26_27SIs!$B$2:$B$1703,"="&amp;$H27)</f>
        <v>6</v>
      </c>
      <c r="N27">
        <f>COUNTIFS(summary_table_v26_27SIs!$D$2:$D$1703,"="&amp;N$16,summary_table_v26_27SIs!$B$2:$B$1703,"="&amp;$H27)</f>
        <v>0</v>
      </c>
      <c r="O27">
        <f>COUNTIFS(summary_table_v26_27SIs!$D$2:$D$1703,"="&amp;O$16,summary_table_v26_27SIs!$B$2:$B$1703,"="&amp;$H27)</f>
        <v>6</v>
      </c>
      <c r="P27">
        <f>COUNTIFS(summary_table_v26_27SIs!$D$2:$D$1703,"="&amp;P$16,summary_table_v26_27SIs!$B$2:$B$1703,"="&amp;$H27)</f>
        <v>12</v>
      </c>
      <c r="Q27">
        <f>COUNTIFS(summary_table_v26_27SIs!$D$2:$D$1703,"="&amp;Q$16,summary_table_v26_27SIs!$B$2:$B$1703,"="&amp;$H27)</f>
        <v>0</v>
      </c>
      <c r="R27">
        <f>COUNTIFS(summary_table_v26_27SIs!$D$2:$D$1703,"="&amp;R$16,summary_table_v26_27SIs!$B$2:$B$1703,"="&amp;$H27)</f>
        <v>0</v>
      </c>
      <c r="S27">
        <f>COUNTIFS(summary_table_v26_27SIs!$D$2:$D$1703,"="&amp;S$16,summary_table_v26_27SIs!$B$2:$B$1703,"="&amp;$H27)</f>
        <v>0</v>
      </c>
      <c r="T27">
        <f>COUNTIFS(summary_table_v26_27SIs!$D$2:$D$1703,"="&amp;T$16,summary_table_v26_27SIs!$B$2:$B$1703,"="&amp;$H27)</f>
        <v>6</v>
      </c>
      <c r="U27">
        <f>COUNTIFS(summary_table_v26_27SIs!$D$2:$D$1703,"="&amp;U$16,summary_table_v26_27SIs!$B$2:$B$1703,"="&amp;$H27)</f>
        <v>0</v>
      </c>
      <c r="V27">
        <f>COUNTIFS(summary_table_v26_27SIs!$D$2:$D$1703,"="&amp;V$16,summary_table_v26_27SIs!$B$2:$B$1703,"="&amp;$H27)</f>
        <v>0</v>
      </c>
      <c r="W27">
        <f>COUNTIFS(summary_table_v26_27SIs!$D$2:$D$1703,"="&amp;W$16,summary_table_v26_27SIs!$B$2:$B$1703,"="&amp;$H27)</f>
        <v>0</v>
      </c>
      <c r="X27">
        <f>COUNTIFS(summary_table_v26_27SIs!$D$2:$D$1703,"="&amp;X$16,summary_table_v26_27SIs!$B$2:$B$1703,"="&amp;$H27)</f>
        <v>1</v>
      </c>
      <c r="Y27">
        <f>COUNTIFS(summary_table_v26_27SIs!$D$2:$D$1703,"="&amp;Y$16,summary_table_v26_27SIs!$B$2:$B$1703,"="&amp;$H27)</f>
        <v>0</v>
      </c>
      <c r="Z27">
        <f>COUNTIFS(summary_table_v26_27SIs!$D$2:$D$1703,"="&amp;Z$16,summary_table_v26_27SIs!$B$2:$B$1703,"="&amp;$H27)</f>
        <v>0</v>
      </c>
      <c r="AA27">
        <f>COUNTIFS(summary_table_v26_27SIs!$D$2:$D$1703,"="&amp;AA$16,summary_table_v26_27SIs!$B$2:$B$1703,"="&amp;$H27)</f>
        <v>0</v>
      </c>
      <c r="AB27">
        <f>COUNTIFS(summary_table_v26_27SIs!$D$2:$D$1703,"="&amp;AB$16,summary_table_v26_27SIs!$B$2:$B$1703,"="&amp;$H27)</f>
        <v>0</v>
      </c>
      <c r="AC27">
        <f>COUNTIFS(summary_table_v26_27SIs!$D$2:$D$1703,"="&amp;AC$16,summary_table_v26_27SIs!$B$2:$B$1703,"="&amp;$H27)</f>
        <v>12</v>
      </c>
      <c r="AD27">
        <f>COUNTIFS(summary_table_v26_27SIs!$D$2:$D$1703,"="&amp;AD$16,summary_table_v26_27SIs!$B$2:$B$1703,"="&amp;$H27)</f>
        <v>0</v>
      </c>
      <c r="AE27">
        <f>COUNTIFS(summary_table_v26_27SIs!$D$2:$D$1703,"="&amp;AE$16,summary_table_v26_27SIs!$B$2:$B$1703,"="&amp;$H27)</f>
        <v>0</v>
      </c>
      <c r="AF27">
        <f>COUNTIFS(summary_table_v26_27SIs!$D$2:$D$1703,"="&amp;AF$16,summary_table_v26_27SIs!$B$2:$B$1703,"="&amp;$H27)</f>
        <v>0</v>
      </c>
      <c r="AG27">
        <f>COUNTIFS(summary_table_v26_27SIs!$D$2:$D$1703,"="&amp;AG$16,summary_table_v26_27SIs!$B$2:$B$1703,"="&amp;$H27)</f>
        <v>6</v>
      </c>
      <c r="AH27">
        <f>COUNTIFS(summary_table_v26_27SIs!$D$2:$D$1703,"="&amp;AH$16,summary_table_v26_27SIs!$B$2:$B$1703,"="&amp;$H27)</f>
        <v>0</v>
      </c>
      <c r="AI27">
        <f>COUNTIFS(summary_table_v26_27SIs!$D$2:$D$1703,"="&amp;AI$16,summary_table_v26_27SIs!$B$2:$B$1703,"="&amp;$H27)</f>
        <v>0</v>
      </c>
    </row>
    <row r="28" spans="2:35" x14ac:dyDescent="0.2">
      <c r="B28" s="2">
        <f>'Priority Indicators (n=23)'!A13</f>
        <v>2.95</v>
      </c>
      <c r="C28">
        <f>COUNTIF(summary_table_v26_27SIs!$D$2:$D$1703,"="&amp;$B28)</f>
        <v>3</v>
      </c>
      <c r="D28">
        <f>COUNTIF(U$17:U$43,"&gt;"&amp;0)</f>
        <v>1</v>
      </c>
      <c r="H28" s="9" t="s">
        <v>604</v>
      </c>
      <c r="I28" t="s">
        <v>2558</v>
      </c>
      <c r="J28">
        <f>COUNTIFS(summary_table_v26_27SIs!$D$2:$D$1703,"="&amp;J$16,summary_table_v26_27SIs!$B$2:$B$1703,"="&amp;$H28)</f>
        <v>35</v>
      </c>
      <c r="K28">
        <f>COUNTIFS(summary_table_v26_27SIs!$D$2:$D$1703,"="&amp;K$16,summary_table_v26_27SIs!$B$2:$B$1703,"="&amp;$H28)</f>
        <v>0</v>
      </c>
      <c r="L28">
        <f>COUNTIFS(summary_table_v26_27SIs!$D$2:$D$1703,"="&amp;L$16,summary_table_v26_27SIs!$B$2:$B$1703,"="&amp;$H28)</f>
        <v>0</v>
      </c>
      <c r="M28">
        <f>COUNTIFS(summary_table_v26_27SIs!$D$2:$D$1703,"="&amp;M$16,summary_table_v26_27SIs!$B$2:$B$1703,"="&amp;$H28)</f>
        <v>0</v>
      </c>
      <c r="N28">
        <f>COUNTIFS(summary_table_v26_27SIs!$D$2:$D$1703,"="&amp;N$16,summary_table_v26_27SIs!$B$2:$B$1703,"="&amp;$H28)</f>
        <v>0</v>
      </c>
      <c r="O28">
        <f>COUNTIFS(summary_table_v26_27SIs!$D$2:$D$1703,"="&amp;O$16,summary_table_v26_27SIs!$B$2:$B$1703,"="&amp;$H28)</f>
        <v>5</v>
      </c>
      <c r="P28">
        <f>COUNTIFS(summary_table_v26_27SIs!$D$2:$D$1703,"="&amp;P$16,summary_table_v26_27SIs!$B$2:$B$1703,"="&amp;$H28)</f>
        <v>30</v>
      </c>
      <c r="Q28">
        <f>COUNTIFS(summary_table_v26_27SIs!$D$2:$D$1703,"="&amp;Q$16,summary_table_v26_27SIs!$B$2:$B$1703,"="&amp;$H28)</f>
        <v>0</v>
      </c>
      <c r="R28">
        <f>COUNTIFS(summary_table_v26_27SIs!$D$2:$D$1703,"="&amp;R$16,summary_table_v26_27SIs!$B$2:$B$1703,"="&amp;$H28)</f>
        <v>0</v>
      </c>
      <c r="S28">
        <f>COUNTIFS(summary_table_v26_27SIs!$D$2:$D$1703,"="&amp;S$16,summary_table_v26_27SIs!$B$2:$B$1703,"="&amp;$H28)</f>
        <v>0</v>
      </c>
      <c r="T28">
        <f>COUNTIFS(summary_table_v26_27SIs!$D$2:$D$1703,"="&amp;T$16,summary_table_v26_27SIs!$B$2:$B$1703,"="&amp;$H28)</f>
        <v>0</v>
      </c>
      <c r="U28">
        <f>COUNTIFS(summary_table_v26_27SIs!$D$2:$D$1703,"="&amp;U$16,summary_table_v26_27SIs!$B$2:$B$1703,"="&amp;$H28)</f>
        <v>0</v>
      </c>
      <c r="V28">
        <f>COUNTIFS(summary_table_v26_27SIs!$D$2:$D$1703,"="&amp;V$16,summary_table_v26_27SIs!$B$2:$B$1703,"="&amp;$H28)</f>
        <v>0</v>
      </c>
      <c r="W28">
        <f>COUNTIFS(summary_table_v26_27SIs!$D$2:$D$1703,"="&amp;W$16,summary_table_v26_27SIs!$B$2:$B$1703,"="&amp;$H28)</f>
        <v>0</v>
      </c>
      <c r="X28">
        <f>COUNTIFS(summary_table_v26_27SIs!$D$2:$D$1703,"="&amp;X$16,summary_table_v26_27SIs!$B$2:$B$1703,"="&amp;$H28)</f>
        <v>1</v>
      </c>
      <c r="Y28">
        <f>COUNTIFS(summary_table_v26_27SIs!$D$2:$D$1703,"="&amp;Y$16,summary_table_v26_27SIs!$B$2:$B$1703,"="&amp;$H28)</f>
        <v>0</v>
      </c>
      <c r="Z28">
        <f>COUNTIFS(summary_table_v26_27SIs!$D$2:$D$1703,"="&amp;Z$16,summary_table_v26_27SIs!$B$2:$B$1703,"="&amp;$H28)</f>
        <v>108</v>
      </c>
      <c r="AA28">
        <f>COUNTIFS(summary_table_v26_27SIs!$D$2:$D$1703,"="&amp;AA$16,summary_table_v26_27SIs!$B$2:$B$1703,"="&amp;$H28)</f>
        <v>0</v>
      </c>
      <c r="AB28">
        <f>COUNTIFS(summary_table_v26_27SIs!$D$2:$D$1703,"="&amp;AB$16,summary_table_v26_27SIs!$B$2:$B$1703,"="&amp;$H28)</f>
        <v>0</v>
      </c>
      <c r="AC28">
        <f>COUNTIFS(summary_table_v26_27SIs!$D$2:$D$1703,"="&amp;AC$16,summary_table_v26_27SIs!$B$2:$B$1703,"="&amp;$H28)</f>
        <v>10</v>
      </c>
      <c r="AD28">
        <f>COUNTIFS(summary_table_v26_27SIs!$D$2:$D$1703,"="&amp;AD$16,summary_table_v26_27SIs!$B$2:$B$1703,"="&amp;$H28)</f>
        <v>0</v>
      </c>
      <c r="AE28">
        <f>COUNTIFS(summary_table_v26_27SIs!$D$2:$D$1703,"="&amp;AE$16,summary_table_v26_27SIs!$B$2:$B$1703,"="&amp;$H28)</f>
        <v>0</v>
      </c>
      <c r="AF28">
        <f>COUNTIFS(summary_table_v26_27SIs!$D$2:$D$1703,"="&amp;AF$16,summary_table_v26_27SIs!$B$2:$B$1703,"="&amp;$H28)</f>
        <v>0</v>
      </c>
      <c r="AG28">
        <f>COUNTIFS(summary_table_v26_27SIs!$D$2:$D$1703,"="&amp;AG$16,summary_table_v26_27SIs!$B$2:$B$1703,"="&amp;$H28)</f>
        <v>5</v>
      </c>
      <c r="AH28">
        <f>COUNTIFS(summary_table_v26_27SIs!$D$2:$D$1703,"="&amp;AH$16,summary_table_v26_27SIs!$B$2:$B$1703,"="&amp;$H28)</f>
        <v>0</v>
      </c>
      <c r="AI28">
        <f>COUNTIFS(summary_table_v26_27SIs!$D$2:$D$1703,"="&amp;AI$16,summary_table_v26_27SIs!$B$2:$B$1703,"="&amp;$H28)</f>
        <v>0</v>
      </c>
    </row>
    <row r="29" spans="2:35" x14ac:dyDescent="0.2">
      <c r="B29" s="2">
        <f>'Priority Indicators (n=23)'!A14</f>
        <v>3.1</v>
      </c>
      <c r="C29">
        <f>COUNTIF(summary_table_v26_27SIs!$D$2:$D$1703,"="&amp;$B29)</f>
        <v>0</v>
      </c>
      <c r="D29">
        <f>COUNTIF(V$17:V$43,"&gt;"&amp;0)</f>
        <v>0</v>
      </c>
      <c r="H29" s="9" t="s">
        <v>1305</v>
      </c>
      <c r="I29" t="s">
        <v>2565</v>
      </c>
      <c r="J29">
        <f>COUNTIFS(summary_table_v26_27SIs!$D$2:$D$1703,"="&amp;J$16,summary_table_v26_27SIs!$B$2:$B$1703,"="&amp;$H29)</f>
        <v>5</v>
      </c>
      <c r="K29">
        <f>COUNTIFS(summary_table_v26_27SIs!$D$2:$D$1703,"="&amp;K$16,summary_table_v26_27SIs!$B$2:$B$1703,"="&amp;$H29)</f>
        <v>0</v>
      </c>
      <c r="L29">
        <f>COUNTIFS(summary_table_v26_27SIs!$D$2:$D$1703,"="&amp;L$16,summary_table_v26_27SIs!$B$2:$B$1703,"="&amp;$H29)</f>
        <v>0</v>
      </c>
      <c r="M29">
        <f>COUNTIFS(summary_table_v26_27SIs!$D$2:$D$1703,"="&amp;M$16,summary_table_v26_27SIs!$B$2:$B$1703,"="&amp;$H29)</f>
        <v>0</v>
      </c>
      <c r="N29">
        <f>COUNTIFS(summary_table_v26_27SIs!$D$2:$D$1703,"="&amp;N$16,summary_table_v26_27SIs!$B$2:$B$1703,"="&amp;$H29)</f>
        <v>0</v>
      </c>
      <c r="O29">
        <f>COUNTIFS(summary_table_v26_27SIs!$D$2:$D$1703,"="&amp;O$16,summary_table_v26_27SIs!$B$2:$B$1703,"="&amp;$H29)</f>
        <v>0</v>
      </c>
      <c r="P29">
        <f>COUNTIFS(summary_table_v26_27SIs!$D$2:$D$1703,"="&amp;P$16,summary_table_v26_27SIs!$B$2:$B$1703,"="&amp;$H29)</f>
        <v>2</v>
      </c>
      <c r="Q29">
        <f>COUNTIFS(summary_table_v26_27SIs!$D$2:$D$1703,"="&amp;Q$16,summary_table_v26_27SIs!$B$2:$B$1703,"="&amp;$H29)</f>
        <v>0</v>
      </c>
      <c r="R29">
        <f>COUNTIFS(summary_table_v26_27SIs!$D$2:$D$1703,"="&amp;R$16,summary_table_v26_27SIs!$B$2:$B$1703,"="&amp;$H29)</f>
        <v>0</v>
      </c>
      <c r="S29">
        <f>COUNTIFS(summary_table_v26_27SIs!$D$2:$D$1703,"="&amp;S$16,summary_table_v26_27SIs!$B$2:$B$1703,"="&amp;$H29)</f>
        <v>0</v>
      </c>
      <c r="T29">
        <f>COUNTIFS(summary_table_v26_27SIs!$D$2:$D$1703,"="&amp;T$16,summary_table_v26_27SIs!$B$2:$B$1703,"="&amp;$H29)</f>
        <v>1</v>
      </c>
      <c r="U29">
        <f>COUNTIFS(summary_table_v26_27SIs!$D$2:$D$1703,"="&amp;U$16,summary_table_v26_27SIs!$B$2:$B$1703,"="&amp;$H29)</f>
        <v>3</v>
      </c>
      <c r="V29">
        <f>COUNTIFS(summary_table_v26_27SIs!$D$2:$D$1703,"="&amp;V$16,summary_table_v26_27SIs!$B$2:$B$1703,"="&amp;$H29)</f>
        <v>0</v>
      </c>
      <c r="W29">
        <f>COUNTIFS(summary_table_v26_27SIs!$D$2:$D$1703,"="&amp;W$16,summary_table_v26_27SIs!$B$2:$B$1703,"="&amp;$H29)</f>
        <v>0</v>
      </c>
      <c r="X29">
        <f>COUNTIFS(summary_table_v26_27SIs!$D$2:$D$1703,"="&amp;X$16,summary_table_v26_27SIs!$B$2:$B$1703,"="&amp;$H29)</f>
        <v>1</v>
      </c>
      <c r="Y29">
        <f>COUNTIFS(summary_table_v26_27SIs!$D$2:$D$1703,"="&amp;Y$16,summary_table_v26_27SIs!$B$2:$B$1703,"="&amp;$H29)</f>
        <v>0</v>
      </c>
      <c r="Z29">
        <f>COUNTIFS(summary_table_v26_27SIs!$D$2:$D$1703,"="&amp;Z$16,summary_table_v26_27SIs!$B$2:$B$1703,"="&amp;$H29)</f>
        <v>0</v>
      </c>
      <c r="AA29">
        <f>COUNTIFS(summary_table_v26_27SIs!$D$2:$D$1703,"="&amp;AA$16,summary_table_v26_27SIs!$B$2:$B$1703,"="&amp;$H29)</f>
        <v>0</v>
      </c>
      <c r="AB29">
        <f>COUNTIFS(summary_table_v26_27SIs!$D$2:$D$1703,"="&amp;AB$16,summary_table_v26_27SIs!$B$2:$B$1703,"="&amp;$H29)</f>
        <v>0</v>
      </c>
      <c r="AC29">
        <f>COUNTIFS(summary_table_v26_27SIs!$D$2:$D$1703,"="&amp;AC$16,summary_table_v26_27SIs!$B$2:$B$1703,"="&amp;$H29)</f>
        <v>2</v>
      </c>
      <c r="AD29">
        <f>COUNTIFS(summary_table_v26_27SIs!$D$2:$D$1703,"="&amp;AD$16,summary_table_v26_27SIs!$B$2:$B$1703,"="&amp;$H29)</f>
        <v>0</v>
      </c>
      <c r="AE29">
        <f>COUNTIFS(summary_table_v26_27SIs!$D$2:$D$1703,"="&amp;AE$16,summary_table_v26_27SIs!$B$2:$B$1703,"="&amp;$H29)</f>
        <v>0</v>
      </c>
      <c r="AF29">
        <f>COUNTIFS(summary_table_v26_27SIs!$D$2:$D$1703,"="&amp;AF$16,summary_table_v26_27SIs!$B$2:$B$1703,"="&amp;$H29)</f>
        <v>0</v>
      </c>
      <c r="AG29">
        <f>COUNTIFS(summary_table_v26_27SIs!$D$2:$D$1703,"="&amp;AG$16,summary_table_v26_27SIs!$B$2:$B$1703,"="&amp;$H29)</f>
        <v>0</v>
      </c>
      <c r="AH29">
        <f>COUNTIFS(summary_table_v26_27SIs!$D$2:$D$1703,"="&amp;AH$16,summary_table_v26_27SIs!$B$2:$B$1703,"="&amp;$H29)</f>
        <v>0</v>
      </c>
      <c r="AI29">
        <f>COUNTIFS(summary_table_v26_27SIs!$D$2:$D$1703,"="&amp;AI$16,summary_table_v26_27SIs!$B$2:$B$1703,"="&amp;$H29)</f>
        <v>0</v>
      </c>
    </row>
    <row r="30" spans="2:35" x14ac:dyDescent="0.2">
      <c r="B30" s="2">
        <f>'Priority Indicators (n=23)'!A15</f>
        <v>3.2</v>
      </c>
      <c r="C30">
        <f>COUNTIF(summary_table_v26_27SIs!$D$2:$D$1703,"="&amp;$B30)</f>
        <v>98</v>
      </c>
      <c r="D30">
        <f>COUNTIF(W$17:W$43,"&gt;"&amp;0)</f>
        <v>8</v>
      </c>
      <c r="H30" s="9" t="s">
        <v>1338</v>
      </c>
      <c r="I30" t="s">
        <v>2566</v>
      </c>
      <c r="J30">
        <f>COUNTIFS(summary_table_v26_27SIs!$D$2:$D$1703,"="&amp;J$16,summary_table_v26_27SIs!$B$2:$B$1703,"="&amp;$H30)</f>
        <v>14</v>
      </c>
      <c r="K30">
        <f>COUNTIFS(summary_table_v26_27SIs!$D$2:$D$1703,"="&amp;K$16,summary_table_v26_27SIs!$B$2:$B$1703,"="&amp;$H30)</f>
        <v>0</v>
      </c>
      <c r="L30">
        <f>COUNTIFS(summary_table_v26_27SIs!$D$2:$D$1703,"="&amp;L$16,summary_table_v26_27SIs!$B$2:$B$1703,"="&amp;$H30)</f>
        <v>0</v>
      </c>
      <c r="M30">
        <f>COUNTIFS(summary_table_v26_27SIs!$D$2:$D$1703,"="&amp;M$16,summary_table_v26_27SIs!$B$2:$B$1703,"="&amp;$H30)</f>
        <v>0</v>
      </c>
      <c r="N30">
        <f>COUNTIFS(summary_table_v26_27SIs!$D$2:$D$1703,"="&amp;N$16,summary_table_v26_27SIs!$B$2:$B$1703,"="&amp;$H30)</f>
        <v>0</v>
      </c>
      <c r="O30">
        <f>COUNTIFS(summary_table_v26_27SIs!$D$2:$D$1703,"="&amp;O$16,summary_table_v26_27SIs!$B$2:$B$1703,"="&amp;$H30)</f>
        <v>0</v>
      </c>
      <c r="P30">
        <f>COUNTIFS(summary_table_v26_27SIs!$D$2:$D$1703,"="&amp;P$16,summary_table_v26_27SIs!$B$2:$B$1703,"="&amp;$H30)</f>
        <v>0</v>
      </c>
      <c r="Q30">
        <f>COUNTIFS(summary_table_v26_27SIs!$D$2:$D$1703,"="&amp;Q$16,summary_table_v26_27SIs!$B$2:$B$1703,"="&amp;$H30)</f>
        <v>0</v>
      </c>
      <c r="R30">
        <f>COUNTIFS(summary_table_v26_27SIs!$D$2:$D$1703,"="&amp;R$16,summary_table_v26_27SIs!$B$2:$B$1703,"="&amp;$H30)</f>
        <v>0</v>
      </c>
      <c r="S30">
        <f>COUNTIFS(summary_table_v26_27SIs!$D$2:$D$1703,"="&amp;S$16,summary_table_v26_27SIs!$B$2:$B$1703,"="&amp;$H30)</f>
        <v>0</v>
      </c>
      <c r="T30">
        <f>COUNTIFS(summary_table_v26_27SIs!$D$2:$D$1703,"="&amp;T$16,summary_table_v26_27SIs!$B$2:$B$1703,"="&amp;$H30)</f>
        <v>0</v>
      </c>
      <c r="U30">
        <f>COUNTIFS(summary_table_v26_27SIs!$D$2:$D$1703,"="&amp;U$16,summary_table_v26_27SIs!$B$2:$B$1703,"="&amp;$H30)</f>
        <v>0</v>
      </c>
      <c r="V30">
        <f>COUNTIFS(summary_table_v26_27SIs!$D$2:$D$1703,"="&amp;V$16,summary_table_v26_27SIs!$B$2:$B$1703,"="&amp;$H30)</f>
        <v>0</v>
      </c>
      <c r="W30">
        <f>COUNTIFS(summary_table_v26_27SIs!$D$2:$D$1703,"="&amp;W$16,summary_table_v26_27SIs!$B$2:$B$1703,"="&amp;$H30)</f>
        <v>0</v>
      </c>
      <c r="X30">
        <f>COUNTIFS(summary_table_v26_27SIs!$D$2:$D$1703,"="&amp;X$16,summary_table_v26_27SIs!$B$2:$B$1703,"="&amp;$H30)</f>
        <v>1</v>
      </c>
      <c r="Y30">
        <f>COUNTIFS(summary_table_v26_27SIs!$D$2:$D$1703,"="&amp;Y$16,summary_table_v26_27SIs!$B$2:$B$1703,"="&amp;$H30)</f>
        <v>0</v>
      </c>
      <c r="Z30">
        <f>COUNTIFS(summary_table_v26_27SIs!$D$2:$D$1703,"="&amp;Z$16,summary_table_v26_27SIs!$B$2:$B$1703,"="&amp;$H30)</f>
        <v>0</v>
      </c>
      <c r="AA30">
        <f>COUNTIFS(summary_table_v26_27SIs!$D$2:$D$1703,"="&amp;AA$16,summary_table_v26_27SIs!$B$2:$B$1703,"="&amp;$H30)</f>
        <v>0</v>
      </c>
      <c r="AB30">
        <f>COUNTIFS(summary_table_v26_27SIs!$D$2:$D$1703,"="&amp;AB$16,summary_table_v26_27SIs!$B$2:$B$1703,"="&amp;$H30)</f>
        <v>0</v>
      </c>
      <c r="AC30">
        <f>COUNTIFS(summary_table_v26_27SIs!$D$2:$D$1703,"="&amp;AC$16,summary_table_v26_27SIs!$B$2:$B$1703,"="&amp;$H30)</f>
        <v>2</v>
      </c>
      <c r="AD30">
        <f>COUNTIFS(summary_table_v26_27SIs!$D$2:$D$1703,"="&amp;AD$16,summary_table_v26_27SIs!$B$2:$B$1703,"="&amp;$H30)</f>
        <v>2</v>
      </c>
      <c r="AE30">
        <f>COUNTIFS(summary_table_v26_27SIs!$D$2:$D$1703,"="&amp;AE$16,summary_table_v26_27SIs!$B$2:$B$1703,"="&amp;$H30)</f>
        <v>0</v>
      </c>
      <c r="AF30">
        <f>COUNTIFS(summary_table_v26_27SIs!$D$2:$D$1703,"="&amp;AF$16,summary_table_v26_27SIs!$B$2:$B$1703,"="&amp;$H30)</f>
        <v>0</v>
      </c>
      <c r="AG30">
        <f>COUNTIFS(summary_table_v26_27SIs!$D$2:$D$1703,"="&amp;AG$16,summary_table_v26_27SIs!$B$2:$B$1703,"="&amp;$H30)</f>
        <v>0</v>
      </c>
      <c r="AH30">
        <f>COUNTIFS(summary_table_v26_27SIs!$D$2:$D$1703,"="&amp;AH$16,summary_table_v26_27SIs!$B$2:$B$1703,"="&amp;$H30)</f>
        <v>0</v>
      </c>
      <c r="AI30">
        <f>COUNTIFS(summary_table_v26_27SIs!$D$2:$D$1703,"="&amp;AI$16,summary_table_v26_27SIs!$B$2:$B$1703,"="&amp;$H30)</f>
        <v>0</v>
      </c>
    </row>
    <row r="31" spans="2:35" x14ac:dyDescent="0.2">
      <c r="B31" s="2">
        <f>'Priority Indicators (n=23)'!A16</f>
        <v>3.3</v>
      </c>
      <c r="C31">
        <f>COUNTIF(summary_table_v26_27SIs!$D$2:$D$1703,"="&amp;$B31)</f>
        <v>26</v>
      </c>
      <c r="D31">
        <f>COUNTIF(X$17:X$43,"&gt;"&amp;0)</f>
        <v>26</v>
      </c>
      <c r="H31" s="9" t="s">
        <v>1378</v>
      </c>
      <c r="I31" t="s">
        <v>2568</v>
      </c>
      <c r="J31">
        <f>COUNTIFS(summary_table_v26_27SIs!$D$2:$D$1703,"="&amp;J$16,summary_table_v26_27SIs!$B$2:$B$1703,"="&amp;$H31)</f>
        <v>3</v>
      </c>
      <c r="K31">
        <f>COUNTIFS(summary_table_v26_27SIs!$D$2:$D$1703,"="&amp;K$16,summary_table_v26_27SIs!$B$2:$B$1703,"="&amp;$H31)</f>
        <v>0</v>
      </c>
      <c r="L31">
        <f>COUNTIFS(summary_table_v26_27SIs!$D$2:$D$1703,"="&amp;L$16,summary_table_v26_27SIs!$B$2:$B$1703,"="&amp;$H31)</f>
        <v>0</v>
      </c>
      <c r="M31">
        <f>COUNTIFS(summary_table_v26_27SIs!$D$2:$D$1703,"="&amp;M$16,summary_table_v26_27SIs!$B$2:$B$1703,"="&amp;$H31)</f>
        <v>0</v>
      </c>
      <c r="N31">
        <f>COUNTIFS(summary_table_v26_27SIs!$D$2:$D$1703,"="&amp;N$16,summary_table_v26_27SIs!$B$2:$B$1703,"="&amp;$H31)</f>
        <v>0</v>
      </c>
      <c r="O31">
        <f>COUNTIFS(summary_table_v26_27SIs!$D$2:$D$1703,"="&amp;O$16,summary_table_v26_27SIs!$B$2:$B$1703,"="&amp;$H31)</f>
        <v>0</v>
      </c>
      <c r="P31">
        <f>COUNTIFS(summary_table_v26_27SIs!$D$2:$D$1703,"="&amp;P$16,summary_table_v26_27SIs!$B$2:$B$1703,"="&amp;$H31)</f>
        <v>0</v>
      </c>
      <c r="Q31">
        <f>COUNTIFS(summary_table_v26_27SIs!$D$2:$D$1703,"="&amp;Q$16,summary_table_v26_27SIs!$B$2:$B$1703,"="&amp;$H31)</f>
        <v>0</v>
      </c>
      <c r="R31">
        <f>COUNTIFS(summary_table_v26_27SIs!$D$2:$D$1703,"="&amp;R$16,summary_table_v26_27SIs!$B$2:$B$1703,"="&amp;$H31)</f>
        <v>0</v>
      </c>
      <c r="S31">
        <f>COUNTIFS(summary_table_v26_27SIs!$D$2:$D$1703,"="&amp;S$16,summary_table_v26_27SIs!$B$2:$B$1703,"="&amp;$H31)</f>
        <v>0</v>
      </c>
      <c r="T31">
        <f>COUNTIFS(summary_table_v26_27SIs!$D$2:$D$1703,"="&amp;T$16,summary_table_v26_27SIs!$B$2:$B$1703,"="&amp;$H31)</f>
        <v>0</v>
      </c>
      <c r="U31">
        <f>COUNTIFS(summary_table_v26_27SIs!$D$2:$D$1703,"="&amp;U$16,summary_table_v26_27SIs!$B$2:$B$1703,"="&amp;$H31)</f>
        <v>0</v>
      </c>
      <c r="V31">
        <f>COUNTIFS(summary_table_v26_27SIs!$D$2:$D$1703,"="&amp;V$16,summary_table_v26_27SIs!$B$2:$B$1703,"="&amp;$H31)</f>
        <v>0</v>
      </c>
      <c r="W31">
        <f>COUNTIFS(summary_table_v26_27SIs!$D$2:$D$1703,"="&amp;W$16,summary_table_v26_27SIs!$B$2:$B$1703,"="&amp;$H31)</f>
        <v>0</v>
      </c>
      <c r="X31">
        <f>COUNTIFS(summary_table_v26_27SIs!$D$2:$D$1703,"="&amp;X$16,summary_table_v26_27SIs!$B$2:$B$1703,"="&amp;$H31)</f>
        <v>1</v>
      </c>
      <c r="Y31">
        <f>COUNTIFS(summary_table_v26_27SIs!$D$2:$D$1703,"="&amp;Y$16,summary_table_v26_27SIs!$B$2:$B$1703,"="&amp;$H31)</f>
        <v>0</v>
      </c>
      <c r="Z31">
        <f>COUNTIFS(summary_table_v26_27SIs!$D$2:$D$1703,"="&amp;Z$16,summary_table_v26_27SIs!$B$2:$B$1703,"="&amp;$H31)</f>
        <v>0</v>
      </c>
      <c r="AA31">
        <f>COUNTIFS(summary_table_v26_27SIs!$D$2:$D$1703,"="&amp;AA$16,summary_table_v26_27SIs!$B$2:$B$1703,"="&amp;$H31)</f>
        <v>0</v>
      </c>
      <c r="AB31">
        <f>COUNTIFS(summary_table_v26_27SIs!$D$2:$D$1703,"="&amp;AB$16,summary_table_v26_27SIs!$B$2:$B$1703,"="&amp;$H31)</f>
        <v>0</v>
      </c>
      <c r="AC31">
        <f>COUNTIFS(summary_table_v26_27SIs!$D$2:$D$1703,"="&amp;AC$16,summary_table_v26_27SIs!$B$2:$B$1703,"="&amp;$H31)</f>
        <v>4</v>
      </c>
      <c r="AD31">
        <f>COUNTIFS(summary_table_v26_27SIs!$D$2:$D$1703,"="&amp;AD$16,summary_table_v26_27SIs!$B$2:$B$1703,"="&amp;$H31)</f>
        <v>0</v>
      </c>
      <c r="AE31">
        <f>COUNTIFS(summary_table_v26_27SIs!$D$2:$D$1703,"="&amp;AE$16,summary_table_v26_27SIs!$B$2:$B$1703,"="&amp;$H31)</f>
        <v>0</v>
      </c>
      <c r="AF31">
        <f>COUNTIFS(summary_table_v26_27SIs!$D$2:$D$1703,"="&amp;AF$16,summary_table_v26_27SIs!$B$2:$B$1703,"="&amp;$H31)</f>
        <v>0</v>
      </c>
      <c r="AG31">
        <f>COUNTIFS(summary_table_v26_27SIs!$D$2:$D$1703,"="&amp;AG$16,summary_table_v26_27SIs!$B$2:$B$1703,"="&amp;$H31)</f>
        <v>0</v>
      </c>
      <c r="AH31">
        <f>COUNTIFS(summary_table_v26_27SIs!$D$2:$D$1703,"="&amp;AH$16,summary_table_v26_27SIs!$B$2:$B$1703,"="&amp;$H31)</f>
        <v>0</v>
      </c>
      <c r="AI31">
        <f>COUNTIFS(summary_table_v26_27SIs!$D$2:$D$1703,"="&amp;AI$16,summary_table_v26_27SIs!$B$2:$B$1703,"="&amp;$H31)</f>
        <v>0</v>
      </c>
    </row>
    <row r="32" spans="2:35" x14ac:dyDescent="0.2">
      <c r="B32" s="2">
        <f>'Priority Indicators (n=23)'!A17</f>
        <v>3.4</v>
      </c>
      <c r="C32">
        <f>COUNTIF(summary_table_v26_27SIs!$D$2:$D$1703,"="&amp;$B32)</f>
        <v>0</v>
      </c>
      <c r="D32">
        <f>COUNTIF(Y$17:Y$43,"&gt;"&amp;0)</f>
        <v>0</v>
      </c>
      <c r="H32" s="9" t="s">
        <v>1394</v>
      </c>
      <c r="I32" t="s">
        <v>2569</v>
      </c>
      <c r="J32">
        <f>COUNTIFS(summary_table_v26_27SIs!$D$2:$D$1703,"="&amp;J$16,summary_table_v26_27SIs!$B$2:$B$1703,"="&amp;$H32)</f>
        <v>2</v>
      </c>
      <c r="K32">
        <f>COUNTIFS(summary_table_v26_27SIs!$D$2:$D$1703,"="&amp;K$16,summary_table_v26_27SIs!$B$2:$B$1703,"="&amp;$H32)</f>
        <v>0</v>
      </c>
      <c r="L32">
        <f>COUNTIFS(summary_table_v26_27SIs!$D$2:$D$1703,"="&amp;L$16,summary_table_v26_27SIs!$B$2:$B$1703,"="&amp;$H32)</f>
        <v>0</v>
      </c>
      <c r="M32">
        <f>COUNTIFS(summary_table_v26_27SIs!$D$2:$D$1703,"="&amp;M$16,summary_table_v26_27SIs!$B$2:$B$1703,"="&amp;$H32)</f>
        <v>0</v>
      </c>
      <c r="N32">
        <f>COUNTIFS(summary_table_v26_27SIs!$D$2:$D$1703,"="&amp;N$16,summary_table_v26_27SIs!$B$2:$B$1703,"="&amp;$H32)</f>
        <v>0</v>
      </c>
      <c r="O32">
        <f>COUNTIFS(summary_table_v26_27SIs!$D$2:$D$1703,"="&amp;O$16,summary_table_v26_27SIs!$B$2:$B$1703,"="&amp;$H32)</f>
        <v>0</v>
      </c>
      <c r="P32">
        <f>COUNTIFS(summary_table_v26_27SIs!$D$2:$D$1703,"="&amp;P$16,summary_table_v26_27SIs!$B$2:$B$1703,"="&amp;$H32)</f>
        <v>0</v>
      </c>
      <c r="Q32">
        <f>COUNTIFS(summary_table_v26_27SIs!$D$2:$D$1703,"="&amp;Q$16,summary_table_v26_27SIs!$B$2:$B$1703,"="&amp;$H32)</f>
        <v>0</v>
      </c>
      <c r="R32">
        <f>COUNTIFS(summary_table_v26_27SIs!$D$2:$D$1703,"="&amp;R$16,summary_table_v26_27SIs!$B$2:$B$1703,"="&amp;$H32)</f>
        <v>0</v>
      </c>
      <c r="S32">
        <f>COUNTIFS(summary_table_v26_27SIs!$D$2:$D$1703,"="&amp;S$16,summary_table_v26_27SIs!$B$2:$B$1703,"="&amp;$H32)</f>
        <v>0</v>
      </c>
      <c r="T32">
        <f>COUNTIFS(summary_table_v26_27SIs!$D$2:$D$1703,"="&amp;T$16,summary_table_v26_27SIs!$B$2:$B$1703,"="&amp;$H32)</f>
        <v>0</v>
      </c>
      <c r="U32">
        <f>COUNTIFS(summary_table_v26_27SIs!$D$2:$D$1703,"="&amp;U$16,summary_table_v26_27SIs!$B$2:$B$1703,"="&amp;$H32)</f>
        <v>0</v>
      </c>
      <c r="V32">
        <f>COUNTIFS(summary_table_v26_27SIs!$D$2:$D$1703,"="&amp;V$16,summary_table_v26_27SIs!$B$2:$B$1703,"="&amp;$H32)</f>
        <v>0</v>
      </c>
      <c r="W32">
        <f>COUNTIFS(summary_table_v26_27SIs!$D$2:$D$1703,"="&amp;W$16,summary_table_v26_27SIs!$B$2:$B$1703,"="&amp;$H32)</f>
        <v>0</v>
      </c>
      <c r="X32">
        <f>COUNTIFS(summary_table_v26_27SIs!$D$2:$D$1703,"="&amp;X$16,summary_table_v26_27SIs!$B$2:$B$1703,"="&amp;$H32)</f>
        <v>0</v>
      </c>
      <c r="Y32">
        <f>COUNTIFS(summary_table_v26_27SIs!$D$2:$D$1703,"="&amp;Y$16,summary_table_v26_27SIs!$B$2:$B$1703,"="&amp;$H32)</f>
        <v>0</v>
      </c>
      <c r="Z32">
        <f>COUNTIFS(summary_table_v26_27SIs!$D$2:$D$1703,"="&amp;Z$16,summary_table_v26_27SIs!$B$2:$B$1703,"="&amp;$H32)</f>
        <v>0</v>
      </c>
      <c r="AA32">
        <f>COUNTIFS(summary_table_v26_27SIs!$D$2:$D$1703,"="&amp;AA$16,summary_table_v26_27SIs!$B$2:$B$1703,"="&amp;$H32)</f>
        <v>0</v>
      </c>
      <c r="AB32">
        <f>COUNTIFS(summary_table_v26_27SIs!$D$2:$D$1703,"="&amp;AB$16,summary_table_v26_27SIs!$B$2:$B$1703,"="&amp;$H32)</f>
        <v>0</v>
      </c>
      <c r="AC32">
        <f>COUNTIFS(summary_table_v26_27SIs!$D$2:$D$1703,"="&amp;AC$16,summary_table_v26_27SIs!$B$2:$B$1703,"="&amp;$H32)</f>
        <v>2</v>
      </c>
      <c r="AD32">
        <f>COUNTIFS(summary_table_v26_27SIs!$D$2:$D$1703,"="&amp;AD$16,summary_table_v26_27SIs!$B$2:$B$1703,"="&amp;$H32)</f>
        <v>0</v>
      </c>
      <c r="AE32">
        <f>COUNTIFS(summary_table_v26_27SIs!$D$2:$D$1703,"="&amp;AE$16,summary_table_v26_27SIs!$B$2:$B$1703,"="&amp;$H32)</f>
        <v>0</v>
      </c>
      <c r="AF32">
        <f>COUNTIFS(summary_table_v26_27SIs!$D$2:$D$1703,"="&amp;AF$16,summary_table_v26_27SIs!$B$2:$B$1703,"="&amp;$H32)</f>
        <v>0</v>
      </c>
      <c r="AG32">
        <f>COUNTIFS(summary_table_v26_27SIs!$D$2:$D$1703,"="&amp;AG$16,summary_table_v26_27SIs!$B$2:$B$1703,"="&amp;$H32)</f>
        <v>1</v>
      </c>
      <c r="AH32">
        <f>COUNTIFS(summary_table_v26_27SIs!$D$2:$D$1703,"="&amp;AH$16,summary_table_v26_27SIs!$B$2:$B$1703,"="&amp;$H32)</f>
        <v>0</v>
      </c>
      <c r="AI32">
        <f>COUNTIFS(summary_table_v26_27SIs!$D$2:$D$1703,"="&amp;AI$16,summary_table_v26_27SIs!$B$2:$B$1703,"="&amp;$H32)</f>
        <v>0</v>
      </c>
    </row>
    <row r="33" spans="2:35" x14ac:dyDescent="0.2">
      <c r="B33" s="2">
        <f>'Priority Indicators (n=23)'!A18</f>
        <v>3.5</v>
      </c>
      <c r="C33">
        <f>COUNTIF(summary_table_v26_27SIs!$D$2:$D$1703,"="&amp;$B33)</f>
        <v>807</v>
      </c>
      <c r="D33">
        <f>COUNTIF(Z$17:Z$43,"&gt;"&amp;0)</f>
        <v>10</v>
      </c>
      <c r="H33" s="9" t="s">
        <v>1408</v>
      </c>
      <c r="I33" t="s">
        <v>2572</v>
      </c>
      <c r="J33">
        <f>COUNTIFS(summary_table_v26_27SIs!$D$2:$D$1703,"="&amp;J$16,summary_table_v26_27SIs!$B$2:$B$1703,"="&amp;$H33)</f>
        <v>15</v>
      </c>
      <c r="K33">
        <f>COUNTIFS(summary_table_v26_27SIs!$D$2:$D$1703,"="&amp;K$16,summary_table_v26_27SIs!$B$2:$B$1703,"="&amp;$H33)</f>
        <v>0</v>
      </c>
      <c r="L33">
        <f>COUNTIFS(summary_table_v26_27SIs!$D$2:$D$1703,"="&amp;L$16,summary_table_v26_27SIs!$B$2:$B$1703,"="&amp;$H33)</f>
        <v>3</v>
      </c>
      <c r="M33">
        <f>COUNTIFS(summary_table_v26_27SIs!$D$2:$D$1703,"="&amp;M$16,summary_table_v26_27SIs!$B$2:$B$1703,"="&amp;$H33)</f>
        <v>0</v>
      </c>
      <c r="N33">
        <f>COUNTIFS(summary_table_v26_27SIs!$D$2:$D$1703,"="&amp;N$16,summary_table_v26_27SIs!$B$2:$B$1703,"="&amp;$H33)</f>
        <v>0</v>
      </c>
      <c r="O33">
        <f>COUNTIFS(summary_table_v26_27SIs!$D$2:$D$1703,"="&amp;O$16,summary_table_v26_27SIs!$B$2:$B$1703,"="&amp;$H33)</f>
        <v>0</v>
      </c>
      <c r="P33">
        <f>COUNTIFS(summary_table_v26_27SIs!$D$2:$D$1703,"="&amp;P$16,summary_table_v26_27SIs!$B$2:$B$1703,"="&amp;$H33)</f>
        <v>0</v>
      </c>
      <c r="Q33">
        <f>COUNTIFS(summary_table_v26_27SIs!$D$2:$D$1703,"="&amp;Q$16,summary_table_v26_27SIs!$B$2:$B$1703,"="&amp;$H33)</f>
        <v>0</v>
      </c>
      <c r="R33">
        <f>COUNTIFS(summary_table_v26_27SIs!$D$2:$D$1703,"="&amp;R$16,summary_table_v26_27SIs!$B$2:$B$1703,"="&amp;$H33)</f>
        <v>3</v>
      </c>
      <c r="S33">
        <f>COUNTIFS(summary_table_v26_27SIs!$D$2:$D$1703,"="&amp;S$16,summary_table_v26_27SIs!$B$2:$B$1703,"="&amp;$H33)</f>
        <v>0</v>
      </c>
      <c r="T33">
        <f>COUNTIFS(summary_table_v26_27SIs!$D$2:$D$1703,"="&amp;T$16,summary_table_v26_27SIs!$B$2:$B$1703,"="&amp;$H33)</f>
        <v>0</v>
      </c>
      <c r="U33">
        <f>COUNTIFS(summary_table_v26_27SIs!$D$2:$D$1703,"="&amp;U$16,summary_table_v26_27SIs!$B$2:$B$1703,"="&amp;$H33)</f>
        <v>0</v>
      </c>
      <c r="V33">
        <f>COUNTIFS(summary_table_v26_27SIs!$D$2:$D$1703,"="&amp;V$16,summary_table_v26_27SIs!$B$2:$B$1703,"="&amp;$H33)</f>
        <v>0</v>
      </c>
      <c r="W33">
        <f>COUNTIFS(summary_table_v26_27SIs!$D$2:$D$1703,"="&amp;W$16,summary_table_v26_27SIs!$B$2:$B$1703,"="&amp;$H33)</f>
        <v>6</v>
      </c>
      <c r="X33">
        <f>COUNTIFS(summary_table_v26_27SIs!$D$2:$D$1703,"="&amp;X$16,summary_table_v26_27SIs!$B$2:$B$1703,"="&amp;$H33)</f>
        <v>1</v>
      </c>
      <c r="Y33">
        <f>COUNTIFS(summary_table_v26_27SIs!$D$2:$D$1703,"="&amp;Y$16,summary_table_v26_27SIs!$B$2:$B$1703,"="&amp;$H33)</f>
        <v>0</v>
      </c>
      <c r="Z33">
        <f>COUNTIFS(summary_table_v26_27SIs!$D$2:$D$1703,"="&amp;Z$16,summary_table_v26_27SIs!$B$2:$B$1703,"="&amp;$H33)</f>
        <v>54</v>
      </c>
      <c r="AA33">
        <f>COUNTIFS(summary_table_v26_27SIs!$D$2:$D$1703,"="&amp;AA$16,summary_table_v26_27SIs!$B$2:$B$1703,"="&amp;$H33)</f>
        <v>0</v>
      </c>
      <c r="AB33">
        <f>COUNTIFS(summary_table_v26_27SIs!$D$2:$D$1703,"="&amp;AB$16,summary_table_v26_27SIs!$B$2:$B$1703,"="&amp;$H33)</f>
        <v>0</v>
      </c>
      <c r="AC33">
        <f>COUNTIFS(summary_table_v26_27SIs!$D$2:$D$1703,"="&amp;AC$16,summary_table_v26_27SIs!$B$2:$B$1703,"="&amp;$H33)</f>
        <v>6</v>
      </c>
      <c r="AD33">
        <f>COUNTIFS(summary_table_v26_27SIs!$D$2:$D$1703,"="&amp;AD$16,summary_table_v26_27SIs!$B$2:$B$1703,"="&amp;$H33)</f>
        <v>0</v>
      </c>
      <c r="AE33">
        <f>COUNTIFS(summary_table_v26_27SIs!$D$2:$D$1703,"="&amp;AE$16,summary_table_v26_27SIs!$B$2:$B$1703,"="&amp;$H33)</f>
        <v>0</v>
      </c>
      <c r="AF33">
        <f>COUNTIFS(summary_table_v26_27SIs!$D$2:$D$1703,"="&amp;AF$16,summary_table_v26_27SIs!$B$2:$B$1703,"="&amp;$H33)</f>
        <v>0</v>
      </c>
      <c r="AG33">
        <f>COUNTIFS(summary_table_v26_27SIs!$D$2:$D$1703,"="&amp;AG$16,summary_table_v26_27SIs!$B$2:$B$1703,"="&amp;$H33)</f>
        <v>0</v>
      </c>
      <c r="AH33">
        <f>COUNTIFS(summary_table_v26_27SIs!$D$2:$D$1703,"="&amp;AH$16,summary_table_v26_27SIs!$B$2:$B$1703,"="&amp;$H33)</f>
        <v>0</v>
      </c>
      <c r="AI33">
        <f>COUNTIFS(summary_table_v26_27SIs!$D$2:$D$1703,"="&amp;AI$16,summary_table_v26_27SIs!$B$2:$B$1703,"="&amp;$H33)</f>
        <v>0</v>
      </c>
    </row>
    <row r="34" spans="2:35" x14ac:dyDescent="0.2">
      <c r="B34" s="2">
        <f>'Priority Indicators (n=23)'!A19</f>
        <v>3.6</v>
      </c>
      <c r="C34">
        <f>COUNTIF(summary_table_v26_27SIs!$D$2:$D$1703,"="&amp;$B34)</f>
        <v>0</v>
      </c>
      <c r="D34">
        <f>COUNTIF(AA$17:AA$43,"&gt;"&amp;0)</f>
        <v>0</v>
      </c>
      <c r="H34" s="9" t="s">
        <v>402</v>
      </c>
      <c r="I34" t="s">
        <v>2551</v>
      </c>
      <c r="J34">
        <f>COUNTIFS(summary_table_v26_27SIs!$D$2:$D$1703,"="&amp;J$16,summary_table_v26_27SIs!$B$2:$B$1703,"="&amp;$H34)</f>
        <v>5</v>
      </c>
      <c r="K34">
        <f>COUNTIFS(summary_table_v26_27SIs!$D$2:$D$1703,"="&amp;K$16,summary_table_v26_27SIs!$B$2:$B$1703,"="&amp;$H34)</f>
        <v>0</v>
      </c>
      <c r="L34">
        <f>COUNTIFS(summary_table_v26_27SIs!$D$2:$D$1703,"="&amp;L$16,summary_table_v26_27SIs!$B$2:$B$1703,"="&amp;$H34)</f>
        <v>0</v>
      </c>
      <c r="M34">
        <f>COUNTIFS(summary_table_v26_27SIs!$D$2:$D$1703,"="&amp;M$16,summary_table_v26_27SIs!$B$2:$B$1703,"="&amp;$H34)</f>
        <v>0</v>
      </c>
      <c r="N34">
        <f>COUNTIFS(summary_table_v26_27SIs!$D$2:$D$1703,"="&amp;N$16,summary_table_v26_27SIs!$B$2:$B$1703,"="&amp;$H34)</f>
        <v>0</v>
      </c>
      <c r="O34">
        <f>COUNTIFS(summary_table_v26_27SIs!$D$2:$D$1703,"="&amp;O$16,summary_table_v26_27SIs!$B$2:$B$1703,"="&amp;$H34)</f>
        <v>0</v>
      </c>
      <c r="P34">
        <f>COUNTIFS(summary_table_v26_27SIs!$D$2:$D$1703,"="&amp;P$16,summary_table_v26_27SIs!$B$2:$B$1703,"="&amp;$H34)</f>
        <v>0</v>
      </c>
      <c r="Q34">
        <f>COUNTIFS(summary_table_v26_27SIs!$D$2:$D$1703,"="&amp;Q$16,summary_table_v26_27SIs!$B$2:$B$1703,"="&amp;$H34)</f>
        <v>0</v>
      </c>
      <c r="R34">
        <f>COUNTIFS(summary_table_v26_27SIs!$D$2:$D$1703,"="&amp;R$16,summary_table_v26_27SIs!$B$2:$B$1703,"="&amp;$H34)</f>
        <v>0</v>
      </c>
      <c r="S34">
        <f>COUNTIFS(summary_table_v26_27SIs!$D$2:$D$1703,"="&amp;S$16,summary_table_v26_27SIs!$B$2:$B$1703,"="&amp;$H34)</f>
        <v>0</v>
      </c>
      <c r="T34">
        <f>COUNTIFS(summary_table_v26_27SIs!$D$2:$D$1703,"="&amp;T$16,summary_table_v26_27SIs!$B$2:$B$1703,"="&amp;$H34)</f>
        <v>0</v>
      </c>
      <c r="U34">
        <f>COUNTIFS(summary_table_v26_27SIs!$D$2:$D$1703,"="&amp;U$16,summary_table_v26_27SIs!$B$2:$B$1703,"="&amp;$H34)</f>
        <v>0</v>
      </c>
      <c r="V34">
        <f>COUNTIFS(summary_table_v26_27SIs!$D$2:$D$1703,"="&amp;V$16,summary_table_v26_27SIs!$B$2:$B$1703,"="&amp;$H34)</f>
        <v>0</v>
      </c>
      <c r="W34">
        <f>COUNTIFS(summary_table_v26_27SIs!$D$2:$D$1703,"="&amp;W$16,summary_table_v26_27SIs!$B$2:$B$1703,"="&amp;$H34)</f>
        <v>0</v>
      </c>
      <c r="X34">
        <f>COUNTIFS(summary_table_v26_27SIs!$D$2:$D$1703,"="&amp;X$16,summary_table_v26_27SIs!$B$2:$B$1703,"="&amp;$H34)</f>
        <v>1</v>
      </c>
      <c r="Y34">
        <f>COUNTIFS(summary_table_v26_27SIs!$D$2:$D$1703,"="&amp;Y$16,summary_table_v26_27SIs!$B$2:$B$1703,"="&amp;$H34)</f>
        <v>0</v>
      </c>
      <c r="Z34">
        <f>COUNTIFS(summary_table_v26_27SIs!$D$2:$D$1703,"="&amp;Z$16,summary_table_v26_27SIs!$B$2:$B$1703,"="&amp;$H34)</f>
        <v>0</v>
      </c>
      <c r="AA34">
        <f>COUNTIFS(summary_table_v26_27SIs!$D$2:$D$1703,"="&amp;AA$16,summary_table_v26_27SIs!$B$2:$B$1703,"="&amp;$H34)</f>
        <v>0</v>
      </c>
      <c r="AB34">
        <f>COUNTIFS(summary_table_v26_27SIs!$D$2:$D$1703,"="&amp;AB$16,summary_table_v26_27SIs!$B$2:$B$1703,"="&amp;$H34)</f>
        <v>0</v>
      </c>
      <c r="AC34">
        <f>COUNTIFS(summary_table_v26_27SIs!$D$2:$D$1703,"="&amp;AC$16,summary_table_v26_27SIs!$B$2:$B$1703,"="&amp;$H34)</f>
        <v>2</v>
      </c>
      <c r="AD34">
        <f>COUNTIFS(summary_table_v26_27SIs!$D$2:$D$1703,"="&amp;AD$16,summary_table_v26_27SIs!$B$2:$B$1703,"="&amp;$H34)</f>
        <v>0</v>
      </c>
      <c r="AE34">
        <f>COUNTIFS(summary_table_v26_27SIs!$D$2:$D$1703,"="&amp;AE$16,summary_table_v26_27SIs!$B$2:$B$1703,"="&amp;$H34)</f>
        <v>0</v>
      </c>
      <c r="AF34">
        <f>COUNTIFS(summary_table_v26_27SIs!$D$2:$D$1703,"="&amp;AF$16,summary_table_v26_27SIs!$B$2:$B$1703,"="&amp;$H34)</f>
        <v>0</v>
      </c>
      <c r="AG34">
        <f>COUNTIFS(summary_table_v26_27SIs!$D$2:$D$1703,"="&amp;AG$16,summary_table_v26_27SIs!$B$2:$B$1703,"="&amp;$H34)</f>
        <v>0</v>
      </c>
      <c r="AH34">
        <f>COUNTIFS(summary_table_v26_27SIs!$D$2:$D$1703,"="&amp;AH$16,summary_table_v26_27SIs!$B$2:$B$1703,"="&amp;$H34)</f>
        <v>0</v>
      </c>
      <c r="AI34">
        <f>COUNTIFS(summary_table_v26_27SIs!$D$2:$D$1703,"="&amp;AI$16,summary_table_v26_27SIs!$B$2:$B$1703,"="&amp;$H34)</f>
        <v>0</v>
      </c>
    </row>
    <row r="35" spans="2:35" x14ac:dyDescent="0.2">
      <c r="B35" s="2">
        <f>'Priority Indicators (n=23)'!A20</f>
        <v>3.7</v>
      </c>
      <c r="C35">
        <f>COUNTIF(summary_table_v26_27SIs!$D$2:$D$1703,"="&amp;$B35)</f>
        <v>0</v>
      </c>
      <c r="D35">
        <f>COUNTIF(AB$17:AB$43,"&gt;"&amp;0)</f>
        <v>0</v>
      </c>
      <c r="H35" s="9" t="s">
        <v>1518</v>
      </c>
      <c r="I35" t="s">
        <v>2574</v>
      </c>
      <c r="J35">
        <f>COUNTIFS(summary_table_v26_27SIs!$D$2:$D$1703,"="&amp;J$16,summary_table_v26_27SIs!$B$2:$B$1703,"="&amp;$H35)</f>
        <v>10</v>
      </c>
      <c r="K35">
        <f>COUNTIFS(summary_table_v26_27SIs!$D$2:$D$1703,"="&amp;K$16,summary_table_v26_27SIs!$B$2:$B$1703,"="&amp;$H35)</f>
        <v>0</v>
      </c>
      <c r="L35">
        <f>COUNTIFS(summary_table_v26_27SIs!$D$2:$D$1703,"="&amp;L$16,summary_table_v26_27SIs!$B$2:$B$1703,"="&amp;$H35)</f>
        <v>0</v>
      </c>
      <c r="M35">
        <f>COUNTIFS(summary_table_v26_27SIs!$D$2:$D$1703,"="&amp;M$16,summary_table_v26_27SIs!$B$2:$B$1703,"="&amp;$H35)</f>
        <v>0</v>
      </c>
      <c r="N35">
        <f>COUNTIFS(summary_table_v26_27SIs!$D$2:$D$1703,"="&amp;N$16,summary_table_v26_27SIs!$B$2:$B$1703,"="&amp;$H35)</f>
        <v>0</v>
      </c>
      <c r="O35">
        <f>COUNTIFS(summary_table_v26_27SIs!$D$2:$D$1703,"="&amp;O$16,summary_table_v26_27SIs!$B$2:$B$1703,"="&amp;$H35)</f>
        <v>0</v>
      </c>
      <c r="P35">
        <f>COUNTIFS(summary_table_v26_27SIs!$D$2:$D$1703,"="&amp;P$16,summary_table_v26_27SIs!$B$2:$B$1703,"="&amp;$H35)</f>
        <v>2</v>
      </c>
      <c r="Q35">
        <f>COUNTIFS(summary_table_v26_27SIs!$D$2:$D$1703,"="&amp;Q$16,summary_table_v26_27SIs!$B$2:$B$1703,"="&amp;$H35)</f>
        <v>0</v>
      </c>
      <c r="R35">
        <f>COUNTIFS(summary_table_v26_27SIs!$D$2:$D$1703,"="&amp;R$16,summary_table_v26_27SIs!$B$2:$B$1703,"="&amp;$H35)</f>
        <v>0</v>
      </c>
      <c r="S35">
        <f>COUNTIFS(summary_table_v26_27SIs!$D$2:$D$1703,"="&amp;S$16,summary_table_v26_27SIs!$B$2:$B$1703,"="&amp;$H35)</f>
        <v>0</v>
      </c>
      <c r="T35">
        <f>COUNTIFS(summary_table_v26_27SIs!$D$2:$D$1703,"="&amp;T$16,summary_table_v26_27SIs!$B$2:$B$1703,"="&amp;$H35)</f>
        <v>1</v>
      </c>
      <c r="U35">
        <f>COUNTIFS(summary_table_v26_27SIs!$D$2:$D$1703,"="&amp;U$16,summary_table_v26_27SIs!$B$2:$B$1703,"="&amp;$H35)</f>
        <v>0</v>
      </c>
      <c r="V35">
        <f>COUNTIFS(summary_table_v26_27SIs!$D$2:$D$1703,"="&amp;V$16,summary_table_v26_27SIs!$B$2:$B$1703,"="&amp;$H35)</f>
        <v>0</v>
      </c>
      <c r="W35">
        <f>COUNTIFS(summary_table_v26_27SIs!$D$2:$D$1703,"="&amp;W$16,summary_table_v26_27SIs!$B$2:$B$1703,"="&amp;$H35)</f>
        <v>9</v>
      </c>
      <c r="X35">
        <f>COUNTIFS(summary_table_v26_27SIs!$D$2:$D$1703,"="&amp;X$16,summary_table_v26_27SIs!$B$2:$B$1703,"="&amp;$H35)</f>
        <v>1</v>
      </c>
      <c r="Y35">
        <f>COUNTIFS(summary_table_v26_27SIs!$D$2:$D$1703,"="&amp;Y$16,summary_table_v26_27SIs!$B$2:$B$1703,"="&amp;$H35)</f>
        <v>0</v>
      </c>
      <c r="Z35">
        <f>COUNTIFS(summary_table_v26_27SIs!$D$2:$D$1703,"="&amp;Z$16,summary_table_v26_27SIs!$B$2:$B$1703,"="&amp;$H35)</f>
        <v>0</v>
      </c>
      <c r="AA35">
        <f>COUNTIFS(summary_table_v26_27SIs!$D$2:$D$1703,"="&amp;AA$16,summary_table_v26_27SIs!$B$2:$B$1703,"="&amp;$H35)</f>
        <v>0</v>
      </c>
      <c r="AB35">
        <f>COUNTIFS(summary_table_v26_27SIs!$D$2:$D$1703,"="&amp;AB$16,summary_table_v26_27SIs!$B$2:$B$1703,"="&amp;$H35)</f>
        <v>0</v>
      </c>
      <c r="AC35">
        <f>COUNTIFS(summary_table_v26_27SIs!$D$2:$D$1703,"="&amp;AC$16,summary_table_v26_27SIs!$B$2:$B$1703,"="&amp;$H35)</f>
        <v>6</v>
      </c>
      <c r="AD35">
        <f>COUNTIFS(summary_table_v26_27SIs!$D$2:$D$1703,"="&amp;AD$16,summary_table_v26_27SIs!$B$2:$B$1703,"="&amp;$H35)</f>
        <v>6</v>
      </c>
      <c r="AE35">
        <f>COUNTIFS(summary_table_v26_27SIs!$D$2:$D$1703,"="&amp;AE$16,summary_table_v26_27SIs!$B$2:$B$1703,"="&amp;$H35)</f>
        <v>0</v>
      </c>
      <c r="AF35">
        <f>COUNTIFS(summary_table_v26_27SIs!$D$2:$D$1703,"="&amp;AF$16,summary_table_v26_27SIs!$B$2:$B$1703,"="&amp;$H35)</f>
        <v>0</v>
      </c>
      <c r="AG35">
        <f>COUNTIFS(summary_table_v26_27SIs!$D$2:$D$1703,"="&amp;AG$16,summary_table_v26_27SIs!$B$2:$B$1703,"="&amp;$H35)</f>
        <v>3</v>
      </c>
      <c r="AH35">
        <f>COUNTIFS(summary_table_v26_27SIs!$D$2:$D$1703,"="&amp;AH$16,summary_table_v26_27SIs!$B$2:$B$1703,"="&amp;$H35)</f>
        <v>0</v>
      </c>
      <c r="AI35">
        <f>COUNTIFS(summary_table_v26_27SIs!$D$2:$D$1703,"="&amp;AI$16,summary_table_v26_27SIs!$B$2:$B$1703,"="&amp;$H35)</f>
        <v>0</v>
      </c>
    </row>
    <row r="36" spans="2:35" x14ac:dyDescent="0.2">
      <c r="B36" s="2">
        <f>'Priority Indicators (n=23)'!A21</f>
        <v>4.0999999999999996</v>
      </c>
      <c r="C36">
        <f>COUNTIF(summary_table_v26_27SIs!$D$2:$D$1703,"="&amp;$B36)</f>
        <v>152</v>
      </c>
      <c r="D36">
        <f>COUNTIF(AC$17:AC$43,"&gt;"&amp;0)</f>
        <v>26</v>
      </c>
      <c r="H36" s="9" t="s">
        <v>1607</v>
      </c>
      <c r="I36" t="s">
        <v>2575</v>
      </c>
      <c r="J36">
        <f>COUNTIFS(summary_table_v26_27SIs!$D$2:$D$1703,"="&amp;J$16,summary_table_v26_27SIs!$B$2:$B$1703,"="&amp;$H36)</f>
        <v>18</v>
      </c>
      <c r="K36">
        <f>COUNTIFS(summary_table_v26_27SIs!$D$2:$D$1703,"="&amp;K$16,summary_table_v26_27SIs!$B$2:$B$1703,"="&amp;$H36)</f>
        <v>0</v>
      </c>
      <c r="L36">
        <f>COUNTIFS(summary_table_v26_27SIs!$D$2:$D$1703,"="&amp;L$16,summary_table_v26_27SIs!$B$2:$B$1703,"="&amp;$H36)</f>
        <v>0</v>
      </c>
      <c r="M36">
        <f>COUNTIFS(summary_table_v26_27SIs!$D$2:$D$1703,"="&amp;M$16,summary_table_v26_27SIs!$B$2:$B$1703,"="&amp;$H36)</f>
        <v>12</v>
      </c>
      <c r="N36">
        <f>COUNTIFS(summary_table_v26_27SIs!$D$2:$D$1703,"="&amp;N$16,summary_table_v26_27SIs!$B$2:$B$1703,"="&amp;$H36)</f>
        <v>0</v>
      </c>
      <c r="O36">
        <f>COUNTIFS(summary_table_v26_27SIs!$D$2:$D$1703,"="&amp;O$16,summary_table_v26_27SIs!$B$2:$B$1703,"="&amp;$H36)</f>
        <v>0</v>
      </c>
      <c r="P36">
        <f>COUNTIFS(summary_table_v26_27SIs!$D$2:$D$1703,"="&amp;P$16,summary_table_v26_27SIs!$B$2:$B$1703,"="&amp;$H36)</f>
        <v>17</v>
      </c>
      <c r="Q36">
        <f>COUNTIFS(summary_table_v26_27SIs!$D$2:$D$1703,"="&amp;Q$16,summary_table_v26_27SIs!$B$2:$B$1703,"="&amp;$H36)</f>
        <v>0</v>
      </c>
      <c r="R36">
        <f>COUNTIFS(summary_table_v26_27SIs!$D$2:$D$1703,"="&amp;R$16,summary_table_v26_27SIs!$B$2:$B$1703,"="&amp;$H36)</f>
        <v>0</v>
      </c>
      <c r="S36">
        <f>COUNTIFS(summary_table_v26_27SIs!$D$2:$D$1703,"="&amp;S$16,summary_table_v26_27SIs!$B$2:$B$1703,"="&amp;$H36)</f>
        <v>0</v>
      </c>
      <c r="T36">
        <f>COUNTIFS(summary_table_v26_27SIs!$D$2:$D$1703,"="&amp;T$16,summary_table_v26_27SIs!$B$2:$B$1703,"="&amp;$H36)</f>
        <v>0</v>
      </c>
      <c r="U36">
        <f>COUNTIFS(summary_table_v26_27SIs!$D$2:$D$1703,"="&amp;U$16,summary_table_v26_27SIs!$B$2:$B$1703,"="&amp;$H36)</f>
        <v>0</v>
      </c>
      <c r="V36">
        <f>COUNTIFS(summary_table_v26_27SIs!$D$2:$D$1703,"="&amp;V$16,summary_table_v26_27SIs!$B$2:$B$1703,"="&amp;$H36)</f>
        <v>0</v>
      </c>
      <c r="W36">
        <f>COUNTIFS(summary_table_v26_27SIs!$D$2:$D$1703,"="&amp;W$16,summary_table_v26_27SIs!$B$2:$B$1703,"="&amp;$H36)</f>
        <v>0</v>
      </c>
      <c r="X36">
        <f>COUNTIFS(summary_table_v26_27SIs!$D$2:$D$1703,"="&amp;X$16,summary_table_v26_27SIs!$B$2:$B$1703,"="&amp;$H36)</f>
        <v>1</v>
      </c>
      <c r="Y36">
        <f>COUNTIFS(summary_table_v26_27SIs!$D$2:$D$1703,"="&amp;Y$16,summary_table_v26_27SIs!$B$2:$B$1703,"="&amp;$H36)</f>
        <v>0</v>
      </c>
      <c r="Z36">
        <f>COUNTIFS(summary_table_v26_27SIs!$D$2:$D$1703,"="&amp;Z$16,summary_table_v26_27SIs!$B$2:$B$1703,"="&amp;$H36)</f>
        <v>126</v>
      </c>
      <c r="AA36">
        <f>COUNTIFS(summary_table_v26_27SIs!$D$2:$D$1703,"="&amp;AA$16,summary_table_v26_27SIs!$B$2:$B$1703,"="&amp;$H36)</f>
        <v>0</v>
      </c>
      <c r="AB36">
        <f>COUNTIFS(summary_table_v26_27SIs!$D$2:$D$1703,"="&amp;AB$16,summary_table_v26_27SIs!$B$2:$B$1703,"="&amp;$H36)</f>
        <v>0</v>
      </c>
      <c r="AC36">
        <f>COUNTIFS(summary_table_v26_27SIs!$D$2:$D$1703,"="&amp;AC$16,summary_table_v26_27SIs!$B$2:$B$1703,"="&amp;$H36)</f>
        <v>12</v>
      </c>
      <c r="AD36">
        <f>COUNTIFS(summary_table_v26_27SIs!$D$2:$D$1703,"="&amp;AD$16,summary_table_v26_27SIs!$B$2:$B$1703,"="&amp;$H36)</f>
        <v>0</v>
      </c>
      <c r="AE36">
        <f>COUNTIFS(summary_table_v26_27SIs!$D$2:$D$1703,"="&amp;AE$16,summary_table_v26_27SIs!$B$2:$B$1703,"="&amp;$H36)</f>
        <v>0</v>
      </c>
      <c r="AF36">
        <f>COUNTIFS(summary_table_v26_27SIs!$D$2:$D$1703,"="&amp;AF$16,summary_table_v26_27SIs!$B$2:$B$1703,"="&amp;$H36)</f>
        <v>0</v>
      </c>
      <c r="AG36">
        <f>COUNTIFS(summary_table_v26_27SIs!$D$2:$D$1703,"="&amp;AG$16,summary_table_v26_27SIs!$B$2:$B$1703,"="&amp;$H36)</f>
        <v>12</v>
      </c>
      <c r="AH36">
        <f>COUNTIFS(summary_table_v26_27SIs!$D$2:$D$1703,"="&amp;AH$16,summary_table_v26_27SIs!$B$2:$B$1703,"="&amp;$H36)</f>
        <v>0</v>
      </c>
      <c r="AI36">
        <f>COUNTIFS(summary_table_v26_27SIs!$D$2:$D$1703,"="&amp;AI$16,summary_table_v26_27SIs!$B$2:$B$1703,"="&amp;$H36)</f>
        <v>0</v>
      </c>
    </row>
    <row r="37" spans="2:35" x14ac:dyDescent="0.2">
      <c r="B37" s="2">
        <f>'Priority Indicators (n=23)'!A22</f>
        <v>4.2</v>
      </c>
      <c r="C37">
        <f>COUNTIF(summary_table_v26_27SIs!$D$2:$D$1703,"="&amp;$B37)</f>
        <v>16</v>
      </c>
      <c r="D37">
        <f>COUNTIF(AD$17:AD$43,"&gt;"&amp;0)</f>
        <v>5</v>
      </c>
      <c r="H37" s="9" t="s">
        <v>1838</v>
      </c>
      <c r="I37" t="s">
        <v>2576</v>
      </c>
      <c r="J37">
        <f>COUNTIFS(summary_table_v26_27SIs!$D$2:$D$1703,"="&amp;J$16,summary_table_v26_27SIs!$B$2:$B$1703,"="&amp;$H37)</f>
        <v>18</v>
      </c>
      <c r="K37">
        <f>COUNTIFS(summary_table_v26_27SIs!$D$2:$D$1703,"="&amp;K$16,summary_table_v26_27SIs!$B$2:$B$1703,"="&amp;$H37)</f>
        <v>0</v>
      </c>
      <c r="L37">
        <f>COUNTIFS(summary_table_v26_27SIs!$D$2:$D$1703,"="&amp;L$16,summary_table_v26_27SIs!$B$2:$B$1703,"="&amp;$H37)</f>
        <v>0</v>
      </c>
      <c r="M37">
        <f>COUNTIFS(summary_table_v26_27SIs!$D$2:$D$1703,"="&amp;M$16,summary_table_v26_27SIs!$B$2:$B$1703,"="&amp;$H37)</f>
        <v>0</v>
      </c>
      <c r="N37">
        <f>COUNTIFS(summary_table_v26_27SIs!$D$2:$D$1703,"="&amp;N$16,summary_table_v26_27SIs!$B$2:$B$1703,"="&amp;$H37)</f>
        <v>0</v>
      </c>
      <c r="O37">
        <f>COUNTIFS(summary_table_v26_27SIs!$D$2:$D$1703,"="&amp;O$16,summary_table_v26_27SIs!$B$2:$B$1703,"="&amp;$H37)</f>
        <v>0</v>
      </c>
      <c r="P37">
        <f>COUNTIFS(summary_table_v26_27SIs!$D$2:$D$1703,"="&amp;P$16,summary_table_v26_27SIs!$B$2:$B$1703,"="&amp;$H37)</f>
        <v>8</v>
      </c>
      <c r="Q37">
        <f>COUNTIFS(summary_table_v26_27SIs!$D$2:$D$1703,"="&amp;Q$16,summary_table_v26_27SIs!$B$2:$B$1703,"="&amp;$H37)</f>
        <v>0</v>
      </c>
      <c r="R37">
        <f>COUNTIFS(summary_table_v26_27SIs!$D$2:$D$1703,"="&amp;R$16,summary_table_v26_27SIs!$B$2:$B$1703,"="&amp;$H37)</f>
        <v>0</v>
      </c>
      <c r="S37">
        <f>COUNTIFS(summary_table_v26_27SIs!$D$2:$D$1703,"="&amp;S$16,summary_table_v26_27SIs!$B$2:$B$1703,"="&amp;$H37)</f>
        <v>0</v>
      </c>
      <c r="T37">
        <f>COUNTIFS(summary_table_v26_27SIs!$D$2:$D$1703,"="&amp;T$16,summary_table_v26_27SIs!$B$2:$B$1703,"="&amp;$H37)</f>
        <v>8</v>
      </c>
      <c r="U37">
        <f>COUNTIFS(summary_table_v26_27SIs!$D$2:$D$1703,"="&amp;U$16,summary_table_v26_27SIs!$B$2:$B$1703,"="&amp;$H37)</f>
        <v>0</v>
      </c>
      <c r="V37">
        <f>COUNTIFS(summary_table_v26_27SIs!$D$2:$D$1703,"="&amp;V$16,summary_table_v26_27SIs!$B$2:$B$1703,"="&amp;$H37)</f>
        <v>0</v>
      </c>
      <c r="W37">
        <f>COUNTIFS(summary_table_v26_27SIs!$D$2:$D$1703,"="&amp;W$16,summary_table_v26_27SIs!$B$2:$B$1703,"="&amp;$H37)</f>
        <v>0</v>
      </c>
      <c r="X37">
        <f>COUNTIFS(summary_table_v26_27SIs!$D$2:$D$1703,"="&amp;X$16,summary_table_v26_27SIs!$B$2:$B$1703,"="&amp;$H37)</f>
        <v>1</v>
      </c>
      <c r="Y37">
        <f>COUNTIFS(summary_table_v26_27SIs!$D$2:$D$1703,"="&amp;Y$16,summary_table_v26_27SIs!$B$2:$B$1703,"="&amp;$H37)</f>
        <v>0</v>
      </c>
      <c r="Z37">
        <f>COUNTIFS(summary_table_v26_27SIs!$D$2:$D$1703,"="&amp;Z$16,summary_table_v26_27SIs!$B$2:$B$1703,"="&amp;$H37)</f>
        <v>0</v>
      </c>
      <c r="AA37">
        <f>COUNTIFS(summary_table_v26_27SIs!$D$2:$D$1703,"="&amp;AA$16,summary_table_v26_27SIs!$B$2:$B$1703,"="&amp;$H37)</f>
        <v>0</v>
      </c>
      <c r="AB37">
        <f>COUNTIFS(summary_table_v26_27SIs!$D$2:$D$1703,"="&amp;AB$16,summary_table_v26_27SIs!$B$2:$B$1703,"="&amp;$H37)</f>
        <v>0</v>
      </c>
      <c r="AC37">
        <f>COUNTIFS(summary_table_v26_27SIs!$D$2:$D$1703,"="&amp;AC$16,summary_table_v26_27SIs!$B$2:$B$1703,"="&amp;$H37)</f>
        <v>8</v>
      </c>
      <c r="AD37">
        <f>COUNTIFS(summary_table_v26_27SIs!$D$2:$D$1703,"="&amp;AD$16,summary_table_v26_27SIs!$B$2:$B$1703,"="&amp;$H37)</f>
        <v>0</v>
      </c>
      <c r="AE37">
        <f>COUNTIFS(summary_table_v26_27SIs!$D$2:$D$1703,"="&amp;AE$16,summary_table_v26_27SIs!$B$2:$B$1703,"="&amp;$H37)</f>
        <v>1</v>
      </c>
      <c r="AF37">
        <f>COUNTIFS(summary_table_v26_27SIs!$D$2:$D$1703,"="&amp;AF$16,summary_table_v26_27SIs!$B$2:$B$1703,"="&amp;$H37)</f>
        <v>0</v>
      </c>
      <c r="AG37">
        <f>COUNTIFS(summary_table_v26_27SIs!$D$2:$D$1703,"="&amp;AG$16,summary_table_v26_27SIs!$B$2:$B$1703,"="&amp;$H37)</f>
        <v>0</v>
      </c>
      <c r="AH37">
        <f>COUNTIFS(summary_table_v26_27SIs!$D$2:$D$1703,"="&amp;AH$16,summary_table_v26_27SIs!$B$2:$B$1703,"="&amp;$H37)</f>
        <v>0</v>
      </c>
      <c r="AI37">
        <f>COUNTIFS(summary_table_v26_27SIs!$D$2:$D$1703,"="&amp;AI$16,summary_table_v26_27SIs!$B$2:$B$1703,"="&amp;$H37)</f>
        <v>0</v>
      </c>
    </row>
    <row r="38" spans="2:35" x14ac:dyDescent="0.2">
      <c r="B38" s="2">
        <f>'Priority Indicators (n=23)'!A23</f>
        <v>4.3</v>
      </c>
      <c r="C38">
        <f>COUNTIF(summary_table_v26_27SIs!$D$2:$D$1703,"="&amp;$B38)</f>
        <v>11</v>
      </c>
      <c r="D38">
        <f>COUNTIF(AE$17:AE$43,"&gt;"&amp;0)</f>
        <v>3</v>
      </c>
      <c r="H38" s="9" t="s">
        <v>1905</v>
      </c>
      <c r="I38" t="s">
        <v>2577</v>
      </c>
      <c r="J38">
        <f>COUNTIFS(summary_table_v26_27SIs!$D$2:$D$1703,"="&amp;J$16,summary_table_v26_27SIs!$B$2:$B$1703,"="&amp;$H38)</f>
        <v>2</v>
      </c>
      <c r="K38">
        <f>COUNTIFS(summary_table_v26_27SIs!$D$2:$D$1703,"="&amp;K$16,summary_table_v26_27SIs!$B$2:$B$1703,"="&amp;$H38)</f>
        <v>0</v>
      </c>
      <c r="L38">
        <f>COUNTIFS(summary_table_v26_27SIs!$D$2:$D$1703,"="&amp;L$16,summary_table_v26_27SIs!$B$2:$B$1703,"="&amp;$H38)</f>
        <v>1</v>
      </c>
      <c r="M38">
        <f>COUNTIFS(summary_table_v26_27SIs!$D$2:$D$1703,"="&amp;M$16,summary_table_v26_27SIs!$B$2:$B$1703,"="&amp;$H38)</f>
        <v>1</v>
      </c>
      <c r="N38">
        <f>COUNTIFS(summary_table_v26_27SIs!$D$2:$D$1703,"="&amp;N$16,summary_table_v26_27SIs!$B$2:$B$1703,"="&amp;$H38)</f>
        <v>0</v>
      </c>
      <c r="O38">
        <f>COUNTIFS(summary_table_v26_27SIs!$D$2:$D$1703,"="&amp;O$16,summary_table_v26_27SIs!$B$2:$B$1703,"="&amp;$H38)</f>
        <v>0</v>
      </c>
      <c r="P38">
        <f>COUNTIFS(summary_table_v26_27SIs!$D$2:$D$1703,"="&amp;P$16,summary_table_v26_27SIs!$B$2:$B$1703,"="&amp;$H38)</f>
        <v>0</v>
      </c>
      <c r="Q38">
        <f>COUNTIFS(summary_table_v26_27SIs!$D$2:$D$1703,"="&amp;Q$16,summary_table_v26_27SIs!$B$2:$B$1703,"="&amp;$H38)</f>
        <v>0</v>
      </c>
      <c r="R38">
        <f>COUNTIFS(summary_table_v26_27SIs!$D$2:$D$1703,"="&amp;R$16,summary_table_v26_27SIs!$B$2:$B$1703,"="&amp;$H38)</f>
        <v>0</v>
      </c>
      <c r="S38">
        <f>COUNTIFS(summary_table_v26_27SIs!$D$2:$D$1703,"="&amp;S$16,summary_table_v26_27SIs!$B$2:$B$1703,"="&amp;$H38)</f>
        <v>0</v>
      </c>
      <c r="T38">
        <f>COUNTIFS(summary_table_v26_27SIs!$D$2:$D$1703,"="&amp;T$16,summary_table_v26_27SIs!$B$2:$B$1703,"="&amp;$H38)</f>
        <v>0</v>
      </c>
      <c r="U38">
        <f>COUNTIFS(summary_table_v26_27SIs!$D$2:$D$1703,"="&amp;U$16,summary_table_v26_27SIs!$B$2:$B$1703,"="&amp;$H38)</f>
        <v>0</v>
      </c>
      <c r="V38">
        <f>COUNTIFS(summary_table_v26_27SIs!$D$2:$D$1703,"="&amp;V$16,summary_table_v26_27SIs!$B$2:$B$1703,"="&amp;$H38)</f>
        <v>0</v>
      </c>
      <c r="W38">
        <f>COUNTIFS(summary_table_v26_27SIs!$D$2:$D$1703,"="&amp;W$16,summary_table_v26_27SIs!$B$2:$B$1703,"="&amp;$H38)</f>
        <v>0</v>
      </c>
      <c r="X38">
        <f>COUNTIFS(summary_table_v26_27SIs!$D$2:$D$1703,"="&amp;X$16,summary_table_v26_27SIs!$B$2:$B$1703,"="&amp;$H38)</f>
        <v>1</v>
      </c>
      <c r="Y38">
        <f>COUNTIFS(summary_table_v26_27SIs!$D$2:$D$1703,"="&amp;Y$16,summary_table_v26_27SIs!$B$2:$B$1703,"="&amp;$H38)</f>
        <v>0</v>
      </c>
      <c r="Z38">
        <f>COUNTIFS(summary_table_v26_27SIs!$D$2:$D$1703,"="&amp;Z$16,summary_table_v26_27SIs!$B$2:$B$1703,"="&amp;$H38)</f>
        <v>0</v>
      </c>
      <c r="AA38">
        <f>COUNTIFS(summary_table_v26_27SIs!$D$2:$D$1703,"="&amp;AA$16,summary_table_v26_27SIs!$B$2:$B$1703,"="&amp;$H38)</f>
        <v>0</v>
      </c>
      <c r="AB38">
        <f>COUNTIFS(summary_table_v26_27SIs!$D$2:$D$1703,"="&amp;AB$16,summary_table_v26_27SIs!$B$2:$B$1703,"="&amp;$H38)</f>
        <v>0</v>
      </c>
      <c r="AC38">
        <f>COUNTIFS(summary_table_v26_27SIs!$D$2:$D$1703,"="&amp;AC$16,summary_table_v26_27SIs!$B$2:$B$1703,"="&amp;$H38)</f>
        <v>2</v>
      </c>
      <c r="AD38">
        <f>COUNTIFS(summary_table_v26_27SIs!$D$2:$D$1703,"="&amp;AD$16,summary_table_v26_27SIs!$B$2:$B$1703,"="&amp;$H38)</f>
        <v>4</v>
      </c>
      <c r="AE38">
        <f>COUNTIFS(summary_table_v26_27SIs!$D$2:$D$1703,"="&amp;AE$16,summary_table_v26_27SIs!$B$2:$B$1703,"="&amp;$H38)</f>
        <v>0</v>
      </c>
      <c r="AF38">
        <f>COUNTIFS(summary_table_v26_27SIs!$D$2:$D$1703,"="&amp;AF$16,summary_table_v26_27SIs!$B$2:$B$1703,"="&amp;$H38)</f>
        <v>2</v>
      </c>
      <c r="AG38">
        <f>COUNTIFS(summary_table_v26_27SIs!$D$2:$D$1703,"="&amp;AG$16,summary_table_v26_27SIs!$B$2:$B$1703,"="&amp;$H38)</f>
        <v>1</v>
      </c>
      <c r="AH38">
        <f>COUNTIFS(summary_table_v26_27SIs!$D$2:$D$1703,"="&amp;AH$16,summary_table_v26_27SIs!$B$2:$B$1703,"="&amp;$H38)</f>
        <v>0</v>
      </c>
      <c r="AI38">
        <f>COUNTIFS(summary_table_v26_27SIs!$D$2:$D$1703,"="&amp;AI$16,summary_table_v26_27SIs!$B$2:$B$1703,"="&amp;$H38)</f>
        <v>0</v>
      </c>
    </row>
    <row r="39" spans="2:35" x14ac:dyDescent="0.2">
      <c r="B39" s="2">
        <f>'Priority Indicators (n=23)'!A24</f>
        <v>4.4000000000000004</v>
      </c>
      <c r="C39">
        <f>COUNTIF(summary_table_v26_27SIs!$D$2:$D$1703,"="&amp;$B39)</f>
        <v>2</v>
      </c>
      <c r="D39">
        <f>COUNTIF(AF$17:AF$43,"&gt;"&amp;0)</f>
        <v>1</v>
      </c>
      <c r="H39" s="9" t="s">
        <v>1944</v>
      </c>
      <c r="I39" t="s">
        <v>2579</v>
      </c>
      <c r="J39">
        <f>COUNTIFS(summary_table_v26_27SIs!$D$2:$D$1703,"="&amp;J$16,summary_table_v26_27SIs!$B$2:$B$1703,"="&amp;$H39)</f>
        <v>10</v>
      </c>
      <c r="K39">
        <f>COUNTIFS(summary_table_v26_27SIs!$D$2:$D$1703,"="&amp;K$16,summary_table_v26_27SIs!$B$2:$B$1703,"="&amp;$H39)</f>
        <v>0</v>
      </c>
      <c r="L39">
        <f>COUNTIFS(summary_table_v26_27SIs!$D$2:$D$1703,"="&amp;L$16,summary_table_v26_27SIs!$B$2:$B$1703,"="&amp;$H39)</f>
        <v>0</v>
      </c>
      <c r="M39">
        <f>COUNTIFS(summary_table_v26_27SIs!$D$2:$D$1703,"="&amp;M$16,summary_table_v26_27SIs!$B$2:$B$1703,"="&amp;$H39)</f>
        <v>5</v>
      </c>
      <c r="N39">
        <f>COUNTIFS(summary_table_v26_27SIs!$D$2:$D$1703,"="&amp;N$16,summary_table_v26_27SIs!$B$2:$B$1703,"="&amp;$H39)</f>
        <v>0</v>
      </c>
      <c r="O39">
        <f>COUNTIFS(summary_table_v26_27SIs!$D$2:$D$1703,"="&amp;O$16,summary_table_v26_27SIs!$B$2:$B$1703,"="&amp;$H39)</f>
        <v>0</v>
      </c>
      <c r="P39">
        <f>COUNTIFS(summary_table_v26_27SIs!$D$2:$D$1703,"="&amp;P$16,summary_table_v26_27SIs!$B$2:$B$1703,"="&amp;$H39)</f>
        <v>0</v>
      </c>
      <c r="Q39">
        <f>COUNTIFS(summary_table_v26_27SIs!$D$2:$D$1703,"="&amp;Q$16,summary_table_v26_27SIs!$B$2:$B$1703,"="&amp;$H39)</f>
        <v>0</v>
      </c>
      <c r="R39">
        <f>COUNTIFS(summary_table_v26_27SIs!$D$2:$D$1703,"="&amp;R$16,summary_table_v26_27SIs!$B$2:$B$1703,"="&amp;$H39)</f>
        <v>0</v>
      </c>
      <c r="S39">
        <f>COUNTIFS(summary_table_v26_27SIs!$D$2:$D$1703,"="&amp;S$16,summary_table_v26_27SIs!$B$2:$B$1703,"="&amp;$H39)</f>
        <v>0</v>
      </c>
      <c r="T39">
        <f>COUNTIFS(summary_table_v26_27SIs!$D$2:$D$1703,"="&amp;T$16,summary_table_v26_27SIs!$B$2:$B$1703,"="&amp;$H39)</f>
        <v>5</v>
      </c>
      <c r="U39">
        <f>COUNTIFS(summary_table_v26_27SIs!$D$2:$D$1703,"="&amp;U$16,summary_table_v26_27SIs!$B$2:$B$1703,"="&amp;$H39)</f>
        <v>0</v>
      </c>
      <c r="V39">
        <f>COUNTIFS(summary_table_v26_27SIs!$D$2:$D$1703,"="&amp;V$16,summary_table_v26_27SIs!$B$2:$B$1703,"="&amp;$H39)</f>
        <v>0</v>
      </c>
      <c r="W39">
        <f>COUNTIFS(summary_table_v26_27SIs!$D$2:$D$1703,"="&amp;W$16,summary_table_v26_27SIs!$B$2:$B$1703,"="&amp;$H39)</f>
        <v>0</v>
      </c>
      <c r="X39">
        <f>COUNTIFS(summary_table_v26_27SIs!$D$2:$D$1703,"="&amp;X$16,summary_table_v26_27SIs!$B$2:$B$1703,"="&amp;$H39)</f>
        <v>1</v>
      </c>
      <c r="Y39">
        <f>COUNTIFS(summary_table_v26_27SIs!$D$2:$D$1703,"="&amp;Y$16,summary_table_v26_27SIs!$B$2:$B$1703,"="&amp;$H39)</f>
        <v>0</v>
      </c>
      <c r="Z39">
        <f>COUNTIFS(summary_table_v26_27SIs!$D$2:$D$1703,"="&amp;Z$16,summary_table_v26_27SIs!$B$2:$B$1703,"="&amp;$H39)</f>
        <v>51</v>
      </c>
      <c r="AA39">
        <f>COUNTIFS(summary_table_v26_27SIs!$D$2:$D$1703,"="&amp;AA$16,summary_table_v26_27SIs!$B$2:$B$1703,"="&amp;$H39)</f>
        <v>0</v>
      </c>
      <c r="AB39">
        <f>COUNTIFS(summary_table_v26_27SIs!$D$2:$D$1703,"="&amp;AB$16,summary_table_v26_27SIs!$B$2:$B$1703,"="&amp;$H39)</f>
        <v>0</v>
      </c>
      <c r="AC39">
        <f>COUNTIFS(summary_table_v26_27SIs!$D$2:$D$1703,"="&amp;AC$16,summary_table_v26_27SIs!$B$2:$B$1703,"="&amp;$H39)</f>
        <v>10</v>
      </c>
      <c r="AD39">
        <f>COUNTIFS(summary_table_v26_27SIs!$D$2:$D$1703,"="&amp;AD$16,summary_table_v26_27SIs!$B$2:$B$1703,"="&amp;$H39)</f>
        <v>0</v>
      </c>
      <c r="AE39">
        <f>COUNTIFS(summary_table_v26_27SIs!$D$2:$D$1703,"="&amp;AE$16,summary_table_v26_27SIs!$B$2:$B$1703,"="&amp;$H39)</f>
        <v>0</v>
      </c>
      <c r="AF39">
        <f>COUNTIFS(summary_table_v26_27SIs!$D$2:$D$1703,"="&amp;AF$16,summary_table_v26_27SIs!$B$2:$B$1703,"="&amp;$H39)</f>
        <v>0</v>
      </c>
      <c r="AG39">
        <f>COUNTIFS(summary_table_v26_27SIs!$D$2:$D$1703,"="&amp;AG$16,summary_table_v26_27SIs!$B$2:$B$1703,"="&amp;$H39)</f>
        <v>0</v>
      </c>
      <c r="AH39">
        <f>COUNTIFS(summary_table_v26_27SIs!$D$2:$D$1703,"="&amp;AH$16,summary_table_v26_27SIs!$B$2:$B$1703,"="&amp;$H39)</f>
        <v>0</v>
      </c>
      <c r="AI39">
        <f>COUNTIFS(summary_table_v26_27SIs!$D$2:$D$1703,"="&amp;AI$16,summary_table_v26_27SIs!$B$2:$B$1703,"="&amp;$H39)</f>
        <v>0</v>
      </c>
    </row>
    <row r="40" spans="2:35" x14ac:dyDescent="0.2">
      <c r="B40" s="2">
        <f>'Priority Indicators (n=23)'!A25</f>
        <v>4.5</v>
      </c>
      <c r="C40">
        <f>COUNTIF(summary_table_v26_27SIs!$D$2:$D$1703,"="&amp;$B40)</f>
        <v>37</v>
      </c>
      <c r="D40">
        <f>COUNTIF(AG$17:AG$43,"&gt;"&amp;0)</f>
        <v>9</v>
      </c>
      <c r="H40" s="9" t="s">
        <v>2039</v>
      </c>
      <c r="I40" t="s">
        <v>2581</v>
      </c>
      <c r="J40">
        <f>COUNTIFS(summary_table_v26_27SIs!$D$2:$D$1703,"="&amp;J$16,summary_table_v26_27SIs!$B$2:$B$1703,"="&amp;$H40)</f>
        <v>25</v>
      </c>
      <c r="K40">
        <f>COUNTIFS(summary_table_v26_27SIs!$D$2:$D$1703,"="&amp;K$16,summary_table_v26_27SIs!$B$2:$B$1703,"="&amp;$H40)</f>
        <v>0</v>
      </c>
      <c r="L40">
        <f>COUNTIFS(summary_table_v26_27SIs!$D$2:$D$1703,"="&amp;L$16,summary_table_v26_27SIs!$B$2:$B$1703,"="&amp;$H40)</f>
        <v>0</v>
      </c>
      <c r="M40">
        <f>COUNTIFS(summary_table_v26_27SIs!$D$2:$D$1703,"="&amp;M$16,summary_table_v26_27SIs!$B$2:$B$1703,"="&amp;$H40)</f>
        <v>0</v>
      </c>
      <c r="N40">
        <f>COUNTIFS(summary_table_v26_27SIs!$D$2:$D$1703,"="&amp;N$16,summary_table_v26_27SIs!$B$2:$B$1703,"="&amp;$H40)</f>
        <v>0</v>
      </c>
      <c r="O40">
        <f>COUNTIFS(summary_table_v26_27SIs!$D$2:$D$1703,"="&amp;O$16,summary_table_v26_27SIs!$B$2:$B$1703,"="&amp;$H40)</f>
        <v>0</v>
      </c>
      <c r="P40">
        <f>COUNTIFS(summary_table_v26_27SIs!$D$2:$D$1703,"="&amp;P$16,summary_table_v26_27SIs!$B$2:$B$1703,"="&amp;$H40)</f>
        <v>0</v>
      </c>
      <c r="Q40">
        <f>COUNTIFS(summary_table_v26_27SIs!$D$2:$D$1703,"="&amp;Q$16,summary_table_v26_27SIs!$B$2:$B$1703,"="&amp;$H40)</f>
        <v>0</v>
      </c>
      <c r="R40">
        <f>COUNTIFS(summary_table_v26_27SIs!$D$2:$D$1703,"="&amp;R$16,summary_table_v26_27SIs!$B$2:$B$1703,"="&amp;$H40)</f>
        <v>0</v>
      </c>
      <c r="S40">
        <f>COUNTIFS(summary_table_v26_27SIs!$D$2:$D$1703,"="&amp;S$16,summary_table_v26_27SIs!$B$2:$B$1703,"="&amp;$H40)</f>
        <v>0</v>
      </c>
      <c r="T40">
        <f>COUNTIFS(summary_table_v26_27SIs!$D$2:$D$1703,"="&amp;T$16,summary_table_v26_27SIs!$B$2:$B$1703,"="&amp;$H40)</f>
        <v>0</v>
      </c>
      <c r="U40">
        <f>COUNTIFS(summary_table_v26_27SIs!$D$2:$D$1703,"="&amp;U$16,summary_table_v26_27SIs!$B$2:$B$1703,"="&amp;$H40)</f>
        <v>0</v>
      </c>
      <c r="V40">
        <f>COUNTIFS(summary_table_v26_27SIs!$D$2:$D$1703,"="&amp;V$16,summary_table_v26_27SIs!$B$2:$B$1703,"="&amp;$H40)</f>
        <v>0</v>
      </c>
      <c r="W40">
        <f>COUNTIFS(summary_table_v26_27SIs!$D$2:$D$1703,"="&amp;W$16,summary_table_v26_27SIs!$B$2:$B$1703,"="&amp;$H40)</f>
        <v>20</v>
      </c>
      <c r="X40">
        <f>COUNTIFS(summary_table_v26_27SIs!$D$2:$D$1703,"="&amp;X$16,summary_table_v26_27SIs!$B$2:$B$1703,"="&amp;$H40)</f>
        <v>1</v>
      </c>
      <c r="Y40">
        <f>COUNTIFS(summary_table_v26_27SIs!$D$2:$D$1703,"="&amp;Y$16,summary_table_v26_27SIs!$B$2:$B$1703,"="&amp;$H40)</f>
        <v>0</v>
      </c>
      <c r="Z40">
        <f>COUNTIFS(summary_table_v26_27SIs!$D$2:$D$1703,"="&amp;Z$16,summary_table_v26_27SIs!$B$2:$B$1703,"="&amp;$H40)</f>
        <v>0</v>
      </c>
      <c r="AA40">
        <f>COUNTIFS(summary_table_v26_27SIs!$D$2:$D$1703,"="&amp;AA$16,summary_table_v26_27SIs!$B$2:$B$1703,"="&amp;$H40)</f>
        <v>0</v>
      </c>
      <c r="AB40">
        <f>COUNTIFS(summary_table_v26_27SIs!$D$2:$D$1703,"="&amp;AB$16,summary_table_v26_27SIs!$B$2:$B$1703,"="&amp;$H40)</f>
        <v>0</v>
      </c>
      <c r="AC40">
        <f>COUNTIFS(summary_table_v26_27SIs!$D$2:$D$1703,"="&amp;AC$16,summary_table_v26_27SIs!$B$2:$B$1703,"="&amp;$H40)</f>
        <v>10</v>
      </c>
      <c r="AD40">
        <f>COUNTIFS(summary_table_v26_27SIs!$D$2:$D$1703,"="&amp;AD$16,summary_table_v26_27SIs!$B$2:$B$1703,"="&amp;$H40)</f>
        <v>0</v>
      </c>
      <c r="AE40">
        <f>COUNTIFS(summary_table_v26_27SIs!$D$2:$D$1703,"="&amp;AE$16,summary_table_v26_27SIs!$B$2:$B$1703,"="&amp;$H40)</f>
        <v>0</v>
      </c>
      <c r="AF40">
        <f>COUNTIFS(summary_table_v26_27SIs!$D$2:$D$1703,"="&amp;AF$16,summary_table_v26_27SIs!$B$2:$B$1703,"="&amp;$H40)</f>
        <v>0</v>
      </c>
      <c r="AG40">
        <f>COUNTIFS(summary_table_v26_27SIs!$D$2:$D$1703,"="&amp;AG$16,summary_table_v26_27SIs!$B$2:$B$1703,"="&amp;$H40)</f>
        <v>0</v>
      </c>
      <c r="AH40">
        <f>COUNTIFS(summary_table_v26_27SIs!$D$2:$D$1703,"="&amp;AH$16,summary_table_v26_27SIs!$B$2:$B$1703,"="&amp;$H40)</f>
        <v>0</v>
      </c>
      <c r="AI40">
        <f>COUNTIFS(summary_table_v26_27SIs!$D$2:$D$1703,"="&amp;AI$16,summary_table_v26_27SIs!$B$2:$B$1703,"="&amp;$H40)</f>
        <v>0</v>
      </c>
    </row>
    <row r="41" spans="2:35" x14ac:dyDescent="0.2">
      <c r="B41" s="2">
        <f>'Priority Indicators (n=23)'!A26</f>
        <v>4.5999999999999996</v>
      </c>
      <c r="C41">
        <f>COUNTIF(summary_table_v26_27SIs!$D$2:$D$1703,"="&amp;$B41)</f>
        <v>0</v>
      </c>
      <c r="D41">
        <f>COUNTIF(AH$17:AH$43,"&gt;"&amp;0)</f>
        <v>0</v>
      </c>
      <c r="H41" s="9" t="s">
        <v>2116</v>
      </c>
      <c r="I41" t="s">
        <v>2583</v>
      </c>
      <c r="J41">
        <f>COUNTIFS(summary_table_v26_27SIs!$D$2:$D$1703,"="&amp;J$16,summary_table_v26_27SIs!$B$2:$B$1703,"="&amp;$H41)</f>
        <v>3</v>
      </c>
      <c r="K41">
        <f>COUNTIFS(summary_table_v26_27SIs!$D$2:$D$1703,"="&amp;K$16,summary_table_v26_27SIs!$B$2:$B$1703,"="&amp;$H41)</f>
        <v>0</v>
      </c>
      <c r="L41">
        <f>COUNTIFS(summary_table_v26_27SIs!$D$2:$D$1703,"="&amp;L$16,summary_table_v26_27SIs!$B$2:$B$1703,"="&amp;$H41)</f>
        <v>0</v>
      </c>
      <c r="M41">
        <f>COUNTIFS(summary_table_v26_27SIs!$D$2:$D$1703,"="&amp;M$16,summary_table_v26_27SIs!$B$2:$B$1703,"="&amp;$H41)</f>
        <v>0</v>
      </c>
      <c r="N41">
        <f>COUNTIFS(summary_table_v26_27SIs!$D$2:$D$1703,"="&amp;N$16,summary_table_v26_27SIs!$B$2:$B$1703,"="&amp;$H41)</f>
        <v>6</v>
      </c>
      <c r="O41">
        <f>COUNTIFS(summary_table_v26_27SIs!$D$2:$D$1703,"="&amp;O$16,summary_table_v26_27SIs!$B$2:$B$1703,"="&amp;$H41)</f>
        <v>0</v>
      </c>
      <c r="P41">
        <f>COUNTIFS(summary_table_v26_27SIs!$D$2:$D$1703,"="&amp;P$16,summary_table_v26_27SIs!$B$2:$B$1703,"="&amp;$H41)</f>
        <v>0</v>
      </c>
      <c r="Q41">
        <f>COUNTIFS(summary_table_v26_27SIs!$D$2:$D$1703,"="&amp;Q$16,summary_table_v26_27SIs!$B$2:$B$1703,"="&amp;$H41)</f>
        <v>0</v>
      </c>
      <c r="R41">
        <f>COUNTIFS(summary_table_v26_27SIs!$D$2:$D$1703,"="&amp;R$16,summary_table_v26_27SIs!$B$2:$B$1703,"="&amp;$H41)</f>
        <v>0</v>
      </c>
      <c r="S41">
        <f>COUNTIFS(summary_table_v26_27SIs!$D$2:$D$1703,"="&amp;S$16,summary_table_v26_27SIs!$B$2:$B$1703,"="&amp;$H41)</f>
        <v>0</v>
      </c>
      <c r="T41">
        <f>COUNTIFS(summary_table_v26_27SIs!$D$2:$D$1703,"="&amp;T$16,summary_table_v26_27SIs!$B$2:$B$1703,"="&amp;$H41)</f>
        <v>0</v>
      </c>
      <c r="U41">
        <f>COUNTIFS(summary_table_v26_27SIs!$D$2:$D$1703,"="&amp;U$16,summary_table_v26_27SIs!$B$2:$B$1703,"="&amp;$H41)</f>
        <v>0</v>
      </c>
      <c r="V41">
        <f>COUNTIFS(summary_table_v26_27SIs!$D$2:$D$1703,"="&amp;V$16,summary_table_v26_27SIs!$B$2:$B$1703,"="&amp;$H41)</f>
        <v>0</v>
      </c>
      <c r="W41">
        <f>COUNTIFS(summary_table_v26_27SIs!$D$2:$D$1703,"="&amp;W$16,summary_table_v26_27SIs!$B$2:$B$1703,"="&amp;$H41)</f>
        <v>0</v>
      </c>
      <c r="X41">
        <f>COUNTIFS(summary_table_v26_27SIs!$D$2:$D$1703,"="&amp;X$16,summary_table_v26_27SIs!$B$2:$B$1703,"="&amp;$H41)</f>
        <v>1</v>
      </c>
      <c r="Y41">
        <f>COUNTIFS(summary_table_v26_27SIs!$D$2:$D$1703,"="&amp;Y$16,summary_table_v26_27SIs!$B$2:$B$1703,"="&amp;$H41)</f>
        <v>0</v>
      </c>
      <c r="Z41">
        <f>COUNTIFS(summary_table_v26_27SIs!$D$2:$D$1703,"="&amp;Z$16,summary_table_v26_27SIs!$B$2:$B$1703,"="&amp;$H41)</f>
        <v>90</v>
      </c>
      <c r="AA41">
        <f>COUNTIFS(summary_table_v26_27SIs!$D$2:$D$1703,"="&amp;AA$16,summary_table_v26_27SIs!$B$2:$B$1703,"="&amp;$H41)</f>
        <v>0</v>
      </c>
      <c r="AB41">
        <f>COUNTIFS(summary_table_v26_27SIs!$D$2:$D$1703,"="&amp;AB$16,summary_table_v26_27SIs!$B$2:$B$1703,"="&amp;$H41)</f>
        <v>0</v>
      </c>
      <c r="AC41">
        <f>COUNTIFS(summary_table_v26_27SIs!$D$2:$D$1703,"="&amp;AC$16,summary_table_v26_27SIs!$B$2:$B$1703,"="&amp;$H41)</f>
        <v>8</v>
      </c>
      <c r="AD41">
        <f>COUNTIFS(summary_table_v26_27SIs!$D$2:$D$1703,"="&amp;AD$16,summary_table_v26_27SIs!$B$2:$B$1703,"="&amp;$H41)</f>
        <v>0</v>
      </c>
      <c r="AE41">
        <f>COUNTIFS(summary_table_v26_27SIs!$D$2:$D$1703,"="&amp;AE$16,summary_table_v26_27SIs!$B$2:$B$1703,"="&amp;$H41)</f>
        <v>0</v>
      </c>
      <c r="AF41">
        <f>COUNTIFS(summary_table_v26_27SIs!$D$2:$D$1703,"="&amp;AF$16,summary_table_v26_27SIs!$B$2:$B$1703,"="&amp;$H41)</f>
        <v>0</v>
      </c>
      <c r="AG41">
        <f>COUNTIFS(summary_table_v26_27SIs!$D$2:$D$1703,"="&amp;AG$16,summary_table_v26_27SIs!$B$2:$B$1703,"="&amp;$H41)</f>
        <v>0</v>
      </c>
      <c r="AH41">
        <f>COUNTIFS(summary_table_v26_27SIs!$D$2:$D$1703,"="&amp;AH$16,summary_table_v26_27SIs!$B$2:$B$1703,"="&amp;$H41)</f>
        <v>0</v>
      </c>
      <c r="AI41">
        <f>COUNTIFS(summary_table_v26_27SIs!$D$2:$D$1703,"="&amp;AI$16,summary_table_v26_27SIs!$B$2:$B$1703,"="&amp;$H41)</f>
        <v>0</v>
      </c>
    </row>
    <row r="42" spans="2:35" x14ac:dyDescent="0.2">
      <c r="B42" s="2">
        <f>'Priority Indicators (n=23)'!A27</f>
        <v>4.7</v>
      </c>
      <c r="C42">
        <f>COUNTIF(summary_table_v26_27SIs!$D$2:$D$1703,"="&amp;$B42)</f>
        <v>0</v>
      </c>
      <c r="D42">
        <f>COUNTIF(AI$17:AI$43,"&gt;"&amp;0)</f>
        <v>0</v>
      </c>
      <c r="H42" s="9" t="s">
        <v>2275</v>
      </c>
      <c r="I42" t="s">
        <v>2585</v>
      </c>
      <c r="J42">
        <f>COUNTIFS(summary_table_v26_27SIs!$D$2:$D$1703,"="&amp;J$16,summary_table_v26_27SIs!$B$2:$B$1703,"="&amp;$H42)</f>
        <v>24</v>
      </c>
      <c r="K42">
        <f>COUNTIFS(summary_table_v26_27SIs!$D$2:$D$1703,"="&amp;K$16,summary_table_v26_27SIs!$B$2:$B$1703,"="&amp;$H42)</f>
        <v>0</v>
      </c>
      <c r="L42">
        <f>COUNTIFS(summary_table_v26_27SIs!$D$2:$D$1703,"="&amp;L$16,summary_table_v26_27SIs!$B$2:$B$1703,"="&amp;$H42)</f>
        <v>0</v>
      </c>
      <c r="M42">
        <f>COUNTIFS(summary_table_v26_27SIs!$D$2:$D$1703,"="&amp;M$16,summary_table_v26_27SIs!$B$2:$B$1703,"="&amp;$H42)</f>
        <v>0</v>
      </c>
      <c r="N42">
        <f>COUNTIFS(summary_table_v26_27SIs!$D$2:$D$1703,"="&amp;N$16,summary_table_v26_27SIs!$B$2:$B$1703,"="&amp;$H42)</f>
        <v>0</v>
      </c>
      <c r="O42">
        <f>COUNTIFS(summary_table_v26_27SIs!$D$2:$D$1703,"="&amp;O$16,summary_table_v26_27SIs!$B$2:$B$1703,"="&amp;$H42)</f>
        <v>0</v>
      </c>
      <c r="P42">
        <f>COUNTIFS(summary_table_v26_27SIs!$D$2:$D$1703,"="&amp;P$16,summary_table_v26_27SIs!$B$2:$B$1703,"="&amp;$H42)</f>
        <v>0</v>
      </c>
      <c r="Q42">
        <f>COUNTIFS(summary_table_v26_27SIs!$D$2:$D$1703,"="&amp;Q$16,summary_table_v26_27SIs!$B$2:$B$1703,"="&amp;$H42)</f>
        <v>0</v>
      </c>
      <c r="R42">
        <f>COUNTIFS(summary_table_v26_27SIs!$D$2:$D$1703,"="&amp;R$16,summary_table_v26_27SIs!$B$2:$B$1703,"="&amp;$H42)</f>
        <v>0</v>
      </c>
      <c r="S42">
        <f>COUNTIFS(summary_table_v26_27SIs!$D$2:$D$1703,"="&amp;S$16,summary_table_v26_27SIs!$B$2:$B$1703,"="&amp;$H42)</f>
        <v>0</v>
      </c>
      <c r="T42">
        <f>COUNTIFS(summary_table_v26_27SIs!$D$2:$D$1703,"="&amp;T$16,summary_table_v26_27SIs!$B$2:$B$1703,"="&amp;$H42)</f>
        <v>0</v>
      </c>
      <c r="U42">
        <f>COUNTIFS(summary_table_v26_27SIs!$D$2:$D$1703,"="&amp;U$16,summary_table_v26_27SIs!$B$2:$B$1703,"="&amp;$H42)</f>
        <v>0</v>
      </c>
      <c r="V42">
        <f>COUNTIFS(summary_table_v26_27SIs!$D$2:$D$1703,"="&amp;V$16,summary_table_v26_27SIs!$B$2:$B$1703,"="&amp;$H42)</f>
        <v>0</v>
      </c>
      <c r="W42">
        <f>COUNTIFS(summary_table_v26_27SIs!$D$2:$D$1703,"="&amp;W$16,summary_table_v26_27SIs!$B$2:$B$1703,"="&amp;$H42)</f>
        <v>17</v>
      </c>
      <c r="X42">
        <f>COUNTIFS(summary_table_v26_27SIs!$D$2:$D$1703,"="&amp;X$16,summary_table_v26_27SIs!$B$2:$B$1703,"="&amp;$H42)</f>
        <v>1</v>
      </c>
      <c r="Y42">
        <f>COUNTIFS(summary_table_v26_27SIs!$D$2:$D$1703,"="&amp;Y$16,summary_table_v26_27SIs!$B$2:$B$1703,"="&amp;$H42)</f>
        <v>0</v>
      </c>
      <c r="Z42">
        <f>COUNTIFS(summary_table_v26_27SIs!$D$2:$D$1703,"="&amp;Z$16,summary_table_v26_27SIs!$B$2:$B$1703,"="&amp;$H42)</f>
        <v>162</v>
      </c>
      <c r="AA42">
        <f>COUNTIFS(summary_table_v26_27SIs!$D$2:$D$1703,"="&amp;AA$16,summary_table_v26_27SIs!$B$2:$B$1703,"="&amp;$H42)</f>
        <v>0</v>
      </c>
      <c r="AB42">
        <f>COUNTIFS(summary_table_v26_27SIs!$D$2:$D$1703,"="&amp;AB$16,summary_table_v26_27SIs!$B$2:$B$1703,"="&amp;$H42)</f>
        <v>0</v>
      </c>
      <c r="AC42">
        <f>COUNTIFS(summary_table_v26_27SIs!$D$2:$D$1703,"="&amp;AC$16,summary_table_v26_27SIs!$B$2:$B$1703,"="&amp;$H42)</f>
        <v>2</v>
      </c>
      <c r="AD42">
        <f>COUNTIFS(summary_table_v26_27SIs!$D$2:$D$1703,"="&amp;AD$16,summary_table_v26_27SIs!$B$2:$B$1703,"="&amp;$H42)</f>
        <v>0</v>
      </c>
      <c r="AE42">
        <f>COUNTIFS(summary_table_v26_27SIs!$D$2:$D$1703,"="&amp;AE$16,summary_table_v26_27SIs!$B$2:$B$1703,"="&amp;$H42)</f>
        <v>0</v>
      </c>
      <c r="AF42">
        <f>COUNTIFS(summary_table_v26_27SIs!$D$2:$D$1703,"="&amp;AF$16,summary_table_v26_27SIs!$B$2:$B$1703,"="&amp;$H42)</f>
        <v>0</v>
      </c>
      <c r="AG42">
        <f>COUNTIFS(summary_table_v26_27SIs!$D$2:$D$1703,"="&amp;AG$16,summary_table_v26_27SIs!$B$2:$B$1703,"="&amp;$H42)</f>
        <v>0</v>
      </c>
      <c r="AH42">
        <f>COUNTIFS(summary_table_v26_27SIs!$D$2:$D$1703,"="&amp;AH$16,summary_table_v26_27SIs!$B$2:$B$1703,"="&amp;$H42)</f>
        <v>0</v>
      </c>
      <c r="AI42">
        <f>COUNTIFS(summary_table_v26_27SIs!$D$2:$D$1703,"="&amp;AI$16,summary_table_v26_27SIs!$B$2:$B$1703,"="&amp;$H42)</f>
        <v>0</v>
      </c>
    </row>
    <row r="43" spans="2:35" x14ac:dyDescent="0.2">
      <c r="B43" s="40" t="s">
        <v>3493</v>
      </c>
      <c r="C43" s="41">
        <f>SUM(C17:C42)</f>
        <v>1702</v>
      </c>
      <c r="D43" s="41"/>
      <c r="H43" s="9" t="s">
        <v>2503</v>
      </c>
      <c r="I43" t="s">
        <v>2586</v>
      </c>
      <c r="J43">
        <f>COUNTIFS(summary_table_v26_27SIs!$D$2:$D$1703,"="&amp;J$16,summary_table_v26_27SIs!$B$2:$B$1703,"="&amp;$H43)</f>
        <v>2</v>
      </c>
      <c r="K43">
        <f>COUNTIFS(summary_table_v26_27SIs!$D$2:$D$1703,"="&amp;K$16,summary_table_v26_27SIs!$B$2:$B$1703,"="&amp;$H43)</f>
        <v>0</v>
      </c>
      <c r="L43">
        <f>COUNTIFS(summary_table_v26_27SIs!$D$2:$D$1703,"="&amp;L$16,summary_table_v26_27SIs!$B$2:$B$1703,"="&amp;$H43)</f>
        <v>0</v>
      </c>
      <c r="M43">
        <f>COUNTIFS(summary_table_v26_27SIs!$D$2:$D$1703,"="&amp;M$16,summary_table_v26_27SIs!$B$2:$B$1703,"="&amp;$H43)</f>
        <v>0</v>
      </c>
      <c r="N43">
        <f>COUNTIFS(summary_table_v26_27SIs!$D$2:$D$1703,"="&amp;N$16,summary_table_v26_27SIs!$B$2:$B$1703,"="&amp;$H43)</f>
        <v>0</v>
      </c>
      <c r="O43">
        <f>COUNTIFS(summary_table_v26_27SIs!$D$2:$D$1703,"="&amp;O$16,summary_table_v26_27SIs!$B$2:$B$1703,"="&amp;$H43)</f>
        <v>0</v>
      </c>
      <c r="P43">
        <f>COUNTIFS(summary_table_v26_27SIs!$D$2:$D$1703,"="&amp;P$16,summary_table_v26_27SIs!$B$2:$B$1703,"="&amp;$H43)</f>
        <v>0</v>
      </c>
      <c r="Q43">
        <f>COUNTIFS(summary_table_v26_27SIs!$D$2:$D$1703,"="&amp;Q$16,summary_table_v26_27SIs!$B$2:$B$1703,"="&amp;$H43)</f>
        <v>0</v>
      </c>
      <c r="R43">
        <f>COUNTIFS(summary_table_v26_27SIs!$D$2:$D$1703,"="&amp;R$16,summary_table_v26_27SIs!$B$2:$B$1703,"="&amp;$H43)</f>
        <v>0</v>
      </c>
      <c r="S43">
        <f>COUNTIFS(summary_table_v26_27SIs!$D$2:$D$1703,"="&amp;S$16,summary_table_v26_27SIs!$B$2:$B$1703,"="&amp;$H43)</f>
        <v>0</v>
      </c>
      <c r="T43">
        <f>COUNTIFS(summary_table_v26_27SIs!$D$2:$D$1703,"="&amp;T$16,summary_table_v26_27SIs!$B$2:$B$1703,"="&amp;$H43)</f>
        <v>0</v>
      </c>
      <c r="U43">
        <f>COUNTIFS(summary_table_v26_27SIs!$D$2:$D$1703,"="&amp;U$16,summary_table_v26_27SIs!$B$2:$B$1703,"="&amp;$H43)</f>
        <v>0</v>
      </c>
      <c r="V43">
        <f>COUNTIFS(summary_table_v26_27SIs!$D$2:$D$1703,"="&amp;V$16,summary_table_v26_27SIs!$B$2:$B$1703,"="&amp;$H43)</f>
        <v>0</v>
      </c>
      <c r="W43">
        <f>COUNTIFS(summary_table_v26_27SIs!$D$2:$D$1703,"="&amp;W$16,summary_table_v26_27SIs!$B$2:$B$1703,"="&amp;$H43)</f>
        <v>0</v>
      </c>
      <c r="X43">
        <f>COUNTIFS(summary_table_v26_27SIs!$D$2:$D$1703,"="&amp;X$16,summary_table_v26_27SIs!$B$2:$B$1703,"="&amp;$H43)</f>
        <v>1</v>
      </c>
      <c r="Y43">
        <f>COUNTIFS(summary_table_v26_27SIs!$D$2:$D$1703,"="&amp;Y$16,summary_table_v26_27SIs!$B$2:$B$1703,"="&amp;$H43)</f>
        <v>0</v>
      </c>
      <c r="Z43">
        <f>COUNTIFS(summary_table_v26_27SIs!$D$2:$D$1703,"="&amp;Z$16,summary_table_v26_27SIs!$B$2:$B$1703,"="&amp;$H43)</f>
        <v>18</v>
      </c>
      <c r="AA43">
        <f>COUNTIFS(summary_table_v26_27SIs!$D$2:$D$1703,"="&amp;AA$16,summary_table_v26_27SIs!$B$2:$B$1703,"="&amp;$H43)</f>
        <v>0</v>
      </c>
      <c r="AB43">
        <f>COUNTIFS(summary_table_v26_27SIs!$D$2:$D$1703,"="&amp;AB$16,summary_table_v26_27SIs!$B$2:$B$1703,"="&amp;$H43)</f>
        <v>0</v>
      </c>
      <c r="AC43">
        <f>COUNTIFS(summary_table_v26_27SIs!$D$2:$D$1703,"="&amp;AC$16,summary_table_v26_27SIs!$B$2:$B$1703,"="&amp;$H43)</f>
        <v>4</v>
      </c>
      <c r="AD43">
        <f>COUNTIFS(summary_table_v26_27SIs!$D$2:$D$1703,"="&amp;AD$16,summary_table_v26_27SIs!$B$2:$B$1703,"="&amp;$H43)</f>
        <v>0</v>
      </c>
      <c r="AE43">
        <f>COUNTIFS(summary_table_v26_27SIs!$D$2:$D$1703,"="&amp;AE$16,summary_table_v26_27SIs!$B$2:$B$1703,"="&amp;$H43)</f>
        <v>0</v>
      </c>
      <c r="AF43">
        <f>COUNTIFS(summary_table_v26_27SIs!$D$2:$D$1703,"="&amp;AF$16,summary_table_v26_27SIs!$B$2:$B$1703,"="&amp;$H43)</f>
        <v>0</v>
      </c>
      <c r="AG43">
        <f>COUNTIFS(summary_table_v26_27SIs!$D$2:$D$1703,"="&amp;AG$16,summary_table_v26_27SIs!$B$2:$B$1703,"="&amp;$H43)</f>
        <v>0</v>
      </c>
      <c r="AH43">
        <f>COUNTIFS(summary_table_v26_27SIs!$D$2:$D$1703,"="&amp;AH$16,summary_table_v26_27SIs!$B$2:$B$1703,"="&amp;$H43)</f>
        <v>0</v>
      </c>
      <c r="AI43">
        <f>COUNTIFS(summary_table_v26_27SIs!$D$2:$D$1703,"="&amp;AI$16,summary_table_v26_27SIs!$B$2:$B$1703,"="&amp;$H43)</f>
        <v>0</v>
      </c>
    </row>
    <row r="45" spans="2:35" x14ac:dyDescent="0.2">
      <c r="H45" s="45" t="s">
        <v>3493</v>
      </c>
      <c r="I45" s="43"/>
      <c r="J45" s="43">
        <f>SUM(J17:J43)</f>
        <v>356</v>
      </c>
      <c r="K45" s="43">
        <f t="shared" ref="K45:AI45" si="0">SUM(K17:K43)</f>
        <v>0</v>
      </c>
      <c r="L45" s="43">
        <f t="shared" si="0"/>
        <v>4</v>
      </c>
      <c r="M45" s="43">
        <f t="shared" si="0"/>
        <v>32</v>
      </c>
      <c r="N45" s="43">
        <f t="shared" si="0"/>
        <v>9</v>
      </c>
      <c r="O45" s="43">
        <f t="shared" si="0"/>
        <v>26</v>
      </c>
      <c r="P45" s="43">
        <f t="shared" si="0"/>
        <v>86</v>
      </c>
      <c r="Q45" s="43">
        <f t="shared" si="0"/>
        <v>0</v>
      </c>
      <c r="R45" s="43">
        <f t="shared" si="0"/>
        <v>3</v>
      </c>
      <c r="S45" s="43">
        <f t="shared" si="0"/>
        <v>0</v>
      </c>
      <c r="T45" s="43">
        <f t="shared" si="0"/>
        <v>31</v>
      </c>
      <c r="U45" s="43">
        <f t="shared" si="0"/>
        <v>3</v>
      </c>
      <c r="V45" s="43">
        <f t="shared" si="0"/>
        <v>0</v>
      </c>
      <c r="W45" s="43">
        <f t="shared" si="0"/>
        <v>98</v>
      </c>
      <c r="X45" s="43">
        <f t="shared" si="0"/>
        <v>26</v>
      </c>
      <c r="Y45" s="43">
        <f t="shared" si="0"/>
        <v>0</v>
      </c>
      <c r="Z45" s="43">
        <f t="shared" si="0"/>
        <v>807</v>
      </c>
      <c r="AA45" s="43">
        <f t="shared" si="0"/>
        <v>0</v>
      </c>
      <c r="AB45" s="43">
        <f t="shared" si="0"/>
        <v>0</v>
      </c>
      <c r="AC45" s="43">
        <f t="shared" si="0"/>
        <v>152</v>
      </c>
      <c r="AD45" s="43">
        <f t="shared" si="0"/>
        <v>16</v>
      </c>
      <c r="AE45" s="43">
        <f t="shared" si="0"/>
        <v>11</v>
      </c>
      <c r="AF45" s="43">
        <f t="shared" si="0"/>
        <v>2</v>
      </c>
      <c r="AG45" s="43">
        <f t="shared" si="0"/>
        <v>37</v>
      </c>
      <c r="AH45" s="43">
        <f t="shared" si="0"/>
        <v>0</v>
      </c>
      <c r="AI45" s="43">
        <f t="shared" si="0"/>
        <v>0</v>
      </c>
    </row>
  </sheetData>
  <sortState xmlns:xlrd2="http://schemas.microsoft.com/office/spreadsheetml/2017/richdata2" ref="H17:I43">
    <sortCondition ref="H17:H43"/>
  </sortState>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DF7A-54F7-BC4F-8176-E55C0C0190DF}">
  <dimension ref="B1:AP131"/>
  <sheetViews>
    <sheetView workbookViewId="0">
      <pane xSplit="35" ySplit="15" topLeftCell="AJ16" activePane="bottomRight" state="frozen"/>
      <selection pane="topRight" activeCell="AJ1" sqref="AJ1"/>
      <selection pane="bottomLeft" activeCell="A16" sqref="A16"/>
      <selection pane="bottomRight" activeCell="AD15" sqref="AD15"/>
    </sheetView>
  </sheetViews>
  <sheetFormatPr baseColWidth="10" defaultColWidth="11" defaultRowHeight="16" x14ac:dyDescent="0.2"/>
  <cols>
    <col min="2" max="2" width="16.83203125" bestFit="1" customWidth="1"/>
    <col min="4" max="4" width="13.33203125" bestFit="1" customWidth="1"/>
    <col min="5" max="5" width="12.83203125" bestFit="1" customWidth="1"/>
    <col min="6" max="7" width="12.33203125" customWidth="1"/>
    <col min="8" max="8" width="26.83203125" style="9" bestFit="1" customWidth="1"/>
    <col min="9" max="35" width="5.5" customWidth="1"/>
    <col min="36" max="38" width="11" style="191"/>
    <col min="39" max="39" width="12.6640625" style="191" customWidth="1"/>
  </cols>
  <sheetData>
    <row r="1" spans="2:42" x14ac:dyDescent="0.2">
      <c r="B1" s="156" t="s">
        <v>3907</v>
      </c>
      <c r="C1" s="99"/>
      <c r="D1" s="99"/>
      <c r="E1" s="99"/>
      <c r="F1" s="99"/>
      <c r="G1" s="99"/>
      <c r="H1" s="36"/>
    </row>
    <row r="2" spans="2:42" hidden="1" x14ac:dyDescent="0.2">
      <c r="B2" s="35" t="s">
        <v>3494</v>
      </c>
      <c r="C2" s="35" t="s">
        <v>3477</v>
      </c>
      <c r="D2" s="35" t="s">
        <v>3478</v>
      </c>
      <c r="E2" s="35" t="s">
        <v>3479</v>
      </c>
      <c r="F2" s="36" t="s">
        <v>3480</v>
      </c>
      <c r="G2" s="36"/>
      <c r="J2" s="35"/>
      <c r="K2" s="2"/>
      <c r="L2" s="2"/>
    </row>
    <row r="3" spans="2:42" hidden="1" x14ac:dyDescent="0.2">
      <c r="B3" s="37" t="s">
        <v>3481</v>
      </c>
      <c r="C3">
        <f>COUNTIF(summary_table_v26_23SIs!CI$2:CI$1628,"="&amp;1)</f>
        <v>23</v>
      </c>
      <c r="D3">
        <f>SUMPRODUCT(summary_table_v26_23SIs!CI$2:CI$1628,summary_table_v26_23SIs!CG$2:CG$1628)</f>
        <v>23</v>
      </c>
      <c r="E3">
        <f>SUMPRODUCT(summary_table_v26_23SIs!CI$2:CI$1628,summary_table_v26_23SIs!CH$2:CH$1628)</f>
        <v>23</v>
      </c>
      <c r="F3" t="s">
        <v>3482</v>
      </c>
    </row>
    <row r="4" spans="2:42" hidden="1" x14ac:dyDescent="0.2">
      <c r="B4" s="37" t="s">
        <v>3481</v>
      </c>
      <c r="C4">
        <f>COUNTIF(summary_table_v26_23SIs!CJ$2:CJ$1628,"="&amp;1)</f>
        <v>84</v>
      </c>
      <c r="D4">
        <f>SUMPRODUCT(summary_table_v26_23SIs!CJ$2:CJ$1628,summary_table_v26_23SIs!CG$2:CG$1628)</f>
        <v>77</v>
      </c>
      <c r="E4">
        <f>SUMPRODUCT(summary_table_v26_23SIs!CJ$2:CJ$1628,summary_table_v26_23SIs!CH$2:CH$1628)</f>
        <v>83</v>
      </c>
      <c r="F4" t="s">
        <v>3483</v>
      </c>
    </row>
    <row r="5" spans="2:42" hidden="1" x14ac:dyDescent="0.2">
      <c r="B5" s="37" t="s">
        <v>3484</v>
      </c>
      <c r="C5">
        <f>COUNTIF(summary_table_v26_23SIs!CK$2:CK$1628,"="&amp;1)</f>
        <v>86</v>
      </c>
      <c r="D5">
        <f>SUMPRODUCT(summary_table_v26_23SIs!CK$2:CK$1628,summary_table_v26_23SIs!CG$2:CG$1628)</f>
        <v>73</v>
      </c>
      <c r="E5">
        <f>SUMPRODUCT(summary_table_v26_23SIs!CK$2:CK$1628,summary_table_v26_23SIs!CH$2:CH$1628)</f>
        <v>82</v>
      </c>
      <c r="F5" t="s">
        <v>3482</v>
      </c>
    </row>
    <row r="6" spans="2:42" hidden="1" x14ac:dyDescent="0.2">
      <c r="B6" s="37" t="s">
        <v>3484</v>
      </c>
      <c r="C6">
        <f>COUNTIF(summary_table_v26_23SIs!CL$2:CLK$1628,"="&amp;1)</f>
        <v>304</v>
      </c>
      <c r="D6">
        <f>SUMPRODUCT(summary_table_v26_23SIs!CL$2:CL$1628,summary_table_v26_23SIs!CG$2:CG$1628)</f>
        <v>248</v>
      </c>
      <c r="E6">
        <f>SUMPRODUCT(summary_table_v26_23SIs!CL$2:CL$1628,summary_table_v26_23SIs!CH$2:CH$1628)</f>
        <v>280</v>
      </c>
      <c r="F6" t="s">
        <v>3483</v>
      </c>
    </row>
    <row r="7" spans="2:42" hidden="1" x14ac:dyDescent="0.2">
      <c r="B7" s="40" t="s">
        <v>3493</v>
      </c>
      <c r="C7" s="41">
        <f>SUM(C3:C6)</f>
        <v>497</v>
      </c>
      <c r="D7" s="41">
        <f>SUM(D3:D6)</f>
        <v>421</v>
      </c>
      <c r="E7" s="41">
        <f>SUM(E3:E6)</f>
        <v>468</v>
      </c>
    </row>
    <row r="8" spans="2:42" hidden="1" x14ac:dyDescent="0.2">
      <c r="B8" s="37"/>
    </row>
    <row r="9" spans="2:42" hidden="1" x14ac:dyDescent="0.2">
      <c r="B9" s="35" t="s">
        <v>3476</v>
      </c>
      <c r="C9" s="35" t="s">
        <v>3491</v>
      </c>
      <c r="D9" s="35" t="s">
        <v>3492</v>
      </c>
      <c r="H9" s="36"/>
    </row>
    <row r="10" spans="2:42" hidden="1" x14ac:dyDescent="0.2">
      <c r="B10" s="37" t="s">
        <v>3485</v>
      </c>
      <c r="C10" s="38">
        <f>SUMIFS(summary_table_v26_23SIs!I$2:I$1628,summary_table_v26_23SIs!$CI2:$CI$1628,"="&amp;1,summary_table_v26_23SIs!CG$2:CG$1628,"="&amp;1)/D3</f>
        <v>0.27126495652173915</v>
      </c>
      <c r="D10" s="39">
        <f>SUMIFS(summary_table_v26_23SIs!K$2:K$1628,summary_table_v26_23SIs!$CI2:$CI$1628,"="&amp;1,summary_table_v26_23SIs!CH$2:CH$1628,"="&amp;1)/E3</f>
        <v>27.126202757652173</v>
      </c>
    </row>
    <row r="11" spans="2:42" hidden="1" x14ac:dyDescent="0.2">
      <c r="B11" s="37" t="s">
        <v>3486</v>
      </c>
      <c r="C11" s="38">
        <f>SUMIFS(summary_table_v26_23SIs!I$2:I$1628,summary_table_v26_23SIs!$CJ$2:$CJ$1628,"="&amp;1,summary_table_v26_23SIs!CG$2:CG$1628,"="&amp;1)/D4</f>
        <v>0.31222818441558442</v>
      </c>
      <c r="D11" s="39">
        <f>SUMIFS(summary_table_v26_23SIs!K$2:K$1628,summary_table_v26_23SIs!$CJ$2:$CJ$1628,"="&amp;1,summary_table_v26_23SIs!CH$2:CH$1628,"="&amp;1)/E4</f>
        <v>24.852164098550595</v>
      </c>
      <c r="H11" s="9">
        <v>3</v>
      </c>
    </row>
    <row r="12" spans="2:42" hidden="1" x14ac:dyDescent="0.2">
      <c r="B12" s="37" t="s">
        <v>3487</v>
      </c>
      <c r="C12" s="38">
        <f>SUMIFS(summary_table_v26_23SIs!I$2:I$1628,summary_table_v26_23SIs!$CK$2:$CK$1628,"="&amp;1,summary_table_v26_23SIs!CG$2:CG$1628,"="&amp;1)/D5</f>
        <v>0.32122780821917812</v>
      </c>
      <c r="D12" s="39">
        <f>SUMIFS(summary_table_v26_23SIs!K$2:K$1628,summary_table_v26_23SIs!$CK$2:$CK$1628,"="&amp;1,summary_table_v26_23SIs!CH$2:CH$1628,"="&amp;1)/E5</f>
        <v>129.24686704170728</v>
      </c>
    </row>
    <row r="13" spans="2:42" hidden="1" x14ac:dyDescent="0.2">
      <c r="B13" s="37" t="s">
        <v>3488</v>
      </c>
      <c r="C13" s="38">
        <f>SUMIFS(summary_table_v26_23SIs!I$2:I$1628,summary_table_v26_23SIs!$CL$2:$CL$1628,"="&amp;1,summary_table_v26_23SIs!CG$2:CG$1628,"="&amp;1)/D6</f>
        <v>0.261057345887097</v>
      </c>
      <c r="D13" s="39">
        <f>SUMIFS(summary_table_v26_23SIs!K$2:K$1628,summary_table_v26_23SIs!$CL$2:$CL$1628,"="&amp;1,summary_table_v26_23SIs!CH$2:CH$1628,"="&amp;1)/E6</f>
        <v>162824.31040443937</v>
      </c>
    </row>
    <row r="14" spans="2:42" x14ac:dyDescent="0.2">
      <c r="AJ14" s="192" t="s">
        <v>3954</v>
      </c>
    </row>
    <row r="15" spans="2:42" x14ac:dyDescent="0.2">
      <c r="AJ15" s="192" t="s">
        <v>3983</v>
      </c>
      <c r="AK15" s="192" t="s">
        <v>3984</v>
      </c>
      <c r="AL15" s="192" t="s">
        <v>3951</v>
      </c>
      <c r="AM15" s="192" t="s">
        <v>3952</v>
      </c>
      <c r="AN15" s="192" t="s">
        <v>3963</v>
      </c>
      <c r="AP15" s="192" t="s">
        <v>4051</v>
      </c>
    </row>
    <row r="16" spans="2:42" x14ac:dyDescent="0.2">
      <c r="B16" s="35" t="s">
        <v>3892</v>
      </c>
      <c r="C16" s="35" t="s">
        <v>3489</v>
      </c>
      <c r="D16" s="36" t="s">
        <v>3490</v>
      </c>
      <c r="E16" s="35"/>
      <c r="F16" s="36"/>
      <c r="G16" s="36"/>
      <c r="H16" s="36" t="s">
        <v>3495</v>
      </c>
      <c r="J16" s="35">
        <v>1.1000000000000001</v>
      </c>
      <c r="K16" s="35">
        <v>1.2</v>
      </c>
      <c r="L16" s="35">
        <v>2.1</v>
      </c>
      <c r="M16" s="35">
        <v>2.2000000000000002</v>
      </c>
      <c r="N16" s="2">
        <v>2.2999999999999998</v>
      </c>
      <c r="O16" s="2">
        <v>2.4</v>
      </c>
      <c r="P16" s="2">
        <v>2.5</v>
      </c>
      <c r="Q16" s="2">
        <v>2.6</v>
      </c>
      <c r="R16" s="2">
        <v>2.7</v>
      </c>
      <c r="S16" s="2">
        <v>2.8</v>
      </c>
      <c r="T16" s="2">
        <v>2.9</v>
      </c>
      <c r="U16" s="42">
        <v>2.95</v>
      </c>
      <c r="V16" s="2">
        <v>3.1</v>
      </c>
      <c r="W16" s="2">
        <v>3.2</v>
      </c>
      <c r="X16" s="2">
        <v>3.3</v>
      </c>
      <c r="Y16" s="2">
        <v>3.4</v>
      </c>
      <c r="Z16" s="2">
        <v>3.5</v>
      </c>
      <c r="AA16" s="2">
        <v>3.6</v>
      </c>
      <c r="AB16" s="2">
        <v>3.7</v>
      </c>
      <c r="AC16" s="2">
        <v>4.0999999999999996</v>
      </c>
      <c r="AD16" s="2">
        <v>4.2</v>
      </c>
      <c r="AE16" s="2">
        <v>4.3</v>
      </c>
      <c r="AF16" s="2">
        <v>4.4000000000000004</v>
      </c>
      <c r="AG16" s="2">
        <v>4.5</v>
      </c>
      <c r="AH16" s="2">
        <v>4.5999999999999996</v>
      </c>
      <c r="AI16" s="2">
        <v>4.7</v>
      </c>
      <c r="AJ16" s="192" t="s">
        <v>3957</v>
      </c>
      <c r="AK16" s="192" t="s">
        <v>3958</v>
      </c>
      <c r="AL16" s="192" t="s">
        <v>3959</v>
      </c>
      <c r="AM16" s="192" t="s">
        <v>3960</v>
      </c>
      <c r="AN16" s="192" t="s">
        <v>3961</v>
      </c>
    </row>
    <row r="17" spans="2:41" x14ac:dyDescent="0.2">
      <c r="B17" s="2">
        <f>'Priority Indicators (n=23)'!A2</f>
        <v>1.1000000000000001</v>
      </c>
      <c r="C17">
        <f>COUNTIF(summary_table_v26_23SIs!$D$2:$D$1628,"="&amp;$B17)</f>
        <v>315</v>
      </c>
      <c r="D17">
        <f>COUNTIF(J$17:J$43,"&gt;"&amp;0)</f>
        <v>23</v>
      </c>
      <c r="H17" s="9" t="s">
        <v>88</v>
      </c>
      <c r="I17" t="s">
        <v>2537</v>
      </c>
      <c r="J17">
        <f>COUNTIFS(summary_table_v26_23SIs!$D$2:$D$1628,"="&amp;J$16,summary_table_v26_23SIs!$B$2:$B$1628,"="&amp;$H17)</f>
        <v>15</v>
      </c>
      <c r="K17">
        <f>COUNTIFS(summary_table_v26_23SIs!$D$2:$D$1628,"="&amp;K$16,summary_table_v26_23SIs!$B$2:$B$1628,"="&amp;$H17)</f>
        <v>0</v>
      </c>
      <c r="L17">
        <f>COUNTIFS(summary_table_v26_23SIs!$D$2:$D$1628,"="&amp;L$16,summary_table_v26_23SIs!$B$2:$B$1628,"="&amp;$H17)</f>
        <v>0</v>
      </c>
      <c r="M17">
        <f>COUNTIFS(summary_table_v26_23SIs!$D$2:$D$1628,"="&amp;M$16,summary_table_v26_23SIs!$B$2:$B$1628,"="&amp;$H17)</f>
        <v>0</v>
      </c>
      <c r="N17">
        <f>COUNTIFS(summary_table_v26_23SIs!$D$2:$D$1628,"="&amp;N$16,summary_table_v26_23SIs!$B$2:$B$1628,"="&amp;$H17)</f>
        <v>0</v>
      </c>
      <c r="O17">
        <f>COUNTIFS(summary_table_v26_23SIs!$D$2:$D$1628,"="&amp;O$16,summary_table_v26_23SIs!$B$2:$B$1628,"="&amp;$H17)</f>
        <v>0</v>
      </c>
      <c r="P17">
        <f>COUNTIFS(summary_table_v26_23SIs!$D$2:$D$1628,"="&amp;P$16,summary_table_v26_23SIs!$B$2:$B$1628,"="&amp;$H17)</f>
        <v>0</v>
      </c>
      <c r="Q17">
        <f>COUNTIFS(summary_table_v26_23SIs!$D$2:$D$1628,"="&amp;Q$16,summary_table_v26_23SIs!$B$2:$B$1628,"="&amp;$H17)</f>
        <v>0</v>
      </c>
      <c r="R17">
        <f>COUNTIFS(summary_table_v26_23SIs!$D$2:$D$1628,"="&amp;R$16,summary_table_v26_23SIs!$B$2:$B$1628,"="&amp;$H17)</f>
        <v>0</v>
      </c>
      <c r="S17">
        <f>COUNTIFS(summary_table_v26_23SIs!$D$2:$D$1628,"="&amp;S$16,summary_table_v26_23SIs!$B$2:$B$1628,"="&amp;$H17)</f>
        <v>0</v>
      </c>
      <c r="T17">
        <f>COUNTIFS(summary_table_v26_23SIs!$D$2:$D$1628,"="&amp;T$16,summary_table_v26_23SIs!$B$2:$B$1628,"="&amp;$H17)</f>
        <v>1</v>
      </c>
      <c r="U17">
        <f>COUNTIFS(summary_table_v26_23SIs!$D$2:$D$1628,"="&amp;U$16,summary_table_v26_23SIs!$B$2:$B$1628,"="&amp;$H17)</f>
        <v>0</v>
      </c>
      <c r="V17">
        <f>COUNTIFS(summary_table_v26_23SIs!$D$2:$D$1628,"="&amp;V$16,summary_table_v26_23SIs!$B$2:$B$1628,"="&amp;$H17)</f>
        <v>0</v>
      </c>
      <c r="W17">
        <f>COUNTIFS(summary_table_v26_23SIs!$D$2:$D$1628,"="&amp;W$16,summary_table_v26_23SIs!$B$2:$B$1628,"="&amp;$H17)</f>
        <v>3</v>
      </c>
      <c r="X17">
        <f>COUNTIFS(summary_table_v26_23SIs!$D$2:$D$1628,"="&amp;X$16,summary_table_v26_23SIs!$B$2:$B$1628,"="&amp;$H17)</f>
        <v>1</v>
      </c>
      <c r="Y17">
        <f>COUNTIFS(summary_table_v26_23SIs!$D$2:$D$1628,"="&amp;Y$16,summary_table_v26_23SIs!$B$2:$B$1628,"="&amp;$H17)</f>
        <v>0</v>
      </c>
      <c r="Z17">
        <f>COUNTIFS(summary_table_v26_23SIs!$D$2:$D$1628,"="&amp;Z$16,summary_table_v26_23SIs!$B$2:$B$1628,"="&amp;$H17)</f>
        <v>0</v>
      </c>
      <c r="AA17">
        <f>COUNTIFS(summary_table_v26_23SIs!$D$2:$D$1628,"="&amp;AA$16,summary_table_v26_23SIs!$B$2:$B$1628,"="&amp;$H17)</f>
        <v>0</v>
      </c>
      <c r="AB17">
        <f>COUNTIFS(summary_table_v26_23SIs!$D$2:$D$1628,"="&amp;AB$16,summary_table_v26_23SIs!$B$2:$B$1628,"="&amp;$H17)</f>
        <v>0</v>
      </c>
      <c r="AC17">
        <f>COUNTIFS(summary_table_v26_23SIs!$D$2:$D$1628,"="&amp;AC$16,summary_table_v26_23SIs!$B$2:$B$1628,"="&amp;$H17)</f>
        <v>6</v>
      </c>
      <c r="AD17">
        <f>COUNTIFS(summary_table_v26_23SIs!$D$2:$D$1628,"="&amp;AD$16,summary_table_v26_23SIs!$B$2:$B$1628,"="&amp;$H17)</f>
        <v>0</v>
      </c>
      <c r="AE17">
        <f>COUNTIFS(summary_table_v26_23SIs!$D$2:$D$1628,"="&amp;AE$16,summary_table_v26_23SIs!$B$2:$B$1628,"="&amp;$H17)</f>
        <v>0</v>
      </c>
      <c r="AF17">
        <f>COUNTIFS(summary_table_v26_23SIs!$D$2:$D$1628,"="&amp;AF$16,summary_table_v26_23SIs!$B$2:$B$1628,"="&amp;$H17)</f>
        <v>0</v>
      </c>
      <c r="AG17">
        <f>COUNTIFS(summary_table_v26_23SIs!$D$2:$D$1628,"="&amp;AG$16,summary_table_v26_23SIs!$B$2:$B$1628,"="&amp;$H17)</f>
        <v>0</v>
      </c>
      <c r="AH17">
        <f>COUNTIFS(summary_table_v26_23SIs!$D$2:$D$1628,"="&amp;AH$16,summary_table_v26_23SIs!$B$2:$B$1628,"="&amp;$H17)</f>
        <v>0</v>
      </c>
      <c r="AI17">
        <f>COUNTIFS(summary_table_v26_23SIs!$D$2:$D$1628,"="&amp;AI$16,summary_table_v26_23SIs!$B$2:$B$1628,"="&amp;$H17)</f>
        <v>0</v>
      </c>
      <c r="AJ17" s="191" t="s">
        <v>3948</v>
      </c>
      <c r="AK17" s="191" t="s">
        <v>3947</v>
      </c>
      <c r="AN17" s="191" t="s">
        <v>3963</v>
      </c>
    </row>
    <row r="18" spans="2:41" x14ac:dyDescent="0.2">
      <c r="B18" s="2">
        <f>'Priority Indicators (n=23)'!A3</f>
        <v>1.2</v>
      </c>
      <c r="C18">
        <f>COUNTIF(summary_table_v26_23SIs!$D$2:$D$1628,"="&amp;$B18)</f>
        <v>0</v>
      </c>
      <c r="D18">
        <f>COUNTIF(K$17:K$43,"&gt;"&amp;0)</f>
        <v>0</v>
      </c>
      <c r="H18" s="9" t="s">
        <v>270</v>
      </c>
      <c r="I18" t="s">
        <v>2547</v>
      </c>
      <c r="J18">
        <f>COUNTIFS(summary_table_v26_23SIs!$D$2:$D$1628,"="&amp;J$16,summary_table_v26_23SIs!$B$2:$B$1628,"="&amp;$H18)</f>
        <v>7</v>
      </c>
      <c r="K18">
        <f>COUNTIFS(summary_table_v26_23SIs!$D$2:$D$1628,"="&amp;K$16,summary_table_v26_23SIs!$B$2:$B$1628,"="&amp;$H18)</f>
        <v>0</v>
      </c>
      <c r="L18">
        <f>COUNTIFS(summary_table_v26_23SIs!$D$2:$D$1628,"="&amp;L$16,summary_table_v26_23SIs!$B$2:$B$1628,"="&amp;$H18)</f>
        <v>0</v>
      </c>
      <c r="M18">
        <f>COUNTIFS(summary_table_v26_23SIs!$D$2:$D$1628,"="&amp;M$16,summary_table_v26_23SIs!$B$2:$B$1628,"="&amp;$H18)</f>
        <v>0</v>
      </c>
      <c r="N18">
        <f>COUNTIFS(summary_table_v26_23SIs!$D$2:$D$1628,"="&amp;N$16,summary_table_v26_23SIs!$B$2:$B$1628,"="&amp;$H18)</f>
        <v>0</v>
      </c>
      <c r="O18">
        <f>COUNTIFS(summary_table_v26_23SIs!$D$2:$D$1628,"="&amp;O$16,summary_table_v26_23SIs!$B$2:$B$1628,"="&amp;$H18)</f>
        <v>0</v>
      </c>
      <c r="P18">
        <f>COUNTIFS(summary_table_v26_23SIs!$D$2:$D$1628,"="&amp;P$16,summary_table_v26_23SIs!$B$2:$B$1628,"="&amp;$H18)</f>
        <v>0</v>
      </c>
      <c r="Q18">
        <f>COUNTIFS(summary_table_v26_23SIs!$D$2:$D$1628,"="&amp;Q$16,summary_table_v26_23SIs!$B$2:$B$1628,"="&amp;$H18)</f>
        <v>0</v>
      </c>
      <c r="R18">
        <f>COUNTIFS(summary_table_v26_23SIs!$D$2:$D$1628,"="&amp;R$16,summary_table_v26_23SIs!$B$2:$B$1628,"="&amp;$H18)</f>
        <v>0</v>
      </c>
      <c r="S18">
        <f>COUNTIFS(summary_table_v26_23SIs!$D$2:$D$1628,"="&amp;S$16,summary_table_v26_23SIs!$B$2:$B$1628,"="&amp;$H18)</f>
        <v>0</v>
      </c>
      <c r="T18">
        <f>COUNTIFS(summary_table_v26_23SIs!$D$2:$D$1628,"="&amp;T$16,summary_table_v26_23SIs!$B$2:$B$1628,"="&amp;$H18)</f>
        <v>0</v>
      </c>
      <c r="U18">
        <f>COUNTIFS(summary_table_v26_23SIs!$D$2:$D$1628,"="&amp;U$16,summary_table_v26_23SIs!$B$2:$B$1628,"="&amp;$H18)</f>
        <v>0</v>
      </c>
      <c r="V18">
        <f>COUNTIFS(summary_table_v26_23SIs!$D$2:$D$1628,"="&amp;V$16,summary_table_v26_23SIs!$B$2:$B$1628,"="&amp;$H18)</f>
        <v>0</v>
      </c>
      <c r="W18">
        <f>COUNTIFS(summary_table_v26_23SIs!$D$2:$D$1628,"="&amp;W$16,summary_table_v26_23SIs!$B$2:$B$1628,"="&amp;$H18)</f>
        <v>0</v>
      </c>
      <c r="X18">
        <f>COUNTIFS(summary_table_v26_23SIs!$D$2:$D$1628,"="&amp;X$16,summary_table_v26_23SIs!$B$2:$B$1628,"="&amp;$H18)</f>
        <v>1</v>
      </c>
      <c r="Y18">
        <f>COUNTIFS(summary_table_v26_23SIs!$D$2:$D$1628,"="&amp;Y$16,summary_table_v26_23SIs!$B$2:$B$1628,"="&amp;$H18)</f>
        <v>0</v>
      </c>
      <c r="Z18">
        <f>COUNTIFS(summary_table_v26_23SIs!$D$2:$D$1628,"="&amp;Z$16,summary_table_v26_23SIs!$B$2:$B$1628,"="&amp;$H18)</f>
        <v>0</v>
      </c>
      <c r="AA18">
        <f>COUNTIFS(summary_table_v26_23SIs!$D$2:$D$1628,"="&amp;AA$16,summary_table_v26_23SIs!$B$2:$B$1628,"="&amp;$H18)</f>
        <v>0</v>
      </c>
      <c r="AB18">
        <f>COUNTIFS(summary_table_v26_23SIs!$D$2:$D$1628,"="&amp;AB$16,summary_table_v26_23SIs!$B$2:$B$1628,"="&amp;$H18)</f>
        <v>0</v>
      </c>
      <c r="AC18">
        <f>COUNTIFS(summary_table_v26_23SIs!$D$2:$D$1628,"="&amp;AC$16,summary_table_v26_23SIs!$B$2:$B$1628,"="&amp;$H18)</f>
        <v>4</v>
      </c>
      <c r="AD18">
        <f>COUNTIFS(summary_table_v26_23SIs!$D$2:$D$1628,"="&amp;AD$16,summary_table_v26_23SIs!$B$2:$B$1628,"="&amp;$H18)</f>
        <v>0</v>
      </c>
      <c r="AE18">
        <f>COUNTIFS(summary_table_v26_23SIs!$D$2:$D$1628,"="&amp;AE$16,summary_table_v26_23SIs!$B$2:$B$1628,"="&amp;$H18)</f>
        <v>0</v>
      </c>
      <c r="AF18">
        <f>COUNTIFS(summary_table_v26_23SIs!$D$2:$D$1628,"="&amp;AF$16,summary_table_v26_23SIs!$B$2:$B$1628,"="&amp;$H18)</f>
        <v>0</v>
      </c>
      <c r="AG18">
        <f>COUNTIFS(summary_table_v26_23SIs!$D$2:$D$1628,"="&amp;AG$16,summary_table_v26_23SIs!$B$2:$B$1628,"="&amp;$H18)</f>
        <v>0</v>
      </c>
      <c r="AH18">
        <f>COUNTIFS(summary_table_v26_23SIs!$D$2:$D$1628,"="&amp;AH$16,summary_table_v26_23SIs!$B$2:$B$1628,"="&amp;$H18)</f>
        <v>0</v>
      </c>
      <c r="AI18">
        <f>COUNTIFS(summary_table_v26_23SIs!$D$2:$D$1628,"="&amp;AI$16,summary_table_v26_23SIs!$B$2:$B$1628,"="&amp;$H18)</f>
        <v>0</v>
      </c>
      <c r="AJ18" s="191" t="s">
        <v>3948</v>
      </c>
      <c r="AL18" s="193" t="s">
        <v>3949</v>
      </c>
      <c r="AN18" s="191"/>
    </row>
    <row r="19" spans="2:41" x14ac:dyDescent="0.2">
      <c r="B19" s="2">
        <f>'Priority Indicators (n=23)'!A4</f>
        <v>2.1</v>
      </c>
      <c r="C19">
        <f>COUNTIF(summary_table_v26_23SIs!$D$2:$D$1628,"="&amp;$B19)</f>
        <v>3</v>
      </c>
      <c r="D19">
        <f>COUNTIF(L$17:L$43,"&gt;"&amp;0)</f>
        <v>1</v>
      </c>
      <c r="H19" s="9" t="s">
        <v>294</v>
      </c>
      <c r="I19" t="s">
        <v>2549</v>
      </c>
      <c r="J19">
        <f>COUNTIFS(summary_table_v26_23SIs!$D$2:$D$1628,"="&amp;J$16,summary_table_v26_23SIs!$B$2:$B$1628,"="&amp;$H19)</f>
        <v>2</v>
      </c>
      <c r="K19">
        <f>COUNTIFS(summary_table_v26_23SIs!$D$2:$D$1628,"="&amp;K$16,summary_table_v26_23SIs!$B$2:$B$1628,"="&amp;$H19)</f>
        <v>0</v>
      </c>
      <c r="L19">
        <f>COUNTIFS(summary_table_v26_23SIs!$D$2:$D$1628,"="&amp;L$16,summary_table_v26_23SIs!$B$2:$B$1628,"="&amp;$H19)</f>
        <v>0</v>
      </c>
      <c r="M19">
        <f>COUNTIFS(summary_table_v26_23SIs!$D$2:$D$1628,"="&amp;M$16,summary_table_v26_23SIs!$B$2:$B$1628,"="&amp;$H19)</f>
        <v>0</v>
      </c>
      <c r="N19">
        <f>COUNTIFS(summary_table_v26_23SIs!$D$2:$D$1628,"="&amp;N$16,summary_table_v26_23SIs!$B$2:$B$1628,"="&amp;$H19)</f>
        <v>0</v>
      </c>
      <c r="O19">
        <f>COUNTIFS(summary_table_v26_23SIs!$D$2:$D$1628,"="&amp;O$16,summary_table_v26_23SIs!$B$2:$B$1628,"="&amp;$H19)</f>
        <v>0</v>
      </c>
      <c r="P19">
        <f>COUNTIFS(summary_table_v26_23SIs!$D$2:$D$1628,"="&amp;P$16,summary_table_v26_23SIs!$B$2:$B$1628,"="&amp;$H19)</f>
        <v>5</v>
      </c>
      <c r="Q19">
        <f>COUNTIFS(summary_table_v26_23SIs!$D$2:$D$1628,"="&amp;Q$16,summary_table_v26_23SIs!$B$2:$B$1628,"="&amp;$H19)</f>
        <v>0</v>
      </c>
      <c r="R19">
        <f>COUNTIFS(summary_table_v26_23SIs!$D$2:$D$1628,"="&amp;R$16,summary_table_v26_23SIs!$B$2:$B$1628,"="&amp;$H19)</f>
        <v>0</v>
      </c>
      <c r="S19">
        <f>COUNTIFS(summary_table_v26_23SIs!$D$2:$D$1628,"="&amp;S$16,summary_table_v26_23SIs!$B$2:$B$1628,"="&amp;$H19)</f>
        <v>0</v>
      </c>
      <c r="T19">
        <f>COUNTIFS(summary_table_v26_23SIs!$D$2:$D$1628,"="&amp;T$16,summary_table_v26_23SIs!$B$2:$B$1628,"="&amp;$H19)</f>
        <v>1</v>
      </c>
      <c r="U19">
        <f>COUNTIFS(summary_table_v26_23SIs!$D$2:$D$1628,"="&amp;U$16,summary_table_v26_23SIs!$B$2:$B$1628,"="&amp;$H19)</f>
        <v>0</v>
      </c>
      <c r="V19">
        <f>COUNTIFS(summary_table_v26_23SIs!$D$2:$D$1628,"="&amp;V$16,summary_table_v26_23SIs!$B$2:$B$1628,"="&amp;$H19)</f>
        <v>0</v>
      </c>
      <c r="W19">
        <f>COUNTIFS(summary_table_v26_23SIs!$D$2:$D$1628,"="&amp;W$16,summary_table_v26_23SIs!$B$2:$B$1628,"="&amp;$H19)</f>
        <v>0</v>
      </c>
      <c r="X19">
        <f>COUNTIFS(summary_table_v26_23SIs!$D$2:$D$1628,"="&amp;X$16,summary_table_v26_23SIs!$B$2:$B$1628,"="&amp;$H19)</f>
        <v>1</v>
      </c>
      <c r="Y19">
        <f>COUNTIFS(summary_table_v26_23SIs!$D$2:$D$1628,"="&amp;Y$16,summary_table_v26_23SIs!$B$2:$B$1628,"="&amp;$H19)</f>
        <v>0</v>
      </c>
      <c r="Z19">
        <f>COUNTIFS(summary_table_v26_23SIs!$D$2:$D$1628,"="&amp;Z$16,summary_table_v26_23SIs!$B$2:$B$1628,"="&amp;$H19)</f>
        <v>36</v>
      </c>
      <c r="AA19">
        <f>COUNTIFS(summary_table_v26_23SIs!$D$2:$D$1628,"="&amp;AA$16,summary_table_v26_23SIs!$B$2:$B$1628,"="&amp;$H19)</f>
        <v>0</v>
      </c>
      <c r="AB19">
        <f>COUNTIFS(summary_table_v26_23SIs!$D$2:$D$1628,"="&amp;AB$16,summary_table_v26_23SIs!$B$2:$B$1628,"="&amp;$H19)</f>
        <v>0</v>
      </c>
      <c r="AC19">
        <f>COUNTIFS(summary_table_v26_23SIs!$D$2:$D$1628,"="&amp;AC$16,summary_table_v26_23SIs!$B$2:$B$1628,"="&amp;$H19)</f>
        <v>2</v>
      </c>
      <c r="AD19">
        <f>COUNTIFS(summary_table_v26_23SIs!$D$2:$D$1628,"="&amp;AD$16,summary_table_v26_23SIs!$B$2:$B$1628,"="&amp;$H19)</f>
        <v>2</v>
      </c>
      <c r="AE19">
        <f>COUNTIFS(summary_table_v26_23SIs!$D$2:$D$1628,"="&amp;AE$16,summary_table_v26_23SIs!$B$2:$B$1628,"="&amp;$H19)</f>
        <v>0</v>
      </c>
      <c r="AF19">
        <f>COUNTIFS(summary_table_v26_23SIs!$D$2:$D$1628,"="&amp;AF$16,summary_table_v26_23SIs!$B$2:$B$1628,"="&amp;$H19)</f>
        <v>0</v>
      </c>
      <c r="AG19">
        <f>COUNTIFS(summary_table_v26_23SIs!$D$2:$D$1628,"="&amp;AG$16,summary_table_v26_23SIs!$B$2:$B$1628,"="&amp;$H19)</f>
        <v>0</v>
      </c>
      <c r="AH19">
        <f>COUNTIFS(summary_table_v26_23SIs!$D$2:$D$1628,"="&amp;AH$16,summary_table_v26_23SIs!$B$2:$B$1628,"="&amp;$H19)</f>
        <v>0</v>
      </c>
      <c r="AI19">
        <f>COUNTIFS(summary_table_v26_23SIs!$D$2:$D$1628,"="&amp;AI$16,summary_table_v26_23SIs!$B$2:$B$1628,"="&amp;$H19)</f>
        <v>0</v>
      </c>
      <c r="AJ19" s="191" t="s">
        <v>3948</v>
      </c>
      <c r="AK19" s="191" t="s">
        <v>3950</v>
      </c>
      <c r="AN19" s="191"/>
    </row>
    <row r="20" spans="2:41" x14ac:dyDescent="0.2">
      <c r="B20" s="2">
        <f>'Priority Indicators (n=23)'!A5</f>
        <v>2.2000000000000002</v>
      </c>
      <c r="C20">
        <f>COUNTIF(summary_table_v26_23SIs!$D$2:$D$1628,"="&amp;$B20)</f>
        <v>31</v>
      </c>
      <c r="D20">
        <f>COUNTIF(M$17:M$43,"&gt;"&amp;0)</f>
        <v>5</v>
      </c>
      <c r="H20" s="9" t="s">
        <v>167</v>
      </c>
      <c r="I20" t="s">
        <v>2540</v>
      </c>
      <c r="J20">
        <f>COUNTIFS(summary_table_v26_23SIs!$D$2:$D$1628,"="&amp;J$16,summary_table_v26_23SIs!$B$2:$B$1628,"="&amp;$H20)</f>
        <v>0</v>
      </c>
      <c r="K20">
        <f>COUNTIFS(summary_table_v26_23SIs!$D$2:$D$1628,"="&amp;K$16,summary_table_v26_23SIs!$B$2:$B$1628,"="&amp;$H20)</f>
        <v>0</v>
      </c>
      <c r="L20">
        <f>COUNTIFS(summary_table_v26_23SIs!$D$2:$D$1628,"="&amp;L$16,summary_table_v26_23SIs!$B$2:$B$1628,"="&amp;$H20)</f>
        <v>0</v>
      </c>
      <c r="M20">
        <f>COUNTIFS(summary_table_v26_23SIs!$D$2:$D$1628,"="&amp;M$16,summary_table_v26_23SIs!$B$2:$B$1628,"="&amp;$H20)</f>
        <v>0</v>
      </c>
      <c r="N20">
        <f>COUNTIFS(summary_table_v26_23SIs!$D$2:$D$1628,"="&amp;N$16,summary_table_v26_23SIs!$B$2:$B$1628,"="&amp;$H20)</f>
        <v>0</v>
      </c>
      <c r="O20">
        <f>COUNTIFS(summary_table_v26_23SIs!$D$2:$D$1628,"="&amp;O$16,summary_table_v26_23SIs!$B$2:$B$1628,"="&amp;$H20)</f>
        <v>0</v>
      </c>
      <c r="P20">
        <f>COUNTIFS(summary_table_v26_23SIs!$D$2:$D$1628,"="&amp;P$16,summary_table_v26_23SIs!$B$2:$B$1628,"="&amp;$H20)</f>
        <v>0</v>
      </c>
      <c r="Q20">
        <f>COUNTIFS(summary_table_v26_23SIs!$D$2:$D$1628,"="&amp;Q$16,summary_table_v26_23SIs!$B$2:$B$1628,"="&amp;$H20)</f>
        <v>0</v>
      </c>
      <c r="R20">
        <f>COUNTIFS(summary_table_v26_23SIs!$D$2:$D$1628,"="&amp;R$16,summary_table_v26_23SIs!$B$2:$B$1628,"="&amp;$H20)</f>
        <v>0</v>
      </c>
      <c r="S20">
        <f>COUNTIFS(summary_table_v26_23SIs!$D$2:$D$1628,"="&amp;S$16,summary_table_v26_23SIs!$B$2:$B$1628,"="&amp;$H20)</f>
        <v>0</v>
      </c>
      <c r="T20">
        <f>COUNTIFS(summary_table_v26_23SIs!$D$2:$D$1628,"="&amp;T$16,summary_table_v26_23SIs!$B$2:$B$1628,"="&amp;$H20)</f>
        <v>0</v>
      </c>
      <c r="U20">
        <f>COUNTIFS(summary_table_v26_23SIs!$D$2:$D$1628,"="&amp;U$16,summary_table_v26_23SIs!$B$2:$B$1628,"="&amp;$H20)</f>
        <v>0</v>
      </c>
      <c r="V20">
        <f>COUNTIFS(summary_table_v26_23SIs!$D$2:$D$1628,"="&amp;V$16,summary_table_v26_23SIs!$B$2:$B$1628,"="&amp;$H20)</f>
        <v>0</v>
      </c>
      <c r="W20">
        <f>COUNTIFS(summary_table_v26_23SIs!$D$2:$D$1628,"="&amp;W$16,summary_table_v26_23SIs!$B$2:$B$1628,"="&amp;$H20)</f>
        <v>0</v>
      </c>
      <c r="X20">
        <f>COUNTIFS(summary_table_v26_23SIs!$D$2:$D$1628,"="&amp;X$16,summary_table_v26_23SIs!$B$2:$B$1628,"="&amp;$H20)</f>
        <v>0</v>
      </c>
      <c r="Y20">
        <f>COUNTIFS(summary_table_v26_23SIs!$D$2:$D$1628,"="&amp;Y$16,summary_table_v26_23SIs!$B$2:$B$1628,"="&amp;$H20)</f>
        <v>0</v>
      </c>
      <c r="Z20">
        <f>COUNTIFS(summary_table_v26_23SIs!$D$2:$D$1628,"="&amp;Z$16,summary_table_v26_23SIs!$B$2:$B$1628,"="&amp;$H20)</f>
        <v>0</v>
      </c>
      <c r="AA20">
        <f>COUNTIFS(summary_table_v26_23SIs!$D$2:$D$1628,"="&amp;AA$16,summary_table_v26_23SIs!$B$2:$B$1628,"="&amp;$H20)</f>
        <v>0</v>
      </c>
      <c r="AB20">
        <f>COUNTIFS(summary_table_v26_23SIs!$D$2:$D$1628,"="&amp;AB$16,summary_table_v26_23SIs!$B$2:$B$1628,"="&amp;$H20)</f>
        <v>0</v>
      </c>
      <c r="AC20">
        <f>COUNTIFS(summary_table_v26_23SIs!$D$2:$D$1628,"="&amp;AC$16,summary_table_v26_23SIs!$B$2:$B$1628,"="&amp;$H20)</f>
        <v>0</v>
      </c>
      <c r="AD20">
        <f>COUNTIFS(summary_table_v26_23SIs!$D$2:$D$1628,"="&amp;AD$16,summary_table_v26_23SIs!$B$2:$B$1628,"="&amp;$H20)</f>
        <v>0</v>
      </c>
      <c r="AE20">
        <f>COUNTIFS(summary_table_v26_23SIs!$D$2:$D$1628,"="&amp;AE$16,summary_table_v26_23SIs!$B$2:$B$1628,"="&amp;$H20)</f>
        <v>0</v>
      </c>
      <c r="AF20">
        <f>COUNTIFS(summary_table_v26_23SIs!$D$2:$D$1628,"="&amp;AF$16,summary_table_v26_23SIs!$B$2:$B$1628,"="&amp;$H20)</f>
        <v>0</v>
      </c>
      <c r="AG20">
        <f>COUNTIFS(summary_table_v26_23SIs!$D$2:$D$1628,"="&amp;AG$16,summary_table_v26_23SIs!$B$2:$B$1628,"="&amp;$H20)</f>
        <v>0</v>
      </c>
      <c r="AH20">
        <f>COUNTIFS(summary_table_v26_23SIs!$D$2:$D$1628,"="&amp;AH$16,summary_table_v26_23SIs!$B$2:$B$1628,"="&amp;$H20)</f>
        <v>0</v>
      </c>
      <c r="AI20">
        <f>COUNTIFS(summary_table_v26_23SIs!$D$2:$D$1628,"="&amp;AI$16,summary_table_v26_23SIs!$B$2:$B$1628,"="&amp;$H20)</f>
        <v>0</v>
      </c>
      <c r="AN20" s="191"/>
      <c r="AO20" s="191" t="s">
        <v>3955</v>
      </c>
    </row>
    <row r="21" spans="2:41" x14ac:dyDescent="0.2">
      <c r="B21" s="2">
        <f>'Priority Indicators (n=23)'!A6</f>
        <v>2.2999999999999998</v>
      </c>
      <c r="C21">
        <f>COUNTIF(summary_table_v26_23SIs!$D$2:$D$1628,"="&amp;$B21)</f>
        <v>9</v>
      </c>
      <c r="D21">
        <f>COUNTIF(N$17:N$43,"&gt;"&amp;0)</f>
        <v>3</v>
      </c>
      <c r="H21" s="9" t="s">
        <v>238</v>
      </c>
      <c r="I21" t="s">
        <v>2544</v>
      </c>
      <c r="J21">
        <f>COUNTIFS(summary_table_v26_23SIs!$D$2:$D$1628,"="&amp;J$16,summary_table_v26_23SIs!$B$2:$B$1628,"="&amp;$H21)</f>
        <v>8</v>
      </c>
      <c r="K21">
        <f>COUNTIFS(summary_table_v26_23SIs!$D$2:$D$1628,"="&amp;K$16,summary_table_v26_23SIs!$B$2:$B$1628,"="&amp;$H21)</f>
        <v>0</v>
      </c>
      <c r="L21">
        <f>COUNTIFS(summary_table_v26_23SIs!$D$2:$D$1628,"="&amp;L$16,summary_table_v26_23SIs!$B$2:$B$1628,"="&amp;$H21)</f>
        <v>0</v>
      </c>
      <c r="M21">
        <f>COUNTIFS(summary_table_v26_23SIs!$D$2:$D$1628,"="&amp;M$16,summary_table_v26_23SIs!$B$2:$B$1628,"="&amp;$H21)</f>
        <v>0</v>
      </c>
      <c r="N21">
        <f>COUNTIFS(summary_table_v26_23SIs!$D$2:$D$1628,"="&amp;N$16,summary_table_v26_23SIs!$B$2:$B$1628,"="&amp;$H21)</f>
        <v>0</v>
      </c>
      <c r="O21">
        <f>COUNTIFS(summary_table_v26_23SIs!$D$2:$D$1628,"="&amp;O$16,summary_table_v26_23SIs!$B$2:$B$1628,"="&amp;$H21)</f>
        <v>0</v>
      </c>
      <c r="P21">
        <f>COUNTIFS(summary_table_v26_23SIs!$D$2:$D$1628,"="&amp;P$16,summary_table_v26_23SIs!$B$2:$B$1628,"="&amp;$H21)</f>
        <v>0</v>
      </c>
      <c r="Q21">
        <f>COUNTIFS(summary_table_v26_23SIs!$D$2:$D$1628,"="&amp;Q$16,summary_table_v26_23SIs!$B$2:$B$1628,"="&amp;$H21)</f>
        <v>0</v>
      </c>
      <c r="R21">
        <f>COUNTIFS(summary_table_v26_23SIs!$D$2:$D$1628,"="&amp;R$16,summary_table_v26_23SIs!$B$2:$B$1628,"="&amp;$H21)</f>
        <v>0</v>
      </c>
      <c r="S21">
        <f>COUNTIFS(summary_table_v26_23SIs!$D$2:$D$1628,"="&amp;S$16,summary_table_v26_23SIs!$B$2:$B$1628,"="&amp;$H21)</f>
        <v>0</v>
      </c>
      <c r="T21">
        <f>COUNTIFS(summary_table_v26_23SIs!$D$2:$D$1628,"="&amp;T$16,summary_table_v26_23SIs!$B$2:$B$1628,"="&amp;$H21)</f>
        <v>0</v>
      </c>
      <c r="U21">
        <f>COUNTIFS(summary_table_v26_23SIs!$D$2:$D$1628,"="&amp;U$16,summary_table_v26_23SIs!$B$2:$B$1628,"="&amp;$H21)</f>
        <v>0</v>
      </c>
      <c r="V21">
        <f>COUNTIFS(summary_table_v26_23SIs!$D$2:$D$1628,"="&amp;V$16,summary_table_v26_23SIs!$B$2:$B$1628,"="&amp;$H21)</f>
        <v>0</v>
      </c>
      <c r="W21">
        <f>COUNTIFS(summary_table_v26_23SIs!$D$2:$D$1628,"="&amp;W$16,summary_table_v26_23SIs!$B$2:$B$1628,"="&amp;$H21)</f>
        <v>0</v>
      </c>
      <c r="X21">
        <f>COUNTIFS(summary_table_v26_23SIs!$D$2:$D$1628,"="&amp;X$16,summary_table_v26_23SIs!$B$2:$B$1628,"="&amp;$H21)</f>
        <v>1</v>
      </c>
      <c r="Y21">
        <f>COUNTIFS(summary_table_v26_23SIs!$D$2:$D$1628,"="&amp;Y$16,summary_table_v26_23SIs!$B$2:$B$1628,"="&amp;$H21)</f>
        <v>0</v>
      </c>
      <c r="Z21">
        <f>COUNTIFS(summary_table_v26_23SIs!$D$2:$D$1628,"="&amp;Z$16,summary_table_v26_23SIs!$B$2:$B$1628,"="&amp;$H21)</f>
        <v>0</v>
      </c>
      <c r="AA21">
        <f>COUNTIFS(summary_table_v26_23SIs!$D$2:$D$1628,"="&amp;AA$16,summary_table_v26_23SIs!$B$2:$B$1628,"="&amp;$H21)</f>
        <v>0</v>
      </c>
      <c r="AB21">
        <f>COUNTIFS(summary_table_v26_23SIs!$D$2:$D$1628,"="&amp;AB$16,summary_table_v26_23SIs!$B$2:$B$1628,"="&amp;$H21)</f>
        <v>0</v>
      </c>
      <c r="AC21">
        <f>COUNTIFS(summary_table_v26_23SIs!$D$2:$D$1628,"="&amp;AC$16,summary_table_v26_23SIs!$B$2:$B$1628,"="&amp;$H21)</f>
        <v>8</v>
      </c>
      <c r="AD21">
        <f>COUNTIFS(summary_table_v26_23SIs!$D$2:$D$1628,"="&amp;AD$16,summary_table_v26_23SIs!$B$2:$B$1628,"="&amp;$H21)</f>
        <v>0</v>
      </c>
      <c r="AE21">
        <f>COUNTIFS(summary_table_v26_23SIs!$D$2:$D$1628,"="&amp;AE$16,summary_table_v26_23SIs!$B$2:$B$1628,"="&amp;$H21)</f>
        <v>0</v>
      </c>
      <c r="AF21">
        <f>COUNTIFS(summary_table_v26_23SIs!$D$2:$D$1628,"="&amp;AF$16,summary_table_v26_23SIs!$B$2:$B$1628,"="&amp;$H21)</f>
        <v>0</v>
      </c>
      <c r="AG21">
        <f>COUNTIFS(summary_table_v26_23SIs!$D$2:$D$1628,"="&amp;AG$16,summary_table_v26_23SIs!$B$2:$B$1628,"="&amp;$H21)</f>
        <v>0</v>
      </c>
      <c r="AH21">
        <f>COUNTIFS(summary_table_v26_23SIs!$D$2:$D$1628,"="&amp;AH$16,summary_table_v26_23SIs!$B$2:$B$1628,"="&amp;$H21)</f>
        <v>0</v>
      </c>
      <c r="AI21">
        <f>COUNTIFS(summary_table_v26_23SIs!$D$2:$D$1628,"="&amp;AI$16,summary_table_v26_23SIs!$B$2:$B$1628,"="&amp;$H21)</f>
        <v>0</v>
      </c>
      <c r="AJ21" s="191" t="s">
        <v>3948</v>
      </c>
      <c r="AN21" s="191"/>
    </row>
    <row r="22" spans="2:41" x14ac:dyDescent="0.2">
      <c r="B22" s="2">
        <f>'Priority Indicators (n=23)'!A7</f>
        <v>2.4</v>
      </c>
      <c r="C22">
        <f>COUNTIF(summary_table_v26_23SIs!$D$2:$D$1628,"="&amp;$B22)</f>
        <v>26</v>
      </c>
      <c r="D22">
        <f>COUNTIF(O$17:O$43,"&gt;"&amp;0)</f>
        <v>3</v>
      </c>
      <c r="H22" s="9" t="s">
        <v>419</v>
      </c>
      <c r="I22" t="s">
        <v>2553</v>
      </c>
      <c r="J22">
        <f>COUNTIFS(summary_table_v26_23SIs!$D$2:$D$1628,"="&amp;J$16,summary_table_v26_23SIs!$B$2:$B$1628,"="&amp;$H22)</f>
        <v>42</v>
      </c>
      <c r="K22">
        <f>COUNTIFS(summary_table_v26_23SIs!$D$2:$D$1628,"="&amp;K$16,summary_table_v26_23SIs!$B$2:$B$1628,"="&amp;$H22)</f>
        <v>0</v>
      </c>
      <c r="L22">
        <f>COUNTIFS(summary_table_v26_23SIs!$D$2:$D$1628,"="&amp;L$16,summary_table_v26_23SIs!$B$2:$B$1628,"="&amp;$H22)</f>
        <v>0</v>
      </c>
      <c r="M22">
        <f>COUNTIFS(summary_table_v26_23SIs!$D$2:$D$1628,"="&amp;M$16,summary_table_v26_23SIs!$B$2:$B$1628,"="&amp;$H22)</f>
        <v>0</v>
      </c>
      <c r="N22">
        <f>COUNTIFS(summary_table_v26_23SIs!$D$2:$D$1628,"="&amp;N$16,summary_table_v26_23SIs!$B$2:$B$1628,"="&amp;$H22)</f>
        <v>0</v>
      </c>
      <c r="O22">
        <f>COUNTIFS(summary_table_v26_23SIs!$D$2:$D$1628,"="&amp;O$16,summary_table_v26_23SIs!$B$2:$B$1628,"="&amp;$H22)</f>
        <v>0</v>
      </c>
      <c r="P22">
        <f>COUNTIFS(summary_table_v26_23SIs!$D$2:$D$1628,"="&amp;P$16,summary_table_v26_23SIs!$B$2:$B$1628,"="&amp;$H22)</f>
        <v>0</v>
      </c>
      <c r="Q22">
        <f>COUNTIFS(summary_table_v26_23SIs!$D$2:$D$1628,"="&amp;Q$16,summary_table_v26_23SIs!$B$2:$B$1628,"="&amp;$H22)</f>
        <v>0</v>
      </c>
      <c r="R22">
        <f>COUNTIFS(summary_table_v26_23SIs!$D$2:$D$1628,"="&amp;R$16,summary_table_v26_23SIs!$B$2:$B$1628,"="&amp;$H22)</f>
        <v>0</v>
      </c>
      <c r="S22">
        <f>COUNTIFS(summary_table_v26_23SIs!$D$2:$D$1628,"="&amp;S$16,summary_table_v26_23SIs!$B$2:$B$1628,"="&amp;$H22)</f>
        <v>0</v>
      </c>
      <c r="T22">
        <f>COUNTIFS(summary_table_v26_23SIs!$D$2:$D$1628,"="&amp;T$16,summary_table_v26_23SIs!$B$2:$B$1628,"="&amp;$H22)</f>
        <v>6</v>
      </c>
      <c r="U22">
        <f>COUNTIFS(summary_table_v26_23SIs!$D$2:$D$1628,"="&amp;U$16,summary_table_v26_23SIs!$B$2:$B$1628,"="&amp;$H22)</f>
        <v>0</v>
      </c>
      <c r="V22">
        <f>COUNTIFS(summary_table_v26_23SIs!$D$2:$D$1628,"="&amp;V$16,summary_table_v26_23SIs!$B$2:$B$1628,"="&amp;$H22)</f>
        <v>0</v>
      </c>
      <c r="W22">
        <f>COUNTIFS(summary_table_v26_23SIs!$D$2:$D$1628,"="&amp;W$16,summary_table_v26_23SIs!$B$2:$B$1628,"="&amp;$H22)</f>
        <v>0</v>
      </c>
      <c r="X22">
        <f>COUNTIFS(summary_table_v26_23SIs!$D$2:$D$1628,"="&amp;X$16,summary_table_v26_23SIs!$B$2:$B$1628,"="&amp;$H22)</f>
        <v>1</v>
      </c>
      <c r="Y22">
        <f>COUNTIFS(summary_table_v26_23SIs!$D$2:$D$1628,"="&amp;Y$16,summary_table_v26_23SIs!$B$2:$B$1628,"="&amp;$H22)</f>
        <v>0</v>
      </c>
      <c r="Z22">
        <f>COUNTIFS(summary_table_v26_23SIs!$D$2:$D$1628,"="&amp;Z$16,summary_table_v26_23SIs!$B$2:$B$1628,"="&amp;$H22)</f>
        <v>0</v>
      </c>
      <c r="AA22">
        <f>COUNTIFS(summary_table_v26_23SIs!$D$2:$D$1628,"="&amp;AA$16,summary_table_v26_23SIs!$B$2:$B$1628,"="&amp;$H22)</f>
        <v>0</v>
      </c>
      <c r="AB22">
        <f>COUNTIFS(summary_table_v26_23SIs!$D$2:$D$1628,"="&amp;AB$16,summary_table_v26_23SIs!$B$2:$B$1628,"="&amp;$H22)</f>
        <v>0</v>
      </c>
      <c r="AC22">
        <f>COUNTIFS(summary_table_v26_23SIs!$D$2:$D$1628,"="&amp;AC$16,summary_table_v26_23SIs!$B$2:$B$1628,"="&amp;$H22)</f>
        <v>0</v>
      </c>
      <c r="AD22">
        <f>COUNTIFS(summary_table_v26_23SIs!$D$2:$D$1628,"="&amp;AD$16,summary_table_v26_23SIs!$B$2:$B$1628,"="&amp;$H22)</f>
        <v>0</v>
      </c>
      <c r="AE22">
        <f>COUNTIFS(summary_table_v26_23SIs!$D$2:$D$1628,"="&amp;AE$16,summary_table_v26_23SIs!$B$2:$B$1628,"="&amp;$H22)</f>
        <v>0</v>
      </c>
      <c r="AF22">
        <f>COUNTIFS(summary_table_v26_23SIs!$D$2:$D$1628,"="&amp;AF$16,summary_table_v26_23SIs!$B$2:$B$1628,"="&amp;$H22)</f>
        <v>0</v>
      </c>
      <c r="AG22">
        <f>COUNTIFS(summary_table_v26_23SIs!$D$2:$D$1628,"="&amp;AG$16,summary_table_v26_23SIs!$B$2:$B$1628,"="&amp;$H22)</f>
        <v>0</v>
      </c>
      <c r="AH22">
        <f>COUNTIFS(summary_table_v26_23SIs!$D$2:$D$1628,"="&amp;AH$16,summary_table_v26_23SIs!$B$2:$B$1628,"="&amp;$H22)</f>
        <v>0</v>
      </c>
      <c r="AI22">
        <f>COUNTIFS(summary_table_v26_23SIs!$D$2:$D$1628,"="&amp;AI$16,summary_table_v26_23SIs!$B$2:$B$1628,"="&amp;$H22)</f>
        <v>0</v>
      </c>
      <c r="AK22" s="191" t="s">
        <v>3950</v>
      </c>
      <c r="AN22" s="191"/>
    </row>
    <row r="23" spans="2:41" x14ac:dyDescent="0.2">
      <c r="B23" s="2">
        <f>'Priority Indicators (n=23)'!A8</f>
        <v>2.5</v>
      </c>
      <c r="C23">
        <f>COUNTIF(summary_table_v26_23SIs!$D$2:$D$1628,"="&amp;$B23)</f>
        <v>86</v>
      </c>
      <c r="D23">
        <f>COUNTIF(P$17:P$43,"&gt;"&amp;0)</f>
        <v>8</v>
      </c>
      <c r="H23" s="9" t="s">
        <v>485</v>
      </c>
      <c r="I23" t="s">
        <v>2555</v>
      </c>
      <c r="J23">
        <f>COUNTIFS(summary_table_v26_23SIs!$D$2:$D$1628,"="&amp;J$16,summary_table_v26_23SIs!$B$2:$B$1628,"="&amp;$H23)</f>
        <v>2</v>
      </c>
      <c r="K23">
        <f>COUNTIFS(summary_table_v26_23SIs!$D$2:$D$1628,"="&amp;K$16,summary_table_v26_23SIs!$B$2:$B$1628,"="&amp;$H23)</f>
        <v>0</v>
      </c>
      <c r="L23">
        <f>COUNTIFS(summary_table_v26_23SIs!$D$2:$D$1628,"="&amp;L$16,summary_table_v26_23SIs!$B$2:$B$1628,"="&amp;$H23)</f>
        <v>0</v>
      </c>
      <c r="M23">
        <f>COUNTIFS(summary_table_v26_23SIs!$D$2:$D$1628,"="&amp;M$16,summary_table_v26_23SIs!$B$2:$B$1628,"="&amp;$H23)</f>
        <v>0</v>
      </c>
      <c r="N23">
        <f>COUNTIFS(summary_table_v26_23SIs!$D$2:$D$1628,"="&amp;N$16,summary_table_v26_23SIs!$B$2:$B$1628,"="&amp;$H23)</f>
        <v>0</v>
      </c>
      <c r="O23">
        <f>COUNTIFS(summary_table_v26_23SIs!$D$2:$D$1628,"="&amp;O$16,summary_table_v26_23SIs!$B$2:$B$1628,"="&amp;$H23)</f>
        <v>0</v>
      </c>
      <c r="P23">
        <f>COUNTIFS(summary_table_v26_23SIs!$D$2:$D$1628,"="&amp;P$16,summary_table_v26_23SIs!$B$2:$B$1628,"="&amp;$H23)</f>
        <v>0</v>
      </c>
      <c r="Q23">
        <f>COUNTIFS(summary_table_v26_23SIs!$D$2:$D$1628,"="&amp;Q$16,summary_table_v26_23SIs!$B$2:$B$1628,"="&amp;$H23)</f>
        <v>0</v>
      </c>
      <c r="R23">
        <f>COUNTIFS(summary_table_v26_23SIs!$D$2:$D$1628,"="&amp;R$16,summary_table_v26_23SIs!$B$2:$B$1628,"="&amp;$H23)</f>
        <v>0</v>
      </c>
      <c r="S23">
        <f>COUNTIFS(summary_table_v26_23SIs!$D$2:$D$1628,"="&amp;S$16,summary_table_v26_23SIs!$B$2:$B$1628,"="&amp;$H23)</f>
        <v>0</v>
      </c>
      <c r="T23">
        <f>COUNTIFS(summary_table_v26_23SIs!$D$2:$D$1628,"="&amp;T$16,summary_table_v26_23SIs!$B$2:$B$1628,"="&amp;$H23)</f>
        <v>0</v>
      </c>
      <c r="U23">
        <f>COUNTIFS(summary_table_v26_23SIs!$D$2:$D$1628,"="&amp;U$16,summary_table_v26_23SIs!$B$2:$B$1628,"="&amp;$H23)</f>
        <v>0</v>
      </c>
      <c r="V23">
        <f>COUNTIFS(summary_table_v26_23SIs!$D$2:$D$1628,"="&amp;V$16,summary_table_v26_23SIs!$B$2:$B$1628,"="&amp;$H23)</f>
        <v>0</v>
      </c>
      <c r="W23">
        <f>COUNTIFS(summary_table_v26_23SIs!$D$2:$D$1628,"="&amp;W$16,summary_table_v26_23SIs!$B$2:$B$1628,"="&amp;$H23)</f>
        <v>0</v>
      </c>
      <c r="X23">
        <f>COUNTIFS(summary_table_v26_23SIs!$D$2:$D$1628,"="&amp;X$16,summary_table_v26_23SIs!$B$2:$B$1628,"="&amp;$H23)</f>
        <v>1</v>
      </c>
      <c r="Y23">
        <f>COUNTIFS(summary_table_v26_23SIs!$D$2:$D$1628,"="&amp;Y$16,summary_table_v26_23SIs!$B$2:$B$1628,"="&amp;$H23)</f>
        <v>0</v>
      </c>
      <c r="Z23">
        <f>COUNTIFS(summary_table_v26_23SIs!$D$2:$D$1628,"="&amp;Z$16,summary_table_v26_23SIs!$B$2:$B$1628,"="&amp;$H23)</f>
        <v>0</v>
      </c>
      <c r="AA23">
        <f>COUNTIFS(summary_table_v26_23SIs!$D$2:$D$1628,"="&amp;AA$16,summary_table_v26_23SIs!$B$2:$B$1628,"="&amp;$H23)</f>
        <v>0</v>
      </c>
      <c r="AB23">
        <f>COUNTIFS(summary_table_v26_23SIs!$D$2:$D$1628,"="&amp;AB$16,summary_table_v26_23SIs!$B$2:$B$1628,"="&amp;$H23)</f>
        <v>0</v>
      </c>
      <c r="AC23">
        <f>COUNTIFS(summary_table_v26_23SIs!$D$2:$D$1628,"="&amp;AC$16,summary_table_v26_23SIs!$B$2:$B$1628,"="&amp;$H23)</f>
        <v>2</v>
      </c>
      <c r="AD23">
        <f>COUNTIFS(summary_table_v26_23SIs!$D$2:$D$1628,"="&amp;AD$16,summary_table_v26_23SIs!$B$2:$B$1628,"="&amp;$H23)</f>
        <v>0</v>
      </c>
      <c r="AE23">
        <f>COUNTIFS(summary_table_v26_23SIs!$D$2:$D$1628,"="&amp;AE$16,summary_table_v26_23SIs!$B$2:$B$1628,"="&amp;$H23)</f>
        <v>0</v>
      </c>
      <c r="AF23">
        <f>COUNTIFS(summary_table_v26_23SIs!$D$2:$D$1628,"="&amp;AF$16,summary_table_v26_23SIs!$B$2:$B$1628,"="&amp;$H23)</f>
        <v>0</v>
      </c>
      <c r="AG23">
        <f>COUNTIFS(summary_table_v26_23SIs!$D$2:$D$1628,"="&amp;AG$16,summary_table_v26_23SIs!$B$2:$B$1628,"="&amp;$H23)</f>
        <v>0</v>
      </c>
      <c r="AH23">
        <f>COUNTIFS(summary_table_v26_23SIs!$D$2:$D$1628,"="&amp;AH$16,summary_table_v26_23SIs!$B$2:$B$1628,"="&amp;$H23)</f>
        <v>0</v>
      </c>
      <c r="AI23">
        <f>COUNTIFS(summary_table_v26_23SIs!$D$2:$D$1628,"="&amp;AI$16,summary_table_v26_23SIs!$B$2:$B$1628,"="&amp;$H23)</f>
        <v>0</v>
      </c>
      <c r="AJ23" s="191" t="s">
        <v>3948</v>
      </c>
      <c r="AN23" s="191"/>
    </row>
    <row r="24" spans="2:41" x14ac:dyDescent="0.2">
      <c r="B24" s="2">
        <f>'Priority Indicators (n=23)'!A9</f>
        <v>2.6</v>
      </c>
      <c r="C24">
        <f>COUNTIF(summary_table_v26_23SIs!$D$2:$D$1628,"="&amp;$B24)</f>
        <v>0</v>
      </c>
      <c r="D24">
        <f>COUNTIF(Q$17:Q$43,"&gt;"&amp;0)</f>
        <v>0</v>
      </c>
      <c r="H24" s="9" t="s">
        <v>495</v>
      </c>
      <c r="I24" t="s">
        <v>2557</v>
      </c>
      <c r="J24">
        <f>COUNTIFS(summary_table_v26_23SIs!$D$2:$D$1628,"="&amp;J$16,summary_table_v26_23SIs!$B$2:$B$1628,"="&amp;$H24)</f>
        <v>8</v>
      </c>
      <c r="K24">
        <f>COUNTIFS(summary_table_v26_23SIs!$D$2:$D$1628,"="&amp;K$16,summary_table_v26_23SIs!$B$2:$B$1628,"="&amp;$H24)</f>
        <v>0</v>
      </c>
      <c r="L24">
        <f>COUNTIFS(summary_table_v26_23SIs!$D$2:$D$1628,"="&amp;L$16,summary_table_v26_23SIs!$B$2:$B$1628,"="&amp;$H24)</f>
        <v>0</v>
      </c>
      <c r="M24">
        <f>COUNTIFS(summary_table_v26_23SIs!$D$2:$D$1628,"="&amp;M$16,summary_table_v26_23SIs!$B$2:$B$1628,"="&amp;$H24)</f>
        <v>4</v>
      </c>
      <c r="N24">
        <f>COUNTIFS(summary_table_v26_23SIs!$D$2:$D$1628,"="&amp;N$16,summary_table_v26_23SIs!$B$2:$B$1628,"="&amp;$H24)</f>
        <v>1</v>
      </c>
      <c r="O24">
        <f>COUNTIFS(summary_table_v26_23SIs!$D$2:$D$1628,"="&amp;O$16,summary_table_v26_23SIs!$B$2:$B$1628,"="&amp;$H24)</f>
        <v>0</v>
      </c>
      <c r="P24">
        <f>COUNTIFS(summary_table_v26_23SIs!$D$2:$D$1628,"="&amp;P$16,summary_table_v26_23SIs!$B$2:$B$1628,"="&amp;$H24)</f>
        <v>0</v>
      </c>
      <c r="Q24">
        <f>COUNTIFS(summary_table_v26_23SIs!$D$2:$D$1628,"="&amp;Q$16,summary_table_v26_23SIs!$B$2:$B$1628,"="&amp;$H24)</f>
        <v>0</v>
      </c>
      <c r="R24">
        <f>COUNTIFS(summary_table_v26_23SIs!$D$2:$D$1628,"="&amp;R$16,summary_table_v26_23SIs!$B$2:$B$1628,"="&amp;$H24)</f>
        <v>0</v>
      </c>
      <c r="S24">
        <f>COUNTIFS(summary_table_v26_23SIs!$D$2:$D$1628,"="&amp;S$16,summary_table_v26_23SIs!$B$2:$B$1628,"="&amp;$H24)</f>
        <v>0</v>
      </c>
      <c r="T24">
        <f>COUNTIFS(summary_table_v26_23SIs!$D$2:$D$1628,"="&amp;T$16,summary_table_v26_23SIs!$B$2:$B$1628,"="&amp;$H24)</f>
        <v>2</v>
      </c>
      <c r="U24">
        <f>COUNTIFS(summary_table_v26_23SIs!$D$2:$D$1628,"="&amp;U$16,summary_table_v26_23SIs!$B$2:$B$1628,"="&amp;$H24)</f>
        <v>0</v>
      </c>
      <c r="V24">
        <f>COUNTIFS(summary_table_v26_23SIs!$D$2:$D$1628,"="&amp;V$16,summary_table_v26_23SIs!$B$2:$B$1628,"="&amp;$H24)</f>
        <v>0</v>
      </c>
      <c r="W24">
        <f>COUNTIFS(summary_table_v26_23SIs!$D$2:$D$1628,"="&amp;W$16,summary_table_v26_23SIs!$B$2:$B$1628,"="&amp;$H24)</f>
        <v>18</v>
      </c>
      <c r="X24">
        <f>COUNTIFS(summary_table_v26_23SIs!$D$2:$D$1628,"="&amp;X$16,summary_table_v26_23SIs!$B$2:$B$1628,"="&amp;$H24)</f>
        <v>1</v>
      </c>
      <c r="Y24">
        <f>COUNTIFS(summary_table_v26_23SIs!$D$2:$D$1628,"="&amp;Y$16,summary_table_v26_23SIs!$B$2:$B$1628,"="&amp;$H24)</f>
        <v>0</v>
      </c>
      <c r="Z24">
        <f>COUNTIFS(summary_table_v26_23SIs!$D$2:$D$1628,"="&amp;Z$16,summary_table_v26_23SIs!$B$2:$B$1628,"="&amp;$H24)</f>
        <v>0</v>
      </c>
      <c r="AA24">
        <f>COUNTIFS(summary_table_v26_23SIs!$D$2:$D$1628,"="&amp;AA$16,summary_table_v26_23SIs!$B$2:$B$1628,"="&amp;$H24)</f>
        <v>0</v>
      </c>
      <c r="AB24">
        <f>COUNTIFS(summary_table_v26_23SIs!$D$2:$D$1628,"="&amp;AB$16,summary_table_v26_23SIs!$B$2:$B$1628,"="&amp;$H24)</f>
        <v>0</v>
      </c>
      <c r="AC24">
        <f>COUNTIFS(summary_table_v26_23SIs!$D$2:$D$1628,"="&amp;AC$16,summary_table_v26_23SIs!$B$2:$B$1628,"="&amp;$H24)</f>
        <v>2</v>
      </c>
      <c r="AD24">
        <f>COUNTIFS(summary_table_v26_23SIs!$D$2:$D$1628,"="&amp;AD$16,summary_table_v26_23SIs!$B$2:$B$1628,"="&amp;$H24)</f>
        <v>2</v>
      </c>
      <c r="AE24">
        <f>COUNTIFS(summary_table_v26_23SIs!$D$2:$D$1628,"="&amp;AE$16,summary_table_v26_23SIs!$B$2:$B$1628,"="&amp;$H24)</f>
        <v>3</v>
      </c>
      <c r="AF24">
        <f>COUNTIFS(summary_table_v26_23SIs!$D$2:$D$1628,"="&amp;AF$16,summary_table_v26_23SIs!$B$2:$B$1628,"="&amp;$H24)</f>
        <v>0</v>
      </c>
      <c r="AG24">
        <f>COUNTIFS(summary_table_v26_23SIs!$D$2:$D$1628,"="&amp;AG$16,summary_table_v26_23SIs!$B$2:$B$1628,"="&amp;$H24)</f>
        <v>3</v>
      </c>
      <c r="AH24">
        <f>COUNTIFS(summary_table_v26_23SIs!$D$2:$D$1628,"="&amp;AH$16,summary_table_v26_23SIs!$B$2:$B$1628,"="&amp;$H24)</f>
        <v>0</v>
      </c>
      <c r="AI24">
        <f>COUNTIFS(summary_table_v26_23SIs!$D$2:$D$1628,"="&amp;AI$16,summary_table_v26_23SIs!$B$2:$B$1628,"="&amp;$H24)</f>
        <v>0</v>
      </c>
      <c r="AJ24" s="191" t="s">
        <v>3948</v>
      </c>
      <c r="AN24" s="191"/>
    </row>
    <row r="25" spans="2:41" x14ac:dyDescent="0.2">
      <c r="B25" s="2">
        <f>'Priority Indicators (n=23)'!A10</f>
        <v>2.7</v>
      </c>
      <c r="C25">
        <f>COUNTIF(summary_table_v26_23SIs!$D$2:$D$1628,"="&amp;$B25)</f>
        <v>3</v>
      </c>
      <c r="D25">
        <f>COUNTIF(R$17:R$43,"&gt;"&amp;0)</f>
        <v>1</v>
      </c>
      <c r="H25" s="9" t="s">
        <v>852</v>
      </c>
      <c r="I25" t="s">
        <v>2560</v>
      </c>
      <c r="J25">
        <f>COUNTIFS(summary_table_v26_23SIs!$D$2:$D$1628,"="&amp;J$16,summary_table_v26_23SIs!$B$2:$B$1628,"="&amp;$H25)</f>
        <v>9</v>
      </c>
      <c r="K25">
        <f>COUNTIFS(summary_table_v26_23SIs!$D$2:$D$1628,"="&amp;K$16,summary_table_v26_23SIs!$B$2:$B$1628,"="&amp;$H25)</f>
        <v>0</v>
      </c>
      <c r="L25">
        <f>COUNTIFS(summary_table_v26_23SIs!$D$2:$D$1628,"="&amp;L$16,summary_table_v26_23SIs!$B$2:$B$1628,"="&amp;$H25)</f>
        <v>0</v>
      </c>
      <c r="M25">
        <f>COUNTIFS(summary_table_v26_23SIs!$D$2:$D$1628,"="&amp;M$16,summary_table_v26_23SIs!$B$2:$B$1628,"="&amp;$H25)</f>
        <v>0</v>
      </c>
      <c r="N25">
        <f>COUNTIFS(summary_table_v26_23SIs!$D$2:$D$1628,"="&amp;N$16,summary_table_v26_23SIs!$B$2:$B$1628,"="&amp;$H25)</f>
        <v>0</v>
      </c>
      <c r="O25">
        <f>COUNTIFS(summary_table_v26_23SIs!$D$2:$D$1628,"="&amp;O$16,summary_table_v26_23SIs!$B$2:$B$1628,"="&amp;$H25)</f>
        <v>0</v>
      </c>
      <c r="P25">
        <f>COUNTIFS(summary_table_v26_23SIs!$D$2:$D$1628,"="&amp;P$16,summary_table_v26_23SIs!$B$2:$B$1628,"="&amp;$H25)</f>
        <v>0</v>
      </c>
      <c r="Q25">
        <f>COUNTIFS(summary_table_v26_23SIs!$D$2:$D$1628,"="&amp;Q$16,summary_table_v26_23SIs!$B$2:$B$1628,"="&amp;$H25)</f>
        <v>0</v>
      </c>
      <c r="R25">
        <f>COUNTIFS(summary_table_v26_23SIs!$D$2:$D$1628,"="&amp;R$16,summary_table_v26_23SIs!$B$2:$B$1628,"="&amp;$H25)</f>
        <v>0</v>
      </c>
      <c r="S25">
        <f>COUNTIFS(summary_table_v26_23SIs!$D$2:$D$1628,"="&amp;S$16,summary_table_v26_23SIs!$B$2:$B$1628,"="&amp;$H25)</f>
        <v>0</v>
      </c>
      <c r="T25">
        <f>COUNTIFS(summary_table_v26_23SIs!$D$2:$D$1628,"="&amp;T$16,summary_table_v26_23SIs!$B$2:$B$1628,"="&amp;$H25)</f>
        <v>0</v>
      </c>
      <c r="U25">
        <f>COUNTIFS(summary_table_v26_23SIs!$D$2:$D$1628,"="&amp;U$16,summary_table_v26_23SIs!$B$2:$B$1628,"="&amp;$H25)</f>
        <v>0</v>
      </c>
      <c r="V25">
        <f>COUNTIFS(summary_table_v26_23SIs!$D$2:$D$1628,"="&amp;V$16,summary_table_v26_23SIs!$B$2:$B$1628,"="&amp;$H25)</f>
        <v>0</v>
      </c>
      <c r="W25">
        <f>COUNTIFS(summary_table_v26_23SIs!$D$2:$D$1628,"="&amp;W$16,summary_table_v26_23SIs!$B$2:$B$1628,"="&amp;$H25)</f>
        <v>5</v>
      </c>
      <c r="X25">
        <f>COUNTIFS(summary_table_v26_23SIs!$D$2:$D$1628,"="&amp;X$16,summary_table_v26_23SIs!$B$2:$B$1628,"="&amp;$H25)</f>
        <v>1</v>
      </c>
      <c r="Y25">
        <f>COUNTIFS(summary_table_v26_23SIs!$D$2:$D$1628,"="&amp;Y$16,summary_table_v26_23SIs!$B$2:$B$1628,"="&amp;$H25)</f>
        <v>0</v>
      </c>
      <c r="Z25">
        <f>COUNTIFS(summary_table_v26_23SIs!$D$2:$D$1628,"="&amp;Z$16,summary_table_v26_23SIs!$B$2:$B$1628,"="&amp;$H25)</f>
        <v>54</v>
      </c>
      <c r="AA25">
        <f>COUNTIFS(summary_table_v26_23SIs!$D$2:$D$1628,"="&amp;AA$16,summary_table_v26_23SIs!$B$2:$B$1628,"="&amp;$H25)</f>
        <v>0</v>
      </c>
      <c r="AB25">
        <f>COUNTIFS(summary_table_v26_23SIs!$D$2:$D$1628,"="&amp;AB$16,summary_table_v26_23SIs!$B$2:$B$1628,"="&amp;$H25)</f>
        <v>0</v>
      </c>
      <c r="AC25">
        <f>COUNTIFS(summary_table_v26_23SIs!$D$2:$D$1628,"="&amp;AC$16,summary_table_v26_23SIs!$B$2:$B$1628,"="&amp;$H25)</f>
        <v>4</v>
      </c>
      <c r="AD25">
        <f>COUNTIFS(summary_table_v26_23SIs!$D$2:$D$1628,"="&amp;AD$16,summary_table_v26_23SIs!$B$2:$B$1628,"="&amp;$H25)</f>
        <v>0</v>
      </c>
      <c r="AE25">
        <f>COUNTIFS(summary_table_v26_23SIs!$D$2:$D$1628,"="&amp;AE$16,summary_table_v26_23SIs!$B$2:$B$1628,"="&amp;$H25)</f>
        <v>0</v>
      </c>
      <c r="AF25">
        <f>COUNTIFS(summary_table_v26_23SIs!$D$2:$D$1628,"="&amp;AF$16,summary_table_v26_23SIs!$B$2:$B$1628,"="&amp;$H25)</f>
        <v>0</v>
      </c>
      <c r="AG25">
        <f>COUNTIFS(summary_table_v26_23SIs!$D$2:$D$1628,"="&amp;AG$16,summary_table_v26_23SIs!$B$2:$B$1628,"="&amp;$H25)</f>
        <v>1</v>
      </c>
      <c r="AH25">
        <f>COUNTIFS(summary_table_v26_23SIs!$D$2:$D$1628,"="&amp;AH$16,summary_table_v26_23SIs!$B$2:$B$1628,"="&amp;$H25)</f>
        <v>0</v>
      </c>
      <c r="AI25">
        <f>COUNTIFS(summary_table_v26_23SIs!$D$2:$D$1628,"="&amp;AI$16,summary_table_v26_23SIs!$B$2:$B$1628,"="&amp;$H25)</f>
        <v>0</v>
      </c>
      <c r="AJ25" s="191" t="s">
        <v>3948</v>
      </c>
      <c r="AL25" s="191" t="s">
        <v>3951</v>
      </c>
      <c r="AN25" s="191" t="s">
        <v>3963</v>
      </c>
    </row>
    <row r="26" spans="2:41" x14ac:dyDescent="0.2">
      <c r="B26" s="2">
        <f>'Priority Indicators (n=23)'!A11</f>
        <v>2.8</v>
      </c>
      <c r="C26">
        <f>COUNTIF(summary_table_v26_23SIs!$D$2:$D$1628,"="&amp;$B26)</f>
        <v>0</v>
      </c>
      <c r="D26">
        <f>COUNTIF(S$17:S$43,"&gt;"&amp;0)</f>
        <v>0</v>
      </c>
      <c r="H26" s="9" t="s">
        <v>951</v>
      </c>
      <c r="I26" t="s">
        <v>2562</v>
      </c>
      <c r="J26">
        <f>COUNTIFS(summary_table_v26_23SIs!$D$2:$D$1628,"="&amp;J$16,summary_table_v26_23SIs!$B$2:$B$1628,"="&amp;$H26)</f>
        <v>14</v>
      </c>
      <c r="K26">
        <f>COUNTIFS(summary_table_v26_23SIs!$D$2:$D$1628,"="&amp;K$16,summary_table_v26_23SIs!$B$2:$B$1628,"="&amp;$H26)</f>
        <v>0</v>
      </c>
      <c r="L26">
        <f>COUNTIFS(summary_table_v26_23SIs!$D$2:$D$1628,"="&amp;L$16,summary_table_v26_23SIs!$B$2:$B$1628,"="&amp;$H26)</f>
        <v>0</v>
      </c>
      <c r="M26">
        <f>COUNTIFS(summary_table_v26_23SIs!$D$2:$D$1628,"="&amp;M$16,summary_table_v26_23SIs!$B$2:$B$1628,"="&amp;$H26)</f>
        <v>4</v>
      </c>
      <c r="N26">
        <f>COUNTIFS(summary_table_v26_23SIs!$D$2:$D$1628,"="&amp;N$16,summary_table_v26_23SIs!$B$2:$B$1628,"="&amp;$H26)</f>
        <v>2</v>
      </c>
      <c r="O26">
        <f>COUNTIFS(summary_table_v26_23SIs!$D$2:$D$1628,"="&amp;O$16,summary_table_v26_23SIs!$B$2:$B$1628,"="&amp;$H26)</f>
        <v>15</v>
      </c>
      <c r="P26">
        <f>COUNTIFS(summary_table_v26_23SIs!$D$2:$D$1628,"="&amp;P$16,summary_table_v26_23SIs!$B$2:$B$1628,"="&amp;$H26)</f>
        <v>10</v>
      </c>
      <c r="Q26">
        <f>COUNTIFS(summary_table_v26_23SIs!$D$2:$D$1628,"="&amp;Q$16,summary_table_v26_23SIs!$B$2:$B$1628,"="&amp;$H26)</f>
        <v>0</v>
      </c>
      <c r="R26">
        <f>COUNTIFS(summary_table_v26_23SIs!$D$2:$D$1628,"="&amp;R$16,summary_table_v26_23SIs!$B$2:$B$1628,"="&amp;$H26)</f>
        <v>0</v>
      </c>
      <c r="S26">
        <f>COUNTIFS(summary_table_v26_23SIs!$D$2:$D$1628,"="&amp;S$16,summary_table_v26_23SIs!$B$2:$B$1628,"="&amp;$H26)</f>
        <v>0</v>
      </c>
      <c r="T26">
        <f>COUNTIFS(summary_table_v26_23SIs!$D$2:$D$1628,"="&amp;T$16,summary_table_v26_23SIs!$B$2:$B$1628,"="&amp;$H26)</f>
        <v>0</v>
      </c>
      <c r="U26">
        <f>COUNTIFS(summary_table_v26_23SIs!$D$2:$D$1628,"="&amp;U$16,summary_table_v26_23SIs!$B$2:$B$1628,"="&amp;$H26)</f>
        <v>0</v>
      </c>
      <c r="V26">
        <f>COUNTIFS(summary_table_v26_23SIs!$D$2:$D$1628,"="&amp;V$16,summary_table_v26_23SIs!$B$2:$B$1628,"="&amp;$H26)</f>
        <v>0</v>
      </c>
      <c r="W26">
        <f>COUNTIFS(summary_table_v26_23SIs!$D$2:$D$1628,"="&amp;W$16,summary_table_v26_23SIs!$B$2:$B$1628,"="&amp;$H26)</f>
        <v>20</v>
      </c>
      <c r="X26">
        <f>COUNTIFS(summary_table_v26_23SIs!$D$2:$D$1628,"="&amp;X$16,summary_table_v26_23SIs!$B$2:$B$1628,"="&amp;$H26)</f>
        <v>1</v>
      </c>
      <c r="Y26">
        <f>COUNTIFS(summary_table_v26_23SIs!$D$2:$D$1628,"="&amp;Y$16,summary_table_v26_23SIs!$B$2:$B$1628,"="&amp;$H26)</f>
        <v>0</v>
      </c>
      <c r="Z26">
        <f>COUNTIFS(summary_table_v26_23SIs!$D$2:$D$1628,"="&amp;Z$16,summary_table_v26_23SIs!$B$2:$B$1628,"="&amp;$H26)</f>
        <v>108</v>
      </c>
      <c r="AA26">
        <f>COUNTIFS(summary_table_v26_23SIs!$D$2:$D$1628,"="&amp;AA$16,summary_table_v26_23SIs!$B$2:$B$1628,"="&amp;$H26)</f>
        <v>0</v>
      </c>
      <c r="AB26">
        <f>COUNTIFS(summary_table_v26_23SIs!$D$2:$D$1628,"="&amp;AB$16,summary_table_v26_23SIs!$B$2:$B$1628,"="&amp;$H26)</f>
        <v>0</v>
      </c>
      <c r="AC26">
        <f>COUNTIFS(summary_table_v26_23SIs!$D$2:$D$1628,"="&amp;AC$16,summary_table_v26_23SIs!$B$2:$B$1628,"="&amp;$H26)</f>
        <v>10</v>
      </c>
      <c r="AD26">
        <f>COUNTIFS(summary_table_v26_23SIs!$D$2:$D$1628,"="&amp;AD$16,summary_table_v26_23SIs!$B$2:$B$1628,"="&amp;$H26)</f>
        <v>0</v>
      </c>
      <c r="AE26">
        <f>COUNTIFS(summary_table_v26_23SIs!$D$2:$D$1628,"="&amp;AE$16,summary_table_v26_23SIs!$B$2:$B$1628,"="&amp;$H26)</f>
        <v>7</v>
      </c>
      <c r="AF26">
        <f>COUNTIFS(summary_table_v26_23SIs!$D$2:$D$1628,"="&amp;AF$16,summary_table_v26_23SIs!$B$2:$B$1628,"="&amp;$H26)</f>
        <v>0</v>
      </c>
      <c r="AG26">
        <f>COUNTIFS(summary_table_v26_23SIs!$D$2:$D$1628,"="&amp;AG$16,summary_table_v26_23SIs!$B$2:$B$1628,"="&amp;$H26)</f>
        <v>5</v>
      </c>
      <c r="AH26">
        <f>COUNTIFS(summary_table_v26_23SIs!$D$2:$D$1628,"="&amp;AH$16,summary_table_v26_23SIs!$B$2:$B$1628,"="&amp;$H26)</f>
        <v>0</v>
      </c>
      <c r="AI26">
        <f>COUNTIFS(summary_table_v26_23SIs!$D$2:$D$1628,"="&amp;AI$16,summary_table_v26_23SIs!$B$2:$B$1628,"="&amp;$H26)</f>
        <v>0</v>
      </c>
      <c r="AK26" s="191" t="s">
        <v>3950</v>
      </c>
      <c r="AL26" s="191" t="s">
        <v>3951</v>
      </c>
      <c r="AN26" s="191"/>
    </row>
    <row r="27" spans="2:41" x14ac:dyDescent="0.2">
      <c r="B27" s="2">
        <f>'Priority Indicators (n=23)'!A12</f>
        <v>2.9</v>
      </c>
      <c r="C27">
        <f>COUNTIF(summary_table_v26_23SIs!$D$2:$D$1628,"="&amp;$B27)</f>
        <v>31</v>
      </c>
      <c r="D27">
        <f>COUNTIF(T$17:T$43,"&gt;"&amp;0)</f>
        <v>9</v>
      </c>
      <c r="H27" s="9" t="s">
        <v>1209</v>
      </c>
      <c r="I27" t="s">
        <v>2564</v>
      </c>
      <c r="J27">
        <f>COUNTIFS(summary_table_v26_23SIs!$D$2:$D$1628,"="&amp;J$16,summary_table_v26_23SIs!$B$2:$B$1628,"="&amp;$H27)</f>
        <v>23</v>
      </c>
      <c r="K27">
        <f>COUNTIFS(summary_table_v26_23SIs!$D$2:$D$1628,"="&amp;K$16,summary_table_v26_23SIs!$B$2:$B$1628,"="&amp;$H27)</f>
        <v>0</v>
      </c>
      <c r="L27">
        <f>COUNTIFS(summary_table_v26_23SIs!$D$2:$D$1628,"="&amp;L$16,summary_table_v26_23SIs!$B$2:$B$1628,"="&amp;$H27)</f>
        <v>0</v>
      </c>
      <c r="M27">
        <f>COUNTIFS(summary_table_v26_23SIs!$D$2:$D$1628,"="&amp;M$16,summary_table_v26_23SIs!$B$2:$B$1628,"="&amp;$H27)</f>
        <v>6</v>
      </c>
      <c r="N27">
        <f>COUNTIFS(summary_table_v26_23SIs!$D$2:$D$1628,"="&amp;N$16,summary_table_v26_23SIs!$B$2:$B$1628,"="&amp;$H27)</f>
        <v>0</v>
      </c>
      <c r="O27">
        <f>COUNTIFS(summary_table_v26_23SIs!$D$2:$D$1628,"="&amp;O$16,summary_table_v26_23SIs!$B$2:$B$1628,"="&amp;$H27)</f>
        <v>6</v>
      </c>
      <c r="P27">
        <f>COUNTIFS(summary_table_v26_23SIs!$D$2:$D$1628,"="&amp;P$16,summary_table_v26_23SIs!$B$2:$B$1628,"="&amp;$H27)</f>
        <v>12</v>
      </c>
      <c r="Q27">
        <f>COUNTIFS(summary_table_v26_23SIs!$D$2:$D$1628,"="&amp;Q$16,summary_table_v26_23SIs!$B$2:$B$1628,"="&amp;$H27)</f>
        <v>0</v>
      </c>
      <c r="R27">
        <f>COUNTIFS(summary_table_v26_23SIs!$D$2:$D$1628,"="&amp;R$16,summary_table_v26_23SIs!$B$2:$B$1628,"="&amp;$H27)</f>
        <v>0</v>
      </c>
      <c r="S27">
        <f>COUNTIFS(summary_table_v26_23SIs!$D$2:$D$1628,"="&amp;S$16,summary_table_v26_23SIs!$B$2:$B$1628,"="&amp;$H27)</f>
        <v>0</v>
      </c>
      <c r="T27">
        <f>COUNTIFS(summary_table_v26_23SIs!$D$2:$D$1628,"="&amp;T$16,summary_table_v26_23SIs!$B$2:$B$1628,"="&amp;$H27)</f>
        <v>6</v>
      </c>
      <c r="U27">
        <f>COUNTIFS(summary_table_v26_23SIs!$D$2:$D$1628,"="&amp;U$16,summary_table_v26_23SIs!$B$2:$B$1628,"="&amp;$H27)</f>
        <v>0</v>
      </c>
      <c r="V27">
        <f>COUNTIFS(summary_table_v26_23SIs!$D$2:$D$1628,"="&amp;V$16,summary_table_v26_23SIs!$B$2:$B$1628,"="&amp;$H27)</f>
        <v>0</v>
      </c>
      <c r="W27">
        <f>COUNTIFS(summary_table_v26_23SIs!$D$2:$D$1628,"="&amp;W$16,summary_table_v26_23SIs!$B$2:$B$1628,"="&amp;$H27)</f>
        <v>0</v>
      </c>
      <c r="X27">
        <f>COUNTIFS(summary_table_v26_23SIs!$D$2:$D$1628,"="&amp;X$16,summary_table_v26_23SIs!$B$2:$B$1628,"="&amp;$H27)</f>
        <v>1</v>
      </c>
      <c r="Y27">
        <f>COUNTIFS(summary_table_v26_23SIs!$D$2:$D$1628,"="&amp;Y$16,summary_table_v26_23SIs!$B$2:$B$1628,"="&amp;$H27)</f>
        <v>0</v>
      </c>
      <c r="Z27">
        <f>COUNTIFS(summary_table_v26_23SIs!$D$2:$D$1628,"="&amp;Z$16,summary_table_v26_23SIs!$B$2:$B$1628,"="&amp;$H27)</f>
        <v>0</v>
      </c>
      <c r="AA27">
        <f>COUNTIFS(summary_table_v26_23SIs!$D$2:$D$1628,"="&amp;AA$16,summary_table_v26_23SIs!$B$2:$B$1628,"="&amp;$H27)</f>
        <v>0</v>
      </c>
      <c r="AB27">
        <f>COUNTIFS(summary_table_v26_23SIs!$D$2:$D$1628,"="&amp;AB$16,summary_table_v26_23SIs!$B$2:$B$1628,"="&amp;$H27)</f>
        <v>0</v>
      </c>
      <c r="AC27">
        <f>COUNTIFS(summary_table_v26_23SIs!$D$2:$D$1628,"="&amp;AC$16,summary_table_v26_23SIs!$B$2:$B$1628,"="&amp;$H27)</f>
        <v>12</v>
      </c>
      <c r="AD27">
        <f>COUNTIFS(summary_table_v26_23SIs!$D$2:$D$1628,"="&amp;AD$16,summary_table_v26_23SIs!$B$2:$B$1628,"="&amp;$H27)</f>
        <v>0</v>
      </c>
      <c r="AE27">
        <f>COUNTIFS(summary_table_v26_23SIs!$D$2:$D$1628,"="&amp;AE$16,summary_table_v26_23SIs!$B$2:$B$1628,"="&amp;$H27)</f>
        <v>0</v>
      </c>
      <c r="AF27">
        <f>COUNTIFS(summary_table_v26_23SIs!$D$2:$D$1628,"="&amp;AF$16,summary_table_v26_23SIs!$B$2:$B$1628,"="&amp;$H27)</f>
        <v>0</v>
      </c>
      <c r="AG27">
        <f>COUNTIFS(summary_table_v26_23SIs!$D$2:$D$1628,"="&amp;AG$16,summary_table_v26_23SIs!$B$2:$B$1628,"="&amp;$H27)</f>
        <v>6</v>
      </c>
      <c r="AH27">
        <f>COUNTIFS(summary_table_v26_23SIs!$D$2:$D$1628,"="&amp;AH$16,summary_table_v26_23SIs!$B$2:$B$1628,"="&amp;$H27)</f>
        <v>0</v>
      </c>
      <c r="AI27">
        <f>COUNTIFS(summary_table_v26_23SIs!$D$2:$D$1628,"="&amp;AI$16,summary_table_v26_23SIs!$B$2:$B$1628,"="&amp;$H27)</f>
        <v>0</v>
      </c>
      <c r="AK27" s="191" t="s">
        <v>3950</v>
      </c>
      <c r="AN27" s="191"/>
    </row>
    <row r="28" spans="2:41" x14ac:dyDescent="0.2">
      <c r="B28" s="2">
        <f>'Priority Indicators (n=23)'!A13</f>
        <v>2.95</v>
      </c>
      <c r="C28">
        <f>COUNTIF(summary_table_v26_23SIs!$D$2:$D$1628,"="&amp;$B28)</f>
        <v>3</v>
      </c>
      <c r="D28">
        <f>COUNTIF(U$17:U$43,"&gt;"&amp;0)</f>
        <v>1</v>
      </c>
      <c r="H28" s="9" t="s">
        <v>604</v>
      </c>
      <c r="I28" t="s">
        <v>2558</v>
      </c>
      <c r="J28">
        <f>COUNTIFS(summary_table_v26_23SIs!$D$2:$D$1628,"="&amp;J$16,summary_table_v26_23SIs!$B$2:$B$1628,"="&amp;$H28)</f>
        <v>35</v>
      </c>
      <c r="K28">
        <f>COUNTIFS(summary_table_v26_23SIs!$D$2:$D$1628,"="&amp;K$16,summary_table_v26_23SIs!$B$2:$B$1628,"="&amp;$H28)</f>
        <v>0</v>
      </c>
      <c r="L28">
        <f>COUNTIFS(summary_table_v26_23SIs!$D$2:$D$1628,"="&amp;L$16,summary_table_v26_23SIs!$B$2:$B$1628,"="&amp;$H28)</f>
        <v>0</v>
      </c>
      <c r="M28">
        <f>COUNTIFS(summary_table_v26_23SIs!$D$2:$D$1628,"="&amp;M$16,summary_table_v26_23SIs!$B$2:$B$1628,"="&amp;$H28)</f>
        <v>0</v>
      </c>
      <c r="N28">
        <f>COUNTIFS(summary_table_v26_23SIs!$D$2:$D$1628,"="&amp;N$16,summary_table_v26_23SIs!$B$2:$B$1628,"="&amp;$H28)</f>
        <v>0</v>
      </c>
      <c r="O28">
        <f>COUNTIFS(summary_table_v26_23SIs!$D$2:$D$1628,"="&amp;O$16,summary_table_v26_23SIs!$B$2:$B$1628,"="&amp;$H28)</f>
        <v>5</v>
      </c>
      <c r="P28">
        <f>COUNTIFS(summary_table_v26_23SIs!$D$2:$D$1628,"="&amp;P$16,summary_table_v26_23SIs!$B$2:$B$1628,"="&amp;$H28)</f>
        <v>30</v>
      </c>
      <c r="Q28">
        <f>COUNTIFS(summary_table_v26_23SIs!$D$2:$D$1628,"="&amp;Q$16,summary_table_v26_23SIs!$B$2:$B$1628,"="&amp;$H28)</f>
        <v>0</v>
      </c>
      <c r="R28">
        <f>COUNTIFS(summary_table_v26_23SIs!$D$2:$D$1628,"="&amp;R$16,summary_table_v26_23SIs!$B$2:$B$1628,"="&amp;$H28)</f>
        <v>0</v>
      </c>
      <c r="S28">
        <f>COUNTIFS(summary_table_v26_23SIs!$D$2:$D$1628,"="&amp;S$16,summary_table_v26_23SIs!$B$2:$B$1628,"="&amp;$H28)</f>
        <v>0</v>
      </c>
      <c r="T28">
        <f>COUNTIFS(summary_table_v26_23SIs!$D$2:$D$1628,"="&amp;T$16,summary_table_v26_23SIs!$B$2:$B$1628,"="&amp;$H28)</f>
        <v>0</v>
      </c>
      <c r="U28">
        <f>COUNTIFS(summary_table_v26_23SIs!$D$2:$D$1628,"="&amp;U$16,summary_table_v26_23SIs!$B$2:$B$1628,"="&amp;$H28)</f>
        <v>0</v>
      </c>
      <c r="V28">
        <f>COUNTIFS(summary_table_v26_23SIs!$D$2:$D$1628,"="&amp;V$16,summary_table_v26_23SIs!$B$2:$B$1628,"="&amp;$H28)</f>
        <v>0</v>
      </c>
      <c r="W28">
        <f>COUNTIFS(summary_table_v26_23SIs!$D$2:$D$1628,"="&amp;W$16,summary_table_v26_23SIs!$B$2:$B$1628,"="&amp;$H28)</f>
        <v>0</v>
      </c>
      <c r="X28">
        <f>COUNTIFS(summary_table_v26_23SIs!$D$2:$D$1628,"="&amp;X$16,summary_table_v26_23SIs!$B$2:$B$1628,"="&amp;$H28)</f>
        <v>1</v>
      </c>
      <c r="Y28">
        <f>COUNTIFS(summary_table_v26_23SIs!$D$2:$D$1628,"="&amp;Y$16,summary_table_v26_23SIs!$B$2:$B$1628,"="&amp;$H28)</f>
        <v>0</v>
      </c>
      <c r="Z28">
        <f>COUNTIFS(summary_table_v26_23SIs!$D$2:$D$1628,"="&amp;Z$16,summary_table_v26_23SIs!$B$2:$B$1628,"="&amp;$H28)</f>
        <v>108</v>
      </c>
      <c r="AA28">
        <f>COUNTIFS(summary_table_v26_23SIs!$D$2:$D$1628,"="&amp;AA$16,summary_table_v26_23SIs!$B$2:$B$1628,"="&amp;$H28)</f>
        <v>0</v>
      </c>
      <c r="AB28">
        <f>COUNTIFS(summary_table_v26_23SIs!$D$2:$D$1628,"="&amp;AB$16,summary_table_v26_23SIs!$B$2:$B$1628,"="&amp;$H28)</f>
        <v>0</v>
      </c>
      <c r="AC28">
        <f>COUNTIFS(summary_table_v26_23SIs!$D$2:$D$1628,"="&amp;AC$16,summary_table_v26_23SIs!$B$2:$B$1628,"="&amp;$H28)</f>
        <v>10</v>
      </c>
      <c r="AD28">
        <f>COUNTIFS(summary_table_v26_23SIs!$D$2:$D$1628,"="&amp;AD$16,summary_table_v26_23SIs!$B$2:$B$1628,"="&amp;$H28)</f>
        <v>0</v>
      </c>
      <c r="AE28">
        <f>COUNTIFS(summary_table_v26_23SIs!$D$2:$D$1628,"="&amp;AE$16,summary_table_v26_23SIs!$B$2:$B$1628,"="&amp;$H28)</f>
        <v>0</v>
      </c>
      <c r="AF28">
        <f>COUNTIFS(summary_table_v26_23SIs!$D$2:$D$1628,"="&amp;AF$16,summary_table_v26_23SIs!$B$2:$B$1628,"="&amp;$H28)</f>
        <v>0</v>
      </c>
      <c r="AG28">
        <f>COUNTIFS(summary_table_v26_23SIs!$D$2:$D$1628,"="&amp;AG$16,summary_table_v26_23SIs!$B$2:$B$1628,"="&amp;$H28)</f>
        <v>5</v>
      </c>
      <c r="AH28">
        <f>COUNTIFS(summary_table_v26_23SIs!$D$2:$D$1628,"="&amp;AH$16,summary_table_v26_23SIs!$B$2:$B$1628,"="&amp;$H28)</f>
        <v>0</v>
      </c>
      <c r="AI28">
        <f>COUNTIFS(summary_table_v26_23SIs!$D$2:$D$1628,"="&amp;AI$16,summary_table_v26_23SIs!$B$2:$B$1628,"="&amp;$H28)</f>
        <v>0</v>
      </c>
      <c r="AJ28" s="191" t="s">
        <v>3948</v>
      </c>
      <c r="AN28" s="191" t="s">
        <v>3963</v>
      </c>
    </row>
    <row r="29" spans="2:41" x14ac:dyDescent="0.2">
      <c r="B29" s="2">
        <f>'Priority Indicators (n=23)'!A14</f>
        <v>3.1</v>
      </c>
      <c r="C29">
        <f>COUNTIF(summary_table_v26_23SIs!$D$2:$D$1628,"="&amp;$B29)</f>
        <v>0</v>
      </c>
      <c r="D29">
        <f>COUNTIF(V$17:V$43,"&gt;"&amp;0)</f>
        <v>0</v>
      </c>
      <c r="H29" s="9" t="s">
        <v>1305</v>
      </c>
      <c r="I29" t="s">
        <v>2565</v>
      </c>
      <c r="J29">
        <f>COUNTIFS(summary_table_v26_23SIs!$D$2:$D$1628,"="&amp;J$16,summary_table_v26_23SIs!$B$2:$B$1628,"="&amp;$H29)</f>
        <v>5</v>
      </c>
      <c r="K29">
        <f>COUNTIFS(summary_table_v26_23SIs!$D$2:$D$1628,"="&amp;K$16,summary_table_v26_23SIs!$B$2:$B$1628,"="&amp;$H29)</f>
        <v>0</v>
      </c>
      <c r="L29">
        <f>COUNTIFS(summary_table_v26_23SIs!$D$2:$D$1628,"="&amp;L$16,summary_table_v26_23SIs!$B$2:$B$1628,"="&amp;$H29)</f>
        <v>0</v>
      </c>
      <c r="M29">
        <f>COUNTIFS(summary_table_v26_23SIs!$D$2:$D$1628,"="&amp;M$16,summary_table_v26_23SIs!$B$2:$B$1628,"="&amp;$H29)</f>
        <v>0</v>
      </c>
      <c r="N29">
        <f>COUNTIFS(summary_table_v26_23SIs!$D$2:$D$1628,"="&amp;N$16,summary_table_v26_23SIs!$B$2:$B$1628,"="&amp;$H29)</f>
        <v>0</v>
      </c>
      <c r="O29">
        <f>COUNTIFS(summary_table_v26_23SIs!$D$2:$D$1628,"="&amp;O$16,summary_table_v26_23SIs!$B$2:$B$1628,"="&amp;$H29)</f>
        <v>0</v>
      </c>
      <c r="P29">
        <f>COUNTIFS(summary_table_v26_23SIs!$D$2:$D$1628,"="&amp;P$16,summary_table_v26_23SIs!$B$2:$B$1628,"="&amp;$H29)</f>
        <v>2</v>
      </c>
      <c r="Q29">
        <f>COUNTIFS(summary_table_v26_23SIs!$D$2:$D$1628,"="&amp;Q$16,summary_table_v26_23SIs!$B$2:$B$1628,"="&amp;$H29)</f>
        <v>0</v>
      </c>
      <c r="R29">
        <f>COUNTIFS(summary_table_v26_23SIs!$D$2:$D$1628,"="&amp;R$16,summary_table_v26_23SIs!$B$2:$B$1628,"="&amp;$H29)</f>
        <v>0</v>
      </c>
      <c r="S29">
        <f>COUNTIFS(summary_table_v26_23SIs!$D$2:$D$1628,"="&amp;S$16,summary_table_v26_23SIs!$B$2:$B$1628,"="&amp;$H29)</f>
        <v>0</v>
      </c>
      <c r="T29">
        <f>COUNTIFS(summary_table_v26_23SIs!$D$2:$D$1628,"="&amp;T$16,summary_table_v26_23SIs!$B$2:$B$1628,"="&amp;$H29)</f>
        <v>1</v>
      </c>
      <c r="U29">
        <f>COUNTIFS(summary_table_v26_23SIs!$D$2:$D$1628,"="&amp;U$16,summary_table_v26_23SIs!$B$2:$B$1628,"="&amp;$H29)</f>
        <v>3</v>
      </c>
      <c r="V29">
        <f>COUNTIFS(summary_table_v26_23SIs!$D$2:$D$1628,"="&amp;V$16,summary_table_v26_23SIs!$B$2:$B$1628,"="&amp;$H29)</f>
        <v>0</v>
      </c>
      <c r="W29">
        <f>COUNTIFS(summary_table_v26_23SIs!$D$2:$D$1628,"="&amp;W$16,summary_table_v26_23SIs!$B$2:$B$1628,"="&amp;$H29)</f>
        <v>0</v>
      </c>
      <c r="X29">
        <f>COUNTIFS(summary_table_v26_23SIs!$D$2:$D$1628,"="&amp;X$16,summary_table_v26_23SIs!$B$2:$B$1628,"="&amp;$H29)</f>
        <v>1</v>
      </c>
      <c r="Y29">
        <f>COUNTIFS(summary_table_v26_23SIs!$D$2:$D$1628,"="&amp;Y$16,summary_table_v26_23SIs!$B$2:$B$1628,"="&amp;$H29)</f>
        <v>0</v>
      </c>
      <c r="Z29">
        <f>COUNTIFS(summary_table_v26_23SIs!$D$2:$D$1628,"="&amp;Z$16,summary_table_v26_23SIs!$B$2:$B$1628,"="&amp;$H29)</f>
        <v>0</v>
      </c>
      <c r="AA29">
        <f>COUNTIFS(summary_table_v26_23SIs!$D$2:$D$1628,"="&amp;AA$16,summary_table_v26_23SIs!$B$2:$B$1628,"="&amp;$H29)</f>
        <v>0</v>
      </c>
      <c r="AB29">
        <f>COUNTIFS(summary_table_v26_23SIs!$D$2:$D$1628,"="&amp;AB$16,summary_table_v26_23SIs!$B$2:$B$1628,"="&amp;$H29)</f>
        <v>0</v>
      </c>
      <c r="AC29">
        <f>COUNTIFS(summary_table_v26_23SIs!$D$2:$D$1628,"="&amp;AC$16,summary_table_v26_23SIs!$B$2:$B$1628,"="&amp;$H29)</f>
        <v>2</v>
      </c>
      <c r="AD29">
        <f>COUNTIFS(summary_table_v26_23SIs!$D$2:$D$1628,"="&amp;AD$16,summary_table_v26_23SIs!$B$2:$B$1628,"="&amp;$H29)</f>
        <v>0</v>
      </c>
      <c r="AE29">
        <f>COUNTIFS(summary_table_v26_23SIs!$D$2:$D$1628,"="&amp;AE$16,summary_table_v26_23SIs!$B$2:$B$1628,"="&amp;$H29)</f>
        <v>0</v>
      </c>
      <c r="AF29">
        <f>COUNTIFS(summary_table_v26_23SIs!$D$2:$D$1628,"="&amp;AF$16,summary_table_v26_23SIs!$B$2:$B$1628,"="&amp;$H29)</f>
        <v>0</v>
      </c>
      <c r="AG29">
        <f>COUNTIFS(summary_table_v26_23SIs!$D$2:$D$1628,"="&amp;AG$16,summary_table_v26_23SIs!$B$2:$B$1628,"="&amp;$H29)</f>
        <v>0</v>
      </c>
      <c r="AH29">
        <f>COUNTIFS(summary_table_v26_23SIs!$D$2:$D$1628,"="&amp;AH$16,summary_table_v26_23SIs!$B$2:$B$1628,"="&amp;$H29)</f>
        <v>0</v>
      </c>
      <c r="AI29">
        <f>COUNTIFS(summary_table_v26_23SIs!$D$2:$D$1628,"="&amp;AI$16,summary_table_v26_23SIs!$B$2:$B$1628,"="&amp;$H29)</f>
        <v>0</v>
      </c>
      <c r="AJ29" s="191" t="s">
        <v>3948</v>
      </c>
      <c r="AN29" s="191"/>
    </row>
    <row r="30" spans="2:41" x14ac:dyDescent="0.2">
      <c r="B30" s="2">
        <f>'Priority Indicators (n=23)'!A15</f>
        <v>3.2</v>
      </c>
      <c r="C30">
        <f>COUNTIF(summary_table_v26_23SIs!$D$2:$D$1628,"="&amp;$B30)</f>
        <v>98</v>
      </c>
      <c r="D30">
        <f>COUNTIF(W$17:W$43,"&gt;"&amp;0)</f>
        <v>8</v>
      </c>
      <c r="H30" s="9" t="s">
        <v>1338</v>
      </c>
      <c r="I30" t="s">
        <v>2566</v>
      </c>
      <c r="J30">
        <f>COUNTIFS(summary_table_v26_23SIs!$D$2:$D$1628,"="&amp;J$16,summary_table_v26_23SIs!$B$2:$B$1628,"="&amp;$H30)</f>
        <v>14</v>
      </c>
      <c r="K30">
        <f>COUNTIFS(summary_table_v26_23SIs!$D$2:$D$1628,"="&amp;K$16,summary_table_v26_23SIs!$B$2:$B$1628,"="&amp;$H30)</f>
        <v>0</v>
      </c>
      <c r="L30">
        <f>COUNTIFS(summary_table_v26_23SIs!$D$2:$D$1628,"="&amp;L$16,summary_table_v26_23SIs!$B$2:$B$1628,"="&amp;$H30)</f>
        <v>0</v>
      </c>
      <c r="M30">
        <f>COUNTIFS(summary_table_v26_23SIs!$D$2:$D$1628,"="&amp;M$16,summary_table_v26_23SIs!$B$2:$B$1628,"="&amp;$H30)</f>
        <v>0</v>
      </c>
      <c r="N30">
        <f>COUNTIFS(summary_table_v26_23SIs!$D$2:$D$1628,"="&amp;N$16,summary_table_v26_23SIs!$B$2:$B$1628,"="&amp;$H30)</f>
        <v>0</v>
      </c>
      <c r="O30">
        <f>COUNTIFS(summary_table_v26_23SIs!$D$2:$D$1628,"="&amp;O$16,summary_table_v26_23SIs!$B$2:$B$1628,"="&amp;$H30)</f>
        <v>0</v>
      </c>
      <c r="P30">
        <f>COUNTIFS(summary_table_v26_23SIs!$D$2:$D$1628,"="&amp;P$16,summary_table_v26_23SIs!$B$2:$B$1628,"="&amp;$H30)</f>
        <v>0</v>
      </c>
      <c r="Q30">
        <f>COUNTIFS(summary_table_v26_23SIs!$D$2:$D$1628,"="&amp;Q$16,summary_table_v26_23SIs!$B$2:$B$1628,"="&amp;$H30)</f>
        <v>0</v>
      </c>
      <c r="R30">
        <f>COUNTIFS(summary_table_v26_23SIs!$D$2:$D$1628,"="&amp;R$16,summary_table_v26_23SIs!$B$2:$B$1628,"="&amp;$H30)</f>
        <v>0</v>
      </c>
      <c r="S30">
        <f>COUNTIFS(summary_table_v26_23SIs!$D$2:$D$1628,"="&amp;S$16,summary_table_v26_23SIs!$B$2:$B$1628,"="&amp;$H30)</f>
        <v>0</v>
      </c>
      <c r="T30">
        <f>COUNTIFS(summary_table_v26_23SIs!$D$2:$D$1628,"="&amp;T$16,summary_table_v26_23SIs!$B$2:$B$1628,"="&amp;$H30)</f>
        <v>0</v>
      </c>
      <c r="U30">
        <f>COUNTIFS(summary_table_v26_23SIs!$D$2:$D$1628,"="&amp;U$16,summary_table_v26_23SIs!$B$2:$B$1628,"="&amp;$H30)</f>
        <v>0</v>
      </c>
      <c r="V30">
        <f>COUNTIFS(summary_table_v26_23SIs!$D$2:$D$1628,"="&amp;V$16,summary_table_v26_23SIs!$B$2:$B$1628,"="&amp;$H30)</f>
        <v>0</v>
      </c>
      <c r="W30">
        <f>COUNTIFS(summary_table_v26_23SIs!$D$2:$D$1628,"="&amp;W$16,summary_table_v26_23SIs!$B$2:$B$1628,"="&amp;$H30)</f>
        <v>0</v>
      </c>
      <c r="X30">
        <f>COUNTIFS(summary_table_v26_23SIs!$D$2:$D$1628,"="&amp;X$16,summary_table_v26_23SIs!$B$2:$B$1628,"="&amp;$H30)</f>
        <v>1</v>
      </c>
      <c r="Y30">
        <f>COUNTIFS(summary_table_v26_23SIs!$D$2:$D$1628,"="&amp;Y$16,summary_table_v26_23SIs!$B$2:$B$1628,"="&amp;$H30)</f>
        <v>0</v>
      </c>
      <c r="Z30">
        <f>COUNTIFS(summary_table_v26_23SIs!$D$2:$D$1628,"="&amp;Z$16,summary_table_v26_23SIs!$B$2:$B$1628,"="&amp;$H30)</f>
        <v>0</v>
      </c>
      <c r="AA30">
        <f>COUNTIFS(summary_table_v26_23SIs!$D$2:$D$1628,"="&amp;AA$16,summary_table_v26_23SIs!$B$2:$B$1628,"="&amp;$H30)</f>
        <v>0</v>
      </c>
      <c r="AB30">
        <f>COUNTIFS(summary_table_v26_23SIs!$D$2:$D$1628,"="&amp;AB$16,summary_table_v26_23SIs!$B$2:$B$1628,"="&amp;$H30)</f>
        <v>0</v>
      </c>
      <c r="AC30">
        <f>COUNTIFS(summary_table_v26_23SIs!$D$2:$D$1628,"="&amp;AC$16,summary_table_v26_23SIs!$B$2:$B$1628,"="&amp;$H30)</f>
        <v>2</v>
      </c>
      <c r="AD30">
        <f>COUNTIFS(summary_table_v26_23SIs!$D$2:$D$1628,"="&amp;AD$16,summary_table_v26_23SIs!$B$2:$B$1628,"="&amp;$H30)</f>
        <v>2</v>
      </c>
      <c r="AE30">
        <f>COUNTIFS(summary_table_v26_23SIs!$D$2:$D$1628,"="&amp;AE$16,summary_table_v26_23SIs!$B$2:$B$1628,"="&amp;$H30)</f>
        <v>0</v>
      </c>
      <c r="AF30">
        <f>COUNTIFS(summary_table_v26_23SIs!$D$2:$D$1628,"="&amp;AF$16,summary_table_v26_23SIs!$B$2:$B$1628,"="&amp;$H30)</f>
        <v>0</v>
      </c>
      <c r="AG30">
        <f>COUNTIFS(summary_table_v26_23SIs!$D$2:$D$1628,"="&amp;AG$16,summary_table_v26_23SIs!$B$2:$B$1628,"="&amp;$H30)</f>
        <v>0</v>
      </c>
      <c r="AH30">
        <f>COUNTIFS(summary_table_v26_23SIs!$D$2:$D$1628,"="&amp;AH$16,summary_table_v26_23SIs!$B$2:$B$1628,"="&amp;$H30)</f>
        <v>0</v>
      </c>
      <c r="AI30">
        <f>COUNTIFS(summary_table_v26_23SIs!$D$2:$D$1628,"="&amp;AI$16,summary_table_v26_23SIs!$B$2:$B$1628,"="&amp;$H30)</f>
        <v>0</v>
      </c>
      <c r="AM30" s="191" t="s">
        <v>3952</v>
      </c>
      <c r="AN30" s="191"/>
    </row>
    <row r="31" spans="2:41" x14ac:dyDescent="0.2">
      <c r="B31" s="2">
        <f>'Priority Indicators (n=23)'!A16</f>
        <v>3.3</v>
      </c>
      <c r="C31">
        <f>COUNTIF(summary_table_v26_23SIs!$D$2:$D$1628,"="&amp;$B31)</f>
        <v>23</v>
      </c>
      <c r="D31">
        <f>COUNTIF(X$17:X$43,"&gt;"&amp;0)</f>
        <v>23</v>
      </c>
      <c r="H31" s="9" t="s">
        <v>1378</v>
      </c>
      <c r="I31" t="s">
        <v>2568</v>
      </c>
      <c r="J31">
        <f>COUNTIFS(summary_table_v26_23SIs!$D$2:$D$1628,"="&amp;J$16,summary_table_v26_23SIs!$B$2:$B$1628,"="&amp;$H31)</f>
        <v>3</v>
      </c>
      <c r="K31">
        <f>COUNTIFS(summary_table_v26_23SIs!$D$2:$D$1628,"="&amp;K$16,summary_table_v26_23SIs!$B$2:$B$1628,"="&amp;$H31)</f>
        <v>0</v>
      </c>
      <c r="L31">
        <f>COUNTIFS(summary_table_v26_23SIs!$D$2:$D$1628,"="&amp;L$16,summary_table_v26_23SIs!$B$2:$B$1628,"="&amp;$H31)</f>
        <v>0</v>
      </c>
      <c r="M31">
        <f>COUNTIFS(summary_table_v26_23SIs!$D$2:$D$1628,"="&amp;M$16,summary_table_v26_23SIs!$B$2:$B$1628,"="&amp;$H31)</f>
        <v>0</v>
      </c>
      <c r="N31">
        <f>COUNTIFS(summary_table_v26_23SIs!$D$2:$D$1628,"="&amp;N$16,summary_table_v26_23SIs!$B$2:$B$1628,"="&amp;$H31)</f>
        <v>0</v>
      </c>
      <c r="O31">
        <f>COUNTIFS(summary_table_v26_23SIs!$D$2:$D$1628,"="&amp;O$16,summary_table_v26_23SIs!$B$2:$B$1628,"="&amp;$H31)</f>
        <v>0</v>
      </c>
      <c r="P31">
        <f>COUNTIFS(summary_table_v26_23SIs!$D$2:$D$1628,"="&amp;P$16,summary_table_v26_23SIs!$B$2:$B$1628,"="&amp;$H31)</f>
        <v>0</v>
      </c>
      <c r="Q31">
        <f>COUNTIFS(summary_table_v26_23SIs!$D$2:$D$1628,"="&amp;Q$16,summary_table_v26_23SIs!$B$2:$B$1628,"="&amp;$H31)</f>
        <v>0</v>
      </c>
      <c r="R31">
        <f>COUNTIFS(summary_table_v26_23SIs!$D$2:$D$1628,"="&amp;R$16,summary_table_v26_23SIs!$B$2:$B$1628,"="&amp;$H31)</f>
        <v>0</v>
      </c>
      <c r="S31">
        <f>COUNTIFS(summary_table_v26_23SIs!$D$2:$D$1628,"="&amp;S$16,summary_table_v26_23SIs!$B$2:$B$1628,"="&amp;$H31)</f>
        <v>0</v>
      </c>
      <c r="T31">
        <f>COUNTIFS(summary_table_v26_23SIs!$D$2:$D$1628,"="&amp;T$16,summary_table_v26_23SIs!$B$2:$B$1628,"="&amp;$H31)</f>
        <v>0</v>
      </c>
      <c r="U31">
        <f>COUNTIFS(summary_table_v26_23SIs!$D$2:$D$1628,"="&amp;U$16,summary_table_v26_23SIs!$B$2:$B$1628,"="&amp;$H31)</f>
        <v>0</v>
      </c>
      <c r="V31">
        <f>COUNTIFS(summary_table_v26_23SIs!$D$2:$D$1628,"="&amp;V$16,summary_table_v26_23SIs!$B$2:$B$1628,"="&amp;$H31)</f>
        <v>0</v>
      </c>
      <c r="W31">
        <f>COUNTIFS(summary_table_v26_23SIs!$D$2:$D$1628,"="&amp;W$16,summary_table_v26_23SIs!$B$2:$B$1628,"="&amp;$H31)</f>
        <v>0</v>
      </c>
      <c r="X31">
        <f>COUNTIFS(summary_table_v26_23SIs!$D$2:$D$1628,"="&amp;X$16,summary_table_v26_23SIs!$B$2:$B$1628,"="&amp;$H31)</f>
        <v>1</v>
      </c>
      <c r="Y31">
        <f>COUNTIFS(summary_table_v26_23SIs!$D$2:$D$1628,"="&amp;Y$16,summary_table_v26_23SIs!$B$2:$B$1628,"="&amp;$H31)</f>
        <v>0</v>
      </c>
      <c r="Z31">
        <f>COUNTIFS(summary_table_v26_23SIs!$D$2:$D$1628,"="&amp;Z$16,summary_table_v26_23SIs!$B$2:$B$1628,"="&amp;$H31)</f>
        <v>0</v>
      </c>
      <c r="AA31">
        <f>COUNTIFS(summary_table_v26_23SIs!$D$2:$D$1628,"="&amp;AA$16,summary_table_v26_23SIs!$B$2:$B$1628,"="&amp;$H31)</f>
        <v>0</v>
      </c>
      <c r="AB31">
        <f>COUNTIFS(summary_table_v26_23SIs!$D$2:$D$1628,"="&amp;AB$16,summary_table_v26_23SIs!$B$2:$B$1628,"="&amp;$H31)</f>
        <v>0</v>
      </c>
      <c r="AC31">
        <f>COUNTIFS(summary_table_v26_23SIs!$D$2:$D$1628,"="&amp;AC$16,summary_table_v26_23SIs!$B$2:$B$1628,"="&amp;$H31)</f>
        <v>4</v>
      </c>
      <c r="AD31">
        <f>COUNTIFS(summary_table_v26_23SIs!$D$2:$D$1628,"="&amp;AD$16,summary_table_v26_23SIs!$B$2:$B$1628,"="&amp;$H31)</f>
        <v>0</v>
      </c>
      <c r="AE31">
        <f>COUNTIFS(summary_table_v26_23SIs!$D$2:$D$1628,"="&amp;AE$16,summary_table_v26_23SIs!$B$2:$B$1628,"="&amp;$H31)</f>
        <v>0</v>
      </c>
      <c r="AF31">
        <f>COUNTIFS(summary_table_v26_23SIs!$D$2:$D$1628,"="&amp;AF$16,summary_table_v26_23SIs!$B$2:$B$1628,"="&amp;$H31)</f>
        <v>0</v>
      </c>
      <c r="AG31">
        <f>COUNTIFS(summary_table_v26_23SIs!$D$2:$D$1628,"="&amp;AG$16,summary_table_v26_23SIs!$B$2:$B$1628,"="&amp;$H31)</f>
        <v>0</v>
      </c>
      <c r="AH31">
        <f>COUNTIFS(summary_table_v26_23SIs!$D$2:$D$1628,"="&amp;AH$16,summary_table_v26_23SIs!$B$2:$B$1628,"="&amp;$H31)</f>
        <v>0</v>
      </c>
      <c r="AI31">
        <f>COUNTIFS(summary_table_v26_23SIs!$D$2:$D$1628,"="&amp;AI$16,summary_table_v26_23SIs!$B$2:$B$1628,"="&amp;$H31)</f>
        <v>0</v>
      </c>
      <c r="AJ31" s="191" t="s">
        <v>3948</v>
      </c>
      <c r="AM31" s="191" t="s">
        <v>3953</v>
      </c>
      <c r="AN31" s="191"/>
    </row>
    <row r="32" spans="2:41" x14ac:dyDescent="0.2">
      <c r="B32" s="2">
        <f>'Priority Indicators (n=23)'!A17</f>
        <v>3.4</v>
      </c>
      <c r="C32">
        <f>COUNTIF(summary_table_v26_23SIs!$D$2:$D$1628,"="&amp;$B32)</f>
        <v>0</v>
      </c>
      <c r="D32">
        <f>COUNTIF(Y$17:Y$43,"&gt;"&amp;0)</f>
        <v>0</v>
      </c>
      <c r="H32" s="9" t="s">
        <v>1394</v>
      </c>
      <c r="I32" t="s">
        <v>2569</v>
      </c>
      <c r="J32">
        <f>COUNTIFS(summary_table_v26_23SIs!$D$2:$D$1628,"="&amp;J$16,summary_table_v26_23SIs!$B$2:$B$1628,"="&amp;$H32)</f>
        <v>0</v>
      </c>
      <c r="K32">
        <f>COUNTIFS(summary_table_v26_23SIs!$D$2:$D$1628,"="&amp;K$16,summary_table_v26_23SIs!$B$2:$B$1628,"="&amp;$H32)</f>
        <v>0</v>
      </c>
      <c r="L32">
        <f>COUNTIFS(summary_table_v26_23SIs!$D$2:$D$1628,"="&amp;L$16,summary_table_v26_23SIs!$B$2:$B$1628,"="&amp;$H32)</f>
        <v>0</v>
      </c>
      <c r="M32">
        <f>COUNTIFS(summary_table_v26_23SIs!$D$2:$D$1628,"="&amp;M$16,summary_table_v26_23SIs!$B$2:$B$1628,"="&amp;$H32)</f>
        <v>0</v>
      </c>
      <c r="N32">
        <f>COUNTIFS(summary_table_v26_23SIs!$D$2:$D$1628,"="&amp;N$16,summary_table_v26_23SIs!$B$2:$B$1628,"="&amp;$H32)</f>
        <v>0</v>
      </c>
      <c r="O32">
        <f>COUNTIFS(summary_table_v26_23SIs!$D$2:$D$1628,"="&amp;O$16,summary_table_v26_23SIs!$B$2:$B$1628,"="&amp;$H32)</f>
        <v>0</v>
      </c>
      <c r="P32">
        <f>COUNTIFS(summary_table_v26_23SIs!$D$2:$D$1628,"="&amp;P$16,summary_table_v26_23SIs!$B$2:$B$1628,"="&amp;$H32)</f>
        <v>0</v>
      </c>
      <c r="Q32">
        <f>COUNTIFS(summary_table_v26_23SIs!$D$2:$D$1628,"="&amp;Q$16,summary_table_v26_23SIs!$B$2:$B$1628,"="&amp;$H32)</f>
        <v>0</v>
      </c>
      <c r="R32">
        <f>COUNTIFS(summary_table_v26_23SIs!$D$2:$D$1628,"="&amp;R$16,summary_table_v26_23SIs!$B$2:$B$1628,"="&amp;$H32)</f>
        <v>0</v>
      </c>
      <c r="S32">
        <f>COUNTIFS(summary_table_v26_23SIs!$D$2:$D$1628,"="&amp;S$16,summary_table_v26_23SIs!$B$2:$B$1628,"="&amp;$H32)</f>
        <v>0</v>
      </c>
      <c r="T32">
        <f>COUNTIFS(summary_table_v26_23SIs!$D$2:$D$1628,"="&amp;T$16,summary_table_v26_23SIs!$B$2:$B$1628,"="&amp;$H32)</f>
        <v>0</v>
      </c>
      <c r="U32">
        <f>COUNTIFS(summary_table_v26_23SIs!$D$2:$D$1628,"="&amp;U$16,summary_table_v26_23SIs!$B$2:$B$1628,"="&amp;$H32)</f>
        <v>0</v>
      </c>
      <c r="V32">
        <f>COUNTIFS(summary_table_v26_23SIs!$D$2:$D$1628,"="&amp;V$16,summary_table_v26_23SIs!$B$2:$B$1628,"="&amp;$H32)</f>
        <v>0</v>
      </c>
      <c r="W32">
        <f>COUNTIFS(summary_table_v26_23SIs!$D$2:$D$1628,"="&amp;W$16,summary_table_v26_23SIs!$B$2:$B$1628,"="&amp;$H32)</f>
        <v>0</v>
      </c>
      <c r="X32">
        <f>COUNTIFS(summary_table_v26_23SIs!$D$2:$D$1628,"="&amp;X$16,summary_table_v26_23SIs!$B$2:$B$1628,"="&amp;$H32)</f>
        <v>0</v>
      </c>
      <c r="Y32">
        <f>COUNTIFS(summary_table_v26_23SIs!$D$2:$D$1628,"="&amp;Y$16,summary_table_v26_23SIs!$B$2:$B$1628,"="&amp;$H32)</f>
        <v>0</v>
      </c>
      <c r="Z32">
        <f>COUNTIFS(summary_table_v26_23SIs!$D$2:$D$1628,"="&amp;Z$16,summary_table_v26_23SIs!$B$2:$B$1628,"="&amp;$H32)</f>
        <v>0</v>
      </c>
      <c r="AA32">
        <f>COUNTIFS(summary_table_v26_23SIs!$D$2:$D$1628,"="&amp;AA$16,summary_table_v26_23SIs!$B$2:$B$1628,"="&amp;$H32)</f>
        <v>0</v>
      </c>
      <c r="AB32">
        <f>COUNTIFS(summary_table_v26_23SIs!$D$2:$D$1628,"="&amp;AB$16,summary_table_v26_23SIs!$B$2:$B$1628,"="&amp;$H32)</f>
        <v>0</v>
      </c>
      <c r="AC32">
        <f>COUNTIFS(summary_table_v26_23SIs!$D$2:$D$1628,"="&amp;AC$16,summary_table_v26_23SIs!$B$2:$B$1628,"="&amp;$H32)</f>
        <v>0</v>
      </c>
      <c r="AD32">
        <f>COUNTIFS(summary_table_v26_23SIs!$D$2:$D$1628,"="&amp;AD$16,summary_table_v26_23SIs!$B$2:$B$1628,"="&amp;$H32)</f>
        <v>0</v>
      </c>
      <c r="AE32">
        <f>COUNTIFS(summary_table_v26_23SIs!$D$2:$D$1628,"="&amp;AE$16,summary_table_v26_23SIs!$B$2:$B$1628,"="&amp;$H32)</f>
        <v>0</v>
      </c>
      <c r="AF32">
        <f>COUNTIFS(summary_table_v26_23SIs!$D$2:$D$1628,"="&amp;AF$16,summary_table_v26_23SIs!$B$2:$B$1628,"="&amp;$H32)</f>
        <v>0</v>
      </c>
      <c r="AG32">
        <f>COUNTIFS(summary_table_v26_23SIs!$D$2:$D$1628,"="&amp;AG$16,summary_table_v26_23SIs!$B$2:$B$1628,"="&amp;$H32)</f>
        <v>0</v>
      </c>
      <c r="AH32">
        <f>COUNTIFS(summary_table_v26_23SIs!$D$2:$D$1628,"="&amp;AH$16,summary_table_v26_23SIs!$B$2:$B$1628,"="&amp;$H32)</f>
        <v>0</v>
      </c>
      <c r="AI32">
        <f>COUNTIFS(summary_table_v26_23SIs!$D$2:$D$1628,"="&amp;AI$16,summary_table_v26_23SIs!$B$2:$B$1628,"="&amp;$H32)</f>
        <v>0</v>
      </c>
      <c r="AN32" s="191"/>
    </row>
    <row r="33" spans="2:41" x14ac:dyDescent="0.2">
      <c r="B33" s="2">
        <f>'Priority Indicators (n=23)'!A18</f>
        <v>3.5</v>
      </c>
      <c r="C33">
        <f>COUNTIF(summary_table_v26_23SIs!$D$2:$D$1628,"="&amp;$B33)</f>
        <v>807</v>
      </c>
      <c r="D33">
        <f>COUNTIF(Z$17:Z$43,"&gt;"&amp;0)</f>
        <v>10</v>
      </c>
      <c r="H33" s="9" t="s">
        <v>1408</v>
      </c>
      <c r="I33" t="s">
        <v>2572</v>
      </c>
      <c r="J33">
        <f>COUNTIFS(summary_table_v26_23SIs!$D$2:$D$1628,"="&amp;J$16,summary_table_v26_23SIs!$B$2:$B$1628,"="&amp;$H33)</f>
        <v>15</v>
      </c>
      <c r="K33">
        <f>COUNTIFS(summary_table_v26_23SIs!$D$2:$D$1628,"="&amp;K$16,summary_table_v26_23SIs!$B$2:$B$1628,"="&amp;$H33)</f>
        <v>0</v>
      </c>
      <c r="L33">
        <f>COUNTIFS(summary_table_v26_23SIs!$D$2:$D$1628,"="&amp;L$16,summary_table_v26_23SIs!$B$2:$B$1628,"="&amp;$H33)</f>
        <v>3</v>
      </c>
      <c r="M33">
        <f>COUNTIFS(summary_table_v26_23SIs!$D$2:$D$1628,"="&amp;M$16,summary_table_v26_23SIs!$B$2:$B$1628,"="&amp;$H33)</f>
        <v>0</v>
      </c>
      <c r="N33">
        <f>COUNTIFS(summary_table_v26_23SIs!$D$2:$D$1628,"="&amp;N$16,summary_table_v26_23SIs!$B$2:$B$1628,"="&amp;$H33)</f>
        <v>0</v>
      </c>
      <c r="O33">
        <f>COUNTIFS(summary_table_v26_23SIs!$D$2:$D$1628,"="&amp;O$16,summary_table_v26_23SIs!$B$2:$B$1628,"="&amp;$H33)</f>
        <v>0</v>
      </c>
      <c r="P33">
        <f>COUNTIFS(summary_table_v26_23SIs!$D$2:$D$1628,"="&amp;P$16,summary_table_v26_23SIs!$B$2:$B$1628,"="&amp;$H33)</f>
        <v>0</v>
      </c>
      <c r="Q33">
        <f>COUNTIFS(summary_table_v26_23SIs!$D$2:$D$1628,"="&amp;Q$16,summary_table_v26_23SIs!$B$2:$B$1628,"="&amp;$H33)</f>
        <v>0</v>
      </c>
      <c r="R33">
        <f>COUNTIFS(summary_table_v26_23SIs!$D$2:$D$1628,"="&amp;R$16,summary_table_v26_23SIs!$B$2:$B$1628,"="&amp;$H33)</f>
        <v>3</v>
      </c>
      <c r="S33">
        <f>COUNTIFS(summary_table_v26_23SIs!$D$2:$D$1628,"="&amp;S$16,summary_table_v26_23SIs!$B$2:$B$1628,"="&amp;$H33)</f>
        <v>0</v>
      </c>
      <c r="T33">
        <f>COUNTIFS(summary_table_v26_23SIs!$D$2:$D$1628,"="&amp;T$16,summary_table_v26_23SIs!$B$2:$B$1628,"="&amp;$H33)</f>
        <v>0</v>
      </c>
      <c r="U33">
        <f>COUNTIFS(summary_table_v26_23SIs!$D$2:$D$1628,"="&amp;U$16,summary_table_v26_23SIs!$B$2:$B$1628,"="&amp;$H33)</f>
        <v>0</v>
      </c>
      <c r="V33">
        <f>COUNTIFS(summary_table_v26_23SIs!$D$2:$D$1628,"="&amp;V$16,summary_table_v26_23SIs!$B$2:$B$1628,"="&amp;$H33)</f>
        <v>0</v>
      </c>
      <c r="W33">
        <f>COUNTIFS(summary_table_v26_23SIs!$D$2:$D$1628,"="&amp;W$16,summary_table_v26_23SIs!$B$2:$B$1628,"="&amp;$H33)</f>
        <v>6</v>
      </c>
      <c r="X33">
        <f>COUNTIFS(summary_table_v26_23SIs!$D$2:$D$1628,"="&amp;X$16,summary_table_v26_23SIs!$B$2:$B$1628,"="&amp;$H33)</f>
        <v>1</v>
      </c>
      <c r="Y33">
        <f>COUNTIFS(summary_table_v26_23SIs!$D$2:$D$1628,"="&amp;Y$16,summary_table_v26_23SIs!$B$2:$B$1628,"="&amp;$H33)</f>
        <v>0</v>
      </c>
      <c r="Z33">
        <f>COUNTIFS(summary_table_v26_23SIs!$D$2:$D$1628,"="&amp;Z$16,summary_table_v26_23SIs!$B$2:$B$1628,"="&amp;$H33)</f>
        <v>54</v>
      </c>
      <c r="AA33">
        <f>COUNTIFS(summary_table_v26_23SIs!$D$2:$D$1628,"="&amp;AA$16,summary_table_v26_23SIs!$B$2:$B$1628,"="&amp;$H33)</f>
        <v>0</v>
      </c>
      <c r="AB33">
        <f>COUNTIFS(summary_table_v26_23SIs!$D$2:$D$1628,"="&amp;AB$16,summary_table_v26_23SIs!$B$2:$B$1628,"="&amp;$H33)</f>
        <v>0</v>
      </c>
      <c r="AC33">
        <f>COUNTIFS(summary_table_v26_23SIs!$D$2:$D$1628,"="&amp;AC$16,summary_table_v26_23SIs!$B$2:$B$1628,"="&amp;$H33)</f>
        <v>6</v>
      </c>
      <c r="AD33">
        <f>COUNTIFS(summary_table_v26_23SIs!$D$2:$D$1628,"="&amp;AD$16,summary_table_v26_23SIs!$B$2:$B$1628,"="&amp;$H33)</f>
        <v>0</v>
      </c>
      <c r="AE33">
        <f>COUNTIFS(summary_table_v26_23SIs!$D$2:$D$1628,"="&amp;AE$16,summary_table_v26_23SIs!$B$2:$B$1628,"="&amp;$H33)</f>
        <v>0</v>
      </c>
      <c r="AF33">
        <f>COUNTIFS(summary_table_v26_23SIs!$D$2:$D$1628,"="&amp;AF$16,summary_table_v26_23SIs!$B$2:$B$1628,"="&amp;$H33)</f>
        <v>0</v>
      </c>
      <c r="AG33">
        <f>COUNTIFS(summary_table_v26_23SIs!$D$2:$D$1628,"="&amp;AG$16,summary_table_v26_23SIs!$B$2:$B$1628,"="&amp;$H33)</f>
        <v>0</v>
      </c>
      <c r="AH33">
        <f>COUNTIFS(summary_table_v26_23SIs!$D$2:$D$1628,"="&amp;AH$16,summary_table_v26_23SIs!$B$2:$B$1628,"="&amp;$H33)</f>
        <v>0</v>
      </c>
      <c r="AI33">
        <f>COUNTIFS(summary_table_v26_23SIs!$D$2:$D$1628,"="&amp;AI$16,summary_table_v26_23SIs!$B$2:$B$1628,"="&amp;$H33)</f>
        <v>0</v>
      </c>
      <c r="AM33" s="191" t="s">
        <v>3953</v>
      </c>
      <c r="AO33" s="191" t="s">
        <v>3956</v>
      </c>
    </row>
    <row r="34" spans="2:41" x14ac:dyDescent="0.2">
      <c r="B34" s="2">
        <f>'Priority Indicators (n=23)'!A19</f>
        <v>3.6</v>
      </c>
      <c r="C34">
        <f>COUNTIF(summary_table_v26_23SIs!$D$2:$D$1628,"="&amp;$B34)</f>
        <v>0</v>
      </c>
      <c r="D34">
        <f>COUNTIF(AA$17:AA$43,"&gt;"&amp;0)</f>
        <v>0</v>
      </c>
      <c r="H34" s="9" t="s">
        <v>402</v>
      </c>
      <c r="I34" t="s">
        <v>2551</v>
      </c>
      <c r="J34">
        <f>COUNTIFS(summary_table_v26_23SIs!$D$2:$D$1628,"="&amp;J$16,summary_table_v26_23SIs!$B$2:$B$1628,"="&amp;$H34)</f>
        <v>0</v>
      </c>
      <c r="K34">
        <f>COUNTIFS(summary_table_v26_23SIs!$D$2:$D$1628,"="&amp;K$16,summary_table_v26_23SIs!$B$2:$B$1628,"="&amp;$H34)</f>
        <v>0</v>
      </c>
      <c r="L34">
        <f>COUNTIFS(summary_table_v26_23SIs!$D$2:$D$1628,"="&amp;L$16,summary_table_v26_23SIs!$B$2:$B$1628,"="&amp;$H34)</f>
        <v>0</v>
      </c>
      <c r="M34">
        <f>COUNTIFS(summary_table_v26_23SIs!$D$2:$D$1628,"="&amp;M$16,summary_table_v26_23SIs!$B$2:$B$1628,"="&amp;$H34)</f>
        <v>0</v>
      </c>
      <c r="N34">
        <f>COUNTIFS(summary_table_v26_23SIs!$D$2:$D$1628,"="&amp;N$16,summary_table_v26_23SIs!$B$2:$B$1628,"="&amp;$H34)</f>
        <v>0</v>
      </c>
      <c r="O34">
        <f>COUNTIFS(summary_table_v26_23SIs!$D$2:$D$1628,"="&amp;O$16,summary_table_v26_23SIs!$B$2:$B$1628,"="&amp;$H34)</f>
        <v>0</v>
      </c>
      <c r="P34">
        <f>COUNTIFS(summary_table_v26_23SIs!$D$2:$D$1628,"="&amp;P$16,summary_table_v26_23SIs!$B$2:$B$1628,"="&amp;$H34)</f>
        <v>0</v>
      </c>
      <c r="Q34">
        <f>COUNTIFS(summary_table_v26_23SIs!$D$2:$D$1628,"="&amp;Q$16,summary_table_v26_23SIs!$B$2:$B$1628,"="&amp;$H34)</f>
        <v>0</v>
      </c>
      <c r="R34">
        <f>COUNTIFS(summary_table_v26_23SIs!$D$2:$D$1628,"="&amp;R$16,summary_table_v26_23SIs!$B$2:$B$1628,"="&amp;$H34)</f>
        <v>0</v>
      </c>
      <c r="S34">
        <f>COUNTIFS(summary_table_v26_23SIs!$D$2:$D$1628,"="&amp;S$16,summary_table_v26_23SIs!$B$2:$B$1628,"="&amp;$H34)</f>
        <v>0</v>
      </c>
      <c r="T34">
        <f>COUNTIFS(summary_table_v26_23SIs!$D$2:$D$1628,"="&amp;T$16,summary_table_v26_23SIs!$B$2:$B$1628,"="&amp;$H34)</f>
        <v>0</v>
      </c>
      <c r="U34">
        <f>COUNTIFS(summary_table_v26_23SIs!$D$2:$D$1628,"="&amp;U$16,summary_table_v26_23SIs!$B$2:$B$1628,"="&amp;$H34)</f>
        <v>0</v>
      </c>
      <c r="V34">
        <f>COUNTIFS(summary_table_v26_23SIs!$D$2:$D$1628,"="&amp;V$16,summary_table_v26_23SIs!$B$2:$B$1628,"="&amp;$H34)</f>
        <v>0</v>
      </c>
      <c r="W34">
        <f>COUNTIFS(summary_table_v26_23SIs!$D$2:$D$1628,"="&amp;W$16,summary_table_v26_23SIs!$B$2:$B$1628,"="&amp;$H34)</f>
        <v>0</v>
      </c>
      <c r="X34">
        <f>COUNTIFS(summary_table_v26_23SIs!$D$2:$D$1628,"="&amp;X$16,summary_table_v26_23SIs!$B$2:$B$1628,"="&amp;$H34)</f>
        <v>0</v>
      </c>
      <c r="Y34">
        <f>COUNTIFS(summary_table_v26_23SIs!$D$2:$D$1628,"="&amp;Y$16,summary_table_v26_23SIs!$B$2:$B$1628,"="&amp;$H34)</f>
        <v>0</v>
      </c>
      <c r="Z34">
        <f>COUNTIFS(summary_table_v26_23SIs!$D$2:$D$1628,"="&amp;Z$16,summary_table_v26_23SIs!$B$2:$B$1628,"="&amp;$H34)</f>
        <v>0</v>
      </c>
      <c r="AA34">
        <f>COUNTIFS(summary_table_v26_23SIs!$D$2:$D$1628,"="&amp;AA$16,summary_table_v26_23SIs!$B$2:$B$1628,"="&amp;$H34)</f>
        <v>0</v>
      </c>
      <c r="AB34">
        <f>COUNTIFS(summary_table_v26_23SIs!$D$2:$D$1628,"="&amp;AB$16,summary_table_v26_23SIs!$B$2:$B$1628,"="&amp;$H34)</f>
        <v>0</v>
      </c>
      <c r="AC34">
        <f>COUNTIFS(summary_table_v26_23SIs!$D$2:$D$1628,"="&amp;AC$16,summary_table_v26_23SIs!$B$2:$B$1628,"="&amp;$H34)</f>
        <v>0</v>
      </c>
      <c r="AD34">
        <f>COUNTIFS(summary_table_v26_23SIs!$D$2:$D$1628,"="&amp;AD$16,summary_table_v26_23SIs!$B$2:$B$1628,"="&amp;$H34)</f>
        <v>0</v>
      </c>
      <c r="AE34">
        <f>COUNTIFS(summary_table_v26_23SIs!$D$2:$D$1628,"="&amp;AE$16,summary_table_v26_23SIs!$B$2:$B$1628,"="&amp;$H34)</f>
        <v>0</v>
      </c>
      <c r="AF34">
        <f>COUNTIFS(summary_table_v26_23SIs!$D$2:$D$1628,"="&amp;AF$16,summary_table_v26_23SIs!$B$2:$B$1628,"="&amp;$H34)</f>
        <v>0</v>
      </c>
      <c r="AG34">
        <f>COUNTIFS(summary_table_v26_23SIs!$D$2:$D$1628,"="&amp;AG$16,summary_table_v26_23SIs!$B$2:$B$1628,"="&amp;$H34)</f>
        <v>0</v>
      </c>
      <c r="AH34">
        <f>COUNTIFS(summary_table_v26_23SIs!$D$2:$D$1628,"="&amp;AH$16,summary_table_v26_23SIs!$B$2:$B$1628,"="&amp;$H34)</f>
        <v>0</v>
      </c>
      <c r="AI34">
        <f>COUNTIFS(summary_table_v26_23SIs!$D$2:$D$1628,"="&amp;AI$16,summary_table_v26_23SIs!$B$2:$B$1628,"="&amp;$H34)</f>
        <v>0</v>
      </c>
      <c r="AL34" s="191" t="s">
        <v>3951</v>
      </c>
      <c r="AN34" s="191"/>
    </row>
    <row r="35" spans="2:41" x14ac:dyDescent="0.2">
      <c r="B35" s="2">
        <f>'Priority Indicators (n=23)'!A20</f>
        <v>3.7</v>
      </c>
      <c r="C35">
        <f>COUNTIF(summary_table_v26_23SIs!$D$2:$D$1628,"="&amp;$B35)</f>
        <v>0</v>
      </c>
      <c r="D35">
        <f>COUNTIF(AB$17:AB$43,"&gt;"&amp;0)</f>
        <v>0</v>
      </c>
      <c r="H35" s="9" t="s">
        <v>1518</v>
      </c>
      <c r="I35" t="s">
        <v>2574</v>
      </c>
      <c r="J35">
        <f>COUNTIFS(summary_table_v26_23SIs!$D$2:$D$1628,"="&amp;J$16,summary_table_v26_23SIs!$B$2:$B$1628,"="&amp;$H35)</f>
        <v>10</v>
      </c>
      <c r="K35">
        <f>COUNTIFS(summary_table_v26_23SIs!$D$2:$D$1628,"="&amp;K$16,summary_table_v26_23SIs!$B$2:$B$1628,"="&amp;$H35)</f>
        <v>0</v>
      </c>
      <c r="L35">
        <f>COUNTIFS(summary_table_v26_23SIs!$D$2:$D$1628,"="&amp;L$16,summary_table_v26_23SIs!$B$2:$B$1628,"="&amp;$H35)</f>
        <v>0</v>
      </c>
      <c r="M35">
        <f>COUNTIFS(summary_table_v26_23SIs!$D$2:$D$1628,"="&amp;M$16,summary_table_v26_23SIs!$B$2:$B$1628,"="&amp;$H35)</f>
        <v>0</v>
      </c>
      <c r="N35">
        <f>COUNTIFS(summary_table_v26_23SIs!$D$2:$D$1628,"="&amp;N$16,summary_table_v26_23SIs!$B$2:$B$1628,"="&amp;$H35)</f>
        <v>0</v>
      </c>
      <c r="O35">
        <f>COUNTIFS(summary_table_v26_23SIs!$D$2:$D$1628,"="&amp;O$16,summary_table_v26_23SIs!$B$2:$B$1628,"="&amp;$H35)</f>
        <v>0</v>
      </c>
      <c r="P35">
        <f>COUNTIFS(summary_table_v26_23SIs!$D$2:$D$1628,"="&amp;P$16,summary_table_v26_23SIs!$B$2:$B$1628,"="&amp;$H35)</f>
        <v>2</v>
      </c>
      <c r="Q35">
        <f>COUNTIFS(summary_table_v26_23SIs!$D$2:$D$1628,"="&amp;Q$16,summary_table_v26_23SIs!$B$2:$B$1628,"="&amp;$H35)</f>
        <v>0</v>
      </c>
      <c r="R35">
        <f>COUNTIFS(summary_table_v26_23SIs!$D$2:$D$1628,"="&amp;R$16,summary_table_v26_23SIs!$B$2:$B$1628,"="&amp;$H35)</f>
        <v>0</v>
      </c>
      <c r="S35">
        <f>COUNTIFS(summary_table_v26_23SIs!$D$2:$D$1628,"="&amp;S$16,summary_table_v26_23SIs!$B$2:$B$1628,"="&amp;$H35)</f>
        <v>0</v>
      </c>
      <c r="T35">
        <f>COUNTIFS(summary_table_v26_23SIs!$D$2:$D$1628,"="&amp;T$16,summary_table_v26_23SIs!$B$2:$B$1628,"="&amp;$H35)</f>
        <v>1</v>
      </c>
      <c r="U35">
        <f>COUNTIFS(summary_table_v26_23SIs!$D$2:$D$1628,"="&amp;U$16,summary_table_v26_23SIs!$B$2:$B$1628,"="&amp;$H35)</f>
        <v>0</v>
      </c>
      <c r="V35">
        <f>COUNTIFS(summary_table_v26_23SIs!$D$2:$D$1628,"="&amp;V$16,summary_table_v26_23SIs!$B$2:$B$1628,"="&amp;$H35)</f>
        <v>0</v>
      </c>
      <c r="W35">
        <f>COUNTIFS(summary_table_v26_23SIs!$D$2:$D$1628,"="&amp;W$16,summary_table_v26_23SIs!$B$2:$B$1628,"="&amp;$H35)</f>
        <v>9</v>
      </c>
      <c r="X35">
        <f>COUNTIFS(summary_table_v26_23SIs!$D$2:$D$1628,"="&amp;X$16,summary_table_v26_23SIs!$B$2:$B$1628,"="&amp;$H35)</f>
        <v>1</v>
      </c>
      <c r="Y35">
        <f>COUNTIFS(summary_table_v26_23SIs!$D$2:$D$1628,"="&amp;Y$16,summary_table_v26_23SIs!$B$2:$B$1628,"="&amp;$H35)</f>
        <v>0</v>
      </c>
      <c r="Z35">
        <f>COUNTIFS(summary_table_v26_23SIs!$D$2:$D$1628,"="&amp;Z$16,summary_table_v26_23SIs!$B$2:$B$1628,"="&amp;$H35)</f>
        <v>0</v>
      </c>
      <c r="AA35">
        <f>COUNTIFS(summary_table_v26_23SIs!$D$2:$D$1628,"="&amp;AA$16,summary_table_v26_23SIs!$B$2:$B$1628,"="&amp;$H35)</f>
        <v>0</v>
      </c>
      <c r="AB35">
        <f>COUNTIFS(summary_table_v26_23SIs!$D$2:$D$1628,"="&amp;AB$16,summary_table_v26_23SIs!$B$2:$B$1628,"="&amp;$H35)</f>
        <v>0</v>
      </c>
      <c r="AC35">
        <f>COUNTIFS(summary_table_v26_23SIs!$D$2:$D$1628,"="&amp;AC$16,summary_table_v26_23SIs!$B$2:$B$1628,"="&amp;$H35)</f>
        <v>6</v>
      </c>
      <c r="AD35">
        <f>COUNTIFS(summary_table_v26_23SIs!$D$2:$D$1628,"="&amp;AD$16,summary_table_v26_23SIs!$B$2:$B$1628,"="&amp;$H35)</f>
        <v>6</v>
      </c>
      <c r="AE35">
        <f>COUNTIFS(summary_table_v26_23SIs!$D$2:$D$1628,"="&amp;AE$16,summary_table_v26_23SIs!$B$2:$B$1628,"="&amp;$H35)</f>
        <v>0</v>
      </c>
      <c r="AF35">
        <f>COUNTIFS(summary_table_v26_23SIs!$D$2:$D$1628,"="&amp;AF$16,summary_table_v26_23SIs!$B$2:$B$1628,"="&amp;$H35)</f>
        <v>0</v>
      </c>
      <c r="AG35">
        <f>COUNTIFS(summary_table_v26_23SIs!$D$2:$D$1628,"="&amp;AG$16,summary_table_v26_23SIs!$B$2:$B$1628,"="&amp;$H35)</f>
        <v>3</v>
      </c>
      <c r="AH35">
        <f>COUNTIFS(summary_table_v26_23SIs!$D$2:$D$1628,"="&amp;AH$16,summary_table_v26_23SIs!$B$2:$B$1628,"="&amp;$H35)</f>
        <v>0</v>
      </c>
      <c r="AI35">
        <f>COUNTIFS(summary_table_v26_23SIs!$D$2:$D$1628,"="&amp;AI$16,summary_table_v26_23SIs!$B$2:$B$1628,"="&amp;$H35)</f>
        <v>0</v>
      </c>
      <c r="AK35" s="191" t="s">
        <v>3950</v>
      </c>
      <c r="AN35" s="191"/>
    </row>
    <row r="36" spans="2:41" x14ac:dyDescent="0.2">
      <c r="B36" s="2">
        <f>'Priority Indicators (n=23)'!A21</f>
        <v>4.0999999999999996</v>
      </c>
      <c r="C36">
        <f>COUNTIF(summary_table_v26_23SIs!$D$2:$D$1628,"="&amp;$B36)</f>
        <v>134</v>
      </c>
      <c r="D36">
        <f>COUNTIF(AC$17:AC$43,"&gt;"&amp;0)</f>
        <v>22</v>
      </c>
      <c r="H36" s="9" t="s">
        <v>1607</v>
      </c>
      <c r="I36" t="s">
        <v>2575</v>
      </c>
      <c r="J36">
        <f>COUNTIFS(summary_table_v26_23SIs!$D$2:$D$1628,"="&amp;J$16,summary_table_v26_23SIs!$B$2:$B$1628,"="&amp;$H36)</f>
        <v>18</v>
      </c>
      <c r="K36">
        <f>COUNTIFS(summary_table_v26_23SIs!$D$2:$D$1628,"="&amp;K$16,summary_table_v26_23SIs!$B$2:$B$1628,"="&amp;$H36)</f>
        <v>0</v>
      </c>
      <c r="L36">
        <f>COUNTIFS(summary_table_v26_23SIs!$D$2:$D$1628,"="&amp;L$16,summary_table_v26_23SIs!$B$2:$B$1628,"="&amp;$H36)</f>
        <v>0</v>
      </c>
      <c r="M36">
        <f>COUNTIFS(summary_table_v26_23SIs!$D$2:$D$1628,"="&amp;M$16,summary_table_v26_23SIs!$B$2:$B$1628,"="&amp;$H36)</f>
        <v>12</v>
      </c>
      <c r="N36">
        <f>COUNTIFS(summary_table_v26_23SIs!$D$2:$D$1628,"="&amp;N$16,summary_table_v26_23SIs!$B$2:$B$1628,"="&amp;$H36)</f>
        <v>0</v>
      </c>
      <c r="O36">
        <f>COUNTIFS(summary_table_v26_23SIs!$D$2:$D$1628,"="&amp;O$16,summary_table_v26_23SIs!$B$2:$B$1628,"="&amp;$H36)</f>
        <v>0</v>
      </c>
      <c r="P36">
        <f>COUNTIFS(summary_table_v26_23SIs!$D$2:$D$1628,"="&amp;P$16,summary_table_v26_23SIs!$B$2:$B$1628,"="&amp;$H36)</f>
        <v>17</v>
      </c>
      <c r="Q36">
        <f>COUNTIFS(summary_table_v26_23SIs!$D$2:$D$1628,"="&amp;Q$16,summary_table_v26_23SIs!$B$2:$B$1628,"="&amp;$H36)</f>
        <v>0</v>
      </c>
      <c r="R36">
        <f>COUNTIFS(summary_table_v26_23SIs!$D$2:$D$1628,"="&amp;R$16,summary_table_v26_23SIs!$B$2:$B$1628,"="&amp;$H36)</f>
        <v>0</v>
      </c>
      <c r="S36">
        <f>COUNTIFS(summary_table_v26_23SIs!$D$2:$D$1628,"="&amp;S$16,summary_table_v26_23SIs!$B$2:$B$1628,"="&amp;$H36)</f>
        <v>0</v>
      </c>
      <c r="T36">
        <f>COUNTIFS(summary_table_v26_23SIs!$D$2:$D$1628,"="&amp;T$16,summary_table_v26_23SIs!$B$2:$B$1628,"="&amp;$H36)</f>
        <v>0</v>
      </c>
      <c r="U36">
        <f>COUNTIFS(summary_table_v26_23SIs!$D$2:$D$1628,"="&amp;U$16,summary_table_v26_23SIs!$B$2:$B$1628,"="&amp;$H36)</f>
        <v>0</v>
      </c>
      <c r="V36">
        <f>COUNTIFS(summary_table_v26_23SIs!$D$2:$D$1628,"="&amp;V$16,summary_table_v26_23SIs!$B$2:$B$1628,"="&amp;$H36)</f>
        <v>0</v>
      </c>
      <c r="W36">
        <f>COUNTIFS(summary_table_v26_23SIs!$D$2:$D$1628,"="&amp;W$16,summary_table_v26_23SIs!$B$2:$B$1628,"="&amp;$H36)</f>
        <v>0</v>
      </c>
      <c r="X36">
        <f>COUNTIFS(summary_table_v26_23SIs!$D$2:$D$1628,"="&amp;X$16,summary_table_v26_23SIs!$B$2:$B$1628,"="&amp;$H36)</f>
        <v>1</v>
      </c>
      <c r="Y36">
        <f>COUNTIFS(summary_table_v26_23SIs!$D$2:$D$1628,"="&amp;Y$16,summary_table_v26_23SIs!$B$2:$B$1628,"="&amp;$H36)</f>
        <v>0</v>
      </c>
      <c r="Z36">
        <f>COUNTIFS(summary_table_v26_23SIs!$D$2:$D$1628,"="&amp;Z$16,summary_table_v26_23SIs!$B$2:$B$1628,"="&amp;$H36)</f>
        <v>126</v>
      </c>
      <c r="AA36">
        <f>COUNTIFS(summary_table_v26_23SIs!$D$2:$D$1628,"="&amp;AA$16,summary_table_v26_23SIs!$B$2:$B$1628,"="&amp;$H36)</f>
        <v>0</v>
      </c>
      <c r="AB36">
        <f>COUNTIFS(summary_table_v26_23SIs!$D$2:$D$1628,"="&amp;AB$16,summary_table_v26_23SIs!$B$2:$B$1628,"="&amp;$H36)</f>
        <v>0</v>
      </c>
      <c r="AC36">
        <f>COUNTIFS(summary_table_v26_23SIs!$D$2:$D$1628,"="&amp;AC$16,summary_table_v26_23SIs!$B$2:$B$1628,"="&amp;$H36)</f>
        <v>12</v>
      </c>
      <c r="AD36">
        <f>COUNTIFS(summary_table_v26_23SIs!$D$2:$D$1628,"="&amp;AD$16,summary_table_v26_23SIs!$B$2:$B$1628,"="&amp;$H36)</f>
        <v>0</v>
      </c>
      <c r="AE36">
        <f>COUNTIFS(summary_table_v26_23SIs!$D$2:$D$1628,"="&amp;AE$16,summary_table_v26_23SIs!$B$2:$B$1628,"="&amp;$H36)</f>
        <v>0</v>
      </c>
      <c r="AF36">
        <f>COUNTIFS(summary_table_v26_23SIs!$D$2:$D$1628,"="&amp;AF$16,summary_table_v26_23SIs!$B$2:$B$1628,"="&amp;$H36)</f>
        <v>0</v>
      </c>
      <c r="AG36">
        <f>COUNTIFS(summary_table_v26_23SIs!$D$2:$D$1628,"="&amp;AG$16,summary_table_v26_23SIs!$B$2:$B$1628,"="&amp;$H36)</f>
        <v>12</v>
      </c>
      <c r="AH36">
        <f>COUNTIFS(summary_table_v26_23SIs!$D$2:$D$1628,"="&amp;AH$16,summary_table_v26_23SIs!$B$2:$B$1628,"="&amp;$H36)</f>
        <v>0</v>
      </c>
      <c r="AI36">
        <f>COUNTIFS(summary_table_v26_23SIs!$D$2:$D$1628,"="&amp;AI$16,summary_table_v26_23SIs!$B$2:$B$1628,"="&amp;$H36)</f>
        <v>0</v>
      </c>
      <c r="AJ36" s="191" t="s">
        <v>3948</v>
      </c>
      <c r="AM36" s="191" t="s">
        <v>3952</v>
      </c>
      <c r="AN36" s="191" t="s">
        <v>3963</v>
      </c>
    </row>
    <row r="37" spans="2:41" x14ac:dyDescent="0.2">
      <c r="B37" s="2">
        <f>'Priority Indicators (n=23)'!A22</f>
        <v>4.2</v>
      </c>
      <c r="C37">
        <f>COUNTIF(summary_table_v26_23SIs!$D$2:$D$1628,"="&amp;$B37)</f>
        <v>12</v>
      </c>
      <c r="D37">
        <f>COUNTIF(AD$17:AD$43,"&gt;"&amp;0)</f>
        <v>4</v>
      </c>
      <c r="H37" s="9" t="s">
        <v>1838</v>
      </c>
      <c r="I37" t="s">
        <v>2576</v>
      </c>
      <c r="J37">
        <f>COUNTIFS(summary_table_v26_23SIs!$D$2:$D$1628,"="&amp;J$16,summary_table_v26_23SIs!$B$2:$B$1628,"="&amp;$H37)</f>
        <v>18</v>
      </c>
      <c r="K37">
        <f>COUNTIFS(summary_table_v26_23SIs!$D$2:$D$1628,"="&amp;K$16,summary_table_v26_23SIs!$B$2:$B$1628,"="&amp;$H37)</f>
        <v>0</v>
      </c>
      <c r="L37">
        <f>COUNTIFS(summary_table_v26_23SIs!$D$2:$D$1628,"="&amp;L$16,summary_table_v26_23SIs!$B$2:$B$1628,"="&amp;$H37)</f>
        <v>0</v>
      </c>
      <c r="M37">
        <f>COUNTIFS(summary_table_v26_23SIs!$D$2:$D$1628,"="&amp;M$16,summary_table_v26_23SIs!$B$2:$B$1628,"="&amp;$H37)</f>
        <v>0</v>
      </c>
      <c r="N37">
        <f>COUNTIFS(summary_table_v26_23SIs!$D$2:$D$1628,"="&amp;N$16,summary_table_v26_23SIs!$B$2:$B$1628,"="&amp;$H37)</f>
        <v>0</v>
      </c>
      <c r="O37">
        <f>COUNTIFS(summary_table_v26_23SIs!$D$2:$D$1628,"="&amp;O$16,summary_table_v26_23SIs!$B$2:$B$1628,"="&amp;$H37)</f>
        <v>0</v>
      </c>
      <c r="P37">
        <f>COUNTIFS(summary_table_v26_23SIs!$D$2:$D$1628,"="&amp;P$16,summary_table_v26_23SIs!$B$2:$B$1628,"="&amp;$H37)</f>
        <v>8</v>
      </c>
      <c r="Q37">
        <f>COUNTIFS(summary_table_v26_23SIs!$D$2:$D$1628,"="&amp;Q$16,summary_table_v26_23SIs!$B$2:$B$1628,"="&amp;$H37)</f>
        <v>0</v>
      </c>
      <c r="R37">
        <f>COUNTIFS(summary_table_v26_23SIs!$D$2:$D$1628,"="&amp;R$16,summary_table_v26_23SIs!$B$2:$B$1628,"="&amp;$H37)</f>
        <v>0</v>
      </c>
      <c r="S37">
        <f>COUNTIFS(summary_table_v26_23SIs!$D$2:$D$1628,"="&amp;S$16,summary_table_v26_23SIs!$B$2:$B$1628,"="&amp;$H37)</f>
        <v>0</v>
      </c>
      <c r="T37">
        <f>COUNTIFS(summary_table_v26_23SIs!$D$2:$D$1628,"="&amp;T$16,summary_table_v26_23SIs!$B$2:$B$1628,"="&amp;$H37)</f>
        <v>8</v>
      </c>
      <c r="U37">
        <f>COUNTIFS(summary_table_v26_23SIs!$D$2:$D$1628,"="&amp;U$16,summary_table_v26_23SIs!$B$2:$B$1628,"="&amp;$H37)</f>
        <v>0</v>
      </c>
      <c r="V37">
        <f>COUNTIFS(summary_table_v26_23SIs!$D$2:$D$1628,"="&amp;V$16,summary_table_v26_23SIs!$B$2:$B$1628,"="&amp;$H37)</f>
        <v>0</v>
      </c>
      <c r="W37">
        <f>COUNTIFS(summary_table_v26_23SIs!$D$2:$D$1628,"="&amp;W$16,summary_table_v26_23SIs!$B$2:$B$1628,"="&amp;$H37)</f>
        <v>0</v>
      </c>
      <c r="X37">
        <f>COUNTIFS(summary_table_v26_23SIs!$D$2:$D$1628,"="&amp;X$16,summary_table_v26_23SIs!$B$2:$B$1628,"="&amp;$H37)</f>
        <v>1</v>
      </c>
      <c r="Y37">
        <f>COUNTIFS(summary_table_v26_23SIs!$D$2:$D$1628,"="&amp;Y$16,summary_table_v26_23SIs!$B$2:$B$1628,"="&amp;$H37)</f>
        <v>0</v>
      </c>
      <c r="Z37">
        <f>COUNTIFS(summary_table_v26_23SIs!$D$2:$D$1628,"="&amp;Z$16,summary_table_v26_23SIs!$B$2:$B$1628,"="&amp;$H37)</f>
        <v>0</v>
      </c>
      <c r="AA37">
        <f>COUNTIFS(summary_table_v26_23SIs!$D$2:$D$1628,"="&amp;AA$16,summary_table_v26_23SIs!$B$2:$B$1628,"="&amp;$H37)</f>
        <v>0</v>
      </c>
      <c r="AB37">
        <f>COUNTIFS(summary_table_v26_23SIs!$D$2:$D$1628,"="&amp;AB$16,summary_table_v26_23SIs!$B$2:$B$1628,"="&amp;$H37)</f>
        <v>0</v>
      </c>
      <c r="AC37">
        <f>COUNTIFS(summary_table_v26_23SIs!$D$2:$D$1628,"="&amp;AC$16,summary_table_v26_23SIs!$B$2:$B$1628,"="&amp;$H37)</f>
        <v>8</v>
      </c>
      <c r="AD37">
        <f>COUNTIFS(summary_table_v26_23SIs!$D$2:$D$1628,"="&amp;AD$16,summary_table_v26_23SIs!$B$2:$B$1628,"="&amp;$H37)</f>
        <v>0</v>
      </c>
      <c r="AE37">
        <f>COUNTIFS(summary_table_v26_23SIs!$D$2:$D$1628,"="&amp;AE$16,summary_table_v26_23SIs!$B$2:$B$1628,"="&amp;$H37)</f>
        <v>1</v>
      </c>
      <c r="AF37">
        <f>COUNTIFS(summary_table_v26_23SIs!$D$2:$D$1628,"="&amp;AF$16,summary_table_v26_23SIs!$B$2:$B$1628,"="&amp;$H37)</f>
        <v>0</v>
      </c>
      <c r="AG37">
        <f>COUNTIFS(summary_table_v26_23SIs!$D$2:$D$1628,"="&amp;AG$16,summary_table_v26_23SIs!$B$2:$B$1628,"="&amp;$H37)</f>
        <v>0</v>
      </c>
      <c r="AH37">
        <f>COUNTIFS(summary_table_v26_23SIs!$D$2:$D$1628,"="&amp;AH$16,summary_table_v26_23SIs!$B$2:$B$1628,"="&amp;$H37)</f>
        <v>0</v>
      </c>
      <c r="AI37">
        <f>COUNTIFS(summary_table_v26_23SIs!$D$2:$D$1628,"="&amp;AI$16,summary_table_v26_23SIs!$B$2:$B$1628,"="&amp;$H37)</f>
        <v>0</v>
      </c>
      <c r="AJ37" s="191" t="s">
        <v>3948</v>
      </c>
      <c r="AM37" s="191" t="s">
        <v>3952</v>
      </c>
      <c r="AN37" s="191"/>
    </row>
    <row r="38" spans="2:41" x14ac:dyDescent="0.2">
      <c r="B38" s="2">
        <f>'Priority Indicators (n=23)'!A23</f>
        <v>4.3</v>
      </c>
      <c r="C38">
        <f>COUNTIF(summary_table_v26_23SIs!$D$2:$D$1628,"="&amp;$B38)</f>
        <v>11</v>
      </c>
      <c r="D38">
        <f>COUNTIF(AE$17:AE$43,"&gt;"&amp;0)</f>
        <v>3</v>
      </c>
      <c r="H38" s="9" t="s">
        <v>1905</v>
      </c>
      <c r="I38" t="s">
        <v>2577</v>
      </c>
      <c r="J38">
        <f>COUNTIFS(summary_table_v26_23SIs!$D$2:$D$1628,"="&amp;J$16,summary_table_v26_23SIs!$B$2:$B$1628,"="&amp;$H38)</f>
        <v>0</v>
      </c>
      <c r="K38">
        <f>COUNTIFS(summary_table_v26_23SIs!$D$2:$D$1628,"="&amp;K$16,summary_table_v26_23SIs!$B$2:$B$1628,"="&amp;$H38)</f>
        <v>0</v>
      </c>
      <c r="L38">
        <f>COUNTIFS(summary_table_v26_23SIs!$D$2:$D$1628,"="&amp;L$16,summary_table_v26_23SIs!$B$2:$B$1628,"="&amp;$H38)</f>
        <v>0</v>
      </c>
      <c r="M38">
        <f>COUNTIFS(summary_table_v26_23SIs!$D$2:$D$1628,"="&amp;M$16,summary_table_v26_23SIs!$B$2:$B$1628,"="&amp;$H38)</f>
        <v>0</v>
      </c>
      <c r="N38">
        <f>COUNTIFS(summary_table_v26_23SIs!$D$2:$D$1628,"="&amp;N$16,summary_table_v26_23SIs!$B$2:$B$1628,"="&amp;$H38)</f>
        <v>0</v>
      </c>
      <c r="O38">
        <f>COUNTIFS(summary_table_v26_23SIs!$D$2:$D$1628,"="&amp;O$16,summary_table_v26_23SIs!$B$2:$B$1628,"="&amp;$H38)</f>
        <v>0</v>
      </c>
      <c r="P38">
        <f>COUNTIFS(summary_table_v26_23SIs!$D$2:$D$1628,"="&amp;P$16,summary_table_v26_23SIs!$B$2:$B$1628,"="&amp;$H38)</f>
        <v>0</v>
      </c>
      <c r="Q38">
        <f>COUNTIFS(summary_table_v26_23SIs!$D$2:$D$1628,"="&amp;Q$16,summary_table_v26_23SIs!$B$2:$B$1628,"="&amp;$H38)</f>
        <v>0</v>
      </c>
      <c r="R38">
        <f>COUNTIFS(summary_table_v26_23SIs!$D$2:$D$1628,"="&amp;R$16,summary_table_v26_23SIs!$B$2:$B$1628,"="&amp;$H38)</f>
        <v>0</v>
      </c>
      <c r="S38">
        <f>COUNTIFS(summary_table_v26_23SIs!$D$2:$D$1628,"="&amp;S$16,summary_table_v26_23SIs!$B$2:$B$1628,"="&amp;$H38)</f>
        <v>0</v>
      </c>
      <c r="T38">
        <f>COUNTIFS(summary_table_v26_23SIs!$D$2:$D$1628,"="&amp;T$16,summary_table_v26_23SIs!$B$2:$B$1628,"="&amp;$H38)</f>
        <v>0</v>
      </c>
      <c r="U38">
        <f>COUNTIFS(summary_table_v26_23SIs!$D$2:$D$1628,"="&amp;U$16,summary_table_v26_23SIs!$B$2:$B$1628,"="&amp;$H38)</f>
        <v>0</v>
      </c>
      <c r="V38">
        <f>COUNTIFS(summary_table_v26_23SIs!$D$2:$D$1628,"="&amp;V$16,summary_table_v26_23SIs!$B$2:$B$1628,"="&amp;$H38)</f>
        <v>0</v>
      </c>
      <c r="W38">
        <f>COUNTIFS(summary_table_v26_23SIs!$D$2:$D$1628,"="&amp;W$16,summary_table_v26_23SIs!$B$2:$B$1628,"="&amp;$H38)</f>
        <v>0</v>
      </c>
      <c r="X38">
        <f>COUNTIFS(summary_table_v26_23SIs!$D$2:$D$1628,"="&amp;X$16,summary_table_v26_23SIs!$B$2:$B$1628,"="&amp;$H38)</f>
        <v>0</v>
      </c>
      <c r="Y38">
        <f>COUNTIFS(summary_table_v26_23SIs!$D$2:$D$1628,"="&amp;Y$16,summary_table_v26_23SIs!$B$2:$B$1628,"="&amp;$H38)</f>
        <v>0</v>
      </c>
      <c r="Z38">
        <f>COUNTIFS(summary_table_v26_23SIs!$D$2:$D$1628,"="&amp;Z$16,summary_table_v26_23SIs!$B$2:$B$1628,"="&amp;$H38)</f>
        <v>0</v>
      </c>
      <c r="AA38">
        <f>COUNTIFS(summary_table_v26_23SIs!$D$2:$D$1628,"="&amp;AA$16,summary_table_v26_23SIs!$B$2:$B$1628,"="&amp;$H38)</f>
        <v>0</v>
      </c>
      <c r="AB38">
        <f>COUNTIFS(summary_table_v26_23SIs!$D$2:$D$1628,"="&amp;AB$16,summary_table_v26_23SIs!$B$2:$B$1628,"="&amp;$H38)</f>
        <v>0</v>
      </c>
      <c r="AC38">
        <f>COUNTIFS(summary_table_v26_23SIs!$D$2:$D$1628,"="&amp;AC$16,summary_table_v26_23SIs!$B$2:$B$1628,"="&amp;$H38)</f>
        <v>0</v>
      </c>
      <c r="AD38">
        <f>COUNTIFS(summary_table_v26_23SIs!$D$2:$D$1628,"="&amp;AD$16,summary_table_v26_23SIs!$B$2:$B$1628,"="&amp;$H38)</f>
        <v>0</v>
      </c>
      <c r="AE38">
        <f>COUNTIFS(summary_table_v26_23SIs!$D$2:$D$1628,"="&amp;AE$16,summary_table_v26_23SIs!$B$2:$B$1628,"="&amp;$H38)</f>
        <v>0</v>
      </c>
      <c r="AF38">
        <f>COUNTIFS(summary_table_v26_23SIs!$D$2:$D$1628,"="&amp;AF$16,summary_table_v26_23SIs!$B$2:$B$1628,"="&amp;$H38)</f>
        <v>0</v>
      </c>
      <c r="AG38">
        <f>COUNTIFS(summary_table_v26_23SIs!$D$2:$D$1628,"="&amp;AG$16,summary_table_v26_23SIs!$B$2:$B$1628,"="&amp;$H38)</f>
        <v>0</v>
      </c>
      <c r="AH38">
        <f>COUNTIFS(summary_table_v26_23SIs!$D$2:$D$1628,"="&amp;AH$16,summary_table_v26_23SIs!$B$2:$B$1628,"="&amp;$H38)</f>
        <v>0</v>
      </c>
      <c r="AI38">
        <f>COUNTIFS(summary_table_v26_23SIs!$D$2:$D$1628,"="&amp;AI$16,summary_table_v26_23SIs!$B$2:$B$1628,"="&amp;$H38)</f>
        <v>0</v>
      </c>
      <c r="AN38" s="191"/>
    </row>
    <row r="39" spans="2:41" x14ac:dyDescent="0.2">
      <c r="B39" s="2">
        <f>'Priority Indicators (n=23)'!A24</f>
        <v>4.4000000000000004</v>
      </c>
      <c r="C39">
        <f>COUNTIF(summary_table_v26_23SIs!$D$2:$D$1628,"="&amp;$B39)</f>
        <v>0</v>
      </c>
      <c r="D39">
        <f>COUNTIF(AF$17:AF$43,"&gt;"&amp;0)</f>
        <v>0</v>
      </c>
      <c r="H39" s="9" t="s">
        <v>1944</v>
      </c>
      <c r="I39" t="s">
        <v>2579</v>
      </c>
      <c r="J39">
        <f>COUNTIFS(summary_table_v26_23SIs!$D$2:$D$1628,"="&amp;J$16,summary_table_v26_23SIs!$B$2:$B$1628,"="&amp;$H39)</f>
        <v>10</v>
      </c>
      <c r="K39">
        <f>COUNTIFS(summary_table_v26_23SIs!$D$2:$D$1628,"="&amp;K$16,summary_table_v26_23SIs!$B$2:$B$1628,"="&amp;$H39)</f>
        <v>0</v>
      </c>
      <c r="L39">
        <f>COUNTIFS(summary_table_v26_23SIs!$D$2:$D$1628,"="&amp;L$16,summary_table_v26_23SIs!$B$2:$B$1628,"="&amp;$H39)</f>
        <v>0</v>
      </c>
      <c r="M39">
        <f>COUNTIFS(summary_table_v26_23SIs!$D$2:$D$1628,"="&amp;M$16,summary_table_v26_23SIs!$B$2:$B$1628,"="&amp;$H39)</f>
        <v>5</v>
      </c>
      <c r="N39">
        <f>COUNTIFS(summary_table_v26_23SIs!$D$2:$D$1628,"="&amp;N$16,summary_table_v26_23SIs!$B$2:$B$1628,"="&amp;$H39)</f>
        <v>0</v>
      </c>
      <c r="O39">
        <f>COUNTIFS(summary_table_v26_23SIs!$D$2:$D$1628,"="&amp;O$16,summary_table_v26_23SIs!$B$2:$B$1628,"="&amp;$H39)</f>
        <v>0</v>
      </c>
      <c r="P39">
        <f>COUNTIFS(summary_table_v26_23SIs!$D$2:$D$1628,"="&amp;P$16,summary_table_v26_23SIs!$B$2:$B$1628,"="&amp;$H39)</f>
        <v>0</v>
      </c>
      <c r="Q39">
        <f>COUNTIFS(summary_table_v26_23SIs!$D$2:$D$1628,"="&amp;Q$16,summary_table_v26_23SIs!$B$2:$B$1628,"="&amp;$H39)</f>
        <v>0</v>
      </c>
      <c r="R39">
        <f>COUNTIFS(summary_table_v26_23SIs!$D$2:$D$1628,"="&amp;R$16,summary_table_v26_23SIs!$B$2:$B$1628,"="&amp;$H39)</f>
        <v>0</v>
      </c>
      <c r="S39">
        <f>COUNTIFS(summary_table_v26_23SIs!$D$2:$D$1628,"="&amp;S$16,summary_table_v26_23SIs!$B$2:$B$1628,"="&amp;$H39)</f>
        <v>0</v>
      </c>
      <c r="T39">
        <f>COUNTIFS(summary_table_v26_23SIs!$D$2:$D$1628,"="&amp;T$16,summary_table_v26_23SIs!$B$2:$B$1628,"="&amp;$H39)</f>
        <v>5</v>
      </c>
      <c r="U39">
        <f>COUNTIFS(summary_table_v26_23SIs!$D$2:$D$1628,"="&amp;U$16,summary_table_v26_23SIs!$B$2:$B$1628,"="&amp;$H39)</f>
        <v>0</v>
      </c>
      <c r="V39">
        <f>COUNTIFS(summary_table_v26_23SIs!$D$2:$D$1628,"="&amp;V$16,summary_table_v26_23SIs!$B$2:$B$1628,"="&amp;$H39)</f>
        <v>0</v>
      </c>
      <c r="W39">
        <f>COUNTIFS(summary_table_v26_23SIs!$D$2:$D$1628,"="&amp;W$16,summary_table_v26_23SIs!$B$2:$B$1628,"="&amp;$H39)</f>
        <v>0</v>
      </c>
      <c r="X39">
        <f>COUNTIFS(summary_table_v26_23SIs!$D$2:$D$1628,"="&amp;X$16,summary_table_v26_23SIs!$B$2:$B$1628,"="&amp;$H39)</f>
        <v>1</v>
      </c>
      <c r="Y39">
        <f>COUNTIFS(summary_table_v26_23SIs!$D$2:$D$1628,"="&amp;Y$16,summary_table_v26_23SIs!$B$2:$B$1628,"="&amp;$H39)</f>
        <v>0</v>
      </c>
      <c r="Z39">
        <f>COUNTIFS(summary_table_v26_23SIs!$D$2:$D$1628,"="&amp;Z$16,summary_table_v26_23SIs!$B$2:$B$1628,"="&amp;$H39)</f>
        <v>51</v>
      </c>
      <c r="AA39">
        <f>COUNTIFS(summary_table_v26_23SIs!$D$2:$D$1628,"="&amp;AA$16,summary_table_v26_23SIs!$B$2:$B$1628,"="&amp;$H39)</f>
        <v>0</v>
      </c>
      <c r="AB39">
        <f>COUNTIFS(summary_table_v26_23SIs!$D$2:$D$1628,"="&amp;AB$16,summary_table_v26_23SIs!$B$2:$B$1628,"="&amp;$H39)</f>
        <v>0</v>
      </c>
      <c r="AC39">
        <f>COUNTIFS(summary_table_v26_23SIs!$D$2:$D$1628,"="&amp;AC$16,summary_table_v26_23SIs!$B$2:$B$1628,"="&amp;$H39)</f>
        <v>10</v>
      </c>
      <c r="AD39">
        <f>COUNTIFS(summary_table_v26_23SIs!$D$2:$D$1628,"="&amp;AD$16,summary_table_v26_23SIs!$B$2:$B$1628,"="&amp;$H39)</f>
        <v>0</v>
      </c>
      <c r="AE39">
        <f>COUNTIFS(summary_table_v26_23SIs!$D$2:$D$1628,"="&amp;AE$16,summary_table_v26_23SIs!$B$2:$B$1628,"="&amp;$H39)</f>
        <v>0</v>
      </c>
      <c r="AF39">
        <f>COUNTIFS(summary_table_v26_23SIs!$D$2:$D$1628,"="&amp;AF$16,summary_table_v26_23SIs!$B$2:$B$1628,"="&amp;$H39)</f>
        <v>0</v>
      </c>
      <c r="AG39">
        <f>COUNTIFS(summary_table_v26_23SIs!$D$2:$D$1628,"="&amp;AG$16,summary_table_v26_23SIs!$B$2:$B$1628,"="&amp;$H39)</f>
        <v>0</v>
      </c>
      <c r="AH39">
        <f>COUNTIFS(summary_table_v26_23SIs!$D$2:$D$1628,"="&amp;AH$16,summary_table_v26_23SIs!$B$2:$B$1628,"="&amp;$H39)</f>
        <v>0</v>
      </c>
      <c r="AI39">
        <f>COUNTIFS(summary_table_v26_23SIs!$D$2:$D$1628,"="&amp;AI$16,summary_table_v26_23SIs!$B$2:$B$1628,"="&amp;$H39)</f>
        <v>0</v>
      </c>
      <c r="AJ39" s="191" t="s">
        <v>3948</v>
      </c>
      <c r="AN39" s="191" t="s">
        <v>3963</v>
      </c>
      <c r="AO39" s="191" t="s">
        <v>3962</v>
      </c>
    </row>
    <row r="40" spans="2:41" x14ac:dyDescent="0.2">
      <c r="B40" s="2">
        <f>'Priority Indicators (n=23)'!A25</f>
        <v>4.5</v>
      </c>
      <c r="C40">
        <f>COUNTIF(summary_table_v26_23SIs!$D$2:$D$1628,"="&amp;$B40)</f>
        <v>35</v>
      </c>
      <c r="D40">
        <f>COUNTIF(AG$17:AG$43,"&gt;"&amp;0)</f>
        <v>7</v>
      </c>
      <c r="H40" s="9" t="s">
        <v>2039</v>
      </c>
      <c r="I40" t="s">
        <v>2581</v>
      </c>
      <c r="J40">
        <f>COUNTIFS(summary_table_v26_23SIs!$D$2:$D$1628,"="&amp;J$16,summary_table_v26_23SIs!$B$2:$B$1628,"="&amp;$H40)</f>
        <v>25</v>
      </c>
      <c r="K40">
        <f>COUNTIFS(summary_table_v26_23SIs!$D$2:$D$1628,"="&amp;K$16,summary_table_v26_23SIs!$B$2:$B$1628,"="&amp;$H40)</f>
        <v>0</v>
      </c>
      <c r="L40">
        <f>COUNTIFS(summary_table_v26_23SIs!$D$2:$D$1628,"="&amp;L$16,summary_table_v26_23SIs!$B$2:$B$1628,"="&amp;$H40)</f>
        <v>0</v>
      </c>
      <c r="M40">
        <f>COUNTIFS(summary_table_v26_23SIs!$D$2:$D$1628,"="&amp;M$16,summary_table_v26_23SIs!$B$2:$B$1628,"="&amp;$H40)</f>
        <v>0</v>
      </c>
      <c r="N40">
        <f>COUNTIFS(summary_table_v26_23SIs!$D$2:$D$1628,"="&amp;N$16,summary_table_v26_23SIs!$B$2:$B$1628,"="&amp;$H40)</f>
        <v>0</v>
      </c>
      <c r="O40">
        <f>COUNTIFS(summary_table_v26_23SIs!$D$2:$D$1628,"="&amp;O$16,summary_table_v26_23SIs!$B$2:$B$1628,"="&amp;$H40)</f>
        <v>0</v>
      </c>
      <c r="P40">
        <f>COUNTIFS(summary_table_v26_23SIs!$D$2:$D$1628,"="&amp;P$16,summary_table_v26_23SIs!$B$2:$B$1628,"="&amp;$H40)</f>
        <v>0</v>
      </c>
      <c r="Q40">
        <f>COUNTIFS(summary_table_v26_23SIs!$D$2:$D$1628,"="&amp;Q$16,summary_table_v26_23SIs!$B$2:$B$1628,"="&amp;$H40)</f>
        <v>0</v>
      </c>
      <c r="R40">
        <f>COUNTIFS(summary_table_v26_23SIs!$D$2:$D$1628,"="&amp;R$16,summary_table_v26_23SIs!$B$2:$B$1628,"="&amp;$H40)</f>
        <v>0</v>
      </c>
      <c r="S40">
        <f>COUNTIFS(summary_table_v26_23SIs!$D$2:$D$1628,"="&amp;S$16,summary_table_v26_23SIs!$B$2:$B$1628,"="&amp;$H40)</f>
        <v>0</v>
      </c>
      <c r="T40">
        <f>COUNTIFS(summary_table_v26_23SIs!$D$2:$D$1628,"="&amp;T$16,summary_table_v26_23SIs!$B$2:$B$1628,"="&amp;$H40)</f>
        <v>0</v>
      </c>
      <c r="U40">
        <f>COUNTIFS(summary_table_v26_23SIs!$D$2:$D$1628,"="&amp;U$16,summary_table_v26_23SIs!$B$2:$B$1628,"="&amp;$H40)</f>
        <v>0</v>
      </c>
      <c r="V40">
        <f>COUNTIFS(summary_table_v26_23SIs!$D$2:$D$1628,"="&amp;V$16,summary_table_v26_23SIs!$B$2:$B$1628,"="&amp;$H40)</f>
        <v>0</v>
      </c>
      <c r="W40">
        <f>COUNTIFS(summary_table_v26_23SIs!$D$2:$D$1628,"="&amp;W$16,summary_table_v26_23SIs!$B$2:$B$1628,"="&amp;$H40)</f>
        <v>20</v>
      </c>
      <c r="X40">
        <f>COUNTIFS(summary_table_v26_23SIs!$D$2:$D$1628,"="&amp;X$16,summary_table_v26_23SIs!$B$2:$B$1628,"="&amp;$H40)</f>
        <v>1</v>
      </c>
      <c r="Y40">
        <f>COUNTIFS(summary_table_v26_23SIs!$D$2:$D$1628,"="&amp;Y$16,summary_table_v26_23SIs!$B$2:$B$1628,"="&amp;$H40)</f>
        <v>0</v>
      </c>
      <c r="Z40">
        <f>COUNTIFS(summary_table_v26_23SIs!$D$2:$D$1628,"="&amp;Z$16,summary_table_v26_23SIs!$B$2:$B$1628,"="&amp;$H40)</f>
        <v>0</v>
      </c>
      <c r="AA40">
        <f>COUNTIFS(summary_table_v26_23SIs!$D$2:$D$1628,"="&amp;AA$16,summary_table_v26_23SIs!$B$2:$B$1628,"="&amp;$H40)</f>
        <v>0</v>
      </c>
      <c r="AB40">
        <f>COUNTIFS(summary_table_v26_23SIs!$D$2:$D$1628,"="&amp;AB$16,summary_table_v26_23SIs!$B$2:$B$1628,"="&amp;$H40)</f>
        <v>0</v>
      </c>
      <c r="AC40">
        <f>COUNTIFS(summary_table_v26_23SIs!$D$2:$D$1628,"="&amp;AC$16,summary_table_v26_23SIs!$B$2:$B$1628,"="&amp;$H40)</f>
        <v>10</v>
      </c>
      <c r="AD40">
        <f>COUNTIFS(summary_table_v26_23SIs!$D$2:$D$1628,"="&amp;AD$16,summary_table_v26_23SIs!$B$2:$B$1628,"="&amp;$H40)</f>
        <v>0</v>
      </c>
      <c r="AE40">
        <f>COUNTIFS(summary_table_v26_23SIs!$D$2:$D$1628,"="&amp;AE$16,summary_table_v26_23SIs!$B$2:$B$1628,"="&amp;$H40)</f>
        <v>0</v>
      </c>
      <c r="AF40">
        <f>COUNTIFS(summary_table_v26_23SIs!$D$2:$D$1628,"="&amp;AF$16,summary_table_v26_23SIs!$B$2:$B$1628,"="&amp;$H40)</f>
        <v>0</v>
      </c>
      <c r="AG40">
        <f>COUNTIFS(summary_table_v26_23SIs!$D$2:$D$1628,"="&amp;AG$16,summary_table_v26_23SIs!$B$2:$B$1628,"="&amp;$H40)</f>
        <v>0</v>
      </c>
      <c r="AH40">
        <f>COUNTIFS(summary_table_v26_23SIs!$D$2:$D$1628,"="&amp;AH$16,summary_table_v26_23SIs!$B$2:$B$1628,"="&amp;$H40)</f>
        <v>0</v>
      </c>
      <c r="AI40">
        <f>COUNTIFS(summary_table_v26_23SIs!$D$2:$D$1628,"="&amp;AI$16,summary_table_v26_23SIs!$B$2:$B$1628,"="&amp;$H40)</f>
        <v>0</v>
      </c>
      <c r="AM40" s="191" t="s">
        <v>3952</v>
      </c>
      <c r="AN40" s="191"/>
    </row>
    <row r="41" spans="2:41" x14ac:dyDescent="0.2">
      <c r="B41" s="2">
        <f>'Priority Indicators (n=23)'!A26</f>
        <v>4.5999999999999996</v>
      </c>
      <c r="C41">
        <f>COUNTIF(summary_table_v26_23SIs!$D$2:$D$1628,"="&amp;$B41)</f>
        <v>0</v>
      </c>
      <c r="D41">
        <f>COUNTIF(AH$17:AH$43,"&gt;"&amp;0)</f>
        <v>0</v>
      </c>
      <c r="H41" s="9" t="s">
        <v>2116</v>
      </c>
      <c r="I41" t="s">
        <v>2583</v>
      </c>
      <c r="J41">
        <f>COUNTIFS(summary_table_v26_23SIs!$D$2:$D$1628,"="&amp;J$16,summary_table_v26_23SIs!$B$2:$B$1628,"="&amp;$H41)</f>
        <v>3</v>
      </c>
      <c r="K41">
        <f>COUNTIFS(summary_table_v26_23SIs!$D$2:$D$1628,"="&amp;K$16,summary_table_v26_23SIs!$B$2:$B$1628,"="&amp;$H41)</f>
        <v>0</v>
      </c>
      <c r="L41">
        <f>COUNTIFS(summary_table_v26_23SIs!$D$2:$D$1628,"="&amp;L$16,summary_table_v26_23SIs!$B$2:$B$1628,"="&amp;$H41)</f>
        <v>0</v>
      </c>
      <c r="M41">
        <f>COUNTIFS(summary_table_v26_23SIs!$D$2:$D$1628,"="&amp;M$16,summary_table_v26_23SIs!$B$2:$B$1628,"="&amp;$H41)</f>
        <v>0</v>
      </c>
      <c r="N41">
        <f>COUNTIFS(summary_table_v26_23SIs!$D$2:$D$1628,"="&amp;N$16,summary_table_v26_23SIs!$B$2:$B$1628,"="&amp;$H41)</f>
        <v>6</v>
      </c>
      <c r="O41">
        <f>COUNTIFS(summary_table_v26_23SIs!$D$2:$D$1628,"="&amp;O$16,summary_table_v26_23SIs!$B$2:$B$1628,"="&amp;$H41)</f>
        <v>0</v>
      </c>
      <c r="P41">
        <f>COUNTIFS(summary_table_v26_23SIs!$D$2:$D$1628,"="&amp;P$16,summary_table_v26_23SIs!$B$2:$B$1628,"="&amp;$H41)</f>
        <v>0</v>
      </c>
      <c r="Q41">
        <f>COUNTIFS(summary_table_v26_23SIs!$D$2:$D$1628,"="&amp;Q$16,summary_table_v26_23SIs!$B$2:$B$1628,"="&amp;$H41)</f>
        <v>0</v>
      </c>
      <c r="R41">
        <f>COUNTIFS(summary_table_v26_23SIs!$D$2:$D$1628,"="&amp;R$16,summary_table_v26_23SIs!$B$2:$B$1628,"="&amp;$H41)</f>
        <v>0</v>
      </c>
      <c r="S41">
        <f>COUNTIFS(summary_table_v26_23SIs!$D$2:$D$1628,"="&amp;S$16,summary_table_v26_23SIs!$B$2:$B$1628,"="&amp;$H41)</f>
        <v>0</v>
      </c>
      <c r="T41">
        <f>COUNTIFS(summary_table_v26_23SIs!$D$2:$D$1628,"="&amp;T$16,summary_table_v26_23SIs!$B$2:$B$1628,"="&amp;$H41)</f>
        <v>0</v>
      </c>
      <c r="U41">
        <f>COUNTIFS(summary_table_v26_23SIs!$D$2:$D$1628,"="&amp;U$16,summary_table_v26_23SIs!$B$2:$B$1628,"="&amp;$H41)</f>
        <v>0</v>
      </c>
      <c r="V41">
        <f>COUNTIFS(summary_table_v26_23SIs!$D$2:$D$1628,"="&amp;V$16,summary_table_v26_23SIs!$B$2:$B$1628,"="&amp;$H41)</f>
        <v>0</v>
      </c>
      <c r="W41">
        <f>COUNTIFS(summary_table_v26_23SIs!$D$2:$D$1628,"="&amp;W$16,summary_table_v26_23SIs!$B$2:$B$1628,"="&amp;$H41)</f>
        <v>0</v>
      </c>
      <c r="X41">
        <f>COUNTIFS(summary_table_v26_23SIs!$D$2:$D$1628,"="&amp;X$16,summary_table_v26_23SIs!$B$2:$B$1628,"="&amp;$H41)</f>
        <v>1</v>
      </c>
      <c r="Y41">
        <f>COUNTIFS(summary_table_v26_23SIs!$D$2:$D$1628,"="&amp;Y$16,summary_table_v26_23SIs!$B$2:$B$1628,"="&amp;$H41)</f>
        <v>0</v>
      </c>
      <c r="Z41">
        <f>COUNTIFS(summary_table_v26_23SIs!$D$2:$D$1628,"="&amp;Z$16,summary_table_v26_23SIs!$B$2:$B$1628,"="&amp;$H41)</f>
        <v>90</v>
      </c>
      <c r="AA41">
        <f>COUNTIFS(summary_table_v26_23SIs!$D$2:$D$1628,"="&amp;AA$16,summary_table_v26_23SIs!$B$2:$B$1628,"="&amp;$H41)</f>
        <v>0</v>
      </c>
      <c r="AB41">
        <f>COUNTIFS(summary_table_v26_23SIs!$D$2:$D$1628,"="&amp;AB$16,summary_table_v26_23SIs!$B$2:$B$1628,"="&amp;$H41)</f>
        <v>0</v>
      </c>
      <c r="AC41">
        <f>COUNTIFS(summary_table_v26_23SIs!$D$2:$D$1628,"="&amp;AC$16,summary_table_v26_23SIs!$B$2:$B$1628,"="&amp;$H41)</f>
        <v>8</v>
      </c>
      <c r="AD41">
        <f>COUNTIFS(summary_table_v26_23SIs!$D$2:$D$1628,"="&amp;AD$16,summary_table_v26_23SIs!$B$2:$B$1628,"="&amp;$H41)</f>
        <v>0</v>
      </c>
      <c r="AE41">
        <f>COUNTIFS(summary_table_v26_23SIs!$D$2:$D$1628,"="&amp;AE$16,summary_table_v26_23SIs!$B$2:$B$1628,"="&amp;$H41)</f>
        <v>0</v>
      </c>
      <c r="AF41">
        <f>COUNTIFS(summary_table_v26_23SIs!$D$2:$D$1628,"="&amp;AF$16,summary_table_v26_23SIs!$B$2:$B$1628,"="&amp;$H41)</f>
        <v>0</v>
      </c>
      <c r="AG41">
        <f>COUNTIFS(summary_table_v26_23SIs!$D$2:$D$1628,"="&amp;AG$16,summary_table_v26_23SIs!$B$2:$B$1628,"="&amp;$H41)</f>
        <v>0</v>
      </c>
      <c r="AH41">
        <f>COUNTIFS(summary_table_v26_23SIs!$D$2:$D$1628,"="&amp;AH$16,summary_table_v26_23SIs!$B$2:$B$1628,"="&amp;$H41)</f>
        <v>0</v>
      </c>
      <c r="AI41">
        <f>COUNTIFS(summary_table_v26_23SIs!$D$2:$D$1628,"="&amp;AI$16,summary_table_v26_23SIs!$B$2:$B$1628,"="&amp;$H41)</f>
        <v>0</v>
      </c>
      <c r="AJ41" s="191" t="s">
        <v>3948</v>
      </c>
      <c r="AM41" s="191" t="s">
        <v>3952</v>
      </c>
      <c r="AN41" s="191"/>
    </row>
    <row r="42" spans="2:41" x14ac:dyDescent="0.2">
      <c r="B42" s="2">
        <f>'Priority Indicators (n=23)'!A27</f>
        <v>4.7</v>
      </c>
      <c r="C42">
        <f>COUNTIF(summary_table_v26_23SIs!$D$2:$D$1628,"="&amp;$B42)</f>
        <v>0</v>
      </c>
      <c r="D42">
        <f>COUNTIF(AI$17:AI$43,"&gt;"&amp;0)</f>
        <v>0</v>
      </c>
      <c r="H42" s="9" t="s">
        <v>2275</v>
      </c>
      <c r="I42" t="s">
        <v>2585</v>
      </c>
      <c r="J42">
        <f>COUNTIFS(summary_table_v26_23SIs!$D$2:$D$1628,"="&amp;J$16,summary_table_v26_23SIs!$B$2:$B$1628,"="&amp;$H42)</f>
        <v>24</v>
      </c>
      <c r="K42">
        <f>COUNTIFS(summary_table_v26_23SIs!$D$2:$D$1628,"="&amp;K$16,summary_table_v26_23SIs!$B$2:$B$1628,"="&amp;$H42)</f>
        <v>0</v>
      </c>
      <c r="L42">
        <f>COUNTIFS(summary_table_v26_23SIs!$D$2:$D$1628,"="&amp;L$16,summary_table_v26_23SIs!$B$2:$B$1628,"="&amp;$H42)</f>
        <v>0</v>
      </c>
      <c r="M42">
        <f>COUNTIFS(summary_table_v26_23SIs!$D$2:$D$1628,"="&amp;M$16,summary_table_v26_23SIs!$B$2:$B$1628,"="&amp;$H42)</f>
        <v>0</v>
      </c>
      <c r="N42">
        <f>COUNTIFS(summary_table_v26_23SIs!$D$2:$D$1628,"="&amp;N$16,summary_table_v26_23SIs!$B$2:$B$1628,"="&amp;$H42)</f>
        <v>0</v>
      </c>
      <c r="O42">
        <f>COUNTIFS(summary_table_v26_23SIs!$D$2:$D$1628,"="&amp;O$16,summary_table_v26_23SIs!$B$2:$B$1628,"="&amp;$H42)</f>
        <v>0</v>
      </c>
      <c r="P42">
        <f>COUNTIFS(summary_table_v26_23SIs!$D$2:$D$1628,"="&amp;P$16,summary_table_v26_23SIs!$B$2:$B$1628,"="&amp;$H42)</f>
        <v>0</v>
      </c>
      <c r="Q42">
        <f>COUNTIFS(summary_table_v26_23SIs!$D$2:$D$1628,"="&amp;Q$16,summary_table_v26_23SIs!$B$2:$B$1628,"="&amp;$H42)</f>
        <v>0</v>
      </c>
      <c r="R42">
        <f>COUNTIFS(summary_table_v26_23SIs!$D$2:$D$1628,"="&amp;R$16,summary_table_v26_23SIs!$B$2:$B$1628,"="&amp;$H42)</f>
        <v>0</v>
      </c>
      <c r="S42">
        <f>COUNTIFS(summary_table_v26_23SIs!$D$2:$D$1628,"="&amp;S$16,summary_table_v26_23SIs!$B$2:$B$1628,"="&amp;$H42)</f>
        <v>0</v>
      </c>
      <c r="T42">
        <f>COUNTIFS(summary_table_v26_23SIs!$D$2:$D$1628,"="&amp;T$16,summary_table_v26_23SIs!$B$2:$B$1628,"="&amp;$H42)</f>
        <v>0</v>
      </c>
      <c r="U42">
        <f>COUNTIFS(summary_table_v26_23SIs!$D$2:$D$1628,"="&amp;U$16,summary_table_v26_23SIs!$B$2:$B$1628,"="&amp;$H42)</f>
        <v>0</v>
      </c>
      <c r="V42">
        <f>COUNTIFS(summary_table_v26_23SIs!$D$2:$D$1628,"="&amp;V$16,summary_table_v26_23SIs!$B$2:$B$1628,"="&amp;$H42)</f>
        <v>0</v>
      </c>
      <c r="W42">
        <f>COUNTIFS(summary_table_v26_23SIs!$D$2:$D$1628,"="&amp;W$16,summary_table_v26_23SIs!$B$2:$B$1628,"="&amp;$H42)</f>
        <v>17</v>
      </c>
      <c r="X42">
        <f>COUNTIFS(summary_table_v26_23SIs!$D$2:$D$1628,"="&amp;X$16,summary_table_v26_23SIs!$B$2:$B$1628,"="&amp;$H42)</f>
        <v>1</v>
      </c>
      <c r="Y42">
        <f>COUNTIFS(summary_table_v26_23SIs!$D$2:$D$1628,"="&amp;Y$16,summary_table_v26_23SIs!$B$2:$B$1628,"="&amp;$H42)</f>
        <v>0</v>
      </c>
      <c r="Z42">
        <f>COUNTIFS(summary_table_v26_23SIs!$D$2:$D$1628,"="&amp;Z$16,summary_table_v26_23SIs!$B$2:$B$1628,"="&amp;$H42)</f>
        <v>162</v>
      </c>
      <c r="AA42">
        <f>COUNTIFS(summary_table_v26_23SIs!$D$2:$D$1628,"="&amp;AA$16,summary_table_v26_23SIs!$B$2:$B$1628,"="&amp;$H42)</f>
        <v>0</v>
      </c>
      <c r="AB42">
        <f>COUNTIFS(summary_table_v26_23SIs!$D$2:$D$1628,"="&amp;AB$16,summary_table_v26_23SIs!$B$2:$B$1628,"="&amp;$H42)</f>
        <v>0</v>
      </c>
      <c r="AC42">
        <f>COUNTIFS(summary_table_v26_23SIs!$D$2:$D$1628,"="&amp;AC$16,summary_table_v26_23SIs!$B$2:$B$1628,"="&amp;$H42)</f>
        <v>2</v>
      </c>
      <c r="AD42">
        <f>COUNTIFS(summary_table_v26_23SIs!$D$2:$D$1628,"="&amp;AD$16,summary_table_v26_23SIs!$B$2:$B$1628,"="&amp;$H42)</f>
        <v>0</v>
      </c>
      <c r="AE42">
        <f>COUNTIFS(summary_table_v26_23SIs!$D$2:$D$1628,"="&amp;AE$16,summary_table_v26_23SIs!$B$2:$B$1628,"="&amp;$H42)</f>
        <v>0</v>
      </c>
      <c r="AF42">
        <f>COUNTIFS(summary_table_v26_23SIs!$D$2:$D$1628,"="&amp;AF$16,summary_table_v26_23SIs!$B$2:$B$1628,"="&amp;$H42)</f>
        <v>0</v>
      </c>
      <c r="AG42">
        <f>COUNTIFS(summary_table_v26_23SIs!$D$2:$D$1628,"="&amp;AG$16,summary_table_v26_23SIs!$B$2:$B$1628,"="&amp;$H42)</f>
        <v>0</v>
      </c>
      <c r="AH42">
        <f>COUNTIFS(summary_table_v26_23SIs!$D$2:$D$1628,"="&amp;AH$16,summary_table_v26_23SIs!$B$2:$B$1628,"="&amp;$H42)</f>
        <v>0</v>
      </c>
      <c r="AI42">
        <f>COUNTIFS(summary_table_v26_23SIs!$D$2:$D$1628,"="&amp;AI$16,summary_table_v26_23SIs!$B$2:$B$1628,"="&amp;$H42)</f>
        <v>0</v>
      </c>
      <c r="AK42" s="191" t="s">
        <v>3950</v>
      </c>
      <c r="AN42" s="191"/>
    </row>
    <row r="43" spans="2:41" x14ac:dyDescent="0.2">
      <c r="B43" s="40" t="s">
        <v>3493</v>
      </c>
      <c r="C43" s="41">
        <f>SUM(C17:C42)</f>
        <v>1627</v>
      </c>
      <c r="D43" s="41"/>
      <c r="H43" s="9" t="s">
        <v>2503</v>
      </c>
      <c r="I43" t="s">
        <v>2586</v>
      </c>
      <c r="J43">
        <f>COUNTIFS(summary_table_v26_23SIs!$D$2:$D$1628,"="&amp;J$16,summary_table_v26_23SIs!$B$2:$B$1628,"="&amp;$H43)</f>
        <v>2</v>
      </c>
      <c r="K43">
        <f>COUNTIFS(summary_table_v26_23SIs!$D$2:$D$1628,"="&amp;K$16,summary_table_v26_23SIs!$B$2:$B$1628,"="&amp;$H43)</f>
        <v>0</v>
      </c>
      <c r="L43">
        <f>COUNTIFS(summary_table_v26_23SIs!$D$2:$D$1628,"="&amp;L$16,summary_table_v26_23SIs!$B$2:$B$1628,"="&amp;$H43)</f>
        <v>0</v>
      </c>
      <c r="M43">
        <f>COUNTIFS(summary_table_v26_23SIs!$D$2:$D$1628,"="&amp;M$16,summary_table_v26_23SIs!$B$2:$B$1628,"="&amp;$H43)</f>
        <v>0</v>
      </c>
      <c r="N43">
        <f>COUNTIFS(summary_table_v26_23SIs!$D$2:$D$1628,"="&amp;N$16,summary_table_v26_23SIs!$B$2:$B$1628,"="&amp;$H43)</f>
        <v>0</v>
      </c>
      <c r="O43">
        <f>COUNTIFS(summary_table_v26_23SIs!$D$2:$D$1628,"="&amp;O$16,summary_table_v26_23SIs!$B$2:$B$1628,"="&amp;$H43)</f>
        <v>0</v>
      </c>
      <c r="P43">
        <f>COUNTIFS(summary_table_v26_23SIs!$D$2:$D$1628,"="&amp;P$16,summary_table_v26_23SIs!$B$2:$B$1628,"="&amp;$H43)</f>
        <v>0</v>
      </c>
      <c r="Q43">
        <f>COUNTIFS(summary_table_v26_23SIs!$D$2:$D$1628,"="&amp;Q$16,summary_table_v26_23SIs!$B$2:$B$1628,"="&amp;$H43)</f>
        <v>0</v>
      </c>
      <c r="R43">
        <f>COUNTIFS(summary_table_v26_23SIs!$D$2:$D$1628,"="&amp;R$16,summary_table_v26_23SIs!$B$2:$B$1628,"="&amp;$H43)</f>
        <v>0</v>
      </c>
      <c r="S43">
        <f>COUNTIFS(summary_table_v26_23SIs!$D$2:$D$1628,"="&amp;S$16,summary_table_v26_23SIs!$B$2:$B$1628,"="&amp;$H43)</f>
        <v>0</v>
      </c>
      <c r="T43">
        <f>COUNTIFS(summary_table_v26_23SIs!$D$2:$D$1628,"="&amp;T$16,summary_table_v26_23SIs!$B$2:$B$1628,"="&amp;$H43)</f>
        <v>0</v>
      </c>
      <c r="U43">
        <f>COUNTIFS(summary_table_v26_23SIs!$D$2:$D$1628,"="&amp;U$16,summary_table_v26_23SIs!$B$2:$B$1628,"="&amp;$H43)</f>
        <v>0</v>
      </c>
      <c r="V43">
        <f>COUNTIFS(summary_table_v26_23SIs!$D$2:$D$1628,"="&amp;V$16,summary_table_v26_23SIs!$B$2:$B$1628,"="&amp;$H43)</f>
        <v>0</v>
      </c>
      <c r="W43">
        <f>COUNTIFS(summary_table_v26_23SIs!$D$2:$D$1628,"="&amp;W$16,summary_table_v26_23SIs!$B$2:$B$1628,"="&amp;$H43)</f>
        <v>0</v>
      </c>
      <c r="X43">
        <f>COUNTIFS(summary_table_v26_23SIs!$D$2:$D$1628,"="&amp;X$16,summary_table_v26_23SIs!$B$2:$B$1628,"="&amp;$H43)</f>
        <v>1</v>
      </c>
      <c r="Y43">
        <f>COUNTIFS(summary_table_v26_23SIs!$D$2:$D$1628,"="&amp;Y$16,summary_table_v26_23SIs!$B$2:$B$1628,"="&amp;$H43)</f>
        <v>0</v>
      </c>
      <c r="Z43">
        <f>COUNTIFS(summary_table_v26_23SIs!$D$2:$D$1628,"="&amp;Z$16,summary_table_v26_23SIs!$B$2:$B$1628,"="&amp;$H43)</f>
        <v>18</v>
      </c>
      <c r="AA43">
        <f>COUNTIFS(summary_table_v26_23SIs!$D$2:$D$1628,"="&amp;AA$16,summary_table_v26_23SIs!$B$2:$B$1628,"="&amp;$H43)</f>
        <v>0</v>
      </c>
      <c r="AB43">
        <f>COUNTIFS(summary_table_v26_23SIs!$D$2:$D$1628,"="&amp;AB$16,summary_table_v26_23SIs!$B$2:$B$1628,"="&amp;$H43)</f>
        <v>0</v>
      </c>
      <c r="AC43">
        <f>COUNTIFS(summary_table_v26_23SIs!$D$2:$D$1628,"="&amp;AC$16,summary_table_v26_23SIs!$B$2:$B$1628,"="&amp;$H43)</f>
        <v>4</v>
      </c>
      <c r="AD43">
        <f>COUNTIFS(summary_table_v26_23SIs!$D$2:$D$1628,"="&amp;AD$16,summary_table_v26_23SIs!$B$2:$B$1628,"="&amp;$H43)</f>
        <v>0</v>
      </c>
      <c r="AE43">
        <f>COUNTIFS(summary_table_v26_23SIs!$D$2:$D$1628,"="&amp;AE$16,summary_table_v26_23SIs!$B$2:$B$1628,"="&amp;$H43)</f>
        <v>0</v>
      </c>
      <c r="AF43">
        <f>COUNTIFS(summary_table_v26_23SIs!$D$2:$D$1628,"="&amp;AF$16,summary_table_v26_23SIs!$B$2:$B$1628,"="&amp;$H43)</f>
        <v>0</v>
      </c>
      <c r="AG43">
        <f>COUNTIFS(summary_table_v26_23SIs!$D$2:$D$1628,"="&amp;AG$16,summary_table_v26_23SIs!$B$2:$B$1628,"="&amp;$H43)</f>
        <v>0</v>
      </c>
      <c r="AH43">
        <f>COUNTIFS(summary_table_v26_23SIs!$D$2:$D$1628,"="&amp;AH$16,summary_table_v26_23SIs!$B$2:$B$1628,"="&amp;$H43)</f>
        <v>0</v>
      </c>
      <c r="AI43">
        <f>COUNTIFS(summary_table_v26_23SIs!$D$2:$D$1628,"="&amp;AI$16,summary_table_v26_23SIs!$B$2:$B$1628,"="&amp;$H43)</f>
        <v>0</v>
      </c>
      <c r="AJ43" s="191" t="s">
        <v>3948</v>
      </c>
      <c r="AM43" s="191" t="s">
        <v>3953</v>
      </c>
      <c r="AN43" s="191"/>
    </row>
    <row r="45" spans="2:41" x14ac:dyDescent="0.2">
      <c r="H45" s="45" t="s">
        <v>3493</v>
      </c>
      <c r="I45" s="43"/>
      <c r="J45" s="43">
        <f>SUM(J17:J43)</f>
        <v>312</v>
      </c>
      <c r="K45" s="43">
        <f t="shared" ref="K45:AI45" si="0">SUM(K17:K43)</f>
        <v>0</v>
      </c>
      <c r="L45" s="43">
        <f t="shared" si="0"/>
        <v>3</v>
      </c>
      <c r="M45" s="43">
        <f t="shared" si="0"/>
        <v>31</v>
      </c>
      <c r="N45" s="43">
        <f t="shared" si="0"/>
        <v>9</v>
      </c>
      <c r="O45" s="43">
        <f t="shared" si="0"/>
        <v>26</v>
      </c>
      <c r="P45" s="43">
        <f t="shared" si="0"/>
        <v>86</v>
      </c>
      <c r="Q45" s="43">
        <f t="shared" si="0"/>
        <v>0</v>
      </c>
      <c r="R45" s="43">
        <f t="shared" si="0"/>
        <v>3</v>
      </c>
      <c r="S45" s="43">
        <f t="shared" si="0"/>
        <v>0</v>
      </c>
      <c r="T45" s="43">
        <f t="shared" si="0"/>
        <v>31</v>
      </c>
      <c r="U45" s="43">
        <f t="shared" si="0"/>
        <v>3</v>
      </c>
      <c r="V45" s="43">
        <f t="shared" si="0"/>
        <v>0</v>
      </c>
      <c r="W45" s="43">
        <f t="shared" si="0"/>
        <v>98</v>
      </c>
      <c r="X45" s="43">
        <f t="shared" si="0"/>
        <v>23</v>
      </c>
      <c r="Y45" s="43">
        <f t="shared" si="0"/>
        <v>0</v>
      </c>
      <c r="Z45" s="43">
        <f t="shared" si="0"/>
        <v>807</v>
      </c>
      <c r="AA45" s="43">
        <f t="shared" si="0"/>
        <v>0</v>
      </c>
      <c r="AB45" s="43">
        <f t="shared" si="0"/>
        <v>0</v>
      </c>
      <c r="AC45" s="43">
        <f t="shared" si="0"/>
        <v>134</v>
      </c>
      <c r="AD45" s="43">
        <f t="shared" si="0"/>
        <v>12</v>
      </c>
      <c r="AE45" s="43">
        <f t="shared" si="0"/>
        <v>11</v>
      </c>
      <c r="AF45" s="43">
        <f t="shared" si="0"/>
        <v>0</v>
      </c>
      <c r="AG45" s="43">
        <f t="shared" si="0"/>
        <v>35</v>
      </c>
      <c r="AH45" s="43">
        <f t="shared" si="0"/>
        <v>0</v>
      </c>
      <c r="AI45" s="43">
        <f t="shared" si="0"/>
        <v>0</v>
      </c>
      <c r="AJ45" s="191">
        <f>COUNTIF(AJ17:AJ43,"&lt;&gt;"&amp;"")</f>
        <v>15</v>
      </c>
      <c r="AK45" s="191">
        <f t="shared" ref="AK45:AM45" si="1">COUNTIF(AK17:AK43,"&lt;&gt;"&amp;"")</f>
        <v>7</v>
      </c>
      <c r="AL45" s="191">
        <f t="shared" si="1"/>
        <v>4</v>
      </c>
      <c r="AM45" s="191">
        <f t="shared" si="1"/>
        <v>8</v>
      </c>
      <c r="AN45" s="191">
        <f>COUNTIF(AN17:AN43,"&lt;&gt;"&amp;"")</f>
        <v>5</v>
      </c>
      <c r="AO45" s="2" t="s">
        <v>3967</v>
      </c>
    </row>
    <row r="47" spans="2:41" x14ac:dyDescent="0.2">
      <c r="AO47" t="s">
        <v>3964</v>
      </c>
    </row>
    <row r="48" spans="2:41" x14ac:dyDescent="0.2">
      <c r="AO48" t="s">
        <v>3965</v>
      </c>
    </row>
    <row r="49" spans="36:41" x14ac:dyDescent="0.2">
      <c r="AO49" t="s">
        <v>3966</v>
      </c>
    </row>
    <row r="50" spans="36:41" x14ac:dyDescent="0.2">
      <c r="AO50" t="s">
        <v>3968</v>
      </c>
    </row>
    <row r="51" spans="36:41" x14ac:dyDescent="0.2">
      <c r="AO51" t="s">
        <v>3970</v>
      </c>
    </row>
    <row r="52" spans="36:41" x14ac:dyDescent="0.2">
      <c r="AO52" t="s">
        <v>3969</v>
      </c>
    </row>
    <row r="53" spans="36:41" x14ac:dyDescent="0.2">
      <c r="AL53" s="191" t="s">
        <v>3971</v>
      </c>
    </row>
    <row r="54" spans="36:41" x14ac:dyDescent="0.2">
      <c r="AO54" t="s">
        <v>3972</v>
      </c>
    </row>
    <row r="55" spans="36:41" x14ac:dyDescent="0.2">
      <c r="AO55" t="s">
        <v>3973</v>
      </c>
    </row>
    <row r="56" spans="36:41" x14ac:dyDescent="0.2">
      <c r="AO56" t="s">
        <v>3974</v>
      </c>
    </row>
    <row r="57" spans="36:41" x14ac:dyDescent="0.2">
      <c r="AK57" s="191" t="s">
        <v>3975</v>
      </c>
    </row>
    <row r="58" spans="36:41" x14ac:dyDescent="0.2">
      <c r="AO58" t="s">
        <v>3976</v>
      </c>
    </row>
    <row r="59" spans="36:41" x14ac:dyDescent="0.2">
      <c r="AO59" t="s">
        <v>3977</v>
      </c>
    </row>
    <row r="60" spans="36:41" x14ac:dyDescent="0.2">
      <c r="AO60" t="s">
        <v>3978</v>
      </c>
    </row>
    <row r="61" spans="36:41" x14ac:dyDescent="0.2">
      <c r="AO61" t="s">
        <v>3979</v>
      </c>
    </row>
    <row r="62" spans="36:41" x14ac:dyDescent="0.2">
      <c r="AL62" t="s">
        <v>3980</v>
      </c>
    </row>
    <row r="63" spans="36:41" x14ac:dyDescent="0.2">
      <c r="AO63" t="s">
        <v>3981</v>
      </c>
    </row>
    <row r="64" spans="36:41" x14ac:dyDescent="0.2">
      <c r="AJ64" s="191" t="s">
        <v>3982</v>
      </c>
      <c r="AL64" s="191" t="s">
        <v>3982</v>
      </c>
      <c r="AN64" s="191" t="s">
        <v>3982</v>
      </c>
    </row>
    <row r="65" spans="37:41" x14ac:dyDescent="0.2">
      <c r="AO65" t="s">
        <v>3985</v>
      </c>
    </row>
    <row r="66" spans="37:41" x14ac:dyDescent="0.2">
      <c r="AO66" t="s">
        <v>3986</v>
      </c>
    </row>
    <row r="67" spans="37:41" x14ac:dyDescent="0.2">
      <c r="AO67" t="s">
        <v>3987</v>
      </c>
    </row>
    <row r="68" spans="37:41" x14ac:dyDescent="0.2">
      <c r="AO68" t="s">
        <v>3988</v>
      </c>
    </row>
    <row r="69" spans="37:41" x14ac:dyDescent="0.2">
      <c r="AO69" s="191" t="s">
        <v>4049</v>
      </c>
    </row>
    <row r="70" spans="37:41" x14ac:dyDescent="0.2">
      <c r="AO70" t="s">
        <v>3989</v>
      </c>
    </row>
    <row r="71" spans="37:41" x14ac:dyDescent="0.2">
      <c r="AO71" t="s">
        <v>3990</v>
      </c>
    </row>
    <row r="72" spans="37:41" x14ac:dyDescent="0.2">
      <c r="AO72" t="s">
        <v>3991</v>
      </c>
    </row>
    <row r="73" spans="37:41" x14ac:dyDescent="0.2">
      <c r="AO73" t="s">
        <v>3992</v>
      </c>
    </row>
    <row r="74" spans="37:41" x14ac:dyDescent="0.2">
      <c r="AL74" s="191" t="s">
        <v>3993</v>
      </c>
    </row>
    <row r="75" spans="37:41" x14ac:dyDescent="0.2">
      <c r="AK75" s="191" t="s">
        <v>3994</v>
      </c>
    </row>
    <row r="76" spans="37:41" x14ac:dyDescent="0.2">
      <c r="AK76" s="191" t="s">
        <v>3995</v>
      </c>
    </row>
    <row r="77" spans="37:41" x14ac:dyDescent="0.2">
      <c r="AO77" t="s">
        <v>3996</v>
      </c>
    </row>
    <row r="78" spans="37:41" x14ac:dyDescent="0.2">
      <c r="AO78" t="s">
        <v>3997</v>
      </c>
    </row>
    <row r="79" spans="37:41" x14ac:dyDescent="0.2">
      <c r="AO79" t="s">
        <v>3998</v>
      </c>
    </row>
    <row r="80" spans="37:41" x14ac:dyDescent="0.2">
      <c r="AO80" t="s">
        <v>3999</v>
      </c>
    </row>
    <row r="81" spans="37:41" x14ac:dyDescent="0.2">
      <c r="AO81" t="s">
        <v>4000</v>
      </c>
    </row>
    <row r="82" spans="37:41" x14ac:dyDescent="0.2">
      <c r="AL82" s="191" t="s">
        <v>4001</v>
      </c>
    </row>
    <row r="83" spans="37:41" x14ac:dyDescent="0.2">
      <c r="AO83" t="s">
        <v>4002</v>
      </c>
    </row>
    <row r="84" spans="37:41" x14ac:dyDescent="0.2">
      <c r="AO84" t="s">
        <v>4003</v>
      </c>
    </row>
    <row r="85" spans="37:41" x14ac:dyDescent="0.2">
      <c r="AO85" t="s">
        <v>4004</v>
      </c>
    </row>
    <row r="86" spans="37:41" x14ac:dyDescent="0.2">
      <c r="AO86" t="s">
        <v>4005</v>
      </c>
    </row>
    <row r="87" spans="37:41" x14ac:dyDescent="0.2">
      <c r="AO87" t="s">
        <v>4006</v>
      </c>
    </row>
    <row r="88" spans="37:41" x14ac:dyDescent="0.2">
      <c r="AK88" s="191" t="s">
        <v>4007</v>
      </c>
    </row>
    <row r="89" spans="37:41" x14ac:dyDescent="0.2">
      <c r="AL89" s="191" t="s">
        <v>4008</v>
      </c>
    </row>
    <row r="90" spans="37:41" x14ac:dyDescent="0.2">
      <c r="AO90" t="s">
        <v>4009</v>
      </c>
    </row>
    <row r="91" spans="37:41" x14ac:dyDescent="0.2">
      <c r="AO91" t="s">
        <v>4010</v>
      </c>
    </row>
    <row r="92" spans="37:41" x14ac:dyDescent="0.2">
      <c r="AO92" t="s">
        <v>4011</v>
      </c>
    </row>
    <row r="93" spans="37:41" x14ac:dyDescent="0.2">
      <c r="AM93" t="s">
        <v>4012</v>
      </c>
    </row>
    <row r="94" spans="37:41" x14ac:dyDescent="0.2">
      <c r="AO94" t="s">
        <v>4013</v>
      </c>
    </row>
    <row r="95" spans="37:41" x14ac:dyDescent="0.2">
      <c r="AO95" t="s">
        <v>4014</v>
      </c>
    </row>
    <row r="96" spans="37:41" x14ac:dyDescent="0.2">
      <c r="AO96" t="s">
        <v>4015</v>
      </c>
    </row>
    <row r="97" spans="37:41" x14ac:dyDescent="0.2">
      <c r="AM97" t="s">
        <v>4016</v>
      </c>
    </row>
    <row r="98" spans="37:41" x14ac:dyDescent="0.2">
      <c r="AO98" t="s">
        <v>4017</v>
      </c>
    </row>
    <row r="99" spans="37:41" x14ac:dyDescent="0.2">
      <c r="AM99" s="191" t="s">
        <v>4018</v>
      </c>
    </row>
    <row r="100" spans="37:41" x14ac:dyDescent="0.2">
      <c r="AO100" t="s">
        <v>4026</v>
      </c>
    </row>
    <row r="101" spans="37:41" x14ac:dyDescent="0.2">
      <c r="AO101" t="s">
        <v>4019</v>
      </c>
    </row>
    <row r="102" spans="37:41" x14ac:dyDescent="0.2">
      <c r="AK102" s="191" t="s">
        <v>4020</v>
      </c>
    </row>
    <row r="103" spans="37:41" x14ac:dyDescent="0.2">
      <c r="AO103" t="s">
        <v>4021</v>
      </c>
    </row>
    <row r="104" spans="37:41" x14ac:dyDescent="0.2">
      <c r="AO104" t="s">
        <v>4022</v>
      </c>
    </row>
    <row r="105" spans="37:41" x14ac:dyDescent="0.2">
      <c r="AO105" t="s">
        <v>4023</v>
      </c>
    </row>
    <row r="106" spans="37:41" x14ac:dyDescent="0.2">
      <c r="AO106" t="s">
        <v>4024</v>
      </c>
    </row>
    <row r="107" spans="37:41" x14ac:dyDescent="0.2">
      <c r="AO107" t="s">
        <v>4025</v>
      </c>
    </row>
    <row r="108" spans="37:41" x14ac:dyDescent="0.2">
      <c r="AO108" t="s">
        <v>4026</v>
      </c>
    </row>
    <row r="109" spans="37:41" x14ac:dyDescent="0.2">
      <c r="AO109" t="s">
        <v>4027</v>
      </c>
    </row>
    <row r="110" spans="37:41" x14ac:dyDescent="0.2">
      <c r="AO110" t="s">
        <v>4028</v>
      </c>
    </row>
    <row r="111" spans="37:41" x14ac:dyDescent="0.2">
      <c r="AO111" t="s">
        <v>4029</v>
      </c>
    </row>
    <row r="112" spans="37:41" x14ac:dyDescent="0.2">
      <c r="AK112" s="191" t="s">
        <v>4030</v>
      </c>
    </row>
    <row r="113" spans="36:41" x14ac:dyDescent="0.2">
      <c r="AO113" s="191" t="s">
        <v>4048</v>
      </c>
    </row>
    <row r="114" spans="36:41" x14ac:dyDescent="0.2">
      <c r="AO114" t="s">
        <v>4031</v>
      </c>
    </row>
    <row r="115" spans="36:41" x14ac:dyDescent="0.2">
      <c r="AO115" t="s">
        <v>4032</v>
      </c>
    </row>
    <row r="116" spans="36:41" x14ac:dyDescent="0.2">
      <c r="AO116" t="s">
        <v>4033</v>
      </c>
    </row>
    <row r="117" spans="36:41" x14ac:dyDescent="0.2">
      <c r="AO117" t="s">
        <v>4034</v>
      </c>
    </row>
    <row r="118" spans="36:41" x14ac:dyDescent="0.2">
      <c r="AO118" t="s">
        <v>4035</v>
      </c>
    </row>
    <row r="119" spans="36:41" x14ac:dyDescent="0.2">
      <c r="AK119" s="191" t="s">
        <v>4036</v>
      </c>
    </row>
    <row r="120" spans="36:41" x14ac:dyDescent="0.2">
      <c r="AO120" t="s">
        <v>4037</v>
      </c>
    </row>
    <row r="121" spans="36:41" x14ac:dyDescent="0.2">
      <c r="AJ121" s="191" t="s">
        <v>4038</v>
      </c>
      <c r="AM121" s="191" t="s">
        <v>4038</v>
      </c>
    </row>
    <row r="122" spans="36:41" x14ac:dyDescent="0.2">
      <c r="AO122" t="s">
        <v>4039</v>
      </c>
    </row>
    <row r="123" spans="36:41" x14ac:dyDescent="0.2">
      <c r="AO123" t="s">
        <v>4040</v>
      </c>
    </row>
    <row r="124" spans="36:41" x14ac:dyDescent="0.2">
      <c r="AO124" t="s">
        <v>4041</v>
      </c>
    </row>
    <row r="125" spans="36:41" x14ac:dyDescent="0.2">
      <c r="AO125" t="s">
        <v>4042</v>
      </c>
    </row>
    <row r="126" spans="36:41" x14ac:dyDescent="0.2">
      <c r="AO126" t="s">
        <v>4043</v>
      </c>
    </row>
    <row r="127" spans="36:41" x14ac:dyDescent="0.2">
      <c r="AO127" t="s">
        <v>4044</v>
      </c>
    </row>
    <row r="128" spans="36:41" x14ac:dyDescent="0.2">
      <c r="AL128" t="s">
        <v>4045</v>
      </c>
    </row>
    <row r="129" spans="38:41" x14ac:dyDescent="0.2">
      <c r="AL129" s="191" t="s">
        <v>4046</v>
      </c>
    </row>
    <row r="130" spans="38:41" x14ac:dyDescent="0.2">
      <c r="AM130" s="191" t="s">
        <v>4047</v>
      </c>
    </row>
    <row r="131" spans="38:41" x14ac:dyDescent="0.2">
      <c r="AO131" t="s">
        <v>4050</v>
      </c>
    </row>
  </sheetData>
  <phoneticPr fontId="60"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660CF-3C1A-DA4A-8998-980D2A8CFCB0}">
  <dimension ref="A2:CM91"/>
  <sheetViews>
    <sheetView topLeftCell="G1" workbookViewId="0">
      <selection activeCell="AT9" sqref="AT9:AT35"/>
    </sheetView>
  </sheetViews>
  <sheetFormatPr baseColWidth="10" defaultColWidth="11" defaultRowHeight="16" x14ac:dyDescent="0.2"/>
  <cols>
    <col min="2" max="2" width="24.33203125" customWidth="1"/>
    <col min="9" max="10" width="11.1640625" bestFit="1" customWidth="1"/>
    <col min="11" max="13" width="11.83203125" customWidth="1"/>
    <col min="15" max="15" width="10" customWidth="1"/>
    <col min="16" max="16" width="9.5" customWidth="1"/>
  </cols>
  <sheetData>
    <row r="2" spans="1:59" x14ac:dyDescent="0.2">
      <c r="B2" s="36" t="s">
        <v>3496</v>
      </c>
      <c r="I2" s="46" t="s">
        <v>3497</v>
      </c>
    </row>
    <row r="3" spans="1:59" x14ac:dyDescent="0.2">
      <c r="B3" s="47" t="s">
        <v>3926</v>
      </c>
      <c r="I3" s="48" t="s">
        <v>3498</v>
      </c>
    </row>
    <row r="4" spans="1:59" x14ac:dyDescent="0.2">
      <c r="B4" s="47" t="s">
        <v>3499</v>
      </c>
      <c r="I4" s="47" t="s">
        <v>3501</v>
      </c>
    </row>
    <row r="5" spans="1:59" x14ac:dyDescent="0.2">
      <c r="B5" s="49" t="s">
        <v>3558</v>
      </c>
      <c r="I5" s="50" t="s">
        <v>3561</v>
      </c>
    </row>
    <row r="6" spans="1:59" x14ac:dyDescent="0.2">
      <c r="B6" s="49" t="s">
        <v>3500</v>
      </c>
    </row>
    <row r="7" spans="1:59" x14ac:dyDescent="0.2">
      <c r="B7" s="49"/>
      <c r="AU7" s="97" t="s">
        <v>3583</v>
      </c>
      <c r="AV7" s="98"/>
      <c r="AW7" s="98"/>
      <c r="AX7" s="98"/>
      <c r="AY7" s="98"/>
      <c r="AZ7" s="98"/>
      <c r="BA7" s="98"/>
      <c r="BB7" s="98"/>
      <c r="BC7" s="98"/>
      <c r="BD7" s="98"/>
      <c r="BE7" s="98"/>
      <c r="BF7" s="98"/>
      <c r="BG7" s="98"/>
    </row>
    <row r="8" spans="1:59" x14ac:dyDescent="0.2">
      <c r="B8" s="51" t="s">
        <v>0</v>
      </c>
      <c r="C8" s="44" t="s">
        <v>1</v>
      </c>
      <c r="D8" s="44" t="s">
        <v>2</v>
      </c>
      <c r="E8" s="44" t="s">
        <v>3</v>
      </c>
      <c r="F8" s="44" t="s">
        <v>4</v>
      </c>
      <c r="G8" s="44" t="s">
        <v>5</v>
      </c>
      <c r="H8" s="44" t="s">
        <v>6</v>
      </c>
      <c r="I8" s="44" t="s">
        <v>8</v>
      </c>
      <c r="J8" s="44" t="s">
        <v>9</v>
      </c>
      <c r="K8" s="52" t="s">
        <v>10</v>
      </c>
      <c r="L8" s="2" t="s">
        <v>81</v>
      </c>
      <c r="M8" s="2" t="s">
        <v>82</v>
      </c>
      <c r="N8" s="53" t="s">
        <v>3502</v>
      </c>
      <c r="O8" s="53" t="s">
        <v>3503</v>
      </c>
      <c r="P8" s="53" t="s">
        <v>3504</v>
      </c>
      <c r="Q8" s="2" t="s">
        <v>3505</v>
      </c>
      <c r="R8" s="2" t="s">
        <v>3506</v>
      </c>
      <c r="S8" s="2"/>
      <c r="T8" s="2"/>
      <c r="U8" s="54" t="str">
        <f>'expert coding CZ'!C4</f>
        <v>2.4 Ease of Use</v>
      </c>
      <c r="V8" s="2" t="s">
        <v>3505</v>
      </c>
      <c r="W8" s="2" t="s">
        <v>3505</v>
      </c>
      <c r="X8" s="54" t="str">
        <f>'expert coding CZ'!D4</f>
        <v>2.6 Visibility</v>
      </c>
      <c r="Y8" s="2" t="s">
        <v>3505</v>
      </c>
      <c r="Z8" s="2" t="s">
        <v>3505</v>
      </c>
      <c r="AA8" s="54" t="str">
        <f>'expert coding CZ'!F4</f>
        <v>3.1 Adopter Type</v>
      </c>
      <c r="AB8" s="2" t="s">
        <v>3505</v>
      </c>
      <c r="AC8" s="2" t="s">
        <v>3505</v>
      </c>
      <c r="AD8" s="54" t="str">
        <f>'expert coding CZ'!G4</f>
        <v>3.4 Protected Niche</v>
      </c>
      <c r="AE8" s="2" t="s">
        <v>3505</v>
      </c>
      <c r="AF8" s="2" t="s">
        <v>3505</v>
      </c>
      <c r="AG8" s="54" t="str">
        <f>'expert coding CZ'!H4</f>
        <v>3.6 Market Formation through Policy</v>
      </c>
      <c r="AH8" s="2" t="s">
        <v>3505</v>
      </c>
      <c r="AI8" s="2" t="s">
        <v>3505</v>
      </c>
      <c r="AJ8" s="54" t="str">
        <f>'expert coding CZ'!I4</f>
        <v xml:space="preserve">4.3 Deviation from the Norm </v>
      </c>
      <c r="AK8" s="2" t="s">
        <v>3505</v>
      </c>
      <c r="AL8" s="2" t="s">
        <v>3505</v>
      </c>
      <c r="AM8" s="54" t="str">
        <f>'expert coding CZ'!J4</f>
        <v>4.8 Substitution v Diffusion</v>
      </c>
      <c r="AN8" s="2" t="s">
        <v>3505</v>
      </c>
      <c r="AO8" s="2" t="s">
        <v>3505</v>
      </c>
      <c r="AP8" s="54" t="s">
        <v>3507</v>
      </c>
      <c r="AQ8" s="2" t="s">
        <v>3505</v>
      </c>
      <c r="AR8" s="2" t="s">
        <v>3505</v>
      </c>
      <c r="AS8" s="2"/>
      <c r="AU8" s="2" t="s">
        <v>2533</v>
      </c>
      <c r="AV8" s="35" t="str">
        <f>'CW analysis1_27SIs'!Q8</f>
        <v>adj_slope_log</v>
      </c>
      <c r="AW8" s="35" t="str">
        <f>'CW analysis1_27SIs'!R8</f>
        <v>adj_slope_lin</v>
      </c>
      <c r="AX8" s="35" t="s">
        <v>3569</v>
      </c>
      <c r="AY8" s="35" t="s">
        <v>3570</v>
      </c>
      <c r="AZ8" s="35" t="s">
        <v>3571</v>
      </c>
      <c r="BA8" s="35" t="s">
        <v>3572</v>
      </c>
      <c r="BB8" s="35" t="s">
        <v>3573</v>
      </c>
      <c r="BC8" s="35" t="s">
        <v>3574</v>
      </c>
      <c r="BD8" s="35" t="s">
        <v>3601</v>
      </c>
      <c r="BE8" s="35" t="s">
        <v>3602</v>
      </c>
      <c r="BF8" s="35" t="s">
        <v>3603</v>
      </c>
      <c r="BG8" s="35" t="s">
        <v>3604</v>
      </c>
    </row>
    <row r="9" spans="1:59" x14ac:dyDescent="0.2">
      <c r="A9" t="str">
        <f>LEFT(B9,3)</f>
        <v>act</v>
      </c>
      <c r="B9" t="s">
        <v>159</v>
      </c>
      <c r="C9" t="s">
        <v>88</v>
      </c>
      <c r="D9" t="s">
        <v>153</v>
      </c>
      <c r="E9">
        <v>1.1000000000000001</v>
      </c>
      <c r="F9" t="s">
        <v>90</v>
      </c>
      <c r="G9" t="s">
        <v>106</v>
      </c>
      <c r="H9" t="s">
        <v>107</v>
      </c>
      <c r="I9" s="55">
        <v>7.0443000000000006E-2</v>
      </c>
      <c r="J9" s="55">
        <v>2.6144000000000001E-2</v>
      </c>
      <c r="K9" s="55">
        <v>3.5544999999999999E-3</v>
      </c>
      <c r="L9" s="39">
        <v>1</v>
      </c>
      <c r="M9" s="39">
        <v>1</v>
      </c>
      <c r="N9" s="84">
        <v>1</v>
      </c>
      <c r="O9" s="57"/>
      <c r="P9" s="57"/>
      <c r="Q9" s="55">
        <f>IF(AND(O9="",I9&lt;&gt;""),N9*I9,"")</f>
        <v>7.0443000000000006E-2</v>
      </c>
      <c r="R9" s="55">
        <f>IF(AND(P9="",K9&lt;&gt;""),N9*K9,"")</f>
        <v>3.5544999999999999E-3</v>
      </c>
      <c r="S9" s="55"/>
      <c r="T9" s="55"/>
      <c r="U9" s="58" t="str">
        <f>VLOOKUP($A9,'expert coding CZ'!$A$5:$J$31,3,0)</f>
        <v>y</v>
      </c>
      <c r="V9" s="55">
        <f>IF(U9="y",$Q9,"")</f>
        <v>7.0443000000000006E-2</v>
      </c>
      <c r="W9" s="55" t="str">
        <f>IF(U9="n",$Q9,"")</f>
        <v/>
      </c>
      <c r="X9" s="58" t="str">
        <f>VLOOKUP($A9,'expert coding CZ'!$A$5:$J$31,4,0)</f>
        <v>y</v>
      </c>
      <c r="Y9" s="55">
        <f>IF(X9="y",$Q9,"")</f>
        <v>7.0443000000000006E-2</v>
      </c>
      <c r="Z9" s="55" t="str">
        <f>IF(X9="n",$Q9,"")</f>
        <v/>
      </c>
      <c r="AA9" s="58" t="str">
        <f>VLOOKUP($A9,'expert coding CZ'!$A$5:$J$31,6,0)</f>
        <v>y</v>
      </c>
      <c r="AB9" s="55">
        <f>IF(AA9="y",$Q9,"")</f>
        <v>7.0443000000000006E-2</v>
      </c>
      <c r="AC9" s="55" t="str">
        <f>IF(AA9="n",$Q9,"")</f>
        <v/>
      </c>
      <c r="AD9" s="58" t="str">
        <f>VLOOKUP($A9,'expert coding CZ'!$A$5:$J$31,7,0)</f>
        <v>y</v>
      </c>
      <c r="AE9" s="55">
        <f>IF(AD9="y",$Q9,"")</f>
        <v>7.0443000000000006E-2</v>
      </c>
      <c r="AF9" s="55" t="str">
        <f>IF(AD9="n",$Q9,"")</f>
        <v/>
      </c>
      <c r="AG9" s="58" t="str">
        <f>VLOOKUP($A9,'expert coding CZ'!$A$5:$J$31,8,0)</f>
        <v>n</v>
      </c>
      <c r="AH9" s="55" t="str">
        <f>IF(AG9="y",$Q9,"")</f>
        <v/>
      </c>
      <c r="AI9" s="55">
        <f>IF(AG9="n",$Q9,"")</f>
        <v>7.0443000000000006E-2</v>
      </c>
      <c r="AJ9" s="58" t="str">
        <f>VLOOKUP($A9,'expert coding CZ'!$A$5:$J$31,9,0)</f>
        <v>n</v>
      </c>
      <c r="AK9" s="55" t="str">
        <f>IF(AJ9="y",$Q9,"")</f>
        <v/>
      </c>
      <c r="AL9" s="55">
        <f>IF(AJ9="n",$Q9,"")</f>
        <v>7.0443000000000006E-2</v>
      </c>
      <c r="AM9" s="58" t="str">
        <f>VLOOKUP($A9,'expert coding CZ'!$A$5:$J$31,10,0)</f>
        <v>amb</v>
      </c>
      <c r="AN9" s="55" t="str">
        <f>IF(AM9="sub",$Q9,"")</f>
        <v/>
      </c>
      <c r="AO9" s="55">
        <f>IF(OR(AM9="dif",AM9="amb"),$Q9,"")</f>
        <v>7.0443000000000006E-2</v>
      </c>
      <c r="AP9" s="58" t="str">
        <f>VLOOKUP($A9,'metadata labelling'!$D$2:$E$28,2,0)</f>
        <v>b</v>
      </c>
      <c r="AQ9" s="55" t="str">
        <f t="shared" ref="AQ9" si="0">IF(AP9="m",$Q9,"")</f>
        <v/>
      </c>
      <c r="AR9" s="55">
        <f t="shared" ref="AR9" si="1">IF(OR(AP9="b",AP9="s"),$Q9,"")</f>
        <v>7.0443000000000006E-2</v>
      </c>
      <c r="AS9" s="55"/>
      <c r="AT9" t="s">
        <v>2537</v>
      </c>
      <c r="AU9" t="str">
        <f t="shared" ref="AU9:AU35" si="2">A9</f>
        <v>act</v>
      </c>
      <c r="AV9" s="55">
        <f>'CW analysis1_27SIs'!Q9</f>
        <v>7.0443000000000006E-2</v>
      </c>
      <c r="AW9" s="55">
        <f>'CW analysis1_27SIs'!R9</f>
        <v>3.5544999999999999E-3</v>
      </c>
      <c r="AX9">
        <f>IF('CW analysis1_27SIs'!U9="y",1,IF('CW analysis1_27SIs'!U9="n",0,""))</f>
        <v>1</v>
      </c>
      <c r="AY9">
        <f>IF('CW analysis1_27SIs'!X9="y",1,IF('CW analysis1_27SIs'!X9="n",0,""))</f>
        <v>1</v>
      </c>
      <c r="AZ9">
        <f>IF('CW analysis1_27SIs'!AA9="y",1,IF('CW analysis1_27SIs'!AA9="n",0,""))</f>
        <v>1</v>
      </c>
      <c r="BA9">
        <f>IF('CW analysis1_27SIs'!AD9="y",1,IF('CW analysis1_27SIs'!AD9="n",0,""))</f>
        <v>1</v>
      </c>
      <c r="BB9">
        <f>IF('CW analysis1_27SIs'!AG9="y",1,IF('CW analysis1_27SIs'!AG9="n",0,""))</f>
        <v>0</v>
      </c>
      <c r="BC9">
        <f>IF('CW analysis1_27SIs'!AJ9="y",1,IF('CW analysis1_27SIs'!AJ9="n",0,""))</f>
        <v>0</v>
      </c>
      <c r="BD9" t="str">
        <f>'CW analysis1_27SIs'!AM9</f>
        <v>amb</v>
      </c>
      <c r="BE9">
        <f>IF(BD9="sub",1,0)</f>
        <v>0</v>
      </c>
      <c r="BF9" t="str">
        <f>'CW analysis1_27SIs'!AP9</f>
        <v>b</v>
      </c>
      <c r="BG9">
        <f>IF(BF9="m",1,0)</f>
        <v>0</v>
      </c>
    </row>
    <row r="10" spans="1:59" x14ac:dyDescent="0.2">
      <c r="A10" t="str">
        <f t="shared" ref="A10:A35" si="3">LEFT(B10,3)</f>
        <v>cli</v>
      </c>
      <c r="B10" s="8" t="s">
        <v>220</v>
      </c>
      <c r="C10" s="8" t="s">
        <v>167</v>
      </c>
      <c r="D10" t="s">
        <v>216</v>
      </c>
      <c r="E10">
        <v>1.1000000000000001</v>
      </c>
      <c r="F10" t="s">
        <v>169</v>
      </c>
      <c r="G10" t="s">
        <v>186</v>
      </c>
      <c r="H10" t="s">
        <v>107</v>
      </c>
      <c r="I10" s="55">
        <v>2.6659000000000002</v>
      </c>
      <c r="J10" s="55">
        <v>0.66215999999999997</v>
      </c>
      <c r="K10" s="55">
        <v>1.9522000000000001E-6</v>
      </c>
      <c r="L10" s="39">
        <v>1</v>
      </c>
      <c r="M10" s="39">
        <v>1</v>
      </c>
      <c r="N10" s="84">
        <v>1</v>
      </c>
      <c r="O10" s="106" t="s">
        <v>3560</v>
      </c>
      <c r="P10" s="106" t="s">
        <v>3560</v>
      </c>
      <c r="Q10" s="55" t="str">
        <f t="shared" ref="Q10:Q35" si="4">IF(AND(O10="",I10&lt;&gt;""),N10*I10,"")</f>
        <v/>
      </c>
      <c r="R10" s="55" t="str">
        <f t="shared" ref="R10:R35" si="5">IF(AND(P10="",K10&lt;&gt;""),N10*K10,"")</f>
        <v/>
      </c>
      <c r="S10" s="55"/>
      <c r="T10" s="55"/>
      <c r="U10" s="58" t="str">
        <f>VLOOKUP($A10,'expert coding CZ'!$A$5:$J$31,3,0)</f>
        <v>y</v>
      </c>
      <c r="V10" s="55" t="str">
        <f t="shared" ref="V10:V35" si="6">IF(U10="y",$Q10,"")</f>
        <v/>
      </c>
      <c r="W10" s="55" t="str">
        <f t="shared" ref="W10:W35" si="7">IF(U10="n",$Q10,"")</f>
        <v/>
      </c>
      <c r="X10" s="58" t="str">
        <f>VLOOKUP($A10,'expert coding CZ'!$A$5:$J$31,4,0)</f>
        <v>y</v>
      </c>
      <c r="Y10" s="55" t="str">
        <f t="shared" ref="Y10:Y35" si="8">IF(X10="y",$Q10,"")</f>
        <v/>
      </c>
      <c r="Z10" s="55" t="str">
        <f t="shared" ref="Z10:Z35" si="9">IF(X10="n",$Q10,"")</f>
        <v/>
      </c>
      <c r="AA10" s="58" t="str">
        <f>VLOOKUP($A10,'expert coding CZ'!$A$5:$J$31,6,0)</f>
        <v>y</v>
      </c>
      <c r="AB10" s="55" t="str">
        <f t="shared" ref="AB10:AB35" si="10">IF(AA10="y",$Q10,"")</f>
        <v/>
      </c>
      <c r="AC10" s="55" t="str">
        <f t="shared" ref="AC10:AC35" si="11">IF(AA10="n",$Q10,"")</f>
        <v/>
      </c>
      <c r="AD10" s="58" t="str">
        <f>VLOOKUP($A10,'expert coding CZ'!$A$5:$J$31,7,0)</f>
        <v>n</v>
      </c>
      <c r="AE10" s="55" t="str">
        <f t="shared" ref="AE10:AE35" si="12">IF(AD10="y",$Q10,"")</f>
        <v/>
      </c>
      <c r="AF10" s="55" t="str">
        <f t="shared" ref="AF10:AF35" si="13">IF(AD10="n",$Q10,"")</f>
        <v/>
      </c>
      <c r="AG10" s="58" t="str">
        <f>VLOOKUP($A10,'expert coding CZ'!$A$5:$J$31,8,0)</f>
        <v>n</v>
      </c>
      <c r="AH10" s="55" t="str">
        <f t="shared" ref="AH10:AH35" si="14">IF(AG10="y",$Q10,"")</f>
        <v/>
      </c>
      <c r="AI10" s="55" t="str">
        <f t="shared" ref="AI10:AI35" si="15">IF(AG10="n",$Q10,"")</f>
        <v/>
      </c>
      <c r="AJ10" s="58" t="str">
        <f>VLOOKUP($A10,'expert coding CZ'!$A$5:$J$31,9,0)</f>
        <v>y</v>
      </c>
      <c r="AK10" s="55" t="str">
        <f t="shared" ref="AK10:AK35" si="16">IF(AJ10="y",$Q10,"")</f>
        <v/>
      </c>
      <c r="AL10" s="55" t="str">
        <f t="shared" ref="AL10:AL35" si="17">IF(AJ10="n",$Q10,"")</f>
        <v/>
      </c>
      <c r="AM10" s="58" t="str">
        <f>VLOOKUP($A10,'expert coding CZ'!$A$5:$J$31,10,0)</f>
        <v>sub</v>
      </c>
      <c r="AN10" s="55" t="str">
        <f t="shared" ref="AN10:AN35" si="18">IF(AM10="sub",$Q10,"")</f>
        <v/>
      </c>
      <c r="AO10" s="55" t="str">
        <f t="shared" ref="AO10:AO35" si="19">IF(OR(AM10="dif",AM10="amb"),$Q10,"")</f>
        <v/>
      </c>
      <c r="AP10" s="58" t="str">
        <f>VLOOKUP($A10,'metadata labelling'!$D$2:$E$28,2,0)</f>
        <v>s</v>
      </c>
      <c r="AQ10" s="55" t="str">
        <f t="shared" ref="AQ10:AQ35" si="20">IF(AP10="m",$Q10,"")</f>
        <v/>
      </c>
      <c r="AR10" s="55" t="str">
        <f t="shared" ref="AR10:AR35" si="21">IF(OR(AP10="b",AP10="s"),$Q10,"")</f>
        <v/>
      </c>
      <c r="AS10" s="55"/>
      <c r="AT10" t="s">
        <v>2547</v>
      </c>
      <c r="AU10" t="str">
        <f t="shared" si="2"/>
        <v>cli</v>
      </c>
      <c r="AV10" s="55" t="str">
        <f>'CW analysis1_27SIs'!Q10</f>
        <v/>
      </c>
      <c r="AW10" s="55" t="str">
        <f>'CW analysis1_27SIs'!R10</f>
        <v/>
      </c>
      <c r="AX10">
        <f>IF('CW analysis1_27SIs'!U10="y",1,IF('CW analysis1_27SIs'!U10="n",0,""))</f>
        <v>1</v>
      </c>
      <c r="AY10">
        <f>IF('CW analysis1_27SIs'!X10="y",1,IF('CW analysis1_27SIs'!X10="n",0,""))</f>
        <v>1</v>
      </c>
      <c r="AZ10">
        <f>IF('CW analysis1_27SIs'!AA10="y",1,IF('CW analysis1_27SIs'!AA10="n",0,""))</f>
        <v>1</v>
      </c>
      <c r="BA10">
        <f>IF('CW analysis1_27SIs'!AD10="y",1,IF('CW analysis1_27SIs'!AD10="n",0,""))</f>
        <v>0</v>
      </c>
      <c r="BB10">
        <f>IF('CW analysis1_27SIs'!AG10="y",1,IF('CW analysis1_27SIs'!AG10="n",0,""))</f>
        <v>0</v>
      </c>
      <c r="BC10">
        <f>IF('CW analysis1_27SIs'!AJ10="y",1,IF('CW analysis1_27SIs'!AJ10="n",0,""))</f>
        <v>1</v>
      </c>
      <c r="BD10" t="str">
        <f>'CW analysis1_27SIs'!AM10</f>
        <v>sub</v>
      </c>
      <c r="BE10">
        <f t="shared" ref="BE10:BE35" si="22">IF(BD10="sub",1,0)</f>
        <v>1</v>
      </c>
      <c r="BF10" t="str">
        <f>'CW analysis1_27SIs'!AP10</f>
        <v>s</v>
      </c>
      <c r="BG10">
        <f t="shared" ref="BG10:BG35" si="23">IF(BF10="m",1,0)</f>
        <v>0</v>
      </c>
    </row>
    <row r="11" spans="1:59" x14ac:dyDescent="0.2">
      <c r="A11" t="str">
        <f t="shared" si="3"/>
        <v>coh</v>
      </c>
      <c r="B11" t="s">
        <v>245</v>
      </c>
      <c r="C11" t="s">
        <v>238</v>
      </c>
      <c r="D11" t="s">
        <v>144</v>
      </c>
      <c r="E11">
        <v>1.1000000000000001</v>
      </c>
      <c r="F11" t="s">
        <v>90</v>
      </c>
      <c r="G11" t="s">
        <v>246</v>
      </c>
      <c r="H11" t="s">
        <v>107</v>
      </c>
      <c r="I11" s="55">
        <v>0.25973000000000002</v>
      </c>
      <c r="J11" s="55">
        <v>3.1684999999999998E-2</v>
      </c>
      <c r="K11" s="55">
        <v>1.0356E-5</v>
      </c>
      <c r="L11" s="39">
        <v>1</v>
      </c>
      <c r="M11" s="39">
        <v>1</v>
      </c>
      <c r="N11" s="84">
        <v>1</v>
      </c>
      <c r="O11" s="57"/>
      <c r="P11" s="57"/>
      <c r="Q11" s="55">
        <f t="shared" si="4"/>
        <v>0.25973000000000002</v>
      </c>
      <c r="R11" s="55">
        <f t="shared" si="5"/>
        <v>1.0356E-5</v>
      </c>
      <c r="S11" s="55"/>
      <c r="T11" s="55"/>
      <c r="U11" s="58" t="str">
        <f>VLOOKUP($A11,'expert coding CZ'!$A$5:$J$31,3,0)</f>
        <v>n</v>
      </c>
      <c r="V11" s="55" t="str">
        <f t="shared" si="6"/>
        <v/>
      </c>
      <c r="W11" s="55">
        <f t="shared" si="7"/>
        <v>0.25973000000000002</v>
      </c>
      <c r="X11" s="58" t="str">
        <f>VLOOKUP($A11,'expert coding CZ'!$A$5:$J$31,4,0)</f>
        <v>n</v>
      </c>
      <c r="Y11" s="55" t="str">
        <f t="shared" si="8"/>
        <v/>
      </c>
      <c r="Z11" s="55">
        <f t="shared" si="9"/>
        <v>0.25973000000000002</v>
      </c>
      <c r="AA11" s="58" t="str">
        <f>VLOOKUP($A11,'expert coding CZ'!$A$5:$J$31,6,0)</f>
        <v>n</v>
      </c>
      <c r="AB11" s="55" t="str">
        <f t="shared" si="10"/>
        <v/>
      </c>
      <c r="AC11" s="55">
        <f t="shared" si="11"/>
        <v>0.25973000000000002</v>
      </c>
      <c r="AD11" s="58" t="str">
        <f>VLOOKUP($A11,'expert coding CZ'!$A$5:$J$31,7,0)</f>
        <v>y</v>
      </c>
      <c r="AE11" s="55">
        <f t="shared" si="12"/>
        <v>0.25973000000000002</v>
      </c>
      <c r="AF11" s="55" t="str">
        <f t="shared" si="13"/>
        <v/>
      </c>
      <c r="AG11" s="58" t="str">
        <f>VLOOKUP($A11,'expert coding CZ'!$A$5:$J$31,8,0)</f>
        <v>n</v>
      </c>
      <c r="AH11" s="55" t="str">
        <f t="shared" si="14"/>
        <v/>
      </c>
      <c r="AI11" s="55">
        <f t="shared" si="15"/>
        <v>0.25973000000000002</v>
      </c>
      <c r="AJ11" s="58" t="str">
        <f>VLOOKUP($A11,'expert coding CZ'!$A$5:$J$31,9,0)</f>
        <v>y</v>
      </c>
      <c r="AK11" s="55">
        <f t="shared" si="16"/>
        <v>0.25973000000000002</v>
      </c>
      <c r="AL11" s="55" t="str">
        <f t="shared" si="17"/>
        <v/>
      </c>
      <c r="AM11" s="58" t="str">
        <f>VLOOKUP($A11,'expert coding CZ'!$A$5:$J$31,10,0)</f>
        <v>sub</v>
      </c>
      <c r="AN11" s="55">
        <f t="shared" si="18"/>
        <v>0.25973000000000002</v>
      </c>
      <c r="AO11" s="55" t="str">
        <f t="shared" si="19"/>
        <v/>
      </c>
      <c r="AP11" s="58" t="str">
        <f>VLOOKUP($A11,'metadata labelling'!$D$2:$E$28,2,0)</f>
        <v>b</v>
      </c>
      <c r="AQ11" s="55" t="str">
        <f t="shared" si="20"/>
        <v/>
      </c>
      <c r="AR11" s="55">
        <f t="shared" si="21"/>
        <v>0.25973000000000002</v>
      </c>
      <c r="AS11" s="55"/>
      <c r="AT11" t="s">
        <v>2549</v>
      </c>
      <c r="AU11" t="str">
        <f t="shared" si="2"/>
        <v>coh</v>
      </c>
      <c r="AV11" s="55">
        <f>'CW analysis1_27SIs'!Q11</f>
        <v>0.25973000000000002</v>
      </c>
      <c r="AW11" s="55">
        <f>'CW analysis1_27SIs'!R11</f>
        <v>1.0356E-5</v>
      </c>
      <c r="AX11">
        <f>IF('CW analysis1_27SIs'!U11="y",1,IF('CW analysis1_27SIs'!U11="n",0,""))</f>
        <v>0</v>
      </c>
      <c r="AY11">
        <f>IF('CW analysis1_27SIs'!X11="y",1,IF('CW analysis1_27SIs'!X11="n",0,""))</f>
        <v>0</v>
      </c>
      <c r="AZ11">
        <f>IF('CW analysis1_27SIs'!AA11="y",1,IF('CW analysis1_27SIs'!AA11="n",0,""))</f>
        <v>0</v>
      </c>
      <c r="BA11">
        <f>IF('CW analysis1_27SIs'!AD11="y",1,IF('CW analysis1_27SIs'!AD11="n",0,""))</f>
        <v>1</v>
      </c>
      <c r="BB11">
        <f>IF('CW analysis1_27SIs'!AG11="y",1,IF('CW analysis1_27SIs'!AG11="n",0,""))</f>
        <v>0</v>
      </c>
      <c r="BC11">
        <f>IF('CW analysis1_27SIs'!AJ11="y",1,IF('CW analysis1_27SIs'!AJ11="n",0,""))</f>
        <v>1</v>
      </c>
      <c r="BD11" t="str">
        <f>'CW analysis1_27SIs'!AM11</f>
        <v>sub</v>
      </c>
      <c r="BE11">
        <f t="shared" si="22"/>
        <v>1</v>
      </c>
      <c r="BF11" t="str">
        <f>'CW analysis1_27SIs'!AP11</f>
        <v>b</v>
      </c>
      <c r="BG11">
        <f t="shared" si="23"/>
        <v>0</v>
      </c>
    </row>
    <row r="12" spans="1:59" x14ac:dyDescent="0.2">
      <c r="A12" t="str">
        <f t="shared" si="3"/>
        <v>cro</v>
      </c>
      <c r="B12" t="s">
        <v>292</v>
      </c>
      <c r="C12" t="s">
        <v>270</v>
      </c>
      <c r="D12" t="s">
        <v>289</v>
      </c>
      <c r="E12">
        <v>1.1000000000000001</v>
      </c>
      <c r="F12" t="s">
        <v>272</v>
      </c>
      <c r="G12" t="s">
        <v>278</v>
      </c>
      <c r="H12" t="s">
        <v>107</v>
      </c>
      <c r="I12" s="55">
        <v>-1.0707E-2</v>
      </c>
      <c r="J12" s="55">
        <v>-6.3892999999999997E-3</v>
      </c>
      <c r="K12" s="55">
        <v>-2.5195999999999999E-3</v>
      </c>
      <c r="L12" s="39">
        <v>1</v>
      </c>
      <c r="M12" s="39">
        <v>1</v>
      </c>
      <c r="N12" s="56">
        <v>-1</v>
      </c>
      <c r="O12" s="57"/>
      <c r="P12" s="57"/>
      <c r="Q12" s="55">
        <f t="shared" si="4"/>
        <v>1.0707E-2</v>
      </c>
      <c r="R12" s="55">
        <f t="shared" si="5"/>
        <v>2.5195999999999999E-3</v>
      </c>
      <c r="S12" s="55"/>
      <c r="T12" s="2"/>
      <c r="U12" s="58" t="str">
        <f>VLOOKUP($A12,'expert coding CZ'!$A$5:$J$31,3,0)</f>
        <v>y</v>
      </c>
      <c r="V12" s="55">
        <f t="shared" si="6"/>
        <v>1.0707E-2</v>
      </c>
      <c r="W12" s="55" t="str">
        <f t="shared" si="7"/>
        <v/>
      </c>
      <c r="X12" s="58" t="str">
        <f>VLOOKUP($A12,'expert coding CZ'!$A$5:$J$31,4,0)</f>
        <v>y</v>
      </c>
      <c r="Y12" s="55">
        <f t="shared" si="8"/>
        <v>1.0707E-2</v>
      </c>
      <c r="Z12" s="55" t="str">
        <f t="shared" si="9"/>
        <v/>
      </c>
      <c r="AA12" s="58" t="str">
        <f>VLOOKUP($A12,'expert coding CZ'!$A$5:$J$31,6,0)</f>
        <v>n</v>
      </c>
      <c r="AB12" s="55" t="str">
        <f t="shared" si="10"/>
        <v/>
      </c>
      <c r="AC12" s="55">
        <f t="shared" si="11"/>
        <v>1.0707E-2</v>
      </c>
      <c r="AD12" s="58" t="str">
        <f>VLOOKUP($A12,'expert coding CZ'!$A$5:$J$31,7,0)</f>
        <v>y</v>
      </c>
      <c r="AE12" s="55">
        <f t="shared" si="12"/>
        <v>1.0707E-2</v>
      </c>
      <c r="AF12" s="55" t="str">
        <f t="shared" si="13"/>
        <v/>
      </c>
      <c r="AG12" s="58" t="str">
        <f>VLOOKUP($A12,'expert coding CZ'!$A$5:$J$31,8,0)</f>
        <v>n</v>
      </c>
      <c r="AH12" s="55" t="str">
        <f t="shared" si="14"/>
        <v/>
      </c>
      <c r="AI12" s="55">
        <f t="shared" si="15"/>
        <v>1.0707E-2</v>
      </c>
      <c r="AJ12" s="58" t="str">
        <f>VLOOKUP($A12,'expert coding CZ'!$A$5:$J$31,9,0)</f>
        <v>y</v>
      </c>
      <c r="AK12" s="55">
        <f t="shared" si="16"/>
        <v>1.0707E-2</v>
      </c>
      <c r="AL12" s="55" t="str">
        <f t="shared" si="17"/>
        <v/>
      </c>
      <c r="AM12" s="58" t="str">
        <f>VLOOKUP($A12,'expert coding CZ'!$A$5:$J$31,10,0)</f>
        <v>amb</v>
      </c>
      <c r="AN12" s="55" t="str">
        <f t="shared" si="18"/>
        <v/>
      </c>
      <c r="AO12" s="55">
        <f t="shared" si="19"/>
        <v>1.0707E-2</v>
      </c>
      <c r="AP12" s="58" t="str">
        <f>VLOOKUP($A12,'metadata labelling'!$D$2:$E$28,2,0)</f>
        <v>b</v>
      </c>
      <c r="AQ12" s="55" t="str">
        <f t="shared" si="20"/>
        <v/>
      </c>
      <c r="AR12" s="55">
        <f t="shared" si="21"/>
        <v>1.0707E-2</v>
      </c>
      <c r="AS12" s="55"/>
      <c r="AT12" t="s">
        <v>2540</v>
      </c>
      <c r="AU12" t="str">
        <f t="shared" si="2"/>
        <v>cro</v>
      </c>
      <c r="AV12" s="55">
        <f>'CW analysis1_27SIs'!Q12</f>
        <v>1.0707E-2</v>
      </c>
      <c r="AW12" s="55">
        <f>'CW analysis1_27SIs'!R12</f>
        <v>2.5195999999999999E-3</v>
      </c>
      <c r="AX12">
        <f>IF('CW analysis1_27SIs'!U12="y",1,IF('CW analysis1_27SIs'!U12="n",0,""))</f>
        <v>1</v>
      </c>
      <c r="AY12">
        <f>IF('CW analysis1_27SIs'!X12="y",1,IF('CW analysis1_27SIs'!X12="n",0,""))</f>
        <v>1</v>
      </c>
      <c r="AZ12">
        <f>IF('CW analysis1_27SIs'!AA12="y",1,IF('CW analysis1_27SIs'!AA12="n",0,""))</f>
        <v>0</v>
      </c>
      <c r="BA12">
        <f>IF('CW analysis1_27SIs'!AD12="y",1,IF('CW analysis1_27SIs'!AD12="n",0,""))</f>
        <v>1</v>
      </c>
      <c r="BB12">
        <f>IF('CW analysis1_27SIs'!AG12="y",1,IF('CW analysis1_27SIs'!AG12="n",0,""))</f>
        <v>0</v>
      </c>
      <c r="BC12">
        <f>IF('CW analysis1_27SIs'!AJ12="y",1,IF('CW analysis1_27SIs'!AJ12="n",0,""))</f>
        <v>1</v>
      </c>
      <c r="BD12" t="str">
        <f>'CW analysis1_27SIs'!AM12</f>
        <v>amb</v>
      </c>
      <c r="BE12">
        <f t="shared" si="22"/>
        <v>0</v>
      </c>
      <c r="BF12" t="str">
        <f>'CW analysis1_27SIs'!AP12</f>
        <v>b</v>
      </c>
      <c r="BG12">
        <f t="shared" si="23"/>
        <v>0</v>
      </c>
    </row>
    <row r="13" spans="1:59" x14ac:dyDescent="0.2">
      <c r="A13" t="str">
        <f t="shared" si="3"/>
        <v>crs</v>
      </c>
      <c r="B13" t="s">
        <v>298</v>
      </c>
      <c r="C13" t="s">
        <v>294</v>
      </c>
      <c r="D13" t="s">
        <v>192</v>
      </c>
      <c r="E13">
        <v>1.1000000000000001</v>
      </c>
      <c r="F13" t="s">
        <v>90</v>
      </c>
      <c r="G13" t="s">
        <v>299</v>
      </c>
      <c r="H13" t="s">
        <v>107</v>
      </c>
      <c r="I13" s="55">
        <v>0.26440000000000002</v>
      </c>
      <c r="J13" s="55">
        <v>0.18881999999999999</v>
      </c>
      <c r="K13" s="55">
        <v>1.5878000000000001E-3</v>
      </c>
      <c r="L13" s="39">
        <v>1</v>
      </c>
      <c r="M13" s="39">
        <v>1</v>
      </c>
      <c r="N13" s="84">
        <v>1</v>
      </c>
      <c r="O13" s="57"/>
      <c r="P13" s="57"/>
      <c r="Q13" s="55">
        <f t="shared" si="4"/>
        <v>0.26440000000000002</v>
      </c>
      <c r="R13" s="55">
        <f t="shared" si="5"/>
        <v>1.5878000000000001E-3</v>
      </c>
      <c r="S13" s="55"/>
      <c r="T13" s="55"/>
      <c r="U13" s="58" t="str">
        <f>VLOOKUP($A13,'expert coding CZ'!$A$5:$J$31,3,0)</f>
        <v>y</v>
      </c>
      <c r="V13" s="55">
        <f t="shared" si="6"/>
        <v>0.26440000000000002</v>
      </c>
      <c r="W13" s="55" t="str">
        <f t="shared" si="7"/>
        <v/>
      </c>
      <c r="X13" s="58" t="str">
        <f>VLOOKUP($A13,'expert coding CZ'!$A$5:$J$31,4,0)</f>
        <v>y</v>
      </c>
      <c r="Y13" s="55">
        <f t="shared" si="8"/>
        <v>0.26440000000000002</v>
      </c>
      <c r="Z13" s="55" t="str">
        <f t="shared" si="9"/>
        <v/>
      </c>
      <c r="AA13" s="58" t="str">
        <f>VLOOKUP($A13,'expert coding CZ'!$A$5:$J$31,6,0)</f>
        <v>y</v>
      </c>
      <c r="AB13" s="55">
        <f t="shared" si="10"/>
        <v>0.26440000000000002</v>
      </c>
      <c r="AC13" s="55" t="str">
        <f t="shared" si="11"/>
        <v/>
      </c>
      <c r="AD13" s="58" t="str">
        <f>VLOOKUP($A13,'expert coding CZ'!$A$5:$J$31,7,0)</f>
        <v>y</v>
      </c>
      <c r="AE13" s="55">
        <f t="shared" si="12"/>
        <v>0.26440000000000002</v>
      </c>
      <c r="AF13" s="55" t="str">
        <f t="shared" si="13"/>
        <v/>
      </c>
      <c r="AG13" s="58" t="str">
        <f>VLOOKUP($A13,'expert coding CZ'!$A$5:$J$31,8,0)</f>
        <v>n</v>
      </c>
      <c r="AH13" s="55" t="str">
        <f t="shared" si="14"/>
        <v/>
      </c>
      <c r="AI13" s="55">
        <f t="shared" si="15"/>
        <v>0.26440000000000002</v>
      </c>
      <c r="AJ13" s="58" t="str">
        <f>VLOOKUP($A13,'expert coding CZ'!$A$5:$J$31,9,0)</f>
        <v>y</v>
      </c>
      <c r="AK13" s="55">
        <f t="shared" si="16"/>
        <v>0.26440000000000002</v>
      </c>
      <c r="AL13" s="55" t="str">
        <f t="shared" si="17"/>
        <v/>
      </c>
      <c r="AM13" s="58" t="str">
        <f>VLOOKUP($A13,'expert coding CZ'!$A$5:$J$31,10,0)</f>
        <v>dif</v>
      </c>
      <c r="AN13" s="55" t="str">
        <f t="shared" si="18"/>
        <v/>
      </c>
      <c r="AO13" s="55">
        <f t="shared" si="19"/>
        <v>0.26440000000000002</v>
      </c>
      <c r="AP13" s="58" t="str">
        <f>VLOOKUP($A13,'metadata labelling'!$D$2:$E$28,2,0)</f>
        <v>m</v>
      </c>
      <c r="AQ13" s="55">
        <f t="shared" si="20"/>
        <v>0.26440000000000002</v>
      </c>
      <c r="AR13" s="55" t="str">
        <f t="shared" si="21"/>
        <v/>
      </c>
      <c r="AS13" s="55"/>
      <c r="AT13" t="s">
        <v>2544</v>
      </c>
      <c r="AU13" t="str">
        <f t="shared" si="2"/>
        <v>crs</v>
      </c>
      <c r="AV13" s="55">
        <f>'CW analysis1_27SIs'!Q13</f>
        <v>0.26440000000000002</v>
      </c>
      <c r="AW13" s="55">
        <f>'CW analysis1_27SIs'!R13</f>
        <v>1.5878000000000001E-3</v>
      </c>
      <c r="AX13">
        <f>IF('CW analysis1_27SIs'!U13="y",1,IF('CW analysis1_27SIs'!U13="n",0,""))</f>
        <v>1</v>
      </c>
      <c r="AY13">
        <f>IF('CW analysis1_27SIs'!X13="y",1,IF('CW analysis1_27SIs'!X13="n",0,""))</f>
        <v>1</v>
      </c>
      <c r="AZ13">
        <f>IF('CW analysis1_27SIs'!AA13="y",1,IF('CW analysis1_27SIs'!AA13="n",0,""))</f>
        <v>1</v>
      </c>
      <c r="BA13">
        <f>IF('CW analysis1_27SIs'!AD13="y",1,IF('CW analysis1_27SIs'!AD13="n",0,""))</f>
        <v>1</v>
      </c>
      <c r="BB13">
        <f>IF('CW analysis1_27SIs'!AG13="y",1,IF('CW analysis1_27SIs'!AG13="n",0,""))</f>
        <v>0</v>
      </c>
      <c r="BC13">
        <f>IF('CW analysis1_27SIs'!AJ13="y",1,IF('CW analysis1_27SIs'!AJ13="n",0,""))</f>
        <v>1</v>
      </c>
      <c r="BD13" t="str">
        <f>'CW analysis1_27SIs'!AM13</f>
        <v>dif</v>
      </c>
      <c r="BE13">
        <f t="shared" si="22"/>
        <v>0</v>
      </c>
      <c r="BF13" t="str">
        <f>'CW analysis1_27SIs'!AP13</f>
        <v>m</v>
      </c>
      <c r="BG13">
        <f t="shared" si="23"/>
        <v>1</v>
      </c>
    </row>
    <row r="14" spans="1:59" x14ac:dyDescent="0.2">
      <c r="A14" t="str">
        <f t="shared" si="3"/>
        <v>crz</v>
      </c>
      <c r="B14" s="8" t="s">
        <v>407</v>
      </c>
      <c r="C14" s="8" t="s">
        <v>402</v>
      </c>
      <c r="D14" t="s">
        <v>403</v>
      </c>
      <c r="E14">
        <v>1.1000000000000001</v>
      </c>
      <c r="F14" t="s">
        <v>169</v>
      </c>
      <c r="G14" t="s">
        <v>408</v>
      </c>
      <c r="H14" t="s">
        <v>107</v>
      </c>
      <c r="I14" s="55">
        <v>-2.0924000000000002E-2</v>
      </c>
      <c r="J14" s="55">
        <v>3.1245000000000001E-3</v>
      </c>
      <c r="K14" s="55">
        <v>1.3211E-3</v>
      </c>
      <c r="L14" s="39">
        <v>1</v>
      </c>
      <c r="M14" s="39">
        <v>1</v>
      </c>
      <c r="N14" s="56">
        <v>-1</v>
      </c>
      <c r="O14" s="106" t="s">
        <v>3560</v>
      </c>
      <c r="P14" s="106" t="s">
        <v>3560</v>
      </c>
      <c r="Q14" s="55" t="str">
        <f t="shared" si="4"/>
        <v/>
      </c>
      <c r="R14" s="55" t="str">
        <f t="shared" si="5"/>
        <v/>
      </c>
      <c r="S14" s="55"/>
      <c r="T14" s="55"/>
      <c r="U14" s="58" t="str">
        <f>VLOOKUP($A14,'expert coding CZ'!$A$5:$J$31,3,0)</f>
        <v>y</v>
      </c>
      <c r="V14" s="55" t="str">
        <f t="shared" si="6"/>
        <v/>
      </c>
      <c r="W14" s="55" t="str">
        <f t="shared" si="7"/>
        <v/>
      </c>
      <c r="X14" s="58" t="str">
        <f>VLOOKUP($A14,'expert coding CZ'!$A$5:$J$31,4,0)</f>
        <v>y</v>
      </c>
      <c r="Y14" s="55" t="str">
        <f t="shared" si="8"/>
        <v/>
      </c>
      <c r="Z14" s="55" t="str">
        <f t="shared" si="9"/>
        <v/>
      </c>
      <c r="AA14" s="58" t="str">
        <f>VLOOKUP($A14,'expert coding CZ'!$A$5:$J$31,6,0)</f>
        <v>n</v>
      </c>
      <c r="AB14" s="55" t="str">
        <f t="shared" si="10"/>
        <v/>
      </c>
      <c r="AC14" s="55" t="str">
        <f t="shared" si="11"/>
        <v/>
      </c>
      <c r="AD14" s="58" t="str">
        <f>VLOOKUP($A14,'expert coding CZ'!$A$5:$J$31,7,0)</f>
        <v>n</v>
      </c>
      <c r="AE14" s="55" t="str">
        <f t="shared" si="12"/>
        <v/>
      </c>
      <c r="AF14" s="55" t="str">
        <f t="shared" si="13"/>
        <v/>
      </c>
      <c r="AG14" s="58" t="str">
        <f>VLOOKUP($A14,'expert coding CZ'!$A$5:$J$31,8,0)</f>
        <v>n</v>
      </c>
      <c r="AH14" s="55" t="str">
        <f t="shared" si="14"/>
        <v/>
      </c>
      <c r="AI14" s="55" t="str">
        <f t="shared" si="15"/>
        <v/>
      </c>
      <c r="AJ14" s="58" t="str">
        <f>VLOOKUP($A14,'expert coding CZ'!$A$5:$J$31,9,0)</f>
        <v>y</v>
      </c>
      <c r="AK14" s="55" t="str">
        <f t="shared" si="16"/>
        <v/>
      </c>
      <c r="AL14" s="55" t="str">
        <f t="shared" si="17"/>
        <v/>
      </c>
      <c r="AM14" s="58" t="str">
        <f>VLOOKUP($A14,'expert coding CZ'!$A$5:$J$31,10,0)</f>
        <v>sub</v>
      </c>
      <c r="AN14" s="55" t="str">
        <f t="shared" si="18"/>
        <v/>
      </c>
      <c r="AO14" s="55" t="str">
        <f t="shared" si="19"/>
        <v/>
      </c>
      <c r="AP14" s="58" t="str">
        <f>VLOOKUP($A14,'metadata labelling'!$D$2:$E$28,2,0)</f>
        <v>b</v>
      </c>
      <c r="AQ14" s="55" t="str">
        <f t="shared" si="20"/>
        <v/>
      </c>
      <c r="AR14" s="55" t="str">
        <f t="shared" si="21"/>
        <v/>
      </c>
      <c r="AS14" s="55"/>
      <c r="AT14" t="s">
        <v>2553</v>
      </c>
      <c r="AU14" t="str">
        <f t="shared" si="2"/>
        <v>crz</v>
      </c>
      <c r="AV14" s="55" t="str">
        <f>'CW analysis1_27SIs'!Q14</f>
        <v/>
      </c>
      <c r="AW14" s="55" t="str">
        <f>'CW analysis1_27SIs'!R14</f>
        <v/>
      </c>
      <c r="AX14">
        <f>IF('CW analysis1_27SIs'!U14="y",1,IF('CW analysis1_27SIs'!U14="n",0,""))</f>
        <v>1</v>
      </c>
      <c r="AY14">
        <f>IF('CW analysis1_27SIs'!X14="y",1,IF('CW analysis1_27SIs'!X14="n",0,""))</f>
        <v>1</v>
      </c>
      <c r="AZ14">
        <f>IF('CW analysis1_27SIs'!AA14="y",1,IF('CW analysis1_27SIs'!AA14="n",0,""))</f>
        <v>0</v>
      </c>
      <c r="BA14">
        <f>IF('CW analysis1_27SIs'!AD14="y",1,IF('CW analysis1_27SIs'!AD14="n",0,""))</f>
        <v>0</v>
      </c>
      <c r="BB14">
        <f>IF('CW analysis1_27SIs'!AG14="y",1,IF('CW analysis1_27SIs'!AG14="n",0,""))</f>
        <v>0</v>
      </c>
      <c r="BC14">
        <f>IF('CW analysis1_27SIs'!AJ14="y",1,IF('CW analysis1_27SIs'!AJ14="n",0,""))</f>
        <v>1</v>
      </c>
      <c r="BD14" t="str">
        <f>'CW analysis1_27SIs'!AM14</f>
        <v>sub</v>
      </c>
      <c r="BE14">
        <f t="shared" si="22"/>
        <v>1</v>
      </c>
      <c r="BF14" t="str">
        <f>'CW analysis1_27SIs'!AP14</f>
        <v>b</v>
      </c>
      <c r="BG14">
        <f t="shared" si="23"/>
        <v>0</v>
      </c>
    </row>
    <row r="15" spans="1:59" x14ac:dyDescent="0.2">
      <c r="A15" t="str">
        <f t="shared" si="3"/>
        <v>dig</v>
      </c>
      <c r="B15" t="s">
        <v>476</v>
      </c>
      <c r="C15" t="s">
        <v>419</v>
      </c>
      <c r="D15" t="s">
        <v>216</v>
      </c>
      <c r="E15">
        <v>1.1000000000000001</v>
      </c>
      <c r="F15" t="s">
        <v>90</v>
      </c>
      <c r="G15" t="s">
        <v>420</v>
      </c>
      <c r="H15" t="s">
        <v>421</v>
      </c>
      <c r="I15" s="55">
        <v>0.30679000000000001</v>
      </c>
      <c r="J15" s="55">
        <v>3.1032999999999998E-3</v>
      </c>
      <c r="K15" s="55">
        <v>2.317E-2</v>
      </c>
      <c r="L15" s="39">
        <v>1</v>
      </c>
      <c r="M15" s="39">
        <v>1</v>
      </c>
      <c r="N15" s="84">
        <v>1</v>
      </c>
      <c r="O15" s="57"/>
      <c r="P15" s="57"/>
      <c r="Q15" s="55">
        <f t="shared" si="4"/>
        <v>0.30679000000000001</v>
      </c>
      <c r="R15" s="55">
        <f t="shared" si="5"/>
        <v>2.317E-2</v>
      </c>
      <c r="S15" s="55"/>
      <c r="T15" s="55"/>
      <c r="U15" s="58" t="str">
        <f>VLOOKUP($A15,'expert coding CZ'!$A$5:$J$31,3,0)</f>
        <v>n</v>
      </c>
      <c r="V15" s="55" t="str">
        <f t="shared" si="6"/>
        <v/>
      </c>
      <c r="W15" s="55">
        <f t="shared" si="7"/>
        <v>0.30679000000000001</v>
      </c>
      <c r="X15" s="58" t="str">
        <f>VLOOKUP($A15,'expert coding CZ'!$A$5:$J$31,4,0)</f>
        <v>n</v>
      </c>
      <c r="Y15" s="55" t="str">
        <f t="shared" si="8"/>
        <v/>
      </c>
      <c r="Z15" s="55">
        <f t="shared" si="9"/>
        <v>0.30679000000000001</v>
      </c>
      <c r="AA15" s="58" t="str">
        <f>VLOOKUP($A15,'expert coding CZ'!$A$5:$J$31,6,0)</f>
        <v>y</v>
      </c>
      <c r="AB15" s="55">
        <f t="shared" si="10"/>
        <v>0.30679000000000001</v>
      </c>
      <c r="AC15" s="55" t="str">
        <f t="shared" si="11"/>
        <v/>
      </c>
      <c r="AD15" s="58" t="str">
        <f>VLOOKUP($A15,'expert coding CZ'!$A$5:$J$31,7,0)</f>
        <v>n</v>
      </c>
      <c r="AE15" s="55" t="str">
        <f t="shared" si="12"/>
        <v/>
      </c>
      <c r="AF15" s="55">
        <f t="shared" si="13"/>
        <v>0.30679000000000001</v>
      </c>
      <c r="AG15" s="58" t="str">
        <f>VLOOKUP($A15,'expert coding CZ'!$A$5:$J$31,8,0)</f>
        <v>n</v>
      </c>
      <c r="AH15" s="55" t="str">
        <f t="shared" si="14"/>
        <v/>
      </c>
      <c r="AI15" s="55">
        <f t="shared" si="15"/>
        <v>0.30679000000000001</v>
      </c>
      <c r="AJ15" s="58" t="str">
        <f>VLOOKUP($A15,'expert coding CZ'!$A$5:$J$31,9,0)</f>
        <v>n</v>
      </c>
      <c r="AK15" s="55" t="str">
        <f t="shared" si="16"/>
        <v/>
      </c>
      <c r="AL15" s="55">
        <f t="shared" si="17"/>
        <v>0.30679000000000001</v>
      </c>
      <c r="AM15" s="58" t="str">
        <f>VLOOKUP($A15,'expert coding CZ'!$A$5:$J$31,10,0)</f>
        <v>dif</v>
      </c>
      <c r="AN15" s="55" t="str">
        <f t="shared" si="18"/>
        <v/>
      </c>
      <c r="AO15" s="55">
        <f t="shared" si="19"/>
        <v>0.30679000000000001</v>
      </c>
      <c r="AP15" s="58" t="str">
        <f>VLOOKUP($A15,'metadata labelling'!$D$2:$E$28,2,0)</f>
        <v>s</v>
      </c>
      <c r="AQ15" s="55" t="str">
        <f t="shared" si="20"/>
        <v/>
      </c>
      <c r="AR15" s="55">
        <f t="shared" si="21"/>
        <v>0.30679000000000001</v>
      </c>
      <c r="AS15" s="55"/>
      <c r="AT15" t="s">
        <v>2555</v>
      </c>
      <c r="AU15" t="str">
        <f t="shared" si="2"/>
        <v>dig</v>
      </c>
      <c r="AV15" s="55">
        <f>'CW analysis1_27SIs'!Q15</f>
        <v>0.30679000000000001</v>
      </c>
      <c r="AW15" s="55">
        <f>'CW analysis1_27SIs'!R15</f>
        <v>2.317E-2</v>
      </c>
      <c r="AX15">
        <f>IF('CW analysis1_27SIs'!U15="y",1,IF('CW analysis1_27SIs'!U15="n",0,""))</f>
        <v>0</v>
      </c>
      <c r="AY15">
        <f>IF('CW analysis1_27SIs'!X15="y",1,IF('CW analysis1_27SIs'!X15="n",0,""))</f>
        <v>0</v>
      </c>
      <c r="AZ15">
        <f>IF('CW analysis1_27SIs'!AA15="y",1,IF('CW analysis1_27SIs'!AA15="n",0,""))</f>
        <v>1</v>
      </c>
      <c r="BA15">
        <f>IF('CW analysis1_27SIs'!AD15="y",1,IF('CW analysis1_27SIs'!AD15="n",0,""))</f>
        <v>0</v>
      </c>
      <c r="BB15">
        <f>IF('CW analysis1_27SIs'!AG15="y",1,IF('CW analysis1_27SIs'!AG15="n",0,""))</f>
        <v>0</v>
      </c>
      <c r="BC15">
        <f>IF('CW analysis1_27SIs'!AJ15="y",1,IF('CW analysis1_27SIs'!AJ15="n",0,""))</f>
        <v>0</v>
      </c>
      <c r="BD15" t="str">
        <f>'CW analysis1_27SIs'!AM15</f>
        <v>dif</v>
      </c>
      <c r="BE15">
        <f t="shared" si="22"/>
        <v>0</v>
      </c>
      <c r="BF15" t="str">
        <f>'CW analysis1_27SIs'!AP15</f>
        <v>s</v>
      </c>
      <c r="BG15">
        <f t="shared" si="23"/>
        <v>0</v>
      </c>
    </row>
    <row r="16" spans="1:59" x14ac:dyDescent="0.2">
      <c r="A16" t="str">
        <f t="shared" si="3"/>
        <v>dow</v>
      </c>
      <c r="B16" t="s">
        <v>490</v>
      </c>
      <c r="C16" t="s">
        <v>485</v>
      </c>
      <c r="D16" t="s">
        <v>257</v>
      </c>
      <c r="E16">
        <v>1.1000000000000001</v>
      </c>
      <c r="F16" t="s">
        <v>90</v>
      </c>
      <c r="G16" t="s">
        <v>491</v>
      </c>
      <c r="H16" t="s">
        <v>107</v>
      </c>
      <c r="I16" s="55">
        <v>0.20988999999999999</v>
      </c>
      <c r="J16" s="55">
        <v>0.16256000000000001</v>
      </c>
      <c r="K16" s="55">
        <v>2.66E-3</v>
      </c>
      <c r="L16" s="39">
        <v>1</v>
      </c>
      <c r="M16" s="39">
        <v>1</v>
      </c>
      <c r="N16" s="84">
        <v>1</v>
      </c>
      <c r="O16" s="57"/>
      <c r="P16" s="57"/>
      <c r="Q16" s="55">
        <f t="shared" si="4"/>
        <v>0.20988999999999999</v>
      </c>
      <c r="R16" s="55">
        <f t="shared" si="5"/>
        <v>2.66E-3</v>
      </c>
      <c r="S16" s="55"/>
      <c r="T16" s="55"/>
      <c r="U16" s="58" t="str">
        <f>VLOOKUP($A16,'expert coding CZ'!$A$5:$J$31,3,0)</f>
        <v>y</v>
      </c>
      <c r="V16" s="55">
        <f t="shared" si="6"/>
        <v>0.20988999999999999</v>
      </c>
      <c r="W16" s="55" t="str">
        <f t="shared" si="7"/>
        <v/>
      </c>
      <c r="X16" s="58" t="str">
        <f>VLOOKUP($A16,'expert coding CZ'!$A$5:$J$31,4,0)</f>
        <v>n</v>
      </c>
      <c r="Y16" s="55" t="str">
        <f t="shared" si="8"/>
        <v/>
      </c>
      <c r="Z16" s="55">
        <f t="shared" si="9"/>
        <v>0.20988999999999999</v>
      </c>
      <c r="AA16" s="58" t="str">
        <f>VLOOKUP($A16,'expert coding CZ'!$A$5:$J$31,6,0)</f>
        <v>n</v>
      </c>
      <c r="AB16" s="55" t="str">
        <f t="shared" si="10"/>
        <v/>
      </c>
      <c r="AC16" s="55">
        <f t="shared" si="11"/>
        <v>0.20988999999999999</v>
      </c>
      <c r="AD16" s="58" t="str">
        <f>VLOOKUP($A16,'expert coding CZ'!$A$5:$J$31,7,0)</f>
        <v>n</v>
      </c>
      <c r="AE16" s="55" t="str">
        <f t="shared" si="12"/>
        <v/>
      </c>
      <c r="AF16" s="55">
        <f t="shared" si="13"/>
        <v>0.20988999999999999</v>
      </c>
      <c r="AG16" s="58" t="str">
        <f>VLOOKUP($A16,'expert coding CZ'!$A$5:$J$31,8,0)</f>
        <v>n</v>
      </c>
      <c r="AH16" s="55" t="str">
        <f t="shared" si="14"/>
        <v/>
      </c>
      <c r="AI16" s="55">
        <f t="shared" si="15"/>
        <v>0.20988999999999999</v>
      </c>
      <c r="AJ16" s="58" t="str">
        <f>VLOOKUP($A16,'expert coding CZ'!$A$5:$J$31,9,0)</f>
        <v>y</v>
      </c>
      <c r="AK16" s="55">
        <f t="shared" si="16"/>
        <v>0.20988999999999999</v>
      </c>
      <c r="AL16" s="55" t="str">
        <f t="shared" si="17"/>
        <v/>
      </c>
      <c r="AM16" s="58" t="str">
        <f>VLOOKUP($A16,'expert coding CZ'!$A$5:$J$31,10,0)</f>
        <v>sub</v>
      </c>
      <c r="AN16" s="55">
        <f t="shared" si="18"/>
        <v>0.20988999999999999</v>
      </c>
      <c r="AO16" s="55" t="str">
        <f t="shared" si="19"/>
        <v/>
      </c>
      <c r="AP16" s="58" t="str">
        <f>VLOOKUP($A16,'metadata labelling'!$D$2:$E$28,2,0)</f>
        <v>b</v>
      </c>
      <c r="AQ16" s="55" t="str">
        <f t="shared" si="20"/>
        <v/>
      </c>
      <c r="AR16" s="55">
        <f t="shared" si="21"/>
        <v>0.20988999999999999</v>
      </c>
      <c r="AS16" s="55"/>
      <c r="AT16" t="s">
        <v>2557</v>
      </c>
      <c r="AU16" t="str">
        <f t="shared" si="2"/>
        <v>dow</v>
      </c>
      <c r="AV16" s="55">
        <f>'CW analysis1_27SIs'!Q16</f>
        <v>0.20988999999999999</v>
      </c>
      <c r="AW16" s="55">
        <f>'CW analysis1_27SIs'!R16</f>
        <v>2.66E-3</v>
      </c>
      <c r="AX16">
        <f>IF('CW analysis1_27SIs'!U16="y",1,IF('CW analysis1_27SIs'!U16="n",0,""))</f>
        <v>1</v>
      </c>
      <c r="AY16">
        <f>IF('CW analysis1_27SIs'!X16="y",1,IF('CW analysis1_27SIs'!X16="n",0,""))</f>
        <v>0</v>
      </c>
      <c r="AZ16">
        <f>IF('CW analysis1_27SIs'!AA16="y",1,IF('CW analysis1_27SIs'!AA16="n",0,""))</f>
        <v>0</v>
      </c>
      <c r="BA16">
        <f>IF('CW analysis1_27SIs'!AD16="y",1,IF('CW analysis1_27SIs'!AD16="n",0,""))</f>
        <v>0</v>
      </c>
      <c r="BB16">
        <f>IF('CW analysis1_27SIs'!AG16="y",1,IF('CW analysis1_27SIs'!AG16="n",0,""))</f>
        <v>0</v>
      </c>
      <c r="BC16">
        <f>IF('CW analysis1_27SIs'!AJ16="y",1,IF('CW analysis1_27SIs'!AJ16="n",0,""))</f>
        <v>1</v>
      </c>
      <c r="BD16" t="str">
        <f>'CW analysis1_27SIs'!AM16</f>
        <v>sub</v>
      </c>
      <c r="BE16">
        <f t="shared" si="22"/>
        <v>1</v>
      </c>
      <c r="BF16" t="str">
        <f>'CW analysis1_27SIs'!AP16</f>
        <v>b</v>
      </c>
      <c r="BG16">
        <f t="shared" si="23"/>
        <v>0</v>
      </c>
    </row>
    <row r="17" spans="1:89" x14ac:dyDescent="0.2">
      <c r="A17" t="str">
        <f t="shared" si="3"/>
        <v>dri</v>
      </c>
      <c r="B17" t="s">
        <v>520</v>
      </c>
      <c r="C17" t="s">
        <v>495</v>
      </c>
      <c r="D17" t="s">
        <v>216</v>
      </c>
      <c r="E17">
        <v>1.1000000000000001</v>
      </c>
      <c r="F17" t="s">
        <v>169</v>
      </c>
      <c r="G17" t="s">
        <v>503</v>
      </c>
      <c r="H17" t="s">
        <v>107</v>
      </c>
      <c r="I17" s="55">
        <v>-3.8283999999999999E-2</v>
      </c>
      <c r="J17" s="55">
        <v>-2.2395999999999999E-2</v>
      </c>
      <c r="K17" s="55">
        <v>-9.2403999999999993E-3</v>
      </c>
      <c r="L17" s="39">
        <v>1</v>
      </c>
      <c r="M17" s="39">
        <v>1</v>
      </c>
      <c r="N17" s="56">
        <v>-1</v>
      </c>
      <c r="O17" s="57"/>
      <c r="P17" s="57"/>
      <c r="Q17" s="55">
        <f t="shared" si="4"/>
        <v>3.8283999999999999E-2</v>
      </c>
      <c r="R17" s="55">
        <f t="shared" si="5"/>
        <v>9.2403999999999993E-3</v>
      </c>
      <c r="S17" s="55"/>
      <c r="T17" s="55"/>
      <c r="U17" s="58" t="str">
        <f>VLOOKUP($A17,'expert coding CZ'!$A$5:$J$31,3,0)</f>
        <v>y</v>
      </c>
      <c r="V17" s="55">
        <f t="shared" si="6"/>
        <v>3.8283999999999999E-2</v>
      </c>
      <c r="W17" s="55" t="str">
        <f t="shared" si="7"/>
        <v/>
      </c>
      <c r="X17" s="58" t="str">
        <f>VLOOKUP($A17,'expert coding CZ'!$A$5:$J$31,4,0)</f>
        <v>n</v>
      </c>
      <c r="Y17" s="55" t="str">
        <f t="shared" si="8"/>
        <v/>
      </c>
      <c r="Z17" s="55">
        <f t="shared" si="9"/>
        <v>3.8283999999999999E-2</v>
      </c>
      <c r="AA17" s="58" t="str">
        <f>VLOOKUP($A17,'expert coding CZ'!$A$5:$J$31,6,0)</f>
        <v>y</v>
      </c>
      <c r="AB17" s="55">
        <f t="shared" si="10"/>
        <v>3.8283999999999999E-2</v>
      </c>
      <c r="AC17" s="55" t="str">
        <f t="shared" si="11"/>
        <v/>
      </c>
      <c r="AD17" s="58" t="str">
        <f>VLOOKUP($A17,'expert coding CZ'!$A$5:$J$31,7,0)</f>
        <v>y</v>
      </c>
      <c r="AE17" s="55">
        <f t="shared" si="12"/>
        <v>3.8283999999999999E-2</v>
      </c>
      <c r="AF17" s="55" t="str">
        <f t="shared" si="13"/>
        <v/>
      </c>
      <c r="AG17" s="58" t="str">
        <f>VLOOKUP($A17,'expert coding CZ'!$A$5:$J$31,8,0)</f>
        <v>n</v>
      </c>
      <c r="AH17" s="55" t="str">
        <f t="shared" si="14"/>
        <v/>
      </c>
      <c r="AI17" s="55">
        <f t="shared" si="15"/>
        <v>3.8283999999999999E-2</v>
      </c>
      <c r="AJ17" s="58" t="str">
        <f>VLOOKUP($A17,'expert coding CZ'!$A$5:$J$31,9,0)</f>
        <v>y</v>
      </c>
      <c r="AK17" s="55">
        <f t="shared" si="16"/>
        <v>3.8283999999999999E-2</v>
      </c>
      <c r="AL17" s="55" t="str">
        <f t="shared" si="17"/>
        <v/>
      </c>
      <c r="AM17" s="58" t="str">
        <f>VLOOKUP($A17,'expert coding CZ'!$A$5:$J$31,10,0)</f>
        <v>amb</v>
      </c>
      <c r="AN17" s="55" t="str">
        <f t="shared" si="18"/>
        <v/>
      </c>
      <c r="AO17" s="55">
        <f t="shared" si="19"/>
        <v>3.8283999999999999E-2</v>
      </c>
      <c r="AP17" s="58" t="str">
        <f>VLOOKUP($A17,'metadata labelling'!$D$2:$E$28,2,0)</f>
        <v>b</v>
      </c>
      <c r="AQ17" s="55" t="str">
        <f t="shared" si="20"/>
        <v/>
      </c>
      <c r="AR17" s="55">
        <f t="shared" si="21"/>
        <v>3.8283999999999999E-2</v>
      </c>
      <c r="AS17" s="55"/>
      <c r="AT17" t="s">
        <v>2560</v>
      </c>
      <c r="AU17" t="str">
        <f t="shared" si="2"/>
        <v>dri</v>
      </c>
      <c r="AV17" s="55">
        <f>'CW analysis1_27SIs'!Q17</f>
        <v>3.8283999999999999E-2</v>
      </c>
      <c r="AW17" s="55">
        <f>'CW analysis1_27SIs'!R17</f>
        <v>9.2403999999999993E-3</v>
      </c>
      <c r="AX17">
        <f>IF('CW analysis1_27SIs'!U17="y",1,IF('CW analysis1_27SIs'!U17="n",0,""))</f>
        <v>1</v>
      </c>
      <c r="AY17">
        <f>IF('CW analysis1_27SIs'!X17="y",1,IF('CW analysis1_27SIs'!X17="n",0,""))</f>
        <v>0</v>
      </c>
      <c r="AZ17">
        <f>IF('CW analysis1_27SIs'!AA17="y",1,IF('CW analysis1_27SIs'!AA17="n",0,""))</f>
        <v>1</v>
      </c>
      <c r="BA17">
        <f>IF('CW analysis1_27SIs'!AD17="y",1,IF('CW analysis1_27SIs'!AD17="n",0,""))</f>
        <v>1</v>
      </c>
      <c r="BB17">
        <f>IF('CW analysis1_27SIs'!AG17="y",1,IF('CW analysis1_27SIs'!AG17="n",0,""))</f>
        <v>0</v>
      </c>
      <c r="BC17">
        <f>IF('CW analysis1_27SIs'!AJ17="y",1,IF('CW analysis1_27SIs'!AJ17="n",0,""))</f>
        <v>1</v>
      </c>
      <c r="BD17" t="str">
        <f>'CW analysis1_27SIs'!AM17</f>
        <v>amb</v>
      </c>
      <c r="BE17">
        <f t="shared" si="22"/>
        <v>0</v>
      </c>
      <c r="BF17" t="str">
        <f>'CW analysis1_27SIs'!AP17</f>
        <v>b</v>
      </c>
      <c r="BG17">
        <f t="shared" si="23"/>
        <v>0</v>
      </c>
    </row>
    <row r="18" spans="1:89" x14ac:dyDescent="0.2">
      <c r="A18" t="str">
        <f t="shared" si="3"/>
        <v>eat</v>
      </c>
      <c r="B18" t="s">
        <v>625</v>
      </c>
      <c r="C18" t="s">
        <v>604</v>
      </c>
      <c r="D18" t="s">
        <v>192</v>
      </c>
      <c r="E18">
        <v>1.1000000000000001</v>
      </c>
      <c r="F18" t="s">
        <v>90</v>
      </c>
      <c r="G18" t="s">
        <v>626</v>
      </c>
      <c r="H18" t="s">
        <v>107</v>
      </c>
      <c r="I18" s="55">
        <v>-1.3897E-2</v>
      </c>
      <c r="J18" s="55">
        <v>7.5226999999999998E-4</v>
      </c>
      <c r="K18" s="55">
        <v>-2.3733000000000001E-3</v>
      </c>
      <c r="L18" s="39">
        <v>1</v>
      </c>
      <c r="M18" s="39">
        <v>1</v>
      </c>
      <c r="N18" s="56">
        <v>-1</v>
      </c>
      <c r="O18" s="57"/>
      <c r="P18" s="57"/>
      <c r="Q18" s="55">
        <f t="shared" si="4"/>
        <v>1.3897E-2</v>
      </c>
      <c r="R18" s="55">
        <f t="shared" si="5"/>
        <v>2.3733000000000001E-3</v>
      </c>
      <c r="S18" s="55"/>
      <c r="T18" s="55"/>
      <c r="U18" s="58" t="str">
        <f>VLOOKUP($A18,'expert coding CZ'!$A$5:$J$31,3,0)</f>
        <v>y</v>
      </c>
      <c r="V18" s="55">
        <f t="shared" si="6"/>
        <v>1.3897E-2</v>
      </c>
      <c r="W18" s="55" t="str">
        <f t="shared" si="7"/>
        <v/>
      </c>
      <c r="X18" s="58" t="str">
        <f>VLOOKUP($A18,'expert coding CZ'!$A$5:$J$31,4,0)</f>
        <v>y</v>
      </c>
      <c r="Y18" s="55">
        <f t="shared" si="8"/>
        <v>1.3897E-2</v>
      </c>
      <c r="Z18" s="55" t="str">
        <f t="shared" si="9"/>
        <v/>
      </c>
      <c r="AA18" s="58" t="str">
        <f>VLOOKUP($A18,'expert coding CZ'!$A$5:$J$31,6,0)</f>
        <v>y</v>
      </c>
      <c r="AB18" s="55">
        <f t="shared" si="10"/>
        <v>1.3897E-2</v>
      </c>
      <c r="AC18" s="55" t="str">
        <f t="shared" si="11"/>
        <v/>
      </c>
      <c r="AD18" s="58" t="str">
        <f>VLOOKUP($A18,'expert coding CZ'!$A$5:$J$31,7,0)</f>
        <v>n</v>
      </c>
      <c r="AE18" s="55" t="str">
        <f t="shared" si="12"/>
        <v/>
      </c>
      <c r="AF18" s="55">
        <f t="shared" si="13"/>
        <v>1.3897E-2</v>
      </c>
      <c r="AG18" s="58" t="str">
        <f>VLOOKUP($A18,'expert coding CZ'!$A$5:$J$31,8,0)</f>
        <v>y</v>
      </c>
      <c r="AH18" s="55">
        <f t="shared" si="14"/>
        <v>1.3897E-2</v>
      </c>
      <c r="AI18" s="55" t="str">
        <f t="shared" si="15"/>
        <v/>
      </c>
      <c r="AJ18" s="58" t="str">
        <f>VLOOKUP($A18,'expert coding CZ'!$A$5:$J$31,9,0)</f>
        <v>n</v>
      </c>
      <c r="AK18" s="55" t="str">
        <f t="shared" si="16"/>
        <v/>
      </c>
      <c r="AL18" s="55">
        <f t="shared" si="17"/>
        <v>1.3897E-2</v>
      </c>
      <c r="AM18" s="58" t="str">
        <f>VLOOKUP($A18,'expert coding CZ'!$A$5:$J$31,10,0)</f>
        <v>sub</v>
      </c>
      <c r="AN18" s="55">
        <f t="shared" si="18"/>
        <v>1.3897E-2</v>
      </c>
      <c r="AO18" s="55" t="str">
        <f t="shared" si="19"/>
        <v/>
      </c>
      <c r="AP18" s="58" t="str">
        <f>VLOOKUP($A18,'metadata labelling'!$D$2:$E$28,2,0)</f>
        <v>b</v>
      </c>
      <c r="AQ18" s="55" t="str">
        <f t="shared" si="20"/>
        <v/>
      </c>
      <c r="AR18" s="55">
        <f t="shared" si="21"/>
        <v>1.3897E-2</v>
      </c>
      <c r="AS18" s="55"/>
      <c r="AT18" t="s">
        <v>2562</v>
      </c>
      <c r="AU18" t="str">
        <f t="shared" si="2"/>
        <v>eat</v>
      </c>
      <c r="AV18" s="55">
        <f>'CW analysis1_27SIs'!Q18</f>
        <v>1.3897E-2</v>
      </c>
      <c r="AW18" s="55">
        <f>'CW analysis1_27SIs'!R18</f>
        <v>2.3733000000000001E-3</v>
      </c>
      <c r="AX18">
        <f>IF('CW analysis1_27SIs'!U18="y",1,IF('CW analysis1_27SIs'!U18="n",0,""))</f>
        <v>1</v>
      </c>
      <c r="AY18">
        <f>IF('CW analysis1_27SIs'!X18="y",1,IF('CW analysis1_27SIs'!X18="n",0,""))</f>
        <v>1</v>
      </c>
      <c r="AZ18">
        <f>IF('CW analysis1_27SIs'!AA18="y",1,IF('CW analysis1_27SIs'!AA18="n",0,""))</f>
        <v>1</v>
      </c>
      <c r="BA18">
        <f>IF('CW analysis1_27SIs'!AD18="y",1,IF('CW analysis1_27SIs'!AD18="n",0,""))</f>
        <v>0</v>
      </c>
      <c r="BB18">
        <f>IF('CW analysis1_27SIs'!AG18="y",1,IF('CW analysis1_27SIs'!AG18="n",0,""))</f>
        <v>1</v>
      </c>
      <c r="BC18">
        <f>IF('CW analysis1_27SIs'!AJ18="y",1,IF('CW analysis1_27SIs'!AJ18="n",0,""))</f>
        <v>0</v>
      </c>
      <c r="BD18" t="str">
        <f>'CW analysis1_27SIs'!AM18</f>
        <v>sub</v>
      </c>
      <c r="BE18">
        <f t="shared" si="22"/>
        <v>1</v>
      </c>
      <c r="BF18" t="str">
        <f>'CW analysis1_27SIs'!AP18</f>
        <v>b</v>
      </c>
      <c r="BG18">
        <f t="shared" si="23"/>
        <v>0</v>
      </c>
    </row>
    <row r="19" spans="1:89" x14ac:dyDescent="0.2">
      <c r="A19" t="str">
        <f t="shared" si="3"/>
        <v>ebi</v>
      </c>
      <c r="B19" t="s">
        <v>912</v>
      </c>
      <c r="C19" t="s">
        <v>852</v>
      </c>
      <c r="D19" t="s">
        <v>153</v>
      </c>
      <c r="E19">
        <v>1.1000000000000001</v>
      </c>
      <c r="F19" t="s">
        <v>90</v>
      </c>
      <c r="G19" t="s">
        <v>859</v>
      </c>
      <c r="H19" t="s">
        <v>107</v>
      </c>
      <c r="I19" s="55">
        <v>0.19153999999999999</v>
      </c>
      <c r="J19" s="55">
        <v>0.1091</v>
      </c>
      <c r="K19" s="55">
        <v>4.4880999999999997E-2</v>
      </c>
      <c r="L19" s="39">
        <v>1</v>
      </c>
      <c r="M19" s="39">
        <v>1</v>
      </c>
      <c r="N19" s="84">
        <v>1</v>
      </c>
      <c r="O19" s="57"/>
      <c r="P19" s="57"/>
      <c r="Q19" s="55">
        <f t="shared" si="4"/>
        <v>0.19153999999999999</v>
      </c>
      <c r="R19" s="55">
        <f t="shared" si="5"/>
        <v>4.4880999999999997E-2</v>
      </c>
      <c r="S19" s="55"/>
      <c r="T19" s="55"/>
      <c r="U19" s="58" t="str">
        <f>VLOOKUP($A19,'expert coding CZ'!$A$5:$J$31,3,0)</f>
        <v>y</v>
      </c>
      <c r="V19" s="55">
        <f t="shared" si="6"/>
        <v>0.19153999999999999</v>
      </c>
      <c r="W19" s="55" t="str">
        <f t="shared" si="7"/>
        <v/>
      </c>
      <c r="X19" s="58" t="str">
        <f>VLOOKUP($A19,'expert coding CZ'!$A$5:$J$31,4,0)</f>
        <v>y</v>
      </c>
      <c r="Y19" s="55">
        <f t="shared" si="8"/>
        <v>0.19153999999999999</v>
      </c>
      <c r="Z19" s="55" t="str">
        <f t="shared" si="9"/>
        <v/>
      </c>
      <c r="AA19" s="58" t="str">
        <f>VLOOKUP($A19,'expert coding CZ'!$A$5:$J$31,6,0)</f>
        <v>y</v>
      </c>
      <c r="AB19" s="55">
        <f t="shared" si="10"/>
        <v>0.19153999999999999</v>
      </c>
      <c r="AC19" s="55" t="str">
        <f t="shared" si="11"/>
        <v/>
      </c>
      <c r="AD19" s="58" t="str">
        <f>VLOOKUP($A19,'expert coding CZ'!$A$5:$J$31,7,0)</f>
        <v>n</v>
      </c>
      <c r="AE19" s="55" t="str">
        <f t="shared" si="12"/>
        <v/>
      </c>
      <c r="AF19" s="55">
        <f t="shared" si="13"/>
        <v>0.19153999999999999</v>
      </c>
      <c r="AG19" s="58" t="str">
        <f>VLOOKUP($A19,'expert coding CZ'!$A$5:$J$31,8,0)</f>
        <v>n</v>
      </c>
      <c r="AH19" s="55" t="str">
        <f t="shared" si="14"/>
        <v/>
      </c>
      <c r="AI19" s="55">
        <f t="shared" si="15"/>
        <v>0.19153999999999999</v>
      </c>
      <c r="AJ19" s="58" t="str">
        <f>VLOOKUP($A19,'expert coding CZ'!$A$5:$J$31,9,0)</f>
        <v>n</v>
      </c>
      <c r="AK19" s="55" t="str">
        <f t="shared" si="16"/>
        <v/>
      </c>
      <c r="AL19" s="55">
        <f t="shared" si="17"/>
        <v>0.19153999999999999</v>
      </c>
      <c r="AM19" s="58" t="str">
        <f>VLOOKUP($A19,'expert coding CZ'!$A$5:$J$31,10,0)</f>
        <v>sub</v>
      </c>
      <c r="AN19" s="55">
        <f t="shared" si="18"/>
        <v>0.19153999999999999</v>
      </c>
      <c r="AO19" s="55" t="str">
        <f t="shared" si="19"/>
        <v/>
      </c>
      <c r="AP19" s="58" t="str">
        <f>VLOOKUP($A19,'metadata labelling'!$D$2:$E$28,2,0)</f>
        <v>b</v>
      </c>
      <c r="AQ19" s="55" t="str">
        <f t="shared" si="20"/>
        <v/>
      </c>
      <c r="AR19" s="55">
        <f t="shared" si="21"/>
        <v>0.19153999999999999</v>
      </c>
      <c r="AS19" s="55"/>
      <c r="AT19" t="s">
        <v>2564</v>
      </c>
      <c r="AU19" t="str">
        <f t="shared" si="2"/>
        <v>ebi</v>
      </c>
      <c r="AV19" s="55">
        <f>'CW analysis1_27SIs'!Q19</f>
        <v>0.19153999999999999</v>
      </c>
      <c r="AW19" s="55">
        <f>'CW analysis1_27SIs'!R19</f>
        <v>4.4880999999999997E-2</v>
      </c>
      <c r="AX19">
        <f>IF('CW analysis1_27SIs'!U19="y",1,IF('CW analysis1_27SIs'!U19="n",0,""))</f>
        <v>1</v>
      </c>
      <c r="AY19">
        <f>IF('CW analysis1_27SIs'!X19="y",1,IF('CW analysis1_27SIs'!X19="n",0,""))</f>
        <v>1</v>
      </c>
      <c r="AZ19">
        <f>IF('CW analysis1_27SIs'!AA19="y",1,IF('CW analysis1_27SIs'!AA19="n",0,""))</f>
        <v>1</v>
      </c>
      <c r="BA19">
        <f>IF('CW analysis1_27SIs'!AD19="y",1,IF('CW analysis1_27SIs'!AD19="n",0,""))</f>
        <v>0</v>
      </c>
      <c r="BB19">
        <f>IF('CW analysis1_27SIs'!AG19="y",1,IF('CW analysis1_27SIs'!AG19="n",0,""))</f>
        <v>0</v>
      </c>
      <c r="BC19">
        <f>IF('CW analysis1_27SIs'!AJ19="y",1,IF('CW analysis1_27SIs'!AJ19="n",0,""))</f>
        <v>0</v>
      </c>
      <c r="BD19" t="str">
        <f>'CW analysis1_27SIs'!AM19</f>
        <v>sub</v>
      </c>
      <c r="BE19">
        <f t="shared" si="22"/>
        <v>1</v>
      </c>
      <c r="BF19" t="str">
        <f>'CW analysis1_27SIs'!AP19</f>
        <v>b</v>
      </c>
      <c r="BG19">
        <f t="shared" si="23"/>
        <v>0</v>
      </c>
    </row>
    <row r="20" spans="1:89" x14ac:dyDescent="0.2">
      <c r="A20" t="str">
        <f t="shared" si="3"/>
        <v>eco</v>
      </c>
      <c r="B20" t="s">
        <v>1181</v>
      </c>
      <c r="C20" t="s">
        <v>951</v>
      </c>
      <c r="D20" t="s">
        <v>230</v>
      </c>
      <c r="E20">
        <v>1.1000000000000001</v>
      </c>
      <c r="F20" t="s">
        <v>90</v>
      </c>
      <c r="G20" t="s">
        <v>956</v>
      </c>
      <c r="H20" t="s">
        <v>107</v>
      </c>
      <c r="I20" s="55">
        <v>0.13227</v>
      </c>
      <c r="J20" s="55">
        <v>1.5851000000000001E-3</v>
      </c>
      <c r="K20" s="55">
        <v>6.2769999999999996E-3</v>
      </c>
      <c r="L20" s="39">
        <v>1</v>
      </c>
      <c r="M20" s="39">
        <v>1</v>
      </c>
      <c r="N20" s="84">
        <v>1</v>
      </c>
      <c r="O20" s="57"/>
      <c r="P20" s="57"/>
      <c r="Q20" s="55">
        <f t="shared" si="4"/>
        <v>0.13227</v>
      </c>
      <c r="R20" s="55">
        <f t="shared" si="5"/>
        <v>6.2769999999999996E-3</v>
      </c>
      <c r="S20" s="55"/>
      <c r="T20" s="55"/>
      <c r="U20" s="58" t="str">
        <f>VLOOKUP($A20,'expert coding CZ'!$A$5:$J$31,3,0)</f>
        <v>y</v>
      </c>
      <c r="V20" s="55">
        <f t="shared" si="6"/>
        <v>0.13227</v>
      </c>
      <c r="W20" s="55" t="str">
        <f t="shared" si="7"/>
        <v/>
      </c>
      <c r="X20" s="58" t="str">
        <f>VLOOKUP($A20,'expert coding CZ'!$A$5:$J$31,4,0)</f>
        <v>n</v>
      </c>
      <c r="Y20" s="55" t="str">
        <f t="shared" si="8"/>
        <v/>
      </c>
      <c r="Z20" s="55">
        <f t="shared" si="9"/>
        <v>0.13227</v>
      </c>
      <c r="AA20" s="58" t="str">
        <f>VLOOKUP($A20,'expert coding CZ'!$A$5:$J$31,6,0)</f>
        <v>y</v>
      </c>
      <c r="AB20" s="55">
        <f t="shared" si="10"/>
        <v>0.13227</v>
      </c>
      <c r="AC20" s="55" t="str">
        <f t="shared" si="11"/>
        <v/>
      </c>
      <c r="AD20" s="58" t="str">
        <f>VLOOKUP($A20,'expert coding CZ'!$A$5:$J$31,7,0)</f>
        <v>n</v>
      </c>
      <c r="AE20" s="55" t="str">
        <f t="shared" si="12"/>
        <v/>
      </c>
      <c r="AF20" s="55">
        <f t="shared" si="13"/>
        <v>0.13227</v>
      </c>
      <c r="AG20" s="58" t="str">
        <f>VLOOKUP($A20,'expert coding CZ'!$A$5:$J$31,8,0)</f>
        <v>n</v>
      </c>
      <c r="AH20" s="55" t="str">
        <f t="shared" si="14"/>
        <v/>
      </c>
      <c r="AI20" s="55">
        <f t="shared" si="15"/>
        <v>0.13227</v>
      </c>
      <c r="AJ20" s="58" t="str">
        <f>VLOOKUP($A20,'expert coding CZ'!$A$5:$J$31,9,0)</f>
        <v>n</v>
      </c>
      <c r="AK20" s="55" t="str">
        <f t="shared" si="16"/>
        <v/>
      </c>
      <c r="AL20" s="55">
        <f t="shared" si="17"/>
        <v>0.13227</v>
      </c>
      <c r="AM20" s="58" t="str">
        <f>VLOOKUP($A20,'expert coding CZ'!$A$5:$J$31,10,0)</f>
        <v>sub</v>
      </c>
      <c r="AN20" s="55">
        <f t="shared" si="18"/>
        <v>0.13227</v>
      </c>
      <c r="AO20" s="55" t="str">
        <f t="shared" si="19"/>
        <v/>
      </c>
      <c r="AP20" s="58" t="str">
        <f>VLOOKUP($A20,'metadata labelling'!$D$2:$E$28,2,0)</f>
        <v>m</v>
      </c>
      <c r="AQ20" s="55">
        <f t="shared" si="20"/>
        <v>0.13227</v>
      </c>
      <c r="AR20" s="55" t="str">
        <f t="shared" si="21"/>
        <v/>
      </c>
      <c r="AS20" s="55"/>
      <c r="AT20" t="s">
        <v>2558</v>
      </c>
      <c r="AU20" t="str">
        <f t="shared" si="2"/>
        <v>eco</v>
      </c>
      <c r="AV20" s="55">
        <f>'CW analysis1_27SIs'!Q20</f>
        <v>0.13227</v>
      </c>
      <c r="AW20" s="55">
        <f>'CW analysis1_27SIs'!R20</f>
        <v>6.2769999999999996E-3</v>
      </c>
      <c r="AX20">
        <f>IF('CW analysis1_27SIs'!U20="y",1,IF('CW analysis1_27SIs'!U20="n",0,""))</f>
        <v>1</v>
      </c>
      <c r="AY20">
        <f>IF('CW analysis1_27SIs'!X20="y",1,IF('CW analysis1_27SIs'!X20="n",0,""))</f>
        <v>0</v>
      </c>
      <c r="AZ20">
        <f>IF('CW analysis1_27SIs'!AA20="y",1,IF('CW analysis1_27SIs'!AA20="n",0,""))</f>
        <v>1</v>
      </c>
      <c r="BA20">
        <f>IF('CW analysis1_27SIs'!AD20="y",1,IF('CW analysis1_27SIs'!AD20="n",0,""))</f>
        <v>0</v>
      </c>
      <c r="BB20">
        <f>IF('CW analysis1_27SIs'!AG20="y",1,IF('CW analysis1_27SIs'!AG20="n",0,""))</f>
        <v>0</v>
      </c>
      <c r="BC20">
        <f>IF('CW analysis1_27SIs'!AJ20="y",1,IF('CW analysis1_27SIs'!AJ20="n",0,""))</f>
        <v>0</v>
      </c>
      <c r="BD20" t="str">
        <f>'CW analysis1_27SIs'!AM20</f>
        <v>sub</v>
      </c>
      <c r="BE20">
        <f t="shared" si="22"/>
        <v>1</v>
      </c>
      <c r="BF20" t="str">
        <f>'CW analysis1_27SIs'!AP20</f>
        <v>m</v>
      </c>
      <c r="BG20">
        <f t="shared" si="23"/>
        <v>1</v>
      </c>
    </row>
    <row r="21" spans="1:89" x14ac:dyDescent="0.2">
      <c r="A21" t="str">
        <f t="shared" si="3"/>
        <v>ego</v>
      </c>
      <c r="B21" t="s">
        <v>1281</v>
      </c>
      <c r="C21" t="s">
        <v>1209</v>
      </c>
      <c r="D21" t="s">
        <v>216</v>
      </c>
      <c r="E21">
        <v>1.1000000000000001</v>
      </c>
      <c r="F21" t="s">
        <v>90</v>
      </c>
      <c r="G21" t="s">
        <v>1219</v>
      </c>
      <c r="H21" t="s">
        <v>107</v>
      </c>
      <c r="I21" s="55">
        <v>0.29596</v>
      </c>
      <c r="J21" s="55">
        <v>1.8421E-2</v>
      </c>
      <c r="K21" s="55">
        <v>1.4876E-2</v>
      </c>
      <c r="L21" s="39">
        <v>1</v>
      </c>
      <c r="M21" s="39">
        <v>1</v>
      </c>
      <c r="N21" s="84">
        <v>1</v>
      </c>
      <c r="O21" s="57"/>
      <c r="P21" s="57"/>
      <c r="Q21" s="55">
        <f t="shared" si="4"/>
        <v>0.29596</v>
      </c>
      <c r="R21" s="55">
        <f t="shared" si="5"/>
        <v>1.4876E-2</v>
      </c>
      <c r="S21" s="55"/>
      <c r="T21" s="55"/>
      <c r="U21" s="58" t="str">
        <f>VLOOKUP($A21,'expert coding CZ'!$A$5:$J$31,3,0)</f>
        <v>y</v>
      </c>
      <c r="V21" s="55">
        <f t="shared" si="6"/>
        <v>0.29596</v>
      </c>
      <c r="W21" s="55" t="str">
        <f t="shared" si="7"/>
        <v/>
      </c>
      <c r="X21" s="58" t="str">
        <f>VLOOKUP($A21,'expert coding CZ'!$A$5:$J$31,4,0)</f>
        <v>n</v>
      </c>
      <c r="Y21" s="55" t="str">
        <f t="shared" si="8"/>
        <v/>
      </c>
      <c r="Z21" s="55">
        <f t="shared" si="9"/>
        <v>0.29596</v>
      </c>
      <c r="AA21" s="58" t="str">
        <f>VLOOKUP($A21,'expert coding CZ'!$A$5:$J$31,6,0)</f>
        <v>y</v>
      </c>
      <c r="AB21" s="55">
        <f t="shared" si="10"/>
        <v>0.29596</v>
      </c>
      <c r="AC21" s="55" t="str">
        <f t="shared" si="11"/>
        <v/>
      </c>
      <c r="AD21" s="58" t="str">
        <f>VLOOKUP($A21,'expert coding CZ'!$A$5:$J$31,7,0)</f>
        <v>n</v>
      </c>
      <c r="AE21" s="55" t="str">
        <f t="shared" si="12"/>
        <v/>
      </c>
      <c r="AF21" s="55">
        <f t="shared" si="13"/>
        <v>0.29596</v>
      </c>
      <c r="AG21" s="58" t="str">
        <f>VLOOKUP($A21,'expert coding CZ'!$A$5:$J$31,8,0)</f>
        <v>y</v>
      </c>
      <c r="AH21" s="55">
        <f t="shared" si="14"/>
        <v>0.29596</v>
      </c>
      <c r="AI21" s="55" t="str">
        <f t="shared" si="15"/>
        <v/>
      </c>
      <c r="AJ21" s="58" t="str">
        <f>VLOOKUP($A21,'expert coding CZ'!$A$5:$J$31,9,0)</f>
        <v>n</v>
      </c>
      <c r="AK21" s="55" t="str">
        <f t="shared" si="16"/>
        <v/>
      </c>
      <c r="AL21" s="55">
        <f t="shared" si="17"/>
        <v>0.29596</v>
      </c>
      <c r="AM21" s="58" t="str">
        <f>VLOOKUP($A21,'expert coding CZ'!$A$5:$J$31,10,0)</f>
        <v>sub</v>
      </c>
      <c r="AN21" s="55">
        <f t="shared" si="18"/>
        <v>0.29596</v>
      </c>
      <c r="AO21" s="55" t="str">
        <f t="shared" si="19"/>
        <v/>
      </c>
      <c r="AP21" s="58" t="str">
        <f>VLOOKUP($A21,'metadata labelling'!$D$2:$E$28,2,0)</f>
        <v>s</v>
      </c>
      <c r="AQ21" s="55" t="str">
        <f t="shared" si="20"/>
        <v/>
      </c>
      <c r="AR21" s="55">
        <f t="shared" si="21"/>
        <v>0.29596</v>
      </c>
      <c r="AS21" s="55"/>
      <c r="AT21" t="s">
        <v>2565</v>
      </c>
      <c r="AU21" t="str">
        <f t="shared" si="2"/>
        <v>ego</v>
      </c>
      <c r="AV21" s="55">
        <f>'CW analysis1_27SIs'!Q21</f>
        <v>0.29596</v>
      </c>
      <c r="AW21" s="55">
        <f>'CW analysis1_27SIs'!R21</f>
        <v>1.4876E-2</v>
      </c>
      <c r="AX21">
        <f>IF('CW analysis1_27SIs'!U21="y",1,IF('CW analysis1_27SIs'!U21="n",0,""))</f>
        <v>1</v>
      </c>
      <c r="AY21">
        <f>IF('CW analysis1_27SIs'!X21="y",1,IF('CW analysis1_27SIs'!X21="n",0,""))</f>
        <v>0</v>
      </c>
      <c r="AZ21">
        <f>IF('CW analysis1_27SIs'!AA21="y",1,IF('CW analysis1_27SIs'!AA21="n",0,""))</f>
        <v>1</v>
      </c>
      <c r="BA21">
        <f>IF('CW analysis1_27SIs'!AD21="y",1,IF('CW analysis1_27SIs'!AD21="n",0,""))</f>
        <v>0</v>
      </c>
      <c r="BB21">
        <f>IF('CW analysis1_27SIs'!AG21="y",1,IF('CW analysis1_27SIs'!AG21="n",0,""))</f>
        <v>1</v>
      </c>
      <c r="BC21">
        <f>IF('CW analysis1_27SIs'!AJ21="y",1,IF('CW analysis1_27SIs'!AJ21="n",0,""))</f>
        <v>0</v>
      </c>
      <c r="BD21" t="str">
        <f>'CW analysis1_27SIs'!AM21</f>
        <v>sub</v>
      </c>
      <c r="BE21">
        <f t="shared" si="22"/>
        <v>1</v>
      </c>
      <c r="BF21" t="str">
        <f>'CW analysis1_27SIs'!AP21</f>
        <v>s</v>
      </c>
      <c r="BG21">
        <f t="shared" si="23"/>
        <v>0</v>
      </c>
    </row>
    <row r="22" spans="1:89" x14ac:dyDescent="0.2">
      <c r="A22" t="str">
        <f t="shared" si="3"/>
        <v>ene</v>
      </c>
      <c r="B22" t="s">
        <v>1315</v>
      </c>
      <c r="C22" t="s">
        <v>1305</v>
      </c>
      <c r="D22" t="s">
        <v>153</v>
      </c>
      <c r="E22">
        <v>1.1000000000000001</v>
      </c>
      <c r="F22" t="s">
        <v>90</v>
      </c>
      <c r="G22" t="s">
        <v>1316</v>
      </c>
      <c r="H22" t="s">
        <v>107</v>
      </c>
      <c r="I22" s="55">
        <v>0.43876999999999999</v>
      </c>
      <c r="J22" s="55">
        <v>1.0139000000000001E-3</v>
      </c>
      <c r="K22" s="55">
        <v>1.4686000000000001E-4</v>
      </c>
      <c r="L22" s="39">
        <v>1</v>
      </c>
      <c r="M22" s="39">
        <v>1</v>
      </c>
      <c r="N22" s="84">
        <v>1</v>
      </c>
      <c r="O22" s="57"/>
      <c r="P22" s="57"/>
      <c r="Q22" s="55">
        <f t="shared" si="4"/>
        <v>0.43876999999999999</v>
      </c>
      <c r="R22" s="55">
        <f t="shared" si="5"/>
        <v>1.4686000000000001E-4</v>
      </c>
      <c r="S22" s="55"/>
      <c r="T22" s="55"/>
      <c r="U22" s="58" t="str">
        <f>VLOOKUP($A22,'expert coding CZ'!$A$5:$J$31,3,0)</f>
        <v>n</v>
      </c>
      <c r="V22" s="55" t="str">
        <f t="shared" si="6"/>
        <v/>
      </c>
      <c r="W22" s="55">
        <f t="shared" si="7"/>
        <v>0.43876999999999999</v>
      </c>
      <c r="X22" s="58" t="str">
        <f>VLOOKUP($A22,'expert coding CZ'!$A$5:$J$31,4,0)</f>
        <v>y</v>
      </c>
      <c r="Y22" s="55">
        <f t="shared" si="8"/>
        <v>0.43876999999999999</v>
      </c>
      <c r="Z22" s="55" t="str">
        <f t="shared" si="9"/>
        <v/>
      </c>
      <c r="AA22" s="58" t="str">
        <f>VLOOKUP($A22,'expert coding CZ'!$A$5:$J$31,6,0)</f>
        <v>n</v>
      </c>
      <c r="AB22" s="55" t="str">
        <f t="shared" si="10"/>
        <v/>
      </c>
      <c r="AC22" s="55">
        <f t="shared" si="11"/>
        <v>0.43876999999999999</v>
      </c>
      <c r="AD22" s="58" t="str">
        <f>VLOOKUP($A22,'expert coding CZ'!$A$5:$J$31,7,0)</f>
        <v>y</v>
      </c>
      <c r="AE22" s="55">
        <f t="shared" si="12"/>
        <v>0.43876999999999999</v>
      </c>
      <c r="AF22" s="55" t="str">
        <f t="shared" si="13"/>
        <v/>
      </c>
      <c r="AG22" s="58" t="str">
        <f>VLOOKUP($A22,'expert coding CZ'!$A$5:$J$31,8,0)</f>
        <v>n</v>
      </c>
      <c r="AH22" s="55" t="str">
        <f t="shared" si="14"/>
        <v/>
      </c>
      <c r="AI22" s="55">
        <f t="shared" si="15"/>
        <v>0.43876999999999999</v>
      </c>
      <c r="AJ22" s="58" t="str">
        <f>VLOOKUP($A22,'expert coding CZ'!$A$5:$J$31,9,0)</f>
        <v>y</v>
      </c>
      <c r="AK22" s="55">
        <f t="shared" si="16"/>
        <v>0.43876999999999999</v>
      </c>
      <c r="AL22" s="55" t="str">
        <f t="shared" si="17"/>
        <v/>
      </c>
      <c r="AM22" s="58" t="str">
        <f>VLOOKUP($A22,'expert coding CZ'!$A$5:$J$31,10,0)</f>
        <v>dif</v>
      </c>
      <c r="AN22" s="55" t="str">
        <f t="shared" si="18"/>
        <v/>
      </c>
      <c r="AO22" s="55">
        <f t="shared" si="19"/>
        <v>0.43876999999999999</v>
      </c>
      <c r="AP22" s="58" t="str">
        <f>VLOOKUP($A22,'metadata labelling'!$D$2:$E$28,2,0)</f>
        <v>s</v>
      </c>
      <c r="AQ22" s="55" t="str">
        <f t="shared" si="20"/>
        <v/>
      </c>
      <c r="AR22" s="55">
        <f t="shared" si="21"/>
        <v>0.43876999999999999</v>
      </c>
      <c r="AS22" s="55"/>
      <c r="AT22" t="s">
        <v>2566</v>
      </c>
      <c r="AU22" t="str">
        <f t="shared" si="2"/>
        <v>ene</v>
      </c>
      <c r="AV22" s="55">
        <f>'CW analysis1_27SIs'!Q22</f>
        <v>0.43876999999999999</v>
      </c>
      <c r="AW22" s="55">
        <f>'CW analysis1_27SIs'!R22</f>
        <v>1.4686000000000001E-4</v>
      </c>
      <c r="AX22">
        <f>IF('CW analysis1_27SIs'!U22="y",1,IF('CW analysis1_27SIs'!U22="n",0,""))</f>
        <v>0</v>
      </c>
      <c r="AY22">
        <f>IF('CW analysis1_27SIs'!X22="y",1,IF('CW analysis1_27SIs'!X22="n",0,""))</f>
        <v>1</v>
      </c>
      <c r="AZ22">
        <f>IF('CW analysis1_27SIs'!AA22="y",1,IF('CW analysis1_27SIs'!AA22="n",0,""))</f>
        <v>0</v>
      </c>
      <c r="BA22">
        <f>IF('CW analysis1_27SIs'!AD22="y",1,IF('CW analysis1_27SIs'!AD22="n",0,""))</f>
        <v>1</v>
      </c>
      <c r="BB22">
        <f>IF('CW analysis1_27SIs'!AG22="y",1,IF('CW analysis1_27SIs'!AG22="n",0,""))</f>
        <v>0</v>
      </c>
      <c r="BC22">
        <f>IF('CW analysis1_27SIs'!AJ22="y",1,IF('CW analysis1_27SIs'!AJ22="n",0,""))</f>
        <v>1</v>
      </c>
      <c r="BD22" t="str">
        <f>'CW analysis1_27SIs'!AM22</f>
        <v>dif</v>
      </c>
      <c r="BE22">
        <f t="shared" si="22"/>
        <v>0</v>
      </c>
      <c r="BF22" t="str">
        <f>'CW analysis1_27SIs'!AP22</f>
        <v>s</v>
      </c>
      <c r="BG22">
        <f t="shared" si="23"/>
        <v>0</v>
      </c>
    </row>
    <row r="23" spans="1:89" x14ac:dyDescent="0.2">
      <c r="A23" t="str">
        <f t="shared" si="3"/>
        <v>fir</v>
      </c>
      <c r="B23" t="s">
        <v>1347</v>
      </c>
      <c r="C23" t="s">
        <v>1338</v>
      </c>
      <c r="D23" t="s">
        <v>1346</v>
      </c>
      <c r="E23">
        <v>1.1000000000000001</v>
      </c>
      <c r="F23" t="s">
        <v>90</v>
      </c>
      <c r="G23" t="s">
        <v>1348</v>
      </c>
      <c r="H23" t="s">
        <v>107</v>
      </c>
      <c r="I23" s="55">
        <v>0.39011000000000001</v>
      </c>
      <c r="J23" s="55">
        <v>5.9264000000000001E-3</v>
      </c>
      <c r="K23" s="55">
        <v>5.2482000000000001E-2</v>
      </c>
      <c r="L23" s="39">
        <v>1</v>
      </c>
      <c r="M23" s="39">
        <v>1</v>
      </c>
      <c r="N23" s="84">
        <v>1</v>
      </c>
      <c r="O23" s="57"/>
      <c r="P23" s="57"/>
      <c r="Q23" s="55">
        <f t="shared" si="4"/>
        <v>0.39011000000000001</v>
      </c>
      <c r="R23" s="55">
        <f t="shared" si="5"/>
        <v>5.2482000000000001E-2</v>
      </c>
      <c r="S23" s="55"/>
      <c r="T23" s="55"/>
      <c r="U23" s="58" t="str">
        <f>VLOOKUP($A23,'expert coding CZ'!$A$5:$J$31,3,0)</f>
        <v>n</v>
      </c>
      <c r="V23" s="55" t="str">
        <f t="shared" si="6"/>
        <v/>
      </c>
      <c r="W23" s="55">
        <f t="shared" si="7"/>
        <v>0.39011000000000001</v>
      </c>
      <c r="X23" s="58" t="str">
        <f>VLOOKUP($A23,'expert coding CZ'!$A$5:$J$31,4,0)</f>
        <v>y</v>
      </c>
      <c r="Y23" s="55">
        <f t="shared" si="8"/>
        <v>0.39011000000000001</v>
      </c>
      <c r="Z23" s="55" t="str">
        <f t="shared" si="9"/>
        <v/>
      </c>
      <c r="AA23" s="58" t="str">
        <f>VLOOKUP($A23,'expert coding CZ'!$A$5:$J$31,6,0)</f>
        <v>n</v>
      </c>
      <c r="AB23" s="55" t="str">
        <f t="shared" si="10"/>
        <v/>
      </c>
      <c r="AC23" s="55">
        <f t="shared" si="11"/>
        <v>0.39011000000000001</v>
      </c>
      <c r="AD23" s="58" t="str">
        <f>VLOOKUP($A23,'expert coding CZ'!$A$5:$J$31,7,0)</f>
        <v>n</v>
      </c>
      <c r="AE23" s="55" t="str">
        <f t="shared" si="12"/>
        <v/>
      </c>
      <c r="AF23" s="55">
        <f t="shared" si="13"/>
        <v>0.39011000000000001</v>
      </c>
      <c r="AG23" s="58" t="str">
        <f>VLOOKUP($A23,'expert coding CZ'!$A$5:$J$31,8,0)</f>
        <v>n</v>
      </c>
      <c r="AH23" s="55" t="str">
        <f t="shared" si="14"/>
        <v/>
      </c>
      <c r="AI23" s="55">
        <f t="shared" si="15"/>
        <v>0.39011000000000001</v>
      </c>
      <c r="AJ23" s="58" t="str">
        <f>VLOOKUP($A23,'expert coding CZ'!$A$5:$J$31,9,0)</f>
        <v>n</v>
      </c>
      <c r="AK23" s="55" t="str">
        <f t="shared" si="16"/>
        <v/>
      </c>
      <c r="AL23" s="55">
        <f t="shared" si="17"/>
        <v>0.39011000000000001</v>
      </c>
      <c r="AM23" s="58" t="str">
        <f>VLOOKUP($A23,'expert coding CZ'!$A$5:$J$31,10,0)</f>
        <v>dif</v>
      </c>
      <c r="AN23" s="55" t="str">
        <f t="shared" si="18"/>
        <v/>
      </c>
      <c r="AO23" s="55">
        <f t="shared" si="19"/>
        <v>0.39011000000000001</v>
      </c>
      <c r="AP23" s="58" t="str">
        <f>VLOOKUP($A23,'metadata labelling'!$D$2:$E$28,2,0)</f>
        <v>m</v>
      </c>
      <c r="AQ23" s="55">
        <f t="shared" si="20"/>
        <v>0.39011000000000001</v>
      </c>
      <c r="AR23" s="55" t="str">
        <f t="shared" si="21"/>
        <v/>
      </c>
      <c r="AS23" s="55"/>
      <c r="AT23" t="s">
        <v>2568</v>
      </c>
      <c r="AU23" t="str">
        <f t="shared" si="2"/>
        <v>fir</v>
      </c>
      <c r="AV23" s="55">
        <f>'CW analysis1_27SIs'!Q23</f>
        <v>0.39011000000000001</v>
      </c>
      <c r="AW23" s="55">
        <f>'CW analysis1_27SIs'!R23</f>
        <v>5.2482000000000001E-2</v>
      </c>
      <c r="AX23">
        <f>IF('CW analysis1_27SIs'!U23="y",1,IF('CW analysis1_27SIs'!U23="n",0,""))</f>
        <v>0</v>
      </c>
      <c r="AY23">
        <f>IF('CW analysis1_27SIs'!X23="y",1,IF('CW analysis1_27SIs'!X23="n",0,""))</f>
        <v>1</v>
      </c>
      <c r="AZ23">
        <f>IF('CW analysis1_27SIs'!AA23="y",1,IF('CW analysis1_27SIs'!AA23="n",0,""))</f>
        <v>0</v>
      </c>
      <c r="BA23">
        <f>IF('CW analysis1_27SIs'!AD23="y",1,IF('CW analysis1_27SIs'!AD23="n",0,""))</f>
        <v>0</v>
      </c>
      <c r="BB23">
        <f>IF('CW analysis1_27SIs'!AG23="y",1,IF('CW analysis1_27SIs'!AG23="n",0,""))</f>
        <v>0</v>
      </c>
      <c r="BC23">
        <f>IF('CW analysis1_27SIs'!AJ23="y",1,IF('CW analysis1_27SIs'!AJ23="n",0,""))</f>
        <v>0</v>
      </c>
      <c r="BD23" t="str">
        <f>'CW analysis1_27SIs'!AM23</f>
        <v>dif</v>
      </c>
      <c r="BE23">
        <f t="shared" si="22"/>
        <v>0</v>
      </c>
      <c r="BF23" t="str">
        <f>'CW analysis1_27SIs'!AP23</f>
        <v>m</v>
      </c>
      <c r="BG23">
        <f t="shared" si="23"/>
        <v>1</v>
      </c>
    </row>
    <row r="24" spans="1:89" x14ac:dyDescent="0.2">
      <c r="A24" t="str">
        <f t="shared" si="3"/>
        <v>foo</v>
      </c>
      <c r="B24" t="s">
        <v>1388</v>
      </c>
      <c r="C24" t="s">
        <v>1378</v>
      </c>
      <c r="D24" t="s">
        <v>230</v>
      </c>
      <c r="E24">
        <v>1.1000000000000001</v>
      </c>
      <c r="F24" t="s">
        <v>90</v>
      </c>
      <c r="G24" t="s">
        <v>1389</v>
      </c>
      <c r="H24" t="s">
        <v>107</v>
      </c>
      <c r="I24" s="55">
        <v>2.0670999999999998E-2</v>
      </c>
      <c r="J24" s="55">
        <v>-1.6593999999999999E-3</v>
      </c>
      <c r="K24" s="55">
        <v>-9.9598999999999998E-4</v>
      </c>
      <c r="L24" s="39">
        <v>1</v>
      </c>
      <c r="M24" s="39">
        <v>1</v>
      </c>
      <c r="N24" s="56">
        <v>-1</v>
      </c>
      <c r="O24" s="57"/>
      <c r="P24" s="57"/>
      <c r="Q24" s="55">
        <f>IF(AND(O24="",I24&lt;&gt;""),N24*I24,"")</f>
        <v>-2.0670999999999998E-2</v>
      </c>
      <c r="R24" s="55">
        <f t="shared" si="5"/>
        <v>9.9598999999999998E-4</v>
      </c>
      <c r="S24" s="55"/>
      <c r="T24" s="55"/>
      <c r="U24" s="58" t="str">
        <f>VLOOKUP($A24,'expert coding CZ'!$A$5:$J$31,3,0)</f>
        <v>n</v>
      </c>
      <c r="V24" s="55" t="str">
        <f t="shared" si="6"/>
        <v/>
      </c>
      <c r="W24" s="55">
        <f t="shared" si="7"/>
        <v>-2.0670999999999998E-2</v>
      </c>
      <c r="X24" s="58" t="str">
        <f>VLOOKUP($A24,'expert coding CZ'!$A$5:$J$31,4,0)</f>
        <v>n</v>
      </c>
      <c r="Y24" s="55" t="str">
        <f t="shared" si="8"/>
        <v/>
      </c>
      <c r="Z24" s="55">
        <f t="shared" si="9"/>
        <v>-2.0670999999999998E-2</v>
      </c>
      <c r="AA24" s="58" t="str">
        <f>VLOOKUP($A24,'expert coding CZ'!$A$5:$J$31,6,0)</f>
        <v>n</v>
      </c>
      <c r="AB24" s="55" t="str">
        <f t="shared" si="10"/>
        <v/>
      </c>
      <c r="AC24" s="55">
        <f t="shared" si="11"/>
        <v>-2.0670999999999998E-2</v>
      </c>
      <c r="AD24" s="58" t="str">
        <f>VLOOKUP($A24,'expert coding CZ'!$A$5:$J$31,7,0)</f>
        <v>n</v>
      </c>
      <c r="AE24" s="55" t="str">
        <f t="shared" si="12"/>
        <v/>
      </c>
      <c r="AF24" s="55">
        <f t="shared" si="13"/>
        <v>-2.0670999999999998E-2</v>
      </c>
      <c r="AG24" s="58" t="str">
        <f>VLOOKUP($A24,'expert coding CZ'!$A$5:$J$31,8,0)</f>
        <v>n</v>
      </c>
      <c r="AH24" s="55" t="str">
        <f t="shared" si="14"/>
        <v/>
      </c>
      <c r="AI24" s="55">
        <f t="shared" si="15"/>
        <v>-2.0670999999999998E-2</v>
      </c>
      <c r="AJ24" s="58" t="str">
        <f>VLOOKUP($A24,'expert coding CZ'!$A$5:$J$31,9,0)</f>
        <v>n</v>
      </c>
      <c r="AK24" s="55" t="str">
        <f t="shared" si="16"/>
        <v/>
      </c>
      <c r="AL24" s="55">
        <f t="shared" si="17"/>
        <v>-2.0670999999999998E-2</v>
      </c>
      <c r="AM24" s="58" t="str">
        <f>VLOOKUP($A24,'expert coding CZ'!$A$5:$J$31,10,0)</f>
        <v>sub</v>
      </c>
      <c r="AN24" s="55">
        <f t="shared" si="18"/>
        <v>-2.0670999999999998E-2</v>
      </c>
      <c r="AO24" s="55" t="str">
        <f t="shared" si="19"/>
        <v/>
      </c>
      <c r="AP24" s="58" t="str">
        <f>VLOOKUP($A24,'metadata labelling'!$D$2:$E$28,2,0)</f>
        <v>m</v>
      </c>
      <c r="AQ24" s="55">
        <f t="shared" si="20"/>
        <v>-2.0670999999999998E-2</v>
      </c>
      <c r="AR24" s="55" t="str">
        <f t="shared" si="21"/>
        <v/>
      </c>
      <c r="AS24" s="55"/>
      <c r="AT24" t="s">
        <v>2569</v>
      </c>
      <c r="AU24" t="str">
        <f t="shared" si="2"/>
        <v>foo</v>
      </c>
      <c r="AV24" s="55">
        <f>'CW analysis1_27SIs'!Q24</f>
        <v>-2.0670999999999998E-2</v>
      </c>
      <c r="AW24" s="55">
        <f>'CW analysis1_27SIs'!R24</f>
        <v>9.9598999999999998E-4</v>
      </c>
      <c r="AX24">
        <f>IF('CW analysis1_27SIs'!U24="y",1,IF('CW analysis1_27SIs'!U24="n",0,""))</f>
        <v>0</v>
      </c>
      <c r="AY24">
        <f>IF('CW analysis1_27SIs'!X24="y",1,IF('CW analysis1_27SIs'!X24="n",0,""))</f>
        <v>0</v>
      </c>
      <c r="AZ24">
        <f>IF('CW analysis1_27SIs'!AA24="y",1,IF('CW analysis1_27SIs'!AA24="n",0,""))</f>
        <v>0</v>
      </c>
      <c r="BA24">
        <f>IF('CW analysis1_27SIs'!AD24="y",1,IF('CW analysis1_27SIs'!AD24="n",0,""))</f>
        <v>0</v>
      </c>
      <c r="BB24">
        <f>IF('CW analysis1_27SIs'!AG24="y",1,IF('CW analysis1_27SIs'!AG24="n",0,""))</f>
        <v>0</v>
      </c>
      <c r="BC24">
        <f>IF('CW analysis1_27SIs'!AJ24="y",1,IF('CW analysis1_27SIs'!AJ24="n",0,""))</f>
        <v>0</v>
      </c>
      <c r="BD24" t="str">
        <f>'CW analysis1_27SIs'!AM24</f>
        <v>sub</v>
      </c>
      <c r="BE24">
        <f t="shared" si="22"/>
        <v>1</v>
      </c>
      <c r="BF24" t="str">
        <f>'CW analysis1_27SIs'!AP24</f>
        <v>m</v>
      </c>
      <c r="BG24">
        <f t="shared" si="23"/>
        <v>1</v>
      </c>
    </row>
    <row r="25" spans="1:89" x14ac:dyDescent="0.2">
      <c r="A25" t="str">
        <f t="shared" si="3"/>
        <v>low</v>
      </c>
      <c r="B25" s="8" t="s">
        <v>1399</v>
      </c>
      <c r="C25" s="8" t="s">
        <v>1394</v>
      </c>
      <c r="D25" t="s">
        <v>192</v>
      </c>
      <c r="E25">
        <v>1.1000000000000001</v>
      </c>
      <c r="F25" t="s">
        <v>169</v>
      </c>
      <c r="G25" t="s">
        <v>1400</v>
      </c>
      <c r="H25" t="s">
        <v>107</v>
      </c>
      <c r="I25" s="55">
        <v>-3.6253000000000001E-2</v>
      </c>
      <c r="J25" s="55">
        <v>1E-3</v>
      </c>
      <c r="K25" s="55">
        <v>4392900000</v>
      </c>
      <c r="L25" s="39">
        <v>0</v>
      </c>
      <c r="M25" s="39">
        <v>1</v>
      </c>
      <c r="N25" s="84">
        <v>1</v>
      </c>
      <c r="O25" s="106" t="s">
        <v>3560</v>
      </c>
      <c r="P25" s="106" t="s">
        <v>3560</v>
      </c>
      <c r="Q25" s="55" t="str">
        <f t="shared" si="4"/>
        <v/>
      </c>
      <c r="R25" s="55" t="str">
        <f t="shared" si="5"/>
        <v/>
      </c>
      <c r="S25" s="55"/>
      <c r="T25" s="55"/>
      <c r="U25" s="58" t="str">
        <f>VLOOKUP($A25,'expert coding CZ'!$A$5:$J$31,3,0)</f>
        <v>y</v>
      </c>
      <c r="V25" s="55" t="str">
        <f t="shared" si="6"/>
        <v/>
      </c>
      <c r="W25" s="55" t="str">
        <f t="shared" si="7"/>
        <v/>
      </c>
      <c r="X25" s="58" t="str">
        <f>VLOOKUP($A25,'expert coding CZ'!$A$5:$J$31,4,0)</f>
        <v>y</v>
      </c>
      <c r="Y25" s="55" t="str">
        <f t="shared" si="8"/>
        <v/>
      </c>
      <c r="Z25" s="55" t="str">
        <f t="shared" si="9"/>
        <v/>
      </c>
      <c r="AA25" s="58" t="str">
        <f>VLOOKUP($A25,'expert coding CZ'!$A$5:$J$31,6,0)</f>
        <v>y</v>
      </c>
      <c r="AB25" s="55" t="str">
        <f t="shared" si="10"/>
        <v/>
      </c>
      <c r="AC25" s="55" t="str">
        <f t="shared" si="11"/>
        <v/>
      </c>
      <c r="AD25" s="58" t="str">
        <f>VLOOKUP($A25,'expert coding CZ'!$A$5:$J$31,7,0)</f>
        <v>n</v>
      </c>
      <c r="AE25" s="55" t="str">
        <f t="shared" si="12"/>
        <v/>
      </c>
      <c r="AF25" s="55" t="str">
        <f t="shared" si="13"/>
        <v/>
      </c>
      <c r="AG25" s="58" t="str">
        <f>VLOOKUP($A25,'expert coding CZ'!$A$5:$J$31,8,0)</f>
        <v>y</v>
      </c>
      <c r="AH25" s="55" t="str">
        <f t="shared" si="14"/>
        <v/>
      </c>
      <c r="AI25" s="55" t="str">
        <f t="shared" si="15"/>
        <v/>
      </c>
      <c r="AJ25" s="58" t="str">
        <f>VLOOKUP($A25,'expert coding CZ'!$A$5:$J$31,9,0)</f>
        <v>y</v>
      </c>
      <c r="AK25" s="55" t="str">
        <f t="shared" si="16"/>
        <v/>
      </c>
      <c r="AL25" s="55" t="str">
        <f t="shared" si="17"/>
        <v/>
      </c>
      <c r="AM25" s="58" t="str">
        <f>VLOOKUP($A25,'expert coding CZ'!$A$5:$J$31,10,0)</f>
        <v>sub</v>
      </c>
      <c r="AN25" s="55" t="str">
        <f t="shared" si="18"/>
        <v/>
      </c>
      <c r="AO25" s="55" t="str">
        <f t="shared" si="19"/>
        <v/>
      </c>
      <c r="AP25" s="58" t="str">
        <f>VLOOKUP($A25,'metadata labelling'!$D$2:$E$28,2,0)</f>
        <v>b</v>
      </c>
      <c r="AQ25" s="55" t="str">
        <f t="shared" si="20"/>
        <v/>
      </c>
      <c r="AR25" s="55" t="str">
        <f t="shared" si="21"/>
        <v/>
      </c>
      <c r="AS25" s="55"/>
      <c r="AT25" t="s">
        <v>2572</v>
      </c>
      <c r="AU25" t="str">
        <f t="shared" si="2"/>
        <v>low</v>
      </c>
      <c r="AV25" s="55" t="str">
        <f>'CW analysis1_27SIs'!Q25</f>
        <v/>
      </c>
      <c r="AW25" s="55" t="str">
        <f>'CW analysis1_27SIs'!R25</f>
        <v/>
      </c>
      <c r="AX25">
        <f>IF('CW analysis1_27SIs'!U25="y",1,IF('CW analysis1_27SIs'!U25="n",0,""))</f>
        <v>1</v>
      </c>
      <c r="AY25">
        <f>IF('CW analysis1_27SIs'!X25="y",1,IF('CW analysis1_27SIs'!X25="n",0,""))</f>
        <v>1</v>
      </c>
      <c r="AZ25">
        <f>IF('CW analysis1_27SIs'!AA25="y",1,IF('CW analysis1_27SIs'!AA25="n",0,""))</f>
        <v>1</v>
      </c>
      <c r="BA25">
        <f>IF('CW analysis1_27SIs'!AD25="y",1,IF('CW analysis1_27SIs'!AD25="n",0,""))</f>
        <v>0</v>
      </c>
      <c r="BB25">
        <f>IF('CW analysis1_27SIs'!AG25="y",1,IF('CW analysis1_27SIs'!AG25="n",0,""))</f>
        <v>1</v>
      </c>
      <c r="BC25">
        <f>IF('CW analysis1_27SIs'!AJ25="y",1,IF('CW analysis1_27SIs'!AJ25="n",0,""))</f>
        <v>1</v>
      </c>
      <c r="BD25" t="str">
        <f>'CW analysis1_27SIs'!AM25</f>
        <v>sub</v>
      </c>
      <c r="BE25">
        <f t="shared" si="22"/>
        <v>1</v>
      </c>
      <c r="BF25" t="str">
        <f>'CW analysis1_27SIs'!AP25</f>
        <v>b</v>
      </c>
      <c r="BG25">
        <f t="shared" si="23"/>
        <v>0</v>
      </c>
    </row>
    <row r="26" spans="1:89" x14ac:dyDescent="0.2">
      <c r="A26" t="str">
        <f t="shared" si="3"/>
        <v>mic</v>
      </c>
      <c r="B26" t="s">
        <v>1462</v>
      </c>
      <c r="C26" t="s">
        <v>1408</v>
      </c>
      <c r="D26" t="s">
        <v>208</v>
      </c>
      <c r="E26">
        <v>1.1000000000000001</v>
      </c>
      <c r="F26" t="s">
        <v>90</v>
      </c>
      <c r="G26" t="s">
        <v>1422</v>
      </c>
      <c r="H26" t="s">
        <v>107</v>
      </c>
      <c r="I26" s="55">
        <v>0.85224999999999995</v>
      </c>
      <c r="J26" s="55">
        <v>1.1651999999999999E-3</v>
      </c>
      <c r="K26" s="55">
        <v>1.7687E-3</v>
      </c>
      <c r="L26" s="39">
        <v>1</v>
      </c>
      <c r="M26" s="39">
        <v>1</v>
      </c>
      <c r="N26" s="84">
        <v>1</v>
      </c>
      <c r="O26" s="57"/>
      <c r="P26" s="57"/>
      <c r="Q26" s="55">
        <f t="shared" si="4"/>
        <v>0.85224999999999995</v>
      </c>
      <c r="R26" s="55">
        <f t="shared" si="5"/>
        <v>1.7687E-3</v>
      </c>
      <c r="S26" s="55"/>
      <c r="T26" s="55"/>
      <c r="U26" s="58" t="str">
        <f>VLOOKUP($A26,'expert coding CZ'!$A$5:$J$31,3,0)</f>
        <v>y</v>
      </c>
      <c r="V26" s="55">
        <f t="shared" si="6"/>
        <v>0.85224999999999995</v>
      </c>
      <c r="W26" s="55" t="str">
        <f t="shared" si="7"/>
        <v/>
      </c>
      <c r="X26" s="58" t="str">
        <f>VLOOKUP($A26,'expert coding CZ'!$A$5:$J$31,4,0)</f>
        <v>y</v>
      </c>
      <c r="Y26" s="55">
        <f t="shared" si="8"/>
        <v>0.85224999999999995</v>
      </c>
      <c r="Z26" s="55" t="str">
        <f t="shared" si="9"/>
        <v/>
      </c>
      <c r="AA26" s="58" t="str">
        <f>VLOOKUP($A26,'expert coding CZ'!$A$5:$J$31,6,0)</f>
        <v>y</v>
      </c>
      <c r="AB26" s="55">
        <f t="shared" si="10"/>
        <v>0.85224999999999995</v>
      </c>
      <c r="AC26" s="55" t="str">
        <f t="shared" si="11"/>
        <v/>
      </c>
      <c r="AD26" s="58" t="str">
        <f>VLOOKUP($A26,'expert coding CZ'!$A$5:$J$31,7,0)</f>
        <v>n</v>
      </c>
      <c r="AE26" s="55" t="str">
        <f t="shared" si="12"/>
        <v/>
      </c>
      <c r="AF26" s="55">
        <f t="shared" si="13"/>
        <v>0.85224999999999995</v>
      </c>
      <c r="AG26" s="58" t="str">
        <f>VLOOKUP($A26,'expert coding CZ'!$A$5:$J$31,8,0)</f>
        <v>n</v>
      </c>
      <c r="AH26" s="55" t="str">
        <f t="shared" si="14"/>
        <v/>
      </c>
      <c r="AI26" s="55">
        <f t="shared" si="15"/>
        <v>0.85224999999999995</v>
      </c>
      <c r="AJ26" s="58" t="str">
        <f>VLOOKUP($A26,'expert coding CZ'!$A$5:$J$31,9,0)</f>
        <v>n</v>
      </c>
      <c r="AK26" s="55" t="str">
        <f t="shared" si="16"/>
        <v/>
      </c>
      <c r="AL26" s="55">
        <f t="shared" si="17"/>
        <v>0.85224999999999995</v>
      </c>
      <c r="AM26" s="58" t="str">
        <f>VLOOKUP($A26,'expert coding CZ'!$A$5:$J$31,10,0)</f>
        <v>sub</v>
      </c>
      <c r="AN26" s="55">
        <f t="shared" si="18"/>
        <v>0.85224999999999995</v>
      </c>
      <c r="AO26" s="55" t="str">
        <f t="shared" si="19"/>
        <v/>
      </c>
      <c r="AP26" s="58" t="str">
        <f>VLOOKUP($A26,'metadata labelling'!$D$2:$E$28,2,0)</f>
        <v>m</v>
      </c>
      <c r="AQ26" s="55">
        <f t="shared" si="20"/>
        <v>0.85224999999999995</v>
      </c>
      <c r="AR26" s="55" t="str">
        <f t="shared" si="21"/>
        <v/>
      </c>
      <c r="AS26" s="55"/>
      <c r="AT26" t="s">
        <v>2551</v>
      </c>
      <c r="AU26" t="str">
        <f t="shared" si="2"/>
        <v>mic</v>
      </c>
      <c r="AV26" s="55">
        <f>'CW analysis1_27SIs'!Q26</f>
        <v>0.85224999999999995</v>
      </c>
      <c r="AW26" s="55">
        <f>'CW analysis1_27SIs'!R26</f>
        <v>1.7687E-3</v>
      </c>
      <c r="AX26">
        <f>IF('CW analysis1_27SIs'!U26="y",1,IF('CW analysis1_27SIs'!U26="n",0,""))</f>
        <v>1</v>
      </c>
      <c r="AY26">
        <f>IF('CW analysis1_27SIs'!X26="y",1,IF('CW analysis1_27SIs'!X26="n",0,""))</f>
        <v>1</v>
      </c>
      <c r="AZ26">
        <f>IF('CW analysis1_27SIs'!AA26="y",1,IF('CW analysis1_27SIs'!AA26="n",0,""))</f>
        <v>1</v>
      </c>
      <c r="BA26">
        <f>IF('CW analysis1_27SIs'!AD26="y",1,IF('CW analysis1_27SIs'!AD26="n",0,""))</f>
        <v>0</v>
      </c>
      <c r="BB26">
        <f>IF('CW analysis1_27SIs'!AG26="y",1,IF('CW analysis1_27SIs'!AG26="n",0,""))</f>
        <v>0</v>
      </c>
      <c r="BC26">
        <f>IF('CW analysis1_27SIs'!AJ26="y",1,IF('CW analysis1_27SIs'!AJ26="n",0,""))</f>
        <v>0</v>
      </c>
      <c r="BD26" t="str">
        <f>'CW analysis1_27SIs'!AM26</f>
        <v>sub</v>
      </c>
      <c r="BE26">
        <f t="shared" si="22"/>
        <v>1</v>
      </c>
      <c r="BF26" t="str">
        <f>'CW analysis1_27SIs'!AP26</f>
        <v>m</v>
      </c>
      <c r="BG26">
        <f t="shared" si="23"/>
        <v>1</v>
      </c>
    </row>
    <row r="27" spans="1:89" x14ac:dyDescent="0.2">
      <c r="A27" t="str">
        <f t="shared" si="3"/>
        <v>non</v>
      </c>
      <c r="B27" t="s">
        <v>1546</v>
      </c>
      <c r="C27" t="s">
        <v>1518</v>
      </c>
      <c r="D27" t="s">
        <v>216</v>
      </c>
      <c r="E27">
        <v>1.1000000000000001</v>
      </c>
      <c r="F27" t="s">
        <v>90</v>
      </c>
      <c r="G27" t="s">
        <v>1547</v>
      </c>
      <c r="H27" t="s">
        <v>107</v>
      </c>
      <c r="I27" s="55">
        <v>0.24737999999999999</v>
      </c>
      <c r="J27" s="55">
        <v>3.1158000000000002E-3</v>
      </c>
      <c r="K27" s="55">
        <v>2.3453999999999999E-2</v>
      </c>
      <c r="L27" s="39">
        <v>1</v>
      </c>
      <c r="M27" s="39">
        <v>1</v>
      </c>
      <c r="N27" s="84">
        <v>1</v>
      </c>
      <c r="O27" s="57"/>
      <c r="P27" s="57"/>
      <c r="Q27" s="55">
        <f t="shared" si="4"/>
        <v>0.24737999999999999</v>
      </c>
      <c r="R27" s="55">
        <f t="shared" si="5"/>
        <v>2.3453999999999999E-2</v>
      </c>
      <c r="S27" s="55"/>
      <c r="T27" s="55"/>
      <c r="U27" s="58" t="str">
        <f>VLOOKUP($A27,'expert coding CZ'!$A$5:$J$31,3,0)</f>
        <v>y</v>
      </c>
      <c r="V27" s="55">
        <f t="shared" si="6"/>
        <v>0.24737999999999999</v>
      </c>
      <c r="W27" s="55" t="str">
        <f t="shared" si="7"/>
        <v/>
      </c>
      <c r="X27" s="58" t="str">
        <f>VLOOKUP($A27,'expert coding CZ'!$A$5:$J$31,4,0)</f>
        <v>n</v>
      </c>
      <c r="Y27" s="55" t="str">
        <f t="shared" si="8"/>
        <v/>
      </c>
      <c r="Z27" s="55">
        <f t="shared" si="9"/>
        <v>0.24737999999999999</v>
      </c>
      <c r="AA27" s="58" t="str">
        <f>VLOOKUP($A27,'expert coding CZ'!$A$5:$J$31,6,0)</f>
        <v>y</v>
      </c>
      <c r="AB27" s="55">
        <f t="shared" si="10"/>
        <v>0.24737999999999999</v>
      </c>
      <c r="AC27" s="55" t="str">
        <f t="shared" si="11"/>
        <v/>
      </c>
      <c r="AD27" s="58" t="str">
        <f>VLOOKUP($A27,'expert coding CZ'!$A$5:$J$31,7,0)</f>
        <v>n</v>
      </c>
      <c r="AE27" s="55" t="str">
        <f t="shared" si="12"/>
        <v/>
      </c>
      <c r="AF27" s="55">
        <f t="shared" si="13"/>
        <v>0.24737999999999999</v>
      </c>
      <c r="AG27" s="58" t="str">
        <f>VLOOKUP($A27,'expert coding CZ'!$A$5:$J$31,8,0)</f>
        <v>n</v>
      </c>
      <c r="AH27" s="55" t="str">
        <f t="shared" si="14"/>
        <v/>
      </c>
      <c r="AI27" s="55">
        <f t="shared" si="15"/>
        <v>0.24737999999999999</v>
      </c>
      <c r="AJ27" s="58" t="str">
        <f>VLOOKUP($A27,'expert coding CZ'!$A$5:$J$31,9,0)</f>
        <v>n</v>
      </c>
      <c r="AK27" s="55" t="str">
        <f t="shared" si="16"/>
        <v/>
      </c>
      <c r="AL27" s="55">
        <f t="shared" si="17"/>
        <v>0.24737999999999999</v>
      </c>
      <c r="AM27" s="58" t="str">
        <f>VLOOKUP($A27,'expert coding CZ'!$A$5:$J$31,10,0)</f>
        <v>sub</v>
      </c>
      <c r="AN27" s="55">
        <f t="shared" si="18"/>
        <v>0.24737999999999999</v>
      </c>
      <c r="AO27" s="55" t="str">
        <f t="shared" si="19"/>
        <v/>
      </c>
      <c r="AP27" s="58" t="str">
        <f>VLOOKUP($A27,'metadata labelling'!$D$2:$E$28,2,0)</f>
        <v>s</v>
      </c>
      <c r="AQ27" s="55" t="str">
        <f t="shared" si="20"/>
        <v/>
      </c>
      <c r="AR27" s="55">
        <f t="shared" si="21"/>
        <v>0.24737999999999999</v>
      </c>
      <c r="AS27" s="55"/>
      <c r="AT27" t="s">
        <v>2574</v>
      </c>
      <c r="AU27" t="str">
        <f t="shared" si="2"/>
        <v>non</v>
      </c>
      <c r="AV27" s="55">
        <f>'CW analysis1_27SIs'!Q27</f>
        <v>0.24737999999999999</v>
      </c>
      <c r="AW27" s="55">
        <f>'CW analysis1_27SIs'!R27</f>
        <v>2.3453999999999999E-2</v>
      </c>
      <c r="AX27">
        <f>IF('CW analysis1_27SIs'!U27="y",1,IF('CW analysis1_27SIs'!U27="n",0,""))</f>
        <v>1</v>
      </c>
      <c r="AY27">
        <f>IF('CW analysis1_27SIs'!X27="y",1,IF('CW analysis1_27SIs'!X27="n",0,""))</f>
        <v>0</v>
      </c>
      <c r="AZ27">
        <f>IF('CW analysis1_27SIs'!AA27="y",1,IF('CW analysis1_27SIs'!AA27="n",0,""))</f>
        <v>1</v>
      </c>
      <c r="BA27">
        <f>IF('CW analysis1_27SIs'!AD27="y",1,IF('CW analysis1_27SIs'!AD27="n",0,""))</f>
        <v>0</v>
      </c>
      <c r="BB27">
        <f>IF('CW analysis1_27SIs'!AG27="y",1,IF('CW analysis1_27SIs'!AG27="n",0,""))</f>
        <v>0</v>
      </c>
      <c r="BC27">
        <f>IF('CW analysis1_27SIs'!AJ27="y",1,IF('CW analysis1_27SIs'!AJ27="n",0,""))</f>
        <v>0</v>
      </c>
      <c r="BD27" t="str">
        <f>'CW analysis1_27SIs'!AM27</f>
        <v>sub</v>
      </c>
      <c r="BE27">
        <f t="shared" si="22"/>
        <v>1</v>
      </c>
      <c r="BF27" t="str">
        <f>'CW analysis1_27SIs'!AP27</f>
        <v>s</v>
      </c>
      <c r="BG27">
        <f t="shared" si="23"/>
        <v>0</v>
      </c>
    </row>
    <row r="28" spans="1:89" x14ac:dyDescent="0.2">
      <c r="A28" t="str">
        <f t="shared" si="3"/>
        <v>org</v>
      </c>
      <c r="B28" t="s">
        <v>1697</v>
      </c>
      <c r="C28" t="s">
        <v>1607</v>
      </c>
      <c r="D28" t="s">
        <v>144</v>
      </c>
      <c r="E28">
        <v>1.1000000000000001</v>
      </c>
      <c r="F28" t="s">
        <v>90</v>
      </c>
      <c r="G28" t="s">
        <v>1615</v>
      </c>
      <c r="H28" t="s">
        <v>107</v>
      </c>
      <c r="I28" s="55">
        <v>0.13791999999999999</v>
      </c>
      <c r="J28" s="55">
        <v>1.5237E-3</v>
      </c>
      <c r="K28" s="55">
        <v>5.6579000000000004E-3</v>
      </c>
      <c r="L28" s="39">
        <v>1</v>
      </c>
      <c r="M28" s="39">
        <v>1</v>
      </c>
      <c r="N28" s="84">
        <v>1</v>
      </c>
      <c r="O28" s="57"/>
      <c r="P28" s="57"/>
      <c r="Q28" s="55">
        <f t="shared" si="4"/>
        <v>0.13791999999999999</v>
      </c>
      <c r="R28" s="55">
        <f t="shared" si="5"/>
        <v>5.6579000000000004E-3</v>
      </c>
      <c r="S28" s="55"/>
      <c r="T28" s="55"/>
      <c r="U28" s="58" t="str">
        <f>VLOOKUP($A28,'expert coding CZ'!$A$5:$J$31,3,0)</f>
        <v>y</v>
      </c>
      <c r="V28" s="55">
        <f t="shared" si="6"/>
        <v>0.13791999999999999</v>
      </c>
      <c r="W28" s="55" t="str">
        <f t="shared" si="7"/>
        <v/>
      </c>
      <c r="X28" s="58" t="str">
        <f>VLOOKUP($A28,'expert coding CZ'!$A$5:$J$31,4,0)</f>
        <v>y</v>
      </c>
      <c r="Y28" s="55">
        <f t="shared" si="8"/>
        <v>0.13791999999999999</v>
      </c>
      <c r="Z28" s="55" t="str">
        <f t="shared" si="9"/>
        <v/>
      </c>
      <c r="AA28" s="58" t="str">
        <f>VLOOKUP($A28,'expert coding CZ'!$A$5:$J$31,6,0)</f>
        <v>n</v>
      </c>
      <c r="AB28" s="55" t="str">
        <f t="shared" si="10"/>
        <v/>
      </c>
      <c r="AC28" s="55">
        <f t="shared" si="11"/>
        <v>0.13791999999999999</v>
      </c>
      <c r="AD28" s="58" t="str">
        <f>VLOOKUP($A28,'expert coding CZ'!$A$5:$J$31,7,0)</f>
        <v>n</v>
      </c>
      <c r="AE28" s="55" t="str">
        <f t="shared" si="12"/>
        <v/>
      </c>
      <c r="AF28" s="55">
        <f t="shared" si="13"/>
        <v>0.13791999999999999</v>
      </c>
      <c r="AG28" s="58" t="str">
        <f>VLOOKUP($A28,'expert coding CZ'!$A$5:$J$31,8,0)</f>
        <v>n</v>
      </c>
      <c r="AH28" s="55" t="str">
        <f t="shared" si="14"/>
        <v/>
      </c>
      <c r="AI28" s="55">
        <f t="shared" si="15"/>
        <v>0.13791999999999999</v>
      </c>
      <c r="AJ28" s="58" t="str">
        <f>VLOOKUP($A28,'expert coding CZ'!$A$5:$J$31,9,0)</f>
        <v>n</v>
      </c>
      <c r="AK28" s="55" t="str">
        <f t="shared" si="16"/>
        <v/>
      </c>
      <c r="AL28" s="55">
        <f t="shared" si="17"/>
        <v>0.13791999999999999</v>
      </c>
      <c r="AM28" s="58" t="str">
        <f>VLOOKUP($A28,'expert coding CZ'!$A$5:$J$31,10,0)</f>
        <v>sub</v>
      </c>
      <c r="AN28" s="55">
        <f t="shared" si="18"/>
        <v>0.13791999999999999</v>
      </c>
      <c r="AO28" s="55" t="str">
        <f t="shared" si="19"/>
        <v/>
      </c>
      <c r="AP28" s="58" t="str">
        <f>VLOOKUP($A28,'metadata labelling'!$D$2:$E$28,2,0)</f>
        <v>b</v>
      </c>
      <c r="AQ28" s="55" t="str">
        <f t="shared" si="20"/>
        <v/>
      </c>
      <c r="AR28" s="55">
        <f t="shared" si="21"/>
        <v>0.13791999999999999</v>
      </c>
      <c r="AS28" s="55"/>
      <c r="AT28" t="s">
        <v>2575</v>
      </c>
      <c r="AU28" t="str">
        <f t="shared" si="2"/>
        <v>org</v>
      </c>
      <c r="AV28" s="55">
        <f>'CW analysis1_27SIs'!Q28</f>
        <v>0.13791999999999999</v>
      </c>
      <c r="AW28" s="55">
        <f>'CW analysis1_27SIs'!R28</f>
        <v>5.6579000000000004E-3</v>
      </c>
      <c r="AX28">
        <f>IF('CW analysis1_27SIs'!U28="y",1,IF('CW analysis1_27SIs'!U28="n",0,""))</f>
        <v>1</v>
      </c>
      <c r="AY28">
        <f>IF('CW analysis1_27SIs'!X28="y",1,IF('CW analysis1_27SIs'!X28="n",0,""))</f>
        <v>1</v>
      </c>
      <c r="AZ28">
        <f>IF('CW analysis1_27SIs'!AA28="y",1,IF('CW analysis1_27SIs'!AA28="n",0,""))</f>
        <v>0</v>
      </c>
      <c r="BA28">
        <f>IF('CW analysis1_27SIs'!AD28="y",1,IF('CW analysis1_27SIs'!AD28="n",0,""))</f>
        <v>0</v>
      </c>
      <c r="BB28">
        <f>IF('CW analysis1_27SIs'!AG28="y",1,IF('CW analysis1_27SIs'!AG28="n",0,""))</f>
        <v>0</v>
      </c>
      <c r="BC28">
        <f>IF('CW analysis1_27SIs'!AJ28="y",1,IF('CW analysis1_27SIs'!AJ28="n",0,""))</f>
        <v>0</v>
      </c>
      <c r="BD28" t="str">
        <f>'CW analysis1_27SIs'!AM28</f>
        <v>sub</v>
      </c>
      <c r="BE28">
        <f t="shared" si="22"/>
        <v>1</v>
      </c>
      <c r="BF28" t="str">
        <f>'CW analysis1_27SIs'!AP28</f>
        <v>b</v>
      </c>
      <c r="BG28">
        <f t="shared" si="23"/>
        <v>0</v>
      </c>
    </row>
    <row r="29" spans="1:89" x14ac:dyDescent="0.2">
      <c r="A29" t="str">
        <f t="shared" si="3"/>
        <v>pas</v>
      </c>
      <c r="B29" t="s">
        <v>1875</v>
      </c>
      <c r="C29" t="s">
        <v>1838</v>
      </c>
      <c r="D29" t="s">
        <v>192</v>
      </c>
      <c r="E29">
        <v>1.1000000000000001</v>
      </c>
      <c r="F29" t="s">
        <v>90</v>
      </c>
      <c r="G29" t="s">
        <v>1846</v>
      </c>
      <c r="H29" t="s">
        <v>1847</v>
      </c>
      <c r="I29" s="55">
        <v>0.41449999999999998</v>
      </c>
      <c r="J29" s="55">
        <v>7.6370999999999994E-2</v>
      </c>
      <c r="K29" s="55">
        <v>623.74</v>
      </c>
      <c r="L29" s="39">
        <v>1</v>
      </c>
      <c r="M29" s="39">
        <v>1</v>
      </c>
      <c r="N29" s="84">
        <v>1</v>
      </c>
      <c r="O29" s="57"/>
      <c r="P29" s="57"/>
      <c r="Q29" s="55">
        <f t="shared" si="4"/>
        <v>0.41449999999999998</v>
      </c>
      <c r="R29" s="55">
        <f t="shared" si="5"/>
        <v>623.74</v>
      </c>
      <c r="S29" s="55"/>
      <c r="T29" s="55"/>
      <c r="U29" s="58" t="str">
        <f>VLOOKUP($A29,'expert coding CZ'!$A$5:$J$31,3,0)</f>
        <v>n</v>
      </c>
      <c r="V29" s="55" t="str">
        <f t="shared" si="6"/>
        <v/>
      </c>
      <c r="W29" s="55">
        <f t="shared" si="7"/>
        <v>0.41449999999999998</v>
      </c>
      <c r="X29" s="58" t="str">
        <f>VLOOKUP($A29,'expert coding CZ'!$A$5:$J$31,4,0)</f>
        <v>y</v>
      </c>
      <c r="Y29" s="55">
        <f t="shared" si="8"/>
        <v>0.41449999999999998</v>
      </c>
      <c r="Z29" s="55" t="str">
        <f t="shared" si="9"/>
        <v/>
      </c>
      <c r="AA29" s="58" t="str">
        <f>VLOOKUP($A29,'expert coding CZ'!$A$5:$J$31,6,0)</f>
        <v>n</v>
      </c>
      <c r="AB29" s="55" t="str">
        <f t="shared" si="10"/>
        <v/>
      </c>
      <c r="AC29" s="55">
        <f t="shared" si="11"/>
        <v>0.41449999999999998</v>
      </c>
      <c r="AD29" s="58" t="str">
        <f>VLOOKUP($A29,'expert coding CZ'!$A$5:$J$31,7,0)</f>
        <v>n</v>
      </c>
      <c r="AE29" s="55" t="str">
        <f t="shared" si="12"/>
        <v/>
      </c>
      <c r="AF29" s="55">
        <f t="shared" si="13"/>
        <v>0.41449999999999998</v>
      </c>
      <c r="AG29" s="58" t="str">
        <f>VLOOKUP($A29,'expert coding CZ'!$A$5:$J$31,8,0)</f>
        <v>n</v>
      </c>
      <c r="AH29" s="55" t="str">
        <f t="shared" si="14"/>
        <v/>
      </c>
      <c r="AI29" s="55">
        <f t="shared" si="15"/>
        <v>0.41449999999999998</v>
      </c>
      <c r="AJ29" s="58" t="str">
        <f>VLOOKUP($A29,'expert coding CZ'!$A$5:$J$31,9,0)</f>
        <v>n</v>
      </c>
      <c r="AK29" s="55" t="str">
        <f t="shared" si="16"/>
        <v/>
      </c>
      <c r="AL29" s="55">
        <f t="shared" si="17"/>
        <v>0.41449999999999998</v>
      </c>
      <c r="AM29" s="58" t="str">
        <f>VLOOKUP($A29,'expert coding CZ'!$A$5:$J$31,10,0)</f>
        <v>dif</v>
      </c>
      <c r="AN29" s="55" t="str">
        <f t="shared" si="18"/>
        <v/>
      </c>
      <c r="AO29" s="55">
        <f t="shared" si="19"/>
        <v>0.41449999999999998</v>
      </c>
      <c r="AP29" s="58" t="str">
        <f>VLOOKUP($A29,'metadata labelling'!$D$2:$E$28,2,0)</f>
        <v>m</v>
      </c>
      <c r="AQ29" s="55">
        <f t="shared" si="20"/>
        <v>0.41449999999999998</v>
      </c>
      <c r="AR29" s="55" t="str">
        <f t="shared" si="21"/>
        <v/>
      </c>
      <c r="AS29" s="55"/>
      <c r="AT29" t="s">
        <v>2576</v>
      </c>
      <c r="AU29" t="str">
        <f t="shared" si="2"/>
        <v>pas</v>
      </c>
      <c r="AV29" s="55">
        <f>'CW analysis1_27SIs'!Q29</f>
        <v>0.41449999999999998</v>
      </c>
      <c r="AW29" s="55">
        <f>'CW analysis1_27SIs'!R29</f>
        <v>623.74</v>
      </c>
      <c r="AX29">
        <f>IF('CW analysis1_27SIs'!U29="y",1,IF('CW analysis1_27SIs'!U29="n",0,""))</f>
        <v>0</v>
      </c>
      <c r="AY29">
        <f>IF('CW analysis1_27SIs'!X29="y",1,IF('CW analysis1_27SIs'!X29="n",0,""))</f>
        <v>1</v>
      </c>
      <c r="AZ29">
        <f>IF('CW analysis1_27SIs'!AA29="y",1,IF('CW analysis1_27SIs'!AA29="n",0,""))</f>
        <v>0</v>
      </c>
      <c r="BA29">
        <f>IF('CW analysis1_27SIs'!AD29="y",1,IF('CW analysis1_27SIs'!AD29="n",0,""))</f>
        <v>0</v>
      </c>
      <c r="BB29">
        <f>IF('CW analysis1_27SIs'!AG29="y",1,IF('CW analysis1_27SIs'!AG29="n",0,""))</f>
        <v>0</v>
      </c>
      <c r="BC29">
        <f>IF('CW analysis1_27SIs'!AJ29="y",1,IF('CW analysis1_27SIs'!AJ29="n",0,""))</f>
        <v>0</v>
      </c>
      <c r="BD29" t="str">
        <f>'CW analysis1_27SIs'!AM29</f>
        <v>dif</v>
      </c>
      <c r="BE29">
        <f t="shared" si="22"/>
        <v>0</v>
      </c>
      <c r="BF29" t="str">
        <f>'CW analysis1_27SIs'!AP29</f>
        <v>m</v>
      </c>
      <c r="BG29">
        <f t="shared" si="23"/>
        <v>1</v>
      </c>
      <c r="BS29" s="60" t="s">
        <v>3508</v>
      </c>
      <c r="BT29" s="6"/>
      <c r="BU29" s="6"/>
      <c r="BV29" s="6"/>
      <c r="BW29" s="6"/>
      <c r="BX29" s="6"/>
      <c r="BY29" s="6"/>
      <c r="BZ29" s="6"/>
      <c r="CA29" s="6"/>
      <c r="CB29" s="6"/>
    </row>
    <row r="30" spans="1:89" x14ac:dyDescent="0.2">
      <c r="A30" t="str">
        <f t="shared" si="3"/>
        <v>pos</v>
      </c>
      <c r="B30" s="8" t="s">
        <v>1910</v>
      </c>
      <c r="C30" s="8" t="s">
        <v>1905</v>
      </c>
      <c r="D30" t="s">
        <v>222</v>
      </c>
      <c r="E30">
        <v>1.1000000000000001</v>
      </c>
      <c r="F30" t="s">
        <v>90</v>
      </c>
      <c r="G30" t="s">
        <v>1908</v>
      </c>
      <c r="H30" t="s">
        <v>1911</v>
      </c>
      <c r="I30" s="55">
        <v>6.3578999999999997E-2</v>
      </c>
      <c r="J30" s="55">
        <v>2.6980000000000001E-2</v>
      </c>
      <c r="K30" s="55">
        <v>1.4999</v>
      </c>
      <c r="L30" s="39">
        <v>1</v>
      </c>
      <c r="M30" s="39">
        <v>1</v>
      </c>
      <c r="N30" s="84">
        <v>1</v>
      </c>
      <c r="O30" s="106" t="s">
        <v>3560</v>
      </c>
      <c r="P30" s="106" t="s">
        <v>3560</v>
      </c>
      <c r="Q30" s="55" t="str">
        <f t="shared" si="4"/>
        <v/>
      </c>
      <c r="R30" s="55" t="str">
        <f t="shared" si="5"/>
        <v/>
      </c>
      <c r="S30" s="55"/>
      <c r="T30" s="55"/>
      <c r="U30" s="58" t="str">
        <f>VLOOKUP($A30,'expert coding CZ'!$A$5:$J$31,3,0)</f>
        <v>y</v>
      </c>
      <c r="V30" s="55" t="str">
        <f t="shared" si="6"/>
        <v/>
      </c>
      <c r="W30" s="55" t="str">
        <f t="shared" si="7"/>
        <v/>
      </c>
      <c r="X30" s="58" t="str">
        <f>VLOOKUP($A30,'expert coding CZ'!$A$5:$J$31,4,0)</f>
        <v>n</v>
      </c>
      <c r="Y30" s="55" t="str">
        <f t="shared" si="8"/>
        <v/>
      </c>
      <c r="Z30" s="55" t="str">
        <f t="shared" si="9"/>
        <v/>
      </c>
      <c r="AA30" s="58" t="str">
        <f>VLOOKUP($A30,'expert coding CZ'!$A$5:$J$31,6,0)</f>
        <v>y</v>
      </c>
      <c r="AB30" s="55" t="str">
        <f t="shared" si="10"/>
        <v/>
      </c>
      <c r="AC30" s="55" t="str">
        <f t="shared" si="11"/>
        <v/>
      </c>
      <c r="AD30" s="58" t="str">
        <f>VLOOKUP($A30,'expert coding CZ'!$A$5:$J$31,7,0)</f>
        <v>n</v>
      </c>
      <c r="AE30" s="55" t="str">
        <f t="shared" si="12"/>
        <v/>
      </c>
      <c r="AF30" s="55" t="str">
        <f t="shared" si="13"/>
        <v/>
      </c>
      <c r="AG30" s="58" t="str">
        <f>VLOOKUP($A30,'expert coding CZ'!$A$5:$J$31,8,0)</f>
        <v>y</v>
      </c>
      <c r="AH30" s="55" t="str">
        <f t="shared" si="14"/>
        <v/>
      </c>
      <c r="AI30" s="55" t="str">
        <f t="shared" si="15"/>
        <v/>
      </c>
      <c r="AJ30" s="58" t="str">
        <f>VLOOKUP($A30,'expert coding CZ'!$A$5:$J$31,9,0)</f>
        <v>n</v>
      </c>
      <c r="AK30" s="55" t="str">
        <f t="shared" si="16"/>
        <v/>
      </c>
      <c r="AL30" s="55" t="str">
        <f t="shared" si="17"/>
        <v/>
      </c>
      <c r="AM30" s="58" t="str">
        <f>VLOOKUP($A30,'expert coding CZ'!$A$5:$J$31,10,0)</f>
        <v>dif</v>
      </c>
      <c r="AN30" s="55" t="str">
        <f t="shared" si="18"/>
        <v/>
      </c>
      <c r="AO30" s="55" t="str">
        <f t="shared" si="19"/>
        <v/>
      </c>
      <c r="AP30" s="58" t="str">
        <f>VLOOKUP($A30,'metadata labelling'!$D$2:$E$28,2,0)</f>
        <v>s</v>
      </c>
      <c r="AQ30" s="55" t="str">
        <f t="shared" si="20"/>
        <v/>
      </c>
      <c r="AR30" s="55" t="str">
        <f t="shared" si="21"/>
        <v/>
      </c>
      <c r="AS30" s="55"/>
      <c r="AT30" t="s">
        <v>2577</v>
      </c>
      <c r="AU30" t="str">
        <f t="shared" si="2"/>
        <v>pos</v>
      </c>
      <c r="AV30" s="55" t="str">
        <f>'CW analysis1_27SIs'!Q30</f>
        <v/>
      </c>
      <c r="AW30" s="55" t="str">
        <f>'CW analysis1_27SIs'!R30</f>
        <v/>
      </c>
      <c r="AX30">
        <f>IF('CW analysis1_27SIs'!U30="y",1,IF('CW analysis1_27SIs'!U30="n",0,""))</f>
        <v>1</v>
      </c>
      <c r="AY30">
        <f>IF('CW analysis1_27SIs'!X30="y",1,IF('CW analysis1_27SIs'!X30="n",0,""))</f>
        <v>0</v>
      </c>
      <c r="AZ30">
        <f>IF('CW analysis1_27SIs'!AA30="y",1,IF('CW analysis1_27SIs'!AA30="n",0,""))</f>
        <v>1</v>
      </c>
      <c r="BA30">
        <f>IF('CW analysis1_27SIs'!AD30="y",1,IF('CW analysis1_27SIs'!AD30="n",0,""))</f>
        <v>0</v>
      </c>
      <c r="BB30">
        <f>IF('CW analysis1_27SIs'!AG30="y",1,IF('CW analysis1_27SIs'!AG30="n",0,""))</f>
        <v>1</v>
      </c>
      <c r="BC30">
        <f>IF('CW analysis1_27SIs'!AJ30="y",1,IF('CW analysis1_27SIs'!AJ30="n",0,""))</f>
        <v>0</v>
      </c>
      <c r="BD30" t="str">
        <f>'CW analysis1_27SIs'!AM30</f>
        <v>dif</v>
      </c>
      <c r="BE30">
        <f t="shared" si="22"/>
        <v>0</v>
      </c>
      <c r="BF30" t="str">
        <f>'CW analysis1_27SIs'!AP30</f>
        <v>s</v>
      </c>
      <c r="BG30">
        <f t="shared" si="23"/>
        <v>0</v>
      </c>
    </row>
    <row r="31" spans="1:89" x14ac:dyDescent="0.2">
      <c r="A31" t="str">
        <f t="shared" si="3"/>
        <v>qui</v>
      </c>
      <c r="B31" t="s">
        <v>1993</v>
      </c>
      <c r="C31" t="s">
        <v>1944</v>
      </c>
      <c r="D31" t="s">
        <v>222</v>
      </c>
      <c r="E31">
        <v>1.1000000000000001</v>
      </c>
      <c r="F31" t="s">
        <v>169</v>
      </c>
      <c r="G31" t="s">
        <v>1547</v>
      </c>
      <c r="H31" t="s">
        <v>107</v>
      </c>
      <c r="I31" s="55">
        <v>-6.1392000000000002E-2</v>
      </c>
      <c r="J31" s="55">
        <v>-4.5612E-2</v>
      </c>
      <c r="K31" s="55">
        <v>-1.1067E-2</v>
      </c>
      <c r="L31" s="39">
        <v>1</v>
      </c>
      <c r="M31" s="39">
        <v>1</v>
      </c>
      <c r="N31" s="56">
        <v>-1</v>
      </c>
      <c r="O31" s="57"/>
      <c r="P31" s="57"/>
      <c r="Q31" s="55">
        <f t="shared" si="4"/>
        <v>6.1392000000000002E-2</v>
      </c>
      <c r="R31" s="55">
        <f t="shared" si="5"/>
        <v>1.1067E-2</v>
      </c>
      <c r="S31" s="55"/>
      <c r="T31" s="55"/>
      <c r="U31" s="58" t="str">
        <f>VLOOKUP($A31,'expert coding CZ'!$A$5:$J$31,3,0)</f>
        <v>n</v>
      </c>
      <c r="V31" s="55" t="str">
        <f t="shared" si="6"/>
        <v/>
      </c>
      <c r="W31" s="55">
        <f t="shared" si="7"/>
        <v>6.1392000000000002E-2</v>
      </c>
      <c r="X31" s="58" t="str">
        <f>VLOOKUP($A31,'expert coding CZ'!$A$5:$J$31,4,0)</f>
        <v>y</v>
      </c>
      <c r="Y31" s="55">
        <f t="shared" si="8"/>
        <v>6.1392000000000002E-2</v>
      </c>
      <c r="Z31" s="55" t="str">
        <f t="shared" si="9"/>
        <v/>
      </c>
      <c r="AA31" s="58" t="str">
        <f>VLOOKUP($A31,'expert coding CZ'!$A$5:$J$31,6,0)</f>
        <v>y</v>
      </c>
      <c r="AB31" s="55">
        <f t="shared" si="10"/>
        <v>6.1392000000000002E-2</v>
      </c>
      <c r="AC31" s="55" t="str">
        <f t="shared" si="11"/>
        <v/>
      </c>
      <c r="AD31" s="58" t="str">
        <f>VLOOKUP($A31,'expert coding CZ'!$A$5:$J$31,7,0)</f>
        <v>n</v>
      </c>
      <c r="AE31" s="55" t="str">
        <f t="shared" si="12"/>
        <v/>
      </c>
      <c r="AF31" s="55">
        <f t="shared" si="13"/>
        <v>6.1392000000000002E-2</v>
      </c>
      <c r="AG31" s="58" t="str">
        <f>VLOOKUP($A31,'expert coding CZ'!$A$5:$J$31,8,0)</f>
        <v>y</v>
      </c>
      <c r="AH31" s="55">
        <f t="shared" si="14"/>
        <v>6.1392000000000002E-2</v>
      </c>
      <c r="AI31" s="55" t="str">
        <f t="shared" si="15"/>
        <v/>
      </c>
      <c r="AJ31" s="58" t="str">
        <f>VLOOKUP($A31,'expert coding CZ'!$A$5:$J$31,9,0)</f>
        <v>n</v>
      </c>
      <c r="AK31" s="55" t="str">
        <f t="shared" si="16"/>
        <v/>
      </c>
      <c r="AL31" s="55">
        <f t="shared" si="17"/>
        <v>6.1392000000000002E-2</v>
      </c>
      <c r="AM31" s="58" t="str">
        <f>VLOOKUP($A31,'expert coding CZ'!$A$5:$J$31,10,0)</f>
        <v>sub</v>
      </c>
      <c r="AN31" s="55">
        <f t="shared" si="18"/>
        <v>6.1392000000000002E-2</v>
      </c>
      <c r="AO31" s="55" t="str">
        <f t="shared" si="19"/>
        <v/>
      </c>
      <c r="AP31" s="58" t="str">
        <f>VLOOKUP($A31,'metadata labelling'!$D$2:$E$28,2,0)</f>
        <v>s</v>
      </c>
      <c r="AQ31" s="55" t="str">
        <f t="shared" si="20"/>
        <v/>
      </c>
      <c r="AR31" s="55">
        <f t="shared" si="21"/>
        <v>6.1392000000000002E-2</v>
      </c>
      <c r="AS31" s="55"/>
      <c r="AT31" t="s">
        <v>2579</v>
      </c>
      <c r="AU31" t="str">
        <f t="shared" si="2"/>
        <v>qui</v>
      </c>
      <c r="AV31" s="55">
        <f>'CW analysis1_27SIs'!Q31</f>
        <v>6.1392000000000002E-2</v>
      </c>
      <c r="AW31" s="55">
        <f>'CW analysis1_27SIs'!R31</f>
        <v>1.1067E-2</v>
      </c>
      <c r="AX31">
        <f>IF('CW analysis1_27SIs'!U31="y",1,IF('CW analysis1_27SIs'!U31="n",0,""))</f>
        <v>0</v>
      </c>
      <c r="AY31">
        <f>IF('CW analysis1_27SIs'!X31="y",1,IF('CW analysis1_27SIs'!X31="n",0,""))</f>
        <v>1</v>
      </c>
      <c r="AZ31">
        <f>IF('CW analysis1_27SIs'!AA31="y",1,IF('CW analysis1_27SIs'!AA31="n",0,""))</f>
        <v>1</v>
      </c>
      <c r="BA31">
        <f>IF('CW analysis1_27SIs'!AD31="y",1,IF('CW analysis1_27SIs'!AD31="n",0,""))</f>
        <v>0</v>
      </c>
      <c r="BB31">
        <f>IF('CW analysis1_27SIs'!AG31="y",1,IF('CW analysis1_27SIs'!AG31="n",0,""))</f>
        <v>1</v>
      </c>
      <c r="BC31">
        <f>IF('CW analysis1_27SIs'!AJ31="y",1,IF('CW analysis1_27SIs'!AJ31="n",0,""))</f>
        <v>0</v>
      </c>
      <c r="BD31" t="str">
        <f>'CW analysis1_27SIs'!AM31</f>
        <v>sub</v>
      </c>
      <c r="BE31">
        <f t="shared" si="22"/>
        <v>1</v>
      </c>
      <c r="BF31" t="str">
        <f>'CW analysis1_27SIs'!AP31</f>
        <v>s</v>
      </c>
      <c r="BG31">
        <f t="shared" si="23"/>
        <v>0</v>
      </c>
    </row>
    <row r="32" spans="1:89" ht="17" thickBot="1" x14ac:dyDescent="0.25">
      <c r="A32" t="str">
        <f t="shared" si="3"/>
        <v>sol</v>
      </c>
      <c r="B32" t="s">
        <v>2051</v>
      </c>
      <c r="C32" t="s">
        <v>2039</v>
      </c>
      <c r="D32" t="s">
        <v>2040</v>
      </c>
      <c r="E32">
        <v>1.1000000000000001</v>
      </c>
      <c r="F32" t="s">
        <v>169</v>
      </c>
      <c r="G32" t="s">
        <v>2052</v>
      </c>
      <c r="H32" t="s">
        <v>107</v>
      </c>
      <c r="I32" s="55">
        <v>1.8875999999999999</v>
      </c>
      <c r="J32" s="55">
        <v>2.4829000000000001E-3</v>
      </c>
      <c r="K32" s="55">
        <v>1.2279999999999999E-3</v>
      </c>
      <c r="L32" s="39">
        <v>1</v>
      </c>
      <c r="M32" s="39">
        <v>1</v>
      </c>
      <c r="N32" s="84">
        <v>1</v>
      </c>
      <c r="O32" s="57"/>
      <c r="P32" s="57"/>
      <c r="Q32" s="55">
        <f t="shared" si="4"/>
        <v>1.8875999999999999</v>
      </c>
      <c r="R32" s="55">
        <f t="shared" si="5"/>
        <v>1.2279999999999999E-3</v>
      </c>
      <c r="T32" s="55"/>
      <c r="U32" s="58" t="str">
        <f>VLOOKUP($A32,'expert coding CZ'!$A$5:$J$31,3,0)</f>
        <v>y</v>
      </c>
      <c r="V32" s="55">
        <f t="shared" si="6"/>
        <v>1.8875999999999999</v>
      </c>
      <c r="W32" s="55" t="str">
        <f t="shared" si="7"/>
        <v/>
      </c>
      <c r="X32" s="58" t="str">
        <f>VLOOKUP($A32,'expert coding CZ'!$A$5:$J$31,4,0)</f>
        <v>n</v>
      </c>
      <c r="Y32" s="55" t="str">
        <f t="shared" si="8"/>
        <v/>
      </c>
      <c r="Z32" s="55">
        <f t="shared" si="9"/>
        <v>1.8875999999999999</v>
      </c>
      <c r="AA32" s="58" t="str">
        <f>VLOOKUP($A32,'expert coding CZ'!$A$5:$J$31,6,0)</f>
        <v>n</v>
      </c>
      <c r="AB32" s="55" t="str">
        <f t="shared" si="10"/>
        <v/>
      </c>
      <c r="AC32" s="55">
        <f t="shared" si="11"/>
        <v>1.8875999999999999</v>
      </c>
      <c r="AD32" s="58" t="str">
        <f>VLOOKUP($A32,'expert coding CZ'!$A$5:$J$31,7,0)</f>
        <v>n</v>
      </c>
      <c r="AE32" s="55" t="str">
        <f t="shared" si="12"/>
        <v/>
      </c>
      <c r="AF32" s="55">
        <f t="shared" si="13"/>
        <v>1.8875999999999999</v>
      </c>
      <c r="AG32" s="58" t="str">
        <f>VLOOKUP($A32,'expert coding CZ'!$A$5:$J$31,8,0)</f>
        <v>n</v>
      </c>
      <c r="AH32" s="55" t="str">
        <f t="shared" si="14"/>
        <v/>
      </c>
      <c r="AI32" s="55">
        <f t="shared" si="15"/>
        <v>1.8875999999999999</v>
      </c>
      <c r="AJ32" s="58" t="str">
        <f>VLOOKUP($A32,'expert coding CZ'!$A$5:$J$31,9,0)</f>
        <v>n</v>
      </c>
      <c r="AK32" s="55" t="str">
        <f t="shared" si="16"/>
        <v/>
      </c>
      <c r="AL32" s="55">
        <f t="shared" si="17"/>
        <v>1.8875999999999999</v>
      </c>
      <c r="AM32" s="58" t="str">
        <f>VLOOKUP($A32,'expert coding CZ'!$A$5:$J$31,10,0)</f>
        <v>sub</v>
      </c>
      <c r="AN32" s="55">
        <f t="shared" si="18"/>
        <v>1.8875999999999999</v>
      </c>
      <c r="AO32" s="55" t="str">
        <f t="shared" si="19"/>
        <v/>
      </c>
      <c r="AP32" s="58" t="str">
        <f>VLOOKUP($A32,'metadata labelling'!$D$2:$E$28,2,0)</f>
        <v>m</v>
      </c>
      <c r="AQ32" s="55">
        <f t="shared" si="20"/>
        <v>1.8875999999999999</v>
      </c>
      <c r="AR32" s="55" t="str">
        <f t="shared" si="21"/>
        <v/>
      </c>
      <c r="AT32" t="s">
        <v>2581</v>
      </c>
      <c r="AU32" t="str">
        <f t="shared" si="2"/>
        <v>sol</v>
      </c>
      <c r="AV32" s="55">
        <f>'CW analysis1_27SIs'!Q32</f>
        <v>1.8875999999999999</v>
      </c>
      <c r="AW32" s="55">
        <f>'CW analysis1_27SIs'!R32</f>
        <v>1.2279999999999999E-3</v>
      </c>
      <c r="AX32">
        <f>IF('CW analysis1_27SIs'!U32="y",1,IF('CW analysis1_27SIs'!U32="n",0,""))</f>
        <v>1</v>
      </c>
      <c r="AY32">
        <f>IF('CW analysis1_27SIs'!X32="y",1,IF('CW analysis1_27SIs'!X32="n",0,""))</f>
        <v>0</v>
      </c>
      <c r="AZ32">
        <f>IF('CW analysis1_27SIs'!AA32="y",1,IF('CW analysis1_27SIs'!AA32="n",0,""))</f>
        <v>0</v>
      </c>
      <c r="BA32">
        <f>IF('CW analysis1_27SIs'!AD32="y",1,IF('CW analysis1_27SIs'!AD32="n",0,""))</f>
        <v>0</v>
      </c>
      <c r="BB32">
        <f>IF('CW analysis1_27SIs'!AG32="y",1,IF('CW analysis1_27SIs'!AG32="n",0,""))</f>
        <v>0</v>
      </c>
      <c r="BC32">
        <f>IF('CW analysis1_27SIs'!AJ32="y",1,IF('CW analysis1_27SIs'!AJ32="n",0,""))</f>
        <v>0</v>
      </c>
      <c r="BD32" t="str">
        <f>'CW analysis1_27SIs'!AM32</f>
        <v>sub</v>
      </c>
      <c r="BE32">
        <f t="shared" si="22"/>
        <v>1</v>
      </c>
      <c r="BF32" t="str">
        <f>'CW analysis1_27SIs'!AP32</f>
        <v>m</v>
      </c>
      <c r="BG32">
        <f t="shared" si="23"/>
        <v>1</v>
      </c>
      <c r="BT32" s="2" t="s">
        <v>3509</v>
      </c>
      <c r="BW32" s="2" t="s">
        <v>3510</v>
      </c>
      <c r="BZ32" s="2" t="s">
        <v>3511</v>
      </c>
      <c r="CE32" s="2" t="s">
        <v>3512</v>
      </c>
      <c r="CH32" s="2" t="s">
        <v>3513</v>
      </c>
      <c r="CK32" s="2" t="s">
        <v>3445</v>
      </c>
    </row>
    <row r="33" spans="1:91" ht="17" customHeight="1" x14ac:dyDescent="0.2">
      <c r="A33" t="str">
        <f t="shared" si="3"/>
        <v>sus</v>
      </c>
      <c r="B33" t="s">
        <v>2123</v>
      </c>
      <c r="C33" t="s">
        <v>2116</v>
      </c>
      <c r="D33" t="s">
        <v>147</v>
      </c>
      <c r="E33">
        <v>1.1000000000000001</v>
      </c>
      <c r="F33" t="s">
        <v>169</v>
      </c>
      <c r="G33" t="s">
        <v>2124</v>
      </c>
      <c r="H33" t="s">
        <v>107</v>
      </c>
      <c r="I33" s="55">
        <v>8.5860000000000006E-2</v>
      </c>
      <c r="J33" s="55">
        <v>8.2817000000000002E-2</v>
      </c>
      <c r="K33" s="55">
        <v>2.7139999999999998E-3</v>
      </c>
      <c r="L33" s="39">
        <v>1</v>
      </c>
      <c r="M33" s="39">
        <v>1</v>
      </c>
      <c r="N33" s="84">
        <v>1</v>
      </c>
      <c r="O33" s="57"/>
      <c r="P33" s="57"/>
      <c r="Q33" s="55">
        <f t="shared" si="4"/>
        <v>8.5860000000000006E-2</v>
      </c>
      <c r="R33" s="55">
        <f t="shared" si="5"/>
        <v>2.7139999999999998E-3</v>
      </c>
      <c r="T33" s="55"/>
      <c r="U33" s="58" t="str">
        <f>VLOOKUP($A33,'expert coding CZ'!$A$5:$J$31,3,0)</f>
        <v>y</v>
      </c>
      <c r="V33" s="55">
        <f t="shared" si="6"/>
        <v>8.5860000000000006E-2</v>
      </c>
      <c r="W33" s="55" t="str">
        <f t="shared" si="7"/>
        <v/>
      </c>
      <c r="X33" s="58" t="str">
        <f>VLOOKUP($A33,'expert coding CZ'!$A$5:$J$31,4,0)</f>
        <v>y</v>
      </c>
      <c r="Y33" s="55">
        <f t="shared" si="8"/>
        <v>8.5860000000000006E-2</v>
      </c>
      <c r="Z33" s="55" t="str">
        <f t="shared" si="9"/>
        <v/>
      </c>
      <c r="AA33" s="58" t="str">
        <f>VLOOKUP($A33,'expert coding CZ'!$A$5:$J$31,6,0)</f>
        <v>y</v>
      </c>
      <c r="AB33" s="55">
        <f t="shared" si="10"/>
        <v>8.5860000000000006E-2</v>
      </c>
      <c r="AC33" s="55" t="str">
        <f t="shared" si="11"/>
        <v/>
      </c>
      <c r="AD33" s="58" t="str">
        <f>VLOOKUP($A33,'expert coding CZ'!$A$5:$J$31,7,0)</f>
        <v>n</v>
      </c>
      <c r="AE33" s="55" t="str">
        <f t="shared" si="12"/>
        <v/>
      </c>
      <c r="AF33" s="55">
        <f t="shared" si="13"/>
        <v>8.5860000000000006E-2</v>
      </c>
      <c r="AG33" s="58" t="str">
        <f>VLOOKUP($A33,'expert coding CZ'!$A$5:$J$31,8,0)</f>
        <v>n</v>
      </c>
      <c r="AH33" s="55" t="str">
        <f t="shared" si="14"/>
        <v/>
      </c>
      <c r="AI33" s="55">
        <f t="shared" si="15"/>
        <v>8.5860000000000006E-2</v>
      </c>
      <c r="AJ33" s="58" t="str">
        <f>VLOOKUP($A33,'expert coding CZ'!$A$5:$J$31,9,0)</f>
        <v>y</v>
      </c>
      <c r="AK33" s="55">
        <f t="shared" si="16"/>
        <v>8.5860000000000006E-2</v>
      </c>
      <c r="AL33" s="55" t="str">
        <f t="shared" si="17"/>
        <v/>
      </c>
      <c r="AM33" s="58" t="str">
        <f>VLOOKUP($A33,'expert coding CZ'!$A$5:$J$31,10,0)</f>
        <v>sub</v>
      </c>
      <c r="AN33" s="55">
        <f t="shared" si="18"/>
        <v>8.5860000000000006E-2</v>
      </c>
      <c r="AO33" s="55" t="str">
        <f t="shared" si="19"/>
        <v/>
      </c>
      <c r="AP33" s="58" t="str">
        <f>VLOOKUP($A33,'metadata labelling'!$D$2:$E$28,2,0)</f>
        <v>m</v>
      </c>
      <c r="AQ33" s="55">
        <f t="shared" si="20"/>
        <v>8.5860000000000006E-2</v>
      </c>
      <c r="AR33" s="55" t="str">
        <f t="shared" si="21"/>
        <v/>
      </c>
      <c r="AT33" t="s">
        <v>2583</v>
      </c>
      <c r="AU33" t="str">
        <f t="shared" si="2"/>
        <v>sus</v>
      </c>
      <c r="AV33" s="55">
        <f>'CW analysis1_27SIs'!Q33</f>
        <v>8.5860000000000006E-2</v>
      </c>
      <c r="AW33" s="55">
        <f>'CW analysis1_27SIs'!R33</f>
        <v>2.7139999999999998E-3</v>
      </c>
      <c r="AX33">
        <f>IF('CW analysis1_27SIs'!U33="y",1,IF('CW analysis1_27SIs'!U33="n",0,""))</f>
        <v>1</v>
      </c>
      <c r="AY33">
        <f>IF('CW analysis1_27SIs'!X33="y",1,IF('CW analysis1_27SIs'!X33="n",0,""))</f>
        <v>1</v>
      </c>
      <c r="AZ33">
        <f>IF('CW analysis1_27SIs'!AA33="y",1,IF('CW analysis1_27SIs'!AA33="n",0,""))</f>
        <v>1</v>
      </c>
      <c r="BA33">
        <f>IF('CW analysis1_27SIs'!AD33="y",1,IF('CW analysis1_27SIs'!AD33="n",0,""))</f>
        <v>0</v>
      </c>
      <c r="BB33">
        <f>IF('CW analysis1_27SIs'!AG33="y",1,IF('CW analysis1_27SIs'!AG33="n",0,""))</f>
        <v>0</v>
      </c>
      <c r="BC33">
        <f>IF('CW analysis1_27SIs'!AJ33="y",1,IF('CW analysis1_27SIs'!AJ33="n",0,""))</f>
        <v>1</v>
      </c>
      <c r="BD33" t="str">
        <f>'CW analysis1_27SIs'!AM33</f>
        <v>sub</v>
      </c>
      <c r="BE33">
        <f t="shared" si="22"/>
        <v>1</v>
      </c>
      <c r="BF33" t="str">
        <f>'CW analysis1_27SIs'!AP33</f>
        <v>m</v>
      </c>
      <c r="BG33">
        <f t="shared" si="23"/>
        <v>1</v>
      </c>
      <c r="BS33" s="183" t="s">
        <v>3529</v>
      </c>
      <c r="BT33" s="61"/>
      <c r="BU33" s="62" t="s">
        <v>3515</v>
      </c>
      <c r="BV33" s="63" t="s">
        <v>3516</v>
      </c>
      <c r="BW33" s="64"/>
      <c r="BX33" s="62" t="s">
        <v>3517</v>
      </c>
      <c r="BY33" s="63" t="s">
        <v>3518</v>
      </c>
      <c r="BZ33" s="64"/>
      <c r="CA33" s="62" t="s">
        <v>3525</v>
      </c>
      <c r="CB33" s="63" t="s">
        <v>3526</v>
      </c>
      <c r="CD33" s="183" t="s">
        <v>3529</v>
      </c>
      <c r="CE33" s="61"/>
      <c r="CF33" s="62" t="s">
        <v>3521</v>
      </c>
      <c r="CG33" s="63" t="s">
        <v>3522</v>
      </c>
      <c r="CH33" s="64"/>
      <c r="CI33" s="62" t="s">
        <v>3523</v>
      </c>
      <c r="CJ33" s="63" t="s">
        <v>3524</v>
      </c>
      <c r="CK33" s="64"/>
      <c r="CL33" s="62" t="s">
        <v>3519</v>
      </c>
      <c r="CM33" s="63" t="s">
        <v>3520</v>
      </c>
    </row>
    <row r="34" spans="1:91" x14ac:dyDescent="0.2">
      <c r="A34" t="str">
        <f t="shared" si="3"/>
        <v>tel</v>
      </c>
      <c r="B34" t="s">
        <v>2456</v>
      </c>
      <c r="C34" t="s">
        <v>2275</v>
      </c>
      <c r="D34" t="s">
        <v>153</v>
      </c>
      <c r="E34">
        <v>1.1000000000000001</v>
      </c>
      <c r="F34" t="s">
        <v>90</v>
      </c>
      <c r="G34" t="s">
        <v>2280</v>
      </c>
      <c r="H34" t="s">
        <v>2281</v>
      </c>
      <c r="I34" s="55">
        <v>2.537E-2</v>
      </c>
      <c r="J34" s="55">
        <v>1.1609999999999999E-3</v>
      </c>
      <c r="K34" s="55">
        <v>1.8571E-3</v>
      </c>
      <c r="L34" s="39">
        <v>1</v>
      </c>
      <c r="M34" s="39">
        <v>1</v>
      </c>
      <c r="N34" s="84">
        <v>1</v>
      </c>
      <c r="O34" s="57"/>
      <c r="P34" s="57"/>
      <c r="Q34" s="55">
        <f t="shared" si="4"/>
        <v>2.537E-2</v>
      </c>
      <c r="R34" s="55">
        <f t="shared" si="5"/>
        <v>1.8571E-3</v>
      </c>
      <c r="T34" s="55"/>
      <c r="U34" s="58" t="str">
        <f>VLOOKUP($A34,'expert coding CZ'!$A$5:$J$31,3,0)</f>
        <v>y</v>
      </c>
      <c r="V34" s="55">
        <f t="shared" si="6"/>
        <v>2.537E-2</v>
      </c>
      <c r="W34" s="55" t="str">
        <f t="shared" si="7"/>
        <v/>
      </c>
      <c r="X34" s="58" t="str">
        <f>VLOOKUP($A34,'expert coding CZ'!$A$5:$J$31,4,0)</f>
        <v>y</v>
      </c>
      <c r="Y34" s="55">
        <f t="shared" si="8"/>
        <v>2.537E-2</v>
      </c>
      <c r="Z34" s="55" t="str">
        <f t="shared" si="9"/>
        <v/>
      </c>
      <c r="AA34" s="58" t="str">
        <f>VLOOKUP($A34,'expert coding CZ'!$A$5:$J$31,6,0)</f>
        <v>y</v>
      </c>
      <c r="AB34" s="55">
        <f t="shared" si="10"/>
        <v>2.537E-2</v>
      </c>
      <c r="AC34" s="55" t="str">
        <f t="shared" si="11"/>
        <v/>
      </c>
      <c r="AD34" s="58" t="str">
        <f>VLOOKUP($A34,'expert coding CZ'!$A$5:$J$31,7,0)</f>
        <v>y</v>
      </c>
      <c r="AE34" s="55">
        <f t="shared" si="12"/>
        <v>2.537E-2</v>
      </c>
      <c r="AF34" s="55" t="str">
        <f t="shared" si="13"/>
        <v/>
      </c>
      <c r="AG34" s="58" t="str">
        <f>VLOOKUP($A34,'expert coding CZ'!$A$5:$J$31,8,0)</f>
        <v>n</v>
      </c>
      <c r="AH34" s="55" t="str">
        <f t="shared" si="14"/>
        <v/>
      </c>
      <c r="AI34" s="55">
        <f t="shared" si="15"/>
        <v>2.537E-2</v>
      </c>
      <c r="AJ34" s="58" t="str">
        <f>VLOOKUP($A34,'expert coding CZ'!$A$5:$J$31,9,0)</f>
        <v>y</v>
      </c>
      <c r="AK34" s="55">
        <f t="shared" si="16"/>
        <v>2.537E-2</v>
      </c>
      <c r="AL34" s="55" t="str">
        <f t="shared" si="17"/>
        <v/>
      </c>
      <c r="AM34" s="58" t="str">
        <f>VLOOKUP($A34,'expert coding CZ'!$A$5:$J$31,10,0)</f>
        <v>amb</v>
      </c>
      <c r="AN34" s="55" t="str">
        <f t="shared" si="18"/>
        <v/>
      </c>
      <c r="AO34" s="55">
        <f t="shared" si="19"/>
        <v>2.537E-2</v>
      </c>
      <c r="AP34" s="58" t="str">
        <f>VLOOKUP($A34,'metadata labelling'!$D$2:$E$28,2,0)</f>
        <v>b</v>
      </c>
      <c r="AQ34" s="55" t="str">
        <f t="shared" si="20"/>
        <v/>
      </c>
      <c r="AR34" s="55">
        <f t="shared" si="21"/>
        <v>2.537E-2</v>
      </c>
      <c r="AT34" t="s">
        <v>2585</v>
      </c>
      <c r="AU34" t="str">
        <f t="shared" si="2"/>
        <v>tel</v>
      </c>
      <c r="AV34" s="55">
        <f>'CW analysis1_27SIs'!Q34</f>
        <v>2.537E-2</v>
      </c>
      <c r="AW34" s="55">
        <f>'CW analysis1_27SIs'!R34</f>
        <v>1.8571E-3</v>
      </c>
      <c r="AX34">
        <f>IF('CW analysis1_27SIs'!U34="y",1,IF('CW analysis1_27SIs'!U34="n",0,""))</f>
        <v>1</v>
      </c>
      <c r="AY34">
        <f>IF('CW analysis1_27SIs'!X34="y",1,IF('CW analysis1_27SIs'!X34="n",0,""))</f>
        <v>1</v>
      </c>
      <c r="AZ34">
        <f>IF('CW analysis1_27SIs'!AA34="y",1,IF('CW analysis1_27SIs'!AA34="n",0,""))</f>
        <v>1</v>
      </c>
      <c r="BA34">
        <f>IF('CW analysis1_27SIs'!AD34="y",1,IF('CW analysis1_27SIs'!AD34="n",0,""))</f>
        <v>1</v>
      </c>
      <c r="BB34">
        <f>IF('CW analysis1_27SIs'!AG34="y",1,IF('CW analysis1_27SIs'!AG34="n",0,""))</f>
        <v>0</v>
      </c>
      <c r="BC34">
        <f>IF('CW analysis1_27SIs'!AJ34="y",1,IF('CW analysis1_27SIs'!AJ34="n",0,""))</f>
        <v>1</v>
      </c>
      <c r="BD34" t="str">
        <f>'CW analysis1_27SIs'!AM34</f>
        <v>amb</v>
      </c>
      <c r="BE34">
        <f t="shared" si="22"/>
        <v>0</v>
      </c>
      <c r="BF34" t="str">
        <f>'CW analysis1_27SIs'!AP34</f>
        <v>b</v>
      </c>
      <c r="BG34">
        <f t="shared" si="23"/>
        <v>0</v>
      </c>
      <c r="BS34" s="184"/>
      <c r="BT34" t="s">
        <v>3530</v>
      </c>
      <c r="BU34">
        <v>14</v>
      </c>
      <c r="BV34" s="66">
        <v>5</v>
      </c>
      <c r="BW34" s="67" t="s">
        <v>3530</v>
      </c>
      <c r="BX34">
        <v>11</v>
      </c>
      <c r="BY34" s="66">
        <v>8</v>
      </c>
      <c r="BZ34" s="67" t="s">
        <v>3530</v>
      </c>
      <c r="CA34">
        <v>6</v>
      </c>
      <c r="CB34" s="66">
        <v>13</v>
      </c>
      <c r="CD34" s="184"/>
      <c r="CE34" t="s">
        <v>3530</v>
      </c>
      <c r="CF34">
        <v>5</v>
      </c>
      <c r="CG34" s="66">
        <v>14</v>
      </c>
      <c r="CH34" s="67" t="s">
        <v>3530</v>
      </c>
      <c r="CI34">
        <v>3</v>
      </c>
      <c r="CJ34" s="66">
        <v>16</v>
      </c>
      <c r="CK34" s="67" t="s">
        <v>3530</v>
      </c>
      <c r="CL34">
        <v>11</v>
      </c>
      <c r="CM34" s="66">
        <v>8</v>
      </c>
    </row>
    <row r="35" spans="1:91" ht="17" thickBot="1" x14ac:dyDescent="0.25">
      <c r="A35" t="str">
        <f t="shared" si="3"/>
        <v>tex</v>
      </c>
      <c r="B35" t="s">
        <v>2529</v>
      </c>
      <c r="C35" t="s">
        <v>2503</v>
      </c>
      <c r="D35" t="s">
        <v>230</v>
      </c>
      <c r="E35">
        <v>1.1000000000000001</v>
      </c>
      <c r="F35" t="s">
        <v>90</v>
      </c>
      <c r="G35" t="s">
        <v>2530</v>
      </c>
      <c r="H35" t="s">
        <v>107</v>
      </c>
      <c r="I35" s="55">
        <v>0.13192000000000001</v>
      </c>
      <c r="J35" s="55">
        <v>2.0045E-2</v>
      </c>
      <c r="K35" s="55">
        <v>2.5344999999999999E-3</v>
      </c>
      <c r="L35" s="39">
        <v>1</v>
      </c>
      <c r="M35" s="39">
        <v>1</v>
      </c>
      <c r="N35" s="84">
        <v>1</v>
      </c>
      <c r="O35" s="57"/>
      <c r="P35" s="57"/>
      <c r="Q35" s="55">
        <f t="shared" si="4"/>
        <v>0.13192000000000001</v>
      </c>
      <c r="R35" s="55">
        <f t="shared" si="5"/>
        <v>2.5344999999999999E-3</v>
      </c>
      <c r="S35" s="55"/>
      <c r="T35" s="55"/>
      <c r="U35" s="58" t="str">
        <f>VLOOKUP($A35,'expert coding CZ'!$A$5:$J$31,3,0)</f>
        <v>y</v>
      </c>
      <c r="V35" s="55">
        <f t="shared" si="6"/>
        <v>0.13192000000000001</v>
      </c>
      <c r="W35" s="55" t="str">
        <f t="shared" si="7"/>
        <v/>
      </c>
      <c r="X35" s="58" t="str">
        <f>VLOOKUP($A35,'expert coding CZ'!$A$5:$J$31,4,0)</f>
        <v>n</v>
      </c>
      <c r="Y35" s="55" t="str">
        <f t="shared" si="8"/>
        <v/>
      </c>
      <c r="Z35" s="55">
        <f t="shared" si="9"/>
        <v>0.13192000000000001</v>
      </c>
      <c r="AA35" s="58" t="str">
        <f>VLOOKUP($A35,'expert coding CZ'!$A$5:$J$31,6,0)</f>
        <v>y</v>
      </c>
      <c r="AB35" s="55">
        <f t="shared" si="10"/>
        <v>0.13192000000000001</v>
      </c>
      <c r="AC35" s="55" t="str">
        <f t="shared" si="11"/>
        <v/>
      </c>
      <c r="AD35" s="58" t="str">
        <f>VLOOKUP($A35,'expert coding CZ'!$A$5:$J$31,7,0)</f>
        <v>n</v>
      </c>
      <c r="AE35" s="55" t="str">
        <f t="shared" si="12"/>
        <v/>
      </c>
      <c r="AF35" s="55">
        <f t="shared" si="13"/>
        <v>0.13192000000000001</v>
      </c>
      <c r="AG35" s="58" t="str">
        <f>VLOOKUP($A35,'expert coding CZ'!$A$5:$J$31,8,0)</f>
        <v>n</v>
      </c>
      <c r="AH35" s="55" t="str">
        <f t="shared" si="14"/>
        <v/>
      </c>
      <c r="AI35" s="55">
        <f t="shared" si="15"/>
        <v>0.13192000000000001</v>
      </c>
      <c r="AJ35" s="58" t="str">
        <f>VLOOKUP($A35,'expert coding CZ'!$A$5:$J$31,9,0)</f>
        <v>n</v>
      </c>
      <c r="AK35" s="55" t="str">
        <f t="shared" si="16"/>
        <v/>
      </c>
      <c r="AL35" s="55">
        <f t="shared" si="17"/>
        <v>0.13192000000000001</v>
      </c>
      <c r="AM35" s="58" t="str">
        <f>VLOOKUP($A35,'expert coding CZ'!$A$5:$J$31,10,0)</f>
        <v>sub</v>
      </c>
      <c r="AN35" s="55">
        <f t="shared" si="18"/>
        <v>0.13192000000000001</v>
      </c>
      <c r="AO35" s="55" t="str">
        <f t="shared" si="19"/>
        <v/>
      </c>
      <c r="AP35" s="58" t="str">
        <f>VLOOKUP($A35,'metadata labelling'!$D$2:$E$28,2,0)</f>
        <v>m</v>
      </c>
      <c r="AQ35" s="55">
        <f t="shared" si="20"/>
        <v>0.13192000000000001</v>
      </c>
      <c r="AR35" s="55" t="str">
        <f t="shared" si="21"/>
        <v/>
      </c>
      <c r="AT35" t="s">
        <v>2586</v>
      </c>
      <c r="AU35" t="str">
        <f t="shared" si="2"/>
        <v>tex</v>
      </c>
      <c r="AV35" s="55">
        <f>'CW analysis1_27SIs'!Q35</f>
        <v>0.13192000000000001</v>
      </c>
      <c r="AW35" s="55">
        <f>'CW analysis1_27SIs'!R35</f>
        <v>2.5344999999999999E-3</v>
      </c>
      <c r="AX35">
        <f>IF('CW analysis1_27SIs'!U35="y",1,IF('CW analysis1_27SIs'!U35="n",0,""))</f>
        <v>1</v>
      </c>
      <c r="AY35">
        <f>IF('CW analysis1_27SIs'!X35="y",1,IF('CW analysis1_27SIs'!X35="n",0,""))</f>
        <v>0</v>
      </c>
      <c r="AZ35">
        <f>IF('CW analysis1_27SIs'!AA35="y",1,IF('CW analysis1_27SIs'!AA35="n",0,""))</f>
        <v>1</v>
      </c>
      <c r="BA35">
        <f>IF('CW analysis1_27SIs'!AD35="y",1,IF('CW analysis1_27SIs'!AD35="n",0,""))</f>
        <v>0</v>
      </c>
      <c r="BB35">
        <f>IF('CW analysis1_27SIs'!AG35="y",1,IF('CW analysis1_27SIs'!AG35="n",0,""))</f>
        <v>0</v>
      </c>
      <c r="BC35">
        <f>IF('CW analysis1_27SIs'!AJ35="y",1,IF('CW analysis1_27SIs'!AJ35="n",0,""))</f>
        <v>0</v>
      </c>
      <c r="BD35" t="str">
        <f>'CW analysis1_27SIs'!AM35</f>
        <v>sub</v>
      </c>
      <c r="BE35">
        <f t="shared" si="22"/>
        <v>1</v>
      </c>
      <c r="BF35" t="str">
        <f>'CW analysis1_27SIs'!AP35</f>
        <v>m</v>
      </c>
      <c r="BG35">
        <f t="shared" si="23"/>
        <v>1</v>
      </c>
      <c r="BS35" s="184"/>
      <c r="BT35" t="s">
        <v>3531</v>
      </c>
      <c r="BU35" s="55">
        <v>0.44723402857142858</v>
      </c>
      <c r="BV35" s="68">
        <v>0.17066941999999999</v>
      </c>
      <c r="BW35" s="67" t="s">
        <v>3531</v>
      </c>
      <c r="BX35" s="55">
        <v>0.19998249090909093</v>
      </c>
      <c r="BY35" s="68">
        <v>0.61435201250000004</v>
      </c>
      <c r="BZ35" s="67" t="s">
        <v>3531</v>
      </c>
      <c r="CA35" s="55">
        <v>0.16318723333333332</v>
      </c>
      <c r="CB35" s="68">
        <v>0.47196154615384611</v>
      </c>
      <c r="CD35" s="184"/>
      <c r="CE35" t="s">
        <v>3531</v>
      </c>
      <c r="CF35" s="55">
        <v>0.15136867999999998</v>
      </c>
      <c r="CG35" s="68">
        <v>0.45412715000000003</v>
      </c>
      <c r="CH35" s="67" t="s">
        <v>3531</v>
      </c>
      <c r="CI35" s="55">
        <v>0.11753066666666667</v>
      </c>
      <c r="CJ35" s="68">
        <v>0.42262696875</v>
      </c>
      <c r="CK35" s="67" t="s">
        <v>3531</v>
      </c>
      <c r="CL35" s="55">
        <v>0.2106878181818182</v>
      </c>
      <c r="CM35" s="68">
        <v>0.59963218750000002</v>
      </c>
    </row>
    <row r="36" spans="1:91" x14ac:dyDescent="0.2">
      <c r="S36" s="55"/>
      <c r="T36" s="183" t="s">
        <v>3529</v>
      </c>
      <c r="U36" s="2" t="str">
        <f>U8</f>
        <v>2.4 Ease of Use</v>
      </c>
      <c r="V36" s="55"/>
      <c r="X36" s="2" t="str">
        <f>X8</f>
        <v>2.6 Visibility</v>
      </c>
      <c r="AA36" s="2" t="str">
        <f>AA8</f>
        <v>3.1 Adopter Type</v>
      </c>
      <c r="AD36" s="2" t="str">
        <f>AD8</f>
        <v>3.4 Protected Niche</v>
      </c>
      <c r="AG36" s="2" t="str">
        <f>AG8</f>
        <v>3.6 Market Formation through Policy</v>
      </c>
      <c r="AJ36" s="2" t="str">
        <f>AJ8</f>
        <v xml:space="preserve">4.3 Deviation from the Norm </v>
      </c>
      <c r="AM36" s="2" t="str">
        <f>AM8</f>
        <v>4.8 Substitution v Diffusion</v>
      </c>
      <c r="AP36" s="2" t="str">
        <f>AP8</f>
        <v>Innovation Type</v>
      </c>
      <c r="BS36" s="184"/>
      <c r="BT36" t="s">
        <v>3532</v>
      </c>
      <c r="BU36" s="55">
        <v>0.75679189578806694</v>
      </c>
      <c r="BV36" s="68">
        <v>9.8744120511680786E-2</v>
      </c>
      <c r="BW36" s="67" t="s">
        <v>3532</v>
      </c>
      <c r="BX36" s="55">
        <v>0.19409452598948698</v>
      </c>
      <c r="BY36" s="68">
        <v>0.75261327144927914</v>
      </c>
      <c r="BZ36" s="67" t="s">
        <v>3532</v>
      </c>
      <c r="CA36" s="55">
        <v>8.817599040198297E-2</v>
      </c>
      <c r="CB36" s="68">
        <v>0.75982585940450997</v>
      </c>
      <c r="CD36" s="184"/>
      <c r="CE36" t="s">
        <v>3532</v>
      </c>
      <c r="CF36" s="55">
        <v>8.0304598035426722E-2</v>
      </c>
      <c r="CG36" s="68">
        <v>0.7575856050414993</v>
      </c>
      <c r="CH36" s="67" t="s">
        <v>3532</v>
      </c>
      <c r="CI36" s="55">
        <v>6.1943822247488567E-2</v>
      </c>
      <c r="CJ36" s="68">
        <v>0.75296245649006088</v>
      </c>
      <c r="CK36" s="67" t="s">
        <v>3532</v>
      </c>
      <c r="CL36" s="55">
        <v>0.18997353508131729</v>
      </c>
      <c r="CM36" s="68">
        <v>0.75446561541396284</v>
      </c>
    </row>
    <row r="37" spans="1:91" x14ac:dyDescent="0.2">
      <c r="O37" s="2" t="s">
        <v>3514</v>
      </c>
      <c r="P37" s="2"/>
      <c r="S37" s="55"/>
      <c r="T37" s="184"/>
      <c r="V37" s="35" t="s">
        <v>3515</v>
      </c>
      <c r="W37" s="35" t="s">
        <v>3516</v>
      </c>
      <c r="X37" s="2"/>
      <c r="Y37" s="35" t="s">
        <v>3517</v>
      </c>
      <c r="Z37" s="35" t="s">
        <v>3518</v>
      </c>
      <c r="AA37" s="2"/>
      <c r="AB37" s="35" t="s">
        <v>3519</v>
      </c>
      <c r="AC37" s="35" t="s">
        <v>3520</v>
      </c>
      <c r="AD37" s="2"/>
      <c r="AE37" s="35" t="s">
        <v>3521</v>
      </c>
      <c r="AF37" s="35" t="s">
        <v>3522</v>
      </c>
      <c r="AG37" s="2"/>
      <c r="AH37" s="35" t="s">
        <v>3580</v>
      </c>
      <c r="AI37" s="35" t="s">
        <v>3581</v>
      </c>
      <c r="AJ37" s="2"/>
      <c r="AK37" s="35" t="s">
        <v>3525</v>
      </c>
      <c r="AL37" s="35" t="s">
        <v>3526</v>
      </c>
      <c r="AM37" s="2"/>
      <c r="AN37" s="35" t="s">
        <v>3565</v>
      </c>
      <c r="AO37" s="35" t="s">
        <v>3566</v>
      </c>
      <c r="AP37" s="2"/>
      <c r="AQ37" s="35" t="s">
        <v>3527</v>
      </c>
      <c r="AR37" s="35" t="s">
        <v>3528</v>
      </c>
      <c r="AS37" s="35"/>
      <c r="BS37" s="184"/>
      <c r="BT37" t="s">
        <v>3533</v>
      </c>
      <c r="BU37" s="55">
        <v>0.16076000000000001</v>
      </c>
      <c r="BV37" s="68">
        <v>0.15534999999999999</v>
      </c>
      <c r="BW37" s="67" t="s">
        <v>3533</v>
      </c>
      <c r="BX37" s="55">
        <v>0.13793</v>
      </c>
      <c r="BY37" s="68">
        <v>0.22863499999999998</v>
      </c>
      <c r="BZ37" s="67" t="s">
        <v>3533</v>
      </c>
      <c r="CA37" s="55">
        <v>0.18262</v>
      </c>
      <c r="CB37" s="68">
        <v>0.13793</v>
      </c>
      <c r="CD37" s="184"/>
      <c r="CE37" t="s">
        <v>3533</v>
      </c>
      <c r="CF37" s="55">
        <v>0.15534999999999999</v>
      </c>
      <c r="CG37" s="68">
        <v>0.16076000000000001</v>
      </c>
      <c r="CH37" s="67" t="s">
        <v>3533</v>
      </c>
      <c r="CI37" s="55">
        <v>4.5900999999999997E-2</v>
      </c>
      <c r="CJ37" s="68">
        <v>0.16947000000000001</v>
      </c>
      <c r="CK37" s="67" t="s">
        <v>3533</v>
      </c>
      <c r="CL37" s="55">
        <v>0.13227</v>
      </c>
      <c r="CM37" s="68">
        <v>0.18262</v>
      </c>
    </row>
    <row r="38" spans="1:91" ht="16" customHeight="1" x14ac:dyDescent="0.2">
      <c r="O38" t="s">
        <v>3530</v>
      </c>
      <c r="Q38">
        <f>COUNT(Q$9:Q$35)</f>
        <v>23</v>
      </c>
      <c r="R38">
        <f>COUNT(R$9:R$35)</f>
        <v>23</v>
      </c>
      <c r="T38" s="184"/>
      <c r="U38" t="s">
        <v>3530</v>
      </c>
      <c r="V38">
        <f>COUNTIF(V$9:V$35,"&gt;"&amp;ABS(0))</f>
        <v>16</v>
      </c>
      <c r="W38">
        <f>COUNTIF(W$9:W$35,"&gt;"&amp;ABS(0))</f>
        <v>6</v>
      </c>
      <c r="X38" t="s">
        <v>3530</v>
      </c>
      <c r="Y38">
        <f>COUNTIF(Y$9:Y$35,"&gt;"&amp;ABS(0))</f>
        <v>13</v>
      </c>
      <c r="Z38">
        <f>COUNTIF(Z$9:Z$35,"&gt;"&amp;ABS(0))</f>
        <v>9</v>
      </c>
      <c r="AA38" t="s">
        <v>3530</v>
      </c>
      <c r="AB38">
        <f>COUNTIF(AB$9:AB$35,"&gt;"&amp;ABS(0))</f>
        <v>14</v>
      </c>
      <c r="AC38">
        <f>COUNTIF(AC$9:AC$35,"&gt;"&amp;ABS(0))</f>
        <v>8</v>
      </c>
      <c r="AD38" t="s">
        <v>3530</v>
      </c>
      <c r="AE38">
        <f>COUNTIF(AE$9:AE$35,"&gt;"&amp;ABS(0))</f>
        <v>7</v>
      </c>
      <c r="AF38">
        <f>COUNTIF(AF$9:AF$35,"&gt;"&amp;ABS(0))</f>
        <v>15</v>
      </c>
      <c r="AG38" t="s">
        <v>3530</v>
      </c>
      <c r="AH38">
        <f>COUNTIF(AH$9:AH$35,"&gt;"&amp;ABS(0))</f>
        <v>3</v>
      </c>
      <c r="AI38">
        <f>COUNTIF(AI$9:AI$35,"&gt;"&amp;ABS(0))</f>
        <v>19</v>
      </c>
      <c r="AJ38" t="s">
        <v>3530</v>
      </c>
      <c r="AK38">
        <f>COUNTIF(AK$9:AK$35,"&gt;"&amp;ABS(0))</f>
        <v>8</v>
      </c>
      <c r="AL38">
        <f>COUNTIF(AL$9:AL$35,"&gt;"&amp;ABS(0))</f>
        <v>14</v>
      </c>
      <c r="AM38" t="s">
        <v>3530</v>
      </c>
      <c r="AN38">
        <f>COUNTIF(AN$9:AN$35,"&gt;"&amp;ABS(0))</f>
        <v>13</v>
      </c>
      <c r="AO38">
        <f>COUNTIF(AO$9:AO$35,"&gt;"&amp;ABS(0))</f>
        <v>9</v>
      </c>
      <c r="AP38" t="s">
        <v>3530</v>
      </c>
      <c r="AQ38">
        <f>COUNTIF(AQ$9:AQ$35,"&gt;"&amp;ABS(0))</f>
        <v>8</v>
      </c>
      <c r="AR38">
        <f>COUNTIF(AR$9:AR$35,"&gt;"&amp;ABS(0))</f>
        <v>14</v>
      </c>
      <c r="BS38" s="184"/>
      <c r="BT38" s="41" t="s">
        <v>3534</v>
      </c>
      <c r="BU38" s="70">
        <v>0.30664710228356024</v>
      </c>
      <c r="BV38" s="71" t="s">
        <v>3535</v>
      </c>
      <c r="BW38" s="69" t="s">
        <v>3534</v>
      </c>
      <c r="BX38" s="70">
        <v>0.37508370446540346</v>
      </c>
      <c r="BY38" s="71" t="s">
        <v>3535</v>
      </c>
      <c r="BZ38" s="69" t="s">
        <v>3534</v>
      </c>
      <c r="CA38" s="70">
        <v>0.28095214254602013</v>
      </c>
      <c r="CB38" s="71" t="s">
        <v>3535</v>
      </c>
      <c r="CD38" s="184"/>
      <c r="CE38" s="41" t="s">
        <v>3534</v>
      </c>
      <c r="CF38" s="70">
        <v>0.2574617574888361</v>
      </c>
      <c r="CG38" s="71" t="s">
        <v>3535</v>
      </c>
      <c r="CH38" s="69" t="s">
        <v>3534</v>
      </c>
      <c r="CI38" s="70">
        <v>0.21627466871686279</v>
      </c>
      <c r="CJ38" s="71" t="s">
        <v>3535</v>
      </c>
      <c r="CK38" s="69" t="s">
        <v>3534</v>
      </c>
      <c r="CL38" s="70">
        <v>0.406294951503407</v>
      </c>
      <c r="CM38" s="71" t="s">
        <v>3535</v>
      </c>
    </row>
    <row r="39" spans="1:91" x14ac:dyDescent="0.2">
      <c r="O39" t="s">
        <v>3531</v>
      </c>
      <c r="Q39" s="55">
        <f>AVERAGE(Q$9:Q$35)</f>
        <v>0.28027443478260866</v>
      </c>
      <c r="R39" s="55">
        <f>AVERAGE(R$9:R$35)</f>
        <v>27.128480695913048</v>
      </c>
      <c r="T39" s="184"/>
      <c r="U39" t="s">
        <v>3531</v>
      </c>
      <c r="V39" s="55">
        <f>AVERAGE(V$9:V$35)</f>
        <v>0.28723068749999997</v>
      </c>
      <c r="W39" s="55">
        <f>AVERAGE(W$9:W$35)</f>
        <v>0.26437442857142857</v>
      </c>
      <c r="X39" t="s">
        <v>3531</v>
      </c>
      <c r="Y39" s="55">
        <f>AVERAGE(Y$9:Y$35)</f>
        <v>0.22747376923076917</v>
      </c>
      <c r="Z39" s="55">
        <f>AVERAGE(Z$9:Z$35)</f>
        <v>0.34891529999999998</v>
      </c>
      <c r="AA39" t="s">
        <v>3531</v>
      </c>
      <c r="AB39" s="55">
        <f>AVERAGE(AB$9:AB$35)</f>
        <v>0.19412542857142862</v>
      </c>
      <c r="AC39" s="55">
        <f>AVERAGE(AC$9:AC$35)</f>
        <v>0.41428399999999999</v>
      </c>
      <c r="AD39" t="s">
        <v>3531</v>
      </c>
      <c r="AE39" s="55">
        <f>AVERAGE(AE$9:AE$35)</f>
        <v>0.15824342857142853</v>
      </c>
      <c r="AF39" s="55">
        <f>AVERAGE(AF$9:AF$35)</f>
        <v>0.33366299999999999</v>
      </c>
      <c r="AG39" t="s">
        <v>3531</v>
      </c>
      <c r="AH39" s="55">
        <f>AVERAGE(AH$9:AH$35)</f>
        <v>0.12374966666666666</v>
      </c>
      <c r="AI39" s="55">
        <f>AVERAGE(AI$9:AI$35)</f>
        <v>0.30375315000000003</v>
      </c>
      <c r="AJ39" t="s">
        <v>3531</v>
      </c>
      <c r="AK39" s="55">
        <f>AVERAGE(AK$9:AK$35)</f>
        <v>0.16662637499999999</v>
      </c>
      <c r="AL39" s="55">
        <f>AVERAGE(AL$9:AL$35)</f>
        <v>0.3408867333333333</v>
      </c>
      <c r="AM39" t="s">
        <v>3531</v>
      </c>
      <c r="AN39" s="55">
        <f>AVERAGE(AN$9:AN$35)</f>
        <v>0.32049557142857138</v>
      </c>
      <c r="AO39" s="55">
        <f>AVERAGE(AO$9:AO$35)</f>
        <v>0.21770822222222219</v>
      </c>
      <c r="AP39" t="s">
        <v>3531</v>
      </c>
      <c r="AQ39" s="55">
        <f>AVERAGE(AQ$9:AQ$35)</f>
        <v>0.45980433333333326</v>
      </c>
      <c r="AR39" s="55">
        <f>AVERAGE(AR$9:AR$35)</f>
        <v>0.16486235714285716</v>
      </c>
      <c r="AS39" s="55"/>
      <c r="BS39" s="184"/>
      <c r="BT39" t="s">
        <v>3538</v>
      </c>
      <c r="BV39" s="66"/>
      <c r="BW39" s="67" t="s">
        <v>3539</v>
      </c>
      <c r="BY39" s="66"/>
      <c r="BZ39" s="67" t="s">
        <v>3540</v>
      </c>
      <c r="CB39" s="66"/>
      <c r="CD39" s="184"/>
      <c r="CE39" t="s">
        <v>3536</v>
      </c>
      <c r="CG39" s="66"/>
      <c r="CH39" s="67" t="s">
        <v>3536</v>
      </c>
      <c r="CJ39" s="66"/>
      <c r="CK39" s="67" t="s">
        <v>3536</v>
      </c>
      <c r="CM39" s="66"/>
    </row>
    <row r="40" spans="1:91" x14ac:dyDescent="0.2">
      <c r="O40" t="s">
        <v>3532</v>
      </c>
      <c r="Q40" s="55">
        <f>STDEVA(Q$9:Q$35)</f>
        <v>0.3823355639017415</v>
      </c>
      <c r="R40" s="55">
        <f>STDEVA(R$9:R$35)</f>
        <v>120.03722788182883</v>
      </c>
      <c r="T40" s="184"/>
      <c r="U40" t="s">
        <v>3532</v>
      </c>
      <c r="V40" s="55">
        <f>STDEVA(V$9:V$35)</f>
        <v>0.38606680381602082</v>
      </c>
      <c r="W40" s="55">
        <f>STDEVA(W$9:W$35)</f>
        <v>0.14616203421107957</v>
      </c>
      <c r="X40" t="s">
        <v>3532</v>
      </c>
      <c r="Y40" s="55">
        <f>STDEVA(Y$9:Y$35)</f>
        <v>0.20206963244677265</v>
      </c>
      <c r="Z40" s="55">
        <f>STDEVA(Z$9:Z$35)</f>
        <v>0.36707533564948147</v>
      </c>
      <c r="AA40" t="s">
        <v>3532</v>
      </c>
      <c r="AB40" s="55">
        <f>STDEVA(AB$9:AB$35)</f>
        <v>0.18140214657222609</v>
      </c>
      <c r="AC40" s="55">
        <f>STDEVA(AC$9:AC$35)</f>
        <v>0.3770193107950634</v>
      </c>
      <c r="AD40" t="s">
        <v>3532</v>
      </c>
      <c r="AE40" s="55">
        <f>STDEVA(AE$9:AE$35)</f>
        <v>0.10590771692262814</v>
      </c>
      <c r="AF40" s="55">
        <f>STDEVA(AF$9:AF$35)</f>
        <v>0.3896304593629844</v>
      </c>
      <c r="AG40" t="s">
        <v>3532</v>
      </c>
      <c r="AH40" s="55">
        <f>STDEVA(AH$9:AH$35)</f>
        <v>5.7662734891036516E-2</v>
      </c>
      <c r="AI40" s="55">
        <f>STDEVA(AI$9:AI$35)</f>
        <v>0.38636902376474624</v>
      </c>
      <c r="AJ40" t="s">
        <v>3532</v>
      </c>
      <c r="AK40" s="55">
        <f>STDEVA(AK$9:AK$35)</f>
        <v>0.11054481323264799</v>
      </c>
      <c r="AL40" s="55">
        <f>STDEVA(AL$9:AL$35)</f>
        <v>0.39163679281960789</v>
      </c>
      <c r="AM40" t="s">
        <v>3532</v>
      </c>
      <c r="AN40" s="55">
        <f>STDEVA(AN$9:AN$35)</f>
        <v>0.38761515637830712</v>
      </c>
      <c r="AO40" s="55">
        <f>STDEVA(AO$9:AO$35)</f>
        <v>0.1448524696006408</v>
      </c>
      <c r="AP40" t="s">
        <v>3532</v>
      </c>
      <c r="AQ40" s="55">
        <f>STDEVA(AQ$9:AQ$35)</f>
        <v>0.39670298126144443</v>
      </c>
      <c r="AR40" s="55">
        <f>STDEVA(AR$9:AR$35)</f>
        <v>0.12656647815006367</v>
      </c>
      <c r="AS40" s="55"/>
      <c r="BS40" s="184"/>
      <c r="BT40" t="s">
        <v>3541</v>
      </c>
      <c r="BV40" s="66"/>
      <c r="BW40" s="67" t="s">
        <v>3542</v>
      </c>
      <c r="BY40" s="66"/>
      <c r="BZ40" s="67" t="s">
        <v>3546</v>
      </c>
      <c r="CB40" s="66"/>
      <c r="CD40" s="184"/>
      <c r="CE40" t="s">
        <v>3544</v>
      </c>
      <c r="CG40" s="66"/>
      <c r="CH40" s="67" t="s">
        <v>3545</v>
      </c>
      <c r="CJ40" s="66"/>
      <c r="CK40" s="67" t="s">
        <v>3543</v>
      </c>
      <c r="CM40" s="66"/>
    </row>
    <row r="41" spans="1:91" x14ac:dyDescent="0.2">
      <c r="O41" t="s">
        <v>3533</v>
      </c>
      <c r="Q41" s="55">
        <f>MEDIAN(Q$9:Q$35)</f>
        <v>0.19153999999999999</v>
      </c>
      <c r="R41" s="55">
        <f>MEDIAN(R$9:R$35)</f>
        <v>2.7139999999999998E-3</v>
      </c>
      <c r="T41" s="184"/>
      <c r="U41" t="s">
        <v>3533</v>
      </c>
      <c r="V41" s="55">
        <f>MEDIAN(V$9:V$35)</f>
        <v>0.13509499999999999</v>
      </c>
      <c r="W41" s="55">
        <f>MEDIAN(W$9:W$35)</f>
        <v>0.30679000000000001</v>
      </c>
      <c r="X41" t="s">
        <v>3533</v>
      </c>
      <c r="Y41" s="55">
        <f>MEDIAN(Y$9:Y$35)</f>
        <v>0.13791999999999999</v>
      </c>
      <c r="Z41" s="55">
        <f>MEDIAN(Z$9:Z$35)</f>
        <v>0.22863499999999998</v>
      </c>
      <c r="AA41" t="s">
        <v>3533</v>
      </c>
      <c r="AB41" s="55">
        <f>MEDIAN(AB$9:AB$35)</f>
        <v>0.13209500000000002</v>
      </c>
      <c r="AC41" s="55">
        <f>MEDIAN(AC$9:AC$35)</f>
        <v>0.25973000000000002</v>
      </c>
      <c r="AD41" t="s">
        <v>3533</v>
      </c>
      <c r="AE41" s="55">
        <f>MEDIAN(AE$9:AE$35)</f>
        <v>7.0443000000000006E-2</v>
      </c>
      <c r="AF41" s="55">
        <f>MEDIAN(AF$9:AF$35)</f>
        <v>0.20071499999999998</v>
      </c>
      <c r="AG41" t="s">
        <v>3533</v>
      </c>
      <c r="AH41" s="55">
        <f>MEDIAN(AH$9:AH$35)</f>
        <v>6.1392000000000002E-2</v>
      </c>
      <c r="AI41" s="55">
        <f>MEDIAN(AI$9:AI$35)</f>
        <v>0.20071499999999998</v>
      </c>
      <c r="AJ41" t="s">
        <v>3533</v>
      </c>
      <c r="AK41" s="55">
        <f>MEDIAN(AK$9:AK$35)</f>
        <v>0.14787500000000001</v>
      </c>
      <c r="AL41" s="55">
        <f>MEDIAN(AL$9:AL$35)</f>
        <v>0.19153999999999999</v>
      </c>
      <c r="AM41" t="s">
        <v>3533</v>
      </c>
      <c r="AN41" s="55">
        <f>MEDIAN(AN$9:AN$35)</f>
        <v>0.16472999999999999</v>
      </c>
      <c r="AO41" s="55">
        <f>MEDIAN(AO$9:AO$35)</f>
        <v>0.26440000000000002</v>
      </c>
      <c r="AP41" t="s">
        <v>3533</v>
      </c>
      <c r="AQ41" s="55">
        <f>MEDIAN(AQ$9:AQ$35)</f>
        <v>0.26440000000000002</v>
      </c>
      <c r="AR41" s="55">
        <f>MEDIAN(AR$9:AR$35)</f>
        <v>0.16472999999999999</v>
      </c>
      <c r="AS41" s="55"/>
      <c r="BS41" s="184"/>
      <c r="BT41" s="72" t="s">
        <v>3547</v>
      </c>
      <c r="BV41" s="66"/>
      <c r="BW41" s="73" t="s">
        <v>3547</v>
      </c>
      <c r="BY41" s="66"/>
      <c r="BZ41" s="73" t="s">
        <v>3547</v>
      </c>
      <c r="CB41" s="66"/>
      <c r="CD41" s="184"/>
      <c r="CE41" s="72" t="s">
        <v>3547</v>
      </c>
      <c r="CG41" s="66"/>
      <c r="CH41" s="73" t="s">
        <v>3547</v>
      </c>
      <c r="CJ41" s="66"/>
      <c r="CK41" s="73" t="s">
        <v>3547</v>
      </c>
      <c r="CM41" s="66"/>
    </row>
    <row r="42" spans="1:91" ht="17" thickBot="1" x14ac:dyDescent="0.25">
      <c r="T42" s="184"/>
      <c r="U42" s="41" t="s">
        <v>3577</v>
      </c>
      <c r="V42" s="70">
        <f>_xlfn.T.TEST(V9:V35,W9:W35,2,3)</f>
        <v>0.86817594272901599</v>
      </c>
      <c r="W42" s="71" t="str">
        <f>IF(V42&lt;0.1,"p&lt;.1","ns")</f>
        <v>ns</v>
      </c>
      <c r="X42" s="69" t="s">
        <v>3577</v>
      </c>
      <c r="Y42" s="70">
        <f>_xlfn.T.TEST(Y9:Y35,Z9:Z35,2,3)</f>
        <v>0.52865626494157225</v>
      </c>
      <c r="Z42" s="71" t="str">
        <f>IF(Y42&lt;0.1,"p&lt;.1","ns")</f>
        <v>ns</v>
      </c>
      <c r="AA42" s="69" t="s">
        <v>3577</v>
      </c>
      <c r="AB42" s="70">
        <f>_xlfn.T.TEST(AB9:AB35,AC9:AC35,2,3)</f>
        <v>0.30013130066002519</v>
      </c>
      <c r="AC42" s="71" t="str">
        <f>IF(AB42&lt;0.1,"p&lt;.1","ns")</f>
        <v>ns</v>
      </c>
      <c r="AD42" s="69" t="s">
        <v>3534</v>
      </c>
      <c r="AE42" s="70">
        <f>_xlfn.T.TEST(AE9:AE35,AF9:AF35,2,3)</f>
        <v>0.19654651074455129</v>
      </c>
      <c r="AF42" s="71" t="str">
        <f>IF(AE42&lt;0.1,"p&lt;.1","ns")</f>
        <v>ns</v>
      </c>
      <c r="AG42" s="69" t="s">
        <v>3534</v>
      </c>
      <c r="AH42" s="70">
        <f>_xlfn.T.TEST(AH9:AH35,AI9:AI35,2,3)</f>
        <v>0.19817407701242962</v>
      </c>
      <c r="AI42" s="71" t="str">
        <f>IF(AH42&lt;0.1,"p&lt;.1","ns")</f>
        <v>ns</v>
      </c>
      <c r="AJ42" s="69" t="s">
        <v>3534</v>
      </c>
      <c r="AK42" s="70">
        <f>_xlfn.T.TEST(AK9:AK35,AL9:AL35,2,3)</f>
        <v>0.21219720673072581</v>
      </c>
      <c r="AL42" s="71" t="str">
        <f>IF(AK42&lt;0.1,"p&lt;.1","ns")</f>
        <v>ns</v>
      </c>
      <c r="AM42" s="69" t="s">
        <v>3534</v>
      </c>
      <c r="AN42" s="70">
        <f>_xlfn.T.TEST(AN9:AN35,AO9:AO35,2,3)</f>
        <v>0.49029316083070573</v>
      </c>
      <c r="AO42" s="71" t="str">
        <f>IF(AN42&lt;0.1,"p&lt;.1","ns")</f>
        <v>ns</v>
      </c>
      <c r="AP42" s="69" t="s">
        <v>3534</v>
      </c>
      <c r="AQ42" s="70">
        <f>_xlfn.T.TEST(AQ9:AQ35,AR9:AR35,2,3)</f>
        <v>0.17860976318108618</v>
      </c>
      <c r="AR42" s="71" t="str">
        <f>IF(AQ42&lt;0.1,"p&lt;.1","ns")</f>
        <v>ns</v>
      </c>
      <c r="BS42" s="185"/>
      <c r="BT42" s="72" t="s">
        <v>3551</v>
      </c>
      <c r="BV42" s="66"/>
      <c r="BW42" s="73" t="s">
        <v>3552</v>
      </c>
      <c r="BY42" s="66"/>
      <c r="BZ42" s="73" t="s">
        <v>3552</v>
      </c>
      <c r="CB42" s="66"/>
      <c r="CD42" s="185"/>
      <c r="CE42" s="72" t="s">
        <v>3552</v>
      </c>
      <c r="CG42" s="66"/>
      <c r="CH42" s="73" t="s">
        <v>3552</v>
      </c>
      <c r="CJ42" s="66"/>
      <c r="CK42" s="73" t="s">
        <v>3552</v>
      </c>
      <c r="CM42" s="66"/>
    </row>
    <row r="43" spans="1:91" ht="17" thickBot="1" x14ac:dyDescent="0.25">
      <c r="T43" s="184"/>
      <c r="U43" s="86" t="s">
        <v>3578</v>
      </c>
      <c r="V43" s="160"/>
      <c r="W43" s="161"/>
      <c r="X43" s="85" t="s">
        <v>3578</v>
      </c>
      <c r="Y43" s="86">
        <v>0.97199999999999998</v>
      </c>
      <c r="Z43" s="87" t="str">
        <f>IF(Y43&lt;0.1,"p&lt;.1","ns")</f>
        <v>ns</v>
      </c>
      <c r="AA43" s="85" t="s">
        <v>3578</v>
      </c>
      <c r="AB43" s="86">
        <v>0.41399999999999998</v>
      </c>
      <c r="AC43" s="87" t="str">
        <f>IF(AB43&lt;0.1,"p&lt;.1","ns")</f>
        <v>ns</v>
      </c>
      <c r="AD43" s="85" t="s">
        <v>3578</v>
      </c>
      <c r="AE43" s="86">
        <v>0.26700000000000002</v>
      </c>
      <c r="AF43" s="87" t="str">
        <f>IF(AE43&lt;0.1,"p&lt;.1","ns")</f>
        <v>ns</v>
      </c>
      <c r="AG43" s="85" t="s">
        <v>3578</v>
      </c>
      <c r="AH43" s="86">
        <v>0.41199999999999998</v>
      </c>
      <c r="AI43" s="87" t="str">
        <f>IF(AH43&lt;0.1,"p&lt;.1","ns")</f>
        <v>ns</v>
      </c>
      <c r="AJ43" s="85" t="s">
        <v>3578</v>
      </c>
      <c r="AK43" s="86">
        <v>0.47</v>
      </c>
      <c r="AL43" s="87" t="str">
        <f>IF(AK43&lt;0.1,"p&lt;.1","ns")</f>
        <v>ns</v>
      </c>
      <c r="AM43" s="85" t="s">
        <v>3578</v>
      </c>
      <c r="AN43" s="86">
        <v>0.86199999999999999</v>
      </c>
      <c r="AO43" s="87" t="str">
        <f>IF(AN43&lt;0.1,"p&lt;.1","ns")</f>
        <v>ns</v>
      </c>
      <c r="AP43" s="85" t="s">
        <v>3578</v>
      </c>
      <c r="AQ43" s="86">
        <v>0.161</v>
      </c>
      <c r="AR43" s="87" t="str">
        <f>IF(AQ43&lt;0.1,"p&lt;.1","ns")</f>
        <v>ns</v>
      </c>
      <c r="BS43" s="65"/>
      <c r="BT43" t="s">
        <v>3533</v>
      </c>
      <c r="BU43" s="55">
        <v>4.6062000000000004E-3</v>
      </c>
      <c r="BV43" s="68">
        <v>6.0314949999999996E-3</v>
      </c>
      <c r="BW43" s="67" t="s">
        <v>3533</v>
      </c>
      <c r="BX43" s="55">
        <v>3.1342499999999999E-3</v>
      </c>
      <c r="BY43" s="68">
        <v>6.6824499999999995E-3</v>
      </c>
      <c r="BZ43" s="67" t="s">
        <v>3533</v>
      </c>
      <c r="CA43" s="55">
        <v>2.1239000000000002E-3</v>
      </c>
      <c r="CB43" s="68">
        <v>6.6824499999999995E-3</v>
      </c>
      <c r="CD43" s="65"/>
      <c r="CE43" t="s">
        <v>3533</v>
      </c>
      <c r="CF43" s="55">
        <v>1.5878000000000001E-3</v>
      </c>
      <c r="CG43" s="68">
        <v>6.2769999999999996E-3</v>
      </c>
      <c r="CH43" s="67" t="s">
        <v>3533</v>
      </c>
      <c r="CI43" s="55">
        <v>1.1067E-2</v>
      </c>
      <c r="CJ43" s="68">
        <v>3.5544999999999999E-3</v>
      </c>
      <c r="CK43" s="67" t="s">
        <v>3533</v>
      </c>
      <c r="CL43" s="55">
        <v>6.2769999999999996E-3</v>
      </c>
      <c r="CM43" s="68">
        <v>2.66E-3</v>
      </c>
    </row>
    <row r="44" spans="1:91" ht="16" customHeight="1" x14ac:dyDescent="0.2">
      <c r="T44" s="184"/>
      <c r="U44" t="s">
        <v>3536</v>
      </c>
      <c r="X44" t="s">
        <v>3536</v>
      </c>
      <c r="AA44" t="s">
        <v>3536</v>
      </c>
      <c r="AD44" t="s">
        <v>3536</v>
      </c>
      <c r="AG44" t="s">
        <v>3536</v>
      </c>
      <c r="AJ44" t="s">
        <v>3537</v>
      </c>
      <c r="AM44" t="s">
        <v>3536</v>
      </c>
      <c r="AP44" t="s">
        <v>3536</v>
      </c>
      <c r="BS44" s="186" t="s">
        <v>3556</v>
      </c>
      <c r="BT44" s="61"/>
      <c r="BU44" s="62" t="s">
        <v>3515</v>
      </c>
      <c r="BV44" s="63" t="s">
        <v>3516</v>
      </c>
      <c r="BW44" s="64"/>
      <c r="BX44" s="62" t="s">
        <v>3517</v>
      </c>
      <c r="BY44" s="63" t="s">
        <v>3518</v>
      </c>
      <c r="BZ44" s="64"/>
      <c r="CA44" s="62" t="s">
        <v>3525</v>
      </c>
      <c r="CB44" s="63" t="s">
        <v>3526</v>
      </c>
      <c r="CD44" s="186" t="s">
        <v>3556</v>
      </c>
      <c r="CE44" s="61"/>
      <c r="CF44" s="62" t="s">
        <v>3521</v>
      </c>
      <c r="CG44" s="63" t="s">
        <v>3522</v>
      </c>
      <c r="CH44" s="64"/>
      <c r="CI44" s="62" t="s">
        <v>3523</v>
      </c>
      <c r="CJ44" s="63" t="s">
        <v>3524</v>
      </c>
      <c r="CK44" s="64"/>
      <c r="CL44" s="62" t="s">
        <v>3519</v>
      </c>
      <c r="CM44" s="63" t="s">
        <v>3520</v>
      </c>
    </row>
    <row r="45" spans="1:91" x14ac:dyDescent="0.2">
      <c r="T45" s="184"/>
      <c r="U45" t="s">
        <v>3541</v>
      </c>
      <c r="X45" t="s">
        <v>3542</v>
      </c>
      <c r="AA45" t="s">
        <v>3543</v>
      </c>
      <c r="AD45" t="s">
        <v>3544</v>
      </c>
      <c r="AG45" t="s">
        <v>3582</v>
      </c>
      <c r="AJ45" t="s">
        <v>3546</v>
      </c>
      <c r="AM45" t="s">
        <v>3567</v>
      </c>
      <c r="AP45" t="s">
        <v>3568</v>
      </c>
      <c r="BS45" s="187"/>
      <c r="BT45" t="s">
        <v>3530</v>
      </c>
      <c r="BU45">
        <v>14</v>
      </c>
      <c r="BV45" s="66">
        <v>6</v>
      </c>
      <c r="BW45" s="67" t="s">
        <v>3530</v>
      </c>
      <c r="BX45">
        <v>10</v>
      </c>
      <c r="BY45" s="66">
        <v>10</v>
      </c>
      <c r="BZ45" s="67" t="s">
        <v>3530</v>
      </c>
      <c r="CA45">
        <v>6</v>
      </c>
      <c r="CB45" s="66">
        <v>14</v>
      </c>
      <c r="CD45" s="187"/>
      <c r="CE45" t="s">
        <v>3530</v>
      </c>
      <c r="CF45">
        <v>5</v>
      </c>
      <c r="CG45" s="66">
        <v>15</v>
      </c>
      <c r="CH45" s="67" t="s">
        <v>3530</v>
      </c>
      <c r="CI45">
        <v>3</v>
      </c>
      <c r="CJ45" s="66">
        <v>17</v>
      </c>
      <c r="CK45" s="67" t="s">
        <v>3530</v>
      </c>
      <c r="CL45">
        <v>13</v>
      </c>
      <c r="CM45" s="66">
        <v>7</v>
      </c>
    </row>
    <row r="46" spans="1:91" x14ac:dyDescent="0.2">
      <c r="T46" s="184"/>
      <c r="U46" s="72" t="s">
        <v>3547</v>
      </c>
      <c r="X46" s="72" t="s">
        <v>3547</v>
      </c>
      <c r="AA46" s="72" t="s">
        <v>3547</v>
      </c>
      <c r="AD46" s="72" t="s">
        <v>3547</v>
      </c>
      <c r="AG46" s="72" t="s">
        <v>3547</v>
      </c>
      <c r="AJ46" s="72" t="s">
        <v>3547</v>
      </c>
      <c r="AM46" s="72" t="s">
        <v>3547</v>
      </c>
      <c r="AP46" s="72" t="s">
        <v>3547</v>
      </c>
      <c r="BS46" s="187"/>
      <c r="BT46" t="s">
        <v>3531</v>
      </c>
      <c r="BU46" s="55">
        <v>9.1905000000000008E-3</v>
      </c>
      <c r="BV46" s="68">
        <v>1.3324867666666665E-2</v>
      </c>
      <c r="BW46" s="67" t="s">
        <v>3531</v>
      </c>
      <c r="BX46" s="55">
        <v>1.2623306000000001E-2</v>
      </c>
      <c r="BY46" s="68">
        <v>8.2383146000000011E-3</v>
      </c>
      <c r="BZ46" s="67" t="s">
        <v>3531</v>
      </c>
      <c r="CA46" s="55">
        <v>2.726569333333333E-3</v>
      </c>
      <c r="CB46" s="68">
        <v>1.3732627857142857E-2</v>
      </c>
      <c r="CD46" s="187"/>
      <c r="CE46" t="s">
        <v>3531</v>
      </c>
      <c r="CF46" s="55">
        <v>2.9079831999999999E-3</v>
      </c>
      <c r="CG46" s="68">
        <v>1.2938419333333335E-2</v>
      </c>
      <c r="CH46" s="67" t="s">
        <v>3531</v>
      </c>
      <c r="CI46" s="55">
        <v>9.4387666666666675E-3</v>
      </c>
      <c r="CJ46" s="68">
        <v>1.0605876823529413E-2</v>
      </c>
      <c r="CK46" s="67" t="s">
        <v>3531</v>
      </c>
      <c r="CL46" s="55">
        <v>1.0736553846153848E-2</v>
      </c>
      <c r="CM46" s="68">
        <v>9.8630008571428569E-3</v>
      </c>
    </row>
    <row r="47" spans="1:91" x14ac:dyDescent="0.2">
      <c r="T47" s="184"/>
      <c r="U47" s="88" t="s">
        <v>3579</v>
      </c>
      <c r="X47" s="88" t="s">
        <v>3579</v>
      </c>
      <c r="AA47" s="88" t="s">
        <v>3579</v>
      </c>
      <c r="AD47" s="88" t="s">
        <v>3579</v>
      </c>
      <c r="AG47" s="88" t="s">
        <v>3579</v>
      </c>
      <c r="AJ47" s="88" t="s">
        <v>3579</v>
      </c>
      <c r="AM47" s="88" t="s">
        <v>3579</v>
      </c>
      <c r="AP47" s="88" t="s">
        <v>3579</v>
      </c>
      <c r="BS47" s="187"/>
      <c r="BT47" t="s">
        <v>3532</v>
      </c>
      <c r="BU47" s="55">
        <v>1.026404997555024E-2</v>
      </c>
      <c r="BV47" s="68">
        <v>1.134663718907541E-2</v>
      </c>
      <c r="BW47" s="67" t="s">
        <v>3532</v>
      </c>
      <c r="BX47" s="55">
        <v>1.3918009660166519E-2</v>
      </c>
      <c r="BY47" s="68">
        <v>6.3899272148674876E-3</v>
      </c>
      <c r="BZ47" s="67" t="s">
        <v>3532</v>
      </c>
      <c r="CA47" s="55">
        <v>2.0308200735456483E-3</v>
      </c>
      <c r="CB47" s="68">
        <v>1.4203694493396271E-2</v>
      </c>
      <c r="CD47" s="187"/>
      <c r="CE47" t="s">
        <v>3532</v>
      </c>
      <c r="CF47" s="55">
        <v>2.0379417409104711E-3</v>
      </c>
      <c r="CG47" s="68">
        <v>1.415760836161971E-2</v>
      </c>
      <c r="CH47" s="67" t="s">
        <v>3532</v>
      </c>
      <c r="CI47" s="55">
        <v>3.7812034509021888E-3</v>
      </c>
      <c r="CJ47" s="68">
        <v>1.41180580408105E-2</v>
      </c>
      <c r="CK47" s="67" t="s">
        <v>3532</v>
      </c>
      <c r="CL47" s="55">
        <v>1.0566070288311989E-2</v>
      </c>
      <c r="CM47" s="68">
        <v>1.0949166935720574E-2</v>
      </c>
    </row>
    <row r="48" spans="1:91" ht="17" thickBot="1" x14ac:dyDescent="0.25">
      <c r="T48" s="185"/>
      <c r="U48" s="72" t="s">
        <v>3552</v>
      </c>
      <c r="X48" s="72" t="s">
        <v>3552</v>
      </c>
      <c r="Y48" s="48"/>
      <c r="AA48" s="72" t="s">
        <v>3552</v>
      </c>
      <c r="AB48" s="48"/>
      <c r="AD48" s="72" t="s">
        <v>3552</v>
      </c>
      <c r="AE48" s="48"/>
      <c r="AG48" s="72" t="s">
        <v>3552</v>
      </c>
      <c r="AH48" s="48"/>
      <c r="AJ48" s="72" t="s">
        <v>3551</v>
      </c>
      <c r="AK48" s="48"/>
      <c r="AM48" s="72" t="s">
        <v>3552</v>
      </c>
      <c r="AN48" s="48"/>
      <c r="AP48" s="72" t="s">
        <v>3551</v>
      </c>
      <c r="BS48" s="187"/>
      <c r="BT48" t="s">
        <v>3533</v>
      </c>
      <c r="BU48" s="55">
        <v>4.6062000000000004E-3</v>
      </c>
      <c r="BV48" s="68">
        <v>6.0314949999999996E-3</v>
      </c>
      <c r="BW48" s="67" t="s">
        <v>3533</v>
      </c>
      <c r="BX48" s="55">
        <v>3.1342499999999999E-3</v>
      </c>
      <c r="BY48" s="68">
        <v>6.6824499999999995E-3</v>
      </c>
      <c r="BZ48" s="67" t="s">
        <v>3533</v>
      </c>
      <c r="CA48" s="55">
        <v>2.1239000000000002E-3</v>
      </c>
      <c r="CB48" s="68">
        <v>6.6824499999999995E-3</v>
      </c>
      <c r="CD48" s="187"/>
      <c r="CE48" t="s">
        <v>3533</v>
      </c>
      <c r="CF48" s="55">
        <v>1.5878000000000001E-3</v>
      </c>
      <c r="CG48" s="68">
        <v>6.2769999999999996E-3</v>
      </c>
      <c r="CH48" s="67" t="s">
        <v>3533</v>
      </c>
      <c r="CI48" s="55">
        <v>1.1067E-2</v>
      </c>
      <c r="CJ48" s="68">
        <v>3.5544999999999999E-3</v>
      </c>
      <c r="CK48" s="67" t="s">
        <v>3533</v>
      </c>
      <c r="CL48" s="55">
        <v>6.2769999999999996E-3</v>
      </c>
      <c r="CM48" s="68">
        <v>2.66E-3</v>
      </c>
    </row>
    <row r="49" spans="21:91" x14ac:dyDescent="0.2">
      <c r="Y49" s="55"/>
      <c r="Z49" s="55"/>
      <c r="AV49" s="74"/>
      <c r="AX49" s="55"/>
      <c r="AY49" s="55"/>
      <c r="BS49" s="187"/>
      <c r="BT49" s="41" t="s">
        <v>3534</v>
      </c>
      <c r="BU49" s="70">
        <v>0.65559791391964983</v>
      </c>
      <c r="BV49" s="71" t="s">
        <v>3535</v>
      </c>
      <c r="BW49" s="69" t="s">
        <v>3534</v>
      </c>
      <c r="BX49" s="70">
        <v>0.51696831426712453</v>
      </c>
      <c r="BY49" s="71" t="s">
        <v>3535</v>
      </c>
      <c r="BZ49" s="69" t="s">
        <v>3534</v>
      </c>
      <c r="CA49" s="70">
        <v>2.8161316361576011E-2</v>
      </c>
      <c r="CB49" s="75" t="s">
        <v>3557</v>
      </c>
      <c r="CD49" s="187"/>
      <c r="CE49" s="41" t="s">
        <v>3534</v>
      </c>
      <c r="CF49" s="70">
        <v>3.7117076276001179E-2</v>
      </c>
      <c r="CG49" s="75" t="s">
        <v>3557</v>
      </c>
      <c r="CH49" s="69" t="s">
        <v>3534</v>
      </c>
      <c r="CI49" s="70">
        <v>0.83136409645670262</v>
      </c>
      <c r="CJ49" s="71" t="s">
        <v>3535</v>
      </c>
      <c r="CK49" s="69" t="s">
        <v>3534</v>
      </c>
      <c r="CL49" s="70">
        <v>0.91489706612219701</v>
      </c>
      <c r="CM49" s="71" t="s">
        <v>3535</v>
      </c>
    </row>
    <row r="50" spans="21:91" x14ac:dyDescent="0.2">
      <c r="Y50" s="55"/>
      <c r="Z50" s="55"/>
      <c r="AX50" s="55"/>
      <c r="BS50" s="187"/>
      <c r="BT50" t="s">
        <v>3538</v>
      </c>
      <c r="BV50" s="66"/>
      <c r="BW50" s="67" t="s">
        <v>3539</v>
      </c>
      <c r="BY50" s="66"/>
      <c r="BZ50" s="67" t="s">
        <v>3540</v>
      </c>
      <c r="CB50" s="66"/>
      <c r="CD50" s="187"/>
      <c r="CE50" t="s">
        <v>3536</v>
      </c>
      <c r="CG50" s="66"/>
      <c r="CH50" s="67" t="s">
        <v>3536</v>
      </c>
      <c r="CJ50" s="66"/>
      <c r="CK50" s="67" t="s">
        <v>3536</v>
      </c>
      <c r="CM50" s="66"/>
    </row>
    <row r="51" spans="21:91" x14ac:dyDescent="0.2">
      <c r="U51" s="3" t="str">
        <f>U8</f>
        <v>2.4 Ease of Use</v>
      </c>
      <c r="V51" s="2" t="s">
        <v>3506</v>
      </c>
      <c r="W51" s="2" t="s">
        <v>3506</v>
      </c>
      <c r="X51" s="3" t="str">
        <f>X8</f>
        <v>2.6 Visibility</v>
      </c>
      <c r="Y51" s="2" t="s">
        <v>3506</v>
      </c>
      <c r="Z51" s="2" t="s">
        <v>3506</v>
      </c>
      <c r="AA51" s="3" t="str">
        <f t="shared" ref="AA51:AA71" si="24">AA8</f>
        <v>3.1 Adopter Type</v>
      </c>
      <c r="AB51" s="2" t="s">
        <v>3506</v>
      </c>
      <c r="AC51" s="2" t="s">
        <v>3506</v>
      </c>
      <c r="AD51" s="3" t="str">
        <f t="shared" ref="AD51:AD71" si="25">AD8</f>
        <v>3.4 Protected Niche</v>
      </c>
      <c r="AE51" s="2" t="s">
        <v>3506</v>
      </c>
      <c r="AF51" s="2" t="s">
        <v>3506</v>
      </c>
      <c r="AG51" s="3" t="str">
        <f t="shared" ref="AG51:AG71" si="26">AG8</f>
        <v>3.6 Market Formation through Policy</v>
      </c>
      <c r="AH51" s="2" t="s">
        <v>3506</v>
      </c>
      <c r="AI51" s="2" t="s">
        <v>3506</v>
      </c>
      <c r="AJ51" s="3" t="str">
        <f t="shared" ref="AJ51:AJ71" si="27">AJ8</f>
        <v xml:space="preserve">4.3 Deviation from the Norm </v>
      </c>
      <c r="AK51" s="2" t="s">
        <v>3506</v>
      </c>
      <c r="AL51" s="2" t="s">
        <v>3506</v>
      </c>
      <c r="AM51" s="3" t="str">
        <f t="shared" ref="AM51:AM71" si="28">AM8</f>
        <v>4.8 Substitution v Diffusion</v>
      </c>
      <c r="AN51" s="2" t="s">
        <v>3506</v>
      </c>
      <c r="AO51" s="2" t="s">
        <v>3506</v>
      </c>
      <c r="AP51" s="3" t="str">
        <f t="shared" ref="AP51:AP77" si="29">AP8</f>
        <v>Innovation Type</v>
      </c>
      <c r="AQ51" s="2" t="s">
        <v>3506</v>
      </c>
      <c r="AR51" s="2" t="s">
        <v>3506</v>
      </c>
      <c r="BS51" s="187"/>
      <c r="BT51" t="s">
        <v>3541</v>
      </c>
      <c r="BV51" s="66"/>
      <c r="BW51" s="67" t="s">
        <v>3542</v>
      </c>
      <c r="BY51" s="66"/>
      <c r="BZ51" s="67" t="s">
        <v>3546</v>
      </c>
      <c r="CB51" s="66"/>
      <c r="CD51" s="187"/>
      <c r="CE51" t="s">
        <v>3544</v>
      </c>
      <c r="CG51" s="66"/>
      <c r="CH51" s="67" t="s">
        <v>3545</v>
      </c>
      <c r="CJ51" s="66"/>
      <c r="CK51" s="67" t="s">
        <v>3543</v>
      </c>
      <c r="CM51" s="66"/>
    </row>
    <row r="52" spans="21:91" x14ac:dyDescent="0.2">
      <c r="U52" s="59" t="str">
        <f>U9</f>
        <v>y</v>
      </c>
      <c r="V52" s="55">
        <f>IF(U52="y",$R9,"")</f>
        <v>3.5544999999999999E-3</v>
      </c>
      <c r="W52" s="55" t="str">
        <f>IF(U52="n",$R9,"")</f>
        <v/>
      </c>
      <c r="X52" s="59" t="str">
        <f>X9</f>
        <v>y</v>
      </c>
      <c r="Y52" s="55">
        <f>IF(X52="y",$R9,"")</f>
        <v>3.5544999999999999E-3</v>
      </c>
      <c r="Z52" s="55" t="str">
        <f>IF(X52="n",$R9,"")</f>
        <v/>
      </c>
      <c r="AA52" s="59" t="str">
        <f t="shared" si="24"/>
        <v>y</v>
      </c>
      <c r="AB52" s="55">
        <f t="shared" ref="AB52:AB71" si="30">IF(AA52="y",$R9,"")</f>
        <v>3.5544999999999999E-3</v>
      </c>
      <c r="AC52" s="55" t="str">
        <f t="shared" ref="AC52:AC71" si="31">IF(AA52="n",$R9,"")</f>
        <v/>
      </c>
      <c r="AD52" s="59" t="str">
        <f t="shared" si="25"/>
        <v>y</v>
      </c>
      <c r="AE52" s="55">
        <f t="shared" ref="AE52:AE71" si="32">IF(AD52="y",$R9,"")</f>
        <v>3.5544999999999999E-3</v>
      </c>
      <c r="AF52" s="55" t="str">
        <f t="shared" ref="AF52:AF71" si="33">IF(AD52="n",$R9,"")</f>
        <v/>
      </c>
      <c r="AG52" s="59" t="str">
        <f t="shared" si="26"/>
        <v>n</v>
      </c>
      <c r="AH52" s="55" t="str">
        <f t="shared" ref="AH52:AH71" si="34">IF(AG52="y",$R9,"")</f>
        <v/>
      </c>
      <c r="AI52" s="55">
        <f t="shared" ref="AI52:AI71" si="35">IF(AG52="n",$R9,"")</f>
        <v>3.5544999999999999E-3</v>
      </c>
      <c r="AJ52" s="59" t="str">
        <f t="shared" si="27"/>
        <v>n</v>
      </c>
      <c r="AK52" s="55" t="str">
        <f t="shared" ref="AK52:AK71" si="36">IF(AJ52="y",$R9,"")</f>
        <v/>
      </c>
      <c r="AL52" s="55">
        <f t="shared" ref="AL52:AL71" si="37">IF(AJ52="n",$R9,"")</f>
        <v>3.5544999999999999E-3</v>
      </c>
      <c r="AM52" s="59" t="str">
        <f t="shared" si="28"/>
        <v>amb</v>
      </c>
      <c r="AN52" s="55" t="str">
        <f>IF(AM52="sub",$R9,"")</f>
        <v/>
      </c>
      <c r="AO52" s="55">
        <f>IF(OR(AM52="dif",AM52="amb"),$R9,"")</f>
        <v>3.5544999999999999E-3</v>
      </c>
      <c r="AP52" s="59" t="str">
        <f t="shared" si="29"/>
        <v>b</v>
      </c>
      <c r="AQ52" s="55" t="str">
        <f t="shared" ref="AQ52:AQ77" si="38">IF(AP52="m",$Q9,"")</f>
        <v/>
      </c>
      <c r="AR52" s="55">
        <f t="shared" ref="AR52:AR77" si="39">IF(OR(AP52="b",AP52="s"),$Q9,"")</f>
        <v>7.0443000000000006E-2</v>
      </c>
      <c r="BS52" s="187"/>
      <c r="BT52" s="72" t="s">
        <v>3548</v>
      </c>
      <c r="BV52" s="66"/>
      <c r="BW52" s="73" t="s">
        <v>3548</v>
      </c>
      <c r="BY52" s="66"/>
      <c r="BZ52" s="76" t="s">
        <v>3550</v>
      </c>
      <c r="CA52" s="77"/>
      <c r="CB52" s="78"/>
      <c r="CD52" s="187"/>
      <c r="CE52" s="79" t="s">
        <v>3549</v>
      </c>
      <c r="CF52" s="77"/>
      <c r="CG52" s="78"/>
      <c r="CH52" s="73" t="s">
        <v>3548</v>
      </c>
      <c r="CJ52" s="66"/>
      <c r="CK52" s="73" t="s">
        <v>3548</v>
      </c>
      <c r="CM52" s="66"/>
    </row>
    <row r="53" spans="21:91" ht="17" thickBot="1" x14ac:dyDescent="0.25">
      <c r="U53" s="59" t="str">
        <f t="shared" ref="U53:U77" si="40">U10</f>
        <v>y</v>
      </c>
      <c r="V53" s="55" t="str">
        <f t="shared" ref="V53:V77" si="41">IF(U53="y",$R10,"")</f>
        <v/>
      </c>
      <c r="W53" s="55" t="str">
        <f t="shared" ref="W53:W77" si="42">IF(U53="n",$R10,"")</f>
        <v/>
      </c>
      <c r="X53" s="59" t="str">
        <f t="shared" ref="X53:X77" si="43">X10</f>
        <v>y</v>
      </c>
      <c r="Y53" s="55" t="str">
        <f t="shared" ref="Y53:Y77" si="44">IF(X53="y",$R10,"")</f>
        <v/>
      </c>
      <c r="Z53" s="55" t="str">
        <f t="shared" ref="Z53:Z74" si="45">IF(X53="n",$R10,"")</f>
        <v/>
      </c>
      <c r="AA53" s="59" t="str">
        <f t="shared" si="24"/>
        <v>y</v>
      </c>
      <c r="AB53" s="55" t="str">
        <f t="shared" si="30"/>
        <v/>
      </c>
      <c r="AC53" s="55" t="str">
        <f t="shared" si="31"/>
        <v/>
      </c>
      <c r="AD53" s="59" t="str">
        <f t="shared" si="25"/>
        <v>n</v>
      </c>
      <c r="AE53" s="55" t="str">
        <f t="shared" si="32"/>
        <v/>
      </c>
      <c r="AF53" s="55" t="str">
        <f t="shared" si="33"/>
        <v/>
      </c>
      <c r="AG53" s="59" t="str">
        <f t="shared" si="26"/>
        <v>n</v>
      </c>
      <c r="AH53" s="55" t="str">
        <f t="shared" si="34"/>
        <v/>
      </c>
      <c r="AI53" s="55" t="str">
        <f t="shared" si="35"/>
        <v/>
      </c>
      <c r="AJ53" s="59" t="str">
        <f t="shared" si="27"/>
        <v>y</v>
      </c>
      <c r="AK53" s="55" t="str">
        <f t="shared" si="36"/>
        <v/>
      </c>
      <c r="AL53" s="55" t="str">
        <f t="shared" si="37"/>
        <v/>
      </c>
      <c r="AM53" s="59" t="str">
        <f t="shared" si="28"/>
        <v>sub</v>
      </c>
      <c r="AN53" s="55" t="str">
        <f t="shared" ref="AN53:AN77" si="46">IF(AM53="sub",$R10,"")</f>
        <v/>
      </c>
      <c r="AO53" s="55" t="str">
        <f t="shared" ref="AO53:AO77" si="47">IF(OR(AM53="dif",AM53="amb"),$R10,"")</f>
        <v/>
      </c>
      <c r="AP53" s="59" t="str">
        <f t="shared" si="29"/>
        <v>s</v>
      </c>
      <c r="AQ53" s="55" t="str">
        <f t="shared" si="38"/>
        <v/>
      </c>
      <c r="AR53" s="55" t="str">
        <f t="shared" si="39"/>
        <v/>
      </c>
      <c r="AW53" s="72"/>
      <c r="BS53" s="188"/>
      <c r="BT53" s="80" t="s">
        <v>3553</v>
      </c>
      <c r="BU53" s="81"/>
      <c r="BV53" s="82"/>
      <c r="BW53" s="83" t="s">
        <v>3553</v>
      </c>
      <c r="BX53" s="81"/>
      <c r="BY53" s="82"/>
      <c r="BZ53" s="83" t="s">
        <v>3554</v>
      </c>
      <c r="CA53" s="81"/>
      <c r="CB53" s="82"/>
      <c r="CD53" s="188"/>
      <c r="CE53" s="80" t="s">
        <v>3553</v>
      </c>
      <c r="CF53" s="81"/>
      <c r="CG53" s="82"/>
      <c r="CH53" s="83" t="s">
        <v>3555</v>
      </c>
      <c r="CI53" s="81"/>
      <c r="CJ53" s="82"/>
      <c r="CK53" s="83" t="s">
        <v>3554</v>
      </c>
      <c r="CL53" s="81"/>
      <c r="CM53" s="82"/>
    </row>
    <row r="54" spans="21:91" x14ac:dyDescent="0.2">
      <c r="U54" s="59" t="str">
        <f t="shared" si="40"/>
        <v>n</v>
      </c>
      <c r="V54" s="55" t="str">
        <f t="shared" si="41"/>
        <v/>
      </c>
      <c r="W54" s="55">
        <f t="shared" si="42"/>
        <v>1.0356E-5</v>
      </c>
      <c r="X54" s="59" t="str">
        <f t="shared" si="43"/>
        <v>n</v>
      </c>
      <c r="Y54" s="55" t="str">
        <f t="shared" si="44"/>
        <v/>
      </c>
      <c r="Z54" s="55">
        <f t="shared" si="45"/>
        <v>1.0356E-5</v>
      </c>
      <c r="AA54" s="59" t="str">
        <f t="shared" si="24"/>
        <v>n</v>
      </c>
      <c r="AB54" s="55" t="str">
        <f t="shared" si="30"/>
        <v/>
      </c>
      <c r="AC54" s="55">
        <f t="shared" si="31"/>
        <v>1.0356E-5</v>
      </c>
      <c r="AD54" s="59" t="str">
        <f t="shared" si="25"/>
        <v>y</v>
      </c>
      <c r="AE54" s="55">
        <f t="shared" si="32"/>
        <v>1.0356E-5</v>
      </c>
      <c r="AF54" s="55" t="str">
        <f t="shared" si="33"/>
        <v/>
      </c>
      <c r="AG54" s="59" t="str">
        <f t="shared" si="26"/>
        <v>n</v>
      </c>
      <c r="AH54" s="55" t="str">
        <f t="shared" si="34"/>
        <v/>
      </c>
      <c r="AI54" s="55">
        <f t="shared" si="35"/>
        <v>1.0356E-5</v>
      </c>
      <c r="AJ54" s="59" t="str">
        <f t="shared" si="27"/>
        <v>y</v>
      </c>
      <c r="AK54" s="55">
        <f t="shared" si="36"/>
        <v>1.0356E-5</v>
      </c>
      <c r="AL54" s="55" t="str">
        <f t="shared" si="37"/>
        <v/>
      </c>
      <c r="AM54" s="59" t="str">
        <f t="shared" si="28"/>
        <v>sub</v>
      </c>
      <c r="AN54" s="55">
        <f t="shared" si="46"/>
        <v>1.0356E-5</v>
      </c>
      <c r="AO54" s="55" t="str">
        <f t="shared" si="47"/>
        <v/>
      </c>
      <c r="AP54" s="59" t="str">
        <f t="shared" si="29"/>
        <v>b</v>
      </c>
      <c r="AQ54" s="55" t="str">
        <f t="shared" si="38"/>
        <v/>
      </c>
      <c r="AR54" s="55">
        <f t="shared" si="39"/>
        <v>0.25973000000000002</v>
      </c>
      <c r="AW54" s="72"/>
    </row>
    <row r="55" spans="21:91" ht="17" thickBot="1" x14ac:dyDescent="0.25">
      <c r="U55" s="59" t="str">
        <f t="shared" si="40"/>
        <v>y</v>
      </c>
      <c r="V55" s="55">
        <f t="shared" si="41"/>
        <v>2.5195999999999999E-3</v>
      </c>
      <c r="W55" s="55" t="str">
        <f t="shared" si="42"/>
        <v/>
      </c>
      <c r="X55" s="59" t="str">
        <f t="shared" si="43"/>
        <v>y</v>
      </c>
      <c r="Y55" s="55">
        <f t="shared" si="44"/>
        <v>2.5195999999999999E-3</v>
      </c>
      <c r="Z55" s="55" t="str">
        <f t="shared" si="45"/>
        <v/>
      </c>
      <c r="AA55" s="59" t="str">
        <f t="shared" si="24"/>
        <v>n</v>
      </c>
      <c r="AB55" s="55" t="str">
        <f t="shared" si="30"/>
        <v/>
      </c>
      <c r="AC55" s="55">
        <f t="shared" si="31"/>
        <v>2.5195999999999999E-3</v>
      </c>
      <c r="AD55" s="59" t="str">
        <f t="shared" si="25"/>
        <v>y</v>
      </c>
      <c r="AE55" s="55">
        <f t="shared" si="32"/>
        <v>2.5195999999999999E-3</v>
      </c>
      <c r="AF55" s="55" t="str">
        <f t="shared" si="33"/>
        <v/>
      </c>
      <c r="AG55" s="59" t="str">
        <f t="shared" si="26"/>
        <v>n</v>
      </c>
      <c r="AH55" s="55" t="str">
        <f t="shared" si="34"/>
        <v/>
      </c>
      <c r="AI55" s="55">
        <f t="shared" si="35"/>
        <v>2.5195999999999999E-3</v>
      </c>
      <c r="AJ55" s="59" t="str">
        <f t="shared" si="27"/>
        <v>y</v>
      </c>
      <c r="AK55" s="55">
        <f t="shared" si="36"/>
        <v>2.5195999999999999E-3</v>
      </c>
      <c r="AL55" s="55" t="str">
        <f t="shared" si="37"/>
        <v/>
      </c>
      <c r="AM55" s="59" t="str">
        <f t="shared" si="28"/>
        <v>amb</v>
      </c>
      <c r="AN55" s="55" t="str">
        <f t="shared" si="46"/>
        <v/>
      </c>
      <c r="AO55" s="55">
        <f t="shared" si="47"/>
        <v>2.5195999999999999E-3</v>
      </c>
      <c r="AP55" s="59" t="str">
        <f t="shared" si="29"/>
        <v>b</v>
      </c>
      <c r="AQ55" s="55" t="str">
        <f t="shared" si="38"/>
        <v/>
      </c>
      <c r="AR55" s="55">
        <f t="shared" si="39"/>
        <v>1.0707E-2</v>
      </c>
      <c r="BT55" s="2" t="s">
        <v>3512</v>
      </c>
      <c r="BW55" s="2" t="s">
        <v>3513</v>
      </c>
      <c r="BZ55" s="2" t="s">
        <v>3445</v>
      </c>
    </row>
    <row r="56" spans="21:91" ht="16" customHeight="1" x14ac:dyDescent="0.2">
      <c r="U56" s="59" t="str">
        <f t="shared" si="40"/>
        <v>y</v>
      </c>
      <c r="V56" s="55">
        <f t="shared" si="41"/>
        <v>1.5878000000000001E-3</v>
      </c>
      <c r="W56" s="55" t="str">
        <f t="shared" si="42"/>
        <v/>
      </c>
      <c r="X56" s="59" t="str">
        <f t="shared" si="43"/>
        <v>y</v>
      </c>
      <c r="Y56" s="55">
        <f t="shared" si="44"/>
        <v>1.5878000000000001E-3</v>
      </c>
      <c r="Z56" s="55" t="str">
        <f t="shared" si="45"/>
        <v/>
      </c>
      <c r="AA56" s="59" t="str">
        <f t="shared" si="24"/>
        <v>y</v>
      </c>
      <c r="AB56" s="55">
        <f t="shared" si="30"/>
        <v>1.5878000000000001E-3</v>
      </c>
      <c r="AC56" s="55" t="str">
        <f t="shared" si="31"/>
        <v/>
      </c>
      <c r="AD56" s="59" t="str">
        <f t="shared" si="25"/>
        <v>y</v>
      </c>
      <c r="AE56" s="55">
        <f t="shared" si="32"/>
        <v>1.5878000000000001E-3</v>
      </c>
      <c r="AF56" s="55" t="str">
        <f t="shared" si="33"/>
        <v/>
      </c>
      <c r="AG56" s="59" t="str">
        <f t="shared" si="26"/>
        <v>n</v>
      </c>
      <c r="AH56" s="55" t="str">
        <f t="shared" si="34"/>
        <v/>
      </c>
      <c r="AI56" s="55">
        <f t="shared" si="35"/>
        <v>1.5878000000000001E-3</v>
      </c>
      <c r="AJ56" s="59" t="str">
        <f t="shared" si="27"/>
        <v>y</v>
      </c>
      <c r="AK56" s="55">
        <f t="shared" si="36"/>
        <v>1.5878000000000001E-3</v>
      </c>
      <c r="AL56" s="55" t="str">
        <f t="shared" si="37"/>
        <v/>
      </c>
      <c r="AM56" s="59" t="str">
        <f t="shared" si="28"/>
        <v>dif</v>
      </c>
      <c r="AN56" s="55" t="str">
        <f t="shared" si="46"/>
        <v/>
      </c>
      <c r="AO56" s="55">
        <f t="shared" si="47"/>
        <v>1.5878000000000001E-3</v>
      </c>
      <c r="AP56" s="59" t="str">
        <f t="shared" si="29"/>
        <v>m</v>
      </c>
      <c r="AQ56" s="55">
        <f t="shared" si="38"/>
        <v>0.26440000000000002</v>
      </c>
      <c r="AR56" s="55" t="str">
        <f t="shared" si="39"/>
        <v/>
      </c>
      <c r="BS56" s="183" t="s">
        <v>3529</v>
      </c>
      <c r="BT56" s="61"/>
      <c r="BU56" s="62" t="s">
        <v>3521</v>
      </c>
      <c r="BV56" s="63" t="s">
        <v>3522</v>
      </c>
      <c r="BW56" s="64"/>
      <c r="BX56" s="62" t="s">
        <v>3523</v>
      </c>
      <c r="BY56" s="63" t="s">
        <v>3524</v>
      </c>
      <c r="BZ56" s="64"/>
      <c r="CA56" s="62" t="s">
        <v>3519</v>
      </c>
      <c r="CB56" s="63" t="s">
        <v>3520</v>
      </c>
    </row>
    <row r="57" spans="21:91" x14ac:dyDescent="0.2">
      <c r="U57" s="59" t="str">
        <f t="shared" si="40"/>
        <v>y</v>
      </c>
      <c r="V57" s="55" t="str">
        <f t="shared" si="41"/>
        <v/>
      </c>
      <c r="W57" s="55" t="str">
        <f t="shared" si="42"/>
        <v/>
      </c>
      <c r="X57" s="59" t="str">
        <f t="shared" si="43"/>
        <v>y</v>
      </c>
      <c r="Y57" s="55" t="str">
        <f t="shared" si="44"/>
        <v/>
      </c>
      <c r="Z57" s="55" t="str">
        <f t="shared" si="45"/>
        <v/>
      </c>
      <c r="AA57" s="59" t="str">
        <f t="shared" si="24"/>
        <v>n</v>
      </c>
      <c r="AB57" s="55" t="str">
        <f t="shared" si="30"/>
        <v/>
      </c>
      <c r="AC57" s="55" t="str">
        <f t="shared" si="31"/>
        <v/>
      </c>
      <c r="AD57" s="59" t="str">
        <f t="shared" si="25"/>
        <v>n</v>
      </c>
      <c r="AE57" s="55" t="str">
        <f t="shared" si="32"/>
        <v/>
      </c>
      <c r="AF57" s="55" t="str">
        <f t="shared" si="33"/>
        <v/>
      </c>
      <c r="AG57" s="59" t="str">
        <f t="shared" si="26"/>
        <v>n</v>
      </c>
      <c r="AH57" s="55" t="str">
        <f t="shared" si="34"/>
        <v/>
      </c>
      <c r="AI57" s="55" t="str">
        <f t="shared" si="35"/>
        <v/>
      </c>
      <c r="AJ57" s="59" t="str">
        <f t="shared" si="27"/>
        <v>y</v>
      </c>
      <c r="AK57" s="55" t="str">
        <f t="shared" si="36"/>
        <v/>
      </c>
      <c r="AL57" s="55" t="str">
        <f t="shared" si="37"/>
        <v/>
      </c>
      <c r="AM57" s="59" t="str">
        <f t="shared" si="28"/>
        <v>sub</v>
      </c>
      <c r="AN57" s="55" t="str">
        <f t="shared" si="46"/>
        <v/>
      </c>
      <c r="AO57" s="55" t="str">
        <f t="shared" si="47"/>
        <v/>
      </c>
      <c r="AP57" s="59" t="str">
        <f t="shared" si="29"/>
        <v>b</v>
      </c>
      <c r="AQ57" s="55" t="str">
        <f t="shared" si="38"/>
        <v/>
      </c>
      <c r="AR57" s="55" t="str">
        <f t="shared" si="39"/>
        <v/>
      </c>
      <c r="BS57" s="184"/>
      <c r="BT57" t="s">
        <v>3530</v>
      </c>
      <c r="BU57">
        <v>5</v>
      </c>
      <c r="BV57" s="66">
        <v>14</v>
      </c>
      <c r="BW57" s="67" t="s">
        <v>3530</v>
      </c>
      <c r="BX57">
        <v>3</v>
      </c>
      <c r="BY57" s="66">
        <v>16</v>
      </c>
      <c r="BZ57" s="67" t="s">
        <v>3530</v>
      </c>
      <c r="CA57">
        <v>11</v>
      </c>
      <c r="CB57" s="66">
        <v>8</v>
      </c>
    </row>
    <row r="58" spans="21:91" x14ac:dyDescent="0.2">
      <c r="U58" s="59" t="str">
        <f t="shared" si="40"/>
        <v>n</v>
      </c>
      <c r="V58" s="55" t="str">
        <f t="shared" si="41"/>
        <v/>
      </c>
      <c r="W58" s="55">
        <f t="shared" si="42"/>
        <v>2.317E-2</v>
      </c>
      <c r="X58" s="59" t="str">
        <f t="shared" si="43"/>
        <v>n</v>
      </c>
      <c r="Y58" s="55" t="str">
        <f t="shared" si="44"/>
        <v/>
      </c>
      <c r="Z58" s="55">
        <f t="shared" si="45"/>
        <v>2.317E-2</v>
      </c>
      <c r="AA58" s="59" t="str">
        <f t="shared" si="24"/>
        <v>y</v>
      </c>
      <c r="AB58" s="55">
        <f t="shared" si="30"/>
        <v>2.317E-2</v>
      </c>
      <c r="AC58" s="55" t="str">
        <f t="shared" si="31"/>
        <v/>
      </c>
      <c r="AD58" s="59" t="str">
        <f t="shared" si="25"/>
        <v>n</v>
      </c>
      <c r="AE58" s="55" t="str">
        <f t="shared" si="32"/>
        <v/>
      </c>
      <c r="AF58" s="55">
        <f t="shared" si="33"/>
        <v>2.317E-2</v>
      </c>
      <c r="AG58" s="59" t="str">
        <f t="shared" si="26"/>
        <v>n</v>
      </c>
      <c r="AH58" s="55" t="str">
        <f t="shared" si="34"/>
        <v/>
      </c>
      <c r="AI58" s="55">
        <f t="shared" si="35"/>
        <v>2.317E-2</v>
      </c>
      <c r="AJ58" s="59" t="str">
        <f t="shared" si="27"/>
        <v>n</v>
      </c>
      <c r="AK58" s="55" t="str">
        <f t="shared" si="36"/>
        <v/>
      </c>
      <c r="AL58" s="55">
        <f t="shared" si="37"/>
        <v>2.317E-2</v>
      </c>
      <c r="AM58" s="59" t="str">
        <f t="shared" si="28"/>
        <v>dif</v>
      </c>
      <c r="AN58" s="55" t="str">
        <f t="shared" si="46"/>
        <v/>
      </c>
      <c r="AO58" s="55">
        <f t="shared" si="47"/>
        <v>2.317E-2</v>
      </c>
      <c r="AP58" s="59" t="str">
        <f t="shared" si="29"/>
        <v>s</v>
      </c>
      <c r="AQ58" s="55" t="str">
        <f t="shared" si="38"/>
        <v/>
      </c>
      <c r="AR58" s="55">
        <f t="shared" si="39"/>
        <v>0.30679000000000001</v>
      </c>
      <c r="BS58" s="184"/>
      <c r="BT58" t="s">
        <v>3531</v>
      </c>
      <c r="BU58" s="55">
        <v>0.15136867999999998</v>
      </c>
      <c r="BV58" s="68">
        <v>0.45412715000000003</v>
      </c>
      <c r="BW58" s="67" t="s">
        <v>3531</v>
      </c>
      <c r="BX58" s="55">
        <v>0.11753066666666667</v>
      </c>
      <c r="BY58" s="68">
        <v>0.42262696875</v>
      </c>
      <c r="BZ58" s="67" t="s">
        <v>3531</v>
      </c>
      <c r="CA58" s="55">
        <v>0.2106878181818182</v>
      </c>
      <c r="CB58" s="68">
        <v>0.59963218750000002</v>
      </c>
    </row>
    <row r="59" spans="21:91" x14ac:dyDescent="0.2">
      <c r="U59" s="59" t="str">
        <f t="shared" si="40"/>
        <v>y</v>
      </c>
      <c r="V59" s="55">
        <f t="shared" si="41"/>
        <v>2.66E-3</v>
      </c>
      <c r="W59" s="55" t="str">
        <f t="shared" si="42"/>
        <v/>
      </c>
      <c r="X59" s="59" t="str">
        <f t="shared" si="43"/>
        <v>n</v>
      </c>
      <c r="Y59" s="55" t="str">
        <f t="shared" si="44"/>
        <v/>
      </c>
      <c r="Z59" s="55">
        <f t="shared" si="45"/>
        <v>2.66E-3</v>
      </c>
      <c r="AA59" s="59" t="str">
        <f t="shared" si="24"/>
        <v>n</v>
      </c>
      <c r="AB59" s="55" t="str">
        <f t="shared" si="30"/>
        <v/>
      </c>
      <c r="AC59" s="55">
        <f t="shared" si="31"/>
        <v>2.66E-3</v>
      </c>
      <c r="AD59" s="59" t="str">
        <f t="shared" si="25"/>
        <v>n</v>
      </c>
      <c r="AE59" s="55" t="str">
        <f t="shared" si="32"/>
        <v/>
      </c>
      <c r="AF59" s="55">
        <f t="shared" si="33"/>
        <v>2.66E-3</v>
      </c>
      <c r="AG59" s="59" t="str">
        <f t="shared" si="26"/>
        <v>n</v>
      </c>
      <c r="AH59" s="55" t="str">
        <f t="shared" si="34"/>
        <v/>
      </c>
      <c r="AI59" s="55">
        <f t="shared" si="35"/>
        <v>2.66E-3</v>
      </c>
      <c r="AJ59" s="59" t="str">
        <f t="shared" si="27"/>
        <v>y</v>
      </c>
      <c r="AK59" s="55">
        <f t="shared" si="36"/>
        <v>2.66E-3</v>
      </c>
      <c r="AL59" s="55" t="str">
        <f t="shared" si="37"/>
        <v/>
      </c>
      <c r="AM59" s="59" t="str">
        <f t="shared" si="28"/>
        <v>sub</v>
      </c>
      <c r="AN59" s="55">
        <f t="shared" si="46"/>
        <v>2.66E-3</v>
      </c>
      <c r="AO59" s="55" t="str">
        <f t="shared" si="47"/>
        <v/>
      </c>
      <c r="AP59" s="59" t="str">
        <f t="shared" si="29"/>
        <v>b</v>
      </c>
      <c r="AQ59" s="55" t="str">
        <f t="shared" si="38"/>
        <v/>
      </c>
      <c r="AR59" s="55">
        <f t="shared" si="39"/>
        <v>0.20988999999999999</v>
      </c>
      <c r="BS59" s="184"/>
      <c r="BT59" t="s">
        <v>3532</v>
      </c>
      <c r="BU59" s="55">
        <v>8.0304598035426722E-2</v>
      </c>
      <c r="BV59" s="68">
        <v>0.7575856050414993</v>
      </c>
      <c r="BW59" s="67" t="s">
        <v>3532</v>
      </c>
      <c r="BX59" s="55">
        <v>6.1943822247488567E-2</v>
      </c>
      <c r="BY59" s="68">
        <v>0.75296245649006088</v>
      </c>
      <c r="BZ59" s="67" t="s">
        <v>3532</v>
      </c>
      <c r="CA59" s="55">
        <v>0.18997353508131729</v>
      </c>
      <c r="CB59" s="68">
        <v>0.75446561541396284</v>
      </c>
    </row>
    <row r="60" spans="21:91" x14ac:dyDescent="0.2">
      <c r="U60" s="59" t="str">
        <f t="shared" si="40"/>
        <v>y</v>
      </c>
      <c r="V60" s="55">
        <f t="shared" si="41"/>
        <v>9.2403999999999993E-3</v>
      </c>
      <c r="W60" s="55" t="str">
        <f t="shared" si="42"/>
        <v/>
      </c>
      <c r="X60" s="59" t="str">
        <f t="shared" si="43"/>
        <v>n</v>
      </c>
      <c r="Y60" s="55" t="str">
        <f t="shared" si="44"/>
        <v/>
      </c>
      <c r="Z60" s="55">
        <f t="shared" si="45"/>
        <v>9.2403999999999993E-3</v>
      </c>
      <c r="AA60" s="59" t="str">
        <f t="shared" si="24"/>
        <v>y</v>
      </c>
      <c r="AB60" s="55">
        <f t="shared" si="30"/>
        <v>9.2403999999999993E-3</v>
      </c>
      <c r="AC60" s="55" t="str">
        <f t="shared" si="31"/>
        <v/>
      </c>
      <c r="AD60" s="59" t="str">
        <f t="shared" si="25"/>
        <v>y</v>
      </c>
      <c r="AE60" s="55">
        <f t="shared" si="32"/>
        <v>9.2403999999999993E-3</v>
      </c>
      <c r="AF60" s="55" t="str">
        <f t="shared" si="33"/>
        <v/>
      </c>
      <c r="AG60" s="59" t="str">
        <f t="shared" si="26"/>
        <v>n</v>
      </c>
      <c r="AH60" s="55" t="str">
        <f t="shared" si="34"/>
        <v/>
      </c>
      <c r="AI60" s="55">
        <f t="shared" si="35"/>
        <v>9.2403999999999993E-3</v>
      </c>
      <c r="AJ60" s="59" t="str">
        <f t="shared" si="27"/>
        <v>y</v>
      </c>
      <c r="AK60" s="55">
        <f t="shared" si="36"/>
        <v>9.2403999999999993E-3</v>
      </c>
      <c r="AL60" s="55" t="str">
        <f t="shared" si="37"/>
        <v/>
      </c>
      <c r="AM60" s="59" t="str">
        <f t="shared" si="28"/>
        <v>amb</v>
      </c>
      <c r="AN60" s="55" t="str">
        <f t="shared" si="46"/>
        <v/>
      </c>
      <c r="AO60" s="55">
        <f t="shared" si="47"/>
        <v>9.2403999999999993E-3</v>
      </c>
      <c r="AP60" s="59" t="str">
        <f t="shared" si="29"/>
        <v>b</v>
      </c>
      <c r="AQ60" s="55" t="str">
        <f t="shared" si="38"/>
        <v/>
      </c>
      <c r="AR60" s="55">
        <f t="shared" si="39"/>
        <v>3.8283999999999999E-2</v>
      </c>
      <c r="BS60" s="184"/>
      <c r="BT60" t="s">
        <v>3533</v>
      </c>
      <c r="BU60" s="55">
        <v>0.15534999999999999</v>
      </c>
      <c r="BV60" s="68">
        <v>0.16076000000000001</v>
      </c>
      <c r="BW60" s="67" t="s">
        <v>3533</v>
      </c>
      <c r="BX60" s="55">
        <v>4.5900999999999997E-2</v>
      </c>
      <c r="BY60" s="68">
        <v>0.16947000000000001</v>
      </c>
      <c r="BZ60" s="67" t="s">
        <v>3533</v>
      </c>
      <c r="CA60" s="55">
        <v>0.13227</v>
      </c>
      <c r="CB60" s="68">
        <v>0.18262</v>
      </c>
    </row>
    <row r="61" spans="21:91" x14ac:dyDescent="0.2">
      <c r="U61" s="59" t="str">
        <f t="shared" si="40"/>
        <v>y</v>
      </c>
      <c r="V61" s="55">
        <f t="shared" si="41"/>
        <v>2.3733000000000001E-3</v>
      </c>
      <c r="W61" s="55" t="str">
        <f t="shared" si="42"/>
        <v/>
      </c>
      <c r="X61" s="59" t="str">
        <f t="shared" si="43"/>
        <v>y</v>
      </c>
      <c r="Y61" s="55">
        <f t="shared" si="44"/>
        <v>2.3733000000000001E-3</v>
      </c>
      <c r="Z61" s="55" t="str">
        <f t="shared" si="45"/>
        <v/>
      </c>
      <c r="AA61" s="59" t="str">
        <f t="shared" si="24"/>
        <v>y</v>
      </c>
      <c r="AB61" s="55">
        <f t="shared" si="30"/>
        <v>2.3733000000000001E-3</v>
      </c>
      <c r="AC61" s="55" t="str">
        <f t="shared" si="31"/>
        <v/>
      </c>
      <c r="AD61" s="59" t="str">
        <f t="shared" si="25"/>
        <v>n</v>
      </c>
      <c r="AE61" s="55" t="str">
        <f t="shared" si="32"/>
        <v/>
      </c>
      <c r="AF61" s="55">
        <f t="shared" si="33"/>
        <v>2.3733000000000001E-3</v>
      </c>
      <c r="AG61" s="59" t="str">
        <f t="shared" si="26"/>
        <v>y</v>
      </c>
      <c r="AH61" s="55">
        <f t="shared" si="34"/>
        <v>2.3733000000000001E-3</v>
      </c>
      <c r="AI61" s="55" t="str">
        <f t="shared" si="35"/>
        <v/>
      </c>
      <c r="AJ61" s="59" t="str">
        <f t="shared" si="27"/>
        <v>n</v>
      </c>
      <c r="AK61" s="55" t="str">
        <f t="shared" si="36"/>
        <v/>
      </c>
      <c r="AL61" s="55">
        <f t="shared" si="37"/>
        <v>2.3733000000000001E-3</v>
      </c>
      <c r="AM61" s="59" t="str">
        <f t="shared" si="28"/>
        <v>sub</v>
      </c>
      <c r="AN61" s="55">
        <f t="shared" si="46"/>
        <v>2.3733000000000001E-3</v>
      </c>
      <c r="AO61" s="55" t="str">
        <f t="shared" si="47"/>
        <v/>
      </c>
      <c r="AP61" s="59" t="str">
        <f t="shared" si="29"/>
        <v>b</v>
      </c>
      <c r="AQ61" s="55" t="str">
        <f t="shared" si="38"/>
        <v/>
      </c>
      <c r="AR61" s="55">
        <f t="shared" si="39"/>
        <v>1.3897E-2</v>
      </c>
      <c r="BS61" s="184"/>
      <c r="BT61" s="41" t="s">
        <v>3534</v>
      </c>
      <c r="BU61" s="70">
        <v>0.2574617574888361</v>
      </c>
      <c r="BV61" s="71" t="s">
        <v>3535</v>
      </c>
      <c r="BW61" s="69" t="s">
        <v>3534</v>
      </c>
      <c r="BX61" s="70">
        <v>0.21627466871686279</v>
      </c>
      <c r="BY61" s="71" t="s">
        <v>3535</v>
      </c>
      <c r="BZ61" s="69" t="s">
        <v>3534</v>
      </c>
      <c r="CA61" s="70">
        <v>0.406294951503407</v>
      </c>
      <c r="CB61" s="71" t="s">
        <v>3535</v>
      </c>
    </row>
    <row r="62" spans="21:91" x14ac:dyDescent="0.2">
      <c r="U62" s="59" t="str">
        <f t="shared" si="40"/>
        <v>y</v>
      </c>
      <c r="V62" s="55">
        <f t="shared" si="41"/>
        <v>4.4880999999999997E-2</v>
      </c>
      <c r="W62" s="55" t="str">
        <f t="shared" si="42"/>
        <v/>
      </c>
      <c r="X62" s="59" t="str">
        <f t="shared" si="43"/>
        <v>y</v>
      </c>
      <c r="Y62" s="55">
        <f t="shared" si="44"/>
        <v>4.4880999999999997E-2</v>
      </c>
      <c r="Z62" s="55" t="str">
        <f t="shared" si="45"/>
        <v/>
      </c>
      <c r="AA62" s="59" t="str">
        <f t="shared" si="24"/>
        <v>y</v>
      </c>
      <c r="AB62" s="55">
        <f t="shared" si="30"/>
        <v>4.4880999999999997E-2</v>
      </c>
      <c r="AC62" s="55" t="str">
        <f t="shared" si="31"/>
        <v/>
      </c>
      <c r="AD62" s="59" t="str">
        <f t="shared" si="25"/>
        <v>n</v>
      </c>
      <c r="AE62" s="55" t="str">
        <f t="shared" si="32"/>
        <v/>
      </c>
      <c r="AF62" s="55">
        <f t="shared" si="33"/>
        <v>4.4880999999999997E-2</v>
      </c>
      <c r="AG62" s="59" t="str">
        <f t="shared" si="26"/>
        <v>n</v>
      </c>
      <c r="AH62" s="55" t="str">
        <f t="shared" si="34"/>
        <v/>
      </c>
      <c r="AI62" s="55">
        <f t="shared" si="35"/>
        <v>4.4880999999999997E-2</v>
      </c>
      <c r="AJ62" s="59" t="str">
        <f t="shared" si="27"/>
        <v>n</v>
      </c>
      <c r="AK62" s="55" t="str">
        <f t="shared" si="36"/>
        <v/>
      </c>
      <c r="AL62" s="55">
        <f t="shared" si="37"/>
        <v>4.4880999999999997E-2</v>
      </c>
      <c r="AM62" s="59" t="str">
        <f t="shared" si="28"/>
        <v>sub</v>
      </c>
      <c r="AN62" s="55">
        <f t="shared" si="46"/>
        <v>4.4880999999999997E-2</v>
      </c>
      <c r="AO62" s="55" t="str">
        <f t="shared" si="47"/>
        <v/>
      </c>
      <c r="AP62" s="59" t="str">
        <f t="shared" si="29"/>
        <v>b</v>
      </c>
      <c r="AQ62" s="55" t="str">
        <f t="shared" si="38"/>
        <v/>
      </c>
      <c r="AR62" s="55">
        <f t="shared" si="39"/>
        <v>0.19153999999999999</v>
      </c>
      <c r="BS62" s="184"/>
      <c r="BT62" t="s">
        <v>3536</v>
      </c>
      <c r="BV62" s="66"/>
      <c r="BW62" s="67" t="s">
        <v>3536</v>
      </c>
      <c r="BY62" s="66"/>
      <c r="BZ62" s="67" t="s">
        <v>3536</v>
      </c>
      <c r="CB62" s="66"/>
    </row>
    <row r="63" spans="21:91" x14ac:dyDescent="0.2">
      <c r="U63" s="59" t="str">
        <f t="shared" si="40"/>
        <v>y</v>
      </c>
      <c r="V63" s="55">
        <f t="shared" si="41"/>
        <v>6.2769999999999996E-3</v>
      </c>
      <c r="W63" s="55" t="str">
        <f t="shared" si="42"/>
        <v/>
      </c>
      <c r="X63" s="59" t="str">
        <f t="shared" si="43"/>
        <v>n</v>
      </c>
      <c r="Y63" s="55" t="str">
        <f t="shared" si="44"/>
        <v/>
      </c>
      <c r="Z63" s="55">
        <f t="shared" si="45"/>
        <v>6.2769999999999996E-3</v>
      </c>
      <c r="AA63" s="59" t="str">
        <f t="shared" si="24"/>
        <v>y</v>
      </c>
      <c r="AB63" s="55">
        <f t="shared" si="30"/>
        <v>6.2769999999999996E-3</v>
      </c>
      <c r="AC63" s="55" t="str">
        <f t="shared" si="31"/>
        <v/>
      </c>
      <c r="AD63" s="59" t="str">
        <f t="shared" si="25"/>
        <v>n</v>
      </c>
      <c r="AE63" s="55" t="str">
        <f t="shared" si="32"/>
        <v/>
      </c>
      <c r="AF63" s="55">
        <f t="shared" si="33"/>
        <v>6.2769999999999996E-3</v>
      </c>
      <c r="AG63" s="59" t="str">
        <f t="shared" si="26"/>
        <v>n</v>
      </c>
      <c r="AH63" s="55" t="str">
        <f t="shared" si="34"/>
        <v/>
      </c>
      <c r="AI63" s="55">
        <f t="shared" si="35"/>
        <v>6.2769999999999996E-3</v>
      </c>
      <c r="AJ63" s="59" t="str">
        <f t="shared" si="27"/>
        <v>n</v>
      </c>
      <c r="AK63" s="55" t="str">
        <f t="shared" si="36"/>
        <v/>
      </c>
      <c r="AL63" s="55">
        <f t="shared" si="37"/>
        <v>6.2769999999999996E-3</v>
      </c>
      <c r="AM63" s="59" t="str">
        <f t="shared" si="28"/>
        <v>sub</v>
      </c>
      <c r="AN63" s="55">
        <f t="shared" si="46"/>
        <v>6.2769999999999996E-3</v>
      </c>
      <c r="AO63" s="55" t="str">
        <f t="shared" si="47"/>
        <v/>
      </c>
      <c r="AP63" s="59" t="str">
        <f t="shared" si="29"/>
        <v>m</v>
      </c>
      <c r="AQ63" s="55">
        <f t="shared" si="38"/>
        <v>0.13227</v>
      </c>
      <c r="AR63" s="55" t="str">
        <f t="shared" si="39"/>
        <v/>
      </c>
      <c r="BS63" s="184"/>
      <c r="BT63" t="s">
        <v>3544</v>
      </c>
      <c r="BV63" s="66"/>
      <c r="BW63" s="67" t="s">
        <v>3545</v>
      </c>
      <c r="BY63" s="66"/>
      <c r="BZ63" s="67" t="s">
        <v>3543</v>
      </c>
      <c r="CB63" s="66"/>
    </row>
    <row r="64" spans="21:91" x14ac:dyDescent="0.2">
      <c r="U64" s="59" t="str">
        <f t="shared" si="40"/>
        <v>y</v>
      </c>
      <c r="V64" s="55">
        <f t="shared" si="41"/>
        <v>1.4876E-2</v>
      </c>
      <c r="W64" s="55" t="str">
        <f t="shared" si="42"/>
        <v/>
      </c>
      <c r="X64" s="59" t="str">
        <f t="shared" si="43"/>
        <v>n</v>
      </c>
      <c r="Y64" s="55" t="str">
        <f t="shared" si="44"/>
        <v/>
      </c>
      <c r="Z64" s="55">
        <f t="shared" si="45"/>
        <v>1.4876E-2</v>
      </c>
      <c r="AA64" s="59" t="str">
        <f t="shared" si="24"/>
        <v>y</v>
      </c>
      <c r="AB64" s="55">
        <f t="shared" si="30"/>
        <v>1.4876E-2</v>
      </c>
      <c r="AC64" s="55" t="str">
        <f t="shared" si="31"/>
        <v/>
      </c>
      <c r="AD64" s="59" t="str">
        <f t="shared" si="25"/>
        <v>n</v>
      </c>
      <c r="AE64" s="55" t="str">
        <f t="shared" si="32"/>
        <v/>
      </c>
      <c r="AF64" s="55">
        <f t="shared" si="33"/>
        <v>1.4876E-2</v>
      </c>
      <c r="AG64" s="59" t="str">
        <f t="shared" si="26"/>
        <v>y</v>
      </c>
      <c r="AH64" s="55">
        <f t="shared" si="34"/>
        <v>1.4876E-2</v>
      </c>
      <c r="AI64" s="55" t="str">
        <f t="shared" si="35"/>
        <v/>
      </c>
      <c r="AJ64" s="59" t="str">
        <f t="shared" si="27"/>
        <v>n</v>
      </c>
      <c r="AK64" s="55" t="str">
        <f t="shared" si="36"/>
        <v/>
      </c>
      <c r="AL64" s="55">
        <f t="shared" si="37"/>
        <v>1.4876E-2</v>
      </c>
      <c r="AM64" s="59" t="str">
        <f t="shared" si="28"/>
        <v>sub</v>
      </c>
      <c r="AN64" s="55">
        <f t="shared" si="46"/>
        <v>1.4876E-2</v>
      </c>
      <c r="AO64" s="55" t="str">
        <f t="shared" si="47"/>
        <v/>
      </c>
      <c r="AP64" s="59" t="str">
        <f t="shared" si="29"/>
        <v>s</v>
      </c>
      <c r="AQ64" s="55" t="str">
        <f t="shared" si="38"/>
        <v/>
      </c>
      <c r="AR64" s="55">
        <f t="shared" si="39"/>
        <v>0.29596</v>
      </c>
      <c r="BS64" s="184"/>
      <c r="BT64" s="72" t="s">
        <v>3547</v>
      </c>
      <c r="BV64" s="66"/>
      <c r="BW64" s="73" t="s">
        <v>3547</v>
      </c>
      <c r="BY64" s="66"/>
      <c r="BZ64" s="73" t="s">
        <v>3547</v>
      </c>
      <c r="CB64" s="66"/>
    </row>
    <row r="65" spans="20:80" ht="17" thickBot="1" x14ac:dyDescent="0.25">
      <c r="U65" s="59" t="str">
        <f t="shared" si="40"/>
        <v>n</v>
      </c>
      <c r="V65" s="55" t="str">
        <f t="shared" si="41"/>
        <v/>
      </c>
      <c r="W65" s="55">
        <f t="shared" si="42"/>
        <v>1.4686000000000001E-4</v>
      </c>
      <c r="X65" s="59" t="str">
        <f t="shared" si="43"/>
        <v>y</v>
      </c>
      <c r="Y65" s="55">
        <f t="shared" si="44"/>
        <v>1.4686000000000001E-4</v>
      </c>
      <c r="Z65" s="55" t="str">
        <f t="shared" si="45"/>
        <v/>
      </c>
      <c r="AA65" s="59" t="str">
        <f t="shared" si="24"/>
        <v>n</v>
      </c>
      <c r="AB65" s="55" t="str">
        <f t="shared" si="30"/>
        <v/>
      </c>
      <c r="AC65" s="55">
        <f t="shared" si="31"/>
        <v>1.4686000000000001E-4</v>
      </c>
      <c r="AD65" s="59" t="str">
        <f t="shared" si="25"/>
        <v>y</v>
      </c>
      <c r="AE65" s="55">
        <f t="shared" si="32"/>
        <v>1.4686000000000001E-4</v>
      </c>
      <c r="AF65" s="55" t="str">
        <f t="shared" si="33"/>
        <v/>
      </c>
      <c r="AG65" s="59" t="str">
        <f t="shared" si="26"/>
        <v>n</v>
      </c>
      <c r="AH65" s="55" t="str">
        <f t="shared" si="34"/>
        <v/>
      </c>
      <c r="AI65" s="55">
        <f t="shared" si="35"/>
        <v>1.4686000000000001E-4</v>
      </c>
      <c r="AJ65" s="59" t="str">
        <f t="shared" si="27"/>
        <v>y</v>
      </c>
      <c r="AK65" s="55">
        <f t="shared" si="36"/>
        <v>1.4686000000000001E-4</v>
      </c>
      <c r="AL65" s="55" t="str">
        <f t="shared" si="37"/>
        <v/>
      </c>
      <c r="AM65" s="59" t="str">
        <f t="shared" si="28"/>
        <v>dif</v>
      </c>
      <c r="AN65" s="55" t="str">
        <f t="shared" si="46"/>
        <v/>
      </c>
      <c r="AO65" s="55">
        <f t="shared" si="47"/>
        <v>1.4686000000000001E-4</v>
      </c>
      <c r="AP65" s="59" t="str">
        <f t="shared" si="29"/>
        <v>s</v>
      </c>
      <c r="AQ65" s="55" t="str">
        <f t="shared" si="38"/>
        <v/>
      </c>
      <c r="AR65" s="55">
        <f t="shared" si="39"/>
        <v>0.43876999999999999</v>
      </c>
      <c r="BS65" s="185"/>
      <c r="BT65" s="72" t="s">
        <v>3552</v>
      </c>
      <c r="BV65" s="66"/>
      <c r="BW65" s="73" t="s">
        <v>3552</v>
      </c>
      <c r="BY65" s="66"/>
      <c r="BZ65" s="73" t="s">
        <v>3552</v>
      </c>
      <c r="CB65" s="66"/>
    </row>
    <row r="66" spans="20:80" ht="16" customHeight="1" x14ac:dyDescent="0.2">
      <c r="U66" s="59" t="str">
        <f t="shared" si="40"/>
        <v>n</v>
      </c>
      <c r="V66" s="55" t="str">
        <f t="shared" si="41"/>
        <v/>
      </c>
      <c r="W66" s="55">
        <f t="shared" si="42"/>
        <v>5.2482000000000001E-2</v>
      </c>
      <c r="X66" s="59" t="str">
        <f t="shared" si="43"/>
        <v>y</v>
      </c>
      <c r="Y66" s="55">
        <f t="shared" si="44"/>
        <v>5.2482000000000001E-2</v>
      </c>
      <c r="Z66" s="55" t="str">
        <f t="shared" si="45"/>
        <v/>
      </c>
      <c r="AA66" s="59" t="str">
        <f t="shared" si="24"/>
        <v>n</v>
      </c>
      <c r="AB66" s="55" t="str">
        <f t="shared" si="30"/>
        <v/>
      </c>
      <c r="AC66" s="55">
        <f t="shared" si="31"/>
        <v>5.2482000000000001E-2</v>
      </c>
      <c r="AD66" s="59" t="str">
        <f t="shared" si="25"/>
        <v>n</v>
      </c>
      <c r="AE66" s="55" t="str">
        <f t="shared" si="32"/>
        <v/>
      </c>
      <c r="AF66" s="55">
        <f t="shared" si="33"/>
        <v>5.2482000000000001E-2</v>
      </c>
      <c r="AG66" s="59" t="str">
        <f t="shared" si="26"/>
        <v>n</v>
      </c>
      <c r="AH66" s="55" t="str">
        <f t="shared" si="34"/>
        <v/>
      </c>
      <c r="AI66" s="55">
        <f t="shared" si="35"/>
        <v>5.2482000000000001E-2</v>
      </c>
      <c r="AJ66" s="59" t="str">
        <f t="shared" si="27"/>
        <v>n</v>
      </c>
      <c r="AK66" s="55" t="str">
        <f t="shared" si="36"/>
        <v/>
      </c>
      <c r="AL66" s="55">
        <f t="shared" si="37"/>
        <v>5.2482000000000001E-2</v>
      </c>
      <c r="AM66" s="59" t="str">
        <f t="shared" si="28"/>
        <v>dif</v>
      </c>
      <c r="AN66" s="55" t="str">
        <f t="shared" si="46"/>
        <v/>
      </c>
      <c r="AO66" s="55">
        <f t="shared" si="47"/>
        <v>5.2482000000000001E-2</v>
      </c>
      <c r="AP66" s="59" t="str">
        <f t="shared" si="29"/>
        <v>m</v>
      </c>
      <c r="AQ66" s="55">
        <f t="shared" si="38"/>
        <v>0.39011000000000001</v>
      </c>
      <c r="AR66" s="55" t="str">
        <f t="shared" si="39"/>
        <v/>
      </c>
      <c r="BS66" s="186" t="s">
        <v>3556</v>
      </c>
      <c r="BT66" s="61"/>
      <c r="BU66" s="62" t="s">
        <v>3521</v>
      </c>
      <c r="BV66" s="63" t="s">
        <v>3522</v>
      </c>
      <c r="BW66" s="64"/>
      <c r="BX66" s="62" t="s">
        <v>3523</v>
      </c>
      <c r="BY66" s="63" t="s">
        <v>3524</v>
      </c>
      <c r="BZ66" s="64"/>
      <c r="CA66" s="62" t="s">
        <v>3519</v>
      </c>
      <c r="CB66" s="63" t="s">
        <v>3520</v>
      </c>
    </row>
    <row r="67" spans="20:80" x14ac:dyDescent="0.2">
      <c r="U67" s="59" t="str">
        <f t="shared" si="40"/>
        <v>n</v>
      </c>
      <c r="V67" s="55" t="str">
        <f t="shared" si="41"/>
        <v/>
      </c>
      <c r="W67" s="55">
        <f t="shared" si="42"/>
        <v>9.9598999999999998E-4</v>
      </c>
      <c r="X67" s="59" t="str">
        <f t="shared" si="43"/>
        <v>n</v>
      </c>
      <c r="Y67" s="55" t="str">
        <f t="shared" si="44"/>
        <v/>
      </c>
      <c r="Z67" s="55">
        <f t="shared" si="45"/>
        <v>9.9598999999999998E-4</v>
      </c>
      <c r="AA67" s="59" t="str">
        <f t="shared" si="24"/>
        <v>n</v>
      </c>
      <c r="AB67" s="55" t="str">
        <f t="shared" si="30"/>
        <v/>
      </c>
      <c r="AC67" s="55">
        <f t="shared" si="31"/>
        <v>9.9598999999999998E-4</v>
      </c>
      <c r="AD67" s="59" t="str">
        <f t="shared" si="25"/>
        <v>n</v>
      </c>
      <c r="AE67" s="55" t="str">
        <f t="shared" si="32"/>
        <v/>
      </c>
      <c r="AF67" s="55">
        <f t="shared" si="33"/>
        <v>9.9598999999999998E-4</v>
      </c>
      <c r="AG67" s="59" t="str">
        <f t="shared" si="26"/>
        <v>n</v>
      </c>
      <c r="AH67" s="55" t="str">
        <f t="shared" si="34"/>
        <v/>
      </c>
      <c r="AI67" s="55">
        <f t="shared" si="35"/>
        <v>9.9598999999999998E-4</v>
      </c>
      <c r="AJ67" s="59" t="str">
        <f t="shared" si="27"/>
        <v>n</v>
      </c>
      <c r="AK67" s="55" t="str">
        <f t="shared" si="36"/>
        <v/>
      </c>
      <c r="AL67" s="55">
        <f t="shared" si="37"/>
        <v>9.9598999999999998E-4</v>
      </c>
      <c r="AM67" s="59" t="str">
        <f t="shared" si="28"/>
        <v>sub</v>
      </c>
      <c r="AN67" s="55">
        <f t="shared" si="46"/>
        <v>9.9598999999999998E-4</v>
      </c>
      <c r="AO67" s="55" t="str">
        <f t="shared" si="47"/>
        <v/>
      </c>
      <c r="AP67" s="59" t="str">
        <f t="shared" si="29"/>
        <v>m</v>
      </c>
      <c r="AQ67" s="55">
        <f t="shared" si="38"/>
        <v>-2.0670999999999998E-2</v>
      </c>
      <c r="AR67" s="55" t="str">
        <f t="shared" si="39"/>
        <v/>
      </c>
      <c r="BS67" s="187"/>
      <c r="BT67" t="s">
        <v>3530</v>
      </c>
      <c r="BU67">
        <v>5</v>
      </c>
      <c r="BV67" s="66">
        <v>15</v>
      </c>
      <c r="BW67" s="67" t="s">
        <v>3530</v>
      </c>
      <c r="BX67">
        <v>3</v>
      </c>
      <c r="BY67" s="66">
        <v>17</v>
      </c>
      <c r="BZ67" s="67" t="s">
        <v>3530</v>
      </c>
      <c r="CA67">
        <v>13</v>
      </c>
      <c r="CB67" s="66">
        <v>7</v>
      </c>
    </row>
    <row r="68" spans="20:80" x14ac:dyDescent="0.2">
      <c r="U68" s="59" t="str">
        <f t="shared" si="40"/>
        <v>y</v>
      </c>
      <c r="V68" s="55" t="str">
        <f t="shared" si="41"/>
        <v/>
      </c>
      <c r="W68" s="55" t="str">
        <f t="shared" si="42"/>
        <v/>
      </c>
      <c r="X68" s="59" t="str">
        <f t="shared" si="43"/>
        <v>y</v>
      </c>
      <c r="Y68" s="55" t="str">
        <f t="shared" si="44"/>
        <v/>
      </c>
      <c r="Z68" s="55" t="str">
        <f t="shared" si="45"/>
        <v/>
      </c>
      <c r="AA68" s="59" t="str">
        <f t="shared" si="24"/>
        <v>y</v>
      </c>
      <c r="AB68" s="55" t="str">
        <f t="shared" si="30"/>
        <v/>
      </c>
      <c r="AC68" s="55" t="str">
        <f t="shared" si="31"/>
        <v/>
      </c>
      <c r="AD68" s="59" t="str">
        <f t="shared" si="25"/>
        <v>n</v>
      </c>
      <c r="AE68" s="55" t="str">
        <f t="shared" si="32"/>
        <v/>
      </c>
      <c r="AF68" s="55" t="str">
        <f t="shared" si="33"/>
        <v/>
      </c>
      <c r="AG68" s="59" t="str">
        <f t="shared" si="26"/>
        <v>y</v>
      </c>
      <c r="AH68" s="55" t="str">
        <f t="shared" si="34"/>
        <v/>
      </c>
      <c r="AI68" s="55" t="str">
        <f t="shared" si="35"/>
        <v/>
      </c>
      <c r="AJ68" s="59" t="str">
        <f t="shared" si="27"/>
        <v>y</v>
      </c>
      <c r="AK68" s="55" t="str">
        <f t="shared" si="36"/>
        <v/>
      </c>
      <c r="AL68" s="55" t="str">
        <f t="shared" si="37"/>
        <v/>
      </c>
      <c r="AM68" s="59" t="str">
        <f t="shared" si="28"/>
        <v>sub</v>
      </c>
      <c r="AN68" s="55" t="str">
        <f t="shared" si="46"/>
        <v/>
      </c>
      <c r="AO68" s="55" t="str">
        <f t="shared" si="47"/>
        <v/>
      </c>
      <c r="AP68" s="59" t="str">
        <f t="shared" si="29"/>
        <v>b</v>
      </c>
      <c r="AQ68" s="55" t="str">
        <f t="shared" si="38"/>
        <v/>
      </c>
      <c r="AR68" s="55" t="str">
        <f t="shared" si="39"/>
        <v/>
      </c>
      <c r="BS68" s="187"/>
      <c r="BT68" t="s">
        <v>3531</v>
      </c>
      <c r="BU68" s="55">
        <v>2.9079831999999999E-3</v>
      </c>
      <c r="BV68" s="68">
        <v>1.2938419333333335E-2</v>
      </c>
      <c r="BW68" s="67" t="s">
        <v>3531</v>
      </c>
      <c r="BX68" s="55">
        <v>9.4387666666666675E-3</v>
      </c>
      <c r="BY68" s="68">
        <v>1.0605876823529413E-2</v>
      </c>
      <c r="BZ68" s="67" t="s">
        <v>3531</v>
      </c>
      <c r="CA68" s="55">
        <v>1.0736553846153848E-2</v>
      </c>
      <c r="CB68" s="68">
        <v>9.8630008571428569E-3</v>
      </c>
    </row>
    <row r="69" spans="20:80" x14ac:dyDescent="0.2">
      <c r="U69" s="59" t="str">
        <f t="shared" si="40"/>
        <v>y</v>
      </c>
      <c r="V69" s="55">
        <f t="shared" si="41"/>
        <v>1.7687E-3</v>
      </c>
      <c r="W69" s="55" t="str">
        <f t="shared" si="42"/>
        <v/>
      </c>
      <c r="X69" s="59" t="str">
        <f t="shared" si="43"/>
        <v>y</v>
      </c>
      <c r="Y69" s="55">
        <f t="shared" si="44"/>
        <v>1.7687E-3</v>
      </c>
      <c r="Z69" s="55" t="str">
        <f t="shared" si="45"/>
        <v/>
      </c>
      <c r="AA69" s="59" t="str">
        <f t="shared" si="24"/>
        <v>y</v>
      </c>
      <c r="AB69" s="55">
        <f t="shared" si="30"/>
        <v>1.7687E-3</v>
      </c>
      <c r="AC69" s="55" t="str">
        <f t="shared" si="31"/>
        <v/>
      </c>
      <c r="AD69" s="59" t="str">
        <f t="shared" si="25"/>
        <v>n</v>
      </c>
      <c r="AE69" s="55" t="str">
        <f t="shared" si="32"/>
        <v/>
      </c>
      <c r="AF69" s="55">
        <f t="shared" si="33"/>
        <v>1.7687E-3</v>
      </c>
      <c r="AG69" s="59" t="str">
        <f t="shared" si="26"/>
        <v>n</v>
      </c>
      <c r="AH69" s="55" t="str">
        <f t="shared" si="34"/>
        <v/>
      </c>
      <c r="AI69" s="55">
        <f t="shared" si="35"/>
        <v>1.7687E-3</v>
      </c>
      <c r="AJ69" s="59" t="str">
        <f t="shared" si="27"/>
        <v>n</v>
      </c>
      <c r="AK69" s="55" t="str">
        <f t="shared" si="36"/>
        <v/>
      </c>
      <c r="AL69" s="55">
        <f t="shared" si="37"/>
        <v>1.7687E-3</v>
      </c>
      <c r="AM69" s="59" t="str">
        <f t="shared" si="28"/>
        <v>sub</v>
      </c>
      <c r="AN69" s="55">
        <f t="shared" si="46"/>
        <v>1.7687E-3</v>
      </c>
      <c r="AO69" s="55" t="str">
        <f t="shared" si="47"/>
        <v/>
      </c>
      <c r="AP69" s="59" t="str">
        <f t="shared" si="29"/>
        <v>m</v>
      </c>
      <c r="AQ69" s="55">
        <f t="shared" si="38"/>
        <v>0.85224999999999995</v>
      </c>
      <c r="AR69" s="55" t="str">
        <f t="shared" si="39"/>
        <v/>
      </c>
      <c r="BS69" s="187"/>
      <c r="BT69" t="s">
        <v>3532</v>
      </c>
      <c r="BU69" s="55">
        <v>2.0379417409104711E-3</v>
      </c>
      <c r="BV69" s="68">
        <v>1.415760836161971E-2</v>
      </c>
      <c r="BW69" s="67" t="s">
        <v>3532</v>
      </c>
      <c r="BX69" s="55">
        <v>3.7812034509021888E-3</v>
      </c>
      <c r="BY69" s="68">
        <v>1.41180580408105E-2</v>
      </c>
      <c r="BZ69" s="67" t="s">
        <v>3532</v>
      </c>
      <c r="CA69" s="55">
        <v>1.0566070288311989E-2</v>
      </c>
      <c r="CB69" s="68">
        <v>1.0949166935720574E-2</v>
      </c>
    </row>
    <row r="70" spans="20:80" x14ac:dyDescent="0.2">
      <c r="U70" s="59" t="str">
        <f t="shared" si="40"/>
        <v>y</v>
      </c>
      <c r="V70" s="55">
        <f t="shared" si="41"/>
        <v>2.3453999999999999E-2</v>
      </c>
      <c r="W70" s="55" t="str">
        <f t="shared" si="42"/>
        <v/>
      </c>
      <c r="X70" s="59" t="str">
        <f t="shared" si="43"/>
        <v>n</v>
      </c>
      <c r="Y70" s="55" t="str">
        <f t="shared" si="44"/>
        <v/>
      </c>
      <c r="Z70" s="55">
        <f t="shared" si="45"/>
        <v>2.3453999999999999E-2</v>
      </c>
      <c r="AA70" s="59" t="str">
        <f t="shared" si="24"/>
        <v>y</v>
      </c>
      <c r="AB70" s="55">
        <f t="shared" si="30"/>
        <v>2.3453999999999999E-2</v>
      </c>
      <c r="AC70" s="55" t="str">
        <f t="shared" si="31"/>
        <v/>
      </c>
      <c r="AD70" s="59" t="str">
        <f t="shared" si="25"/>
        <v>n</v>
      </c>
      <c r="AE70" s="55" t="str">
        <f t="shared" si="32"/>
        <v/>
      </c>
      <c r="AF70" s="55">
        <f t="shared" si="33"/>
        <v>2.3453999999999999E-2</v>
      </c>
      <c r="AG70" s="59" t="str">
        <f t="shared" si="26"/>
        <v>n</v>
      </c>
      <c r="AH70" s="55" t="str">
        <f t="shared" si="34"/>
        <v/>
      </c>
      <c r="AI70" s="55">
        <f t="shared" si="35"/>
        <v>2.3453999999999999E-2</v>
      </c>
      <c r="AJ70" s="59" t="str">
        <f t="shared" si="27"/>
        <v>n</v>
      </c>
      <c r="AK70" s="55" t="str">
        <f t="shared" si="36"/>
        <v/>
      </c>
      <c r="AL70" s="55">
        <f t="shared" si="37"/>
        <v>2.3453999999999999E-2</v>
      </c>
      <c r="AM70" s="59" t="str">
        <f t="shared" si="28"/>
        <v>sub</v>
      </c>
      <c r="AN70" s="55">
        <f t="shared" si="46"/>
        <v>2.3453999999999999E-2</v>
      </c>
      <c r="AO70" s="55" t="str">
        <f t="shared" si="47"/>
        <v/>
      </c>
      <c r="AP70" s="59" t="str">
        <f t="shared" si="29"/>
        <v>s</v>
      </c>
      <c r="AQ70" s="55" t="str">
        <f t="shared" si="38"/>
        <v/>
      </c>
      <c r="AR70" s="55">
        <f t="shared" si="39"/>
        <v>0.24737999999999999</v>
      </c>
      <c r="BS70" s="187"/>
      <c r="BT70" t="s">
        <v>3533</v>
      </c>
      <c r="BU70" s="55">
        <v>1.5878000000000001E-3</v>
      </c>
      <c r="BV70" s="68">
        <v>6.2769999999999996E-3</v>
      </c>
      <c r="BW70" s="67" t="s">
        <v>3533</v>
      </c>
      <c r="BX70" s="55">
        <v>1.1067E-2</v>
      </c>
      <c r="BY70" s="68">
        <v>3.5544999999999999E-3</v>
      </c>
      <c r="BZ70" s="67" t="s">
        <v>3533</v>
      </c>
      <c r="CA70" s="55">
        <v>6.2769999999999996E-3</v>
      </c>
      <c r="CB70" s="68">
        <v>2.66E-3</v>
      </c>
    </row>
    <row r="71" spans="20:80" x14ac:dyDescent="0.2">
      <c r="U71" s="59" t="str">
        <f t="shared" si="40"/>
        <v>y</v>
      </c>
      <c r="V71" s="55">
        <f t="shared" si="41"/>
        <v>5.6579000000000004E-3</v>
      </c>
      <c r="W71" s="55" t="str">
        <f t="shared" si="42"/>
        <v/>
      </c>
      <c r="X71" s="59" t="str">
        <f t="shared" si="43"/>
        <v>y</v>
      </c>
      <c r="Y71" s="55">
        <f t="shared" si="44"/>
        <v>5.6579000000000004E-3</v>
      </c>
      <c r="Z71" s="55" t="str">
        <f t="shared" si="45"/>
        <v/>
      </c>
      <c r="AA71" s="59" t="str">
        <f t="shared" si="24"/>
        <v>n</v>
      </c>
      <c r="AB71" s="55" t="str">
        <f t="shared" si="30"/>
        <v/>
      </c>
      <c r="AC71" s="55">
        <f t="shared" si="31"/>
        <v>5.6579000000000004E-3</v>
      </c>
      <c r="AD71" s="59" t="str">
        <f t="shared" si="25"/>
        <v>n</v>
      </c>
      <c r="AE71" s="55" t="str">
        <f t="shared" si="32"/>
        <v/>
      </c>
      <c r="AF71" s="55">
        <f t="shared" si="33"/>
        <v>5.6579000000000004E-3</v>
      </c>
      <c r="AG71" s="59" t="str">
        <f t="shared" si="26"/>
        <v>n</v>
      </c>
      <c r="AH71" s="55" t="str">
        <f t="shared" si="34"/>
        <v/>
      </c>
      <c r="AI71" s="55">
        <f t="shared" si="35"/>
        <v>5.6579000000000004E-3</v>
      </c>
      <c r="AJ71" s="59" t="str">
        <f t="shared" si="27"/>
        <v>n</v>
      </c>
      <c r="AK71" s="55" t="str">
        <f t="shared" si="36"/>
        <v/>
      </c>
      <c r="AL71" s="55">
        <f t="shared" si="37"/>
        <v>5.6579000000000004E-3</v>
      </c>
      <c r="AM71" s="59" t="str">
        <f t="shared" si="28"/>
        <v>sub</v>
      </c>
      <c r="AN71" s="55">
        <f t="shared" si="46"/>
        <v>5.6579000000000004E-3</v>
      </c>
      <c r="AO71" s="55" t="str">
        <f t="shared" si="47"/>
        <v/>
      </c>
      <c r="AP71" s="59" t="str">
        <f t="shared" si="29"/>
        <v>b</v>
      </c>
      <c r="AQ71" s="55" t="str">
        <f t="shared" si="38"/>
        <v/>
      </c>
      <c r="AR71" s="55">
        <f t="shared" si="39"/>
        <v>0.13791999999999999</v>
      </c>
      <c r="BS71" s="187"/>
      <c r="BT71" s="41" t="s">
        <v>3534</v>
      </c>
      <c r="BU71" s="70">
        <v>3.7117076276001179E-2</v>
      </c>
      <c r="BV71" s="75" t="s">
        <v>3557</v>
      </c>
      <c r="BW71" s="69" t="s">
        <v>3534</v>
      </c>
      <c r="BX71" s="70">
        <v>0.83136409645670262</v>
      </c>
      <c r="BY71" s="71" t="s">
        <v>3535</v>
      </c>
      <c r="BZ71" s="69" t="s">
        <v>3534</v>
      </c>
      <c r="CA71" s="70">
        <v>0.91489706612219701</v>
      </c>
      <c r="CB71" s="71" t="s">
        <v>3535</v>
      </c>
    </row>
    <row r="72" spans="20:80" x14ac:dyDescent="0.2">
      <c r="U72" s="59" t="str">
        <f t="shared" si="40"/>
        <v>n</v>
      </c>
      <c r="V72" s="55" t="str">
        <f t="shared" si="41"/>
        <v/>
      </c>
      <c r="W72" s="55">
        <f t="shared" si="42"/>
        <v>623.74</v>
      </c>
      <c r="X72" s="59" t="str">
        <f t="shared" si="43"/>
        <v>y</v>
      </c>
      <c r="Y72" s="55">
        <f t="shared" si="44"/>
        <v>623.74</v>
      </c>
      <c r="Z72" s="55" t="str">
        <f t="shared" si="45"/>
        <v/>
      </c>
      <c r="AA72" s="59" t="str">
        <f t="shared" ref="AA72:AA77" si="48">AA29</f>
        <v>n</v>
      </c>
      <c r="AB72" s="55" t="str">
        <f t="shared" ref="AB72:AB77" si="49">IF(AA72="y",$R29,"")</f>
        <v/>
      </c>
      <c r="AC72" s="55">
        <f t="shared" ref="AC72:AC77" si="50">IF(AA72="n",$R29,"")</f>
        <v>623.74</v>
      </c>
      <c r="AD72" s="59" t="str">
        <f t="shared" ref="AD72:AD77" si="51">AD29</f>
        <v>n</v>
      </c>
      <c r="AE72" s="55" t="str">
        <f t="shared" ref="AE72:AE77" si="52">IF(AD72="y",$R29,"")</f>
        <v/>
      </c>
      <c r="AF72" s="55">
        <f t="shared" ref="AF72:AF77" si="53">IF(AD72="n",$R29,"")</f>
        <v>623.74</v>
      </c>
      <c r="AG72" s="59" t="str">
        <f t="shared" ref="AG72:AG77" si="54">AG29</f>
        <v>n</v>
      </c>
      <c r="AH72" s="55" t="str">
        <f t="shared" ref="AH72:AH77" si="55">IF(AG72="y",$R29,"")</f>
        <v/>
      </c>
      <c r="AI72" s="55">
        <f t="shared" ref="AI72:AI77" si="56">IF(AG72="n",$R29,"")</f>
        <v>623.74</v>
      </c>
      <c r="AJ72" s="59" t="str">
        <f t="shared" ref="AJ72:AJ77" si="57">AJ29</f>
        <v>n</v>
      </c>
      <c r="AK72" s="55" t="str">
        <f t="shared" ref="AK72:AK77" si="58">IF(AJ72="y",$R29,"")</f>
        <v/>
      </c>
      <c r="AL72" s="55">
        <f t="shared" ref="AL72:AL77" si="59">IF(AJ72="n",$R29,"")</f>
        <v>623.74</v>
      </c>
      <c r="AM72" s="59" t="str">
        <f t="shared" ref="AM72:AM77" si="60">AM29</f>
        <v>dif</v>
      </c>
      <c r="AN72" s="55" t="str">
        <f t="shared" si="46"/>
        <v/>
      </c>
      <c r="AO72" s="55">
        <f t="shared" si="47"/>
        <v>623.74</v>
      </c>
      <c r="AP72" s="59" t="str">
        <f t="shared" si="29"/>
        <v>m</v>
      </c>
      <c r="AQ72" s="55">
        <f t="shared" si="38"/>
        <v>0.41449999999999998</v>
      </c>
      <c r="AR72" s="55" t="str">
        <f t="shared" si="39"/>
        <v/>
      </c>
      <c r="BS72" s="187"/>
      <c r="BT72" t="s">
        <v>3536</v>
      </c>
      <c r="BV72" s="66"/>
      <c r="BW72" s="67" t="s">
        <v>3536</v>
      </c>
      <c r="BY72" s="66"/>
      <c r="BZ72" s="67" t="s">
        <v>3536</v>
      </c>
      <c r="CB72" s="66"/>
    </row>
    <row r="73" spans="20:80" x14ac:dyDescent="0.2">
      <c r="U73" s="59" t="str">
        <f t="shared" si="40"/>
        <v>y</v>
      </c>
      <c r="V73" s="55" t="str">
        <f t="shared" si="41"/>
        <v/>
      </c>
      <c r="W73" s="55" t="str">
        <f t="shared" si="42"/>
        <v/>
      </c>
      <c r="X73" s="59" t="str">
        <f t="shared" si="43"/>
        <v>n</v>
      </c>
      <c r="Y73" s="55" t="str">
        <f t="shared" si="44"/>
        <v/>
      </c>
      <c r="Z73" s="55" t="str">
        <f t="shared" si="45"/>
        <v/>
      </c>
      <c r="AA73" s="59" t="str">
        <f t="shared" si="48"/>
        <v>y</v>
      </c>
      <c r="AB73" s="55" t="str">
        <f t="shared" si="49"/>
        <v/>
      </c>
      <c r="AC73" s="55" t="str">
        <f t="shared" si="50"/>
        <v/>
      </c>
      <c r="AD73" s="59" t="str">
        <f t="shared" si="51"/>
        <v>n</v>
      </c>
      <c r="AE73" s="55" t="str">
        <f t="shared" si="52"/>
        <v/>
      </c>
      <c r="AF73" s="55" t="str">
        <f t="shared" si="53"/>
        <v/>
      </c>
      <c r="AG73" s="59" t="str">
        <f t="shared" si="54"/>
        <v>y</v>
      </c>
      <c r="AH73" s="55" t="str">
        <f t="shared" si="55"/>
        <v/>
      </c>
      <c r="AI73" s="55" t="str">
        <f t="shared" si="56"/>
        <v/>
      </c>
      <c r="AJ73" s="59" t="str">
        <f t="shared" si="57"/>
        <v>n</v>
      </c>
      <c r="AK73" s="55" t="str">
        <f t="shared" si="58"/>
        <v/>
      </c>
      <c r="AL73" s="55" t="str">
        <f t="shared" si="59"/>
        <v/>
      </c>
      <c r="AM73" s="59" t="str">
        <f t="shared" si="60"/>
        <v>dif</v>
      </c>
      <c r="AN73" s="55" t="str">
        <f t="shared" si="46"/>
        <v/>
      </c>
      <c r="AO73" s="55" t="str">
        <f t="shared" si="47"/>
        <v/>
      </c>
      <c r="AP73" s="59" t="str">
        <f t="shared" si="29"/>
        <v>s</v>
      </c>
      <c r="AQ73" s="55" t="str">
        <f t="shared" si="38"/>
        <v/>
      </c>
      <c r="AR73" s="55" t="str">
        <f t="shared" si="39"/>
        <v/>
      </c>
      <c r="BS73" s="187"/>
      <c r="BT73" t="s">
        <v>3544</v>
      </c>
      <c r="BV73" s="66"/>
      <c r="BW73" s="67" t="s">
        <v>3545</v>
      </c>
      <c r="BY73" s="66"/>
      <c r="BZ73" s="67" t="s">
        <v>3543</v>
      </c>
      <c r="CB73" s="66"/>
    </row>
    <row r="74" spans="20:80" x14ac:dyDescent="0.2">
      <c r="U74" s="59" t="str">
        <f t="shared" si="40"/>
        <v>n</v>
      </c>
      <c r="V74" s="55" t="str">
        <f t="shared" si="41"/>
        <v/>
      </c>
      <c r="W74" s="55">
        <f t="shared" si="42"/>
        <v>1.1067E-2</v>
      </c>
      <c r="X74" s="59" t="str">
        <f t="shared" si="43"/>
        <v>y</v>
      </c>
      <c r="Y74" s="55">
        <f t="shared" si="44"/>
        <v>1.1067E-2</v>
      </c>
      <c r="Z74" s="55" t="str">
        <f t="shared" si="45"/>
        <v/>
      </c>
      <c r="AA74" s="59" t="str">
        <f t="shared" si="48"/>
        <v>y</v>
      </c>
      <c r="AB74" s="55">
        <f t="shared" si="49"/>
        <v>1.1067E-2</v>
      </c>
      <c r="AC74" s="55" t="str">
        <f t="shared" si="50"/>
        <v/>
      </c>
      <c r="AD74" s="59" t="str">
        <f t="shared" si="51"/>
        <v>n</v>
      </c>
      <c r="AE74" s="55" t="str">
        <f t="shared" si="52"/>
        <v/>
      </c>
      <c r="AF74" s="55">
        <f t="shared" si="53"/>
        <v>1.1067E-2</v>
      </c>
      <c r="AG74" s="59" t="str">
        <f t="shared" si="54"/>
        <v>y</v>
      </c>
      <c r="AH74" s="55">
        <f t="shared" si="55"/>
        <v>1.1067E-2</v>
      </c>
      <c r="AI74" s="55" t="str">
        <f t="shared" si="56"/>
        <v/>
      </c>
      <c r="AJ74" s="59" t="str">
        <f t="shared" si="57"/>
        <v>n</v>
      </c>
      <c r="AK74" s="55" t="str">
        <f t="shared" si="58"/>
        <v/>
      </c>
      <c r="AL74" s="55">
        <f t="shared" si="59"/>
        <v>1.1067E-2</v>
      </c>
      <c r="AM74" s="59" t="str">
        <f t="shared" si="60"/>
        <v>sub</v>
      </c>
      <c r="AN74" s="55">
        <f t="shared" si="46"/>
        <v>1.1067E-2</v>
      </c>
      <c r="AO74" s="55" t="str">
        <f t="shared" si="47"/>
        <v/>
      </c>
      <c r="AP74" s="59" t="str">
        <f t="shared" si="29"/>
        <v>s</v>
      </c>
      <c r="AQ74" s="55" t="str">
        <f t="shared" si="38"/>
        <v/>
      </c>
      <c r="AR74" s="55">
        <f t="shared" si="39"/>
        <v>6.1392000000000002E-2</v>
      </c>
      <c r="BS74" s="187"/>
      <c r="BT74" s="79" t="s">
        <v>3549</v>
      </c>
      <c r="BU74" s="77"/>
      <c r="BV74" s="78"/>
      <c r="BW74" s="73" t="s">
        <v>3548</v>
      </c>
      <c r="BY74" s="66"/>
      <c r="BZ74" s="73" t="s">
        <v>3548</v>
      </c>
      <c r="CB74" s="66"/>
    </row>
    <row r="75" spans="20:80" ht="17" thickBot="1" x14ac:dyDescent="0.25">
      <c r="U75" s="59" t="str">
        <f t="shared" si="40"/>
        <v>y</v>
      </c>
      <c r="V75" s="55">
        <f t="shared" si="41"/>
        <v>1.2279999999999999E-3</v>
      </c>
      <c r="W75" s="55" t="str">
        <f t="shared" si="42"/>
        <v/>
      </c>
      <c r="X75" s="59" t="str">
        <f>X32</f>
        <v>n</v>
      </c>
      <c r="Y75" s="55" t="str">
        <f>IF(X75="y",$R32,"")</f>
        <v/>
      </c>
      <c r="Z75" s="55">
        <f>IF(X75="n",$R32,"")</f>
        <v>1.2279999999999999E-3</v>
      </c>
      <c r="AA75" s="59" t="str">
        <f t="shared" si="48"/>
        <v>n</v>
      </c>
      <c r="AB75" s="55" t="str">
        <f t="shared" si="49"/>
        <v/>
      </c>
      <c r="AC75" s="55">
        <f t="shared" si="50"/>
        <v>1.2279999999999999E-3</v>
      </c>
      <c r="AD75" s="59" t="str">
        <f t="shared" si="51"/>
        <v>n</v>
      </c>
      <c r="AE75" s="55" t="str">
        <f t="shared" si="52"/>
        <v/>
      </c>
      <c r="AF75" s="55">
        <f t="shared" si="53"/>
        <v>1.2279999999999999E-3</v>
      </c>
      <c r="AG75" s="59" t="str">
        <f t="shared" si="54"/>
        <v>n</v>
      </c>
      <c r="AH75" s="55" t="str">
        <f t="shared" si="55"/>
        <v/>
      </c>
      <c r="AI75" s="55">
        <f t="shared" si="56"/>
        <v>1.2279999999999999E-3</v>
      </c>
      <c r="AJ75" s="59" t="str">
        <f t="shared" si="57"/>
        <v>n</v>
      </c>
      <c r="AK75" s="55" t="str">
        <f t="shared" si="58"/>
        <v/>
      </c>
      <c r="AL75" s="55">
        <f t="shared" si="59"/>
        <v>1.2279999999999999E-3</v>
      </c>
      <c r="AM75" s="59" t="str">
        <f t="shared" si="60"/>
        <v>sub</v>
      </c>
      <c r="AN75" s="55">
        <f t="shared" si="46"/>
        <v>1.2279999999999999E-3</v>
      </c>
      <c r="AO75" s="55" t="str">
        <f t="shared" si="47"/>
        <v/>
      </c>
      <c r="AP75" s="59" t="str">
        <f t="shared" si="29"/>
        <v>m</v>
      </c>
      <c r="AQ75" s="55">
        <f t="shared" si="38"/>
        <v>1.8875999999999999</v>
      </c>
      <c r="AR75" s="55" t="str">
        <f t="shared" si="39"/>
        <v/>
      </c>
      <c r="BS75" s="188"/>
      <c r="BT75" s="80" t="s">
        <v>3553</v>
      </c>
      <c r="BU75" s="81"/>
      <c r="BV75" s="82"/>
      <c r="BW75" s="83" t="s">
        <v>3555</v>
      </c>
      <c r="BX75" s="81"/>
      <c r="BY75" s="82"/>
      <c r="BZ75" s="83" t="s">
        <v>3554</v>
      </c>
      <c r="CA75" s="81"/>
      <c r="CB75" s="82"/>
    </row>
    <row r="76" spans="20:80" x14ac:dyDescent="0.2">
      <c r="U76" s="59" t="str">
        <f t="shared" si="40"/>
        <v>y</v>
      </c>
      <c r="V76" s="55">
        <f t="shared" si="41"/>
        <v>2.7139999999999998E-3</v>
      </c>
      <c r="W76" s="55" t="str">
        <f t="shared" si="42"/>
        <v/>
      </c>
      <c r="X76" s="59" t="str">
        <f t="shared" si="43"/>
        <v>y</v>
      </c>
      <c r="Y76" s="55">
        <f t="shared" si="44"/>
        <v>2.7139999999999998E-3</v>
      </c>
      <c r="Z76" s="55" t="str">
        <f t="shared" ref="Z76:Z77" si="61">IF(X76="n",$R33,"")</f>
        <v/>
      </c>
      <c r="AA76" s="59" t="str">
        <f t="shared" si="48"/>
        <v>y</v>
      </c>
      <c r="AB76" s="55">
        <f t="shared" si="49"/>
        <v>2.7139999999999998E-3</v>
      </c>
      <c r="AC76" s="55" t="str">
        <f t="shared" si="50"/>
        <v/>
      </c>
      <c r="AD76" s="59" t="str">
        <f t="shared" si="51"/>
        <v>n</v>
      </c>
      <c r="AE76" s="55" t="str">
        <f t="shared" si="52"/>
        <v/>
      </c>
      <c r="AF76" s="55">
        <f t="shared" si="53"/>
        <v>2.7139999999999998E-3</v>
      </c>
      <c r="AG76" s="59" t="str">
        <f t="shared" si="54"/>
        <v>n</v>
      </c>
      <c r="AH76" s="55" t="str">
        <f t="shared" si="55"/>
        <v/>
      </c>
      <c r="AI76" s="55">
        <f t="shared" si="56"/>
        <v>2.7139999999999998E-3</v>
      </c>
      <c r="AJ76" s="59" t="str">
        <f t="shared" si="57"/>
        <v>y</v>
      </c>
      <c r="AK76" s="55">
        <f t="shared" si="58"/>
        <v>2.7139999999999998E-3</v>
      </c>
      <c r="AL76" s="55" t="str">
        <f t="shared" si="59"/>
        <v/>
      </c>
      <c r="AM76" s="59" t="str">
        <f t="shared" si="60"/>
        <v>sub</v>
      </c>
      <c r="AN76" s="55">
        <f t="shared" si="46"/>
        <v>2.7139999999999998E-3</v>
      </c>
      <c r="AO76" s="55" t="str">
        <f t="shared" si="47"/>
        <v/>
      </c>
      <c r="AP76" s="59" t="str">
        <f t="shared" si="29"/>
        <v>m</v>
      </c>
      <c r="AQ76" s="55">
        <f t="shared" si="38"/>
        <v>8.5860000000000006E-2</v>
      </c>
      <c r="AR76" s="55" t="str">
        <f t="shared" si="39"/>
        <v/>
      </c>
    </row>
    <row r="77" spans="20:80" x14ac:dyDescent="0.2">
      <c r="U77" s="59" t="str">
        <f t="shared" si="40"/>
        <v>y</v>
      </c>
      <c r="V77" s="55">
        <f t="shared" si="41"/>
        <v>1.8571E-3</v>
      </c>
      <c r="W77" s="55" t="str">
        <f t="shared" si="42"/>
        <v/>
      </c>
      <c r="X77" s="59" t="str">
        <f t="shared" si="43"/>
        <v>y</v>
      </c>
      <c r="Y77" s="55">
        <f t="shared" si="44"/>
        <v>1.8571E-3</v>
      </c>
      <c r="Z77" s="55" t="str">
        <f t="shared" si="61"/>
        <v/>
      </c>
      <c r="AA77" s="59" t="str">
        <f t="shared" si="48"/>
        <v>y</v>
      </c>
      <c r="AB77" s="55">
        <f t="shared" si="49"/>
        <v>1.8571E-3</v>
      </c>
      <c r="AC77" s="55" t="str">
        <f t="shared" si="50"/>
        <v/>
      </c>
      <c r="AD77" s="59" t="str">
        <f t="shared" si="51"/>
        <v>y</v>
      </c>
      <c r="AE77" s="55">
        <f t="shared" si="52"/>
        <v>1.8571E-3</v>
      </c>
      <c r="AF77" s="55" t="str">
        <f t="shared" si="53"/>
        <v/>
      </c>
      <c r="AG77" s="59" t="str">
        <f t="shared" si="54"/>
        <v>n</v>
      </c>
      <c r="AH77" s="55" t="str">
        <f t="shared" si="55"/>
        <v/>
      </c>
      <c r="AI77" s="55">
        <f t="shared" si="56"/>
        <v>1.8571E-3</v>
      </c>
      <c r="AJ77" s="59" t="str">
        <f t="shared" si="57"/>
        <v>y</v>
      </c>
      <c r="AK77" s="55">
        <f t="shared" si="58"/>
        <v>1.8571E-3</v>
      </c>
      <c r="AL77" s="55" t="str">
        <f t="shared" si="59"/>
        <v/>
      </c>
      <c r="AM77" s="59" t="str">
        <f t="shared" si="60"/>
        <v>amb</v>
      </c>
      <c r="AN77" s="55" t="str">
        <f t="shared" si="46"/>
        <v/>
      </c>
      <c r="AO77" s="55">
        <f t="shared" si="47"/>
        <v>1.8571E-3</v>
      </c>
      <c r="AP77" s="59" t="str">
        <f t="shared" si="29"/>
        <v>b</v>
      </c>
      <c r="AQ77" s="55" t="str">
        <f t="shared" si="38"/>
        <v/>
      </c>
      <c r="AR77" s="55">
        <f t="shared" si="39"/>
        <v>2.537E-2</v>
      </c>
    </row>
    <row r="78" spans="20:80" ht="17" thickBot="1" x14ac:dyDescent="0.25"/>
    <row r="79" spans="20:80" ht="16" customHeight="1" x14ac:dyDescent="0.2">
      <c r="T79" s="183" t="s">
        <v>3529</v>
      </c>
      <c r="U79" s="36" t="str">
        <f>U36</f>
        <v>2.4 Ease of Use</v>
      </c>
      <c r="W79" s="55"/>
      <c r="X79" s="36" t="str">
        <f>X36</f>
        <v>2.6 Visibility</v>
      </c>
      <c r="AA79" s="36" t="str">
        <f>AA36</f>
        <v>3.1 Adopter Type</v>
      </c>
      <c r="AD79" s="36" t="str">
        <f>AD36</f>
        <v>3.4 Protected Niche</v>
      </c>
      <c r="AG79" s="36" t="str">
        <f>AG36</f>
        <v>3.6 Market Formation through Policy</v>
      </c>
      <c r="AJ79" s="36" t="str">
        <f>AJ36</f>
        <v xml:space="preserve">4.3 Deviation from the Norm </v>
      </c>
      <c r="AM79" s="36" t="str">
        <f>AM36</f>
        <v>4.8 Substitution v Diffusion</v>
      </c>
      <c r="AP79" s="36" t="str">
        <f>AP36</f>
        <v>Innovation Type</v>
      </c>
    </row>
    <row r="80" spans="20:80" x14ac:dyDescent="0.2">
      <c r="T80" s="184"/>
      <c r="U80" s="2"/>
      <c r="V80" s="35" t="s">
        <v>3515</v>
      </c>
      <c r="W80" s="35" t="s">
        <v>3516</v>
      </c>
      <c r="X80" s="2"/>
      <c r="Y80" s="35" t="s">
        <v>3517</v>
      </c>
      <c r="Z80" s="35" t="s">
        <v>3518</v>
      </c>
      <c r="AA80" s="2"/>
      <c r="AB80" s="35" t="s">
        <v>3519</v>
      </c>
      <c r="AC80" s="35" t="s">
        <v>3520</v>
      </c>
      <c r="AD80" s="2"/>
      <c r="AE80" s="35" t="s">
        <v>3521</v>
      </c>
      <c r="AF80" s="35" t="s">
        <v>3522</v>
      </c>
      <c r="AG80" s="2"/>
      <c r="AH80" s="35" t="s">
        <v>3580</v>
      </c>
      <c r="AI80" s="35" t="s">
        <v>3581</v>
      </c>
      <c r="AJ80" s="2"/>
      <c r="AK80" s="35" t="s">
        <v>3525</v>
      </c>
      <c r="AL80" s="35" t="s">
        <v>3526</v>
      </c>
      <c r="AM80" s="2"/>
      <c r="AN80" s="35" t="s">
        <v>3565</v>
      </c>
      <c r="AO80" s="35" t="s">
        <v>3566</v>
      </c>
      <c r="AP80" s="2"/>
      <c r="AQ80" s="35" t="s">
        <v>3527</v>
      </c>
      <c r="AR80" s="35" t="s">
        <v>3528</v>
      </c>
    </row>
    <row r="81" spans="20:44" x14ac:dyDescent="0.2">
      <c r="T81" s="184"/>
      <c r="U81" t="s">
        <v>3530</v>
      </c>
      <c r="V81">
        <f>COUNTIF(V$52:V$77,"&gt;"&amp;ABS(0))</f>
        <v>15</v>
      </c>
      <c r="W81">
        <f>COUNTIF(W$52:W$77,"&gt;"&amp;ABS(0))</f>
        <v>7</v>
      </c>
      <c r="X81" t="s">
        <v>3530</v>
      </c>
      <c r="Y81">
        <f>COUNTIF(Y$52:Y$77,"&gt;"&amp;ABS(0))</f>
        <v>13</v>
      </c>
      <c r="Z81">
        <f>COUNTIF(Z$52:Z$77,"&gt;"&amp;ABS(0))</f>
        <v>9</v>
      </c>
      <c r="AA81" t="s">
        <v>3530</v>
      </c>
      <c r="AB81">
        <f>COUNTIF(AB$52:AB$77,"&gt;"&amp;ABS(0))</f>
        <v>13</v>
      </c>
      <c r="AC81">
        <f>COUNTIF(AC$52:AC$77,"&gt;"&amp;ABS(0))</f>
        <v>9</v>
      </c>
      <c r="AD81" t="s">
        <v>3530</v>
      </c>
      <c r="AE81">
        <f>COUNTIF(AE$52:AE$77,"&gt;"&amp;ABS(0))</f>
        <v>7</v>
      </c>
      <c r="AF81">
        <f>COUNTIF(AF$52:AF$77,"&gt;"&amp;ABS(0))</f>
        <v>15</v>
      </c>
      <c r="AG81" t="s">
        <v>3530</v>
      </c>
      <c r="AH81">
        <f>COUNTIF(AH$52:AH$77,"&gt;"&amp;ABS(0))</f>
        <v>3</v>
      </c>
      <c r="AI81">
        <f>COUNTIF(AI$52:AI$77,"&gt;"&amp;ABS(0))</f>
        <v>19</v>
      </c>
      <c r="AJ81" t="s">
        <v>3530</v>
      </c>
      <c r="AK81">
        <f>COUNTIF(AK$52:AK$77,"&gt;"&amp;ABS(0))</f>
        <v>8</v>
      </c>
      <c r="AL81">
        <f>COUNTIF(AL$52:AL$77,"&gt;"&amp;ABS(0))</f>
        <v>14</v>
      </c>
      <c r="AM81" t="s">
        <v>3530</v>
      </c>
      <c r="AN81">
        <f>COUNTIF(AN$52:AN$77,"&gt;"&amp;ABS(0))</f>
        <v>13</v>
      </c>
      <c r="AO81">
        <f>COUNTIF(AO$52:AO$77,"&gt;"&amp;ABS(0))</f>
        <v>9</v>
      </c>
      <c r="AP81" t="s">
        <v>3530</v>
      </c>
      <c r="AQ81">
        <f>COUNTIF(AQ$52:AQ$74,"&gt;"&amp;ABS(0))</f>
        <v>5</v>
      </c>
      <c r="AR81">
        <f>COUNTIF(AR$52:AR$74,"&gt;"&amp;ABS(0))</f>
        <v>13</v>
      </c>
    </row>
    <row r="82" spans="20:44" x14ac:dyDescent="0.2">
      <c r="T82" s="184"/>
      <c r="U82" t="s">
        <v>3531</v>
      </c>
      <c r="V82" s="55">
        <f>AVERAGE(V$52:V$77)</f>
        <v>8.309953333333335E-3</v>
      </c>
      <c r="W82" s="55">
        <f>AVERAGE(W$52:W$77)</f>
        <v>89.118267458000005</v>
      </c>
      <c r="X82" t="s">
        <v>3531</v>
      </c>
      <c r="Y82" s="55">
        <f>AVERAGE(Y$52:Y$77)</f>
        <v>47.99004690461539</v>
      </c>
      <c r="Z82" s="55">
        <f>AVERAGE(Z$52:Z$77)</f>
        <v>9.1013051111111121E-3</v>
      </c>
      <c r="AA82" t="s">
        <v>3531</v>
      </c>
      <c r="AB82" s="55">
        <f>AVERAGE(AB$52:AB$77)</f>
        <v>1.1293907692307691E-2</v>
      </c>
      <c r="AC82" s="55">
        <f>AVERAGE(AC$52:AC$77)</f>
        <v>69.311744522888887</v>
      </c>
      <c r="AD82" t="s">
        <v>3531</v>
      </c>
      <c r="AE82" s="55">
        <f>AVERAGE(AE$52:AE$77)</f>
        <v>2.702373714285714E-3</v>
      </c>
      <c r="AF82" s="55">
        <f>AVERAGE(AF$52:AF$77)</f>
        <v>41.595573659333333</v>
      </c>
      <c r="AG82" t="s">
        <v>3531</v>
      </c>
      <c r="AH82" s="55">
        <f>AVERAGE(AH$52:AH$77)</f>
        <v>9.4387666666666675E-3</v>
      </c>
      <c r="AI82" s="55">
        <f>AVERAGE(AI$52:AI$77)</f>
        <v>32.838116063473684</v>
      </c>
      <c r="AJ82" t="s">
        <v>3531</v>
      </c>
      <c r="AK82" s="55">
        <f>AVERAGE(AK$52:AK$77)</f>
        <v>2.5920144999999999E-3</v>
      </c>
      <c r="AL82" s="55">
        <f>AVERAGE(AL$52:AL$77)</f>
        <v>44.566556099285712</v>
      </c>
      <c r="AM82" t="s">
        <v>3531</v>
      </c>
      <c r="AN82" s="55">
        <f>AVERAGE(AN$52:AN$77)</f>
        <v>9.0740958461538457E-3</v>
      </c>
      <c r="AO82" s="55">
        <f>AVERAGE(AO$52:AO$77)</f>
        <v>69.314950917777793</v>
      </c>
      <c r="AP82" t="s">
        <v>3531</v>
      </c>
      <c r="AQ82" s="55">
        <f>AVERAGE(AQ$52:AQ$77)</f>
        <v>0.50078987499999994</v>
      </c>
      <c r="AR82" s="55">
        <f>AVERAGE(AR$52:AR$77)</f>
        <v>0.16486235714285716</v>
      </c>
    </row>
    <row r="83" spans="20:44" x14ac:dyDescent="0.2">
      <c r="T83" s="184"/>
      <c r="U83" t="s">
        <v>3532</v>
      </c>
      <c r="V83" s="55">
        <f>STDEVA(V$52:V$77)</f>
        <v>9.7868402854641798E-3</v>
      </c>
      <c r="W83" s="55">
        <f>STDEVA(W$52:W$77)</f>
        <v>122.32478931259614</v>
      </c>
      <c r="X83" t="s">
        <v>3532</v>
      </c>
      <c r="Y83" s="55">
        <f>STDEVA(Y$52:Y$77)</f>
        <v>122.32445424392607</v>
      </c>
      <c r="Z83" s="55">
        <f>STDEVA(Z$52:Z$77)</f>
        <v>6.8834200667411095E-3</v>
      </c>
      <c r="AA83" t="s">
        <v>3532</v>
      </c>
      <c r="AB83" s="55">
        <f>STDEVA(AB$52:AB$77)</f>
        <v>1.0536495679275183E-2</v>
      </c>
      <c r="AC83" s="55">
        <f>STDEVA(AC$52:AC$77)</f>
        <v>122.32496316229513</v>
      </c>
      <c r="AD83" t="s">
        <v>3532</v>
      </c>
      <c r="AE83" s="55">
        <f>STDEVA(AE$52:AE$77)</f>
        <v>1.9656697285749237E-3</v>
      </c>
      <c r="AF83" s="55">
        <f>STDEVA(AF$52:AF$77)</f>
        <v>122.32396015371997</v>
      </c>
      <c r="AG83" t="s">
        <v>3532</v>
      </c>
      <c r="AH83" s="55">
        <f>STDEVA(AH$52:AH$77)</f>
        <v>3.5696916521545017E-3</v>
      </c>
      <c r="AI83" s="55">
        <f>STDEVA(AI$52:AI$77)</f>
        <v>122.32403387504867</v>
      </c>
      <c r="AJ83" t="s">
        <v>3532</v>
      </c>
      <c r="AK83" s="55">
        <f>STDEVA(AK$52:AK$77)</f>
        <v>1.9557958391246653E-3</v>
      </c>
      <c r="AL83" s="55">
        <f>STDEVA(AL$52:AL$77)</f>
        <v>122.32397443134273</v>
      </c>
      <c r="AM83" t="s">
        <v>3532</v>
      </c>
      <c r="AN83" s="55">
        <f>STDEVA(AN$52:AN$77)</f>
        <v>9.9399761348870925E-3</v>
      </c>
      <c r="AO83" s="55">
        <f>STDEVA(AO$52:AO$77)</f>
        <v>122.32473685274928</v>
      </c>
      <c r="AP83" t="s">
        <v>3532</v>
      </c>
      <c r="AQ83" s="55">
        <f>STDEVA(AQ$52:AQ$77)</f>
        <v>0.40453585099489209</v>
      </c>
      <c r="AR83" s="55">
        <f>STDEVA(AR$52:AR$77)</f>
        <v>0.1278917202635044</v>
      </c>
    </row>
    <row r="84" spans="20:44" x14ac:dyDescent="0.2">
      <c r="T84" s="184"/>
      <c r="U84" t="s">
        <v>3533</v>
      </c>
      <c r="V84" s="55">
        <f>MEDIAN(V$52:V$77)</f>
        <v>2.7139999999999998E-3</v>
      </c>
      <c r="W84" s="55">
        <f>MEDIAN(W$52:W$77)</f>
        <v>1.1067E-2</v>
      </c>
      <c r="X84" t="s">
        <v>3533</v>
      </c>
      <c r="Y84" s="55">
        <f>MEDIAN(Y$52:Y$77)</f>
        <v>2.7139999999999998E-3</v>
      </c>
      <c r="Z84" s="55">
        <f>MEDIAN(Z$52:Z$77)</f>
        <v>6.2769999999999996E-3</v>
      </c>
      <c r="AA84" t="s">
        <v>3533</v>
      </c>
      <c r="AB84" s="55">
        <f>MEDIAN(AB$52:AB$77)</f>
        <v>6.2769999999999996E-3</v>
      </c>
      <c r="AC84" s="55">
        <f>MEDIAN(AC$52:AC$77)</f>
        <v>2.5195999999999999E-3</v>
      </c>
      <c r="AD84" t="s">
        <v>3533</v>
      </c>
      <c r="AE84" s="55">
        <f>MEDIAN(AE$52:AE$77)</f>
        <v>1.8571E-3</v>
      </c>
      <c r="AF84" s="55">
        <f>MEDIAN(AF$52:AF$77)</f>
        <v>6.2769999999999996E-3</v>
      </c>
      <c r="AG84" t="s">
        <v>3533</v>
      </c>
      <c r="AH84" s="55">
        <f>MEDIAN(AH$52:AH$77)</f>
        <v>1.1067E-2</v>
      </c>
      <c r="AI84" s="55">
        <f>MEDIAN(AI$52:AI$77)</f>
        <v>2.7139999999999998E-3</v>
      </c>
      <c r="AJ84" t="s">
        <v>3533</v>
      </c>
      <c r="AK84" s="55">
        <f>MEDIAN(AK$52:AK$77)</f>
        <v>2.1883499999999999E-3</v>
      </c>
      <c r="AL84" s="55">
        <f>MEDIAN(AL$52:AL$77)</f>
        <v>8.6719999999999992E-3</v>
      </c>
      <c r="AM84" t="s">
        <v>3533</v>
      </c>
      <c r="AN84" s="55">
        <f>MEDIAN(AN$52:AN$77)</f>
        <v>2.7139999999999998E-3</v>
      </c>
      <c r="AO84" s="55">
        <f>MEDIAN(AO$52:AO$77)</f>
        <v>3.5544999999999999E-3</v>
      </c>
      <c r="AP84" t="s">
        <v>3533</v>
      </c>
      <c r="AQ84" s="55">
        <f>MEDIAN(AQ$52:AQ$77)</f>
        <v>0.32725500000000002</v>
      </c>
      <c r="AR84" s="55">
        <f>MEDIAN(AR$52:AR$77)</f>
        <v>0.16472999999999999</v>
      </c>
    </row>
    <row r="85" spans="20:44" x14ac:dyDescent="0.2">
      <c r="T85" s="184"/>
      <c r="U85" s="41" t="s">
        <v>3577</v>
      </c>
      <c r="V85" s="70">
        <f>_xlfn.T.TEST(V52:V77,W52:W77,2,3)</f>
        <v>0.355885954907812</v>
      </c>
      <c r="W85" s="71" t="str">
        <f>IF(V85&lt;0.1,"p&lt;.1","ns")</f>
        <v>ns</v>
      </c>
      <c r="X85" s="41" t="s">
        <v>3577</v>
      </c>
      <c r="Y85" s="70">
        <f>_xlfn.T.TEST(Y52:Y77,Z52:Z77,2,3)</f>
        <v>0.33703180264141297</v>
      </c>
      <c r="Z85" s="71" t="str">
        <f>IF(Y85&lt;0.1,"p&lt;.1","ns")</f>
        <v>ns</v>
      </c>
      <c r="AA85" s="41" t="s">
        <v>3577</v>
      </c>
      <c r="AB85" s="70">
        <f>_xlfn.T.TEST(AB52:AB77,AC52:AC77,2,3)</f>
        <v>0.34661374889125324</v>
      </c>
      <c r="AC85" s="71" t="str">
        <f>IF(AB85&lt;0.1,"p&lt;.1","ns")</f>
        <v>ns</v>
      </c>
      <c r="AD85" s="41" t="s">
        <v>3577</v>
      </c>
      <c r="AE85" s="70">
        <f>_xlfn.T.TEST(AE52:AE77,AF52:AF77,2,3)</f>
        <v>0.33415695833102765</v>
      </c>
      <c r="AF85" s="71" t="str">
        <f>IF(AE85&lt;0.1,"p&lt;.1","ns")</f>
        <v>ns</v>
      </c>
      <c r="AG85" s="41" t="s">
        <v>3577</v>
      </c>
      <c r="AH85" s="70">
        <f>_xlfn.T.TEST(AH52:AH77,AI52:AI77,2,3)</f>
        <v>0.3305535372237044</v>
      </c>
      <c r="AI85" s="71" t="str">
        <f>IF(AH85&lt;0.1,"p&lt;.1","ns")</f>
        <v>ns</v>
      </c>
      <c r="AJ85" s="41" t="s">
        <v>3577</v>
      </c>
      <c r="AK85" s="70">
        <f>_xlfn.T.TEST(AK52:AK77,AL52:AL77,2,3)</f>
        <v>0.3354341238896873</v>
      </c>
      <c r="AL85" s="71" t="str">
        <f>IF(AK85&lt;0.1,"p&lt;.1","ns")</f>
        <v>ns</v>
      </c>
      <c r="AM85" s="41" t="s">
        <v>3577</v>
      </c>
      <c r="AN85" s="70">
        <f>_xlfn.T.TEST(AN52:AN77,AO52:AO77,2,3)</f>
        <v>0.3465754744439522</v>
      </c>
      <c r="AO85" s="71" t="str">
        <f>IF(AN85&lt;0.1,"p&lt;.1","ns")</f>
        <v>ns</v>
      </c>
      <c r="AP85" s="41" t="s">
        <v>3577</v>
      </c>
      <c r="AQ85" s="70">
        <f>_xlfn.T.TEST(AQ52:AQ77,AR52:AR77,2,3)</f>
        <v>0.17280954329453788</v>
      </c>
      <c r="AR85" s="71" t="str">
        <f>IF(AQ85&lt;0.1,"p&lt;.1","ns")</f>
        <v>ns</v>
      </c>
    </row>
    <row r="86" spans="20:44" x14ac:dyDescent="0.2">
      <c r="T86" s="184"/>
      <c r="U86" t="s">
        <v>3536</v>
      </c>
      <c r="X86" t="s">
        <v>3536</v>
      </c>
      <c r="AA86" t="s">
        <v>3536</v>
      </c>
      <c r="AD86" t="s">
        <v>3536</v>
      </c>
      <c r="AG86" t="s">
        <v>3536</v>
      </c>
      <c r="AJ86" t="s">
        <v>3537</v>
      </c>
      <c r="AM86" t="s">
        <v>3536</v>
      </c>
      <c r="AP86" t="s">
        <v>3536</v>
      </c>
    </row>
    <row r="87" spans="20:44" x14ac:dyDescent="0.2">
      <c r="T87" s="184"/>
      <c r="U87" t="s">
        <v>3541</v>
      </c>
      <c r="X87" t="s">
        <v>3542</v>
      </c>
      <c r="AA87" t="s">
        <v>3543</v>
      </c>
      <c r="AD87" t="s">
        <v>3544</v>
      </c>
      <c r="AG87" t="s">
        <v>3582</v>
      </c>
      <c r="AJ87" t="s">
        <v>3546</v>
      </c>
      <c r="AM87" t="s">
        <v>3567</v>
      </c>
      <c r="AP87" t="s">
        <v>3568</v>
      </c>
    </row>
    <row r="88" spans="20:44" x14ac:dyDescent="0.2">
      <c r="T88" s="184"/>
      <c r="U88" s="72" t="s">
        <v>3548</v>
      </c>
      <c r="X88" s="72" t="s">
        <v>3548</v>
      </c>
      <c r="AA88" s="72" t="s">
        <v>3548</v>
      </c>
      <c r="AD88" s="72" t="s">
        <v>3549</v>
      </c>
      <c r="AG88" s="72" t="s">
        <v>3548</v>
      </c>
      <c r="AJ88" s="72" t="s">
        <v>3550</v>
      </c>
      <c r="AM88" s="72" t="s">
        <v>3548</v>
      </c>
      <c r="AP88" s="72" t="s">
        <v>3548</v>
      </c>
    </row>
    <row r="89" spans="20:44" ht="17" thickBot="1" x14ac:dyDescent="0.25">
      <c r="T89" s="185"/>
      <c r="U89" s="72" t="s">
        <v>3553</v>
      </c>
      <c r="X89" s="72" t="s">
        <v>3553</v>
      </c>
      <c r="AA89" s="72" t="s">
        <v>3554</v>
      </c>
      <c r="AD89" s="72" t="s">
        <v>3553</v>
      </c>
      <c r="AG89" s="72" t="s">
        <v>3555</v>
      </c>
      <c r="AJ89" s="72" t="s">
        <v>3554</v>
      </c>
      <c r="AM89" s="72" t="s">
        <v>3554</v>
      </c>
      <c r="AP89" s="72" t="s">
        <v>3554</v>
      </c>
    </row>
    <row r="90" spans="20:44" x14ac:dyDescent="0.2">
      <c r="AM90" s="88"/>
    </row>
    <row r="91" spans="20:44" x14ac:dyDescent="0.2">
      <c r="AM91" s="72"/>
      <c r="AN91" s="48"/>
    </row>
  </sheetData>
  <mergeCells count="8">
    <mergeCell ref="T36:T48"/>
    <mergeCell ref="T79:T89"/>
    <mergeCell ref="BS33:BS42"/>
    <mergeCell ref="CD33:CD42"/>
    <mergeCell ref="BS44:BS53"/>
    <mergeCell ref="CD44:CD53"/>
    <mergeCell ref="BS56:BS65"/>
    <mergeCell ref="BS66:BS75"/>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8B05-14F9-564C-B476-B036D0CEA090}">
  <dimension ref="A2:CM87"/>
  <sheetViews>
    <sheetView workbookViewId="0">
      <selection activeCell="AU8" sqref="AU8:BG31"/>
    </sheetView>
  </sheetViews>
  <sheetFormatPr baseColWidth="10" defaultColWidth="11" defaultRowHeight="16" x14ac:dyDescent="0.2"/>
  <cols>
    <col min="2" max="2" width="24.33203125" customWidth="1"/>
    <col min="9" max="10" width="11.1640625" bestFit="1" customWidth="1"/>
    <col min="11" max="13" width="11.83203125" customWidth="1"/>
    <col min="15" max="15" width="10" customWidth="1"/>
    <col min="16" max="16" width="9.5" customWidth="1"/>
  </cols>
  <sheetData>
    <row r="2" spans="1:59" x14ac:dyDescent="0.2">
      <c r="B2" s="36" t="s">
        <v>3496</v>
      </c>
      <c r="I2" s="46" t="s">
        <v>3497</v>
      </c>
    </row>
    <row r="3" spans="1:59" x14ac:dyDescent="0.2">
      <c r="B3" s="47" t="s">
        <v>3926</v>
      </c>
      <c r="I3" s="48" t="s">
        <v>3498</v>
      </c>
    </row>
    <row r="4" spans="1:59" x14ac:dyDescent="0.2">
      <c r="B4" s="47" t="s">
        <v>3499</v>
      </c>
      <c r="I4" s="47" t="s">
        <v>3501</v>
      </c>
    </row>
    <row r="5" spans="1:59" x14ac:dyDescent="0.2">
      <c r="B5" s="49" t="s">
        <v>3558</v>
      </c>
      <c r="I5" s="50" t="s">
        <v>3561</v>
      </c>
    </row>
    <row r="6" spans="1:59" x14ac:dyDescent="0.2">
      <c r="B6" s="49" t="s">
        <v>3500</v>
      </c>
    </row>
    <row r="7" spans="1:59" x14ac:dyDescent="0.2">
      <c r="B7" s="49"/>
      <c r="AU7" s="97" t="s">
        <v>3583</v>
      </c>
      <c r="AV7" s="98"/>
      <c r="AW7" s="98"/>
      <c r="AX7" s="98"/>
      <c r="AY7" s="98"/>
      <c r="AZ7" s="98"/>
      <c r="BA7" s="98"/>
      <c r="BB7" s="98"/>
      <c r="BC7" s="98"/>
      <c r="BD7" s="98"/>
      <c r="BE7" s="98"/>
      <c r="BF7" s="98"/>
      <c r="BG7" s="98"/>
    </row>
    <row r="8" spans="1:59" x14ac:dyDescent="0.2">
      <c r="B8" s="51" t="s">
        <v>0</v>
      </c>
      <c r="C8" s="44" t="s">
        <v>1</v>
      </c>
      <c r="D8" s="44" t="s">
        <v>2</v>
      </c>
      <c r="E8" s="44" t="s">
        <v>3</v>
      </c>
      <c r="F8" s="44" t="s">
        <v>4</v>
      </c>
      <c r="G8" s="44" t="s">
        <v>5</v>
      </c>
      <c r="H8" s="44" t="s">
        <v>6</v>
      </c>
      <c r="I8" s="44" t="s">
        <v>8</v>
      </c>
      <c r="J8" s="44" t="s">
        <v>9</v>
      </c>
      <c r="K8" s="52" t="s">
        <v>10</v>
      </c>
      <c r="L8" s="2" t="s">
        <v>81</v>
      </c>
      <c r="M8" s="2" t="s">
        <v>82</v>
      </c>
      <c r="N8" s="53" t="s">
        <v>3502</v>
      </c>
      <c r="O8" s="53" t="s">
        <v>3503</v>
      </c>
      <c r="P8" s="53" t="s">
        <v>3504</v>
      </c>
      <c r="Q8" s="2" t="s">
        <v>3505</v>
      </c>
      <c r="R8" s="2" t="s">
        <v>3506</v>
      </c>
      <c r="S8" s="2"/>
      <c r="T8" s="2"/>
      <c r="U8" s="54" t="str">
        <f>'expert coding CZ'!C4</f>
        <v>2.4 Ease of Use</v>
      </c>
      <c r="V8" s="2" t="s">
        <v>3505</v>
      </c>
      <c r="W8" s="2" t="s">
        <v>3505</v>
      </c>
      <c r="X8" s="54" t="str">
        <f>'expert coding CZ'!D4</f>
        <v>2.6 Visibility</v>
      </c>
      <c r="Y8" s="2" t="s">
        <v>3505</v>
      </c>
      <c r="Z8" s="2" t="s">
        <v>3505</v>
      </c>
      <c r="AA8" s="54" t="str">
        <f>'expert coding CZ'!F4</f>
        <v>3.1 Adopter Type</v>
      </c>
      <c r="AB8" s="2" t="s">
        <v>3505</v>
      </c>
      <c r="AC8" s="2" t="s">
        <v>3505</v>
      </c>
      <c r="AD8" s="54" t="str">
        <f>'expert coding CZ'!G4</f>
        <v>3.4 Protected Niche</v>
      </c>
      <c r="AE8" s="2" t="s">
        <v>3505</v>
      </c>
      <c r="AF8" s="2" t="s">
        <v>3505</v>
      </c>
      <c r="AG8" s="54" t="str">
        <f>'expert coding CZ'!H4</f>
        <v>3.6 Market Formation through Policy</v>
      </c>
      <c r="AH8" s="2" t="s">
        <v>3505</v>
      </c>
      <c r="AI8" s="2" t="s">
        <v>3505</v>
      </c>
      <c r="AJ8" s="54" t="str">
        <f>'expert coding CZ'!I4</f>
        <v xml:space="preserve">4.3 Deviation from the Norm </v>
      </c>
      <c r="AK8" s="2" t="s">
        <v>3505</v>
      </c>
      <c r="AL8" s="2" t="s">
        <v>3505</v>
      </c>
      <c r="AM8" s="54" t="str">
        <f>'expert coding CZ'!J4</f>
        <v>4.8 Substitution v Diffusion</v>
      </c>
      <c r="AN8" s="2" t="s">
        <v>3505</v>
      </c>
      <c r="AO8" s="2" t="s">
        <v>3505</v>
      </c>
      <c r="AP8" s="54" t="s">
        <v>3507</v>
      </c>
      <c r="AQ8" s="2" t="s">
        <v>3505</v>
      </c>
      <c r="AR8" s="2" t="s">
        <v>3505</v>
      </c>
      <c r="AS8" s="2"/>
      <c r="AU8" s="2" t="s">
        <v>2533</v>
      </c>
      <c r="AV8" s="35" t="str">
        <f>'CW analysis1_23SIs'!Q8</f>
        <v>adj_slope_log</v>
      </c>
      <c r="AW8" s="35" t="str">
        <f>'CW analysis1_23SIs'!R8</f>
        <v>adj_slope_lin</v>
      </c>
      <c r="AX8" s="35" t="s">
        <v>3569</v>
      </c>
      <c r="AY8" s="35" t="s">
        <v>3570</v>
      </c>
      <c r="AZ8" s="35" t="s">
        <v>3571</v>
      </c>
      <c r="BA8" s="35" t="s">
        <v>3572</v>
      </c>
      <c r="BB8" s="35" t="s">
        <v>3573</v>
      </c>
      <c r="BC8" s="35" t="s">
        <v>3574</v>
      </c>
      <c r="BD8" s="35" t="s">
        <v>3601</v>
      </c>
      <c r="BE8" s="35" t="s">
        <v>3602</v>
      </c>
      <c r="BF8" s="35" t="s">
        <v>3603</v>
      </c>
      <c r="BG8" s="35" t="s">
        <v>3604</v>
      </c>
    </row>
    <row r="9" spans="1:59" x14ac:dyDescent="0.2">
      <c r="A9" t="str">
        <f>LEFT(B9,3)</f>
        <v>act</v>
      </c>
      <c r="B9" t="s">
        <v>159</v>
      </c>
      <c r="C9" t="s">
        <v>88</v>
      </c>
      <c r="D9" t="s">
        <v>153</v>
      </c>
      <c r="E9">
        <v>1.1000000000000001</v>
      </c>
      <c r="F9" t="s">
        <v>90</v>
      </c>
      <c r="G9" t="s">
        <v>106</v>
      </c>
      <c r="H9" t="s">
        <v>107</v>
      </c>
      <c r="I9" s="55">
        <v>7.0443000000000006E-2</v>
      </c>
      <c r="J9" s="55">
        <v>2.6144000000000001E-2</v>
      </c>
      <c r="K9" s="55">
        <v>3.5544999999999999E-3</v>
      </c>
      <c r="L9" s="39">
        <v>1</v>
      </c>
      <c r="M9" s="39">
        <v>1</v>
      </c>
      <c r="N9" s="84">
        <v>1</v>
      </c>
      <c r="O9" s="57"/>
      <c r="P9" s="57"/>
      <c r="Q9" s="55">
        <f>IF(AND(O9="",I9&lt;&gt;""),N9*I9,"")</f>
        <v>7.0443000000000006E-2</v>
      </c>
      <c r="R9" s="55">
        <f>IF(AND(P9="",K9&lt;&gt;""),N9*K9,"")</f>
        <v>3.5544999999999999E-3</v>
      </c>
      <c r="S9" s="55"/>
      <c r="T9" s="55"/>
      <c r="U9" s="58" t="str">
        <f>VLOOKUP($A9,'expert coding CZ'!$A$5:$J$31,3,0)</f>
        <v>y</v>
      </c>
      <c r="V9" s="55">
        <f>IF(U9="y",$Q9,"")</f>
        <v>7.0443000000000006E-2</v>
      </c>
      <c r="W9" s="55" t="str">
        <f>IF(U9="n",$Q9,"")</f>
        <v/>
      </c>
      <c r="X9" s="58" t="str">
        <f>VLOOKUP($A9,'expert coding CZ'!$A$5:$J$31,4,0)</f>
        <v>y</v>
      </c>
      <c r="Y9" s="55">
        <f>IF(X9="y",$Q9,"")</f>
        <v>7.0443000000000006E-2</v>
      </c>
      <c r="Z9" s="55" t="str">
        <f>IF(X9="n",$Q9,"")</f>
        <v/>
      </c>
      <c r="AA9" s="58" t="str">
        <f>VLOOKUP($A9,'expert coding CZ'!$A$5:$J$31,6,0)</f>
        <v>y</v>
      </c>
      <c r="AB9" s="55">
        <f>IF(AA9="y",$Q9,"")</f>
        <v>7.0443000000000006E-2</v>
      </c>
      <c r="AC9" s="55" t="str">
        <f>IF(AA9="n",$Q9,"")</f>
        <v/>
      </c>
      <c r="AD9" s="58" t="str">
        <f>VLOOKUP($A9,'expert coding CZ'!$A$5:$J$31,7,0)</f>
        <v>y</v>
      </c>
      <c r="AE9" s="55">
        <f>IF(AD9="y",$Q9,"")</f>
        <v>7.0443000000000006E-2</v>
      </c>
      <c r="AF9" s="55" t="str">
        <f>IF(AD9="n",$Q9,"")</f>
        <v/>
      </c>
      <c r="AG9" s="58" t="str">
        <f>VLOOKUP($A9,'expert coding CZ'!$A$5:$J$31,8,0)</f>
        <v>n</v>
      </c>
      <c r="AH9" s="55" t="str">
        <f>IF(AG9="y",$Q9,"")</f>
        <v/>
      </c>
      <c r="AI9" s="55">
        <f>IF(AG9="n",$Q9,"")</f>
        <v>7.0443000000000006E-2</v>
      </c>
      <c r="AJ9" s="58" t="str">
        <f>VLOOKUP($A9,'expert coding CZ'!$A$5:$J$31,9,0)</f>
        <v>n</v>
      </c>
      <c r="AK9" s="55" t="str">
        <f>IF(AJ9="y",$Q9,"")</f>
        <v/>
      </c>
      <c r="AL9" s="55">
        <f>IF(AJ9="n",$Q9,"")</f>
        <v>7.0443000000000006E-2</v>
      </c>
      <c r="AM9" s="58" t="str">
        <f>VLOOKUP($A9,'expert coding CZ'!$A$5:$J$31,10,0)</f>
        <v>amb</v>
      </c>
      <c r="AN9" s="55" t="str">
        <f>IF(AM9="sub",$Q9,"")</f>
        <v/>
      </c>
      <c r="AO9" s="55">
        <f>IF(OR(AM9="dif",AM9="amb"),$Q9,"")</f>
        <v>7.0443000000000006E-2</v>
      </c>
      <c r="AP9" s="58" t="str">
        <f>VLOOKUP($A9,'metadata labelling'!$D$2:$E$28,2,0)</f>
        <v>b</v>
      </c>
      <c r="AQ9" s="55" t="str">
        <f t="shared" ref="AQ9:AQ31" si="0">IF(AP9="m",$Q9,"")</f>
        <v/>
      </c>
      <c r="AR9" s="55">
        <f t="shared" ref="AR9:AR31" si="1">IF(OR(AP9="b",AP9="s"),$Q9,"")</f>
        <v>7.0443000000000006E-2</v>
      </c>
      <c r="AS9" s="55"/>
      <c r="AU9" t="str">
        <f t="shared" ref="AU9:AU31" si="2">A9</f>
        <v>act</v>
      </c>
      <c r="AV9" s="55">
        <f>'CW analysis1_23SIs'!Q9</f>
        <v>7.0443000000000006E-2</v>
      </c>
      <c r="AW9" s="55">
        <f>'CW analysis1_23SIs'!R9</f>
        <v>3.5544999999999999E-3</v>
      </c>
      <c r="AX9">
        <f>IF('CW analysis1_23SIs'!U9="y",1,IF('CW analysis1_23SIs'!U9="n",0,""))</f>
        <v>1</v>
      </c>
      <c r="AY9">
        <f>IF('CW analysis1_23SIs'!X9="y",1,IF('CW analysis1_23SIs'!X9="n",0,""))</f>
        <v>1</v>
      </c>
      <c r="AZ9">
        <f>IF('CW analysis1_23SIs'!AA9="y",1,IF('CW analysis1_23SIs'!AA9="n",0,""))</f>
        <v>1</v>
      </c>
      <c r="BA9">
        <f>IF('CW analysis1_23SIs'!AD9="y",1,IF('CW analysis1_23SIs'!AD9="n",0,""))</f>
        <v>1</v>
      </c>
      <c r="BB9">
        <f>IF('CW analysis1_23SIs'!AG9="y",1,IF('CW analysis1_23SIs'!AG9="n",0,""))</f>
        <v>0</v>
      </c>
      <c r="BC9">
        <f>IF('CW analysis1_23SIs'!AJ9="y",1,IF('CW analysis1_23SIs'!AJ9="n",0,""))</f>
        <v>0</v>
      </c>
      <c r="BD9" t="str">
        <f>'CW analysis1_23SIs'!AM9</f>
        <v>amb</v>
      </c>
      <c r="BE9">
        <f>IF(BD9="sub",1,0)</f>
        <v>0</v>
      </c>
      <c r="BF9" t="str">
        <f>'CW analysis1_23SIs'!AP9</f>
        <v>b</v>
      </c>
      <c r="BG9">
        <f>IF(BF9="m",1,0)</f>
        <v>0</v>
      </c>
    </row>
    <row r="10" spans="1:59" x14ac:dyDescent="0.2">
      <c r="A10" t="str">
        <f t="shared" ref="A10:A31" si="3">LEFT(B10,3)</f>
        <v>coh</v>
      </c>
      <c r="B10" t="s">
        <v>245</v>
      </c>
      <c r="C10" t="s">
        <v>238</v>
      </c>
      <c r="D10" t="s">
        <v>144</v>
      </c>
      <c r="E10">
        <v>1.1000000000000001</v>
      </c>
      <c r="F10" t="s">
        <v>90</v>
      </c>
      <c r="G10" t="s">
        <v>246</v>
      </c>
      <c r="H10" t="s">
        <v>107</v>
      </c>
      <c r="I10" s="55">
        <v>0.25973000000000002</v>
      </c>
      <c r="J10" s="55">
        <v>3.1684999999999998E-2</v>
      </c>
      <c r="K10" s="55">
        <v>1.0356E-5</v>
      </c>
      <c r="L10" s="39">
        <v>1</v>
      </c>
      <c r="M10" s="39">
        <v>1</v>
      </c>
      <c r="N10" s="84">
        <v>1</v>
      </c>
      <c r="O10" s="57"/>
      <c r="P10" s="57"/>
      <c r="Q10" s="55">
        <f t="shared" ref="Q10:Q31" si="4">IF(AND(O10="",I10&lt;&gt;""),N10*I10,"")</f>
        <v>0.25973000000000002</v>
      </c>
      <c r="R10" s="55">
        <f t="shared" ref="R10:R31" si="5">IF(AND(P10="",K10&lt;&gt;""),N10*K10,"")</f>
        <v>1.0356E-5</v>
      </c>
      <c r="S10" s="55"/>
      <c r="T10" s="55"/>
      <c r="U10" s="58" t="str">
        <f>VLOOKUP($A10,'expert coding CZ'!$A$5:$J$31,3,0)</f>
        <v>n</v>
      </c>
      <c r="V10" s="55" t="str">
        <f t="shared" ref="V10:V31" si="6">IF(U10="y",$Q10,"")</f>
        <v/>
      </c>
      <c r="W10" s="55">
        <f t="shared" ref="W10:W31" si="7">IF(U10="n",$Q10,"")</f>
        <v>0.25973000000000002</v>
      </c>
      <c r="X10" s="58" t="str">
        <f>VLOOKUP($A10,'expert coding CZ'!$A$5:$J$31,4,0)</f>
        <v>n</v>
      </c>
      <c r="Y10" s="55" t="str">
        <f t="shared" ref="Y10:Y31" si="8">IF(X10="y",$Q10,"")</f>
        <v/>
      </c>
      <c r="Z10" s="55">
        <f t="shared" ref="Z10:Z31" si="9">IF(X10="n",$Q10,"")</f>
        <v>0.25973000000000002</v>
      </c>
      <c r="AA10" s="58" t="str">
        <f>VLOOKUP($A10,'expert coding CZ'!$A$5:$J$31,6,0)</f>
        <v>n</v>
      </c>
      <c r="AB10" s="55" t="str">
        <f t="shared" ref="AB10:AB31" si="10">IF(AA10="y",$Q10,"")</f>
        <v/>
      </c>
      <c r="AC10" s="55">
        <f t="shared" ref="AC10:AC31" si="11">IF(AA10="n",$Q10,"")</f>
        <v>0.25973000000000002</v>
      </c>
      <c r="AD10" s="58" t="str">
        <f>VLOOKUP($A10,'expert coding CZ'!$A$5:$J$31,7,0)</f>
        <v>y</v>
      </c>
      <c r="AE10" s="55">
        <f t="shared" ref="AE10:AE31" si="12">IF(AD10="y",$Q10,"")</f>
        <v>0.25973000000000002</v>
      </c>
      <c r="AF10" s="55" t="str">
        <f t="shared" ref="AF10:AF31" si="13">IF(AD10="n",$Q10,"")</f>
        <v/>
      </c>
      <c r="AG10" s="58" t="str">
        <f>VLOOKUP($A10,'expert coding CZ'!$A$5:$J$31,8,0)</f>
        <v>n</v>
      </c>
      <c r="AH10" s="55" t="str">
        <f t="shared" ref="AH10:AH31" si="14">IF(AG10="y",$Q10,"")</f>
        <v/>
      </c>
      <c r="AI10" s="55">
        <f t="shared" ref="AI10:AI31" si="15">IF(AG10="n",$Q10,"")</f>
        <v>0.25973000000000002</v>
      </c>
      <c r="AJ10" s="58" t="str">
        <f>VLOOKUP($A10,'expert coding CZ'!$A$5:$J$31,9,0)</f>
        <v>y</v>
      </c>
      <c r="AK10" s="55">
        <f t="shared" ref="AK10:AK31" si="16">IF(AJ10="y",$Q10,"")</f>
        <v>0.25973000000000002</v>
      </c>
      <c r="AL10" s="55" t="str">
        <f t="shared" ref="AL10:AL31" si="17">IF(AJ10="n",$Q10,"")</f>
        <v/>
      </c>
      <c r="AM10" s="58" t="str">
        <f>VLOOKUP($A10,'expert coding CZ'!$A$5:$J$31,10,0)</f>
        <v>sub</v>
      </c>
      <c r="AN10" s="55">
        <f t="shared" ref="AN10:AN31" si="18">IF(AM10="sub",$Q10,"")</f>
        <v>0.25973000000000002</v>
      </c>
      <c r="AO10" s="55" t="str">
        <f t="shared" ref="AO10:AO31" si="19">IF(OR(AM10="dif",AM10="amb"),$Q10,"")</f>
        <v/>
      </c>
      <c r="AP10" s="58" t="str">
        <f>VLOOKUP($A10,'metadata labelling'!$D$2:$E$28,2,0)</f>
        <v>b</v>
      </c>
      <c r="AQ10" s="55" t="str">
        <f t="shared" si="0"/>
        <v/>
      </c>
      <c r="AR10" s="55">
        <f t="shared" si="1"/>
        <v>0.25973000000000002</v>
      </c>
      <c r="AS10" s="55"/>
      <c r="AU10" t="str">
        <f t="shared" si="2"/>
        <v>coh</v>
      </c>
      <c r="AV10" s="55">
        <f>'CW analysis1_23SIs'!Q10</f>
        <v>0.25973000000000002</v>
      </c>
      <c r="AW10" s="55">
        <f>'CW analysis1_23SIs'!R10</f>
        <v>1.0356E-5</v>
      </c>
      <c r="AX10">
        <f>IF('CW analysis1_23SIs'!U10="y",1,IF('CW analysis1_23SIs'!U10="n",0,""))</f>
        <v>0</v>
      </c>
      <c r="AY10">
        <f>IF('CW analysis1_23SIs'!X10="y",1,IF('CW analysis1_23SIs'!X10="n",0,""))</f>
        <v>0</v>
      </c>
      <c r="AZ10">
        <f>IF('CW analysis1_23SIs'!AA10="y",1,IF('CW analysis1_23SIs'!AA10="n",0,""))</f>
        <v>0</v>
      </c>
      <c r="BA10">
        <f>IF('CW analysis1_23SIs'!AD10="y",1,IF('CW analysis1_23SIs'!AD10="n",0,""))</f>
        <v>1</v>
      </c>
      <c r="BB10">
        <f>IF('CW analysis1_23SIs'!AG10="y",1,IF('CW analysis1_23SIs'!AG10="n",0,""))</f>
        <v>0</v>
      </c>
      <c r="BC10">
        <f>IF('CW analysis1_23SIs'!AJ10="y",1,IF('CW analysis1_23SIs'!AJ10="n",0,""))</f>
        <v>1</v>
      </c>
      <c r="BD10" t="str">
        <f>'CW analysis1_23SIs'!AM10</f>
        <v>sub</v>
      </c>
      <c r="BE10">
        <f t="shared" ref="BE10:BE31" si="20">IF(BD10="sub",1,0)</f>
        <v>1</v>
      </c>
      <c r="BF10" t="str">
        <f>'CW analysis1_23SIs'!AP10</f>
        <v>b</v>
      </c>
      <c r="BG10">
        <f t="shared" ref="BG10:BG31" si="21">IF(BF10="m",1,0)</f>
        <v>0</v>
      </c>
    </row>
    <row r="11" spans="1:59" x14ac:dyDescent="0.2">
      <c r="A11" t="str">
        <f t="shared" si="3"/>
        <v>cro</v>
      </c>
      <c r="B11" t="s">
        <v>292</v>
      </c>
      <c r="C11" t="s">
        <v>270</v>
      </c>
      <c r="D11" t="s">
        <v>289</v>
      </c>
      <c r="E11">
        <v>1.1000000000000001</v>
      </c>
      <c r="F11" t="s">
        <v>272</v>
      </c>
      <c r="G11" t="s">
        <v>278</v>
      </c>
      <c r="H11" t="s">
        <v>107</v>
      </c>
      <c r="I11" s="55">
        <v>-1.0707E-2</v>
      </c>
      <c r="J11" s="55">
        <v>-6.3892999999999997E-3</v>
      </c>
      <c r="K11" s="55">
        <v>-2.5195999999999999E-3</v>
      </c>
      <c r="L11" s="39">
        <v>1</v>
      </c>
      <c r="M11" s="39">
        <v>1</v>
      </c>
      <c r="N11" s="56">
        <v>-1</v>
      </c>
      <c r="O11" s="57"/>
      <c r="P11" s="57"/>
      <c r="Q11" s="55">
        <f t="shared" si="4"/>
        <v>1.0707E-2</v>
      </c>
      <c r="R11" s="55">
        <f t="shared" si="5"/>
        <v>2.5195999999999999E-3</v>
      </c>
      <c r="S11" s="55"/>
      <c r="T11" s="2"/>
      <c r="U11" s="58" t="str">
        <f>VLOOKUP($A11,'expert coding CZ'!$A$5:$J$31,3,0)</f>
        <v>y</v>
      </c>
      <c r="V11" s="55">
        <f t="shared" si="6"/>
        <v>1.0707E-2</v>
      </c>
      <c r="W11" s="55" t="str">
        <f t="shared" si="7"/>
        <v/>
      </c>
      <c r="X11" s="58" t="str">
        <f>VLOOKUP($A11,'expert coding CZ'!$A$5:$J$31,4,0)</f>
        <v>y</v>
      </c>
      <c r="Y11" s="55">
        <f t="shared" si="8"/>
        <v>1.0707E-2</v>
      </c>
      <c r="Z11" s="55" t="str">
        <f t="shared" si="9"/>
        <v/>
      </c>
      <c r="AA11" s="58" t="str">
        <f>VLOOKUP($A11,'expert coding CZ'!$A$5:$J$31,6,0)</f>
        <v>n</v>
      </c>
      <c r="AB11" s="55" t="str">
        <f t="shared" si="10"/>
        <v/>
      </c>
      <c r="AC11" s="55">
        <f t="shared" si="11"/>
        <v>1.0707E-2</v>
      </c>
      <c r="AD11" s="58" t="str">
        <f>VLOOKUP($A11,'expert coding CZ'!$A$5:$J$31,7,0)</f>
        <v>y</v>
      </c>
      <c r="AE11" s="55">
        <f t="shared" si="12"/>
        <v>1.0707E-2</v>
      </c>
      <c r="AF11" s="55" t="str">
        <f t="shared" si="13"/>
        <v/>
      </c>
      <c r="AG11" s="58" t="str">
        <f>VLOOKUP($A11,'expert coding CZ'!$A$5:$J$31,8,0)</f>
        <v>n</v>
      </c>
      <c r="AH11" s="55" t="str">
        <f t="shared" si="14"/>
        <v/>
      </c>
      <c r="AI11" s="55">
        <f t="shared" si="15"/>
        <v>1.0707E-2</v>
      </c>
      <c r="AJ11" s="58" t="str">
        <f>VLOOKUP($A11,'expert coding CZ'!$A$5:$J$31,9,0)</f>
        <v>y</v>
      </c>
      <c r="AK11" s="55">
        <f t="shared" si="16"/>
        <v>1.0707E-2</v>
      </c>
      <c r="AL11" s="55" t="str">
        <f t="shared" si="17"/>
        <v/>
      </c>
      <c r="AM11" s="58" t="str">
        <f>VLOOKUP($A11,'expert coding CZ'!$A$5:$J$31,10,0)</f>
        <v>amb</v>
      </c>
      <c r="AN11" s="55" t="str">
        <f t="shared" si="18"/>
        <v/>
      </c>
      <c r="AO11" s="55">
        <f t="shared" si="19"/>
        <v>1.0707E-2</v>
      </c>
      <c r="AP11" s="58" t="str">
        <f>VLOOKUP($A11,'metadata labelling'!$D$2:$E$28,2,0)</f>
        <v>b</v>
      </c>
      <c r="AQ11" s="55" t="str">
        <f t="shared" si="0"/>
        <v/>
      </c>
      <c r="AR11" s="55">
        <f t="shared" si="1"/>
        <v>1.0707E-2</v>
      </c>
      <c r="AS11" s="55"/>
      <c r="AU11" t="str">
        <f t="shared" si="2"/>
        <v>cro</v>
      </c>
      <c r="AV11" s="55">
        <f>'CW analysis1_23SIs'!Q11</f>
        <v>1.0707E-2</v>
      </c>
      <c r="AW11" s="55">
        <f>'CW analysis1_23SIs'!R11</f>
        <v>2.5195999999999999E-3</v>
      </c>
      <c r="AX11">
        <f>IF('CW analysis1_23SIs'!U11="y",1,IF('CW analysis1_23SIs'!U11="n",0,""))</f>
        <v>1</v>
      </c>
      <c r="AY11">
        <f>IF('CW analysis1_23SIs'!X11="y",1,IF('CW analysis1_23SIs'!X11="n",0,""))</f>
        <v>1</v>
      </c>
      <c r="AZ11">
        <f>IF('CW analysis1_23SIs'!AA11="y",1,IF('CW analysis1_23SIs'!AA11="n",0,""))</f>
        <v>0</v>
      </c>
      <c r="BA11">
        <f>IF('CW analysis1_23SIs'!AD11="y",1,IF('CW analysis1_23SIs'!AD11="n",0,""))</f>
        <v>1</v>
      </c>
      <c r="BB11">
        <f>IF('CW analysis1_23SIs'!AG11="y",1,IF('CW analysis1_23SIs'!AG11="n",0,""))</f>
        <v>0</v>
      </c>
      <c r="BC11">
        <f>IF('CW analysis1_23SIs'!AJ11="y",1,IF('CW analysis1_23SIs'!AJ11="n",0,""))</f>
        <v>1</v>
      </c>
      <c r="BD11" t="str">
        <f>'CW analysis1_23SIs'!AM11</f>
        <v>amb</v>
      </c>
      <c r="BE11">
        <f t="shared" si="20"/>
        <v>0</v>
      </c>
      <c r="BF11" t="str">
        <f>'CW analysis1_23SIs'!AP11</f>
        <v>b</v>
      </c>
      <c r="BG11">
        <f t="shared" si="21"/>
        <v>0</v>
      </c>
    </row>
    <row r="12" spans="1:59" x14ac:dyDescent="0.2">
      <c r="A12" t="str">
        <f t="shared" si="3"/>
        <v>crs</v>
      </c>
      <c r="B12" t="s">
        <v>298</v>
      </c>
      <c r="C12" t="s">
        <v>294</v>
      </c>
      <c r="D12" t="s">
        <v>192</v>
      </c>
      <c r="E12">
        <v>1.1000000000000001</v>
      </c>
      <c r="F12" t="s">
        <v>90</v>
      </c>
      <c r="G12" t="s">
        <v>299</v>
      </c>
      <c r="H12" t="s">
        <v>107</v>
      </c>
      <c r="I12" s="55">
        <v>0.26440000000000002</v>
      </c>
      <c r="J12" s="55">
        <v>0.18881999999999999</v>
      </c>
      <c r="K12" s="55">
        <v>1.5878000000000001E-3</v>
      </c>
      <c r="L12" s="39">
        <v>1</v>
      </c>
      <c r="M12" s="39">
        <v>1</v>
      </c>
      <c r="N12" s="84">
        <v>1</v>
      </c>
      <c r="O12" s="57"/>
      <c r="P12" s="57"/>
      <c r="Q12" s="55">
        <f t="shared" si="4"/>
        <v>0.26440000000000002</v>
      </c>
      <c r="R12" s="55">
        <f t="shared" si="5"/>
        <v>1.5878000000000001E-3</v>
      </c>
      <c r="S12" s="55"/>
      <c r="T12" s="55"/>
      <c r="U12" s="58" t="str">
        <f>VLOOKUP($A12,'expert coding CZ'!$A$5:$J$31,3,0)</f>
        <v>y</v>
      </c>
      <c r="V12" s="55">
        <f t="shared" si="6"/>
        <v>0.26440000000000002</v>
      </c>
      <c r="W12" s="55" t="str">
        <f t="shared" si="7"/>
        <v/>
      </c>
      <c r="X12" s="58" t="str">
        <f>VLOOKUP($A12,'expert coding CZ'!$A$5:$J$31,4,0)</f>
        <v>y</v>
      </c>
      <c r="Y12" s="55">
        <f t="shared" si="8"/>
        <v>0.26440000000000002</v>
      </c>
      <c r="Z12" s="55" t="str">
        <f t="shared" si="9"/>
        <v/>
      </c>
      <c r="AA12" s="58" t="str">
        <f>VLOOKUP($A12,'expert coding CZ'!$A$5:$J$31,6,0)</f>
        <v>y</v>
      </c>
      <c r="AB12" s="55">
        <f t="shared" si="10"/>
        <v>0.26440000000000002</v>
      </c>
      <c r="AC12" s="55" t="str">
        <f t="shared" si="11"/>
        <v/>
      </c>
      <c r="AD12" s="58" t="str">
        <f>VLOOKUP($A12,'expert coding CZ'!$A$5:$J$31,7,0)</f>
        <v>y</v>
      </c>
      <c r="AE12" s="55">
        <f t="shared" si="12"/>
        <v>0.26440000000000002</v>
      </c>
      <c r="AF12" s="55" t="str">
        <f t="shared" si="13"/>
        <v/>
      </c>
      <c r="AG12" s="58" t="str">
        <f>VLOOKUP($A12,'expert coding CZ'!$A$5:$J$31,8,0)</f>
        <v>n</v>
      </c>
      <c r="AH12" s="55" t="str">
        <f t="shared" si="14"/>
        <v/>
      </c>
      <c r="AI12" s="55">
        <f t="shared" si="15"/>
        <v>0.26440000000000002</v>
      </c>
      <c r="AJ12" s="58" t="str">
        <f>VLOOKUP($A12,'expert coding CZ'!$A$5:$J$31,9,0)</f>
        <v>y</v>
      </c>
      <c r="AK12" s="55">
        <f t="shared" si="16"/>
        <v>0.26440000000000002</v>
      </c>
      <c r="AL12" s="55" t="str">
        <f t="shared" si="17"/>
        <v/>
      </c>
      <c r="AM12" s="58" t="str">
        <f>VLOOKUP($A12,'expert coding CZ'!$A$5:$J$31,10,0)</f>
        <v>dif</v>
      </c>
      <c r="AN12" s="55" t="str">
        <f t="shared" si="18"/>
        <v/>
      </c>
      <c r="AO12" s="55">
        <f t="shared" si="19"/>
        <v>0.26440000000000002</v>
      </c>
      <c r="AP12" s="58" t="str">
        <f>VLOOKUP($A12,'metadata labelling'!$D$2:$E$28,2,0)</f>
        <v>m</v>
      </c>
      <c r="AQ12" s="55">
        <f t="shared" si="0"/>
        <v>0.26440000000000002</v>
      </c>
      <c r="AR12" s="55" t="str">
        <f t="shared" si="1"/>
        <v/>
      </c>
      <c r="AS12" s="55"/>
      <c r="AU12" t="str">
        <f t="shared" si="2"/>
        <v>crs</v>
      </c>
      <c r="AV12" s="55">
        <f>'CW analysis1_23SIs'!Q12</f>
        <v>0.26440000000000002</v>
      </c>
      <c r="AW12" s="55">
        <f>'CW analysis1_23SIs'!R12</f>
        <v>1.5878000000000001E-3</v>
      </c>
      <c r="AX12">
        <f>IF('CW analysis1_23SIs'!U12="y",1,IF('CW analysis1_23SIs'!U12="n",0,""))</f>
        <v>1</v>
      </c>
      <c r="AY12">
        <f>IF('CW analysis1_23SIs'!X12="y",1,IF('CW analysis1_23SIs'!X12="n",0,""))</f>
        <v>1</v>
      </c>
      <c r="AZ12">
        <f>IF('CW analysis1_23SIs'!AA12="y",1,IF('CW analysis1_23SIs'!AA12="n",0,""))</f>
        <v>1</v>
      </c>
      <c r="BA12">
        <f>IF('CW analysis1_23SIs'!AD12="y",1,IF('CW analysis1_23SIs'!AD12="n",0,""))</f>
        <v>1</v>
      </c>
      <c r="BB12">
        <f>IF('CW analysis1_23SIs'!AG12="y",1,IF('CW analysis1_23SIs'!AG12="n",0,""))</f>
        <v>0</v>
      </c>
      <c r="BC12">
        <f>IF('CW analysis1_23SIs'!AJ12="y",1,IF('CW analysis1_23SIs'!AJ12="n",0,""))</f>
        <v>1</v>
      </c>
      <c r="BD12" t="str">
        <f>'CW analysis1_23SIs'!AM12</f>
        <v>dif</v>
      </c>
      <c r="BE12">
        <f t="shared" si="20"/>
        <v>0</v>
      </c>
      <c r="BF12" t="str">
        <f>'CW analysis1_23SIs'!AP12</f>
        <v>m</v>
      </c>
      <c r="BG12">
        <f t="shared" si="21"/>
        <v>1</v>
      </c>
    </row>
    <row r="13" spans="1:59" x14ac:dyDescent="0.2">
      <c r="A13" t="str">
        <f t="shared" si="3"/>
        <v>dig</v>
      </c>
      <c r="B13" t="s">
        <v>476</v>
      </c>
      <c r="C13" t="s">
        <v>419</v>
      </c>
      <c r="D13" t="s">
        <v>216</v>
      </c>
      <c r="E13">
        <v>1.1000000000000001</v>
      </c>
      <c r="F13" t="s">
        <v>90</v>
      </c>
      <c r="G13" t="s">
        <v>420</v>
      </c>
      <c r="H13" t="s">
        <v>421</v>
      </c>
      <c r="I13" s="55">
        <v>0.30679000000000001</v>
      </c>
      <c r="J13" s="55">
        <v>3.1032999999999998E-3</v>
      </c>
      <c r="K13" s="55">
        <v>2.317E-2</v>
      </c>
      <c r="L13" s="39">
        <v>1</v>
      </c>
      <c r="M13" s="39">
        <v>1</v>
      </c>
      <c r="N13" s="84">
        <v>1</v>
      </c>
      <c r="O13" s="57"/>
      <c r="P13" s="57"/>
      <c r="Q13" s="55">
        <f t="shared" si="4"/>
        <v>0.30679000000000001</v>
      </c>
      <c r="R13" s="55">
        <f t="shared" si="5"/>
        <v>2.317E-2</v>
      </c>
      <c r="S13" s="55"/>
      <c r="T13" s="55"/>
      <c r="U13" s="58" t="str">
        <f>VLOOKUP($A13,'expert coding CZ'!$A$5:$J$31,3,0)</f>
        <v>n</v>
      </c>
      <c r="V13" s="55" t="str">
        <f t="shared" si="6"/>
        <v/>
      </c>
      <c r="W13" s="55">
        <f t="shared" si="7"/>
        <v>0.30679000000000001</v>
      </c>
      <c r="X13" s="58" t="str">
        <f>VLOOKUP($A13,'expert coding CZ'!$A$5:$J$31,4,0)</f>
        <v>n</v>
      </c>
      <c r="Y13" s="55" t="str">
        <f t="shared" si="8"/>
        <v/>
      </c>
      <c r="Z13" s="55">
        <f t="shared" si="9"/>
        <v>0.30679000000000001</v>
      </c>
      <c r="AA13" s="58" t="str">
        <f>VLOOKUP($A13,'expert coding CZ'!$A$5:$J$31,6,0)</f>
        <v>y</v>
      </c>
      <c r="AB13" s="55">
        <f t="shared" si="10"/>
        <v>0.30679000000000001</v>
      </c>
      <c r="AC13" s="55" t="str">
        <f t="shared" si="11"/>
        <v/>
      </c>
      <c r="AD13" s="58" t="str">
        <f>VLOOKUP($A13,'expert coding CZ'!$A$5:$J$31,7,0)</f>
        <v>n</v>
      </c>
      <c r="AE13" s="55" t="str">
        <f t="shared" si="12"/>
        <v/>
      </c>
      <c r="AF13" s="55">
        <f t="shared" si="13"/>
        <v>0.30679000000000001</v>
      </c>
      <c r="AG13" s="58" t="str">
        <f>VLOOKUP($A13,'expert coding CZ'!$A$5:$J$31,8,0)</f>
        <v>n</v>
      </c>
      <c r="AH13" s="55" t="str">
        <f t="shared" si="14"/>
        <v/>
      </c>
      <c r="AI13" s="55">
        <f t="shared" si="15"/>
        <v>0.30679000000000001</v>
      </c>
      <c r="AJ13" s="58" t="str">
        <f>VLOOKUP($A13,'expert coding CZ'!$A$5:$J$31,9,0)</f>
        <v>n</v>
      </c>
      <c r="AK13" s="55" t="str">
        <f t="shared" si="16"/>
        <v/>
      </c>
      <c r="AL13" s="55">
        <f t="shared" si="17"/>
        <v>0.30679000000000001</v>
      </c>
      <c r="AM13" s="58" t="str">
        <f>VLOOKUP($A13,'expert coding CZ'!$A$5:$J$31,10,0)</f>
        <v>dif</v>
      </c>
      <c r="AN13" s="55" t="str">
        <f t="shared" si="18"/>
        <v/>
      </c>
      <c r="AO13" s="55">
        <f t="shared" si="19"/>
        <v>0.30679000000000001</v>
      </c>
      <c r="AP13" s="58" t="str">
        <f>VLOOKUP($A13,'metadata labelling'!$D$2:$E$28,2,0)</f>
        <v>s</v>
      </c>
      <c r="AQ13" s="55" t="str">
        <f t="shared" si="0"/>
        <v/>
      </c>
      <c r="AR13" s="55">
        <f t="shared" si="1"/>
        <v>0.30679000000000001</v>
      </c>
      <c r="AS13" s="55"/>
      <c r="AU13" t="str">
        <f t="shared" si="2"/>
        <v>dig</v>
      </c>
      <c r="AV13" s="55">
        <f>'CW analysis1_23SIs'!Q13</f>
        <v>0.30679000000000001</v>
      </c>
      <c r="AW13" s="55">
        <f>'CW analysis1_23SIs'!R13</f>
        <v>2.317E-2</v>
      </c>
      <c r="AX13">
        <f>IF('CW analysis1_23SIs'!U13="y",1,IF('CW analysis1_23SIs'!U13="n",0,""))</f>
        <v>0</v>
      </c>
      <c r="AY13">
        <f>IF('CW analysis1_23SIs'!X13="y",1,IF('CW analysis1_23SIs'!X13="n",0,""))</f>
        <v>0</v>
      </c>
      <c r="AZ13">
        <f>IF('CW analysis1_23SIs'!AA13="y",1,IF('CW analysis1_23SIs'!AA13="n",0,""))</f>
        <v>1</v>
      </c>
      <c r="BA13">
        <f>IF('CW analysis1_23SIs'!AD13="y",1,IF('CW analysis1_23SIs'!AD13="n",0,""))</f>
        <v>0</v>
      </c>
      <c r="BB13">
        <f>IF('CW analysis1_23SIs'!AG13="y",1,IF('CW analysis1_23SIs'!AG13="n",0,""))</f>
        <v>0</v>
      </c>
      <c r="BC13">
        <f>IF('CW analysis1_23SIs'!AJ13="y",1,IF('CW analysis1_23SIs'!AJ13="n",0,""))</f>
        <v>0</v>
      </c>
      <c r="BD13" t="str">
        <f>'CW analysis1_23SIs'!AM13</f>
        <v>dif</v>
      </c>
      <c r="BE13">
        <f t="shared" si="20"/>
        <v>0</v>
      </c>
      <c r="BF13" t="str">
        <f>'CW analysis1_23SIs'!AP13</f>
        <v>s</v>
      </c>
      <c r="BG13">
        <f t="shared" si="21"/>
        <v>0</v>
      </c>
    </row>
    <row r="14" spans="1:59" x14ac:dyDescent="0.2">
      <c r="A14" t="str">
        <f t="shared" si="3"/>
        <v>dow</v>
      </c>
      <c r="B14" t="s">
        <v>490</v>
      </c>
      <c r="C14" t="s">
        <v>485</v>
      </c>
      <c r="D14" t="s">
        <v>257</v>
      </c>
      <c r="E14">
        <v>1.1000000000000001</v>
      </c>
      <c r="F14" t="s">
        <v>90</v>
      </c>
      <c r="G14" t="s">
        <v>491</v>
      </c>
      <c r="H14" t="s">
        <v>107</v>
      </c>
      <c r="I14" s="55">
        <v>0.20988999999999999</v>
      </c>
      <c r="J14" s="55">
        <v>0.16256000000000001</v>
      </c>
      <c r="K14" s="55">
        <v>2.66E-3</v>
      </c>
      <c r="L14" s="39">
        <v>1</v>
      </c>
      <c r="M14" s="39">
        <v>1</v>
      </c>
      <c r="N14" s="84">
        <v>1</v>
      </c>
      <c r="O14" s="57"/>
      <c r="P14" s="57"/>
      <c r="Q14" s="55">
        <f t="shared" si="4"/>
        <v>0.20988999999999999</v>
      </c>
      <c r="R14" s="55">
        <f t="shared" si="5"/>
        <v>2.66E-3</v>
      </c>
      <c r="S14" s="55"/>
      <c r="T14" s="55"/>
      <c r="U14" s="58" t="str">
        <f>VLOOKUP($A14,'expert coding CZ'!$A$5:$J$31,3,0)</f>
        <v>y</v>
      </c>
      <c r="V14" s="55">
        <f t="shared" si="6"/>
        <v>0.20988999999999999</v>
      </c>
      <c r="W14" s="55" t="str">
        <f t="shared" si="7"/>
        <v/>
      </c>
      <c r="X14" s="58" t="str">
        <f>VLOOKUP($A14,'expert coding CZ'!$A$5:$J$31,4,0)</f>
        <v>n</v>
      </c>
      <c r="Y14" s="55" t="str">
        <f t="shared" si="8"/>
        <v/>
      </c>
      <c r="Z14" s="55">
        <f t="shared" si="9"/>
        <v>0.20988999999999999</v>
      </c>
      <c r="AA14" s="58" t="str">
        <f>VLOOKUP($A14,'expert coding CZ'!$A$5:$J$31,6,0)</f>
        <v>n</v>
      </c>
      <c r="AB14" s="55" t="str">
        <f t="shared" si="10"/>
        <v/>
      </c>
      <c r="AC14" s="55">
        <f t="shared" si="11"/>
        <v>0.20988999999999999</v>
      </c>
      <c r="AD14" s="58" t="str">
        <f>VLOOKUP($A14,'expert coding CZ'!$A$5:$J$31,7,0)</f>
        <v>n</v>
      </c>
      <c r="AE14" s="55" t="str">
        <f t="shared" si="12"/>
        <v/>
      </c>
      <c r="AF14" s="55">
        <f t="shared" si="13"/>
        <v>0.20988999999999999</v>
      </c>
      <c r="AG14" s="58" t="str">
        <f>VLOOKUP($A14,'expert coding CZ'!$A$5:$J$31,8,0)</f>
        <v>n</v>
      </c>
      <c r="AH14" s="55" t="str">
        <f t="shared" si="14"/>
        <v/>
      </c>
      <c r="AI14" s="55">
        <f t="shared" si="15"/>
        <v>0.20988999999999999</v>
      </c>
      <c r="AJ14" s="58" t="str">
        <f>VLOOKUP($A14,'expert coding CZ'!$A$5:$J$31,9,0)</f>
        <v>y</v>
      </c>
      <c r="AK14" s="55">
        <f t="shared" si="16"/>
        <v>0.20988999999999999</v>
      </c>
      <c r="AL14" s="55" t="str">
        <f t="shared" si="17"/>
        <v/>
      </c>
      <c r="AM14" s="58" t="str">
        <f>VLOOKUP($A14,'expert coding CZ'!$A$5:$J$31,10,0)</f>
        <v>sub</v>
      </c>
      <c r="AN14" s="55">
        <f t="shared" si="18"/>
        <v>0.20988999999999999</v>
      </c>
      <c r="AO14" s="55" t="str">
        <f t="shared" si="19"/>
        <v/>
      </c>
      <c r="AP14" s="58" t="str">
        <f>VLOOKUP($A14,'metadata labelling'!$D$2:$E$28,2,0)</f>
        <v>b</v>
      </c>
      <c r="AQ14" s="55" t="str">
        <f t="shared" si="0"/>
        <v/>
      </c>
      <c r="AR14" s="55">
        <f t="shared" si="1"/>
        <v>0.20988999999999999</v>
      </c>
      <c r="AS14" s="55"/>
      <c r="AU14" t="str">
        <f t="shared" si="2"/>
        <v>dow</v>
      </c>
      <c r="AV14" s="55">
        <f>'CW analysis1_23SIs'!Q14</f>
        <v>0.20988999999999999</v>
      </c>
      <c r="AW14" s="55">
        <f>'CW analysis1_23SIs'!R14</f>
        <v>2.66E-3</v>
      </c>
      <c r="AX14">
        <f>IF('CW analysis1_23SIs'!U14="y",1,IF('CW analysis1_23SIs'!U14="n",0,""))</f>
        <v>1</v>
      </c>
      <c r="AY14">
        <f>IF('CW analysis1_23SIs'!X14="y",1,IF('CW analysis1_23SIs'!X14="n",0,""))</f>
        <v>0</v>
      </c>
      <c r="AZ14">
        <f>IF('CW analysis1_23SIs'!AA14="y",1,IF('CW analysis1_23SIs'!AA14="n",0,""))</f>
        <v>0</v>
      </c>
      <c r="BA14">
        <f>IF('CW analysis1_23SIs'!AD14="y",1,IF('CW analysis1_23SIs'!AD14="n",0,""))</f>
        <v>0</v>
      </c>
      <c r="BB14">
        <f>IF('CW analysis1_23SIs'!AG14="y",1,IF('CW analysis1_23SIs'!AG14="n",0,""))</f>
        <v>0</v>
      </c>
      <c r="BC14">
        <f>IF('CW analysis1_23SIs'!AJ14="y",1,IF('CW analysis1_23SIs'!AJ14="n",0,""))</f>
        <v>1</v>
      </c>
      <c r="BD14" t="str">
        <f>'CW analysis1_23SIs'!AM14</f>
        <v>sub</v>
      </c>
      <c r="BE14">
        <f t="shared" si="20"/>
        <v>1</v>
      </c>
      <c r="BF14" t="str">
        <f>'CW analysis1_23SIs'!AP14</f>
        <v>b</v>
      </c>
      <c r="BG14">
        <f t="shared" si="21"/>
        <v>0</v>
      </c>
    </row>
    <row r="15" spans="1:59" x14ac:dyDescent="0.2">
      <c r="A15" t="str">
        <f t="shared" si="3"/>
        <v>dri</v>
      </c>
      <c r="B15" t="s">
        <v>520</v>
      </c>
      <c r="C15" t="s">
        <v>495</v>
      </c>
      <c r="D15" t="s">
        <v>216</v>
      </c>
      <c r="E15">
        <v>1.1000000000000001</v>
      </c>
      <c r="F15" t="s">
        <v>169</v>
      </c>
      <c r="G15" t="s">
        <v>503</v>
      </c>
      <c r="H15" t="s">
        <v>107</v>
      </c>
      <c r="I15" s="55">
        <v>-3.8283999999999999E-2</v>
      </c>
      <c r="J15" s="55">
        <v>-2.2395999999999999E-2</v>
      </c>
      <c r="K15" s="55">
        <v>-9.2403999999999993E-3</v>
      </c>
      <c r="L15" s="39">
        <v>1</v>
      </c>
      <c r="M15" s="39">
        <v>1</v>
      </c>
      <c r="N15" s="56">
        <v>-1</v>
      </c>
      <c r="O15" s="57"/>
      <c r="P15" s="57"/>
      <c r="Q15" s="55">
        <f t="shared" si="4"/>
        <v>3.8283999999999999E-2</v>
      </c>
      <c r="R15" s="55">
        <f t="shared" si="5"/>
        <v>9.2403999999999993E-3</v>
      </c>
      <c r="S15" s="55"/>
      <c r="T15" s="55"/>
      <c r="U15" s="58" t="str">
        <f>VLOOKUP($A15,'expert coding CZ'!$A$5:$J$31,3,0)</f>
        <v>y</v>
      </c>
      <c r="V15" s="55">
        <f t="shared" si="6"/>
        <v>3.8283999999999999E-2</v>
      </c>
      <c r="W15" s="55" t="str">
        <f t="shared" si="7"/>
        <v/>
      </c>
      <c r="X15" s="58" t="str">
        <f>VLOOKUP($A15,'expert coding CZ'!$A$5:$J$31,4,0)</f>
        <v>n</v>
      </c>
      <c r="Y15" s="55" t="str">
        <f t="shared" si="8"/>
        <v/>
      </c>
      <c r="Z15" s="55">
        <f t="shared" si="9"/>
        <v>3.8283999999999999E-2</v>
      </c>
      <c r="AA15" s="58" t="str">
        <f>VLOOKUP($A15,'expert coding CZ'!$A$5:$J$31,6,0)</f>
        <v>y</v>
      </c>
      <c r="AB15" s="55">
        <f t="shared" si="10"/>
        <v>3.8283999999999999E-2</v>
      </c>
      <c r="AC15" s="55" t="str">
        <f t="shared" si="11"/>
        <v/>
      </c>
      <c r="AD15" s="58" t="str">
        <f>VLOOKUP($A15,'expert coding CZ'!$A$5:$J$31,7,0)</f>
        <v>y</v>
      </c>
      <c r="AE15" s="55">
        <f t="shared" si="12"/>
        <v>3.8283999999999999E-2</v>
      </c>
      <c r="AF15" s="55" t="str">
        <f t="shared" si="13"/>
        <v/>
      </c>
      <c r="AG15" s="58" t="str">
        <f>VLOOKUP($A15,'expert coding CZ'!$A$5:$J$31,8,0)</f>
        <v>n</v>
      </c>
      <c r="AH15" s="55" t="str">
        <f t="shared" si="14"/>
        <v/>
      </c>
      <c r="AI15" s="55">
        <f t="shared" si="15"/>
        <v>3.8283999999999999E-2</v>
      </c>
      <c r="AJ15" s="58" t="str">
        <f>VLOOKUP($A15,'expert coding CZ'!$A$5:$J$31,9,0)</f>
        <v>y</v>
      </c>
      <c r="AK15" s="55">
        <f t="shared" si="16"/>
        <v>3.8283999999999999E-2</v>
      </c>
      <c r="AL15" s="55" t="str">
        <f t="shared" si="17"/>
        <v/>
      </c>
      <c r="AM15" s="58" t="str">
        <f>VLOOKUP($A15,'expert coding CZ'!$A$5:$J$31,10,0)</f>
        <v>amb</v>
      </c>
      <c r="AN15" s="55" t="str">
        <f t="shared" si="18"/>
        <v/>
      </c>
      <c r="AO15" s="55">
        <f t="shared" si="19"/>
        <v>3.8283999999999999E-2</v>
      </c>
      <c r="AP15" s="58" t="str">
        <f>VLOOKUP($A15,'metadata labelling'!$D$2:$E$28,2,0)</f>
        <v>b</v>
      </c>
      <c r="AQ15" s="55" t="str">
        <f t="shared" si="0"/>
        <v/>
      </c>
      <c r="AR15" s="55">
        <f t="shared" si="1"/>
        <v>3.8283999999999999E-2</v>
      </c>
      <c r="AS15" s="55"/>
      <c r="AU15" t="str">
        <f t="shared" si="2"/>
        <v>dri</v>
      </c>
      <c r="AV15" s="55">
        <f>'CW analysis1_23SIs'!Q15</f>
        <v>3.8283999999999999E-2</v>
      </c>
      <c r="AW15" s="55">
        <f>'CW analysis1_23SIs'!R15</f>
        <v>9.2403999999999993E-3</v>
      </c>
      <c r="AX15">
        <f>IF('CW analysis1_23SIs'!U15="y",1,IF('CW analysis1_23SIs'!U15="n",0,""))</f>
        <v>1</v>
      </c>
      <c r="AY15">
        <f>IF('CW analysis1_23SIs'!X15="y",1,IF('CW analysis1_23SIs'!X15="n",0,""))</f>
        <v>0</v>
      </c>
      <c r="AZ15">
        <f>IF('CW analysis1_23SIs'!AA15="y",1,IF('CW analysis1_23SIs'!AA15="n",0,""))</f>
        <v>1</v>
      </c>
      <c r="BA15">
        <f>IF('CW analysis1_23SIs'!AD15="y",1,IF('CW analysis1_23SIs'!AD15="n",0,""))</f>
        <v>1</v>
      </c>
      <c r="BB15">
        <f>IF('CW analysis1_23SIs'!AG15="y",1,IF('CW analysis1_23SIs'!AG15="n",0,""))</f>
        <v>0</v>
      </c>
      <c r="BC15">
        <f>IF('CW analysis1_23SIs'!AJ15="y",1,IF('CW analysis1_23SIs'!AJ15="n",0,""))</f>
        <v>1</v>
      </c>
      <c r="BD15" t="str">
        <f>'CW analysis1_23SIs'!AM15</f>
        <v>amb</v>
      </c>
      <c r="BE15">
        <f t="shared" si="20"/>
        <v>0</v>
      </c>
      <c r="BF15" t="str">
        <f>'CW analysis1_23SIs'!AP15</f>
        <v>b</v>
      </c>
      <c r="BG15">
        <f t="shared" si="21"/>
        <v>0</v>
      </c>
    </row>
    <row r="16" spans="1:59" x14ac:dyDescent="0.2">
      <c r="A16" t="str">
        <f t="shared" si="3"/>
        <v>eat</v>
      </c>
      <c r="B16" t="s">
        <v>625</v>
      </c>
      <c r="C16" t="s">
        <v>604</v>
      </c>
      <c r="D16" t="s">
        <v>192</v>
      </c>
      <c r="E16">
        <v>1.1000000000000001</v>
      </c>
      <c r="F16" t="s">
        <v>90</v>
      </c>
      <c r="G16" t="s">
        <v>626</v>
      </c>
      <c r="H16" t="s">
        <v>107</v>
      </c>
      <c r="I16" s="55">
        <v>-1.3897E-2</v>
      </c>
      <c r="J16" s="55">
        <v>7.5226999999999998E-4</v>
      </c>
      <c r="K16" s="55">
        <v>-2.3733000000000001E-3</v>
      </c>
      <c r="L16" s="39">
        <v>1</v>
      </c>
      <c r="M16" s="39">
        <v>1</v>
      </c>
      <c r="N16" s="56">
        <v>-1</v>
      </c>
      <c r="O16" s="57"/>
      <c r="P16" s="57"/>
      <c r="Q16" s="55">
        <f t="shared" si="4"/>
        <v>1.3897E-2</v>
      </c>
      <c r="R16" s="55">
        <f t="shared" si="5"/>
        <v>2.3733000000000001E-3</v>
      </c>
      <c r="S16" s="55"/>
      <c r="T16" s="55"/>
      <c r="U16" s="58" t="str">
        <f>VLOOKUP($A16,'expert coding CZ'!$A$5:$J$31,3,0)</f>
        <v>y</v>
      </c>
      <c r="V16" s="55">
        <f t="shared" si="6"/>
        <v>1.3897E-2</v>
      </c>
      <c r="W16" s="55" t="str">
        <f t="shared" si="7"/>
        <v/>
      </c>
      <c r="X16" s="58" t="str">
        <f>VLOOKUP($A16,'expert coding CZ'!$A$5:$J$31,4,0)</f>
        <v>y</v>
      </c>
      <c r="Y16" s="55">
        <f t="shared" si="8"/>
        <v>1.3897E-2</v>
      </c>
      <c r="Z16" s="55" t="str">
        <f t="shared" si="9"/>
        <v/>
      </c>
      <c r="AA16" s="58" t="str">
        <f>VLOOKUP($A16,'expert coding CZ'!$A$5:$J$31,6,0)</f>
        <v>y</v>
      </c>
      <c r="AB16" s="55">
        <f t="shared" si="10"/>
        <v>1.3897E-2</v>
      </c>
      <c r="AC16" s="55" t="str">
        <f t="shared" si="11"/>
        <v/>
      </c>
      <c r="AD16" s="58" t="str">
        <f>VLOOKUP($A16,'expert coding CZ'!$A$5:$J$31,7,0)</f>
        <v>n</v>
      </c>
      <c r="AE16" s="55" t="str">
        <f t="shared" si="12"/>
        <v/>
      </c>
      <c r="AF16" s="55">
        <f t="shared" si="13"/>
        <v>1.3897E-2</v>
      </c>
      <c r="AG16" s="58" t="str">
        <f>VLOOKUP($A16,'expert coding CZ'!$A$5:$J$31,8,0)</f>
        <v>y</v>
      </c>
      <c r="AH16" s="55">
        <f t="shared" si="14"/>
        <v>1.3897E-2</v>
      </c>
      <c r="AI16" s="55" t="str">
        <f t="shared" si="15"/>
        <v/>
      </c>
      <c r="AJ16" s="58" t="str">
        <f>VLOOKUP($A16,'expert coding CZ'!$A$5:$J$31,9,0)</f>
        <v>n</v>
      </c>
      <c r="AK16" s="55" t="str">
        <f t="shared" si="16"/>
        <v/>
      </c>
      <c r="AL16" s="55">
        <f t="shared" si="17"/>
        <v>1.3897E-2</v>
      </c>
      <c r="AM16" s="58" t="str">
        <f>VLOOKUP($A16,'expert coding CZ'!$A$5:$J$31,10,0)</f>
        <v>sub</v>
      </c>
      <c r="AN16" s="55">
        <f t="shared" si="18"/>
        <v>1.3897E-2</v>
      </c>
      <c r="AO16" s="55" t="str">
        <f t="shared" si="19"/>
        <v/>
      </c>
      <c r="AP16" s="58" t="str">
        <f>VLOOKUP($A16,'metadata labelling'!$D$2:$E$28,2,0)</f>
        <v>b</v>
      </c>
      <c r="AQ16" s="55" t="str">
        <f t="shared" si="0"/>
        <v/>
      </c>
      <c r="AR16" s="55">
        <f t="shared" si="1"/>
        <v>1.3897E-2</v>
      </c>
      <c r="AS16" s="55"/>
      <c r="AU16" t="str">
        <f t="shared" si="2"/>
        <v>eat</v>
      </c>
      <c r="AV16" s="55">
        <f>'CW analysis1_23SIs'!Q16</f>
        <v>1.3897E-2</v>
      </c>
      <c r="AW16" s="55">
        <f>'CW analysis1_23SIs'!R16</f>
        <v>2.3733000000000001E-3</v>
      </c>
      <c r="AX16">
        <f>IF('CW analysis1_23SIs'!U16="y",1,IF('CW analysis1_23SIs'!U16="n",0,""))</f>
        <v>1</v>
      </c>
      <c r="AY16">
        <f>IF('CW analysis1_23SIs'!X16="y",1,IF('CW analysis1_23SIs'!X16="n",0,""))</f>
        <v>1</v>
      </c>
      <c r="AZ16">
        <f>IF('CW analysis1_23SIs'!AA16="y",1,IF('CW analysis1_23SIs'!AA16="n",0,""))</f>
        <v>1</v>
      </c>
      <c r="BA16">
        <f>IF('CW analysis1_23SIs'!AD16="y",1,IF('CW analysis1_23SIs'!AD16="n",0,""))</f>
        <v>0</v>
      </c>
      <c r="BB16">
        <f>IF('CW analysis1_23SIs'!AG16="y",1,IF('CW analysis1_23SIs'!AG16="n",0,""))</f>
        <v>1</v>
      </c>
      <c r="BC16">
        <f>IF('CW analysis1_23SIs'!AJ16="y",1,IF('CW analysis1_23SIs'!AJ16="n",0,""))</f>
        <v>0</v>
      </c>
      <c r="BD16" t="str">
        <f>'CW analysis1_23SIs'!AM16</f>
        <v>sub</v>
      </c>
      <c r="BE16">
        <f t="shared" si="20"/>
        <v>1</v>
      </c>
      <c r="BF16" t="str">
        <f>'CW analysis1_23SIs'!AP16</f>
        <v>b</v>
      </c>
      <c r="BG16">
        <f t="shared" si="21"/>
        <v>0</v>
      </c>
    </row>
    <row r="17" spans="1:91" x14ac:dyDescent="0.2">
      <c r="A17" t="str">
        <f t="shared" si="3"/>
        <v>ebi</v>
      </c>
      <c r="B17" t="s">
        <v>912</v>
      </c>
      <c r="C17" t="s">
        <v>852</v>
      </c>
      <c r="D17" t="s">
        <v>153</v>
      </c>
      <c r="E17">
        <v>1.1000000000000001</v>
      </c>
      <c r="F17" t="s">
        <v>90</v>
      </c>
      <c r="G17" t="s">
        <v>859</v>
      </c>
      <c r="H17" t="s">
        <v>107</v>
      </c>
      <c r="I17" s="55">
        <v>0.19153999999999999</v>
      </c>
      <c r="J17" s="55">
        <v>0.1091</v>
      </c>
      <c r="K17" s="55">
        <v>4.4880999999999997E-2</v>
      </c>
      <c r="L17" s="39">
        <v>1</v>
      </c>
      <c r="M17" s="39">
        <v>1</v>
      </c>
      <c r="N17" s="84">
        <v>1</v>
      </c>
      <c r="O17" s="57"/>
      <c r="P17" s="57"/>
      <c r="Q17" s="55">
        <f t="shared" si="4"/>
        <v>0.19153999999999999</v>
      </c>
      <c r="R17" s="55">
        <f t="shared" si="5"/>
        <v>4.4880999999999997E-2</v>
      </c>
      <c r="S17" s="55"/>
      <c r="T17" s="55"/>
      <c r="U17" s="58" t="str">
        <f>VLOOKUP($A17,'expert coding CZ'!$A$5:$J$31,3,0)</f>
        <v>y</v>
      </c>
      <c r="V17" s="55">
        <f t="shared" si="6"/>
        <v>0.19153999999999999</v>
      </c>
      <c r="W17" s="55" t="str">
        <f t="shared" si="7"/>
        <v/>
      </c>
      <c r="X17" s="58" t="str">
        <f>VLOOKUP($A17,'expert coding CZ'!$A$5:$J$31,4,0)</f>
        <v>y</v>
      </c>
      <c r="Y17" s="55">
        <f t="shared" si="8"/>
        <v>0.19153999999999999</v>
      </c>
      <c r="Z17" s="55" t="str">
        <f t="shared" si="9"/>
        <v/>
      </c>
      <c r="AA17" s="58" t="str">
        <f>VLOOKUP($A17,'expert coding CZ'!$A$5:$J$31,6,0)</f>
        <v>y</v>
      </c>
      <c r="AB17" s="55">
        <f t="shared" si="10"/>
        <v>0.19153999999999999</v>
      </c>
      <c r="AC17" s="55" t="str">
        <f t="shared" si="11"/>
        <v/>
      </c>
      <c r="AD17" s="58" t="str">
        <f>VLOOKUP($A17,'expert coding CZ'!$A$5:$J$31,7,0)</f>
        <v>n</v>
      </c>
      <c r="AE17" s="55" t="str">
        <f t="shared" si="12"/>
        <v/>
      </c>
      <c r="AF17" s="55">
        <f t="shared" si="13"/>
        <v>0.19153999999999999</v>
      </c>
      <c r="AG17" s="58" t="str">
        <f>VLOOKUP($A17,'expert coding CZ'!$A$5:$J$31,8,0)</f>
        <v>n</v>
      </c>
      <c r="AH17" s="55" t="str">
        <f t="shared" si="14"/>
        <v/>
      </c>
      <c r="AI17" s="55">
        <f t="shared" si="15"/>
        <v>0.19153999999999999</v>
      </c>
      <c r="AJ17" s="58" t="str">
        <f>VLOOKUP($A17,'expert coding CZ'!$A$5:$J$31,9,0)</f>
        <v>n</v>
      </c>
      <c r="AK17" s="55" t="str">
        <f t="shared" si="16"/>
        <v/>
      </c>
      <c r="AL17" s="55">
        <f t="shared" si="17"/>
        <v>0.19153999999999999</v>
      </c>
      <c r="AM17" s="58" t="str">
        <f>VLOOKUP($A17,'expert coding CZ'!$A$5:$J$31,10,0)</f>
        <v>sub</v>
      </c>
      <c r="AN17" s="55">
        <f t="shared" si="18"/>
        <v>0.19153999999999999</v>
      </c>
      <c r="AO17" s="55" t="str">
        <f t="shared" si="19"/>
        <v/>
      </c>
      <c r="AP17" s="58" t="str">
        <f>VLOOKUP($A17,'metadata labelling'!$D$2:$E$28,2,0)</f>
        <v>b</v>
      </c>
      <c r="AQ17" s="55" t="str">
        <f t="shared" si="0"/>
        <v/>
      </c>
      <c r="AR17" s="55">
        <f t="shared" si="1"/>
        <v>0.19153999999999999</v>
      </c>
      <c r="AS17" s="55"/>
      <c r="AU17" t="str">
        <f t="shared" si="2"/>
        <v>ebi</v>
      </c>
      <c r="AV17" s="55">
        <f>'CW analysis1_23SIs'!Q17</f>
        <v>0.19153999999999999</v>
      </c>
      <c r="AW17" s="55">
        <f>'CW analysis1_23SIs'!R17</f>
        <v>4.4880999999999997E-2</v>
      </c>
      <c r="AX17">
        <f>IF('CW analysis1_23SIs'!U17="y",1,IF('CW analysis1_23SIs'!U17="n",0,""))</f>
        <v>1</v>
      </c>
      <c r="AY17">
        <f>IF('CW analysis1_23SIs'!X17="y",1,IF('CW analysis1_23SIs'!X17="n",0,""))</f>
        <v>1</v>
      </c>
      <c r="AZ17">
        <f>IF('CW analysis1_23SIs'!AA17="y",1,IF('CW analysis1_23SIs'!AA17="n",0,""))</f>
        <v>1</v>
      </c>
      <c r="BA17">
        <f>IF('CW analysis1_23SIs'!AD17="y",1,IF('CW analysis1_23SIs'!AD17="n",0,""))</f>
        <v>0</v>
      </c>
      <c r="BB17">
        <f>IF('CW analysis1_23SIs'!AG17="y",1,IF('CW analysis1_23SIs'!AG17="n",0,""))</f>
        <v>0</v>
      </c>
      <c r="BC17">
        <f>IF('CW analysis1_23SIs'!AJ17="y",1,IF('CW analysis1_23SIs'!AJ17="n",0,""))</f>
        <v>0</v>
      </c>
      <c r="BD17" t="str">
        <f>'CW analysis1_23SIs'!AM17</f>
        <v>sub</v>
      </c>
      <c r="BE17">
        <f t="shared" si="20"/>
        <v>1</v>
      </c>
      <c r="BF17" t="str">
        <f>'CW analysis1_23SIs'!AP17</f>
        <v>b</v>
      </c>
      <c r="BG17">
        <f t="shared" si="21"/>
        <v>0</v>
      </c>
    </row>
    <row r="18" spans="1:91" x14ac:dyDescent="0.2">
      <c r="A18" t="str">
        <f t="shared" si="3"/>
        <v>eco</v>
      </c>
      <c r="B18" t="s">
        <v>1181</v>
      </c>
      <c r="C18" t="s">
        <v>951</v>
      </c>
      <c r="D18" t="s">
        <v>230</v>
      </c>
      <c r="E18">
        <v>1.1000000000000001</v>
      </c>
      <c r="F18" t="s">
        <v>90</v>
      </c>
      <c r="G18" t="s">
        <v>956</v>
      </c>
      <c r="H18" t="s">
        <v>107</v>
      </c>
      <c r="I18" s="55">
        <v>0.13227</v>
      </c>
      <c r="J18" s="55">
        <v>1.5851000000000001E-3</v>
      </c>
      <c r="K18" s="55">
        <v>6.2769999999999996E-3</v>
      </c>
      <c r="L18" s="39">
        <v>1</v>
      </c>
      <c r="M18" s="39">
        <v>1</v>
      </c>
      <c r="N18" s="84">
        <v>1</v>
      </c>
      <c r="O18" s="57"/>
      <c r="P18" s="57"/>
      <c r="Q18" s="55">
        <f t="shared" si="4"/>
        <v>0.13227</v>
      </c>
      <c r="R18" s="55">
        <f t="shared" si="5"/>
        <v>6.2769999999999996E-3</v>
      </c>
      <c r="S18" s="55"/>
      <c r="T18" s="55"/>
      <c r="U18" s="58" t="str">
        <f>VLOOKUP($A18,'expert coding CZ'!$A$5:$J$31,3,0)</f>
        <v>y</v>
      </c>
      <c r="V18" s="55">
        <f t="shared" si="6"/>
        <v>0.13227</v>
      </c>
      <c r="W18" s="55" t="str">
        <f t="shared" si="7"/>
        <v/>
      </c>
      <c r="X18" s="58" t="str">
        <f>VLOOKUP($A18,'expert coding CZ'!$A$5:$J$31,4,0)</f>
        <v>n</v>
      </c>
      <c r="Y18" s="55" t="str">
        <f t="shared" si="8"/>
        <v/>
      </c>
      <c r="Z18" s="55">
        <f t="shared" si="9"/>
        <v>0.13227</v>
      </c>
      <c r="AA18" s="58" t="str">
        <f>VLOOKUP($A18,'expert coding CZ'!$A$5:$J$31,6,0)</f>
        <v>y</v>
      </c>
      <c r="AB18" s="55">
        <f t="shared" si="10"/>
        <v>0.13227</v>
      </c>
      <c r="AC18" s="55" t="str">
        <f t="shared" si="11"/>
        <v/>
      </c>
      <c r="AD18" s="58" t="str">
        <f>VLOOKUP($A18,'expert coding CZ'!$A$5:$J$31,7,0)</f>
        <v>n</v>
      </c>
      <c r="AE18" s="55" t="str">
        <f t="shared" si="12"/>
        <v/>
      </c>
      <c r="AF18" s="55">
        <f t="shared" si="13"/>
        <v>0.13227</v>
      </c>
      <c r="AG18" s="58" t="str">
        <f>VLOOKUP($A18,'expert coding CZ'!$A$5:$J$31,8,0)</f>
        <v>n</v>
      </c>
      <c r="AH18" s="55" t="str">
        <f t="shared" si="14"/>
        <v/>
      </c>
      <c r="AI18" s="55">
        <f t="shared" si="15"/>
        <v>0.13227</v>
      </c>
      <c r="AJ18" s="58" t="str">
        <f>VLOOKUP($A18,'expert coding CZ'!$A$5:$J$31,9,0)</f>
        <v>n</v>
      </c>
      <c r="AK18" s="55" t="str">
        <f t="shared" si="16"/>
        <v/>
      </c>
      <c r="AL18" s="55">
        <f t="shared" si="17"/>
        <v>0.13227</v>
      </c>
      <c r="AM18" s="58" t="str">
        <f>VLOOKUP($A18,'expert coding CZ'!$A$5:$J$31,10,0)</f>
        <v>sub</v>
      </c>
      <c r="AN18" s="55">
        <f t="shared" si="18"/>
        <v>0.13227</v>
      </c>
      <c r="AO18" s="55" t="str">
        <f t="shared" si="19"/>
        <v/>
      </c>
      <c r="AP18" s="58" t="str">
        <f>VLOOKUP($A18,'metadata labelling'!$D$2:$E$28,2,0)</f>
        <v>m</v>
      </c>
      <c r="AQ18" s="55">
        <f t="shared" si="0"/>
        <v>0.13227</v>
      </c>
      <c r="AR18" s="55" t="str">
        <f t="shared" si="1"/>
        <v/>
      </c>
      <c r="AS18" s="55"/>
      <c r="AU18" t="str">
        <f t="shared" si="2"/>
        <v>eco</v>
      </c>
      <c r="AV18" s="55">
        <f>'CW analysis1_23SIs'!Q18</f>
        <v>0.13227</v>
      </c>
      <c r="AW18" s="55">
        <f>'CW analysis1_23SIs'!R18</f>
        <v>6.2769999999999996E-3</v>
      </c>
      <c r="AX18">
        <f>IF('CW analysis1_23SIs'!U18="y",1,IF('CW analysis1_23SIs'!U18="n",0,""))</f>
        <v>1</v>
      </c>
      <c r="AY18">
        <f>IF('CW analysis1_23SIs'!X18="y",1,IF('CW analysis1_23SIs'!X18="n",0,""))</f>
        <v>0</v>
      </c>
      <c r="AZ18">
        <f>IF('CW analysis1_23SIs'!AA18="y",1,IF('CW analysis1_23SIs'!AA18="n",0,""))</f>
        <v>1</v>
      </c>
      <c r="BA18">
        <f>IF('CW analysis1_23SIs'!AD18="y",1,IF('CW analysis1_23SIs'!AD18="n",0,""))</f>
        <v>0</v>
      </c>
      <c r="BB18">
        <f>IF('CW analysis1_23SIs'!AG18="y",1,IF('CW analysis1_23SIs'!AG18="n",0,""))</f>
        <v>0</v>
      </c>
      <c r="BC18">
        <f>IF('CW analysis1_23SIs'!AJ18="y",1,IF('CW analysis1_23SIs'!AJ18="n",0,""))</f>
        <v>0</v>
      </c>
      <c r="BD18" t="str">
        <f>'CW analysis1_23SIs'!AM18</f>
        <v>sub</v>
      </c>
      <c r="BE18">
        <f t="shared" si="20"/>
        <v>1</v>
      </c>
      <c r="BF18" t="str">
        <f>'CW analysis1_23SIs'!AP18</f>
        <v>m</v>
      </c>
      <c r="BG18">
        <f t="shared" si="21"/>
        <v>1</v>
      </c>
    </row>
    <row r="19" spans="1:91" x14ac:dyDescent="0.2">
      <c r="A19" t="str">
        <f t="shared" si="3"/>
        <v>ego</v>
      </c>
      <c r="B19" t="s">
        <v>1281</v>
      </c>
      <c r="C19" t="s">
        <v>1209</v>
      </c>
      <c r="D19" t="s">
        <v>216</v>
      </c>
      <c r="E19">
        <v>1.1000000000000001</v>
      </c>
      <c r="F19" t="s">
        <v>90</v>
      </c>
      <c r="G19" t="s">
        <v>1219</v>
      </c>
      <c r="H19" t="s">
        <v>107</v>
      </c>
      <c r="I19" s="55">
        <v>0.29596</v>
      </c>
      <c r="J19" s="55">
        <v>1.8421E-2</v>
      </c>
      <c r="K19" s="55">
        <v>1.4876E-2</v>
      </c>
      <c r="L19" s="39">
        <v>1</v>
      </c>
      <c r="M19" s="39">
        <v>1</v>
      </c>
      <c r="N19" s="84">
        <v>1</v>
      </c>
      <c r="O19" s="57"/>
      <c r="P19" s="57"/>
      <c r="Q19" s="55">
        <f t="shared" si="4"/>
        <v>0.29596</v>
      </c>
      <c r="R19" s="55">
        <f t="shared" si="5"/>
        <v>1.4876E-2</v>
      </c>
      <c r="S19" s="55"/>
      <c r="T19" s="55"/>
      <c r="U19" s="58" t="str">
        <f>VLOOKUP($A19,'expert coding CZ'!$A$5:$J$31,3,0)</f>
        <v>y</v>
      </c>
      <c r="V19" s="55">
        <f t="shared" si="6"/>
        <v>0.29596</v>
      </c>
      <c r="W19" s="55" t="str">
        <f t="shared" si="7"/>
        <v/>
      </c>
      <c r="X19" s="58" t="str">
        <f>VLOOKUP($A19,'expert coding CZ'!$A$5:$J$31,4,0)</f>
        <v>n</v>
      </c>
      <c r="Y19" s="55" t="str">
        <f t="shared" si="8"/>
        <v/>
      </c>
      <c r="Z19" s="55">
        <f t="shared" si="9"/>
        <v>0.29596</v>
      </c>
      <c r="AA19" s="58" t="str">
        <f>VLOOKUP($A19,'expert coding CZ'!$A$5:$J$31,6,0)</f>
        <v>y</v>
      </c>
      <c r="AB19" s="55">
        <f t="shared" si="10"/>
        <v>0.29596</v>
      </c>
      <c r="AC19" s="55" t="str">
        <f t="shared" si="11"/>
        <v/>
      </c>
      <c r="AD19" s="58" t="str">
        <f>VLOOKUP($A19,'expert coding CZ'!$A$5:$J$31,7,0)</f>
        <v>n</v>
      </c>
      <c r="AE19" s="55" t="str">
        <f t="shared" si="12"/>
        <v/>
      </c>
      <c r="AF19" s="55">
        <f t="shared" si="13"/>
        <v>0.29596</v>
      </c>
      <c r="AG19" s="58" t="str">
        <f>VLOOKUP($A19,'expert coding CZ'!$A$5:$J$31,8,0)</f>
        <v>y</v>
      </c>
      <c r="AH19" s="55">
        <f t="shared" si="14"/>
        <v>0.29596</v>
      </c>
      <c r="AI19" s="55" t="str">
        <f t="shared" si="15"/>
        <v/>
      </c>
      <c r="AJ19" s="58" t="str">
        <f>VLOOKUP($A19,'expert coding CZ'!$A$5:$J$31,9,0)</f>
        <v>n</v>
      </c>
      <c r="AK19" s="55" t="str">
        <f t="shared" si="16"/>
        <v/>
      </c>
      <c r="AL19" s="55">
        <f t="shared" si="17"/>
        <v>0.29596</v>
      </c>
      <c r="AM19" s="58" t="str">
        <f>VLOOKUP($A19,'expert coding CZ'!$A$5:$J$31,10,0)</f>
        <v>sub</v>
      </c>
      <c r="AN19" s="55">
        <f t="shared" si="18"/>
        <v>0.29596</v>
      </c>
      <c r="AO19" s="55" t="str">
        <f t="shared" si="19"/>
        <v/>
      </c>
      <c r="AP19" s="58" t="str">
        <f>VLOOKUP($A19,'metadata labelling'!$D$2:$E$28,2,0)</f>
        <v>s</v>
      </c>
      <c r="AQ19" s="55" t="str">
        <f t="shared" si="0"/>
        <v/>
      </c>
      <c r="AR19" s="55">
        <f t="shared" si="1"/>
        <v>0.29596</v>
      </c>
      <c r="AS19" s="55"/>
      <c r="AU19" t="str">
        <f t="shared" si="2"/>
        <v>ego</v>
      </c>
      <c r="AV19" s="55">
        <f>'CW analysis1_23SIs'!Q19</f>
        <v>0.29596</v>
      </c>
      <c r="AW19" s="55">
        <f>'CW analysis1_23SIs'!R19</f>
        <v>1.4876E-2</v>
      </c>
      <c r="AX19">
        <f>IF('CW analysis1_23SIs'!U19="y",1,IF('CW analysis1_23SIs'!U19="n",0,""))</f>
        <v>1</v>
      </c>
      <c r="AY19">
        <f>IF('CW analysis1_23SIs'!X19="y",1,IF('CW analysis1_23SIs'!X19="n",0,""))</f>
        <v>0</v>
      </c>
      <c r="AZ19">
        <f>IF('CW analysis1_23SIs'!AA19="y",1,IF('CW analysis1_23SIs'!AA19="n",0,""))</f>
        <v>1</v>
      </c>
      <c r="BA19">
        <f>IF('CW analysis1_23SIs'!AD19="y",1,IF('CW analysis1_23SIs'!AD19="n",0,""))</f>
        <v>0</v>
      </c>
      <c r="BB19">
        <f>IF('CW analysis1_23SIs'!AG19="y",1,IF('CW analysis1_23SIs'!AG19="n",0,""))</f>
        <v>1</v>
      </c>
      <c r="BC19">
        <f>IF('CW analysis1_23SIs'!AJ19="y",1,IF('CW analysis1_23SIs'!AJ19="n",0,""))</f>
        <v>0</v>
      </c>
      <c r="BD19" t="str">
        <f>'CW analysis1_23SIs'!AM19</f>
        <v>sub</v>
      </c>
      <c r="BE19">
        <f t="shared" si="20"/>
        <v>1</v>
      </c>
      <c r="BF19" t="str">
        <f>'CW analysis1_23SIs'!AP19</f>
        <v>s</v>
      </c>
      <c r="BG19">
        <f t="shared" si="21"/>
        <v>0</v>
      </c>
    </row>
    <row r="20" spans="1:91" x14ac:dyDescent="0.2">
      <c r="A20" t="str">
        <f t="shared" si="3"/>
        <v>ene</v>
      </c>
      <c r="B20" t="s">
        <v>1315</v>
      </c>
      <c r="C20" t="s">
        <v>1305</v>
      </c>
      <c r="D20" t="s">
        <v>153</v>
      </c>
      <c r="E20">
        <v>1.1000000000000001</v>
      </c>
      <c r="F20" t="s">
        <v>90</v>
      </c>
      <c r="G20" t="s">
        <v>1316</v>
      </c>
      <c r="H20" t="s">
        <v>107</v>
      </c>
      <c r="I20" s="55">
        <v>0.43876999999999999</v>
      </c>
      <c r="J20" s="55">
        <v>1.0139000000000001E-3</v>
      </c>
      <c r="K20" s="55">
        <v>1.4686000000000001E-4</v>
      </c>
      <c r="L20" s="39">
        <v>1</v>
      </c>
      <c r="M20" s="39">
        <v>1</v>
      </c>
      <c r="N20" s="84">
        <v>1</v>
      </c>
      <c r="O20" s="57"/>
      <c r="P20" s="57"/>
      <c r="Q20" s="55">
        <f t="shared" si="4"/>
        <v>0.43876999999999999</v>
      </c>
      <c r="R20" s="55">
        <f t="shared" si="5"/>
        <v>1.4686000000000001E-4</v>
      </c>
      <c r="S20" s="55"/>
      <c r="T20" s="55"/>
      <c r="U20" s="58" t="str">
        <f>VLOOKUP($A20,'expert coding CZ'!$A$5:$J$31,3,0)</f>
        <v>n</v>
      </c>
      <c r="V20" s="55" t="str">
        <f t="shared" si="6"/>
        <v/>
      </c>
      <c r="W20" s="55">
        <f t="shared" si="7"/>
        <v>0.43876999999999999</v>
      </c>
      <c r="X20" s="58" t="str">
        <f>VLOOKUP($A20,'expert coding CZ'!$A$5:$J$31,4,0)</f>
        <v>y</v>
      </c>
      <c r="Y20" s="55">
        <f t="shared" si="8"/>
        <v>0.43876999999999999</v>
      </c>
      <c r="Z20" s="55" t="str">
        <f t="shared" si="9"/>
        <v/>
      </c>
      <c r="AA20" s="58" t="str">
        <f>VLOOKUP($A20,'expert coding CZ'!$A$5:$J$31,6,0)</f>
        <v>n</v>
      </c>
      <c r="AB20" s="55" t="str">
        <f t="shared" si="10"/>
        <v/>
      </c>
      <c r="AC20" s="55">
        <f t="shared" si="11"/>
        <v>0.43876999999999999</v>
      </c>
      <c r="AD20" s="58" t="str">
        <f>VLOOKUP($A20,'expert coding CZ'!$A$5:$J$31,7,0)</f>
        <v>y</v>
      </c>
      <c r="AE20" s="55">
        <f t="shared" si="12"/>
        <v>0.43876999999999999</v>
      </c>
      <c r="AF20" s="55" t="str">
        <f t="shared" si="13"/>
        <v/>
      </c>
      <c r="AG20" s="58" t="str">
        <f>VLOOKUP($A20,'expert coding CZ'!$A$5:$J$31,8,0)</f>
        <v>n</v>
      </c>
      <c r="AH20" s="55" t="str">
        <f t="shared" si="14"/>
        <v/>
      </c>
      <c r="AI20" s="55">
        <f t="shared" si="15"/>
        <v>0.43876999999999999</v>
      </c>
      <c r="AJ20" s="58" t="str">
        <f>VLOOKUP($A20,'expert coding CZ'!$A$5:$J$31,9,0)</f>
        <v>y</v>
      </c>
      <c r="AK20" s="55">
        <f t="shared" si="16"/>
        <v>0.43876999999999999</v>
      </c>
      <c r="AL20" s="55" t="str">
        <f t="shared" si="17"/>
        <v/>
      </c>
      <c r="AM20" s="58" t="str">
        <f>VLOOKUP($A20,'expert coding CZ'!$A$5:$J$31,10,0)</f>
        <v>dif</v>
      </c>
      <c r="AN20" s="55" t="str">
        <f t="shared" si="18"/>
        <v/>
      </c>
      <c r="AO20" s="55">
        <f t="shared" si="19"/>
        <v>0.43876999999999999</v>
      </c>
      <c r="AP20" s="58" t="str">
        <f>VLOOKUP($A20,'metadata labelling'!$D$2:$E$28,2,0)</f>
        <v>s</v>
      </c>
      <c r="AQ20" s="55" t="str">
        <f t="shared" si="0"/>
        <v/>
      </c>
      <c r="AR20" s="55">
        <f t="shared" si="1"/>
        <v>0.43876999999999999</v>
      </c>
      <c r="AS20" s="55"/>
      <c r="AU20" t="str">
        <f t="shared" si="2"/>
        <v>ene</v>
      </c>
      <c r="AV20" s="55">
        <f>'CW analysis1_23SIs'!Q20</f>
        <v>0.43876999999999999</v>
      </c>
      <c r="AW20" s="55">
        <f>'CW analysis1_23SIs'!R20</f>
        <v>1.4686000000000001E-4</v>
      </c>
      <c r="AX20">
        <f>IF('CW analysis1_23SIs'!U20="y",1,IF('CW analysis1_23SIs'!U20="n",0,""))</f>
        <v>0</v>
      </c>
      <c r="AY20">
        <f>IF('CW analysis1_23SIs'!X20="y",1,IF('CW analysis1_23SIs'!X20="n",0,""))</f>
        <v>1</v>
      </c>
      <c r="AZ20">
        <f>IF('CW analysis1_23SIs'!AA20="y",1,IF('CW analysis1_23SIs'!AA20="n",0,""))</f>
        <v>0</v>
      </c>
      <c r="BA20">
        <f>IF('CW analysis1_23SIs'!AD20="y",1,IF('CW analysis1_23SIs'!AD20="n",0,""))</f>
        <v>1</v>
      </c>
      <c r="BB20">
        <f>IF('CW analysis1_23SIs'!AG20="y",1,IF('CW analysis1_23SIs'!AG20="n",0,""))</f>
        <v>0</v>
      </c>
      <c r="BC20">
        <f>IF('CW analysis1_23SIs'!AJ20="y",1,IF('CW analysis1_23SIs'!AJ20="n",0,""))</f>
        <v>1</v>
      </c>
      <c r="BD20" t="str">
        <f>'CW analysis1_23SIs'!AM20</f>
        <v>dif</v>
      </c>
      <c r="BE20">
        <f t="shared" si="20"/>
        <v>0</v>
      </c>
      <c r="BF20" t="str">
        <f>'CW analysis1_23SIs'!AP20</f>
        <v>s</v>
      </c>
      <c r="BG20">
        <f t="shared" si="21"/>
        <v>0</v>
      </c>
    </row>
    <row r="21" spans="1:91" x14ac:dyDescent="0.2">
      <c r="A21" t="str">
        <f t="shared" si="3"/>
        <v>fir</v>
      </c>
      <c r="B21" t="s">
        <v>1347</v>
      </c>
      <c r="C21" t="s">
        <v>1338</v>
      </c>
      <c r="D21" t="s">
        <v>1346</v>
      </c>
      <c r="E21">
        <v>1.1000000000000001</v>
      </c>
      <c r="F21" t="s">
        <v>90</v>
      </c>
      <c r="G21" t="s">
        <v>1348</v>
      </c>
      <c r="H21" t="s">
        <v>107</v>
      </c>
      <c r="I21" s="55">
        <v>0.39011000000000001</v>
      </c>
      <c r="J21" s="55">
        <v>5.9264000000000001E-3</v>
      </c>
      <c r="K21" s="55">
        <v>5.2482000000000001E-2</v>
      </c>
      <c r="L21" s="39">
        <v>1</v>
      </c>
      <c r="M21" s="39">
        <v>1</v>
      </c>
      <c r="N21" s="84">
        <v>1</v>
      </c>
      <c r="O21" s="57"/>
      <c r="P21" s="57"/>
      <c r="Q21" s="55">
        <f t="shared" si="4"/>
        <v>0.39011000000000001</v>
      </c>
      <c r="R21" s="55">
        <f t="shared" si="5"/>
        <v>5.2482000000000001E-2</v>
      </c>
      <c r="S21" s="55"/>
      <c r="T21" s="55"/>
      <c r="U21" s="58" t="str">
        <f>VLOOKUP($A21,'expert coding CZ'!$A$5:$J$31,3,0)</f>
        <v>n</v>
      </c>
      <c r="V21" s="55" t="str">
        <f t="shared" si="6"/>
        <v/>
      </c>
      <c r="W21" s="55">
        <f t="shared" si="7"/>
        <v>0.39011000000000001</v>
      </c>
      <c r="X21" s="58" t="str">
        <f>VLOOKUP($A21,'expert coding CZ'!$A$5:$J$31,4,0)</f>
        <v>y</v>
      </c>
      <c r="Y21" s="55">
        <f t="shared" si="8"/>
        <v>0.39011000000000001</v>
      </c>
      <c r="Z21" s="55" t="str">
        <f t="shared" si="9"/>
        <v/>
      </c>
      <c r="AA21" s="58" t="str">
        <f>VLOOKUP($A21,'expert coding CZ'!$A$5:$J$31,6,0)</f>
        <v>n</v>
      </c>
      <c r="AB21" s="55" t="str">
        <f t="shared" si="10"/>
        <v/>
      </c>
      <c r="AC21" s="55">
        <f t="shared" si="11"/>
        <v>0.39011000000000001</v>
      </c>
      <c r="AD21" s="58" t="str">
        <f>VLOOKUP($A21,'expert coding CZ'!$A$5:$J$31,7,0)</f>
        <v>n</v>
      </c>
      <c r="AE21" s="55" t="str">
        <f t="shared" si="12"/>
        <v/>
      </c>
      <c r="AF21" s="55">
        <f t="shared" si="13"/>
        <v>0.39011000000000001</v>
      </c>
      <c r="AG21" s="58" t="str">
        <f>VLOOKUP($A21,'expert coding CZ'!$A$5:$J$31,8,0)</f>
        <v>n</v>
      </c>
      <c r="AH21" s="55" t="str">
        <f t="shared" si="14"/>
        <v/>
      </c>
      <c r="AI21" s="55">
        <f t="shared" si="15"/>
        <v>0.39011000000000001</v>
      </c>
      <c r="AJ21" s="58" t="str">
        <f>VLOOKUP($A21,'expert coding CZ'!$A$5:$J$31,9,0)</f>
        <v>n</v>
      </c>
      <c r="AK21" s="55" t="str">
        <f t="shared" si="16"/>
        <v/>
      </c>
      <c r="AL21" s="55">
        <f t="shared" si="17"/>
        <v>0.39011000000000001</v>
      </c>
      <c r="AM21" s="58" t="str">
        <f>VLOOKUP($A21,'expert coding CZ'!$A$5:$J$31,10,0)</f>
        <v>dif</v>
      </c>
      <c r="AN21" s="55" t="str">
        <f t="shared" si="18"/>
        <v/>
      </c>
      <c r="AO21" s="55">
        <f t="shared" si="19"/>
        <v>0.39011000000000001</v>
      </c>
      <c r="AP21" s="58" t="str">
        <f>VLOOKUP($A21,'metadata labelling'!$D$2:$E$28,2,0)</f>
        <v>m</v>
      </c>
      <c r="AQ21" s="55">
        <f t="shared" si="0"/>
        <v>0.39011000000000001</v>
      </c>
      <c r="AR21" s="55" t="str">
        <f t="shared" si="1"/>
        <v/>
      </c>
      <c r="AS21" s="55"/>
      <c r="AU21" t="str">
        <f t="shared" si="2"/>
        <v>fir</v>
      </c>
      <c r="AV21" s="55">
        <f>'CW analysis1_23SIs'!Q21</f>
        <v>0.39011000000000001</v>
      </c>
      <c r="AW21" s="55">
        <f>'CW analysis1_23SIs'!R21</f>
        <v>5.2482000000000001E-2</v>
      </c>
      <c r="AX21">
        <f>IF('CW analysis1_23SIs'!U21="y",1,IF('CW analysis1_23SIs'!U21="n",0,""))</f>
        <v>0</v>
      </c>
      <c r="AY21">
        <f>IF('CW analysis1_23SIs'!X21="y",1,IF('CW analysis1_23SIs'!X21="n",0,""))</f>
        <v>1</v>
      </c>
      <c r="AZ21">
        <f>IF('CW analysis1_23SIs'!AA21="y",1,IF('CW analysis1_23SIs'!AA21="n",0,""))</f>
        <v>0</v>
      </c>
      <c r="BA21">
        <f>IF('CW analysis1_23SIs'!AD21="y",1,IF('CW analysis1_23SIs'!AD21="n",0,""))</f>
        <v>0</v>
      </c>
      <c r="BB21">
        <f>IF('CW analysis1_23SIs'!AG21="y",1,IF('CW analysis1_23SIs'!AG21="n",0,""))</f>
        <v>0</v>
      </c>
      <c r="BC21">
        <f>IF('CW analysis1_23SIs'!AJ21="y",1,IF('CW analysis1_23SIs'!AJ21="n",0,""))</f>
        <v>0</v>
      </c>
      <c r="BD21" t="str">
        <f>'CW analysis1_23SIs'!AM21</f>
        <v>dif</v>
      </c>
      <c r="BE21">
        <f t="shared" si="20"/>
        <v>0</v>
      </c>
      <c r="BF21" t="str">
        <f>'CW analysis1_23SIs'!AP21</f>
        <v>m</v>
      </c>
      <c r="BG21">
        <f t="shared" si="21"/>
        <v>1</v>
      </c>
    </row>
    <row r="22" spans="1:91" x14ac:dyDescent="0.2">
      <c r="A22" t="str">
        <f t="shared" si="3"/>
        <v>foo</v>
      </c>
      <c r="B22" t="s">
        <v>1388</v>
      </c>
      <c r="C22" t="s">
        <v>1378</v>
      </c>
      <c r="D22" t="s">
        <v>230</v>
      </c>
      <c r="E22">
        <v>1.1000000000000001</v>
      </c>
      <c r="F22" t="s">
        <v>90</v>
      </c>
      <c r="G22" t="s">
        <v>1389</v>
      </c>
      <c r="H22" t="s">
        <v>107</v>
      </c>
      <c r="I22" s="55">
        <v>2.0670999999999998E-2</v>
      </c>
      <c r="J22" s="55">
        <v>-1.6593999999999999E-3</v>
      </c>
      <c r="K22" s="55">
        <v>-9.9598999999999998E-4</v>
      </c>
      <c r="L22" s="39">
        <v>1</v>
      </c>
      <c r="M22" s="39">
        <v>1</v>
      </c>
      <c r="N22" s="56">
        <v>-1</v>
      </c>
      <c r="O22" s="57"/>
      <c r="P22" s="57"/>
      <c r="Q22" s="55">
        <f>IF(AND(O22="",I22&lt;&gt;""),N22*I22,"")</f>
        <v>-2.0670999999999998E-2</v>
      </c>
      <c r="R22" s="55">
        <f t="shared" si="5"/>
        <v>9.9598999999999998E-4</v>
      </c>
      <c r="S22" s="55"/>
      <c r="T22" s="55"/>
      <c r="U22" s="58" t="str">
        <f>VLOOKUP($A22,'expert coding CZ'!$A$5:$J$31,3,0)</f>
        <v>n</v>
      </c>
      <c r="V22" s="55" t="str">
        <f t="shared" si="6"/>
        <v/>
      </c>
      <c r="W22" s="55">
        <f t="shared" si="7"/>
        <v>-2.0670999999999998E-2</v>
      </c>
      <c r="X22" s="58" t="str">
        <f>VLOOKUP($A22,'expert coding CZ'!$A$5:$J$31,4,0)</f>
        <v>n</v>
      </c>
      <c r="Y22" s="55" t="str">
        <f t="shared" si="8"/>
        <v/>
      </c>
      <c r="Z22" s="55">
        <f t="shared" si="9"/>
        <v>-2.0670999999999998E-2</v>
      </c>
      <c r="AA22" s="58" t="str">
        <f>VLOOKUP($A22,'expert coding CZ'!$A$5:$J$31,6,0)</f>
        <v>n</v>
      </c>
      <c r="AB22" s="55" t="str">
        <f t="shared" si="10"/>
        <v/>
      </c>
      <c r="AC22" s="55">
        <f t="shared" si="11"/>
        <v>-2.0670999999999998E-2</v>
      </c>
      <c r="AD22" s="58" t="str">
        <f>VLOOKUP($A22,'expert coding CZ'!$A$5:$J$31,7,0)</f>
        <v>n</v>
      </c>
      <c r="AE22" s="55" t="str">
        <f t="shared" si="12"/>
        <v/>
      </c>
      <c r="AF22" s="55">
        <f t="shared" si="13"/>
        <v>-2.0670999999999998E-2</v>
      </c>
      <c r="AG22" s="58" t="str">
        <f>VLOOKUP($A22,'expert coding CZ'!$A$5:$J$31,8,0)</f>
        <v>n</v>
      </c>
      <c r="AH22" s="55" t="str">
        <f t="shared" si="14"/>
        <v/>
      </c>
      <c r="AI22" s="55">
        <f t="shared" si="15"/>
        <v>-2.0670999999999998E-2</v>
      </c>
      <c r="AJ22" s="58" t="str">
        <f>VLOOKUP($A22,'expert coding CZ'!$A$5:$J$31,9,0)</f>
        <v>n</v>
      </c>
      <c r="AK22" s="55" t="str">
        <f t="shared" si="16"/>
        <v/>
      </c>
      <c r="AL22" s="55">
        <f t="shared" si="17"/>
        <v>-2.0670999999999998E-2</v>
      </c>
      <c r="AM22" s="58" t="str">
        <f>VLOOKUP($A22,'expert coding CZ'!$A$5:$J$31,10,0)</f>
        <v>sub</v>
      </c>
      <c r="AN22" s="55">
        <f t="shared" si="18"/>
        <v>-2.0670999999999998E-2</v>
      </c>
      <c r="AO22" s="55" t="str">
        <f t="shared" si="19"/>
        <v/>
      </c>
      <c r="AP22" s="58" t="str">
        <f>VLOOKUP($A22,'metadata labelling'!$D$2:$E$28,2,0)</f>
        <v>m</v>
      </c>
      <c r="AQ22" s="55">
        <f t="shared" si="0"/>
        <v>-2.0670999999999998E-2</v>
      </c>
      <c r="AR22" s="55" t="str">
        <f t="shared" si="1"/>
        <v/>
      </c>
      <c r="AS22" s="55"/>
      <c r="AU22" t="str">
        <f t="shared" si="2"/>
        <v>foo</v>
      </c>
      <c r="AV22" s="55">
        <f>'CW analysis1_23SIs'!Q22</f>
        <v>-2.0670999999999998E-2</v>
      </c>
      <c r="AW22" s="55">
        <f>'CW analysis1_23SIs'!R22</f>
        <v>9.9598999999999998E-4</v>
      </c>
      <c r="AX22">
        <f>IF('CW analysis1_23SIs'!U22="y",1,IF('CW analysis1_23SIs'!U22="n",0,""))</f>
        <v>0</v>
      </c>
      <c r="AY22">
        <f>IF('CW analysis1_23SIs'!X22="y",1,IF('CW analysis1_23SIs'!X22="n",0,""))</f>
        <v>0</v>
      </c>
      <c r="AZ22">
        <f>IF('CW analysis1_23SIs'!AA22="y",1,IF('CW analysis1_23SIs'!AA22="n",0,""))</f>
        <v>0</v>
      </c>
      <c r="BA22">
        <f>IF('CW analysis1_23SIs'!AD22="y",1,IF('CW analysis1_23SIs'!AD22="n",0,""))</f>
        <v>0</v>
      </c>
      <c r="BB22">
        <f>IF('CW analysis1_23SIs'!AG22="y",1,IF('CW analysis1_23SIs'!AG22="n",0,""))</f>
        <v>0</v>
      </c>
      <c r="BC22">
        <f>IF('CW analysis1_23SIs'!AJ22="y",1,IF('CW analysis1_23SIs'!AJ22="n",0,""))</f>
        <v>0</v>
      </c>
      <c r="BD22" t="str">
        <f>'CW analysis1_23SIs'!AM22</f>
        <v>sub</v>
      </c>
      <c r="BE22">
        <f t="shared" si="20"/>
        <v>1</v>
      </c>
      <c r="BF22" t="str">
        <f>'CW analysis1_23SIs'!AP22</f>
        <v>m</v>
      </c>
      <c r="BG22">
        <f t="shared" si="21"/>
        <v>1</v>
      </c>
    </row>
    <row r="23" spans="1:91" x14ac:dyDescent="0.2">
      <c r="A23" t="str">
        <f t="shared" si="3"/>
        <v>mic</v>
      </c>
      <c r="B23" t="s">
        <v>1462</v>
      </c>
      <c r="C23" t="s">
        <v>1408</v>
      </c>
      <c r="D23" t="s">
        <v>208</v>
      </c>
      <c r="E23">
        <v>1.1000000000000001</v>
      </c>
      <c r="F23" t="s">
        <v>90</v>
      </c>
      <c r="G23" t="s">
        <v>1422</v>
      </c>
      <c r="H23" t="s">
        <v>107</v>
      </c>
      <c r="I23" s="55">
        <v>0.85224999999999995</v>
      </c>
      <c r="J23" s="55">
        <v>1.1651999999999999E-3</v>
      </c>
      <c r="K23" s="55">
        <v>1.7687E-3</v>
      </c>
      <c r="L23" s="39">
        <v>1</v>
      </c>
      <c r="M23" s="39">
        <v>1</v>
      </c>
      <c r="N23" s="84">
        <v>1</v>
      </c>
      <c r="O23" s="57"/>
      <c r="P23" s="57"/>
      <c r="Q23" s="55">
        <f t="shared" si="4"/>
        <v>0.85224999999999995</v>
      </c>
      <c r="R23" s="55">
        <f t="shared" si="5"/>
        <v>1.7687E-3</v>
      </c>
      <c r="S23" s="55"/>
      <c r="T23" s="55"/>
      <c r="U23" s="58" t="str">
        <f>VLOOKUP($A23,'expert coding CZ'!$A$5:$J$31,3,0)</f>
        <v>y</v>
      </c>
      <c r="V23" s="55">
        <f t="shared" si="6"/>
        <v>0.85224999999999995</v>
      </c>
      <c r="W23" s="55" t="str">
        <f t="shared" si="7"/>
        <v/>
      </c>
      <c r="X23" s="58" t="str">
        <f>VLOOKUP($A23,'expert coding CZ'!$A$5:$J$31,4,0)</f>
        <v>y</v>
      </c>
      <c r="Y23" s="55">
        <f t="shared" si="8"/>
        <v>0.85224999999999995</v>
      </c>
      <c r="Z23" s="55" t="str">
        <f t="shared" si="9"/>
        <v/>
      </c>
      <c r="AA23" s="58" t="str">
        <f>VLOOKUP($A23,'expert coding CZ'!$A$5:$J$31,6,0)</f>
        <v>y</v>
      </c>
      <c r="AB23" s="55">
        <f t="shared" si="10"/>
        <v>0.85224999999999995</v>
      </c>
      <c r="AC23" s="55" t="str">
        <f t="shared" si="11"/>
        <v/>
      </c>
      <c r="AD23" s="58" t="str">
        <f>VLOOKUP($A23,'expert coding CZ'!$A$5:$J$31,7,0)</f>
        <v>n</v>
      </c>
      <c r="AE23" s="55" t="str">
        <f t="shared" si="12"/>
        <v/>
      </c>
      <c r="AF23" s="55">
        <f t="shared" si="13"/>
        <v>0.85224999999999995</v>
      </c>
      <c r="AG23" s="58" t="str">
        <f>VLOOKUP($A23,'expert coding CZ'!$A$5:$J$31,8,0)</f>
        <v>n</v>
      </c>
      <c r="AH23" s="55" t="str">
        <f t="shared" si="14"/>
        <v/>
      </c>
      <c r="AI23" s="55">
        <f t="shared" si="15"/>
        <v>0.85224999999999995</v>
      </c>
      <c r="AJ23" s="58" t="str">
        <f>VLOOKUP($A23,'expert coding CZ'!$A$5:$J$31,9,0)</f>
        <v>n</v>
      </c>
      <c r="AK23" s="55" t="str">
        <f t="shared" si="16"/>
        <v/>
      </c>
      <c r="AL23" s="55">
        <f t="shared" si="17"/>
        <v>0.85224999999999995</v>
      </c>
      <c r="AM23" s="58" t="str">
        <f>VLOOKUP($A23,'expert coding CZ'!$A$5:$J$31,10,0)</f>
        <v>sub</v>
      </c>
      <c r="AN23" s="55">
        <f t="shared" si="18"/>
        <v>0.85224999999999995</v>
      </c>
      <c r="AO23" s="55" t="str">
        <f t="shared" si="19"/>
        <v/>
      </c>
      <c r="AP23" s="58" t="str">
        <f>VLOOKUP($A23,'metadata labelling'!$D$2:$E$28,2,0)</f>
        <v>m</v>
      </c>
      <c r="AQ23" s="55">
        <f t="shared" si="0"/>
        <v>0.85224999999999995</v>
      </c>
      <c r="AR23" s="55" t="str">
        <f t="shared" si="1"/>
        <v/>
      </c>
      <c r="AS23" s="55"/>
      <c r="AU23" t="str">
        <f t="shared" si="2"/>
        <v>mic</v>
      </c>
      <c r="AV23" s="55">
        <f>'CW analysis1_23SIs'!Q23</f>
        <v>0.85224999999999995</v>
      </c>
      <c r="AW23" s="55">
        <f>'CW analysis1_23SIs'!R23</f>
        <v>1.7687E-3</v>
      </c>
      <c r="AX23">
        <f>IF('CW analysis1_23SIs'!U23="y",1,IF('CW analysis1_23SIs'!U23="n",0,""))</f>
        <v>1</v>
      </c>
      <c r="AY23">
        <f>IF('CW analysis1_23SIs'!X23="y",1,IF('CW analysis1_23SIs'!X23="n",0,""))</f>
        <v>1</v>
      </c>
      <c r="AZ23">
        <f>IF('CW analysis1_23SIs'!AA23="y",1,IF('CW analysis1_23SIs'!AA23="n",0,""))</f>
        <v>1</v>
      </c>
      <c r="BA23">
        <f>IF('CW analysis1_23SIs'!AD23="y",1,IF('CW analysis1_23SIs'!AD23="n",0,""))</f>
        <v>0</v>
      </c>
      <c r="BB23">
        <f>IF('CW analysis1_23SIs'!AG23="y",1,IF('CW analysis1_23SIs'!AG23="n",0,""))</f>
        <v>0</v>
      </c>
      <c r="BC23">
        <f>IF('CW analysis1_23SIs'!AJ23="y",1,IF('CW analysis1_23SIs'!AJ23="n",0,""))</f>
        <v>0</v>
      </c>
      <c r="BD23" t="str">
        <f>'CW analysis1_23SIs'!AM23</f>
        <v>sub</v>
      </c>
      <c r="BE23">
        <f t="shared" si="20"/>
        <v>1</v>
      </c>
      <c r="BF23" t="str">
        <f>'CW analysis1_23SIs'!AP23</f>
        <v>m</v>
      </c>
      <c r="BG23">
        <f t="shared" si="21"/>
        <v>1</v>
      </c>
    </row>
    <row r="24" spans="1:91" x14ac:dyDescent="0.2">
      <c r="A24" t="str">
        <f t="shared" si="3"/>
        <v>non</v>
      </c>
      <c r="B24" t="s">
        <v>1546</v>
      </c>
      <c r="C24" t="s">
        <v>1518</v>
      </c>
      <c r="D24" t="s">
        <v>216</v>
      </c>
      <c r="E24">
        <v>1.1000000000000001</v>
      </c>
      <c r="F24" t="s">
        <v>90</v>
      </c>
      <c r="G24" t="s">
        <v>1547</v>
      </c>
      <c r="H24" t="s">
        <v>107</v>
      </c>
      <c r="I24" s="55">
        <v>0.24737999999999999</v>
      </c>
      <c r="J24" s="55">
        <v>3.1158000000000002E-3</v>
      </c>
      <c r="K24" s="55">
        <v>2.3453999999999999E-2</v>
      </c>
      <c r="L24" s="39">
        <v>1</v>
      </c>
      <c r="M24" s="39">
        <v>1</v>
      </c>
      <c r="N24" s="84">
        <v>1</v>
      </c>
      <c r="O24" s="57"/>
      <c r="P24" s="57"/>
      <c r="Q24" s="55">
        <f t="shared" si="4"/>
        <v>0.24737999999999999</v>
      </c>
      <c r="R24" s="55">
        <f t="shared" si="5"/>
        <v>2.3453999999999999E-2</v>
      </c>
      <c r="S24" s="55"/>
      <c r="T24" s="55"/>
      <c r="U24" s="58" t="str">
        <f>VLOOKUP($A24,'expert coding CZ'!$A$5:$J$31,3,0)</f>
        <v>y</v>
      </c>
      <c r="V24" s="55">
        <f t="shared" si="6"/>
        <v>0.24737999999999999</v>
      </c>
      <c r="W24" s="55" t="str">
        <f t="shared" si="7"/>
        <v/>
      </c>
      <c r="X24" s="58" t="str">
        <f>VLOOKUP($A24,'expert coding CZ'!$A$5:$J$31,4,0)</f>
        <v>n</v>
      </c>
      <c r="Y24" s="55" t="str">
        <f t="shared" si="8"/>
        <v/>
      </c>
      <c r="Z24" s="55">
        <f t="shared" si="9"/>
        <v>0.24737999999999999</v>
      </c>
      <c r="AA24" s="58" t="str">
        <f>VLOOKUP($A24,'expert coding CZ'!$A$5:$J$31,6,0)</f>
        <v>y</v>
      </c>
      <c r="AB24" s="55">
        <f t="shared" si="10"/>
        <v>0.24737999999999999</v>
      </c>
      <c r="AC24" s="55" t="str">
        <f t="shared" si="11"/>
        <v/>
      </c>
      <c r="AD24" s="58" t="str">
        <f>VLOOKUP($A24,'expert coding CZ'!$A$5:$J$31,7,0)</f>
        <v>n</v>
      </c>
      <c r="AE24" s="55" t="str">
        <f t="shared" si="12"/>
        <v/>
      </c>
      <c r="AF24" s="55">
        <f t="shared" si="13"/>
        <v>0.24737999999999999</v>
      </c>
      <c r="AG24" s="58" t="str">
        <f>VLOOKUP($A24,'expert coding CZ'!$A$5:$J$31,8,0)</f>
        <v>n</v>
      </c>
      <c r="AH24" s="55" t="str">
        <f t="shared" si="14"/>
        <v/>
      </c>
      <c r="AI24" s="55">
        <f t="shared" si="15"/>
        <v>0.24737999999999999</v>
      </c>
      <c r="AJ24" s="58" t="str">
        <f>VLOOKUP($A24,'expert coding CZ'!$A$5:$J$31,9,0)</f>
        <v>n</v>
      </c>
      <c r="AK24" s="55" t="str">
        <f t="shared" si="16"/>
        <v/>
      </c>
      <c r="AL24" s="55">
        <f t="shared" si="17"/>
        <v>0.24737999999999999</v>
      </c>
      <c r="AM24" s="58" t="str">
        <f>VLOOKUP($A24,'expert coding CZ'!$A$5:$J$31,10,0)</f>
        <v>sub</v>
      </c>
      <c r="AN24" s="55">
        <f t="shared" si="18"/>
        <v>0.24737999999999999</v>
      </c>
      <c r="AO24" s="55" t="str">
        <f t="shared" si="19"/>
        <v/>
      </c>
      <c r="AP24" s="58" t="str">
        <f>VLOOKUP($A24,'metadata labelling'!$D$2:$E$28,2,0)</f>
        <v>s</v>
      </c>
      <c r="AQ24" s="55" t="str">
        <f t="shared" si="0"/>
        <v/>
      </c>
      <c r="AR24" s="55">
        <f t="shared" si="1"/>
        <v>0.24737999999999999</v>
      </c>
      <c r="AS24" s="55"/>
      <c r="AU24" t="str">
        <f t="shared" si="2"/>
        <v>non</v>
      </c>
      <c r="AV24" s="55">
        <f>'CW analysis1_23SIs'!Q24</f>
        <v>0.24737999999999999</v>
      </c>
      <c r="AW24" s="55">
        <f>'CW analysis1_23SIs'!R24</f>
        <v>2.3453999999999999E-2</v>
      </c>
      <c r="AX24">
        <f>IF('CW analysis1_23SIs'!U24="y",1,IF('CW analysis1_23SIs'!U24="n",0,""))</f>
        <v>1</v>
      </c>
      <c r="AY24">
        <f>IF('CW analysis1_23SIs'!X24="y",1,IF('CW analysis1_23SIs'!X24="n",0,""))</f>
        <v>0</v>
      </c>
      <c r="AZ24">
        <f>IF('CW analysis1_23SIs'!AA24="y",1,IF('CW analysis1_23SIs'!AA24="n",0,""))</f>
        <v>1</v>
      </c>
      <c r="BA24">
        <f>IF('CW analysis1_23SIs'!AD24="y",1,IF('CW analysis1_23SIs'!AD24="n",0,""))</f>
        <v>0</v>
      </c>
      <c r="BB24">
        <f>IF('CW analysis1_23SIs'!AG24="y",1,IF('CW analysis1_23SIs'!AG24="n",0,""))</f>
        <v>0</v>
      </c>
      <c r="BC24">
        <f>IF('CW analysis1_23SIs'!AJ24="y",1,IF('CW analysis1_23SIs'!AJ24="n",0,""))</f>
        <v>0</v>
      </c>
      <c r="BD24" t="str">
        <f>'CW analysis1_23SIs'!AM24</f>
        <v>sub</v>
      </c>
      <c r="BE24">
        <f t="shared" si="20"/>
        <v>1</v>
      </c>
      <c r="BF24" t="str">
        <f>'CW analysis1_23SIs'!AP24</f>
        <v>s</v>
      </c>
      <c r="BG24">
        <f t="shared" si="21"/>
        <v>0</v>
      </c>
    </row>
    <row r="25" spans="1:91" x14ac:dyDescent="0.2">
      <c r="A25" t="str">
        <f t="shared" si="3"/>
        <v>org</v>
      </c>
      <c r="B25" t="s">
        <v>1697</v>
      </c>
      <c r="C25" t="s">
        <v>1607</v>
      </c>
      <c r="D25" t="s">
        <v>144</v>
      </c>
      <c r="E25">
        <v>1.1000000000000001</v>
      </c>
      <c r="F25" t="s">
        <v>90</v>
      </c>
      <c r="G25" t="s">
        <v>1615</v>
      </c>
      <c r="H25" t="s">
        <v>107</v>
      </c>
      <c r="I25" s="55">
        <v>0.13791999999999999</v>
      </c>
      <c r="J25" s="55">
        <v>1.5237E-3</v>
      </c>
      <c r="K25" s="55">
        <v>5.6579000000000004E-3</v>
      </c>
      <c r="L25" s="39">
        <v>1</v>
      </c>
      <c r="M25" s="39">
        <v>1</v>
      </c>
      <c r="N25" s="84">
        <v>1</v>
      </c>
      <c r="O25" s="57"/>
      <c r="P25" s="57"/>
      <c r="Q25" s="55">
        <f t="shared" si="4"/>
        <v>0.13791999999999999</v>
      </c>
      <c r="R25" s="55">
        <f t="shared" si="5"/>
        <v>5.6579000000000004E-3</v>
      </c>
      <c r="S25" s="55"/>
      <c r="T25" s="55"/>
      <c r="U25" s="58" t="str">
        <f>VLOOKUP($A25,'expert coding CZ'!$A$5:$J$31,3,0)</f>
        <v>y</v>
      </c>
      <c r="V25" s="55">
        <f t="shared" si="6"/>
        <v>0.13791999999999999</v>
      </c>
      <c r="W25" s="55" t="str">
        <f t="shared" si="7"/>
        <v/>
      </c>
      <c r="X25" s="58" t="str">
        <f>VLOOKUP($A25,'expert coding CZ'!$A$5:$J$31,4,0)</f>
        <v>y</v>
      </c>
      <c r="Y25" s="55">
        <f t="shared" si="8"/>
        <v>0.13791999999999999</v>
      </c>
      <c r="Z25" s="55" t="str">
        <f t="shared" si="9"/>
        <v/>
      </c>
      <c r="AA25" s="58" t="str">
        <f>VLOOKUP($A25,'expert coding CZ'!$A$5:$J$31,6,0)</f>
        <v>n</v>
      </c>
      <c r="AB25" s="55" t="str">
        <f t="shared" si="10"/>
        <v/>
      </c>
      <c r="AC25" s="55">
        <f t="shared" si="11"/>
        <v>0.13791999999999999</v>
      </c>
      <c r="AD25" s="58" t="str">
        <f>VLOOKUP($A25,'expert coding CZ'!$A$5:$J$31,7,0)</f>
        <v>n</v>
      </c>
      <c r="AE25" s="55" t="str">
        <f t="shared" si="12"/>
        <v/>
      </c>
      <c r="AF25" s="55">
        <f t="shared" si="13"/>
        <v>0.13791999999999999</v>
      </c>
      <c r="AG25" s="58" t="str">
        <f>VLOOKUP($A25,'expert coding CZ'!$A$5:$J$31,8,0)</f>
        <v>n</v>
      </c>
      <c r="AH25" s="55" t="str">
        <f t="shared" si="14"/>
        <v/>
      </c>
      <c r="AI25" s="55">
        <f t="shared" si="15"/>
        <v>0.13791999999999999</v>
      </c>
      <c r="AJ25" s="58" t="str">
        <f>VLOOKUP($A25,'expert coding CZ'!$A$5:$J$31,9,0)</f>
        <v>n</v>
      </c>
      <c r="AK25" s="55" t="str">
        <f t="shared" si="16"/>
        <v/>
      </c>
      <c r="AL25" s="55">
        <f t="shared" si="17"/>
        <v>0.13791999999999999</v>
      </c>
      <c r="AM25" s="58" t="str">
        <f>VLOOKUP($A25,'expert coding CZ'!$A$5:$J$31,10,0)</f>
        <v>sub</v>
      </c>
      <c r="AN25" s="55">
        <f t="shared" si="18"/>
        <v>0.13791999999999999</v>
      </c>
      <c r="AO25" s="55" t="str">
        <f t="shared" si="19"/>
        <v/>
      </c>
      <c r="AP25" s="58" t="str">
        <f>VLOOKUP($A25,'metadata labelling'!$D$2:$E$28,2,0)</f>
        <v>b</v>
      </c>
      <c r="AQ25" s="55" t="str">
        <f t="shared" si="0"/>
        <v/>
      </c>
      <c r="AR25" s="55">
        <f t="shared" si="1"/>
        <v>0.13791999999999999</v>
      </c>
      <c r="AS25" s="55"/>
      <c r="AU25" t="str">
        <f t="shared" si="2"/>
        <v>org</v>
      </c>
      <c r="AV25" s="55">
        <f>'CW analysis1_23SIs'!Q25</f>
        <v>0.13791999999999999</v>
      </c>
      <c r="AW25" s="55">
        <f>'CW analysis1_23SIs'!R25</f>
        <v>5.6579000000000004E-3</v>
      </c>
      <c r="AX25">
        <f>IF('CW analysis1_23SIs'!U25="y",1,IF('CW analysis1_23SIs'!U25="n",0,""))</f>
        <v>1</v>
      </c>
      <c r="AY25">
        <f>IF('CW analysis1_23SIs'!X25="y",1,IF('CW analysis1_23SIs'!X25="n",0,""))</f>
        <v>1</v>
      </c>
      <c r="AZ25">
        <f>IF('CW analysis1_23SIs'!AA25="y",1,IF('CW analysis1_23SIs'!AA25="n",0,""))</f>
        <v>0</v>
      </c>
      <c r="BA25">
        <f>IF('CW analysis1_23SIs'!AD25="y",1,IF('CW analysis1_23SIs'!AD25="n",0,""))</f>
        <v>0</v>
      </c>
      <c r="BB25">
        <f>IF('CW analysis1_23SIs'!AG25="y",1,IF('CW analysis1_23SIs'!AG25="n",0,""))</f>
        <v>0</v>
      </c>
      <c r="BC25">
        <f>IF('CW analysis1_23SIs'!AJ25="y",1,IF('CW analysis1_23SIs'!AJ25="n",0,""))</f>
        <v>0</v>
      </c>
      <c r="BD25" t="str">
        <f>'CW analysis1_23SIs'!AM25</f>
        <v>sub</v>
      </c>
      <c r="BE25">
        <f t="shared" si="20"/>
        <v>1</v>
      </c>
      <c r="BF25" t="str">
        <f>'CW analysis1_23SIs'!AP25</f>
        <v>b</v>
      </c>
      <c r="BG25">
        <f t="shared" si="21"/>
        <v>0</v>
      </c>
    </row>
    <row r="26" spans="1:91" x14ac:dyDescent="0.2">
      <c r="A26" t="str">
        <f t="shared" si="3"/>
        <v>pas</v>
      </c>
      <c r="B26" t="s">
        <v>1875</v>
      </c>
      <c r="C26" t="s">
        <v>1838</v>
      </c>
      <c r="D26" t="s">
        <v>192</v>
      </c>
      <c r="E26">
        <v>1.1000000000000001</v>
      </c>
      <c r="F26" t="s">
        <v>90</v>
      </c>
      <c r="G26" t="s">
        <v>1846</v>
      </c>
      <c r="H26" t="s">
        <v>1847</v>
      </c>
      <c r="I26" s="55">
        <v>0.41449999999999998</v>
      </c>
      <c r="J26" s="55">
        <v>7.6370999999999994E-2</v>
      </c>
      <c r="K26" s="55">
        <v>623.74</v>
      </c>
      <c r="L26" s="39">
        <v>1</v>
      </c>
      <c r="M26" s="39">
        <v>1</v>
      </c>
      <c r="N26" s="84">
        <v>1</v>
      </c>
      <c r="O26" s="57"/>
      <c r="P26" s="57"/>
      <c r="Q26" s="55">
        <f t="shared" si="4"/>
        <v>0.41449999999999998</v>
      </c>
      <c r="R26" s="55">
        <f t="shared" si="5"/>
        <v>623.74</v>
      </c>
      <c r="S26" s="55"/>
      <c r="T26" s="55"/>
      <c r="U26" s="58" t="str">
        <f>VLOOKUP($A26,'expert coding CZ'!$A$5:$J$31,3,0)</f>
        <v>n</v>
      </c>
      <c r="V26" s="55" t="str">
        <f t="shared" si="6"/>
        <v/>
      </c>
      <c r="W26" s="55">
        <f t="shared" si="7"/>
        <v>0.41449999999999998</v>
      </c>
      <c r="X26" s="58" t="str">
        <f>VLOOKUP($A26,'expert coding CZ'!$A$5:$J$31,4,0)</f>
        <v>y</v>
      </c>
      <c r="Y26" s="55">
        <f t="shared" si="8"/>
        <v>0.41449999999999998</v>
      </c>
      <c r="Z26" s="55" t="str">
        <f t="shared" si="9"/>
        <v/>
      </c>
      <c r="AA26" s="58" t="str">
        <f>VLOOKUP($A26,'expert coding CZ'!$A$5:$J$31,6,0)</f>
        <v>n</v>
      </c>
      <c r="AB26" s="55" t="str">
        <f t="shared" si="10"/>
        <v/>
      </c>
      <c r="AC26" s="55">
        <f t="shared" si="11"/>
        <v>0.41449999999999998</v>
      </c>
      <c r="AD26" s="58" t="str">
        <f>VLOOKUP($A26,'expert coding CZ'!$A$5:$J$31,7,0)</f>
        <v>n</v>
      </c>
      <c r="AE26" s="55" t="str">
        <f t="shared" si="12"/>
        <v/>
      </c>
      <c r="AF26" s="55">
        <f t="shared" si="13"/>
        <v>0.41449999999999998</v>
      </c>
      <c r="AG26" s="58" t="str">
        <f>VLOOKUP($A26,'expert coding CZ'!$A$5:$J$31,8,0)</f>
        <v>n</v>
      </c>
      <c r="AH26" s="55" t="str">
        <f t="shared" si="14"/>
        <v/>
      </c>
      <c r="AI26" s="55">
        <f t="shared" si="15"/>
        <v>0.41449999999999998</v>
      </c>
      <c r="AJ26" s="58" t="str">
        <f>VLOOKUP($A26,'expert coding CZ'!$A$5:$J$31,9,0)</f>
        <v>n</v>
      </c>
      <c r="AK26" s="55" t="str">
        <f t="shared" si="16"/>
        <v/>
      </c>
      <c r="AL26" s="55">
        <f t="shared" si="17"/>
        <v>0.41449999999999998</v>
      </c>
      <c r="AM26" s="58" t="str">
        <f>VLOOKUP($A26,'expert coding CZ'!$A$5:$J$31,10,0)</f>
        <v>dif</v>
      </c>
      <c r="AN26" s="55" t="str">
        <f t="shared" si="18"/>
        <v/>
      </c>
      <c r="AO26" s="55">
        <f t="shared" si="19"/>
        <v>0.41449999999999998</v>
      </c>
      <c r="AP26" s="58" t="str">
        <f>VLOOKUP($A26,'metadata labelling'!$D$2:$E$28,2,0)</f>
        <v>m</v>
      </c>
      <c r="AQ26" s="55">
        <f t="shared" si="0"/>
        <v>0.41449999999999998</v>
      </c>
      <c r="AR26" s="55" t="str">
        <f t="shared" si="1"/>
        <v/>
      </c>
      <c r="AS26" s="55"/>
      <c r="AU26" t="str">
        <f t="shared" si="2"/>
        <v>pas</v>
      </c>
      <c r="AV26" s="55">
        <f>'CW analysis1_23SIs'!Q26</f>
        <v>0.41449999999999998</v>
      </c>
      <c r="AW26" s="55">
        <f>'CW analysis1_23SIs'!R26</f>
        <v>623.74</v>
      </c>
      <c r="AX26">
        <f>IF('CW analysis1_23SIs'!U26="y",1,IF('CW analysis1_23SIs'!U26="n",0,""))</f>
        <v>0</v>
      </c>
      <c r="AY26">
        <f>IF('CW analysis1_23SIs'!X26="y",1,IF('CW analysis1_23SIs'!X26="n",0,""))</f>
        <v>1</v>
      </c>
      <c r="AZ26">
        <f>IF('CW analysis1_23SIs'!AA26="y",1,IF('CW analysis1_23SIs'!AA26="n",0,""))</f>
        <v>0</v>
      </c>
      <c r="BA26">
        <f>IF('CW analysis1_23SIs'!AD26="y",1,IF('CW analysis1_23SIs'!AD26="n",0,""))</f>
        <v>0</v>
      </c>
      <c r="BB26">
        <f>IF('CW analysis1_23SIs'!AG26="y",1,IF('CW analysis1_23SIs'!AG26="n",0,""))</f>
        <v>0</v>
      </c>
      <c r="BC26">
        <f>IF('CW analysis1_23SIs'!AJ26="y",1,IF('CW analysis1_23SIs'!AJ26="n",0,""))</f>
        <v>0</v>
      </c>
      <c r="BD26" t="str">
        <f>'CW analysis1_23SIs'!AM26</f>
        <v>dif</v>
      </c>
      <c r="BE26">
        <f t="shared" si="20"/>
        <v>0</v>
      </c>
      <c r="BF26" t="str">
        <f>'CW analysis1_23SIs'!AP26</f>
        <v>m</v>
      </c>
      <c r="BG26">
        <f t="shared" si="21"/>
        <v>1</v>
      </c>
      <c r="BS26" s="60" t="s">
        <v>3508</v>
      </c>
      <c r="BT26" s="6"/>
      <c r="BU26" s="6"/>
      <c r="BV26" s="6"/>
      <c r="BW26" s="6"/>
      <c r="BX26" s="6"/>
      <c r="BY26" s="6"/>
      <c r="BZ26" s="6"/>
      <c r="CA26" s="6"/>
      <c r="CB26" s="6"/>
    </row>
    <row r="27" spans="1:91" x14ac:dyDescent="0.2">
      <c r="A27" t="str">
        <f t="shared" si="3"/>
        <v>qui</v>
      </c>
      <c r="B27" t="s">
        <v>1993</v>
      </c>
      <c r="C27" t="s">
        <v>1944</v>
      </c>
      <c r="D27" t="s">
        <v>222</v>
      </c>
      <c r="E27">
        <v>1.1000000000000001</v>
      </c>
      <c r="F27" t="s">
        <v>169</v>
      </c>
      <c r="G27" t="s">
        <v>1547</v>
      </c>
      <c r="H27" t="s">
        <v>107</v>
      </c>
      <c r="I27" s="55">
        <v>-6.1392000000000002E-2</v>
      </c>
      <c r="J27" s="55">
        <v>-4.5612E-2</v>
      </c>
      <c r="K27" s="55">
        <v>-1.1067E-2</v>
      </c>
      <c r="L27" s="39">
        <v>1</v>
      </c>
      <c r="M27" s="39">
        <v>1</v>
      </c>
      <c r="N27" s="56">
        <v>-1</v>
      </c>
      <c r="O27" s="57"/>
      <c r="P27" s="57"/>
      <c r="Q27" s="55">
        <f t="shared" si="4"/>
        <v>6.1392000000000002E-2</v>
      </c>
      <c r="R27" s="55">
        <f t="shared" si="5"/>
        <v>1.1067E-2</v>
      </c>
      <c r="S27" s="55"/>
      <c r="T27" s="55"/>
      <c r="U27" s="58" t="str">
        <f>VLOOKUP($A27,'expert coding CZ'!$A$5:$J$31,3,0)</f>
        <v>n</v>
      </c>
      <c r="V27" s="55" t="str">
        <f t="shared" si="6"/>
        <v/>
      </c>
      <c r="W27" s="55">
        <f t="shared" si="7"/>
        <v>6.1392000000000002E-2</v>
      </c>
      <c r="X27" s="58" t="str">
        <f>VLOOKUP($A27,'expert coding CZ'!$A$5:$J$31,4,0)</f>
        <v>y</v>
      </c>
      <c r="Y27" s="55">
        <f t="shared" si="8"/>
        <v>6.1392000000000002E-2</v>
      </c>
      <c r="Z27" s="55" t="str">
        <f t="shared" si="9"/>
        <v/>
      </c>
      <c r="AA27" s="58" t="str">
        <f>VLOOKUP($A27,'expert coding CZ'!$A$5:$J$31,6,0)</f>
        <v>y</v>
      </c>
      <c r="AB27" s="55">
        <f t="shared" si="10"/>
        <v>6.1392000000000002E-2</v>
      </c>
      <c r="AC27" s="55" t="str">
        <f t="shared" si="11"/>
        <v/>
      </c>
      <c r="AD27" s="58" t="str">
        <f>VLOOKUP($A27,'expert coding CZ'!$A$5:$J$31,7,0)</f>
        <v>n</v>
      </c>
      <c r="AE27" s="55" t="str">
        <f t="shared" si="12"/>
        <v/>
      </c>
      <c r="AF27" s="55">
        <f t="shared" si="13"/>
        <v>6.1392000000000002E-2</v>
      </c>
      <c r="AG27" s="58" t="str">
        <f>VLOOKUP($A27,'expert coding CZ'!$A$5:$J$31,8,0)</f>
        <v>y</v>
      </c>
      <c r="AH27" s="55">
        <f t="shared" si="14"/>
        <v>6.1392000000000002E-2</v>
      </c>
      <c r="AI27" s="55" t="str">
        <f t="shared" si="15"/>
        <v/>
      </c>
      <c r="AJ27" s="58" t="str">
        <f>VLOOKUP($A27,'expert coding CZ'!$A$5:$J$31,9,0)</f>
        <v>n</v>
      </c>
      <c r="AK27" s="55" t="str">
        <f t="shared" si="16"/>
        <v/>
      </c>
      <c r="AL27" s="55">
        <f t="shared" si="17"/>
        <v>6.1392000000000002E-2</v>
      </c>
      <c r="AM27" s="58" t="str">
        <f>VLOOKUP($A27,'expert coding CZ'!$A$5:$J$31,10,0)</f>
        <v>sub</v>
      </c>
      <c r="AN27" s="55">
        <f t="shared" si="18"/>
        <v>6.1392000000000002E-2</v>
      </c>
      <c r="AO27" s="55" t="str">
        <f t="shared" si="19"/>
        <v/>
      </c>
      <c r="AP27" s="58" t="str">
        <f>VLOOKUP($A27,'metadata labelling'!$D$2:$E$28,2,0)</f>
        <v>s</v>
      </c>
      <c r="AQ27" s="55" t="str">
        <f t="shared" si="0"/>
        <v/>
      </c>
      <c r="AR27" s="55">
        <f t="shared" si="1"/>
        <v>6.1392000000000002E-2</v>
      </c>
      <c r="AS27" s="55"/>
      <c r="AU27" t="str">
        <f t="shared" si="2"/>
        <v>qui</v>
      </c>
      <c r="AV27" s="55">
        <f>'CW analysis1_23SIs'!Q27</f>
        <v>6.1392000000000002E-2</v>
      </c>
      <c r="AW27" s="55">
        <f>'CW analysis1_23SIs'!R27</f>
        <v>1.1067E-2</v>
      </c>
      <c r="AX27">
        <f>IF('CW analysis1_23SIs'!U27="y",1,IF('CW analysis1_23SIs'!U27="n",0,""))</f>
        <v>0</v>
      </c>
      <c r="AY27">
        <f>IF('CW analysis1_23SIs'!X27="y",1,IF('CW analysis1_23SIs'!X27="n",0,""))</f>
        <v>1</v>
      </c>
      <c r="AZ27">
        <f>IF('CW analysis1_23SIs'!AA27="y",1,IF('CW analysis1_23SIs'!AA27="n",0,""))</f>
        <v>1</v>
      </c>
      <c r="BA27">
        <f>IF('CW analysis1_23SIs'!AD27="y",1,IF('CW analysis1_23SIs'!AD27="n",0,""))</f>
        <v>0</v>
      </c>
      <c r="BB27">
        <f>IF('CW analysis1_23SIs'!AG27="y",1,IF('CW analysis1_23SIs'!AG27="n",0,""))</f>
        <v>1</v>
      </c>
      <c r="BC27">
        <f>IF('CW analysis1_23SIs'!AJ27="y",1,IF('CW analysis1_23SIs'!AJ27="n",0,""))</f>
        <v>0</v>
      </c>
      <c r="BD27" t="str">
        <f>'CW analysis1_23SIs'!AM27</f>
        <v>sub</v>
      </c>
      <c r="BE27">
        <f t="shared" si="20"/>
        <v>1</v>
      </c>
      <c r="BF27" t="str">
        <f>'CW analysis1_23SIs'!AP27</f>
        <v>s</v>
      </c>
      <c r="BG27">
        <f t="shared" si="21"/>
        <v>0</v>
      </c>
    </row>
    <row r="28" spans="1:91" ht="17" thickBot="1" x14ac:dyDescent="0.25">
      <c r="A28" t="str">
        <f t="shared" si="3"/>
        <v>sol</v>
      </c>
      <c r="B28" t="s">
        <v>2051</v>
      </c>
      <c r="C28" t="s">
        <v>2039</v>
      </c>
      <c r="D28" t="s">
        <v>2040</v>
      </c>
      <c r="E28">
        <v>1.1000000000000001</v>
      </c>
      <c r="F28" t="s">
        <v>169</v>
      </c>
      <c r="G28" t="s">
        <v>2052</v>
      </c>
      <c r="H28" t="s">
        <v>107</v>
      </c>
      <c r="I28" s="55">
        <v>1.8875999999999999</v>
      </c>
      <c r="J28" s="55">
        <v>2.4829000000000001E-3</v>
      </c>
      <c r="K28" s="55">
        <v>1.2279999999999999E-3</v>
      </c>
      <c r="L28" s="39">
        <v>1</v>
      </c>
      <c r="M28" s="39">
        <v>1</v>
      </c>
      <c r="N28" s="84">
        <v>1</v>
      </c>
      <c r="O28" s="57"/>
      <c r="P28" s="57"/>
      <c r="Q28" s="55">
        <f t="shared" si="4"/>
        <v>1.8875999999999999</v>
      </c>
      <c r="R28" s="55">
        <f t="shared" si="5"/>
        <v>1.2279999999999999E-3</v>
      </c>
      <c r="T28" s="55"/>
      <c r="U28" s="58" t="str">
        <f>VLOOKUP($A28,'expert coding CZ'!$A$5:$J$31,3,0)</f>
        <v>y</v>
      </c>
      <c r="V28" s="55">
        <f t="shared" si="6"/>
        <v>1.8875999999999999</v>
      </c>
      <c r="W28" s="55" t="str">
        <f t="shared" si="7"/>
        <v/>
      </c>
      <c r="X28" s="58" t="str">
        <f>VLOOKUP($A28,'expert coding CZ'!$A$5:$J$31,4,0)</f>
        <v>n</v>
      </c>
      <c r="Y28" s="55" t="str">
        <f t="shared" si="8"/>
        <v/>
      </c>
      <c r="Z28" s="55">
        <f t="shared" si="9"/>
        <v>1.8875999999999999</v>
      </c>
      <c r="AA28" s="58" t="str">
        <f>VLOOKUP($A28,'expert coding CZ'!$A$5:$J$31,6,0)</f>
        <v>n</v>
      </c>
      <c r="AB28" s="55" t="str">
        <f t="shared" si="10"/>
        <v/>
      </c>
      <c r="AC28" s="55">
        <f t="shared" si="11"/>
        <v>1.8875999999999999</v>
      </c>
      <c r="AD28" s="58" t="str">
        <f>VLOOKUP($A28,'expert coding CZ'!$A$5:$J$31,7,0)</f>
        <v>n</v>
      </c>
      <c r="AE28" s="55" t="str">
        <f t="shared" si="12"/>
        <v/>
      </c>
      <c r="AF28" s="55">
        <f t="shared" si="13"/>
        <v>1.8875999999999999</v>
      </c>
      <c r="AG28" s="58" t="str">
        <f>VLOOKUP($A28,'expert coding CZ'!$A$5:$J$31,8,0)</f>
        <v>n</v>
      </c>
      <c r="AH28" s="55" t="str">
        <f t="shared" si="14"/>
        <v/>
      </c>
      <c r="AI28" s="55">
        <f t="shared" si="15"/>
        <v>1.8875999999999999</v>
      </c>
      <c r="AJ28" s="58" t="str">
        <f>VLOOKUP($A28,'expert coding CZ'!$A$5:$J$31,9,0)</f>
        <v>n</v>
      </c>
      <c r="AK28" s="55" t="str">
        <f t="shared" si="16"/>
        <v/>
      </c>
      <c r="AL28" s="55">
        <f t="shared" si="17"/>
        <v>1.8875999999999999</v>
      </c>
      <c r="AM28" s="58" t="str">
        <f>VLOOKUP($A28,'expert coding CZ'!$A$5:$J$31,10,0)</f>
        <v>sub</v>
      </c>
      <c r="AN28" s="55">
        <f t="shared" si="18"/>
        <v>1.8875999999999999</v>
      </c>
      <c r="AO28" s="55" t="str">
        <f t="shared" si="19"/>
        <v/>
      </c>
      <c r="AP28" s="58" t="str">
        <f>VLOOKUP($A28,'metadata labelling'!$D$2:$E$28,2,0)</f>
        <v>m</v>
      </c>
      <c r="AQ28" s="55">
        <f t="shared" si="0"/>
        <v>1.8875999999999999</v>
      </c>
      <c r="AR28" s="55" t="str">
        <f t="shared" si="1"/>
        <v/>
      </c>
      <c r="AU28" t="str">
        <f t="shared" si="2"/>
        <v>sol</v>
      </c>
      <c r="AV28" s="55">
        <f>'CW analysis1_23SIs'!Q28</f>
        <v>1.8875999999999999</v>
      </c>
      <c r="AW28" s="55">
        <f>'CW analysis1_23SIs'!R28</f>
        <v>1.2279999999999999E-3</v>
      </c>
      <c r="AX28">
        <f>IF('CW analysis1_23SIs'!U28="y",1,IF('CW analysis1_23SIs'!U28="n",0,""))</f>
        <v>1</v>
      </c>
      <c r="AY28">
        <f>IF('CW analysis1_23SIs'!X28="y",1,IF('CW analysis1_23SIs'!X28="n",0,""))</f>
        <v>0</v>
      </c>
      <c r="AZ28">
        <f>IF('CW analysis1_23SIs'!AA28="y",1,IF('CW analysis1_23SIs'!AA28="n",0,""))</f>
        <v>0</v>
      </c>
      <c r="BA28">
        <f>IF('CW analysis1_23SIs'!AD28="y",1,IF('CW analysis1_23SIs'!AD28="n",0,""))</f>
        <v>0</v>
      </c>
      <c r="BB28">
        <f>IF('CW analysis1_23SIs'!AG28="y",1,IF('CW analysis1_23SIs'!AG28="n",0,""))</f>
        <v>0</v>
      </c>
      <c r="BC28">
        <f>IF('CW analysis1_23SIs'!AJ28="y",1,IF('CW analysis1_23SIs'!AJ28="n",0,""))</f>
        <v>0</v>
      </c>
      <c r="BD28" t="str">
        <f>'CW analysis1_23SIs'!AM28</f>
        <v>sub</v>
      </c>
      <c r="BE28">
        <f t="shared" si="20"/>
        <v>1</v>
      </c>
      <c r="BF28" t="str">
        <f>'CW analysis1_23SIs'!AP28</f>
        <v>m</v>
      </c>
      <c r="BG28">
        <f t="shared" si="21"/>
        <v>1</v>
      </c>
      <c r="BT28" s="2" t="s">
        <v>3509</v>
      </c>
      <c r="BW28" s="2" t="s">
        <v>3510</v>
      </c>
      <c r="BZ28" s="2" t="s">
        <v>3511</v>
      </c>
      <c r="CE28" s="2" t="s">
        <v>3512</v>
      </c>
      <c r="CH28" s="2" t="s">
        <v>3513</v>
      </c>
      <c r="CK28" s="2" t="s">
        <v>3445</v>
      </c>
    </row>
    <row r="29" spans="1:91" ht="17" customHeight="1" x14ac:dyDescent="0.2">
      <c r="A29" t="str">
        <f t="shared" si="3"/>
        <v>sus</v>
      </c>
      <c r="B29" t="s">
        <v>2123</v>
      </c>
      <c r="C29" t="s">
        <v>2116</v>
      </c>
      <c r="D29" t="s">
        <v>147</v>
      </c>
      <c r="E29">
        <v>1.1000000000000001</v>
      </c>
      <c r="F29" t="s">
        <v>169</v>
      </c>
      <c r="G29" t="s">
        <v>2124</v>
      </c>
      <c r="H29" t="s">
        <v>107</v>
      </c>
      <c r="I29" s="55">
        <v>8.5860000000000006E-2</v>
      </c>
      <c r="J29" s="55">
        <v>8.2817000000000002E-2</v>
      </c>
      <c r="K29" s="55">
        <v>2.7139999999999998E-3</v>
      </c>
      <c r="L29" s="39">
        <v>1</v>
      </c>
      <c r="M29" s="39">
        <v>1</v>
      </c>
      <c r="N29" s="84">
        <v>1</v>
      </c>
      <c r="O29" s="57"/>
      <c r="P29" s="57"/>
      <c r="Q29" s="55">
        <f t="shared" si="4"/>
        <v>8.5860000000000006E-2</v>
      </c>
      <c r="R29" s="55">
        <f t="shared" si="5"/>
        <v>2.7139999999999998E-3</v>
      </c>
      <c r="T29" s="55"/>
      <c r="U29" s="58" t="str">
        <f>VLOOKUP($A29,'expert coding CZ'!$A$5:$J$31,3,0)</f>
        <v>y</v>
      </c>
      <c r="V29" s="55">
        <f t="shared" si="6"/>
        <v>8.5860000000000006E-2</v>
      </c>
      <c r="W29" s="55" t="str">
        <f t="shared" si="7"/>
        <v/>
      </c>
      <c r="X29" s="58" t="str">
        <f>VLOOKUP($A29,'expert coding CZ'!$A$5:$J$31,4,0)</f>
        <v>y</v>
      </c>
      <c r="Y29" s="55">
        <f t="shared" si="8"/>
        <v>8.5860000000000006E-2</v>
      </c>
      <c r="Z29" s="55" t="str">
        <f t="shared" si="9"/>
        <v/>
      </c>
      <c r="AA29" s="58" t="str">
        <f>VLOOKUP($A29,'expert coding CZ'!$A$5:$J$31,6,0)</f>
        <v>y</v>
      </c>
      <c r="AB29" s="55">
        <f t="shared" si="10"/>
        <v>8.5860000000000006E-2</v>
      </c>
      <c r="AC29" s="55" t="str">
        <f t="shared" si="11"/>
        <v/>
      </c>
      <c r="AD29" s="58" t="str">
        <f>VLOOKUP($A29,'expert coding CZ'!$A$5:$J$31,7,0)</f>
        <v>n</v>
      </c>
      <c r="AE29" s="55" t="str">
        <f t="shared" si="12"/>
        <v/>
      </c>
      <c r="AF29" s="55">
        <f t="shared" si="13"/>
        <v>8.5860000000000006E-2</v>
      </c>
      <c r="AG29" s="58" t="str">
        <f>VLOOKUP($A29,'expert coding CZ'!$A$5:$J$31,8,0)</f>
        <v>n</v>
      </c>
      <c r="AH29" s="55" t="str">
        <f t="shared" si="14"/>
        <v/>
      </c>
      <c r="AI29" s="55">
        <f t="shared" si="15"/>
        <v>8.5860000000000006E-2</v>
      </c>
      <c r="AJ29" s="58" t="str">
        <f>VLOOKUP($A29,'expert coding CZ'!$A$5:$J$31,9,0)</f>
        <v>y</v>
      </c>
      <c r="AK29" s="55">
        <f t="shared" si="16"/>
        <v>8.5860000000000006E-2</v>
      </c>
      <c r="AL29" s="55" t="str">
        <f t="shared" si="17"/>
        <v/>
      </c>
      <c r="AM29" s="58" t="str">
        <f>VLOOKUP($A29,'expert coding CZ'!$A$5:$J$31,10,0)</f>
        <v>sub</v>
      </c>
      <c r="AN29" s="55">
        <f t="shared" si="18"/>
        <v>8.5860000000000006E-2</v>
      </c>
      <c r="AO29" s="55" t="str">
        <f t="shared" si="19"/>
        <v/>
      </c>
      <c r="AP29" s="58" t="str">
        <f>VLOOKUP($A29,'metadata labelling'!$D$2:$E$28,2,0)</f>
        <v>m</v>
      </c>
      <c r="AQ29" s="55">
        <f t="shared" si="0"/>
        <v>8.5860000000000006E-2</v>
      </c>
      <c r="AR29" s="55" t="str">
        <f t="shared" si="1"/>
        <v/>
      </c>
      <c r="AU29" t="str">
        <f t="shared" si="2"/>
        <v>sus</v>
      </c>
      <c r="AV29" s="55">
        <f>'CW analysis1_23SIs'!Q29</f>
        <v>8.5860000000000006E-2</v>
      </c>
      <c r="AW29" s="55">
        <f>'CW analysis1_23SIs'!R29</f>
        <v>2.7139999999999998E-3</v>
      </c>
      <c r="AX29">
        <f>IF('CW analysis1_23SIs'!U29="y",1,IF('CW analysis1_23SIs'!U29="n",0,""))</f>
        <v>1</v>
      </c>
      <c r="AY29">
        <f>IF('CW analysis1_23SIs'!X29="y",1,IF('CW analysis1_23SIs'!X29="n",0,""))</f>
        <v>1</v>
      </c>
      <c r="AZ29">
        <f>IF('CW analysis1_23SIs'!AA29="y",1,IF('CW analysis1_23SIs'!AA29="n",0,""))</f>
        <v>1</v>
      </c>
      <c r="BA29">
        <f>IF('CW analysis1_23SIs'!AD29="y",1,IF('CW analysis1_23SIs'!AD29="n",0,""))</f>
        <v>0</v>
      </c>
      <c r="BB29">
        <f>IF('CW analysis1_23SIs'!AG29="y",1,IF('CW analysis1_23SIs'!AG29="n",0,""))</f>
        <v>0</v>
      </c>
      <c r="BC29">
        <f>IF('CW analysis1_23SIs'!AJ29="y",1,IF('CW analysis1_23SIs'!AJ29="n",0,""))</f>
        <v>1</v>
      </c>
      <c r="BD29" t="str">
        <f>'CW analysis1_23SIs'!AM29</f>
        <v>sub</v>
      </c>
      <c r="BE29">
        <f t="shared" si="20"/>
        <v>1</v>
      </c>
      <c r="BF29" t="str">
        <f>'CW analysis1_23SIs'!AP29</f>
        <v>m</v>
      </c>
      <c r="BG29">
        <f t="shared" si="21"/>
        <v>1</v>
      </c>
      <c r="BS29" s="183" t="s">
        <v>3529</v>
      </c>
      <c r="BT29" s="61"/>
      <c r="BU29" s="62" t="s">
        <v>3515</v>
      </c>
      <c r="BV29" s="63" t="s">
        <v>3516</v>
      </c>
      <c r="BW29" s="64"/>
      <c r="BX29" s="62" t="s">
        <v>3517</v>
      </c>
      <c r="BY29" s="63" t="s">
        <v>3518</v>
      </c>
      <c r="BZ29" s="64"/>
      <c r="CA29" s="62" t="s">
        <v>3525</v>
      </c>
      <c r="CB29" s="63" t="s">
        <v>3526</v>
      </c>
      <c r="CD29" s="183" t="s">
        <v>3529</v>
      </c>
      <c r="CE29" s="61"/>
      <c r="CF29" s="62" t="s">
        <v>3521</v>
      </c>
      <c r="CG29" s="63" t="s">
        <v>3522</v>
      </c>
      <c r="CH29" s="64"/>
      <c r="CI29" s="62" t="s">
        <v>3523</v>
      </c>
      <c r="CJ29" s="63" t="s">
        <v>3524</v>
      </c>
      <c r="CK29" s="64"/>
      <c r="CL29" s="62" t="s">
        <v>3519</v>
      </c>
      <c r="CM29" s="63" t="s">
        <v>3520</v>
      </c>
    </row>
    <row r="30" spans="1:91" x14ac:dyDescent="0.2">
      <c r="A30" t="str">
        <f t="shared" si="3"/>
        <v>tel</v>
      </c>
      <c r="B30" t="s">
        <v>2456</v>
      </c>
      <c r="C30" t="s">
        <v>2275</v>
      </c>
      <c r="D30" t="s">
        <v>153</v>
      </c>
      <c r="E30">
        <v>1.1000000000000001</v>
      </c>
      <c r="F30" t="s">
        <v>90</v>
      </c>
      <c r="G30" t="s">
        <v>2280</v>
      </c>
      <c r="H30" t="s">
        <v>2281</v>
      </c>
      <c r="I30" s="55">
        <v>2.537E-2</v>
      </c>
      <c r="J30" s="55">
        <v>1.1609999999999999E-3</v>
      </c>
      <c r="K30" s="55">
        <v>1.8571E-3</v>
      </c>
      <c r="L30" s="39">
        <v>1</v>
      </c>
      <c r="M30" s="39">
        <v>1</v>
      </c>
      <c r="N30" s="84">
        <v>1</v>
      </c>
      <c r="O30" s="57"/>
      <c r="P30" s="57"/>
      <c r="Q30" s="55">
        <f t="shared" si="4"/>
        <v>2.537E-2</v>
      </c>
      <c r="R30" s="55">
        <f t="shared" si="5"/>
        <v>1.8571E-3</v>
      </c>
      <c r="T30" s="55"/>
      <c r="U30" s="58" t="str">
        <f>VLOOKUP($A30,'expert coding CZ'!$A$5:$J$31,3,0)</f>
        <v>y</v>
      </c>
      <c r="V30" s="55">
        <f t="shared" si="6"/>
        <v>2.537E-2</v>
      </c>
      <c r="W30" s="55" t="str">
        <f t="shared" si="7"/>
        <v/>
      </c>
      <c r="X30" s="58" t="str">
        <f>VLOOKUP($A30,'expert coding CZ'!$A$5:$J$31,4,0)</f>
        <v>y</v>
      </c>
      <c r="Y30" s="55">
        <f t="shared" si="8"/>
        <v>2.537E-2</v>
      </c>
      <c r="Z30" s="55" t="str">
        <f t="shared" si="9"/>
        <v/>
      </c>
      <c r="AA30" s="58" t="str">
        <f>VLOOKUP($A30,'expert coding CZ'!$A$5:$J$31,6,0)</f>
        <v>y</v>
      </c>
      <c r="AB30" s="55">
        <f t="shared" si="10"/>
        <v>2.537E-2</v>
      </c>
      <c r="AC30" s="55" t="str">
        <f t="shared" si="11"/>
        <v/>
      </c>
      <c r="AD30" s="58" t="str">
        <f>VLOOKUP($A30,'expert coding CZ'!$A$5:$J$31,7,0)</f>
        <v>y</v>
      </c>
      <c r="AE30" s="55">
        <f t="shared" si="12"/>
        <v>2.537E-2</v>
      </c>
      <c r="AF30" s="55" t="str">
        <f t="shared" si="13"/>
        <v/>
      </c>
      <c r="AG30" s="58" t="str">
        <f>VLOOKUP($A30,'expert coding CZ'!$A$5:$J$31,8,0)</f>
        <v>n</v>
      </c>
      <c r="AH30" s="55" t="str">
        <f t="shared" si="14"/>
        <v/>
      </c>
      <c r="AI30" s="55">
        <f t="shared" si="15"/>
        <v>2.537E-2</v>
      </c>
      <c r="AJ30" s="58" t="str">
        <f>VLOOKUP($A30,'expert coding CZ'!$A$5:$J$31,9,0)</f>
        <v>y</v>
      </c>
      <c r="AK30" s="55">
        <f t="shared" si="16"/>
        <v>2.537E-2</v>
      </c>
      <c r="AL30" s="55" t="str">
        <f t="shared" si="17"/>
        <v/>
      </c>
      <c r="AM30" s="58" t="str">
        <f>VLOOKUP($A30,'expert coding CZ'!$A$5:$J$31,10,0)</f>
        <v>amb</v>
      </c>
      <c r="AN30" s="55" t="str">
        <f t="shared" si="18"/>
        <v/>
      </c>
      <c r="AO30" s="55">
        <f t="shared" si="19"/>
        <v>2.537E-2</v>
      </c>
      <c r="AP30" s="58" t="str">
        <f>VLOOKUP($A30,'metadata labelling'!$D$2:$E$28,2,0)</f>
        <v>b</v>
      </c>
      <c r="AQ30" s="55" t="str">
        <f t="shared" si="0"/>
        <v/>
      </c>
      <c r="AR30" s="55">
        <f t="shared" si="1"/>
        <v>2.537E-2</v>
      </c>
      <c r="AU30" t="str">
        <f t="shared" si="2"/>
        <v>tel</v>
      </c>
      <c r="AV30" s="55">
        <f>'CW analysis1_23SIs'!Q30</f>
        <v>2.537E-2</v>
      </c>
      <c r="AW30" s="55">
        <f>'CW analysis1_23SIs'!R30</f>
        <v>1.8571E-3</v>
      </c>
      <c r="AX30">
        <f>IF('CW analysis1_23SIs'!U30="y",1,IF('CW analysis1_23SIs'!U30="n",0,""))</f>
        <v>1</v>
      </c>
      <c r="AY30">
        <f>IF('CW analysis1_23SIs'!X30="y",1,IF('CW analysis1_23SIs'!X30="n",0,""))</f>
        <v>1</v>
      </c>
      <c r="AZ30">
        <f>IF('CW analysis1_23SIs'!AA30="y",1,IF('CW analysis1_23SIs'!AA30="n",0,""))</f>
        <v>1</v>
      </c>
      <c r="BA30">
        <f>IF('CW analysis1_23SIs'!AD30="y",1,IF('CW analysis1_23SIs'!AD30="n",0,""))</f>
        <v>1</v>
      </c>
      <c r="BB30">
        <f>IF('CW analysis1_23SIs'!AG30="y",1,IF('CW analysis1_23SIs'!AG30="n",0,""))</f>
        <v>0</v>
      </c>
      <c r="BC30">
        <f>IF('CW analysis1_23SIs'!AJ30="y",1,IF('CW analysis1_23SIs'!AJ30="n",0,""))</f>
        <v>1</v>
      </c>
      <c r="BD30" t="str">
        <f>'CW analysis1_23SIs'!AM30</f>
        <v>amb</v>
      </c>
      <c r="BE30">
        <f t="shared" si="20"/>
        <v>0</v>
      </c>
      <c r="BF30" t="str">
        <f>'CW analysis1_23SIs'!AP30</f>
        <v>b</v>
      </c>
      <c r="BG30">
        <f t="shared" si="21"/>
        <v>0</v>
      </c>
      <c r="BS30" s="184"/>
      <c r="BT30" t="s">
        <v>3530</v>
      </c>
      <c r="BU30">
        <v>14</v>
      </c>
      <c r="BV30" s="66">
        <v>5</v>
      </c>
      <c r="BW30" s="67" t="s">
        <v>3530</v>
      </c>
      <c r="BX30">
        <v>11</v>
      </c>
      <c r="BY30" s="66">
        <v>8</v>
      </c>
      <c r="BZ30" s="67" t="s">
        <v>3530</v>
      </c>
      <c r="CA30">
        <v>6</v>
      </c>
      <c r="CB30" s="66">
        <v>13</v>
      </c>
      <c r="CD30" s="184"/>
      <c r="CE30" t="s">
        <v>3530</v>
      </c>
      <c r="CF30">
        <v>5</v>
      </c>
      <c r="CG30" s="66">
        <v>14</v>
      </c>
      <c r="CH30" s="67" t="s">
        <v>3530</v>
      </c>
      <c r="CI30">
        <v>3</v>
      </c>
      <c r="CJ30" s="66">
        <v>16</v>
      </c>
      <c r="CK30" s="67" t="s">
        <v>3530</v>
      </c>
      <c r="CL30">
        <v>11</v>
      </c>
      <c r="CM30" s="66">
        <v>8</v>
      </c>
    </row>
    <row r="31" spans="1:91" ht="17" thickBot="1" x14ac:dyDescent="0.25">
      <c r="A31" t="str">
        <f t="shared" si="3"/>
        <v>tex</v>
      </c>
      <c r="B31" t="s">
        <v>2529</v>
      </c>
      <c r="C31" t="s">
        <v>2503</v>
      </c>
      <c r="D31" t="s">
        <v>230</v>
      </c>
      <c r="E31">
        <v>1.1000000000000001</v>
      </c>
      <c r="F31" t="s">
        <v>90</v>
      </c>
      <c r="G31" t="s">
        <v>2530</v>
      </c>
      <c r="H31" t="s">
        <v>107</v>
      </c>
      <c r="I31" s="55">
        <v>0.13192000000000001</v>
      </c>
      <c r="J31" s="55">
        <v>2.0045E-2</v>
      </c>
      <c r="K31" s="55">
        <v>2.5344999999999999E-3</v>
      </c>
      <c r="L31" s="39">
        <v>1</v>
      </c>
      <c r="M31" s="39">
        <v>1</v>
      </c>
      <c r="N31" s="84">
        <v>1</v>
      </c>
      <c r="O31" s="57"/>
      <c r="P31" s="57"/>
      <c r="Q31" s="55">
        <f t="shared" si="4"/>
        <v>0.13192000000000001</v>
      </c>
      <c r="R31" s="55">
        <f t="shared" si="5"/>
        <v>2.5344999999999999E-3</v>
      </c>
      <c r="S31" s="55"/>
      <c r="T31" s="55"/>
      <c r="U31" s="58" t="str">
        <f>VLOOKUP($A31,'expert coding CZ'!$A$5:$J$31,3,0)</f>
        <v>y</v>
      </c>
      <c r="V31" s="55">
        <f t="shared" si="6"/>
        <v>0.13192000000000001</v>
      </c>
      <c r="W31" s="55" t="str">
        <f t="shared" si="7"/>
        <v/>
      </c>
      <c r="X31" s="58" t="str">
        <f>VLOOKUP($A31,'expert coding CZ'!$A$5:$J$31,4,0)</f>
        <v>n</v>
      </c>
      <c r="Y31" s="55" t="str">
        <f t="shared" si="8"/>
        <v/>
      </c>
      <c r="Z31" s="55">
        <f t="shared" si="9"/>
        <v>0.13192000000000001</v>
      </c>
      <c r="AA31" s="58" t="str">
        <f>VLOOKUP($A31,'expert coding CZ'!$A$5:$J$31,6,0)</f>
        <v>y</v>
      </c>
      <c r="AB31" s="55">
        <f t="shared" si="10"/>
        <v>0.13192000000000001</v>
      </c>
      <c r="AC31" s="55" t="str">
        <f t="shared" si="11"/>
        <v/>
      </c>
      <c r="AD31" s="58" t="str">
        <f>VLOOKUP($A31,'expert coding CZ'!$A$5:$J$31,7,0)</f>
        <v>n</v>
      </c>
      <c r="AE31" s="55" t="str">
        <f t="shared" si="12"/>
        <v/>
      </c>
      <c r="AF31" s="55">
        <f t="shared" si="13"/>
        <v>0.13192000000000001</v>
      </c>
      <c r="AG31" s="58" t="str">
        <f>VLOOKUP($A31,'expert coding CZ'!$A$5:$J$31,8,0)</f>
        <v>n</v>
      </c>
      <c r="AH31" s="55" t="str">
        <f t="shared" si="14"/>
        <v/>
      </c>
      <c r="AI31" s="55">
        <f t="shared" si="15"/>
        <v>0.13192000000000001</v>
      </c>
      <c r="AJ31" s="58" t="str">
        <f>VLOOKUP($A31,'expert coding CZ'!$A$5:$J$31,9,0)</f>
        <v>n</v>
      </c>
      <c r="AK31" s="55" t="str">
        <f t="shared" si="16"/>
        <v/>
      </c>
      <c r="AL31" s="55">
        <f t="shared" si="17"/>
        <v>0.13192000000000001</v>
      </c>
      <c r="AM31" s="58" t="str">
        <f>VLOOKUP($A31,'expert coding CZ'!$A$5:$J$31,10,0)</f>
        <v>sub</v>
      </c>
      <c r="AN31" s="55">
        <f t="shared" si="18"/>
        <v>0.13192000000000001</v>
      </c>
      <c r="AO31" s="55" t="str">
        <f t="shared" si="19"/>
        <v/>
      </c>
      <c r="AP31" s="58" t="str">
        <f>VLOOKUP($A31,'metadata labelling'!$D$2:$E$28,2,0)</f>
        <v>m</v>
      </c>
      <c r="AQ31" s="55">
        <f t="shared" si="0"/>
        <v>0.13192000000000001</v>
      </c>
      <c r="AR31" s="55" t="str">
        <f t="shared" si="1"/>
        <v/>
      </c>
      <c r="AU31" t="str">
        <f t="shared" si="2"/>
        <v>tex</v>
      </c>
      <c r="AV31" s="55">
        <f>'CW analysis1_23SIs'!Q31</f>
        <v>0.13192000000000001</v>
      </c>
      <c r="AW31" s="55">
        <f>'CW analysis1_23SIs'!R31</f>
        <v>2.5344999999999999E-3</v>
      </c>
      <c r="AX31">
        <f>IF('CW analysis1_23SIs'!U31="y",1,IF('CW analysis1_23SIs'!U31="n",0,""))</f>
        <v>1</v>
      </c>
      <c r="AY31">
        <f>IF('CW analysis1_23SIs'!X31="y",1,IF('CW analysis1_23SIs'!X31="n",0,""))</f>
        <v>0</v>
      </c>
      <c r="AZ31">
        <f>IF('CW analysis1_23SIs'!AA31="y",1,IF('CW analysis1_23SIs'!AA31="n",0,""))</f>
        <v>1</v>
      </c>
      <c r="BA31">
        <f>IF('CW analysis1_23SIs'!AD31="y",1,IF('CW analysis1_23SIs'!AD31="n",0,""))</f>
        <v>0</v>
      </c>
      <c r="BB31">
        <f>IF('CW analysis1_23SIs'!AG31="y",1,IF('CW analysis1_23SIs'!AG31="n",0,""))</f>
        <v>0</v>
      </c>
      <c r="BC31">
        <f>IF('CW analysis1_23SIs'!AJ31="y",1,IF('CW analysis1_23SIs'!AJ31="n",0,""))</f>
        <v>0</v>
      </c>
      <c r="BD31" t="str">
        <f>'CW analysis1_23SIs'!AM31</f>
        <v>sub</v>
      </c>
      <c r="BE31">
        <f t="shared" si="20"/>
        <v>1</v>
      </c>
      <c r="BF31" t="str">
        <f>'CW analysis1_23SIs'!AP31</f>
        <v>m</v>
      </c>
      <c r="BG31">
        <f t="shared" si="21"/>
        <v>1</v>
      </c>
      <c r="BS31" s="184"/>
      <c r="BT31" t="s">
        <v>3531</v>
      </c>
      <c r="BU31" s="55">
        <v>0.44723402857142858</v>
      </c>
      <c r="BV31" s="68">
        <v>0.17066941999999999</v>
      </c>
      <c r="BW31" s="67" t="s">
        <v>3531</v>
      </c>
      <c r="BX31" s="55">
        <v>0.19998249090909093</v>
      </c>
      <c r="BY31" s="68">
        <v>0.61435201250000004</v>
      </c>
      <c r="BZ31" s="67" t="s">
        <v>3531</v>
      </c>
      <c r="CA31" s="55">
        <v>0.16318723333333332</v>
      </c>
      <c r="CB31" s="68">
        <v>0.47196154615384611</v>
      </c>
      <c r="CD31" s="184"/>
      <c r="CE31" t="s">
        <v>3531</v>
      </c>
      <c r="CF31" s="55">
        <v>0.15136867999999998</v>
      </c>
      <c r="CG31" s="68">
        <v>0.45412715000000003</v>
      </c>
      <c r="CH31" s="67" t="s">
        <v>3531</v>
      </c>
      <c r="CI31" s="55">
        <v>0.11753066666666667</v>
      </c>
      <c r="CJ31" s="68">
        <v>0.42262696875</v>
      </c>
      <c r="CK31" s="67" t="s">
        <v>3531</v>
      </c>
      <c r="CL31" s="55">
        <v>0.2106878181818182</v>
      </c>
      <c r="CM31" s="68">
        <v>0.59963218750000002</v>
      </c>
    </row>
    <row r="32" spans="1:91" x14ac:dyDescent="0.2">
      <c r="S32" s="55"/>
      <c r="T32" s="183" t="s">
        <v>3529</v>
      </c>
      <c r="U32" s="2" t="str">
        <f>U8</f>
        <v>2.4 Ease of Use</v>
      </c>
      <c r="V32" s="55"/>
      <c r="X32" s="2" t="str">
        <f>X8</f>
        <v>2.6 Visibility</v>
      </c>
      <c r="AA32" s="2" t="str">
        <f>AA8</f>
        <v>3.1 Adopter Type</v>
      </c>
      <c r="AD32" s="2" t="str">
        <f>AD8</f>
        <v>3.4 Protected Niche</v>
      </c>
      <c r="AG32" s="2" t="str">
        <f>AG8</f>
        <v>3.6 Market Formation through Policy</v>
      </c>
      <c r="AJ32" s="2" t="str">
        <f>AJ8</f>
        <v xml:space="preserve">4.3 Deviation from the Norm </v>
      </c>
      <c r="AM32" s="2" t="str">
        <f>AM8</f>
        <v>4.8 Substitution v Diffusion</v>
      </c>
      <c r="AP32" s="2" t="str">
        <f>AP8</f>
        <v>Innovation Type</v>
      </c>
      <c r="BS32" s="184"/>
      <c r="BT32" t="s">
        <v>3532</v>
      </c>
      <c r="BU32" s="55">
        <v>0.75679189578806694</v>
      </c>
      <c r="BV32" s="68">
        <v>9.8744120511680786E-2</v>
      </c>
      <c r="BW32" s="67" t="s">
        <v>3532</v>
      </c>
      <c r="BX32" s="55">
        <v>0.19409452598948698</v>
      </c>
      <c r="BY32" s="68">
        <v>0.75261327144927914</v>
      </c>
      <c r="BZ32" s="67" t="s">
        <v>3532</v>
      </c>
      <c r="CA32" s="55">
        <v>8.817599040198297E-2</v>
      </c>
      <c r="CB32" s="68">
        <v>0.75982585940450997</v>
      </c>
      <c r="CD32" s="184"/>
      <c r="CE32" t="s">
        <v>3532</v>
      </c>
      <c r="CF32" s="55">
        <v>8.0304598035426722E-2</v>
      </c>
      <c r="CG32" s="68">
        <v>0.7575856050414993</v>
      </c>
      <c r="CH32" s="67" t="s">
        <v>3532</v>
      </c>
      <c r="CI32" s="55">
        <v>6.1943822247488567E-2</v>
      </c>
      <c r="CJ32" s="68">
        <v>0.75296245649006088</v>
      </c>
      <c r="CK32" s="67" t="s">
        <v>3532</v>
      </c>
      <c r="CL32" s="55">
        <v>0.18997353508131729</v>
      </c>
      <c r="CM32" s="68">
        <v>0.75446561541396284</v>
      </c>
    </row>
    <row r="33" spans="15:91" x14ac:dyDescent="0.2">
      <c r="O33" s="2" t="s">
        <v>3514</v>
      </c>
      <c r="P33" s="2"/>
      <c r="S33" s="55"/>
      <c r="T33" s="184"/>
      <c r="V33" s="35" t="s">
        <v>3515</v>
      </c>
      <c r="W33" s="35" t="s">
        <v>3516</v>
      </c>
      <c r="X33" s="2"/>
      <c r="Y33" s="35" t="s">
        <v>3517</v>
      </c>
      <c r="Z33" s="35" t="s">
        <v>3518</v>
      </c>
      <c r="AA33" s="2"/>
      <c r="AB33" s="35" t="s">
        <v>3519</v>
      </c>
      <c r="AC33" s="35" t="s">
        <v>3520</v>
      </c>
      <c r="AD33" s="2"/>
      <c r="AE33" s="35" t="s">
        <v>3521</v>
      </c>
      <c r="AF33" s="35" t="s">
        <v>3522</v>
      </c>
      <c r="AG33" s="2"/>
      <c r="AH33" s="35" t="s">
        <v>3580</v>
      </c>
      <c r="AI33" s="35" t="s">
        <v>3581</v>
      </c>
      <c r="AJ33" s="2"/>
      <c r="AK33" s="35" t="s">
        <v>3525</v>
      </c>
      <c r="AL33" s="35" t="s">
        <v>3526</v>
      </c>
      <c r="AM33" s="2"/>
      <c r="AN33" s="35" t="s">
        <v>3565</v>
      </c>
      <c r="AO33" s="35" t="s">
        <v>3566</v>
      </c>
      <c r="AP33" s="2"/>
      <c r="AQ33" s="35" t="s">
        <v>3527</v>
      </c>
      <c r="AR33" s="35" t="s">
        <v>3528</v>
      </c>
      <c r="AS33" s="35"/>
      <c r="BS33" s="184"/>
      <c r="BT33" t="s">
        <v>3533</v>
      </c>
      <c r="BU33" s="55">
        <v>0.16076000000000001</v>
      </c>
      <c r="BV33" s="68">
        <v>0.15534999999999999</v>
      </c>
      <c r="BW33" s="67" t="s">
        <v>3533</v>
      </c>
      <c r="BX33" s="55">
        <v>0.13793</v>
      </c>
      <c r="BY33" s="68">
        <v>0.22863499999999998</v>
      </c>
      <c r="BZ33" s="67" t="s">
        <v>3533</v>
      </c>
      <c r="CA33" s="55">
        <v>0.18262</v>
      </c>
      <c r="CB33" s="68">
        <v>0.13793</v>
      </c>
      <c r="CD33" s="184"/>
      <c r="CE33" t="s">
        <v>3533</v>
      </c>
      <c r="CF33" s="55">
        <v>0.15534999999999999</v>
      </c>
      <c r="CG33" s="68">
        <v>0.16076000000000001</v>
      </c>
      <c r="CH33" s="67" t="s">
        <v>3533</v>
      </c>
      <c r="CI33" s="55">
        <v>4.5900999999999997E-2</v>
      </c>
      <c r="CJ33" s="68">
        <v>0.16947000000000001</v>
      </c>
      <c r="CK33" s="67" t="s">
        <v>3533</v>
      </c>
      <c r="CL33" s="55">
        <v>0.13227</v>
      </c>
      <c r="CM33" s="68">
        <v>0.18262</v>
      </c>
    </row>
    <row r="34" spans="15:91" ht="16" customHeight="1" x14ac:dyDescent="0.2">
      <c r="O34" t="s">
        <v>3530</v>
      </c>
      <c r="Q34">
        <f>COUNT(Q$9:Q$31)</f>
        <v>23</v>
      </c>
      <c r="R34">
        <f>COUNT(R$9:R$31)</f>
        <v>23</v>
      </c>
      <c r="T34" s="184"/>
      <c r="U34" t="s">
        <v>3530</v>
      </c>
      <c r="V34">
        <f>COUNTIF(V$9:V$31,"&gt;"&amp;ABS(0))</f>
        <v>16</v>
      </c>
      <c r="W34">
        <f>COUNTIF(W$9:W$31,"&gt;"&amp;ABS(0))</f>
        <v>6</v>
      </c>
      <c r="X34" t="s">
        <v>3530</v>
      </c>
      <c r="Y34">
        <f>COUNTIF(Y$9:Y$31,"&gt;"&amp;ABS(0))</f>
        <v>13</v>
      </c>
      <c r="Z34">
        <f>COUNTIF(Z$9:Z$31,"&gt;"&amp;ABS(0))</f>
        <v>9</v>
      </c>
      <c r="AA34" t="s">
        <v>3530</v>
      </c>
      <c r="AB34">
        <f>COUNTIF(AB$9:AB$31,"&gt;"&amp;ABS(0))</f>
        <v>14</v>
      </c>
      <c r="AC34">
        <f>COUNTIF(AC$9:AC$31,"&gt;"&amp;ABS(0))</f>
        <v>8</v>
      </c>
      <c r="AD34" t="s">
        <v>3530</v>
      </c>
      <c r="AE34">
        <f>COUNTIF(AE$9:AE$31,"&gt;"&amp;ABS(0))</f>
        <v>7</v>
      </c>
      <c r="AF34">
        <f>COUNTIF(AF$9:AF$31,"&gt;"&amp;ABS(0))</f>
        <v>15</v>
      </c>
      <c r="AG34" t="s">
        <v>3530</v>
      </c>
      <c r="AH34">
        <f>COUNTIF(AH$9:AH$31,"&gt;"&amp;ABS(0))</f>
        <v>3</v>
      </c>
      <c r="AI34">
        <f>COUNTIF(AI$9:AI$31,"&gt;"&amp;ABS(0))</f>
        <v>19</v>
      </c>
      <c r="AJ34" t="s">
        <v>3530</v>
      </c>
      <c r="AK34">
        <f>COUNTIF(AK$9:AK$31,"&gt;"&amp;ABS(0))</f>
        <v>8</v>
      </c>
      <c r="AL34">
        <f>COUNTIF(AL$9:AL$31,"&gt;"&amp;ABS(0))</f>
        <v>14</v>
      </c>
      <c r="AM34" t="s">
        <v>3530</v>
      </c>
      <c r="AN34">
        <f>COUNTIF(AN$9:AN$31,"&gt;"&amp;ABS(0))</f>
        <v>13</v>
      </c>
      <c r="AO34">
        <f>COUNTIF(AO$9:AO$31,"&gt;"&amp;ABS(0))</f>
        <v>9</v>
      </c>
      <c r="AP34" t="s">
        <v>3530</v>
      </c>
      <c r="AQ34">
        <f>COUNTIF(AQ$9:AQ$31,"&gt;"&amp;ABS(0))</f>
        <v>8</v>
      </c>
      <c r="AR34">
        <f>COUNTIF(AR$9:AR$31,"&gt;"&amp;ABS(0))</f>
        <v>14</v>
      </c>
      <c r="BS34" s="184"/>
      <c r="BT34" s="41" t="s">
        <v>3534</v>
      </c>
      <c r="BU34" s="70">
        <v>0.30664710228356024</v>
      </c>
      <c r="BV34" s="71" t="s">
        <v>3535</v>
      </c>
      <c r="BW34" s="69" t="s">
        <v>3534</v>
      </c>
      <c r="BX34" s="70">
        <v>0.37508370446540346</v>
      </c>
      <c r="BY34" s="71" t="s">
        <v>3535</v>
      </c>
      <c r="BZ34" s="69" t="s">
        <v>3534</v>
      </c>
      <c r="CA34" s="70">
        <v>0.28095214254602013</v>
      </c>
      <c r="CB34" s="71" t="s">
        <v>3535</v>
      </c>
      <c r="CD34" s="184"/>
      <c r="CE34" s="41" t="s">
        <v>3534</v>
      </c>
      <c r="CF34" s="70">
        <v>0.2574617574888361</v>
      </c>
      <c r="CG34" s="71" t="s">
        <v>3535</v>
      </c>
      <c r="CH34" s="69" t="s">
        <v>3534</v>
      </c>
      <c r="CI34" s="70">
        <v>0.21627466871686279</v>
      </c>
      <c r="CJ34" s="71" t="s">
        <v>3535</v>
      </c>
      <c r="CK34" s="69" t="s">
        <v>3534</v>
      </c>
      <c r="CL34" s="70">
        <v>0.406294951503407</v>
      </c>
      <c r="CM34" s="71" t="s">
        <v>3535</v>
      </c>
    </row>
    <row r="35" spans="15:91" x14ac:dyDescent="0.2">
      <c r="O35" t="s">
        <v>3531</v>
      </c>
      <c r="Q35" s="55">
        <f>AVERAGE(Q$9:Q$31)</f>
        <v>0.28027443478260866</v>
      </c>
      <c r="R35" s="55">
        <f>AVERAGE(R$9:R$31)</f>
        <v>27.128480695913048</v>
      </c>
      <c r="T35" s="184"/>
      <c r="U35" t="s">
        <v>3531</v>
      </c>
      <c r="V35" s="55">
        <f>AVERAGE(V$9:V$31)</f>
        <v>0.28723068749999997</v>
      </c>
      <c r="W35" s="55">
        <f>AVERAGE(W$9:W$31)</f>
        <v>0.26437442857142857</v>
      </c>
      <c r="X35" t="s">
        <v>3531</v>
      </c>
      <c r="Y35" s="55">
        <f>AVERAGE(Y$9:Y$31)</f>
        <v>0.22747376923076917</v>
      </c>
      <c r="Z35" s="55">
        <f>AVERAGE(Z$9:Z$31)</f>
        <v>0.34891529999999998</v>
      </c>
      <c r="AA35" t="s">
        <v>3531</v>
      </c>
      <c r="AB35" s="55">
        <f>AVERAGE(AB$9:AB$31)</f>
        <v>0.19412542857142862</v>
      </c>
      <c r="AC35" s="55">
        <f>AVERAGE(AC$9:AC$31)</f>
        <v>0.41428399999999999</v>
      </c>
      <c r="AD35" t="s">
        <v>3531</v>
      </c>
      <c r="AE35" s="55">
        <f>AVERAGE(AE$9:AE$31)</f>
        <v>0.15824342857142853</v>
      </c>
      <c r="AF35" s="55">
        <f>AVERAGE(AF$9:AF$31)</f>
        <v>0.33366299999999999</v>
      </c>
      <c r="AG35" t="s">
        <v>3531</v>
      </c>
      <c r="AH35" s="55">
        <f>AVERAGE(AH$9:AH$31)</f>
        <v>0.12374966666666666</v>
      </c>
      <c r="AI35" s="55">
        <f>AVERAGE(AI$9:AI$31)</f>
        <v>0.30375315000000003</v>
      </c>
      <c r="AJ35" t="s">
        <v>3531</v>
      </c>
      <c r="AK35" s="55">
        <f>AVERAGE(AK$9:AK$31)</f>
        <v>0.16662637499999999</v>
      </c>
      <c r="AL35" s="55">
        <f>AVERAGE(AL$9:AL$31)</f>
        <v>0.3408867333333333</v>
      </c>
      <c r="AM35" t="s">
        <v>3531</v>
      </c>
      <c r="AN35" s="55">
        <f>AVERAGE(AN$9:AN$31)</f>
        <v>0.32049557142857138</v>
      </c>
      <c r="AO35" s="55">
        <f>AVERAGE(AO$9:AO$31)</f>
        <v>0.21770822222222219</v>
      </c>
      <c r="AP35" t="s">
        <v>3531</v>
      </c>
      <c r="AQ35" s="55">
        <f>AVERAGE(AQ$9:AQ$31)</f>
        <v>0.45980433333333326</v>
      </c>
      <c r="AR35" s="55">
        <f>AVERAGE(AR$9:AR$31)</f>
        <v>0.16486235714285716</v>
      </c>
      <c r="AS35" s="55"/>
      <c r="BS35" s="184"/>
      <c r="BT35" t="s">
        <v>3538</v>
      </c>
      <c r="BV35" s="66"/>
      <c r="BW35" s="67" t="s">
        <v>3539</v>
      </c>
      <c r="BY35" s="66"/>
      <c r="BZ35" s="67" t="s">
        <v>3540</v>
      </c>
      <c r="CB35" s="66"/>
      <c r="CD35" s="184"/>
      <c r="CE35" t="s">
        <v>3536</v>
      </c>
      <c r="CG35" s="66"/>
      <c r="CH35" s="67" t="s">
        <v>3536</v>
      </c>
      <c r="CJ35" s="66"/>
      <c r="CK35" s="67" t="s">
        <v>3536</v>
      </c>
      <c r="CM35" s="66"/>
    </row>
    <row r="36" spans="15:91" x14ac:dyDescent="0.2">
      <c r="O36" t="s">
        <v>3532</v>
      </c>
      <c r="Q36" s="55">
        <f>STDEVA(Q$9:Q$31)</f>
        <v>0.40073953848057037</v>
      </c>
      <c r="R36" s="55">
        <f>STDEVA(R$9:R$31)</f>
        <v>130.05674309198818</v>
      </c>
      <c r="T36" s="184"/>
      <c r="U36" t="s">
        <v>3532</v>
      </c>
      <c r="V36" s="55">
        <f>STDEVA(V$9:V$31)</f>
        <v>0.41226623869452134</v>
      </c>
      <c r="W36" s="55">
        <f>STDEVA(W$9:W$31)</f>
        <v>0.15570761575814765</v>
      </c>
      <c r="X36" t="s">
        <v>3532</v>
      </c>
      <c r="Y36" s="55">
        <f>STDEVA(Y$9:Y$31)</f>
        <v>0.21376584467660029</v>
      </c>
      <c r="Z36" s="55">
        <f>STDEVA(Z$9:Z$31)</f>
        <v>0.3945616197396612</v>
      </c>
      <c r="AA36" t="s">
        <v>3532</v>
      </c>
      <c r="AB36" s="55">
        <f>STDEVA(AB$9:AB$31)</f>
        <v>0.19164349665303845</v>
      </c>
      <c r="AC36" s="55">
        <f>STDEVA(AC$9:AC$31)</f>
        <v>0.40486730982567881</v>
      </c>
      <c r="AD36" t="s">
        <v>3532</v>
      </c>
      <c r="AE36" s="55">
        <f>STDEVA(AE$9:AE$31)</f>
        <v>0.11356298271503083</v>
      </c>
      <c r="AF36" s="55">
        <f>STDEVA(AF$9:AF$31)</f>
        <v>0.41360552410201623</v>
      </c>
      <c r="AG36" t="s">
        <v>3532</v>
      </c>
      <c r="AH36" s="55">
        <f>STDEVA(AH$9:AH$31)</f>
        <v>6.2363304666517266E-2</v>
      </c>
      <c r="AI36" s="55">
        <f>STDEVA(AI$9:AI$31)</f>
        <v>0.4069612592620459</v>
      </c>
      <c r="AJ36" t="s">
        <v>3532</v>
      </c>
      <c r="AK36" s="55">
        <f>STDEVA(AK$9:AK$31)</f>
        <v>0.11799046964171611</v>
      </c>
      <c r="AL36" s="55">
        <f>STDEVA(AL$9:AL$31)</f>
        <v>0.41666710939700641</v>
      </c>
      <c r="AM36" t="s">
        <v>3532</v>
      </c>
      <c r="AN36" s="55">
        <f>STDEVA(AN$9:AN$31)</f>
        <v>0.41432884291764471</v>
      </c>
      <c r="AO36" s="55">
        <f>STDEVA(AO$9:AO$31)</f>
        <v>0.15386082627038225</v>
      </c>
      <c r="AP36" t="s">
        <v>3532</v>
      </c>
      <c r="AQ36" s="55">
        <f>STDEVA(AQ$9:AQ$31)</f>
        <v>0.42540881615162801</v>
      </c>
      <c r="AR36" s="55">
        <f>STDEVA(AR$9:AR$31)</f>
        <v>0.13180257521004662</v>
      </c>
      <c r="AS36" s="55"/>
      <c r="BS36" s="184"/>
      <c r="BT36" t="s">
        <v>3541</v>
      </c>
      <c r="BV36" s="66"/>
      <c r="BW36" s="67" t="s">
        <v>3542</v>
      </c>
      <c r="BY36" s="66"/>
      <c r="BZ36" s="67" t="s">
        <v>3546</v>
      </c>
      <c r="CB36" s="66"/>
      <c r="CD36" s="184"/>
      <c r="CE36" t="s">
        <v>3544</v>
      </c>
      <c r="CG36" s="66"/>
      <c r="CH36" s="67" t="s">
        <v>3545</v>
      </c>
      <c r="CJ36" s="66"/>
      <c r="CK36" s="67" t="s">
        <v>3543</v>
      </c>
      <c r="CM36" s="66"/>
    </row>
    <row r="37" spans="15:91" x14ac:dyDescent="0.2">
      <c r="O37" t="s">
        <v>3533</v>
      </c>
      <c r="Q37" s="55">
        <f>MEDIAN(Q$9:Q$31)</f>
        <v>0.19153999999999999</v>
      </c>
      <c r="R37" s="55">
        <f>MEDIAN(R$9:R$31)</f>
        <v>2.7139999999999998E-3</v>
      </c>
      <c r="T37" s="184"/>
      <c r="U37" t="s">
        <v>3533</v>
      </c>
      <c r="V37" s="55">
        <f>MEDIAN(V$9:V$31)</f>
        <v>0.13509499999999999</v>
      </c>
      <c r="W37" s="55">
        <f>MEDIAN(W$9:W$31)</f>
        <v>0.30679000000000001</v>
      </c>
      <c r="X37" t="s">
        <v>3533</v>
      </c>
      <c r="Y37" s="55">
        <f>MEDIAN(Y$9:Y$31)</f>
        <v>0.13791999999999999</v>
      </c>
      <c r="Z37" s="55">
        <f>MEDIAN(Z$9:Z$31)</f>
        <v>0.22863499999999998</v>
      </c>
      <c r="AA37" t="s">
        <v>3533</v>
      </c>
      <c r="AB37" s="55">
        <f>MEDIAN(AB$9:AB$31)</f>
        <v>0.13209500000000002</v>
      </c>
      <c r="AC37" s="55">
        <f>MEDIAN(AC$9:AC$31)</f>
        <v>0.25973000000000002</v>
      </c>
      <c r="AD37" t="s">
        <v>3533</v>
      </c>
      <c r="AE37" s="55">
        <f>MEDIAN(AE$9:AE$31)</f>
        <v>7.0443000000000006E-2</v>
      </c>
      <c r="AF37" s="55">
        <f>MEDIAN(AF$9:AF$31)</f>
        <v>0.20071499999999998</v>
      </c>
      <c r="AG37" t="s">
        <v>3533</v>
      </c>
      <c r="AH37" s="55">
        <f>MEDIAN(AH$9:AH$31)</f>
        <v>6.1392000000000002E-2</v>
      </c>
      <c r="AI37" s="55">
        <f>MEDIAN(AI$9:AI$31)</f>
        <v>0.20071499999999998</v>
      </c>
      <c r="AJ37" t="s">
        <v>3533</v>
      </c>
      <c r="AK37" s="55">
        <f>MEDIAN(AK$9:AK$31)</f>
        <v>0.14787500000000001</v>
      </c>
      <c r="AL37" s="55">
        <f>MEDIAN(AL$9:AL$31)</f>
        <v>0.19153999999999999</v>
      </c>
      <c r="AM37" t="s">
        <v>3533</v>
      </c>
      <c r="AN37" s="55">
        <f>MEDIAN(AN$9:AN$31)</f>
        <v>0.16472999999999999</v>
      </c>
      <c r="AO37" s="55">
        <f>MEDIAN(AO$9:AO$31)</f>
        <v>0.26440000000000002</v>
      </c>
      <c r="AP37" t="s">
        <v>3533</v>
      </c>
      <c r="AQ37" s="55">
        <f>MEDIAN(AQ$9:AQ$31)</f>
        <v>0.26440000000000002</v>
      </c>
      <c r="AR37" s="55">
        <f>MEDIAN(AR$9:AR$31)</f>
        <v>0.16472999999999999</v>
      </c>
      <c r="AS37" s="55"/>
      <c r="BS37" s="184"/>
      <c r="BT37" s="72" t="s">
        <v>3547</v>
      </c>
      <c r="BV37" s="66"/>
      <c r="BW37" s="73" t="s">
        <v>3547</v>
      </c>
      <c r="BY37" s="66"/>
      <c r="BZ37" s="73" t="s">
        <v>3547</v>
      </c>
      <c r="CB37" s="66"/>
      <c r="CD37" s="184"/>
      <c r="CE37" s="72" t="s">
        <v>3547</v>
      </c>
      <c r="CG37" s="66"/>
      <c r="CH37" s="73" t="s">
        <v>3547</v>
      </c>
      <c r="CJ37" s="66"/>
      <c r="CK37" s="73" t="s">
        <v>3547</v>
      </c>
      <c r="CM37" s="66"/>
    </row>
    <row r="38" spans="15:91" ht="17" thickBot="1" x14ac:dyDescent="0.25">
      <c r="T38" s="184"/>
      <c r="U38" s="41" t="s">
        <v>3577</v>
      </c>
      <c r="V38" s="70">
        <f>_xlfn.T.TEST(V9:V31,W9:W31,2,3)</f>
        <v>0.86817594272901599</v>
      </c>
      <c r="W38" s="71" t="str">
        <f>IF(V38&lt;0.1,"p&lt;.1","ns")</f>
        <v>ns</v>
      </c>
      <c r="X38" s="69" t="s">
        <v>3577</v>
      </c>
      <c r="Y38" s="70">
        <f>_xlfn.T.TEST(Y9:Y31,Z9:Z31,2,3)</f>
        <v>0.52865626494157225</v>
      </c>
      <c r="Z38" s="71" t="str">
        <f>IF(Y38&lt;0.1,"p&lt;.1","ns")</f>
        <v>ns</v>
      </c>
      <c r="AA38" s="69" t="s">
        <v>3577</v>
      </c>
      <c r="AB38" s="70">
        <f>_xlfn.T.TEST(AB9:AB31,AC9:AC31,2,3)</f>
        <v>0.30013130066002519</v>
      </c>
      <c r="AC38" s="71" t="str">
        <f>IF(AB38&lt;0.1,"p&lt;.1","ns")</f>
        <v>ns</v>
      </c>
      <c r="AD38" s="69" t="s">
        <v>3534</v>
      </c>
      <c r="AE38" s="70">
        <f>_xlfn.T.TEST(AE9:AE31,AF9:AF31,2,3)</f>
        <v>0.19654651074455129</v>
      </c>
      <c r="AF38" s="71" t="str">
        <f>IF(AE38&lt;0.1,"p&lt;.1","ns")</f>
        <v>ns</v>
      </c>
      <c r="AG38" s="69" t="s">
        <v>3534</v>
      </c>
      <c r="AH38" s="70">
        <f>_xlfn.T.TEST(AH9:AH31,AI9:AI31,2,3)</f>
        <v>0.19817407701242962</v>
      </c>
      <c r="AI38" s="71" t="str">
        <f>IF(AH38&lt;0.1,"p&lt;.1","ns")</f>
        <v>ns</v>
      </c>
      <c r="AJ38" s="69" t="s">
        <v>3534</v>
      </c>
      <c r="AK38" s="70">
        <f>_xlfn.T.TEST(AK9:AK31,AL9:AL31,2,3)</f>
        <v>0.21219720673072581</v>
      </c>
      <c r="AL38" s="71" t="str">
        <f>IF(AK38&lt;0.1,"p&lt;.1","ns")</f>
        <v>ns</v>
      </c>
      <c r="AM38" s="69" t="s">
        <v>3534</v>
      </c>
      <c r="AN38" s="70">
        <f>_xlfn.T.TEST(AN9:AN31,AO9:AO31,2,3)</f>
        <v>0.49029316083070573</v>
      </c>
      <c r="AO38" s="71" t="str">
        <f>IF(AN38&lt;0.1,"p&lt;.1","ns")</f>
        <v>ns</v>
      </c>
      <c r="AP38" s="69" t="s">
        <v>3534</v>
      </c>
      <c r="AQ38" s="70">
        <f>_xlfn.T.TEST(AQ9:AQ31,AR9:AR31,2,3)</f>
        <v>0.17860976318108618</v>
      </c>
      <c r="AR38" s="71" t="str">
        <f>IF(AQ38&lt;0.1,"p&lt;.1","ns")</f>
        <v>ns</v>
      </c>
      <c r="BS38" s="185"/>
      <c r="BT38" s="72" t="s">
        <v>3551</v>
      </c>
      <c r="BV38" s="66"/>
      <c r="BW38" s="73" t="s">
        <v>3552</v>
      </c>
      <c r="BY38" s="66"/>
      <c r="BZ38" s="73" t="s">
        <v>3552</v>
      </c>
      <c r="CB38" s="66"/>
      <c r="CD38" s="185"/>
      <c r="CE38" s="72" t="s">
        <v>3552</v>
      </c>
      <c r="CG38" s="66"/>
      <c r="CH38" s="73" t="s">
        <v>3552</v>
      </c>
      <c r="CJ38" s="66"/>
      <c r="CK38" s="73" t="s">
        <v>3552</v>
      </c>
      <c r="CM38" s="66"/>
    </row>
    <row r="39" spans="15:91" ht="17" thickBot="1" x14ac:dyDescent="0.25">
      <c r="T39" s="184"/>
      <c r="U39" s="86" t="s">
        <v>3578</v>
      </c>
      <c r="V39" s="160">
        <v>0.97199999999999998</v>
      </c>
      <c r="W39" s="87" t="str">
        <f>IF(V39&lt;0.1,"p&lt;.1","ns")</f>
        <v>ns</v>
      </c>
      <c r="X39" s="85" t="s">
        <v>3578</v>
      </c>
      <c r="Y39" s="160">
        <v>0.97199999999999998</v>
      </c>
      <c r="Z39" s="87" t="str">
        <f>IF(Y39&lt;0.1,"p&lt;.1","ns")</f>
        <v>ns</v>
      </c>
      <c r="AA39" s="85" t="s">
        <v>3578</v>
      </c>
      <c r="AB39" s="160">
        <v>0.41399999999999998</v>
      </c>
      <c r="AC39" s="87" t="str">
        <f>IF(AB39&lt;0.1,"p&lt;.1","ns")</f>
        <v>ns</v>
      </c>
      <c r="AD39" s="85" t="s">
        <v>3578</v>
      </c>
      <c r="AE39" s="160">
        <v>0.26700000000000002</v>
      </c>
      <c r="AF39" s="87" t="str">
        <f>IF(AE39&lt;0.1,"p&lt;.1","ns")</f>
        <v>ns</v>
      </c>
      <c r="AG39" s="85" t="s">
        <v>3578</v>
      </c>
      <c r="AH39" s="160">
        <v>0.41199999999999998</v>
      </c>
      <c r="AI39" s="87" t="str">
        <f>IF(AH39&lt;0.1,"p&lt;.1","ns")</f>
        <v>ns</v>
      </c>
      <c r="AJ39" s="85" t="s">
        <v>3578</v>
      </c>
      <c r="AK39" s="160">
        <v>0.47</v>
      </c>
      <c r="AL39" s="87" t="str">
        <f>IF(AK39&lt;0.1,"p&lt;.1","ns")</f>
        <v>ns</v>
      </c>
      <c r="AM39" s="85" t="s">
        <v>3578</v>
      </c>
      <c r="AN39" s="160">
        <v>0.86199999999999999</v>
      </c>
      <c r="AO39" s="87" t="str">
        <f>IF(AN39&lt;0.1,"p&lt;.1","ns")</f>
        <v>ns</v>
      </c>
      <c r="AP39" s="85" t="s">
        <v>3578</v>
      </c>
      <c r="AQ39" s="160">
        <v>0.161</v>
      </c>
      <c r="AR39" s="87" t="str">
        <f>IF(AQ39&lt;0.1,"p&lt;.1","ns")</f>
        <v>ns</v>
      </c>
      <c r="BS39" s="65"/>
      <c r="BT39" t="s">
        <v>3533</v>
      </c>
      <c r="BU39" s="55">
        <v>4.6062000000000004E-3</v>
      </c>
      <c r="BV39" s="68">
        <v>6.0314949999999996E-3</v>
      </c>
      <c r="BW39" s="67" t="s">
        <v>3533</v>
      </c>
      <c r="BX39" s="55">
        <v>3.1342499999999999E-3</v>
      </c>
      <c r="BY39" s="68">
        <v>6.6824499999999995E-3</v>
      </c>
      <c r="BZ39" s="67" t="s">
        <v>3533</v>
      </c>
      <c r="CA39" s="55">
        <v>2.1239000000000002E-3</v>
      </c>
      <c r="CB39" s="68">
        <v>6.6824499999999995E-3</v>
      </c>
      <c r="CD39" s="65"/>
      <c r="CE39" t="s">
        <v>3533</v>
      </c>
      <c r="CF39" s="55">
        <v>1.5878000000000001E-3</v>
      </c>
      <c r="CG39" s="68">
        <v>6.2769999999999996E-3</v>
      </c>
      <c r="CH39" s="67" t="s">
        <v>3533</v>
      </c>
      <c r="CI39" s="55">
        <v>1.1067E-2</v>
      </c>
      <c r="CJ39" s="68">
        <v>3.5544999999999999E-3</v>
      </c>
      <c r="CK39" s="67" t="s">
        <v>3533</v>
      </c>
      <c r="CL39" s="55">
        <v>6.2769999999999996E-3</v>
      </c>
      <c r="CM39" s="68">
        <v>2.66E-3</v>
      </c>
    </row>
    <row r="40" spans="15:91" ht="16" customHeight="1" x14ac:dyDescent="0.2">
      <c r="T40" s="184"/>
      <c r="U40" t="s">
        <v>3536</v>
      </c>
      <c r="X40" t="s">
        <v>3536</v>
      </c>
      <c r="AA40" t="s">
        <v>3536</v>
      </c>
      <c r="AD40" t="s">
        <v>3536</v>
      </c>
      <c r="AG40" t="s">
        <v>3536</v>
      </c>
      <c r="AJ40" t="s">
        <v>3537</v>
      </c>
      <c r="AM40" t="s">
        <v>3536</v>
      </c>
      <c r="AP40" t="s">
        <v>3536</v>
      </c>
      <c r="BS40" s="186" t="s">
        <v>3556</v>
      </c>
      <c r="BT40" s="61"/>
      <c r="BU40" s="62" t="s">
        <v>3515</v>
      </c>
      <c r="BV40" s="63" t="s">
        <v>3516</v>
      </c>
      <c r="BW40" s="64"/>
      <c r="BX40" s="62" t="s">
        <v>3517</v>
      </c>
      <c r="BY40" s="63" t="s">
        <v>3518</v>
      </c>
      <c r="BZ40" s="64"/>
      <c r="CA40" s="62" t="s">
        <v>3525</v>
      </c>
      <c r="CB40" s="63" t="s">
        <v>3526</v>
      </c>
      <c r="CD40" s="186" t="s">
        <v>3556</v>
      </c>
      <c r="CE40" s="61"/>
      <c r="CF40" s="62" t="s">
        <v>3521</v>
      </c>
      <c r="CG40" s="63" t="s">
        <v>3522</v>
      </c>
      <c r="CH40" s="64"/>
      <c r="CI40" s="62" t="s">
        <v>3523</v>
      </c>
      <c r="CJ40" s="63" t="s">
        <v>3524</v>
      </c>
      <c r="CK40" s="64"/>
      <c r="CL40" s="62" t="s">
        <v>3519</v>
      </c>
      <c r="CM40" s="63" t="s">
        <v>3520</v>
      </c>
    </row>
    <row r="41" spans="15:91" x14ac:dyDescent="0.2">
      <c r="T41" s="184"/>
      <c r="U41" t="s">
        <v>3541</v>
      </c>
      <c r="X41" t="s">
        <v>3542</v>
      </c>
      <c r="AA41" t="s">
        <v>3543</v>
      </c>
      <c r="AD41" t="s">
        <v>3544</v>
      </c>
      <c r="AG41" t="s">
        <v>3582</v>
      </c>
      <c r="AJ41" t="s">
        <v>3546</v>
      </c>
      <c r="AM41" t="s">
        <v>3567</v>
      </c>
      <c r="AP41" t="s">
        <v>3568</v>
      </c>
      <c r="BS41" s="187"/>
      <c r="BT41" t="s">
        <v>3530</v>
      </c>
      <c r="BU41">
        <v>14</v>
      </c>
      <c r="BV41" s="66">
        <v>6</v>
      </c>
      <c r="BW41" s="67" t="s">
        <v>3530</v>
      </c>
      <c r="BX41">
        <v>10</v>
      </c>
      <c r="BY41" s="66">
        <v>10</v>
      </c>
      <c r="BZ41" s="67" t="s">
        <v>3530</v>
      </c>
      <c r="CA41">
        <v>6</v>
      </c>
      <c r="CB41" s="66">
        <v>14</v>
      </c>
      <c r="CD41" s="187"/>
      <c r="CE41" t="s">
        <v>3530</v>
      </c>
      <c r="CF41">
        <v>5</v>
      </c>
      <c r="CG41" s="66">
        <v>15</v>
      </c>
      <c r="CH41" s="67" t="s">
        <v>3530</v>
      </c>
      <c r="CI41">
        <v>3</v>
      </c>
      <c r="CJ41" s="66">
        <v>17</v>
      </c>
      <c r="CK41" s="67" t="s">
        <v>3530</v>
      </c>
      <c r="CL41">
        <v>13</v>
      </c>
      <c r="CM41" s="66">
        <v>7</v>
      </c>
    </row>
    <row r="42" spans="15:91" x14ac:dyDescent="0.2">
      <c r="T42" s="184"/>
      <c r="U42" s="72" t="s">
        <v>3547</v>
      </c>
      <c r="X42" s="72" t="s">
        <v>3547</v>
      </c>
      <c r="AA42" s="72" t="s">
        <v>3547</v>
      </c>
      <c r="AD42" s="72" t="s">
        <v>3547</v>
      </c>
      <c r="AG42" s="72" t="s">
        <v>3547</v>
      </c>
      <c r="AJ42" s="72" t="s">
        <v>3547</v>
      </c>
      <c r="AM42" s="72" t="s">
        <v>3547</v>
      </c>
      <c r="AP42" s="72" t="s">
        <v>3547</v>
      </c>
      <c r="BS42" s="187"/>
      <c r="BT42" t="s">
        <v>3531</v>
      </c>
      <c r="BU42" s="55">
        <v>9.1905000000000008E-3</v>
      </c>
      <c r="BV42" s="68">
        <v>1.3324867666666665E-2</v>
      </c>
      <c r="BW42" s="67" t="s">
        <v>3531</v>
      </c>
      <c r="BX42" s="55">
        <v>1.2623306000000001E-2</v>
      </c>
      <c r="BY42" s="68">
        <v>8.2383146000000011E-3</v>
      </c>
      <c r="BZ42" s="67" t="s">
        <v>3531</v>
      </c>
      <c r="CA42" s="55">
        <v>2.726569333333333E-3</v>
      </c>
      <c r="CB42" s="68">
        <v>1.3732627857142857E-2</v>
      </c>
      <c r="CD42" s="187"/>
      <c r="CE42" t="s">
        <v>3531</v>
      </c>
      <c r="CF42" s="55">
        <v>2.9079831999999999E-3</v>
      </c>
      <c r="CG42" s="68">
        <v>1.2938419333333335E-2</v>
      </c>
      <c r="CH42" s="67" t="s">
        <v>3531</v>
      </c>
      <c r="CI42" s="55">
        <v>9.4387666666666675E-3</v>
      </c>
      <c r="CJ42" s="68">
        <v>1.0605876823529413E-2</v>
      </c>
      <c r="CK42" s="67" t="s">
        <v>3531</v>
      </c>
      <c r="CL42" s="55">
        <v>1.0736553846153848E-2</v>
      </c>
      <c r="CM42" s="68">
        <v>9.8630008571428569E-3</v>
      </c>
    </row>
    <row r="43" spans="15:91" x14ac:dyDescent="0.2">
      <c r="T43" s="184"/>
      <c r="U43" s="88" t="s">
        <v>3579</v>
      </c>
      <c r="X43" s="88" t="s">
        <v>3579</v>
      </c>
      <c r="AA43" s="88" t="s">
        <v>3579</v>
      </c>
      <c r="AD43" s="88" t="s">
        <v>3579</v>
      </c>
      <c r="AG43" s="88" t="s">
        <v>3579</v>
      </c>
      <c r="AJ43" s="88" t="s">
        <v>3579</v>
      </c>
      <c r="AM43" s="88" t="s">
        <v>3579</v>
      </c>
      <c r="AP43" s="88" t="s">
        <v>3579</v>
      </c>
      <c r="BS43" s="187"/>
      <c r="BT43" t="s">
        <v>3532</v>
      </c>
      <c r="BU43" s="55">
        <v>1.026404997555024E-2</v>
      </c>
      <c r="BV43" s="68">
        <v>1.134663718907541E-2</v>
      </c>
      <c r="BW43" s="67" t="s">
        <v>3532</v>
      </c>
      <c r="BX43" s="55">
        <v>1.3918009660166519E-2</v>
      </c>
      <c r="BY43" s="68">
        <v>6.3899272148674876E-3</v>
      </c>
      <c r="BZ43" s="67" t="s">
        <v>3532</v>
      </c>
      <c r="CA43" s="55">
        <v>2.0308200735456483E-3</v>
      </c>
      <c r="CB43" s="68">
        <v>1.4203694493396271E-2</v>
      </c>
      <c r="CD43" s="187"/>
      <c r="CE43" t="s">
        <v>3532</v>
      </c>
      <c r="CF43" s="55">
        <v>2.0379417409104711E-3</v>
      </c>
      <c r="CG43" s="68">
        <v>1.415760836161971E-2</v>
      </c>
      <c r="CH43" s="67" t="s">
        <v>3532</v>
      </c>
      <c r="CI43" s="55">
        <v>3.7812034509021888E-3</v>
      </c>
      <c r="CJ43" s="68">
        <v>1.41180580408105E-2</v>
      </c>
      <c r="CK43" s="67" t="s">
        <v>3532</v>
      </c>
      <c r="CL43" s="55">
        <v>1.0566070288311989E-2</v>
      </c>
      <c r="CM43" s="68">
        <v>1.0949166935720574E-2</v>
      </c>
    </row>
    <row r="44" spans="15:91" ht="17" thickBot="1" x14ac:dyDescent="0.25">
      <c r="T44" s="185"/>
      <c r="U44" s="72" t="s">
        <v>3552</v>
      </c>
      <c r="X44" s="72" t="s">
        <v>3552</v>
      </c>
      <c r="Y44" s="48"/>
      <c r="AA44" s="72" t="s">
        <v>3552</v>
      </c>
      <c r="AB44" s="48"/>
      <c r="AD44" s="72" t="s">
        <v>3552</v>
      </c>
      <c r="AE44" s="48"/>
      <c r="AG44" s="72" t="s">
        <v>3552</v>
      </c>
      <c r="AH44" s="48"/>
      <c r="AJ44" s="72" t="s">
        <v>3551</v>
      </c>
      <c r="AK44" s="48"/>
      <c r="AM44" s="72" t="s">
        <v>3552</v>
      </c>
      <c r="AN44" s="48"/>
      <c r="AP44" s="72" t="s">
        <v>3551</v>
      </c>
      <c r="BS44" s="187"/>
      <c r="BT44" t="s">
        <v>3533</v>
      </c>
      <c r="BU44" s="55">
        <v>4.6062000000000004E-3</v>
      </c>
      <c r="BV44" s="68">
        <v>6.0314949999999996E-3</v>
      </c>
      <c r="BW44" s="67" t="s">
        <v>3533</v>
      </c>
      <c r="BX44" s="55">
        <v>3.1342499999999999E-3</v>
      </c>
      <c r="BY44" s="68">
        <v>6.6824499999999995E-3</v>
      </c>
      <c r="BZ44" s="67" t="s">
        <v>3533</v>
      </c>
      <c r="CA44" s="55">
        <v>2.1239000000000002E-3</v>
      </c>
      <c r="CB44" s="68">
        <v>6.6824499999999995E-3</v>
      </c>
      <c r="CD44" s="187"/>
      <c r="CE44" t="s">
        <v>3533</v>
      </c>
      <c r="CF44" s="55">
        <v>1.5878000000000001E-3</v>
      </c>
      <c r="CG44" s="68">
        <v>6.2769999999999996E-3</v>
      </c>
      <c r="CH44" s="67" t="s">
        <v>3533</v>
      </c>
      <c r="CI44" s="55">
        <v>1.1067E-2</v>
      </c>
      <c r="CJ44" s="68">
        <v>3.5544999999999999E-3</v>
      </c>
      <c r="CK44" s="67" t="s">
        <v>3533</v>
      </c>
      <c r="CL44" s="55">
        <v>6.2769999999999996E-3</v>
      </c>
      <c r="CM44" s="68">
        <v>2.66E-3</v>
      </c>
    </row>
    <row r="45" spans="15:91" x14ac:dyDescent="0.2">
      <c r="Y45" s="55"/>
      <c r="Z45" s="55"/>
      <c r="AV45" s="74"/>
      <c r="AX45" s="55"/>
      <c r="AY45" s="55"/>
      <c r="BS45" s="187"/>
      <c r="BT45" s="41" t="s">
        <v>3534</v>
      </c>
      <c r="BU45" s="70">
        <v>0.65559791391964983</v>
      </c>
      <c r="BV45" s="71" t="s">
        <v>3535</v>
      </c>
      <c r="BW45" s="69" t="s">
        <v>3534</v>
      </c>
      <c r="BX45" s="70">
        <v>0.51696831426712453</v>
      </c>
      <c r="BY45" s="71" t="s">
        <v>3535</v>
      </c>
      <c r="BZ45" s="69" t="s">
        <v>3534</v>
      </c>
      <c r="CA45" s="70">
        <v>2.8161316361576011E-2</v>
      </c>
      <c r="CB45" s="75" t="s">
        <v>3557</v>
      </c>
      <c r="CD45" s="187"/>
      <c r="CE45" s="41" t="s">
        <v>3534</v>
      </c>
      <c r="CF45" s="70">
        <v>3.7117076276001179E-2</v>
      </c>
      <c r="CG45" s="75" t="s">
        <v>3557</v>
      </c>
      <c r="CH45" s="69" t="s">
        <v>3534</v>
      </c>
      <c r="CI45" s="70">
        <v>0.83136409645670262</v>
      </c>
      <c r="CJ45" s="71" t="s">
        <v>3535</v>
      </c>
      <c r="CK45" s="69" t="s">
        <v>3534</v>
      </c>
      <c r="CL45" s="70">
        <v>0.91489706612219701</v>
      </c>
      <c r="CM45" s="71" t="s">
        <v>3535</v>
      </c>
    </row>
    <row r="46" spans="15:91" x14ac:dyDescent="0.2">
      <c r="Y46" s="55"/>
      <c r="Z46" s="55"/>
      <c r="AX46" s="55"/>
      <c r="BS46" s="187"/>
      <c r="BT46" t="s">
        <v>3538</v>
      </c>
      <c r="BV46" s="66"/>
      <c r="BW46" s="67" t="s">
        <v>3539</v>
      </c>
      <c r="BY46" s="66"/>
      <c r="BZ46" s="67" t="s">
        <v>3540</v>
      </c>
      <c r="CB46" s="66"/>
      <c r="CD46" s="187"/>
      <c r="CE46" t="s">
        <v>3536</v>
      </c>
      <c r="CG46" s="66"/>
      <c r="CH46" s="67" t="s">
        <v>3536</v>
      </c>
      <c r="CJ46" s="66"/>
      <c r="CK46" s="67" t="s">
        <v>3536</v>
      </c>
      <c r="CM46" s="66"/>
    </row>
    <row r="47" spans="15:91" x14ac:dyDescent="0.2">
      <c r="U47" s="3" t="str">
        <f>U8</f>
        <v>2.4 Ease of Use</v>
      </c>
      <c r="V47" s="2" t="s">
        <v>3506</v>
      </c>
      <c r="W47" s="2" t="s">
        <v>3506</v>
      </c>
      <c r="X47" s="3" t="str">
        <f>X8</f>
        <v>2.6 Visibility</v>
      </c>
      <c r="Y47" s="2" t="s">
        <v>3506</v>
      </c>
      <c r="Z47" s="2" t="s">
        <v>3506</v>
      </c>
      <c r="AA47" s="3" t="str">
        <f>AA8</f>
        <v>3.1 Adopter Type</v>
      </c>
      <c r="AB47" s="2" t="s">
        <v>3506</v>
      </c>
      <c r="AC47" s="2" t="s">
        <v>3506</v>
      </c>
      <c r="AD47" s="3" t="str">
        <f>AD8</f>
        <v>3.4 Protected Niche</v>
      </c>
      <c r="AE47" s="2" t="s">
        <v>3506</v>
      </c>
      <c r="AF47" s="2" t="s">
        <v>3506</v>
      </c>
      <c r="AG47" s="3" t="str">
        <f>AG8</f>
        <v>3.6 Market Formation through Policy</v>
      </c>
      <c r="AH47" s="2" t="s">
        <v>3506</v>
      </c>
      <c r="AI47" s="2" t="s">
        <v>3506</v>
      </c>
      <c r="AJ47" s="3" t="str">
        <f>AJ8</f>
        <v xml:space="preserve">4.3 Deviation from the Norm </v>
      </c>
      <c r="AK47" s="2" t="s">
        <v>3506</v>
      </c>
      <c r="AL47" s="2" t="s">
        <v>3506</v>
      </c>
      <c r="AM47" s="3" t="str">
        <f>AM8</f>
        <v>4.8 Substitution v Diffusion</v>
      </c>
      <c r="AN47" s="2" t="s">
        <v>3506</v>
      </c>
      <c r="AO47" s="2" t="s">
        <v>3506</v>
      </c>
      <c r="AP47" s="3" t="str">
        <f>AP8</f>
        <v>Innovation Type</v>
      </c>
      <c r="AQ47" s="2" t="s">
        <v>3506</v>
      </c>
      <c r="AR47" s="2" t="s">
        <v>3506</v>
      </c>
      <c r="BS47" s="187"/>
      <c r="BT47" t="s">
        <v>3541</v>
      </c>
      <c r="BV47" s="66"/>
      <c r="BW47" s="67" t="s">
        <v>3542</v>
      </c>
      <c r="BY47" s="66"/>
      <c r="BZ47" s="67" t="s">
        <v>3546</v>
      </c>
      <c r="CB47" s="66"/>
      <c r="CD47" s="187"/>
      <c r="CE47" t="s">
        <v>3544</v>
      </c>
      <c r="CG47" s="66"/>
      <c r="CH47" s="67" t="s">
        <v>3545</v>
      </c>
      <c r="CJ47" s="66"/>
      <c r="CK47" s="67" t="s">
        <v>3543</v>
      </c>
      <c r="CM47" s="66"/>
    </row>
    <row r="48" spans="15:91" x14ac:dyDescent="0.2">
      <c r="U48" s="59" t="str">
        <f>U9</f>
        <v>y</v>
      </c>
      <c r="V48" s="55">
        <f>IF(U48="y",$R9,"")</f>
        <v>3.5544999999999999E-3</v>
      </c>
      <c r="W48" s="55" t="str">
        <f>IF(U48="n",$R9,"")</f>
        <v/>
      </c>
      <c r="X48" s="59" t="str">
        <f>X9</f>
        <v>y</v>
      </c>
      <c r="Y48" s="55">
        <f>IF(X48="y",$R9,"")</f>
        <v>3.5544999999999999E-3</v>
      </c>
      <c r="Z48" s="55" t="str">
        <f>IF(X48="n",$R9,"")</f>
        <v/>
      </c>
      <c r="AA48" s="59" t="str">
        <f>AA9</f>
        <v>y</v>
      </c>
      <c r="AB48" s="55">
        <f>IF(AA48="y",$R9,"")</f>
        <v>3.5544999999999999E-3</v>
      </c>
      <c r="AC48" s="55" t="str">
        <f>IF(AA48="n",$R9,"")</f>
        <v/>
      </c>
      <c r="AD48" s="59" t="str">
        <f>AD9</f>
        <v>y</v>
      </c>
      <c r="AE48" s="55">
        <f>IF(AD48="y",$R9,"")</f>
        <v>3.5544999999999999E-3</v>
      </c>
      <c r="AF48" s="55" t="str">
        <f>IF(AD48="n",$R9,"")</f>
        <v/>
      </c>
      <c r="AG48" s="59" t="str">
        <f>AG9</f>
        <v>n</v>
      </c>
      <c r="AH48" s="55" t="str">
        <f>IF(AG48="y",$R9,"")</f>
        <v/>
      </c>
      <c r="AI48" s="55">
        <f>IF(AG48="n",$R9,"")</f>
        <v>3.5544999999999999E-3</v>
      </c>
      <c r="AJ48" s="59" t="str">
        <f>AJ9</f>
        <v>n</v>
      </c>
      <c r="AK48" s="55" t="str">
        <f>IF(AJ48="y",$R9,"")</f>
        <v/>
      </c>
      <c r="AL48" s="55">
        <f>IF(AJ48="n",$R9,"")</f>
        <v>3.5544999999999999E-3</v>
      </c>
      <c r="AM48" s="59" t="str">
        <f>AM9</f>
        <v>amb</v>
      </c>
      <c r="AN48" s="55" t="str">
        <f>IF(AM48="sub",$R9,"")</f>
        <v/>
      </c>
      <c r="AO48" s="55">
        <f>IF(OR(AM48="dif",AM48="amb"),$R9,"")</f>
        <v>3.5544999999999999E-3</v>
      </c>
      <c r="AP48" s="59" t="str">
        <f>AP9</f>
        <v>b</v>
      </c>
      <c r="AQ48" s="55" t="str">
        <f>IF(AP48="m",$Q9,"")</f>
        <v/>
      </c>
      <c r="AR48" s="55">
        <f>IF(OR(AP48="b",AP48="s"),$Q9,"")</f>
        <v>7.0443000000000006E-2</v>
      </c>
      <c r="BS48" s="187"/>
      <c r="BT48" s="72" t="s">
        <v>3548</v>
      </c>
      <c r="BV48" s="66"/>
      <c r="BW48" s="73" t="s">
        <v>3548</v>
      </c>
      <c r="BY48" s="66"/>
      <c r="BZ48" s="76" t="s">
        <v>3550</v>
      </c>
      <c r="CA48" s="77"/>
      <c r="CB48" s="78"/>
      <c r="CD48" s="187"/>
      <c r="CE48" s="79" t="s">
        <v>3549</v>
      </c>
      <c r="CF48" s="77"/>
      <c r="CG48" s="78"/>
      <c r="CH48" s="73" t="s">
        <v>3548</v>
      </c>
      <c r="CJ48" s="66"/>
      <c r="CK48" s="73" t="s">
        <v>3548</v>
      </c>
      <c r="CM48" s="66"/>
    </row>
    <row r="49" spans="21:91" ht="17" thickBot="1" x14ac:dyDescent="0.25">
      <c r="U49" s="59" t="e">
        <f>#REF!</f>
        <v>#REF!</v>
      </c>
      <c r="V49" s="55" t="e">
        <f>IF(U49="y",#REF!,"")</f>
        <v>#REF!</v>
      </c>
      <c r="W49" s="55" t="e">
        <f>IF(U49="n",#REF!,"")</f>
        <v>#REF!</v>
      </c>
      <c r="X49" s="59" t="e">
        <f>#REF!</f>
        <v>#REF!</v>
      </c>
      <c r="Y49" s="55" t="e">
        <f>IF(X49="y",#REF!,"")</f>
        <v>#REF!</v>
      </c>
      <c r="Z49" s="55" t="e">
        <f>IF(X49="n",#REF!,"")</f>
        <v>#REF!</v>
      </c>
      <c r="AA49" s="59" t="e">
        <f>#REF!</f>
        <v>#REF!</v>
      </c>
      <c r="AB49" s="55" t="e">
        <f>IF(AA49="y",#REF!,"")</f>
        <v>#REF!</v>
      </c>
      <c r="AC49" s="55" t="e">
        <f>IF(AA49="n",#REF!,"")</f>
        <v>#REF!</v>
      </c>
      <c r="AD49" s="59" t="e">
        <f>#REF!</f>
        <v>#REF!</v>
      </c>
      <c r="AE49" s="55" t="e">
        <f>IF(AD49="y",#REF!,"")</f>
        <v>#REF!</v>
      </c>
      <c r="AF49" s="55" t="e">
        <f>IF(AD49="n",#REF!,"")</f>
        <v>#REF!</v>
      </c>
      <c r="AG49" s="59" t="e">
        <f>#REF!</f>
        <v>#REF!</v>
      </c>
      <c r="AH49" s="55" t="e">
        <f>IF(AG49="y",#REF!,"")</f>
        <v>#REF!</v>
      </c>
      <c r="AI49" s="55" t="e">
        <f>IF(AG49="n",#REF!,"")</f>
        <v>#REF!</v>
      </c>
      <c r="AJ49" s="59" t="e">
        <f>#REF!</f>
        <v>#REF!</v>
      </c>
      <c r="AK49" s="55" t="e">
        <f>IF(AJ49="y",#REF!,"")</f>
        <v>#REF!</v>
      </c>
      <c r="AL49" s="55" t="e">
        <f>IF(AJ49="n",#REF!,"")</f>
        <v>#REF!</v>
      </c>
      <c r="AM49" s="59" t="e">
        <f>#REF!</f>
        <v>#REF!</v>
      </c>
      <c r="AN49" s="55" t="e">
        <f>IF(AM49="sub",#REF!,"")</f>
        <v>#REF!</v>
      </c>
      <c r="AO49" s="55" t="e">
        <f>IF(OR(AM49="dif",AM49="amb"),#REF!,"")</f>
        <v>#REF!</v>
      </c>
      <c r="AP49" s="59" t="e">
        <f>#REF!</f>
        <v>#REF!</v>
      </c>
      <c r="AQ49" s="55" t="e">
        <f>IF(AP49="m",#REF!,"")</f>
        <v>#REF!</v>
      </c>
      <c r="AR49" s="55" t="e">
        <f>IF(OR(AP49="b",AP49="s"),#REF!,"")</f>
        <v>#REF!</v>
      </c>
      <c r="AW49" s="72"/>
      <c r="BS49" s="188"/>
      <c r="BT49" s="80" t="s">
        <v>3553</v>
      </c>
      <c r="BU49" s="81"/>
      <c r="BV49" s="82"/>
      <c r="BW49" s="83" t="s">
        <v>3553</v>
      </c>
      <c r="BX49" s="81"/>
      <c r="BY49" s="82"/>
      <c r="BZ49" s="83" t="s">
        <v>3554</v>
      </c>
      <c r="CA49" s="81"/>
      <c r="CB49" s="82"/>
      <c r="CD49" s="188"/>
      <c r="CE49" s="80" t="s">
        <v>3553</v>
      </c>
      <c r="CF49" s="81"/>
      <c r="CG49" s="82"/>
      <c r="CH49" s="83" t="s">
        <v>3555</v>
      </c>
      <c r="CI49" s="81"/>
      <c r="CJ49" s="82"/>
      <c r="CK49" s="83" t="s">
        <v>3554</v>
      </c>
      <c r="CL49" s="81"/>
      <c r="CM49" s="82"/>
    </row>
    <row r="50" spans="21:91" x14ac:dyDescent="0.2">
      <c r="U50" s="59" t="str">
        <f>U10</f>
        <v>n</v>
      </c>
      <c r="V50" s="55" t="str">
        <f>IF(U50="y",$R10,"")</f>
        <v/>
      </c>
      <c r="W50" s="55">
        <f>IF(U50="n",$R10,"")</f>
        <v>1.0356E-5</v>
      </c>
      <c r="X50" s="59" t="str">
        <f>X10</f>
        <v>n</v>
      </c>
      <c r="Y50" s="55" t="str">
        <f>IF(X50="y",$R10,"")</f>
        <v/>
      </c>
      <c r="Z50" s="55">
        <f>IF(X50="n",$R10,"")</f>
        <v>1.0356E-5</v>
      </c>
      <c r="AA50" s="59" t="str">
        <f>AA10</f>
        <v>n</v>
      </c>
      <c r="AB50" s="55" t="str">
        <f>IF(AA50="y",$R10,"")</f>
        <v/>
      </c>
      <c r="AC50" s="55">
        <f>IF(AA50="n",$R10,"")</f>
        <v>1.0356E-5</v>
      </c>
      <c r="AD50" s="59" t="str">
        <f>AD10</f>
        <v>y</v>
      </c>
      <c r="AE50" s="55">
        <f>IF(AD50="y",$R10,"")</f>
        <v>1.0356E-5</v>
      </c>
      <c r="AF50" s="55" t="str">
        <f>IF(AD50="n",$R10,"")</f>
        <v/>
      </c>
      <c r="AG50" s="59" t="str">
        <f>AG10</f>
        <v>n</v>
      </c>
      <c r="AH50" s="55" t="str">
        <f>IF(AG50="y",$R10,"")</f>
        <v/>
      </c>
      <c r="AI50" s="55">
        <f>IF(AG50="n",$R10,"")</f>
        <v>1.0356E-5</v>
      </c>
      <c r="AJ50" s="59" t="str">
        <f>AJ10</f>
        <v>y</v>
      </c>
      <c r="AK50" s="55">
        <f>IF(AJ50="y",$R10,"")</f>
        <v>1.0356E-5</v>
      </c>
      <c r="AL50" s="55" t="str">
        <f>IF(AJ50="n",$R10,"")</f>
        <v/>
      </c>
      <c r="AM50" s="59" t="str">
        <f>AM10</f>
        <v>sub</v>
      </c>
      <c r="AN50" s="55">
        <f>IF(AM50="sub",$R10,"")</f>
        <v>1.0356E-5</v>
      </c>
      <c r="AO50" s="55" t="str">
        <f>IF(OR(AM50="dif",AM50="amb"),$R10,"")</f>
        <v/>
      </c>
      <c r="AP50" s="59" t="str">
        <f>AP10</f>
        <v>b</v>
      </c>
      <c r="AQ50" s="55" t="str">
        <f>IF(AP50="m",$Q10,"")</f>
        <v/>
      </c>
      <c r="AR50" s="55">
        <f>IF(OR(AP50="b",AP50="s"),$Q10,"")</f>
        <v>0.25973000000000002</v>
      </c>
      <c r="AW50" s="72"/>
    </row>
    <row r="51" spans="21:91" ht="17" thickBot="1" x14ac:dyDescent="0.25">
      <c r="U51" s="59" t="str">
        <f>U11</f>
        <v>y</v>
      </c>
      <c r="V51" s="55">
        <f>IF(U51="y",$R11,"")</f>
        <v>2.5195999999999999E-3</v>
      </c>
      <c r="W51" s="55" t="str">
        <f>IF(U51="n",$R11,"")</f>
        <v/>
      </c>
      <c r="X51" s="59" t="str">
        <f>X11</f>
        <v>y</v>
      </c>
      <c r="Y51" s="55">
        <f>IF(X51="y",$R11,"")</f>
        <v>2.5195999999999999E-3</v>
      </c>
      <c r="Z51" s="55" t="str">
        <f>IF(X51="n",$R11,"")</f>
        <v/>
      </c>
      <c r="AA51" s="59" t="str">
        <f>AA11</f>
        <v>n</v>
      </c>
      <c r="AB51" s="55" t="str">
        <f>IF(AA51="y",$R11,"")</f>
        <v/>
      </c>
      <c r="AC51" s="55">
        <f>IF(AA51="n",$R11,"")</f>
        <v>2.5195999999999999E-3</v>
      </c>
      <c r="AD51" s="59" t="str">
        <f>AD11</f>
        <v>y</v>
      </c>
      <c r="AE51" s="55">
        <f>IF(AD51="y",$R11,"")</f>
        <v>2.5195999999999999E-3</v>
      </c>
      <c r="AF51" s="55" t="str">
        <f>IF(AD51="n",$R11,"")</f>
        <v/>
      </c>
      <c r="AG51" s="59" t="str">
        <f>AG11</f>
        <v>n</v>
      </c>
      <c r="AH51" s="55" t="str">
        <f>IF(AG51="y",$R11,"")</f>
        <v/>
      </c>
      <c r="AI51" s="55">
        <f>IF(AG51="n",$R11,"")</f>
        <v>2.5195999999999999E-3</v>
      </c>
      <c r="AJ51" s="59" t="str">
        <f>AJ11</f>
        <v>y</v>
      </c>
      <c r="AK51" s="55">
        <f>IF(AJ51="y",$R11,"")</f>
        <v>2.5195999999999999E-3</v>
      </c>
      <c r="AL51" s="55" t="str">
        <f>IF(AJ51="n",$R11,"")</f>
        <v/>
      </c>
      <c r="AM51" s="59" t="str">
        <f>AM11</f>
        <v>amb</v>
      </c>
      <c r="AN51" s="55" t="str">
        <f>IF(AM51="sub",$R11,"")</f>
        <v/>
      </c>
      <c r="AO51" s="55">
        <f>IF(OR(AM51="dif",AM51="amb"),$R11,"")</f>
        <v>2.5195999999999999E-3</v>
      </c>
      <c r="AP51" s="59" t="str">
        <f>AP11</f>
        <v>b</v>
      </c>
      <c r="AQ51" s="55" t="str">
        <f>IF(AP51="m",$Q11,"")</f>
        <v/>
      </c>
      <c r="AR51" s="55">
        <f>IF(OR(AP51="b",AP51="s"),$Q11,"")</f>
        <v>1.0707E-2</v>
      </c>
      <c r="BT51" s="2" t="s">
        <v>3512</v>
      </c>
      <c r="BW51" s="2" t="s">
        <v>3513</v>
      </c>
      <c r="BZ51" s="2" t="s">
        <v>3445</v>
      </c>
    </row>
    <row r="52" spans="21:91" ht="16" customHeight="1" x14ac:dyDescent="0.2">
      <c r="U52" s="59" t="str">
        <f>U12</f>
        <v>y</v>
      </c>
      <c r="V52" s="55">
        <f>IF(U52="y",$R12,"")</f>
        <v>1.5878000000000001E-3</v>
      </c>
      <c r="W52" s="55" t="str">
        <f>IF(U52="n",$R12,"")</f>
        <v/>
      </c>
      <c r="X52" s="59" t="str">
        <f>X12</f>
        <v>y</v>
      </c>
      <c r="Y52" s="55">
        <f>IF(X52="y",$R12,"")</f>
        <v>1.5878000000000001E-3</v>
      </c>
      <c r="Z52" s="55" t="str">
        <f>IF(X52="n",$R12,"")</f>
        <v/>
      </c>
      <c r="AA52" s="59" t="str">
        <f>AA12</f>
        <v>y</v>
      </c>
      <c r="AB52" s="55">
        <f>IF(AA52="y",$R12,"")</f>
        <v>1.5878000000000001E-3</v>
      </c>
      <c r="AC52" s="55" t="str">
        <f>IF(AA52="n",$R12,"")</f>
        <v/>
      </c>
      <c r="AD52" s="59" t="str">
        <f>AD12</f>
        <v>y</v>
      </c>
      <c r="AE52" s="55">
        <f>IF(AD52="y",$R12,"")</f>
        <v>1.5878000000000001E-3</v>
      </c>
      <c r="AF52" s="55" t="str">
        <f>IF(AD52="n",$R12,"")</f>
        <v/>
      </c>
      <c r="AG52" s="59" t="str">
        <f>AG12</f>
        <v>n</v>
      </c>
      <c r="AH52" s="55" t="str">
        <f>IF(AG52="y",$R12,"")</f>
        <v/>
      </c>
      <c r="AI52" s="55">
        <f>IF(AG52="n",$R12,"")</f>
        <v>1.5878000000000001E-3</v>
      </c>
      <c r="AJ52" s="59" t="str">
        <f>AJ12</f>
        <v>y</v>
      </c>
      <c r="AK52" s="55">
        <f>IF(AJ52="y",$R12,"")</f>
        <v>1.5878000000000001E-3</v>
      </c>
      <c r="AL52" s="55" t="str">
        <f>IF(AJ52="n",$R12,"")</f>
        <v/>
      </c>
      <c r="AM52" s="59" t="str">
        <f>AM12</f>
        <v>dif</v>
      </c>
      <c r="AN52" s="55" t="str">
        <f>IF(AM52="sub",$R12,"")</f>
        <v/>
      </c>
      <c r="AO52" s="55">
        <f>IF(OR(AM52="dif",AM52="amb"),$R12,"")</f>
        <v>1.5878000000000001E-3</v>
      </c>
      <c r="AP52" s="59" t="str">
        <f>AP12</f>
        <v>m</v>
      </c>
      <c r="AQ52" s="55">
        <f>IF(AP52="m",$Q12,"")</f>
        <v>0.26440000000000002</v>
      </c>
      <c r="AR52" s="55" t="str">
        <f>IF(OR(AP52="b",AP52="s"),$Q12,"")</f>
        <v/>
      </c>
      <c r="BS52" s="183" t="s">
        <v>3529</v>
      </c>
      <c r="BT52" s="61"/>
      <c r="BU52" s="62" t="s">
        <v>3521</v>
      </c>
      <c r="BV52" s="63" t="s">
        <v>3522</v>
      </c>
      <c r="BW52" s="64"/>
      <c r="BX52" s="62" t="s">
        <v>3523</v>
      </c>
      <c r="BY52" s="63" t="s">
        <v>3524</v>
      </c>
      <c r="BZ52" s="64"/>
      <c r="CA52" s="62" t="s">
        <v>3519</v>
      </c>
      <c r="CB52" s="63" t="s">
        <v>3520</v>
      </c>
    </row>
    <row r="53" spans="21:91" x14ac:dyDescent="0.2">
      <c r="U53" s="59" t="e">
        <f>#REF!</f>
        <v>#REF!</v>
      </c>
      <c r="V53" s="55" t="e">
        <f>IF(U53="y",#REF!,"")</f>
        <v>#REF!</v>
      </c>
      <c r="W53" s="55" t="e">
        <f>IF(U53="n",#REF!,"")</f>
        <v>#REF!</v>
      </c>
      <c r="X53" s="59" t="e">
        <f>#REF!</f>
        <v>#REF!</v>
      </c>
      <c r="Y53" s="55" t="e">
        <f>IF(X53="y",#REF!,"")</f>
        <v>#REF!</v>
      </c>
      <c r="Z53" s="55" t="e">
        <f>IF(X53="n",#REF!,"")</f>
        <v>#REF!</v>
      </c>
      <c r="AA53" s="59" t="e">
        <f>#REF!</f>
        <v>#REF!</v>
      </c>
      <c r="AB53" s="55" t="e">
        <f>IF(AA53="y",#REF!,"")</f>
        <v>#REF!</v>
      </c>
      <c r="AC53" s="55" t="e">
        <f>IF(AA53="n",#REF!,"")</f>
        <v>#REF!</v>
      </c>
      <c r="AD53" s="59" t="e">
        <f>#REF!</f>
        <v>#REF!</v>
      </c>
      <c r="AE53" s="55" t="e">
        <f>IF(AD53="y",#REF!,"")</f>
        <v>#REF!</v>
      </c>
      <c r="AF53" s="55" t="e">
        <f>IF(AD53="n",#REF!,"")</f>
        <v>#REF!</v>
      </c>
      <c r="AG53" s="59" t="e">
        <f>#REF!</f>
        <v>#REF!</v>
      </c>
      <c r="AH53" s="55" t="e">
        <f>IF(AG53="y",#REF!,"")</f>
        <v>#REF!</v>
      </c>
      <c r="AI53" s="55" t="e">
        <f>IF(AG53="n",#REF!,"")</f>
        <v>#REF!</v>
      </c>
      <c r="AJ53" s="59" t="e">
        <f>#REF!</f>
        <v>#REF!</v>
      </c>
      <c r="AK53" s="55" t="e">
        <f>IF(AJ53="y",#REF!,"")</f>
        <v>#REF!</v>
      </c>
      <c r="AL53" s="55" t="e">
        <f>IF(AJ53="n",#REF!,"")</f>
        <v>#REF!</v>
      </c>
      <c r="AM53" s="59" t="e">
        <f>#REF!</f>
        <v>#REF!</v>
      </c>
      <c r="AN53" s="55" t="e">
        <f>IF(AM53="sub",#REF!,"")</f>
        <v>#REF!</v>
      </c>
      <c r="AO53" s="55" t="e">
        <f>IF(OR(AM53="dif",AM53="amb"),#REF!,"")</f>
        <v>#REF!</v>
      </c>
      <c r="AP53" s="59" t="e">
        <f>#REF!</f>
        <v>#REF!</v>
      </c>
      <c r="AQ53" s="55" t="e">
        <f>IF(AP53="m",#REF!,"")</f>
        <v>#REF!</v>
      </c>
      <c r="AR53" s="55" t="e">
        <f>IF(OR(AP53="b",AP53="s"),#REF!,"")</f>
        <v>#REF!</v>
      </c>
      <c r="BS53" s="184"/>
      <c r="BT53" t="s">
        <v>3530</v>
      </c>
      <c r="BU53">
        <v>5</v>
      </c>
      <c r="BV53" s="66">
        <v>14</v>
      </c>
      <c r="BW53" s="67" t="s">
        <v>3530</v>
      </c>
      <c r="BX53">
        <v>3</v>
      </c>
      <c r="BY53" s="66">
        <v>16</v>
      </c>
      <c r="BZ53" s="67" t="s">
        <v>3530</v>
      </c>
      <c r="CA53">
        <v>11</v>
      </c>
      <c r="CB53" s="66">
        <v>8</v>
      </c>
    </row>
    <row r="54" spans="21:91" x14ac:dyDescent="0.2">
      <c r="U54" s="59" t="str">
        <f t="shared" ref="U54:U63" si="22">U13</f>
        <v>n</v>
      </c>
      <c r="V54" s="55" t="str">
        <f t="shared" ref="V54:V63" si="23">IF(U54="y",$R13,"")</f>
        <v/>
      </c>
      <c r="W54" s="55">
        <f t="shared" ref="W54:W63" si="24">IF(U54="n",$R13,"")</f>
        <v>2.317E-2</v>
      </c>
      <c r="X54" s="59" t="str">
        <f t="shared" ref="X54:X63" si="25">X13</f>
        <v>n</v>
      </c>
      <c r="Y54" s="55" t="str">
        <f t="shared" ref="Y54:Y63" si="26">IF(X54="y",$R13,"")</f>
        <v/>
      </c>
      <c r="Z54" s="55">
        <f t="shared" ref="Z54:Z63" si="27">IF(X54="n",$R13,"")</f>
        <v>2.317E-2</v>
      </c>
      <c r="AA54" s="59" t="str">
        <f t="shared" ref="AA54:AA63" si="28">AA13</f>
        <v>y</v>
      </c>
      <c r="AB54" s="55">
        <f t="shared" ref="AB54:AB63" si="29">IF(AA54="y",$R13,"")</f>
        <v>2.317E-2</v>
      </c>
      <c r="AC54" s="55" t="str">
        <f t="shared" ref="AC54:AC63" si="30">IF(AA54="n",$R13,"")</f>
        <v/>
      </c>
      <c r="AD54" s="59" t="str">
        <f t="shared" ref="AD54:AD63" si="31">AD13</f>
        <v>n</v>
      </c>
      <c r="AE54" s="55" t="str">
        <f t="shared" ref="AE54:AE63" si="32">IF(AD54="y",$R13,"")</f>
        <v/>
      </c>
      <c r="AF54" s="55">
        <f t="shared" ref="AF54:AF63" si="33">IF(AD54="n",$R13,"")</f>
        <v>2.317E-2</v>
      </c>
      <c r="AG54" s="59" t="str">
        <f t="shared" ref="AG54:AG63" si="34">AG13</f>
        <v>n</v>
      </c>
      <c r="AH54" s="55" t="str">
        <f t="shared" ref="AH54:AH63" si="35">IF(AG54="y",$R13,"")</f>
        <v/>
      </c>
      <c r="AI54" s="55">
        <f t="shared" ref="AI54:AI63" si="36">IF(AG54="n",$R13,"")</f>
        <v>2.317E-2</v>
      </c>
      <c r="AJ54" s="59" t="str">
        <f t="shared" ref="AJ54:AJ63" si="37">AJ13</f>
        <v>n</v>
      </c>
      <c r="AK54" s="55" t="str">
        <f t="shared" ref="AK54:AK63" si="38">IF(AJ54="y",$R13,"")</f>
        <v/>
      </c>
      <c r="AL54" s="55">
        <f t="shared" ref="AL54:AL63" si="39">IF(AJ54="n",$R13,"")</f>
        <v>2.317E-2</v>
      </c>
      <c r="AM54" s="59" t="str">
        <f t="shared" ref="AM54:AM63" si="40">AM13</f>
        <v>dif</v>
      </c>
      <c r="AN54" s="55" t="str">
        <f t="shared" ref="AN54:AN63" si="41">IF(AM54="sub",$R13,"")</f>
        <v/>
      </c>
      <c r="AO54" s="55">
        <f t="shared" ref="AO54:AO63" si="42">IF(OR(AM54="dif",AM54="amb"),$R13,"")</f>
        <v>2.317E-2</v>
      </c>
      <c r="AP54" s="59" t="str">
        <f t="shared" ref="AP54:AP63" si="43">AP13</f>
        <v>s</v>
      </c>
      <c r="AQ54" s="55" t="str">
        <f t="shared" ref="AQ54:AQ63" si="44">IF(AP54="m",$Q13,"")</f>
        <v/>
      </c>
      <c r="AR54" s="55">
        <f t="shared" ref="AR54:AR63" si="45">IF(OR(AP54="b",AP54="s"),$Q13,"")</f>
        <v>0.30679000000000001</v>
      </c>
      <c r="BS54" s="184"/>
      <c r="BT54" t="s">
        <v>3531</v>
      </c>
      <c r="BU54" s="55">
        <v>0.15136867999999998</v>
      </c>
      <c r="BV54" s="68">
        <v>0.45412715000000003</v>
      </c>
      <c r="BW54" s="67" t="s">
        <v>3531</v>
      </c>
      <c r="BX54" s="55">
        <v>0.11753066666666667</v>
      </c>
      <c r="BY54" s="68">
        <v>0.42262696875</v>
      </c>
      <c r="BZ54" s="67" t="s">
        <v>3531</v>
      </c>
      <c r="CA54" s="55">
        <v>0.2106878181818182</v>
      </c>
      <c r="CB54" s="68">
        <v>0.59963218750000002</v>
      </c>
    </row>
    <row r="55" spans="21:91" x14ac:dyDescent="0.2">
      <c r="U55" s="59" t="str">
        <f t="shared" si="22"/>
        <v>y</v>
      </c>
      <c r="V55" s="55">
        <f t="shared" si="23"/>
        <v>2.66E-3</v>
      </c>
      <c r="W55" s="55" t="str">
        <f t="shared" si="24"/>
        <v/>
      </c>
      <c r="X55" s="59" t="str">
        <f t="shared" si="25"/>
        <v>n</v>
      </c>
      <c r="Y55" s="55" t="str">
        <f t="shared" si="26"/>
        <v/>
      </c>
      <c r="Z55" s="55">
        <f t="shared" si="27"/>
        <v>2.66E-3</v>
      </c>
      <c r="AA55" s="59" t="str">
        <f t="shared" si="28"/>
        <v>n</v>
      </c>
      <c r="AB55" s="55" t="str">
        <f t="shared" si="29"/>
        <v/>
      </c>
      <c r="AC55" s="55">
        <f t="shared" si="30"/>
        <v>2.66E-3</v>
      </c>
      <c r="AD55" s="59" t="str">
        <f t="shared" si="31"/>
        <v>n</v>
      </c>
      <c r="AE55" s="55" t="str">
        <f t="shared" si="32"/>
        <v/>
      </c>
      <c r="AF55" s="55">
        <f t="shared" si="33"/>
        <v>2.66E-3</v>
      </c>
      <c r="AG55" s="59" t="str">
        <f t="shared" si="34"/>
        <v>n</v>
      </c>
      <c r="AH55" s="55" t="str">
        <f t="shared" si="35"/>
        <v/>
      </c>
      <c r="AI55" s="55">
        <f t="shared" si="36"/>
        <v>2.66E-3</v>
      </c>
      <c r="AJ55" s="59" t="str">
        <f t="shared" si="37"/>
        <v>y</v>
      </c>
      <c r="AK55" s="55">
        <f t="shared" si="38"/>
        <v>2.66E-3</v>
      </c>
      <c r="AL55" s="55" t="str">
        <f t="shared" si="39"/>
        <v/>
      </c>
      <c r="AM55" s="59" t="str">
        <f t="shared" si="40"/>
        <v>sub</v>
      </c>
      <c r="AN55" s="55">
        <f t="shared" si="41"/>
        <v>2.66E-3</v>
      </c>
      <c r="AO55" s="55" t="str">
        <f t="shared" si="42"/>
        <v/>
      </c>
      <c r="AP55" s="59" t="str">
        <f t="shared" si="43"/>
        <v>b</v>
      </c>
      <c r="AQ55" s="55" t="str">
        <f t="shared" si="44"/>
        <v/>
      </c>
      <c r="AR55" s="55">
        <f t="shared" si="45"/>
        <v>0.20988999999999999</v>
      </c>
      <c r="BS55" s="184"/>
      <c r="BT55" t="s">
        <v>3532</v>
      </c>
      <c r="BU55" s="55">
        <v>8.0304598035426722E-2</v>
      </c>
      <c r="BV55" s="68">
        <v>0.7575856050414993</v>
      </c>
      <c r="BW55" s="67" t="s">
        <v>3532</v>
      </c>
      <c r="BX55" s="55">
        <v>6.1943822247488567E-2</v>
      </c>
      <c r="BY55" s="68">
        <v>0.75296245649006088</v>
      </c>
      <c r="BZ55" s="67" t="s">
        <v>3532</v>
      </c>
      <c r="CA55" s="55">
        <v>0.18997353508131729</v>
      </c>
      <c r="CB55" s="68">
        <v>0.75446561541396284</v>
      </c>
    </row>
    <row r="56" spans="21:91" x14ac:dyDescent="0.2">
      <c r="U56" s="59" t="str">
        <f t="shared" si="22"/>
        <v>y</v>
      </c>
      <c r="V56" s="55">
        <f t="shared" si="23"/>
        <v>9.2403999999999993E-3</v>
      </c>
      <c r="W56" s="55" t="str">
        <f t="shared" si="24"/>
        <v/>
      </c>
      <c r="X56" s="59" t="str">
        <f t="shared" si="25"/>
        <v>n</v>
      </c>
      <c r="Y56" s="55" t="str">
        <f t="shared" si="26"/>
        <v/>
      </c>
      <c r="Z56" s="55">
        <f t="shared" si="27"/>
        <v>9.2403999999999993E-3</v>
      </c>
      <c r="AA56" s="59" t="str">
        <f t="shared" si="28"/>
        <v>y</v>
      </c>
      <c r="AB56" s="55">
        <f t="shared" si="29"/>
        <v>9.2403999999999993E-3</v>
      </c>
      <c r="AC56" s="55" t="str">
        <f t="shared" si="30"/>
        <v/>
      </c>
      <c r="AD56" s="59" t="str">
        <f t="shared" si="31"/>
        <v>y</v>
      </c>
      <c r="AE56" s="55">
        <f t="shared" si="32"/>
        <v>9.2403999999999993E-3</v>
      </c>
      <c r="AF56" s="55" t="str">
        <f t="shared" si="33"/>
        <v/>
      </c>
      <c r="AG56" s="59" t="str">
        <f t="shared" si="34"/>
        <v>n</v>
      </c>
      <c r="AH56" s="55" t="str">
        <f t="shared" si="35"/>
        <v/>
      </c>
      <c r="AI56" s="55">
        <f t="shared" si="36"/>
        <v>9.2403999999999993E-3</v>
      </c>
      <c r="AJ56" s="59" t="str">
        <f t="shared" si="37"/>
        <v>y</v>
      </c>
      <c r="AK56" s="55">
        <f t="shared" si="38"/>
        <v>9.2403999999999993E-3</v>
      </c>
      <c r="AL56" s="55" t="str">
        <f t="shared" si="39"/>
        <v/>
      </c>
      <c r="AM56" s="59" t="str">
        <f t="shared" si="40"/>
        <v>amb</v>
      </c>
      <c r="AN56" s="55" t="str">
        <f t="shared" si="41"/>
        <v/>
      </c>
      <c r="AO56" s="55">
        <f t="shared" si="42"/>
        <v>9.2403999999999993E-3</v>
      </c>
      <c r="AP56" s="59" t="str">
        <f t="shared" si="43"/>
        <v>b</v>
      </c>
      <c r="AQ56" s="55" t="str">
        <f t="shared" si="44"/>
        <v/>
      </c>
      <c r="AR56" s="55">
        <f t="shared" si="45"/>
        <v>3.8283999999999999E-2</v>
      </c>
      <c r="BS56" s="184"/>
      <c r="BT56" t="s">
        <v>3533</v>
      </c>
      <c r="BU56" s="55">
        <v>0.15534999999999999</v>
      </c>
      <c r="BV56" s="68">
        <v>0.16076000000000001</v>
      </c>
      <c r="BW56" s="67" t="s">
        <v>3533</v>
      </c>
      <c r="BX56" s="55">
        <v>4.5900999999999997E-2</v>
      </c>
      <c r="BY56" s="68">
        <v>0.16947000000000001</v>
      </c>
      <c r="BZ56" s="67" t="s">
        <v>3533</v>
      </c>
      <c r="CA56" s="55">
        <v>0.13227</v>
      </c>
      <c r="CB56" s="68">
        <v>0.18262</v>
      </c>
    </row>
    <row r="57" spans="21:91" x14ac:dyDescent="0.2">
      <c r="U57" s="59" t="str">
        <f t="shared" si="22"/>
        <v>y</v>
      </c>
      <c r="V57" s="55">
        <f t="shared" si="23"/>
        <v>2.3733000000000001E-3</v>
      </c>
      <c r="W57" s="55" t="str">
        <f t="shared" si="24"/>
        <v/>
      </c>
      <c r="X57" s="59" t="str">
        <f t="shared" si="25"/>
        <v>y</v>
      </c>
      <c r="Y57" s="55">
        <f t="shared" si="26"/>
        <v>2.3733000000000001E-3</v>
      </c>
      <c r="Z57" s="55" t="str">
        <f t="shared" si="27"/>
        <v/>
      </c>
      <c r="AA57" s="59" t="str">
        <f t="shared" si="28"/>
        <v>y</v>
      </c>
      <c r="AB57" s="55">
        <f t="shared" si="29"/>
        <v>2.3733000000000001E-3</v>
      </c>
      <c r="AC57" s="55" t="str">
        <f t="shared" si="30"/>
        <v/>
      </c>
      <c r="AD57" s="59" t="str">
        <f t="shared" si="31"/>
        <v>n</v>
      </c>
      <c r="AE57" s="55" t="str">
        <f t="shared" si="32"/>
        <v/>
      </c>
      <c r="AF57" s="55">
        <f t="shared" si="33"/>
        <v>2.3733000000000001E-3</v>
      </c>
      <c r="AG57" s="59" t="str">
        <f t="shared" si="34"/>
        <v>y</v>
      </c>
      <c r="AH57" s="55">
        <f t="shared" si="35"/>
        <v>2.3733000000000001E-3</v>
      </c>
      <c r="AI57" s="55" t="str">
        <f t="shared" si="36"/>
        <v/>
      </c>
      <c r="AJ57" s="59" t="str">
        <f t="shared" si="37"/>
        <v>n</v>
      </c>
      <c r="AK57" s="55" t="str">
        <f t="shared" si="38"/>
        <v/>
      </c>
      <c r="AL57" s="55">
        <f t="shared" si="39"/>
        <v>2.3733000000000001E-3</v>
      </c>
      <c r="AM57" s="59" t="str">
        <f t="shared" si="40"/>
        <v>sub</v>
      </c>
      <c r="AN57" s="55">
        <f t="shared" si="41"/>
        <v>2.3733000000000001E-3</v>
      </c>
      <c r="AO57" s="55" t="str">
        <f t="shared" si="42"/>
        <v/>
      </c>
      <c r="AP57" s="59" t="str">
        <f t="shared" si="43"/>
        <v>b</v>
      </c>
      <c r="AQ57" s="55" t="str">
        <f t="shared" si="44"/>
        <v/>
      </c>
      <c r="AR57" s="55">
        <f t="shared" si="45"/>
        <v>1.3897E-2</v>
      </c>
      <c r="BS57" s="184"/>
      <c r="BT57" s="41" t="s">
        <v>3534</v>
      </c>
      <c r="BU57" s="70">
        <v>0.2574617574888361</v>
      </c>
      <c r="BV57" s="71" t="s">
        <v>3535</v>
      </c>
      <c r="BW57" s="69" t="s">
        <v>3534</v>
      </c>
      <c r="BX57" s="70">
        <v>0.21627466871686279</v>
      </c>
      <c r="BY57" s="71" t="s">
        <v>3535</v>
      </c>
      <c r="BZ57" s="69" t="s">
        <v>3534</v>
      </c>
      <c r="CA57" s="70">
        <v>0.406294951503407</v>
      </c>
      <c r="CB57" s="71" t="s">
        <v>3535</v>
      </c>
    </row>
    <row r="58" spans="21:91" x14ac:dyDescent="0.2">
      <c r="U58" s="59" t="str">
        <f t="shared" si="22"/>
        <v>y</v>
      </c>
      <c r="V58" s="55">
        <f t="shared" si="23"/>
        <v>4.4880999999999997E-2</v>
      </c>
      <c r="W58" s="55" t="str">
        <f t="shared" si="24"/>
        <v/>
      </c>
      <c r="X58" s="59" t="str">
        <f t="shared" si="25"/>
        <v>y</v>
      </c>
      <c r="Y58" s="55">
        <f t="shared" si="26"/>
        <v>4.4880999999999997E-2</v>
      </c>
      <c r="Z58" s="55" t="str">
        <f t="shared" si="27"/>
        <v/>
      </c>
      <c r="AA58" s="59" t="str">
        <f t="shared" si="28"/>
        <v>y</v>
      </c>
      <c r="AB58" s="55">
        <f t="shared" si="29"/>
        <v>4.4880999999999997E-2</v>
      </c>
      <c r="AC58" s="55" t="str">
        <f t="shared" si="30"/>
        <v/>
      </c>
      <c r="AD58" s="59" t="str">
        <f t="shared" si="31"/>
        <v>n</v>
      </c>
      <c r="AE58" s="55" t="str">
        <f t="shared" si="32"/>
        <v/>
      </c>
      <c r="AF58" s="55">
        <f t="shared" si="33"/>
        <v>4.4880999999999997E-2</v>
      </c>
      <c r="AG58" s="59" t="str">
        <f t="shared" si="34"/>
        <v>n</v>
      </c>
      <c r="AH58" s="55" t="str">
        <f t="shared" si="35"/>
        <v/>
      </c>
      <c r="AI58" s="55">
        <f t="shared" si="36"/>
        <v>4.4880999999999997E-2</v>
      </c>
      <c r="AJ58" s="59" t="str">
        <f t="shared" si="37"/>
        <v>n</v>
      </c>
      <c r="AK58" s="55" t="str">
        <f t="shared" si="38"/>
        <v/>
      </c>
      <c r="AL58" s="55">
        <f t="shared" si="39"/>
        <v>4.4880999999999997E-2</v>
      </c>
      <c r="AM58" s="59" t="str">
        <f t="shared" si="40"/>
        <v>sub</v>
      </c>
      <c r="AN58" s="55">
        <f t="shared" si="41"/>
        <v>4.4880999999999997E-2</v>
      </c>
      <c r="AO58" s="55" t="str">
        <f t="shared" si="42"/>
        <v/>
      </c>
      <c r="AP58" s="59" t="str">
        <f t="shared" si="43"/>
        <v>b</v>
      </c>
      <c r="AQ58" s="55" t="str">
        <f t="shared" si="44"/>
        <v/>
      </c>
      <c r="AR58" s="55">
        <f t="shared" si="45"/>
        <v>0.19153999999999999</v>
      </c>
      <c r="BS58" s="184"/>
      <c r="BT58" t="s">
        <v>3536</v>
      </c>
      <c r="BV58" s="66"/>
      <c r="BW58" s="67" t="s">
        <v>3536</v>
      </c>
      <c r="BY58" s="66"/>
      <c r="BZ58" s="67" t="s">
        <v>3536</v>
      </c>
      <c r="CB58" s="66"/>
    </row>
    <row r="59" spans="21:91" x14ac:dyDescent="0.2">
      <c r="U59" s="59" t="str">
        <f t="shared" si="22"/>
        <v>y</v>
      </c>
      <c r="V59" s="55">
        <f t="shared" si="23"/>
        <v>6.2769999999999996E-3</v>
      </c>
      <c r="W59" s="55" t="str">
        <f t="shared" si="24"/>
        <v/>
      </c>
      <c r="X59" s="59" t="str">
        <f t="shared" si="25"/>
        <v>n</v>
      </c>
      <c r="Y59" s="55" t="str">
        <f t="shared" si="26"/>
        <v/>
      </c>
      <c r="Z59" s="55">
        <f t="shared" si="27"/>
        <v>6.2769999999999996E-3</v>
      </c>
      <c r="AA59" s="59" t="str">
        <f t="shared" si="28"/>
        <v>y</v>
      </c>
      <c r="AB59" s="55">
        <f t="shared" si="29"/>
        <v>6.2769999999999996E-3</v>
      </c>
      <c r="AC59" s="55" t="str">
        <f t="shared" si="30"/>
        <v/>
      </c>
      <c r="AD59" s="59" t="str">
        <f t="shared" si="31"/>
        <v>n</v>
      </c>
      <c r="AE59" s="55" t="str">
        <f t="shared" si="32"/>
        <v/>
      </c>
      <c r="AF59" s="55">
        <f t="shared" si="33"/>
        <v>6.2769999999999996E-3</v>
      </c>
      <c r="AG59" s="59" t="str">
        <f t="shared" si="34"/>
        <v>n</v>
      </c>
      <c r="AH59" s="55" t="str">
        <f t="shared" si="35"/>
        <v/>
      </c>
      <c r="AI59" s="55">
        <f t="shared" si="36"/>
        <v>6.2769999999999996E-3</v>
      </c>
      <c r="AJ59" s="59" t="str">
        <f t="shared" si="37"/>
        <v>n</v>
      </c>
      <c r="AK59" s="55" t="str">
        <f t="shared" si="38"/>
        <v/>
      </c>
      <c r="AL59" s="55">
        <f t="shared" si="39"/>
        <v>6.2769999999999996E-3</v>
      </c>
      <c r="AM59" s="59" t="str">
        <f t="shared" si="40"/>
        <v>sub</v>
      </c>
      <c r="AN59" s="55">
        <f t="shared" si="41"/>
        <v>6.2769999999999996E-3</v>
      </c>
      <c r="AO59" s="55" t="str">
        <f t="shared" si="42"/>
        <v/>
      </c>
      <c r="AP59" s="59" t="str">
        <f t="shared" si="43"/>
        <v>m</v>
      </c>
      <c r="AQ59" s="55">
        <f t="shared" si="44"/>
        <v>0.13227</v>
      </c>
      <c r="AR59" s="55" t="str">
        <f t="shared" si="45"/>
        <v/>
      </c>
      <c r="BS59" s="184"/>
      <c r="BT59" t="s">
        <v>3544</v>
      </c>
      <c r="BV59" s="66"/>
      <c r="BW59" s="67" t="s">
        <v>3545</v>
      </c>
      <c r="BY59" s="66"/>
      <c r="BZ59" s="67" t="s">
        <v>3543</v>
      </c>
      <c r="CB59" s="66"/>
    </row>
    <row r="60" spans="21:91" x14ac:dyDescent="0.2">
      <c r="U60" s="59" t="str">
        <f t="shared" si="22"/>
        <v>y</v>
      </c>
      <c r="V60" s="55">
        <f t="shared" si="23"/>
        <v>1.4876E-2</v>
      </c>
      <c r="W60" s="55" t="str">
        <f t="shared" si="24"/>
        <v/>
      </c>
      <c r="X60" s="59" t="str">
        <f t="shared" si="25"/>
        <v>n</v>
      </c>
      <c r="Y60" s="55" t="str">
        <f t="shared" si="26"/>
        <v/>
      </c>
      <c r="Z60" s="55">
        <f t="shared" si="27"/>
        <v>1.4876E-2</v>
      </c>
      <c r="AA60" s="59" t="str">
        <f t="shared" si="28"/>
        <v>y</v>
      </c>
      <c r="AB60" s="55">
        <f t="shared" si="29"/>
        <v>1.4876E-2</v>
      </c>
      <c r="AC60" s="55" t="str">
        <f t="shared" si="30"/>
        <v/>
      </c>
      <c r="AD60" s="59" t="str">
        <f t="shared" si="31"/>
        <v>n</v>
      </c>
      <c r="AE60" s="55" t="str">
        <f t="shared" si="32"/>
        <v/>
      </c>
      <c r="AF60" s="55">
        <f t="shared" si="33"/>
        <v>1.4876E-2</v>
      </c>
      <c r="AG60" s="59" t="str">
        <f t="shared" si="34"/>
        <v>y</v>
      </c>
      <c r="AH60" s="55">
        <f t="shared" si="35"/>
        <v>1.4876E-2</v>
      </c>
      <c r="AI60" s="55" t="str">
        <f t="shared" si="36"/>
        <v/>
      </c>
      <c r="AJ60" s="59" t="str">
        <f t="shared" si="37"/>
        <v>n</v>
      </c>
      <c r="AK60" s="55" t="str">
        <f t="shared" si="38"/>
        <v/>
      </c>
      <c r="AL60" s="55">
        <f t="shared" si="39"/>
        <v>1.4876E-2</v>
      </c>
      <c r="AM60" s="59" t="str">
        <f t="shared" si="40"/>
        <v>sub</v>
      </c>
      <c r="AN60" s="55">
        <f t="shared" si="41"/>
        <v>1.4876E-2</v>
      </c>
      <c r="AO60" s="55" t="str">
        <f t="shared" si="42"/>
        <v/>
      </c>
      <c r="AP60" s="59" t="str">
        <f t="shared" si="43"/>
        <v>s</v>
      </c>
      <c r="AQ60" s="55" t="str">
        <f t="shared" si="44"/>
        <v/>
      </c>
      <c r="AR60" s="55">
        <f t="shared" si="45"/>
        <v>0.29596</v>
      </c>
      <c r="BS60" s="184"/>
      <c r="BT60" s="72" t="s">
        <v>3547</v>
      </c>
      <c r="BV60" s="66"/>
      <c r="BW60" s="73" t="s">
        <v>3547</v>
      </c>
      <c r="BY60" s="66"/>
      <c r="BZ60" s="73" t="s">
        <v>3547</v>
      </c>
      <c r="CB60" s="66"/>
    </row>
    <row r="61" spans="21:91" ht="17" thickBot="1" x14ac:dyDescent="0.25">
      <c r="U61" s="59" t="str">
        <f t="shared" si="22"/>
        <v>n</v>
      </c>
      <c r="V61" s="55" t="str">
        <f t="shared" si="23"/>
        <v/>
      </c>
      <c r="W61" s="55">
        <f t="shared" si="24"/>
        <v>1.4686000000000001E-4</v>
      </c>
      <c r="X61" s="59" t="str">
        <f t="shared" si="25"/>
        <v>y</v>
      </c>
      <c r="Y61" s="55">
        <f t="shared" si="26"/>
        <v>1.4686000000000001E-4</v>
      </c>
      <c r="Z61" s="55" t="str">
        <f t="shared" si="27"/>
        <v/>
      </c>
      <c r="AA61" s="59" t="str">
        <f t="shared" si="28"/>
        <v>n</v>
      </c>
      <c r="AB61" s="55" t="str">
        <f t="shared" si="29"/>
        <v/>
      </c>
      <c r="AC61" s="55">
        <f t="shared" si="30"/>
        <v>1.4686000000000001E-4</v>
      </c>
      <c r="AD61" s="59" t="str">
        <f t="shared" si="31"/>
        <v>y</v>
      </c>
      <c r="AE61" s="55">
        <f t="shared" si="32"/>
        <v>1.4686000000000001E-4</v>
      </c>
      <c r="AF61" s="55" t="str">
        <f t="shared" si="33"/>
        <v/>
      </c>
      <c r="AG61" s="59" t="str">
        <f t="shared" si="34"/>
        <v>n</v>
      </c>
      <c r="AH61" s="55" t="str">
        <f t="shared" si="35"/>
        <v/>
      </c>
      <c r="AI61" s="55">
        <f t="shared" si="36"/>
        <v>1.4686000000000001E-4</v>
      </c>
      <c r="AJ61" s="59" t="str">
        <f t="shared" si="37"/>
        <v>y</v>
      </c>
      <c r="AK61" s="55">
        <f t="shared" si="38"/>
        <v>1.4686000000000001E-4</v>
      </c>
      <c r="AL61" s="55" t="str">
        <f t="shared" si="39"/>
        <v/>
      </c>
      <c r="AM61" s="59" t="str">
        <f t="shared" si="40"/>
        <v>dif</v>
      </c>
      <c r="AN61" s="55" t="str">
        <f t="shared" si="41"/>
        <v/>
      </c>
      <c r="AO61" s="55">
        <f t="shared" si="42"/>
        <v>1.4686000000000001E-4</v>
      </c>
      <c r="AP61" s="59" t="str">
        <f t="shared" si="43"/>
        <v>s</v>
      </c>
      <c r="AQ61" s="55" t="str">
        <f t="shared" si="44"/>
        <v/>
      </c>
      <c r="AR61" s="55">
        <f t="shared" si="45"/>
        <v>0.43876999999999999</v>
      </c>
      <c r="BS61" s="185"/>
      <c r="BT61" s="72" t="s">
        <v>3552</v>
      </c>
      <c r="BV61" s="66"/>
      <c r="BW61" s="73" t="s">
        <v>3552</v>
      </c>
      <c r="BY61" s="66"/>
      <c r="BZ61" s="73" t="s">
        <v>3552</v>
      </c>
      <c r="CB61" s="66"/>
    </row>
    <row r="62" spans="21:91" ht="16" customHeight="1" x14ac:dyDescent="0.2">
      <c r="U62" s="59" t="str">
        <f t="shared" si="22"/>
        <v>n</v>
      </c>
      <c r="V62" s="55" t="str">
        <f t="shared" si="23"/>
        <v/>
      </c>
      <c r="W62" s="55">
        <f t="shared" si="24"/>
        <v>5.2482000000000001E-2</v>
      </c>
      <c r="X62" s="59" t="str">
        <f t="shared" si="25"/>
        <v>y</v>
      </c>
      <c r="Y62" s="55">
        <f t="shared" si="26"/>
        <v>5.2482000000000001E-2</v>
      </c>
      <c r="Z62" s="55" t="str">
        <f t="shared" si="27"/>
        <v/>
      </c>
      <c r="AA62" s="59" t="str">
        <f t="shared" si="28"/>
        <v>n</v>
      </c>
      <c r="AB62" s="55" t="str">
        <f t="shared" si="29"/>
        <v/>
      </c>
      <c r="AC62" s="55">
        <f t="shared" si="30"/>
        <v>5.2482000000000001E-2</v>
      </c>
      <c r="AD62" s="59" t="str">
        <f t="shared" si="31"/>
        <v>n</v>
      </c>
      <c r="AE62" s="55" t="str">
        <f t="shared" si="32"/>
        <v/>
      </c>
      <c r="AF62" s="55">
        <f t="shared" si="33"/>
        <v>5.2482000000000001E-2</v>
      </c>
      <c r="AG62" s="59" t="str">
        <f t="shared" si="34"/>
        <v>n</v>
      </c>
      <c r="AH62" s="55" t="str">
        <f t="shared" si="35"/>
        <v/>
      </c>
      <c r="AI62" s="55">
        <f t="shared" si="36"/>
        <v>5.2482000000000001E-2</v>
      </c>
      <c r="AJ62" s="59" t="str">
        <f t="shared" si="37"/>
        <v>n</v>
      </c>
      <c r="AK62" s="55" t="str">
        <f t="shared" si="38"/>
        <v/>
      </c>
      <c r="AL62" s="55">
        <f t="shared" si="39"/>
        <v>5.2482000000000001E-2</v>
      </c>
      <c r="AM62" s="59" t="str">
        <f t="shared" si="40"/>
        <v>dif</v>
      </c>
      <c r="AN62" s="55" t="str">
        <f t="shared" si="41"/>
        <v/>
      </c>
      <c r="AO62" s="55">
        <f t="shared" si="42"/>
        <v>5.2482000000000001E-2</v>
      </c>
      <c r="AP62" s="59" t="str">
        <f t="shared" si="43"/>
        <v>m</v>
      </c>
      <c r="AQ62" s="55">
        <f t="shared" si="44"/>
        <v>0.39011000000000001</v>
      </c>
      <c r="AR62" s="55" t="str">
        <f t="shared" si="45"/>
        <v/>
      </c>
      <c r="BS62" s="186" t="s">
        <v>3556</v>
      </c>
      <c r="BT62" s="61"/>
      <c r="BU62" s="62" t="s">
        <v>3521</v>
      </c>
      <c r="BV62" s="63" t="s">
        <v>3522</v>
      </c>
      <c r="BW62" s="64"/>
      <c r="BX62" s="62" t="s">
        <v>3523</v>
      </c>
      <c r="BY62" s="63" t="s">
        <v>3524</v>
      </c>
      <c r="BZ62" s="64"/>
      <c r="CA62" s="62" t="s">
        <v>3519</v>
      </c>
      <c r="CB62" s="63" t="s">
        <v>3520</v>
      </c>
    </row>
    <row r="63" spans="21:91" x14ac:dyDescent="0.2">
      <c r="U63" s="59" t="str">
        <f t="shared" si="22"/>
        <v>n</v>
      </c>
      <c r="V63" s="55" t="str">
        <f t="shared" si="23"/>
        <v/>
      </c>
      <c r="W63" s="55">
        <f t="shared" si="24"/>
        <v>9.9598999999999998E-4</v>
      </c>
      <c r="X63" s="59" t="str">
        <f t="shared" si="25"/>
        <v>n</v>
      </c>
      <c r="Y63" s="55" t="str">
        <f t="shared" si="26"/>
        <v/>
      </c>
      <c r="Z63" s="55">
        <f t="shared" si="27"/>
        <v>9.9598999999999998E-4</v>
      </c>
      <c r="AA63" s="59" t="str">
        <f t="shared" si="28"/>
        <v>n</v>
      </c>
      <c r="AB63" s="55" t="str">
        <f t="shared" si="29"/>
        <v/>
      </c>
      <c r="AC63" s="55">
        <f t="shared" si="30"/>
        <v>9.9598999999999998E-4</v>
      </c>
      <c r="AD63" s="59" t="str">
        <f t="shared" si="31"/>
        <v>n</v>
      </c>
      <c r="AE63" s="55" t="str">
        <f t="shared" si="32"/>
        <v/>
      </c>
      <c r="AF63" s="55">
        <f t="shared" si="33"/>
        <v>9.9598999999999998E-4</v>
      </c>
      <c r="AG63" s="59" t="str">
        <f t="shared" si="34"/>
        <v>n</v>
      </c>
      <c r="AH63" s="55" t="str">
        <f t="shared" si="35"/>
        <v/>
      </c>
      <c r="AI63" s="55">
        <f t="shared" si="36"/>
        <v>9.9598999999999998E-4</v>
      </c>
      <c r="AJ63" s="59" t="str">
        <f t="shared" si="37"/>
        <v>n</v>
      </c>
      <c r="AK63" s="55" t="str">
        <f t="shared" si="38"/>
        <v/>
      </c>
      <c r="AL63" s="55">
        <f t="shared" si="39"/>
        <v>9.9598999999999998E-4</v>
      </c>
      <c r="AM63" s="59" t="str">
        <f t="shared" si="40"/>
        <v>sub</v>
      </c>
      <c r="AN63" s="55">
        <f t="shared" si="41"/>
        <v>9.9598999999999998E-4</v>
      </c>
      <c r="AO63" s="55" t="str">
        <f t="shared" si="42"/>
        <v/>
      </c>
      <c r="AP63" s="59" t="str">
        <f t="shared" si="43"/>
        <v>m</v>
      </c>
      <c r="AQ63" s="55">
        <f t="shared" si="44"/>
        <v>-2.0670999999999998E-2</v>
      </c>
      <c r="AR63" s="55" t="str">
        <f t="shared" si="45"/>
        <v/>
      </c>
      <c r="BS63" s="187"/>
      <c r="BT63" t="s">
        <v>3530</v>
      </c>
      <c r="BU63">
        <v>5</v>
      </c>
      <c r="BV63" s="66">
        <v>15</v>
      </c>
      <c r="BW63" s="67" t="s">
        <v>3530</v>
      </c>
      <c r="BX63">
        <v>3</v>
      </c>
      <c r="BY63" s="66">
        <v>17</v>
      </c>
      <c r="BZ63" s="67" t="s">
        <v>3530</v>
      </c>
      <c r="CA63">
        <v>13</v>
      </c>
      <c r="CB63" s="66">
        <v>7</v>
      </c>
    </row>
    <row r="64" spans="21:91" x14ac:dyDescent="0.2">
      <c r="U64" s="59" t="e">
        <f>#REF!</f>
        <v>#REF!</v>
      </c>
      <c r="V64" s="55" t="e">
        <f>IF(U64="y",#REF!,"")</f>
        <v>#REF!</v>
      </c>
      <c r="W64" s="55" t="e">
        <f>IF(U64="n",#REF!,"")</f>
        <v>#REF!</v>
      </c>
      <c r="X64" s="59" t="e">
        <f>#REF!</f>
        <v>#REF!</v>
      </c>
      <c r="Y64" s="55" t="e">
        <f>IF(X64="y",#REF!,"")</f>
        <v>#REF!</v>
      </c>
      <c r="Z64" s="55" t="e">
        <f>IF(X64="n",#REF!,"")</f>
        <v>#REF!</v>
      </c>
      <c r="AA64" s="59" t="e">
        <f>#REF!</f>
        <v>#REF!</v>
      </c>
      <c r="AB64" s="55" t="e">
        <f>IF(AA64="y",#REF!,"")</f>
        <v>#REF!</v>
      </c>
      <c r="AC64" s="55" t="e">
        <f>IF(AA64="n",#REF!,"")</f>
        <v>#REF!</v>
      </c>
      <c r="AD64" s="59" t="e">
        <f>#REF!</f>
        <v>#REF!</v>
      </c>
      <c r="AE64" s="55" t="e">
        <f>IF(AD64="y",#REF!,"")</f>
        <v>#REF!</v>
      </c>
      <c r="AF64" s="55" t="e">
        <f>IF(AD64="n",#REF!,"")</f>
        <v>#REF!</v>
      </c>
      <c r="AG64" s="59" t="e">
        <f>#REF!</f>
        <v>#REF!</v>
      </c>
      <c r="AH64" s="55" t="e">
        <f>IF(AG64="y",#REF!,"")</f>
        <v>#REF!</v>
      </c>
      <c r="AI64" s="55" t="e">
        <f>IF(AG64="n",#REF!,"")</f>
        <v>#REF!</v>
      </c>
      <c r="AJ64" s="59" t="e">
        <f>#REF!</f>
        <v>#REF!</v>
      </c>
      <c r="AK64" s="55" t="e">
        <f>IF(AJ64="y",#REF!,"")</f>
        <v>#REF!</v>
      </c>
      <c r="AL64" s="55" t="e">
        <f>IF(AJ64="n",#REF!,"")</f>
        <v>#REF!</v>
      </c>
      <c r="AM64" s="59" t="e">
        <f>#REF!</f>
        <v>#REF!</v>
      </c>
      <c r="AN64" s="55" t="e">
        <f>IF(AM64="sub",#REF!,"")</f>
        <v>#REF!</v>
      </c>
      <c r="AO64" s="55" t="e">
        <f>IF(OR(AM64="dif",AM64="amb"),#REF!,"")</f>
        <v>#REF!</v>
      </c>
      <c r="AP64" s="59" t="e">
        <f>#REF!</f>
        <v>#REF!</v>
      </c>
      <c r="AQ64" s="55" t="e">
        <f>IF(AP64="m",#REF!,"")</f>
        <v>#REF!</v>
      </c>
      <c r="AR64" s="55" t="e">
        <f>IF(OR(AP64="b",AP64="s"),#REF!,"")</f>
        <v>#REF!</v>
      </c>
      <c r="BS64" s="187"/>
      <c r="BT64" t="s">
        <v>3531</v>
      </c>
      <c r="BU64" s="55">
        <v>2.9079831999999999E-3</v>
      </c>
      <c r="BV64" s="68">
        <v>1.2938419333333335E-2</v>
      </c>
      <c r="BW64" s="67" t="s">
        <v>3531</v>
      </c>
      <c r="BX64" s="55">
        <v>9.4387666666666675E-3</v>
      </c>
      <c r="BY64" s="68">
        <v>1.0605876823529413E-2</v>
      </c>
      <c r="BZ64" s="67" t="s">
        <v>3531</v>
      </c>
      <c r="CA64" s="55">
        <v>1.0736553846153848E-2</v>
      </c>
      <c r="CB64" s="68">
        <v>9.8630008571428569E-3</v>
      </c>
    </row>
    <row r="65" spans="20:80" x14ac:dyDescent="0.2">
      <c r="U65" s="59" t="str">
        <f>U23</f>
        <v>y</v>
      </c>
      <c r="V65" s="55">
        <f>IF(U65="y",$R23,"")</f>
        <v>1.7687E-3</v>
      </c>
      <c r="W65" s="55" t="str">
        <f>IF(U65="n",$R23,"")</f>
        <v/>
      </c>
      <c r="X65" s="59" t="str">
        <f>X23</f>
        <v>y</v>
      </c>
      <c r="Y65" s="55">
        <f>IF(X65="y",$R23,"")</f>
        <v>1.7687E-3</v>
      </c>
      <c r="Z65" s="55" t="str">
        <f>IF(X65="n",$R23,"")</f>
        <v/>
      </c>
      <c r="AA65" s="59" t="str">
        <f>AA23</f>
        <v>y</v>
      </c>
      <c r="AB65" s="55">
        <f>IF(AA65="y",$R23,"")</f>
        <v>1.7687E-3</v>
      </c>
      <c r="AC65" s="55" t="str">
        <f>IF(AA65="n",$R23,"")</f>
        <v/>
      </c>
      <c r="AD65" s="59" t="str">
        <f>AD23</f>
        <v>n</v>
      </c>
      <c r="AE65" s="55" t="str">
        <f>IF(AD65="y",$R23,"")</f>
        <v/>
      </c>
      <c r="AF65" s="55">
        <f>IF(AD65="n",$R23,"")</f>
        <v>1.7687E-3</v>
      </c>
      <c r="AG65" s="59" t="str">
        <f>AG23</f>
        <v>n</v>
      </c>
      <c r="AH65" s="55" t="str">
        <f>IF(AG65="y",$R23,"")</f>
        <v/>
      </c>
      <c r="AI65" s="55">
        <f>IF(AG65="n",$R23,"")</f>
        <v>1.7687E-3</v>
      </c>
      <c r="AJ65" s="59" t="str">
        <f>AJ23</f>
        <v>n</v>
      </c>
      <c r="AK65" s="55" t="str">
        <f>IF(AJ65="y",$R23,"")</f>
        <v/>
      </c>
      <c r="AL65" s="55">
        <f>IF(AJ65="n",$R23,"")</f>
        <v>1.7687E-3</v>
      </c>
      <c r="AM65" s="59" t="str">
        <f>AM23</f>
        <v>sub</v>
      </c>
      <c r="AN65" s="55">
        <f>IF(AM65="sub",$R23,"")</f>
        <v>1.7687E-3</v>
      </c>
      <c r="AO65" s="55" t="str">
        <f>IF(OR(AM65="dif",AM65="amb"),$R23,"")</f>
        <v/>
      </c>
      <c r="AP65" s="59" t="str">
        <f>AP23</f>
        <v>m</v>
      </c>
      <c r="AQ65" s="55">
        <f>IF(AP65="m",$Q23,"")</f>
        <v>0.85224999999999995</v>
      </c>
      <c r="AR65" s="55" t="str">
        <f>IF(OR(AP65="b",AP65="s"),$Q23,"")</f>
        <v/>
      </c>
      <c r="BS65" s="187"/>
      <c r="BT65" t="s">
        <v>3532</v>
      </c>
      <c r="BU65" s="55">
        <v>2.0379417409104711E-3</v>
      </c>
      <c r="BV65" s="68">
        <v>1.415760836161971E-2</v>
      </c>
      <c r="BW65" s="67" t="s">
        <v>3532</v>
      </c>
      <c r="BX65" s="55">
        <v>3.7812034509021888E-3</v>
      </c>
      <c r="BY65" s="68">
        <v>1.41180580408105E-2</v>
      </c>
      <c r="BZ65" s="67" t="s">
        <v>3532</v>
      </c>
      <c r="CA65" s="55">
        <v>1.0566070288311989E-2</v>
      </c>
      <c r="CB65" s="68">
        <v>1.0949166935720574E-2</v>
      </c>
    </row>
    <row r="66" spans="20:80" x14ac:dyDescent="0.2">
      <c r="U66" s="59" t="str">
        <f>U24</f>
        <v>y</v>
      </c>
      <c r="V66" s="55">
        <f>IF(U66="y",$R24,"")</f>
        <v>2.3453999999999999E-2</v>
      </c>
      <c r="W66" s="55" t="str">
        <f>IF(U66="n",$R24,"")</f>
        <v/>
      </c>
      <c r="X66" s="59" t="str">
        <f>X24</f>
        <v>n</v>
      </c>
      <c r="Y66" s="55" t="str">
        <f>IF(X66="y",$R24,"")</f>
        <v/>
      </c>
      <c r="Z66" s="55">
        <f>IF(X66="n",$R24,"")</f>
        <v>2.3453999999999999E-2</v>
      </c>
      <c r="AA66" s="59" t="str">
        <f>AA24</f>
        <v>y</v>
      </c>
      <c r="AB66" s="55">
        <f>IF(AA66="y",$R24,"")</f>
        <v>2.3453999999999999E-2</v>
      </c>
      <c r="AC66" s="55" t="str">
        <f>IF(AA66="n",$R24,"")</f>
        <v/>
      </c>
      <c r="AD66" s="59" t="str">
        <f>AD24</f>
        <v>n</v>
      </c>
      <c r="AE66" s="55" t="str">
        <f>IF(AD66="y",$R24,"")</f>
        <v/>
      </c>
      <c r="AF66" s="55">
        <f>IF(AD66="n",$R24,"")</f>
        <v>2.3453999999999999E-2</v>
      </c>
      <c r="AG66" s="59" t="str">
        <f>AG24</f>
        <v>n</v>
      </c>
      <c r="AH66" s="55" t="str">
        <f>IF(AG66="y",$R24,"")</f>
        <v/>
      </c>
      <c r="AI66" s="55">
        <f>IF(AG66="n",$R24,"")</f>
        <v>2.3453999999999999E-2</v>
      </c>
      <c r="AJ66" s="59" t="str">
        <f>AJ24</f>
        <v>n</v>
      </c>
      <c r="AK66" s="55" t="str">
        <f>IF(AJ66="y",$R24,"")</f>
        <v/>
      </c>
      <c r="AL66" s="55">
        <f>IF(AJ66="n",$R24,"")</f>
        <v>2.3453999999999999E-2</v>
      </c>
      <c r="AM66" s="59" t="str">
        <f>AM24</f>
        <v>sub</v>
      </c>
      <c r="AN66" s="55">
        <f>IF(AM66="sub",$R24,"")</f>
        <v>2.3453999999999999E-2</v>
      </c>
      <c r="AO66" s="55" t="str">
        <f>IF(OR(AM66="dif",AM66="amb"),$R24,"")</f>
        <v/>
      </c>
      <c r="AP66" s="59" t="str">
        <f>AP24</f>
        <v>s</v>
      </c>
      <c r="AQ66" s="55" t="str">
        <f>IF(AP66="m",$Q24,"")</f>
        <v/>
      </c>
      <c r="AR66" s="55">
        <f>IF(OR(AP66="b",AP66="s"),$Q24,"")</f>
        <v>0.24737999999999999</v>
      </c>
      <c r="BS66" s="187"/>
      <c r="BT66" t="s">
        <v>3533</v>
      </c>
      <c r="BU66" s="55">
        <v>1.5878000000000001E-3</v>
      </c>
      <c r="BV66" s="68">
        <v>6.2769999999999996E-3</v>
      </c>
      <c r="BW66" s="67" t="s">
        <v>3533</v>
      </c>
      <c r="BX66" s="55">
        <v>1.1067E-2</v>
      </c>
      <c r="BY66" s="68">
        <v>3.5544999999999999E-3</v>
      </c>
      <c r="BZ66" s="67" t="s">
        <v>3533</v>
      </c>
      <c r="CA66" s="55">
        <v>6.2769999999999996E-3</v>
      </c>
      <c r="CB66" s="68">
        <v>2.66E-3</v>
      </c>
    </row>
    <row r="67" spans="20:80" x14ac:dyDescent="0.2">
      <c r="U67" s="59" t="str">
        <f>U25</f>
        <v>y</v>
      </c>
      <c r="V67" s="55">
        <f>IF(U67="y",$R25,"")</f>
        <v>5.6579000000000004E-3</v>
      </c>
      <c r="W67" s="55" t="str">
        <f>IF(U67="n",$R25,"")</f>
        <v/>
      </c>
      <c r="X67" s="59" t="str">
        <f>X25</f>
        <v>y</v>
      </c>
      <c r="Y67" s="55">
        <f>IF(X67="y",$R25,"")</f>
        <v>5.6579000000000004E-3</v>
      </c>
      <c r="Z67" s="55" t="str">
        <f>IF(X67="n",$R25,"")</f>
        <v/>
      </c>
      <c r="AA67" s="59" t="str">
        <f>AA25</f>
        <v>n</v>
      </c>
      <c r="AB67" s="55" t="str">
        <f>IF(AA67="y",$R25,"")</f>
        <v/>
      </c>
      <c r="AC67" s="55">
        <f>IF(AA67="n",$R25,"")</f>
        <v>5.6579000000000004E-3</v>
      </c>
      <c r="AD67" s="59" t="str">
        <f>AD25</f>
        <v>n</v>
      </c>
      <c r="AE67" s="55" t="str">
        <f>IF(AD67="y",$R25,"")</f>
        <v/>
      </c>
      <c r="AF67" s="55">
        <f>IF(AD67="n",$R25,"")</f>
        <v>5.6579000000000004E-3</v>
      </c>
      <c r="AG67" s="59" t="str">
        <f>AG25</f>
        <v>n</v>
      </c>
      <c r="AH67" s="55" t="str">
        <f>IF(AG67="y",$R25,"")</f>
        <v/>
      </c>
      <c r="AI67" s="55">
        <f>IF(AG67="n",$R25,"")</f>
        <v>5.6579000000000004E-3</v>
      </c>
      <c r="AJ67" s="59" t="str">
        <f>AJ25</f>
        <v>n</v>
      </c>
      <c r="AK67" s="55" t="str">
        <f>IF(AJ67="y",$R25,"")</f>
        <v/>
      </c>
      <c r="AL67" s="55">
        <f>IF(AJ67="n",$R25,"")</f>
        <v>5.6579000000000004E-3</v>
      </c>
      <c r="AM67" s="59" t="str">
        <f>AM25</f>
        <v>sub</v>
      </c>
      <c r="AN67" s="55">
        <f>IF(AM67="sub",$R25,"")</f>
        <v>5.6579000000000004E-3</v>
      </c>
      <c r="AO67" s="55" t="str">
        <f>IF(OR(AM67="dif",AM67="amb"),$R25,"")</f>
        <v/>
      </c>
      <c r="AP67" s="59" t="str">
        <f>AP25</f>
        <v>b</v>
      </c>
      <c r="AQ67" s="55" t="str">
        <f>IF(AP67="m",$Q25,"")</f>
        <v/>
      </c>
      <c r="AR67" s="55">
        <f>IF(OR(AP67="b",AP67="s"),$Q25,"")</f>
        <v>0.13791999999999999</v>
      </c>
      <c r="BS67" s="187"/>
      <c r="BT67" s="41" t="s">
        <v>3534</v>
      </c>
      <c r="BU67" s="70">
        <v>3.7117076276001179E-2</v>
      </c>
      <c r="BV67" s="75" t="s">
        <v>3557</v>
      </c>
      <c r="BW67" s="69" t="s">
        <v>3534</v>
      </c>
      <c r="BX67" s="70">
        <v>0.83136409645670262</v>
      </c>
      <c r="BY67" s="71" t="s">
        <v>3535</v>
      </c>
      <c r="BZ67" s="69" t="s">
        <v>3534</v>
      </c>
      <c r="CA67" s="70">
        <v>0.91489706612219701</v>
      </c>
      <c r="CB67" s="71" t="s">
        <v>3535</v>
      </c>
    </row>
    <row r="68" spans="20:80" x14ac:dyDescent="0.2">
      <c r="U68" s="59" t="str">
        <f>U26</f>
        <v>n</v>
      </c>
      <c r="V68" s="55" t="str">
        <f>IF(U68="y",$R26,"")</f>
        <v/>
      </c>
      <c r="W68" s="55">
        <f>IF(U68="n",$R26,"")</f>
        <v>623.74</v>
      </c>
      <c r="X68" s="59" t="str">
        <f>X26</f>
        <v>y</v>
      </c>
      <c r="Y68" s="55">
        <f>IF(X68="y",$R26,"")</f>
        <v>623.74</v>
      </c>
      <c r="Z68" s="55" t="str">
        <f>IF(X68="n",$R26,"")</f>
        <v/>
      </c>
      <c r="AA68" s="59" t="str">
        <f>AA26</f>
        <v>n</v>
      </c>
      <c r="AB68" s="55" t="str">
        <f>IF(AA68="y",$R26,"")</f>
        <v/>
      </c>
      <c r="AC68" s="55">
        <f>IF(AA68="n",$R26,"")</f>
        <v>623.74</v>
      </c>
      <c r="AD68" s="59" t="str">
        <f>AD26</f>
        <v>n</v>
      </c>
      <c r="AE68" s="55" t="str">
        <f>IF(AD68="y",$R26,"")</f>
        <v/>
      </c>
      <c r="AF68" s="55">
        <f>IF(AD68="n",$R26,"")</f>
        <v>623.74</v>
      </c>
      <c r="AG68" s="59" t="str">
        <f>AG26</f>
        <v>n</v>
      </c>
      <c r="AH68" s="55" t="str">
        <f>IF(AG68="y",$R26,"")</f>
        <v/>
      </c>
      <c r="AI68" s="55">
        <f>IF(AG68="n",$R26,"")</f>
        <v>623.74</v>
      </c>
      <c r="AJ68" s="59" t="str">
        <f>AJ26</f>
        <v>n</v>
      </c>
      <c r="AK68" s="55" t="str">
        <f>IF(AJ68="y",$R26,"")</f>
        <v/>
      </c>
      <c r="AL68" s="55">
        <f>IF(AJ68="n",$R26,"")</f>
        <v>623.74</v>
      </c>
      <c r="AM68" s="59" t="str">
        <f>AM26</f>
        <v>dif</v>
      </c>
      <c r="AN68" s="55" t="str">
        <f>IF(AM68="sub",$R26,"")</f>
        <v/>
      </c>
      <c r="AO68" s="55">
        <f>IF(OR(AM68="dif",AM68="amb"),$R26,"")</f>
        <v>623.74</v>
      </c>
      <c r="AP68" s="59" t="str">
        <f>AP26</f>
        <v>m</v>
      </c>
      <c r="AQ68" s="55">
        <f>IF(AP68="m",$Q26,"")</f>
        <v>0.41449999999999998</v>
      </c>
      <c r="AR68" s="55" t="str">
        <f>IF(OR(AP68="b",AP68="s"),$Q26,"")</f>
        <v/>
      </c>
      <c r="BS68" s="187"/>
      <c r="BT68" t="s">
        <v>3536</v>
      </c>
      <c r="BV68" s="66"/>
      <c r="BW68" s="67" t="s">
        <v>3536</v>
      </c>
      <c r="BY68" s="66"/>
      <c r="BZ68" s="67" t="s">
        <v>3536</v>
      </c>
      <c r="CB68" s="66"/>
    </row>
    <row r="69" spans="20:80" x14ac:dyDescent="0.2">
      <c r="U69" s="59" t="e">
        <f>#REF!</f>
        <v>#REF!</v>
      </c>
      <c r="V69" s="55" t="e">
        <f>IF(U69="y",#REF!,"")</f>
        <v>#REF!</v>
      </c>
      <c r="W69" s="55" t="e">
        <f>IF(U69="n",#REF!,"")</f>
        <v>#REF!</v>
      </c>
      <c r="X69" s="59" t="e">
        <f>#REF!</f>
        <v>#REF!</v>
      </c>
      <c r="Y69" s="55" t="e">
        <f>IF(X69="y",#REF!,"")</f>
        <v>#REF!</v>
      </c>
      <c r="Z69" s="55" t="e">
        <f>IF(X69="n",#REF!,"")</f>
        <v>#REF!</v>
      </c>
      <c r="AA69" s="59" t="e">
        <f>#REF!</f>
        <v>#REF!</v>
      </c>
      <c r="AB69" s="55" t="e">
        <f>IF(AA69="y",#REF!,"")</f>
        <v>#REF!</v>
      </c>
      <c r="AC69" s="55" t="e">
        <f>IF(AA69="n",#REF!,"")</f>
        <v>#REF!</v>
      </c>
      <c r="AD69" s="59" t="e">
        <f>#REF!</f>
        <v>#REF!</v>
      </c>
      <c r="AE69" s="55" t="e">
        <f>IF(AD69="y",#REF!,"")</f>
        <v>#REF!</v>
      </c>
      <c r="AF69" s="55" t="e">
        <f>IF(AD69="n",#REF!,"")</f>
        <v>#REF!</v>
      </c>
      <c r="AG69" s="59" t="e">
        <f>#REF!</f>
        <v>#REF!</v>
      </c>
      <c r="AH69" s="55" t="e">
        <f>IF(AG69="y",#REF!,"")</f>
        <v>#REF!</v>
      </c>
      <c r="AI69" s="55" t="e">
        <f>IF(AG69="n",#REF!,"")</f>
        <v>#REF!</v>
      </c>
      <c r="AJ69" s="59" t="e">
        <f>#REF!</f>
        <v>#REF!</v>
      </c>
      <c r="AK69" s="55" t="e">
        <f>IF(AJ69="y",#REF!,"")</f>
        <v>#REF!</v>
      </c>
      <c r="AL69" s="55" t="e">
        <f>IF(AJ69="n",#REF!,"")</f>
        <v>#REF!</v>
      </c>
      <c r="AM69" s="59" t="e">
        <f>#REF!</f>
        <v>#REF!</v>
      </c>
      <c r="AN69" s="55" t="e">
        <f>IF(AM69="sub",#REF!,"")</f>
        <v>#REF!</v>
      </c>
      <c r="AO69" s="55" t="e">
        <f>IF(OR(AM69="dif",AM69="amb"),#REF!,"")</f>
        <v>#REF!</v>
      </c>
      <c r="AP69" s="59" t="e">
        <f>#REF!</f>
        <v>#REF!</v>
      </c>
      <c r="AQ69" s="55" t="e">
        <f>IF(AP69="m",#REF!,"")</f>
        <v>#REF!</v>
      </c>
      <c r="AR69" s="55" t="e">
        <f>IF(OR(AP69="b",AP69="s"),#REF!,"")</f>
        <v>#REF!</v>
      </c>
      <c r="BS69" s="187"/>
      <c r="BT69" t="s">
        <v>3544</v>
      </c>
      <c r="BV69" s="66"/>
      <c r="BW69" s="67" t="s">
        <v>3545</v>
      </c>
      <c r="BY69" s="66"/>
      <c r="BZ69" s="67" t="s">
        <v>3543</v>
      </c>
      <c r="CB69" s="66"/>
    </row>
    <row r="70" spans="20:80" x14ac:dyDescent="0.2">
      <c r="U70" s="59" t="str">
        <f t="shared" ref="U70:U73" si="46">U27</f>
        <v>n</v>
      </c>
      <c r="V70" s="55" t="str">
        <f t="shared" ref="V70:V73" si="47">IF(U70="y",$R27,"")</f>
        <v/>
      </c>
      <c r="W70" s="55">
        <f t="shared" ref="W70:W73" si="48">IF(U70="n",$R27,"")</f>
        <v>1.1067E-2</v>
      </c>
      <c r="X70" s="59" t="str">
        <f t="shared" ref="X70:X73" si="49">X27</f>
        <v>y</v>
      </c>
      <c r="Y70" s="55">
        <f t="shared" ref="Y70:Y73" si="50">IF(X70="y",$R27,"")</f>
        <v>1.1067E-2</v>
      </c>
      <c r="Z70" s="55" t="str">
        <f t="shared" ref="Z70" si="51">IF(X70="n",$R27,"")</f>
        <v/>
      </c>
      <c r="AA70" s="59" t="str">
        <f t="shared" ref="AA70:AA73" si="52">AA27</f>
        <v>y</v>
      </c>
      <c r="AB70" s="55">
        <f t="shared" ref="AB70:AB73" si="53">IF(AA70="y",$R27,"")</f>
        <v>1.1067E-2</v>
      </c>
      <c r="AC70" s="55" t="str">
        <f t="shared" ref="AC70:AC73" si="54">IF(AA70="n",$R27,"")</f>
        <v/>
      </c>
      <c r="AD70" s="59" t="str">
        <f t="shared" ref="AD70:AD73" si="55">AD27</f>
        <v>n</v>
      </c>
      <c r="AE70" s="55" t="str">
        <f t="shared" ref="AE70:AE73" si="56">IF(AD70="y",$R27,"")</f>
        <v/>
      </c>
      <c r="AF70" s="55">
        <f t="shared" ref="AF70:AF73" si="57">IF(AD70="n",$R27,"")</f>
        <v>1.1067E-2</v>
      </c>
      <c r="AG70" s="59" t="str">
        <f t="shared" ref="AG70:AG73" si="58">AG27</f>
        <v>y</v>
      </c>
      <c r="AH70" s="55">
        <f t="shared" ref="AH70:AH73" si="59">IF(AG70="y",$R27,"")</f>
        <v>1.1067E-2</v>
      </c>
      <c r="AI70" s="55" t="str">
        <f t="shared" ref="AI70:AI73" si="60">IF(AG70="n",$R27,"")</f>
        <v/>
      </c>
      <c r="AJ70" s="59" t="str">
        <f t="shared" ref="AJ70:AJ73" si="61">AJ27</f>
        <v>n</v>
      </c>
      <c r="AK70" s="55" t="str">
        <f t="shared" ref="AK70:AK73" si="62">IF(AJ70="y",$R27,"")</f>
        <v/>
      </c>
      <c r="AL70" s="55">
        <f t="shared" ref="AL70:AL73" si="63">IF(AJ70="n",$R27,"")</f>
        <v>1.1067E-2</v>
      </c>
      <c r="AM70" s="59" t="str">
        <f t="shared" ref="AM70:AM73" si="64">AM27</f>
        <v>sub</v>
      </c>
      <c r="AN70" s="55">
        <f t="shared" ref="AN70:AN73" si="65">IF(AM70="sub",$R27,"")</f>
        <v>1.1067E-2</v>
      </c>
      <c r="AO70" s="55" t="str">
        <f t="shared" ref="AO70:AO73" si="66">IF(OR(AM70="dif",AM70="amb"),$R27,"")</f>
        <v/>
      </c>
      <c r="AP70" s="59" t="str">
        <f t="shared" ref="AP70:AP73" si="67">AP27</f>
        <v>s</v>
      </c>
      <c r="AQ70" s="55" t="str">
        <f t="shared" ref="AQ70:AQ73" si="68">IF(AP70="m",$Q27,"")</f>
        <v/>
      </c>
      <c r="AR70" s="55">
        <f t="shared" ref="AR70:AR73" si="69">IF(OR(AP70="b",AP70="s"),$Q27,"")</f>
        <v>6.1392000000000002E-2</v>
      </c>
      <c r="BS70" s="187"/>
      <c r="BT70" s="79" t="s">
        <v>3549</v>
      </c>
      <c r="BU70" s="77"/>
      <c r="BV70" s="78"/>
      <c r="BW70" s="73" t="s">
        <v>3548</v>
      </c>
      <c r="BY70" s="66"/>
      <c r="BZ70" s="73" t="s">
        <v>3548</v>
      </c>
      <c r="CB70" s="66"/>
    </row>
    <row r="71" spans="20:80" ht="17" thickBot="1" x14ac:dyDescent="0.25">
      <c r="U71" s="59" t="str">
        <f t="shared" si="46"/>
        <v>y</v>
      </c>
      <c r="V71" s="55">
        <f t="shared" si="47"/>
        <v>1.2279999999999999E-3</v>
      </c>
      <c r="W71" s="55" t="str">
        <f t="shared" si="48"/>
        <v/>
      </c>
      <c r="X71" s="59" t="str">
        <f>X28</f>
        <v>n</v>
      </c>
      <c r="Y71" s="55" t="str">
        <f>IF(X71="y",$R28,"")</f>
        <v/>
      </c>
      <c r="Z71" s="55">
        <f>IF(X71="n",$R28,"")</f>
        <v>1.2279999999999999E-3</v>
      </c>
      <c r="AA71" s="59" t="str">
        <f t="shared" si="52"/>
        <v>n</v>
      </c>
      <c r="AB71" s="55" t="str">
        <f t="shared" si="53"/>
        <v/>
      </c>
      <c r="AC71" s="55">
        <f t="shared" si="54"/>
        <v>1.2279999999999999E-3</v>
      </c>
      <c r="AD71" s="59" t="str">
        <f t="shared" si="55"/>
        <v>n</v>
      </c>
      <c r="AE71" s="55" t="str">
        <f t="shared" si="56"/>
        <v/>
      </c>
      <c r="AF71" s="55">
        <f t="shared" si="57"/>
        <v>1.2279999999999999E-3</v>
      </c>
      <c r="AG71" s="59" t="str">
        <f t="shared" si="58"/>
        <v>n</v>
      </c>
      <c r="AH71" s="55" t="str">
        <f t="shared" si="59"/>
        <v/>
      </c>
      <c r="AI71" s="55">
        <f t="shared" si="60"/>
        <v>1.2279999999999999E-3</v>
      </c>
      <c r="AJ71" s="59" t="str">
        <f t="shared" si="61"/>
        <v>n</v>
      </c>
      <c r="AK71" s="55" t="str">
        <f t="shared" si="62"/>
        <v/>
      </c>
      <c r="AL71" s="55">
        <f t="shared" si="63"/>
        <v>1.2279999999999999E-3</v>
      </c>
      <c r="AM71" s="59" t="str">
        <f t="shared" si="64"/>
        <v>sub</v>
      </c>
      <c r="AN71" s="55">
        <f t="shared" si="65"/>
        <v>1.2279999999999999E-3</v>
      </c>
      <c r="AO71" s="55" t="str">
        <f t="shared" si="66"/>
        <v/>
      </c>
      <c r="AP71" s="59" t="str">
        <f t="shared" si="67"/>
        <v>m</v>
      </c>
      <c r="AQ71" s="55">
        <f t="shared" si="68"/>
        <v>1.8875999999999999</v>
      </c>
      <c r="AR71" s="55" t="str">
        <f t="shared" si="69"/>
        <v/>
      </c>
      <c r="BS71" s="188"/>
      <c r="BT71" s="80" t="s">
        <v>3553</v>
      </c>
      <c r="BU71" s="81"/>
      <c r="BV71" s="82"/>
      <c r="BW71" s="83" t="s">
        <v>3555</v>
      </c>
      <c r="BX71" s="81"/>
      <c r="BY71" s="82"/>
      <c r="BZ71" s="83" t="s">
        <v>3554</v>
      </c>
      <c r="CA71" s="81"/>
      <c r="CB71" s="82"/>
    </row>
    <row r="72" spans="20:80" x14ac:dyDescent="0.2">
      <c r="U72" s="59" t="str">
        <f t="shared" si="46"/>
        <v>y</v>
      </c>
      <c r="V72" s="55">
        <f t="shared" si="47"/>
        <v>2.7139999999999998E-3</v>
      </c>
      <c r="W72" s="55" t="str">
        <f t="shared" si="48"/>
        <v/>
      </c>
      <c r="X72" s="59" t="str">
        <f t="shared" si="49"/>
        <v>y</v>
      </c>
      <c r="Y72" s="55">
        <f t="shared" si="50"/>
        <v>2.7139999999999998E-3</v>
      </c>
      <c r="Z72" s="55" t="str">
        <f t="shared" ref="Z72:Z73" si="70">IF(X72="n",$R29,"")</f>
        <v/>
      </c>
      <c r="AA72" s="59" t="str">
        <f t="shared" si="52"/>
        <v>y</v>
      </c>
      <c r="AB72" s="55">
        <f t="shared" si="53"/>
        <v>2.7139999999999998E-3</v>
      </c>
      <c r="AC72" s="55" t="str">
        <f t="shared" si="54"/>
        <v/>
      </c>
      <c r="AD72" s="59" t="str">
        <f t="shared" si="55"/>
        <v>n</v>
      </c>
      <c r="AE72" s="55" t="str">
        <f t="shared" si="56"/>
        <v/>
      </c>
      <c r="AF72" s="55">
        <f t="shared" si="57"/>
        <v>2.7139999999999998E-3</v>
      </c>
      <c r="AG72" s="59" t="str">
        <f t="shared" si="58"/>
        <v>n</v>
      </c>
      <c r="AH72" s="55" t="str">
        <f t="shared" si="59"/>
        <v/>
      </c>
      <c r="AI72" s="55">
        <f t="shared" si="60"/>
        <v>2.7139999999999998E-3</v>
      </c>
      <c r="AJ72" s="59" t="str">
        <f t="shared" si="61"/>
        <v>y</v>
      </c>
      <c r="AK72" s="55">
        <f t="shared" si="62"/>
        <v>2.7139999999999998E-3</v>
      </c>
      <c r="AL72" s="55" t="str">
        <f t="shared" si="63"/>
        <v/>
      </c>
      <c r="AM72" s="59" t="str">
        <f t="shared" si="64"/>
        <v>sub</v>
      </c>
      <c r="AN72" s="55">
        <f t="shared" si="65"/>
        <v>2.7139999999999998E-3</v>
      </c>
      <c r="AO72" s="55" t="str">
        <f t="shared" si="66"/>
        <v/>
      </c>
      <c r="AP72" s="59" t="str">
        <f t="shared" si="67"/>
        <v>m</v>
      </c>
      <c r="AQ72" s="55">
        <f t="shared" si="68"/>
        <v>8.5860000000000006E-2</v>
      </c>
      <c r="AR72" s="55" t="str">
        <f t="shared" si="69"/>
        <v/>
      </c>
    </row>
    <row r="73" spans="20:80" x14ac:dyDescent="0.2">
      <c r="U73" s="59" t="str">
        <f t="shared" si="46"/>
        <v>y</v>
      </c>
      <c r="V73" s="55">
        <f t="shared" si="47"/>
        <v>1.8571E-3</v>
      </c>
      <c r="W73" s="55" t="str">
        <f t="shared" si="48"/>
        <v/>
      </c>
      <c r="X73" s="59" t="str">
        <f t="shared" si="49"/>
        <v>y</v>
      </c>
      <c r="Y73" s="55">
        <f t="shared" si="50"/>
        <v>1.8571E-3</v>
      </c>
      <c r="Z73" s="55" t="str">
        <f t="shared" si="70"/>
        <v/>
      </c>
      <c r="AA73" s="59" t="str">
        <f t="shared" si="52"/>
        <v>y</v>
      </c>
      <c r="AB73" s="55">
        <f t="shared" si="53"/>
        <v>1.8571E-3</v>
      </c>
      <c r="AC73" s="55" t="str">
        <f t="shared" si="54"/>
        <v/>
      </c>
      <c r="AD73" s="59" t="str">
        <f t="shared" si="55"/>
        <v>y</v>
      </c>
      <c r="AE73" s="55">
        <f t="shared" si="56"/>
        <v>1.8571E-3</v>
      </c>
      <c r="AF73" s="55" t="str">
        <f t="shared" si="57"/>
        <v/>
      </c>
      <c r="AG73" s="59" t="str">
        <f t="shared" si="58"/>
        <v>n</v>
      </c>
      <c r="AH73" s="55" t="str">
        <f t="shared" si="59"/>
        <v/>
      </c>
      <c r="AI73" s="55">
        <f t="shared" si="60"/>
        <v>1.8571E-3</v>
      </c>
      <c r="AJ73" s="59" t="str">
        <f t="shared" si="61"/>
        <v>y</v>
      </c>
      <c r="AK73" s="55">
        <f t="shared" si="62"/>
        <v>1.8571E-3</v>
      </c>
      <c r="AL73" s="55" t="str">
        <f t="shared" si="63"/>
        <v/>
      </c>
      <c r="AM73" s="59" t="str">
        <f t="shared" si="64"/>
        <v>amb</v>
      </c>
      <c r="AN73" s="55" t="str">
        <f t="shared" si="65"/>
        <v/>
      </c>
      <c r="AO73" s="55">
        <f t="shared" si="66"/>
        <v>1.8571E-3</v>
      </c>
      <c r="AP73" s="59" t="str">
        <f t="shared" si="67"/>
        <v>b</v>
      </c>
      <c r="AQ73" s="55" t="str">
        <f t="shared" si="68"/>
        <v/>
      </c>
      <c r="AR73" s="55">
        <f t="shared" si="69"/>
        <v>2.537E-2</v>
      </c>
    </row>
    <row r="74" spans="20:80" ht="17" thickBot="1" x14ac:dyDescent="0.25"/>
    <row r="75" spans="20:80" ht="16" customHeight="1" x14ac:dyDescent="0.2">
      <c r="T75" s="183" t="s">
        <v>3529</v>
      </c>
      <c r="U75" s="36" t="str">
        <f>U32</f>
        <v>2.4 Ease of Use</v>
      </c>
      <c r="W75" s="55"/>
      <c r="X75" s="36" t="str">
        <f>X32</f>
        <v>2.6 Visibility</v>
      </c>
      <c r="AA75" s="36" t="str">
        <f>AA32</f>
        <v>3.1 Adopter Type</v>
      </c>
      <c r="AD75" s="36" t="str">
        <f>AD32</f>
        <v>3.4 Protected Niche</v>
      </c>
      <c r="AG75" s="36" t="str">
        <f>AG32</f>
        <v>3.6 Market Formation through Policy</v>
      </c>
      <c r="AJ75" s="36" t="str">
        <f>AJ32</f>
        <v xml:space="preserve">4.3 Deviation from the Norm </v>
      </c>
      <c r="AM75" s="36" t="str">
        <f>AM32</f>
        <v>4.8 Substitution v Diffusion</v>
      </c>
      <c r="AP75" s="36" t="str">
        <f>AP32</f>
        <v>Innovation Type</v>
      </c>
    </row>
    <row r="76" spans="20:80" x14ac:dyDescent="0.2">
      <c r="T76" s="184"/>
      <c r="U76" s="2"/>
      <c r="V76" s="35" t="s">
        <v>3515</v>
      </c>
      <c r="W76" s="35" t="s">
        <v>3516</v>
      </c>
      <c r="X76" s="2"/>
      <c r="Y76" s="35" t="s">
        <v>3517</v>
      </c>
      <c r="Z76" s="35" t="s">
        <v>3518</v>
      </c>
      <c r="AA76" s="2"/>
      <c r="AB76" s="35" t="s">
        <v>3519</v>
      </c>
      <c r="AC76" s="35" t="s">
        <v>3520</v>
      </c>
      <c r="AD76" s="2"/>
      <c r="AE76" s="35" t="s">
        <v>3521</v>
      </c>
      <c r="AF76" s="35" t="s">
        <v>3522</v>
      </c>
      <c r="AG76" s="2"/>
      <c r="AH76" s="35" t="s">
        <v>3580</v>
      </c>
      <c r="AI76" s="35" t="s">
        <v>3581</v>
      </c>
      <c r="AJ76" s="2"/>
      <c r="AK76" s="35" t="s">
        <v>3525</v>
      </c>
      <c r="AL76" s="35" t="s">
        <v>3526</v>
      </c>
      <c r="AM76" s="2"/>
      <c r="AN76" s="35" t="s">
        <v>3565</v>
      </c>
      <c r="AO76" s="35" t="s">
        <v>3566</v>
      </c>
      <c r="AP76" s="2"/>
      <c r="AQ76" s="35" t="s">
        <v>3527</v>
      </c>
      <c r="AR76" s="35" t="s">
        <v>3528</v>
      </c>
    </row>
    <row r="77" spans="20:80" x14ac:dyDescent="0.2">
      <c r="T77" s="184"/>
      <c r="U77" t="s">
        <v>3530</v>
      </c>
      <c r="V77">
        <f>COUNTIF(V$48:V$73,"&gt;"&amp;ABS(0))</f>
        <v>15</v>
      </c>
      <c r="W77">
        <f>COUNTIF(W$48:W$73,"&gt;"&amp;ABS(0))</f>
        <v>7</v>
      </c>
      <c r="X77" t="s">
        <v>3530</v>
      </c>
      <c r="Y77">
        <f>COUNTIF(Y$48:Y$73,"&gt;"&amp;ABS(0))</f>
        <v>13</v>
      </c>
      <c r="Z77">
        <f>COUNTIF(Z$48:Z$73,"&gt;"&amp;ABS(0))</f>
        <v>9</v>
      </c>
      <c r="AA77" t="s">
        <v>3530</v>
      </c>
      <c r="AB77">
        <f>COUNTIF(AB$48:AB$73,"&gt;"&amp;ABS(0))</f>
        <v>13</v>
      </c>
      <c r="AC77">
        <f>COUNTIF(AC$48:AC$73,"&gt;"&amp;ABS(0))</f>
        <v>9</v>
      </c>
      <c r="AD77" t="s">
        <v>3530</v>
      </c>
      <c r="AE77">
        <f>COUNTIF(AE$48:AE$73,"&gt;"&amp;ABS(0))</f>
        <v>7</v>
      </c>
      <c r="AF77">
        <f>COUNTIF(AF$48:AF$73,"&gt;"&amp;ABS(0))</f>
        <v>15</v>
      </c>
      <c r="AG77" t="s">
        <v>3530</v>
      </c>
      <c r="AH77">
        <f>COUNTIF(AH$48:AH$73,"&gt;"&amp;ABS(0))</f>
        <v>3</v>
      </c>
      <c r="AI77">
        <f>COUNTIF(AI$48:AI$73,"&gt;"&amp;ABS(0))</f>
        <v>19</v>
      </c>
      <c r="AJ77" t="s">
        <v>3530</v>
      </c>
      <c r="AK77">
        <f>COUNTIF(AK$48:AK$73,"&gt;"&amp;ABS(0))</f>
        <v>8</v>
      </c>
      <c r="AL77">
        <f>COUNTIF(AL$48:AL$73,"&gt;"&amp;ABS(0))</f>
        <v>14</v>
      </c>
      <c r="AM77" t="s">
        <v>3530</v>
      </c>
      <c r="AN77">
        <f>COUNTIF(AN$48:AN$73,"&gt;"&amp;ABS(0))</f>
        <v>13</v>
      </c>
      <c r="AO77">
        <f>COUNTIF(AO$48:AO$73,"&gt;"&amp;ABS(0))</f>
        <v>9</v>
      </c>
      <c r="AP77" t="s">
        <v>3530</v>
      </c>
      <c r="AQ77">
        <f>COUNTIF(AQ$48:AQ$70,"&gt;"&amp;ABS(0))</f>
        <v>5</v>
      </c>
      <c r="AR77">
        <f>COUNTIF(AR$48:AR$70,"&gt;"&amp;ABS(0))</f>
        <v>13</v>
      </c>
    </row>
    <row r="78" spans="20:80" x14ac:dyDescent="0.2">
      <c r="T78" s="184"/>
      <c r="U78" t="s">
        <v>3531</v>
      </c>
      <c r="V78" s="55" t="e">
        <f>AVERAGE(V$48:V$73)</f>
        <v>#REF!</v>
      </c>
      <c r="W78" s="55" t="e">
        <f>AVERAGE(W$48:W$73)</f>
        <v>#REF!</v>
      </c>
      <c r="X78" t="s">
        <v>3531</v>
      </c>
      <c r="Y78" s="55" t="e">
        <f>AVERAGE(Y$48:Y$73)</f>
        <v>#REF!</v>
      </c>
      <c r="Z78" s="55" t="e">
        <f>AVERAGE(Z$48:Z$73)</f>
        <v>#REF!</v>
      </c>
      <c r="AA78" t="s">
        <v>3531</v>
      </c>
      <c r="AB78" s="55" t="e">
        <f>AVERAGE(AB$48:AB$73)</f>
        <v>#REF!</v>
      </c>
      <c r="AC78" s="55" t="e">
        <f>AVERAGE(AC$48:AC$73)</f>
        <v>#REF!</v>
      </c>
      <c r="AD78" t="s">
        <v>3531</v>
      </c>
      <c r="AE78" s="55" t="e">
        <f>AVERAGE(AE$48:AE$73)</f>
        <v>#REF!</v>
      </c>
      <c r="AF78" s="55" t="e">
        <f>AVERAGE(AF$48:AF$73)</f>
        <v>#REF!</v>
      </c>
      <c r="AG78" t="s">
        <v>3531</v>
      </c>
      <c r="AH78" s="55" t="e">
        <f>AVERAGE(AH$48:AH$73)</f>
        <v>#REF!</v>
      </c>
      <c r="AI78" s="55" t="e">
        <f>AVERAGE(AI$48:AI$73)</f>
        <v>#REF!</v>
      </c>
      <c r="AJ78" t="s">
        <v>3531</v>
      </c>
      <c r="AK78" s="55" t="e">
        <f>AVERAGE(AK$48:AK$73)</f>
        <v>#REF!</v>
      </c>
      <c r="AL78" s="55" t="e">
        <f>AVERAGE(AL$48:AL$73)</f>
        <v>#REF!</v>
      </c>
      <c r="AM78" t="s">
        <v>3531</v>
      </c>
      <c r="AN78" s="55" t="e">
        <f>AVERAGE(AN$48:AN$73)</f>
        <v>#REF!</v>
      </c>
      <c r="AO78" s="55" t="e">
        <f>AVERAGE(AO$48:AO$73)</f>
        <v>#REF!</v>
      </c>
      <c r="AP78" t="s">
        <v>3531</v>
      </c>
      <c r="AQ78" s="55" t="e">
        <f>AVERAGE(AQ$48:AQ$73)</f>
        <v>#REF!</v>
      </c>
      <c r="AR78" s="55" t="e">
        <f>AVERAGE(AR$48:AR$73)</f>
        <v>#REF!</v>
      </c>
    </row>
    <row r="79" spans="20:80" x14ac:dyDescent="0.2">
      <c r="T79" s="184"/>
      <c r="U79" t="s">
        <v>3532</v>
      </c>
      <c r="V79" s="55" t="e">
        <f>STDEVA(V$48:V$73)</f>
        <v>#REF!</v>
      </c>
      <c r="W79" s="55" t="e">
        <f>STDEVA(W$48:W$73)</f>
        <v>#REF!</v>
      </c>
      <c r="X79" t="s">
        <v>3532</v>
      </c>
      <c r="Y79" s="55" t="e">
        <f>STDEVA(Y$48:Y$73)</f>
        <v>#REF!</v>
      </c>
      <c r="Z79" s="55" t="e">
        <f>STDEVA(Z$48:Z$73)</f>
        <v>#REF!</v>
      </c>
      <c r="AA79" t="s">
        <v>3532</v>
      </c>
      <c r="AB79" s="55" t="e">
        <f>STDEVA(AB$48:AB$73)</f>
        <v>#REF!</v>
      </c>
      <c r="AC79" s="55" t="e">
        <f>STDEVA(AC$48:AC$73)</f>
        <v>#REF!</v>
      </c>
      <c r="AD79" t="s">
        <v>3532</v>
      </c>
      <c r="AE79" s="55" t="e">
        <f>STDEVA(AE$48:AE$73)</f>
        <v>#REF!</v>
      </c>
      <c r="AF79" s="55" t="e">
        <f>STDEVA(AF$48:AF$73)</f>
        <v>#REF!</v>
      </c>
      <c r="AG79" t="s">
        <v>3532</v>
      </c>
      <c r="AH79" s="55" t="e">
        <f>STDEVA(AH$48:AH$73)</f>
        <v>#REF!</v>
      </c>
      <c r="AI79" s="55" t="e">
        <f>STDEVA(AI$48:AI$73)</f>
        <v>#REF!</v>
      </c>
      <c r="AJ79" t="s">
        <v>3532</v>
      </c>
      <c r="AK79" s="55" t="e">
        <f>STDEVA(AK$48:AK$73)</f>
        <v>#REF!</v>
      </c>
      <c r="AL79" s="55" t="e">
        <f>STDEVA(AL$48:AL$73)</f>
        <v>#REF!</v>
      </c>
      <c r="AM79" t="s">
        <v>3532</v>
      </c>
      <c r="AN79" s="55" t="e">
        <f>STDEVA(AN$48:AN$73)</f>
        <v>#REF!</v>
      </c>
      <c r="AO79" s="55" t="e">
        <f>STDEVA(AO$48:AO$73)</f>
        <v>#REF!</v>
      </c>
      <c r="AP79" t="s">
        <v>3532</v>
      </c>
      <c r="AQ79" s="55" t="e">
        <f>STDEVA(AQ$48:AQ$73)</f>
        <v>#REF!</v>
      </c>
      <c r="AR79" s="55" t="e">
        <f>STDEVA(AR$48:AR$73)</f>
        <v>#REF!</v>
      </c>
    </row>
    <row r="80" spans="20:80" x14ac:dyDescent="0.2">
      <c r="T80" s="184"/>
      <c r="U80" t="s">
        <v>3533</v>
      </c>
      <c r="V80" s="55" t="e">
        <f>MEDIAN(V$48:V$73)</f>
        <v>#REF!</v>
      </c>
      <c r="W80" s="55" t="e">
        <f>MEDIAN(W$48:W$73)</f>
        <v>#REF!</v>
      </c>
      <c r="X80" t="s">
        <v>3533</v>
      </c>
      <c r="Y80" s="55" t="e">
        <f>MEDIAN(Y$48:Y$73)</f>
        <v>#REF!</v>
      </c>
      <c r="Z80" s="55" t="e">
        <f>MEDIAN(Z$48:Z$73)</f>
        <v>#REF!</v>
      </c>
      <c r="AA80" t="s">
        <v>3533</v>
      </c>
      <c r="AB80" s="55" t="e">
        <f>MEDIAN(AB$48:AB$73)</f>
        <v>#REF!</v>
      </c>
      <c r="AC80" s="55" t="e">
        <f>MEDIAN(AC$48:AC$73)</f>
        <v>#REF!</v>
      </c>
      <c r="AD80" t="s">
        <v>3533</v>
      </c>
      <c r="AE80" s="55" t="e">
        <f>MEDIAN(AE$48:AE$73)</f>
        <v>#REF!</v>
      </c>
      <c r="AF80" s="55" t="e">
        <f>MEDIAN(AF$48:AF$73)</f>
        <v>#REF!</v>
      </c>
      <c r="AG80" t="s">
        <v>3533</v>
      </c>
      <c r="AH80" s="55" t="e">
        <f>MEDIAN(AH$48:AH$73)</f>
        <v>#REF!</v>
      </c>
      <c r="AI80" s="55" t="e">
        <f>MEDIAN(AI$48:AI$73)</f>
        <v>#REF!</v>
      </c>
      <c r="AJ80" t="s">
        <v>3533</v>
      </c>
      <c r="AK80" s="55" t="e">
        <f>MEDIAN(AK$48:AK$73)</f>
        <v>#REF!</v>
      </c>
      <c r="AL80" s="55" t="e">
        <f>MEDIAN(AL$48:AL$73)</f>
        <v>#REF!</v>
      </c>
      <c r="AM80" t="s">
        <v>3533</v>
      </c>
      <c r="AN80" s="55" t="e">
        <f>MEDIAN(AN$48:AN$73)</f>
        <v>#REF!</v>
      </c>
      <c r="AO80" s="55" t="e">
        <f>MEDIAN(AO$48:AO$73)</f>
        <v>#REF!</v>
      </c>
      <c r="AP80" t="s">
        <v>3533</v>
      </c>
      <c r="AQ80" s="55" t="e">
        <f>MEDIAN(AQ$48:AQ$73)</f>
        <v>#REF!</v>
      </c>
      <c r="AR80" s="55" t="e">
        <f>MEDIAN(AR$48:AR$73)</f>
        <v>#REF!</v>
      </c>
    </row>
    <row r="81" spans="20:44" x14ac:dyDescent="0.2">
      <c r="T81" s="184"/>
      <c r="U81" s="41" t="s">
        <v>3577</v>
      </c>
      <c r="V81" s="70" t="e">
        <f>_xlfn.T.TEST(V48:V73,W48:W73,2,3)</f>
        <v>#REF!</v>
      </c>
      <c r="W81" s="71" t="e">
        <f>IF(V81&lt;0.1,"p&lt;.1","ns")</f>
        <v>#REF!</v>
      </c>
      <c r="X81" s="41" t="s">
        <v>3577</v>
      </c>
      <c r="Y81" s="70" t="e">
        <f>_xlfn.T.TEST(Y48:Y73,Z48:Z73,2,3)</f>
        <v>#REF!</v>
      </c>
      <c r="Z81" s="71" t="e">
        <f>IF(Y81&lt;0.1,"p&lt;.1","ns")</f>
        <v>#REF!</v>
      </c>
      <c r="AA81" s="41" t="s">
        <v>3577</v>
      </c>
      <c r="AB81" s="70" t="e">
        <f>_xlfn.T.TEST(AB48:AB73,AC48:AC73,2,3)</f>
        <v>#REF!</v>
      </c>
      <c r="AC81" s="71" t="e">
        <f>IF(AB81&lt;0.1,"p&lt;.1","ns")</f>
        <v>#REF!</v>
      </c>
      <c r="AD81" s="41" t="s">
        <v>3577</v>
      </c>
      <c r="AE81" s="70" t="e">
        <f>_xlfn.T.TEST(AE48:AE73,AF48:AF73,2,3)</f>
        <v>#REF!</v>
      </c>
      <c r="AF81" s="71" t="e">
        <f>IF(AE81&lt;0.1,"p&lt;.1","ns")</f>
        <v>#REF!</v>
      </c>
      <c r="AG81" s="41" t="s">
        <v>3577</v>
      </c>
      <c r="AH81" s="70" t="e">
        <f>_xlfn.T.TEST(AH48:AH73,AI48:AI73,2,3)</f>
        <v>#REF!</v>
      </c>
      <c r="AI81" s="71" t="e">
        <f>IF(AH81&lt;0.1,"p&lt;.1","ns")</f>
        <v>#REF!</v>
      </c>
      <c r="AJ81" s="41" t="s">
        <v>3577</v>
      </c>
      <c r="AK81" s="70" t="e">
        <f>_xlfn.T.TEST(AK48:AK73,AL48:AL73,2,3)</f>
        <v>#REF!</v>
      </c>
      <c r="AL81" s="71" t="e">
        <f>IF(AK81&lt;0.1,"p&lt;.1","ns")</f>
        <v>#REF!</v>
      </c>
      <c r="AM81" s="41" t="s">
        <v>3577</v>
      </c>
      <c r="AN81" s="70" t="e">
        <f>_xlfn.T.TEST(AN48:AN73,AO48:AO73,2,3)</f>
        <v>#REF!</v>
      </c>
      <c r="AO81" s="71" t="e">
        <f>IF(AN81&lt;0.1,"p&lt;.1","ns")</f>
        <v>#REF!</v>
      </c>
      <c r="AP81" s="41" t="s">
        <v>3577</v>
      </c>
      <c r="AQ81" s="70" t="e">
        <f>_xlfn.T.TEST(AQ48:AQ73,AR48:AR73,2,3)</f>
        <v>#REF!</v>
      </c>
      <c r="AR81" s="71" t="e">
        <f>IF(AQ81&lt;0.1,"p&lt;.1","ns")</f>
        <v>#REF!</v>
      </c>
    </row>
    <row r="82" spans="20:44" x14ac:dyDescent="0.2">
      <c r="T82" s="184"/>
      <c r="U82" t="s">
        <v>3536</v>
      </c>
      <c r="X82" t="s">
        <v>3536</v>
      </c>
      <c r="AA82" t="s">
        <v>3536</v>
      </c>
      <c r="AD82" t="s">
        <v>3536</v>
      </c>
      <c r="AG82" t="s">
        <v>3536</v>
      </c>
      <c r="AJ82" t="s">
        <v>3537</v>
      </c>
      <c r="AM82" t="s">
        <v>3536</v>
      </c>
      <c r="AP82" t="s">
        <v>3536</v>
      </c>
    </row>
    <row r="83" spans="20:44" x14ac:dyDescent="0.2">
      <c r="T83" s="184"/>
      <c r="U83" t="s">
        <v>3541</v>
      </c>
      <c r="X83" t="s">
        <v>3542</v>
      </c>
      <c r="AA83" t="s">
        <v>3543</v>
      </c>
      <c r="AD83" t="s">
        <v>3544</v>
      </c>
      <c r="AG83" t="s">
        <v>3582</v>
      </c>
      <c r="AJ83" t="s">
        <v>3546</v>
      </c>
      <c r="AM83" t="s">
        <v>3567</v>
      </c>
      <c r="AP83" t="s">
        <v>3568</v>
      </c>
    </row>
    <row r="84" spans="20:44" x14ac:dyDescent="0.2">
      <c r="T84" s="184"/>
      <c r="U84" s="72" t="s">
        <v>3548</v>
      </c>
      <c r="X84" s="72" t="s">
        <v>3548</v>
      </c>
      <c r="AA84" s="72" t="s">
        <v>3548</v>
      </c>
      <c r="AD84" s="72" t="s">
        <v>3549</v>
      </c>
      <c r="AG84" s="72" t="s">
        <v>3548</v>
      </c>
      <c r="AJ84" s="72" t="s">
        <v>3550</v>
      </c>
      <c r="AM84" s="72" t="s">
        <v>3548</v>
      </c>
      <c r="AP84" s="72" t="s">
        <v>3548</v>
      </c>
    </row>
    <row r="85" spans="20:44" ht="17" thickBot="1" x14ac:dyDescent="0.25">
      <c r="T85" s="185"/>
      <c r="U85" s="72" t="s">
        <v>3553</v>
      </c>
      <c r="X85" s="72" t="s">
        <v>3553</v>
      </c>
      <c r="AA85" s="72" t="s">
        <v>3554</v>
      </c>
      <c r="AD85" s="72" t="s">
        <v>3553</v>
      </c>
      <c r="AG85" s="72" t="s">
        <v>3555</v>
      </c>
      <c r="AJ85" s="72" t="s">
        <v>3554</v>
      </c>
      <c r="AM85" s="72" t="s">
        <v>3554</v>
      </c>
      <c r="AP85" s="72" t="s">
        <v>3554</v>
      </c>
    </row>
    <row r="86" spans="20:44" x14ac:dyDescent="0.2">
      <c r="AM86" s="88"/>
    </row>
    <row r="87" spans="20:44" x14ac:dyDescent="0.2">
      <c r="AM87" s="72"/>
      <c r="AN87" s="48"/>
    </row>
  </sheetData>
  <mergeCells count="8">
    <mergeCell ref="BS62:BS71"/>
    <mergeCell ref="T75:T85"/>
    <mergeCell ref="BS29:BS38"/>
    <mergeCell ref="CD29:CD38"/>
    <mergeCell ref="T32:T44"/>
    <mergeCell ref="BS40:BS49"/>
    <mergeCell ref="CD40:CD49"/>
    <mergeCell ref="BS52:BS61"/>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7C0F2-AE20-8B43-95B0-02E2ECAEDBF8}">
  <dimension ref="A1:V182"/>
  <sheetViews>
    <sheetView topLeftCell="A101" workbookViewId="0">
      <pane xSplit="1" topLeftCell="B1" activePane="topRight" state="frozen"/>
      <selection activeCell="C49" sqref="C49"/>
      <selection pane="topRight" activeCell="G126" sqref="G126"/>
    </sheetView>
  </sheetViews>
  <sheetFormatPr baseColWidth="10" defaultColWidth="11" defaultRowHeight="16" x14ac:dyDescent="0.2"/>
  <cols>
    <col min="1" max="1" width="7.5" customWidth="1"/>
    <col min="2" max="2" width="24.5" customWidth="1"/>
    <col min="3" max="3" width="12.83203125" customWidth="1"/>
    <col min="4" max="4" width="12.33203125" style="173" customWidth="1"/>
    <col min="5" max="5" width="11" style="173" customWidth="1"/>
    <col min="6" max="8" width="11" customWidth="1"/>
    <col min="9" max="9" width="11.33203125" customWidth="1"/>
    <col min="10" max="10" width="10.6640625" customWidth="1"/>
    <col min="11" max="11" width="13" customWidth="1"/>
    <col min="12" max="12" width="16.33203125" customWidth="1"/>
    <col min="13" max="13" width="17.1640625" customWidth="1"/>
    <col min="14" max="14" width="14.1640625" customWidth="1"/>
    <col min="15" max="15" width="18.6640625" customWidth="1"/>
    <col min="16" max="16" width="13.6640625" customWidth="1"/>
    <col min="17" max="17" width="10.83203125" customWidth="1"/>
    <col min="19" max="19" width="14.6640625" bestFit="1" customWidth="1"/>
    <col min="22" max="22" width="14.33203125" bestFit="1" customWidth="1"/>
    <col min="23" max="24" width="13" customWidth="1"/>
    <col min="25" max="25" width="12" customWidth="1"/>
    <col min="26" max="26" width="13.1640625" customWidth="1"/>
  </cols>
  <sheetData>
    <row r="1" spans="1:20" x14ac:dyDescent="0.2">
      <c r="B1" s="36" t="s">
        <v>3863</v>
      </c>
      <c r="D1"/>
      <c r="E1"/>
      <c r="I1" s="46"/>
    </row>
    <row r="2" spans="1:20" x14ac:dyDescent="0.2">
      <c r="B2" s="47" t="s">
        <v>3864</v>
      </c>
      <c r="D2"/>
      <c r="E2"/>
      <c r="I2" s="48"/>
    </row>
    <row r="3" spans="1:20" x14ac:dyDescent="0.2">
      <c r="B3" s="49" t="s">
        <v>3865</v>
      </c>
      <c r="D3"/>
      <c r="E3"/>
      <c r="I3" s="50"/>
    </row>
    <row r="4" spans="1:20" x14ac:dyDescent="0.2">
      <c r="B4" s="49" t="s">
        <v>3500</v>
      </c>
      <c r="D4"/>
      <c r="E4"/>
      <c r="I4" s="47"/>
    </row>
    <row r="5" spans="1:20" x14ac:dyDescent="0.2">
      <c r="B5" s="49"/>
      <c r="D5"/>
      <c r="E5"/>
    </row>
    <row r="6" spans="1:20" ht="17" thickBot="1" x14ac:dyDescent="0.25">
      <c r="A6" s="142"/>
      <c r="B6" s="142" t="s">
        <v>0</v>
      </c>
      <c r="C6" s="142" t="s">
        <v>1</v>
      </c>
      <c r="D6" s="142" t="s">
        <v>2</v>
      </c>
      <c r="E6" s="142" t="s">
        <v>3</v>
      </c>
      <c r="F6" s="142" t="s">
        <v>4</v>
      </c>
      <c r="G6" s="142" t="s">
        <v>5</v>
      </c>
      <c r="H6" s="142" t="s">
        <v>6</v>
      </c>
      <c r="I6" s="142" t="s">
        <v>8</v>
      </c>
      <c r="J6" s="142" t="s">
        <v>10</v>
      </c>
      <c r="K6" s="142" t="s">
        <v>3866</v>
      </c>
      <c r="L6" s="142" t="s">
        <v>3867</v>
      </c>
      <c r="M6" s="142" t="s">
        <v>3868</v>
      </c>
      <c r="N6" s="142" t="s">
        <v>3869</v>
      </c>
      <c r="O6" s="143" t="s">
        <v>3502</v>
      </c>
      <c r="P6" s="143" t="s">
        <v>3503</v>
      </c>
      <c r="Q6" s="143" t="s">
        <v>3504</v>
      </c>
      <c r="R6" s="2" t="s">
        <v>3505</v>
      </c>
      <c r="S6" s="2" t="s">
        <v>3506</v>
      </c>
      <c r="T6" s="167" t="s">
        <v>3927</v>
      </c>
    </row>
    <row r="7" spans="1:20" x14ac:dyDescent="0.2">
      <c r="A7" t="str">
        <f t="shared" ref="A7:A70" si="0">LEFT(B7,3)</f>
        <v>act</v>
      </c>
      <c r="B7" t="s">
        <v>3913</v>
      </c>
      <c r="C7" t="s">
        <v>88</v>
      </c>
      <c r="D7" t="s">
        <v>89</v>
      </c>
      <c r="E7">
        <v>1.1000000000000001</v>
      </c>
      <c r="F7" t="s">
        <v>90</v>
      </c>
      <c r="G7" t="s">
        <v>3921</v>
      </c>
      <c r="H7" t="s">
        <v>107</v>
      </c>
      <c r="I7" s="55">
        <v>1.0857000000000001</v>
      </c>
      <c r="J7">
        <v>1.3983000000000001E-3</v>
      </c>
      <c r="K7">
        <v>1</v>
      </c>
      <c r="L7">
        <v>1</v>
      </c>
      <c r="M7">
        <v>0</v>
      </c>
      <c r="N7">
        <v>1</v>
      </c>
      <c r="O7" s="84">
        <f>VLOOKUP($A7,'CW analysis1_23SIs'!$A$9:$N$31,14,0)</f>
        <v>1</v>
      </c>
      <c r="P7" s="84">
        <f>VLOOKUP($A7,'CW analysis1_23SIs'!$A$9:$O$31,15,0)</f>
        <v>0</v>
      </c>
      <c r="Q7" s="84">
        <f>VLOOKUP($A7,'CW analysis1_23SIs'!$A$9:$P$31,16,0)</f>
        <v>0</v>
      </c>
      <c r="R7" s="55">
        <f>IF(AND(P7=0,K7=1),O7*I7,"")</f>
        <v>1.0857000000000001</v>
      </c>
      <c r="S7" s="55">
        <f>IF(AND(Q7=0,L7=1),O7*J7,"")</f>
        <v>1.3983000000000001E-3</v>
      </c>
      <c r="T7" s="6">
        <v>2</v>
      </c>
    </row>
    <row r="8" spans="1:20" x14ac:dyDescent="0.2">
      <c r="A8" t="str">
        <f t="shared" si="0"/>
        <v>act</v>
      </c>
      <c r="B8" t="s">
        <v>113</v>
      </c>
      <c r="C8" t="s">
        <v>88</v>
      </c>
      <c r="D8" t="s">
        <v>111</v>
      </c>
      <c r="E8">
        <v>1.1000000000000001</v>
      </c>
      <c r="F8" t="s">
        <v>90</v>
      </c>
      <c r="G8" t="s">
        <v>106</v>
      </c>
      <c r="H8" t="s">
        <v>107</v>
      </c>
      <c r="I8" s="55">
        <v>-128.93</v>
      </c>
      <c r="J8">
        <v>-1.4250000000000001E-2</v>
      </c>
      <c r="K8">
        <v>0</v>
      </c>
      <c r="L8">
        <v>1</v>
      </c>
      <c r="M8">
        <v>0</v>
      </c>
      <c r="N8">
        <v>1</v>
      </c>
      <c r="O8" s="84">
        <f>VLOOKUP($A8,'CW analysis1_23SIs'!$A$9:$N$31,14,0)</f>
        <v>1</v>
      </c>
      <c r="P8" s="84">
        <f>VLOOKUP($A8,'CW analysis1_23SIs'!$A$9:$O$31,15,0)</f>
        <v>0</v>
      </c>
      <c r="Q8" s="84">
        <f>VLOOKUP($A8,'CW analysis1_23SIs'!$A$9:$P$31,16,0)</f>
        <v>0</v>
      </c>
      <c r="R8" s="55" t="str">
        <f t="shared" ref="R8:R71" si="1">IF(AND(P8=0,K8=1),O8*I8,"")</f>
        <v/>
      </c>
      <c r="S8" s="55">
        <f t="shared" ref="S8:S71" si="2">IF(AND(Q8=0,L8=1),O8*J8,"")</f>
        <v>-1.4250000000000001E-2</v>
      </c>
      <c r="T8" s="6">
        <v>4</v>
      </c>
    </row>
    <row r="9" spans="1:20" x14ac:dyDescent="0.2">
      <c r="A9" t="str">
        <f t="shared" si="0"/>
        <v>act</v>
      </c>
      <c r="B9" t="s">
        <v>142</v>
      </c>
      <c r="C9" t="s">
        <v>88</v>
      </c>
      <c r="D9" t="s">
        <v>140</v>
      </c>
      <c r="E9">
        <v>1.1000000000000001</v>
      </c>
      <c r="F9" t="s">
        <v>90</v>
      </c>
      <c r="G9" t="s">
        <v>106</v>
      </c>
      <c r="H9" t="s">
        <v>107</v>
      </c>
      <c r="I9" s="55">
        <v>1.5233E-2</v>
      </c>
      <c r="J9">
        <v>3.6752E-3</v>
      </c>
      <c r="K9">
        <v>1</v>
      </c>
      <c r="L9">
        <v>1</v>
      </c>
      <c r="M9">
        <v>0</v>
      </c>
      <c r="N9">
        <v>1</v>
      </c>
      <c r="O9" s="84">
        <f>VLOOKUP($A9,'CW analysis1_23SIs'!$A$9:$N$31,14,0)</f>
        <v>1</v>
      </c>
      <c r="P9" s="84">
        <f>VLOOKUP($A9,'CW analysis1_23SIs'!$A$9:$O$31,15,0)</f>
        <v>0</v>
      </c>
      <c r="Q9" s="84">
        <f>VLOOKUP($A9,'CW analysis1_23SIs'!$A$9:$P$31,16,0)</f>
        <v>0</v>
      </c>
      <c r="R9" s="55">
        <f t="shared" si="1"/>
        <v>1.5233E-2</v>
      </c>
      <c r="S9" s="55">
        <f t="shared" si="2"/>
        <v>3.6752E-3</v>
      </c>
      <c r="T9" s="6">
        <v>3</v>
      </c>
    </row>
    <row r="10" spans="1:20" x14ac:dyDescent="0.2">
      <c r="A10" t="str">
        <f t="shared" si="0"/>
        <v>act</v>
      </c>
      <c r="B10" t="s">
        <v>159</v>
      </c>
      <c r="C10" t="s">
        <v>88</v>
      </c>
      <c r="D10" t="s">
        <v>153</v>
      </c>
      <c r="E10">
        <v>1.1000000000000001</v>
      </c>
      <c r="F10" t="s">
        <v>90</v>
      </c>
      <c r="G10" t="s">
        <v>106</v>
      </c>
      <c r="H10" t="s">
        <v>107</v>
      </c>
      <c r="I10" s="55">
        <v>7.0443000000000006E-2</v>
      </c>
      <c r="J10">
        <v>3.5544999999999999E-3</v>
      </c>
      <c r="K10">
        <v>1</v>
      </c>
      <c r="L10">
        <v>1</v>
      </c>
      <c r="M10">
        <v>1</v>
      </c>
      <c r="N10">
        <v>1</v>
      </c>
      <c r="O10" s="84">
        <f>VLOOKUP($A10,'CW analysis1_23SIs'!$A$9:$N$31,14,0)</f>
        <v>1</v>
      </c>
      <c r="P10" s="84">
        <f>VLOOKUP($A10,'CW analysis1_23SIs'!$A$9:$O$31,15,0)</f>
        <v>0</v>
      </c>
      <c r="Q10" s="84">
        <f>VLOOKUP($A10,'CW analysis1_23SIs'!$A$9:$P$31,16,0)</f>
        <v>0</v>
      </c>
      <c r="R10" s="55">
        <f t="shared" si="1"/>
        <v>7.0443000000000006E-2</v>
      </c>
      <c r="S10" s="55">
        <f t="shared" si="2"/>
        <v>3.5544999999999999E-3</v>
      </c>
      <c r="T10" s="6">
        <f t="shared" ref="T10:T69" si="3">IF(M10=1,1,"")</f>
        <v>1</v>
      </c>
    </row>
    <row r="11" spans="1:20" x14ac:dyDescent="0.2">
      <c r="A11" t="str">
        <f t="shared" si="0"/>
        <v>coh</v>
      </c>
      <c r="B11" t="s">
        <v>245</v>
      </c>
      <c r="C11" t="s">
        <v>238</v>
      </c>
      <c r="D11" t="s">
        <v>144</v>
      </c>
      <c r="E11">
        <v>1.1000000000000001</v>
      </c>
      <c r="F11" t="s">
        <v>90</v>
      </c>
      <c r="G11" t="s">
        <v>246</v>
      </c>
      <c r="H11" t="s">
        <v>107</v>
      </c>
      <c r="I11" s="55">
        <v>0.25973000000000002</v>
      </c>
      <c r="J11">
        <v>1.0356E-5</v>
      </c>
      <c r="K11">
        <v>1</v>
      </c>
      <c r="L11">
        <v>1</v>
      </c>
      <c r="M11">
        <v>1</v>
      </c>
      <c r="N11">
        <v>1</v>
      </c>
      <c r="O11" s="84">
        <f>VLOOKUP($A11,'CW analysis1_23SIs'!$A$9:$N$31,14,0)</f>
        <v>1</v>
      </c>
      <c r="P11" s="84">
        <f>VLOOKUP($A11,'CW analysis1_23SIs'!$A$9:$O$31,15,0)</f>
        <v>0</v>
      </c>
      <c r="Q11" s="84">
        <f>VLOOKUP($A11,'CW analysis1_23SIs'!$A$9:$P$31,16,0)</f>
        <v>0</v>
      </c>
      <c r="R11" s="55">
        <f t="shared" si="1"/>
        <v>0.25973000000000002</v>
      </c>
      <c r="S11" s="55">
        <f t="shared" si="2"/>
        <v>1.0356E-5</v>
      </c>
      <c r="T11" s="6">
        <f t="shared" si="3"/>
        <v>1</v>
      </c>
    </row>
    <row r="12" spans="1:20" x14ac:dyDescent="0.2">
      <c r="A12" t="str">
        <f t="shared" si="0"/>
        <v>coh</v>
      </c>
      <c r="B12" t="s">
        <v>252</v>
      </c>
      <c r="C12" t="s">
        <v>238</v>
      </c>
      <c r="D12" t="s">
        <v>192</v>
      </c>
      <c r="E12">
        <v>1.1000000000000001</v>
      </c>
      <c r="F12" t="s">
        <v>90</v>
      </c>
      <c r="G12" t="s">
        <v>246</v>
      </c>
      <c r="H12" t="s">
        <v>107</v>
      </c>
      <c r="I12" s="55">
        <v>0.1981</v>
      </c>
      <c r="J12">
        <v>2.5150999999999999E-6</v>
      </c>
      <c r="K12">
        <v>1</v>
      </c>
      <c r="L12">
        <v>1</v>
      </c>
      <c r="M12">
        <v>0</v>
      </c>
      <c r="N12">
        <v>1</v>
      </c>
      <c r="O12" s="84">
        <f>VLOOKUP($A12,'CW analysis1_23SIs'!$A$9:$N$31,14,0)</f>
        <v>1</v>
      </c>
      <c r="P12" s="84">
        <f>VLOOKUP($A12,'CW analysis1_23SIs'!$A$9:$O$31,15,0)</f>
        <v>0</v>
      </c>
      <c r="Q12" s="84">
        <f>VLOOKUP($A12,'CW analysis1_23SIs'!$A$9:$P$31,16,0)</f>
        <v>0</v>
      </c>
      <c r="R12" s="55">
        <f t="shared" si="1"/>
        <v>0.1981</v>
      </c>
      <c r="S12" s="55">
        <f t="shared" si="2"/>
        <v>2.5150999999999999E-6</v>
      </c>
      <c r="T12" s="6">
        <v>2</v>
      </c>
    </row>
    <row r="13" spans="1:20" x14ac:dyDescent="0.2">
      <c r="A13" t="str">
        <f t="shared" si="0"/>
        <v>coh</v>
      </c>
      <c r="B13" t="s">
        <v>261</v>
      </c>
      <c r="C13" t="s">
        <v>238</v>
      </c>
      <c r="D13" t="s">
        <v>230</v>
      </c>
      <c r="E13">
        <v>1.1000000000000001</v>
      </c>
      <c r="F13" t="s">
        <v>90</v>
      </c>
      <c r="G13" t="s">
        <v>246</v>
      </c>
      <c r="H13" t="s">
        <v>107</v>
      </c>
      <c r="I13" s="55">
        <v>0.49151</v>
      </c>
      <c r="J13">
        <v>7.7059999999999998E-7</v>
      </c>
      <c r="K13">
        <v>1</v>
      </c>
      <c r="L13">
        <v>1</v>
      </c>
      <c r="M13">
        <v>0</v>
      </c>
      <c r="N13">
        <v>1</v>
      </c>
      <c r="O13" s="84">
        <f>VLOOKUP($A13,'CW analysis1_23SIs'!$A$9:$N$31,14,0)</f>
        <v>1</v>
      </c>
      <c r="P13" s="84">
        <f>VLOOKUP($A13,'CW analysis1_23SIs'!$A$9:$O$31,15,0)</f>
        <v>0</v>
      </c>
      <c r="Q13" s="84">
        <f>VLOOKUP($A13,'CW analysis1_23SIs'!$A$9:$P$31,16,0)</f>
        <v>0</v>
      </c>
      <c r="R13" s="55">
        <f t="shared" si="1"/>
        <v>0.49151</v>
      </c>
      <c r="S13" s="55">
        <f t="shared" si="2"/>
        <v>7.7059999999999998E-7</v>
      </c>
      <c r="T13" s="6">
        <v>3</v>
      </c>
    </row>
    <row r="14" spans="1:20" x14ac:dyDescent="0.2">
      <c r="A14" t="str">
        <f t="shared" si="0"/>
        <v>cro</v>
      </c>
      <c r="B14" t="s">
        <v>3914</v>
      </c>
      <c r="C14" t="s">
        <v>270</v>
      </c>
      <c r="D14" t="s">
        <v>271</v>
      </c>
      <c r="E14">
        <v>1.1000000000000001</v>
      </c>
      <c r="F14" t="s">
        <v>272</v>
      </c>
      <c r="G14" t="s">
        <v>3922</v>
      </c>
      <c r="H14" t="s">
        <v>107</v>
      </c>
      <c r="I14" s="55">
        <v>-1.8436999999999999E-2</v>
      </c>
      <c r="J14">
        <v>-6.8570999999999997E-4</v>
      </c>
      <c r="K14">
        <v>1</v>
      </c>
      <c r="L14">
        <v>1</v>
      </c>
      <c r="M14">
        <v>0</v>
      </c>
      <c r="N14">
        <v>1</v>
      </c>
      <c r="O14" s="84">
        <f>VLOOKUP($A14,'CW analysis1_23SIs'!$A$9:$N$31,14,0)</f>
        <v>-1</v>
      </c>
      <c r="P14" s="84">
        <f>VLOOKUP($A14,'CW analysis1_23SIs'!$A$9:$O$31,15,0)</f>
        <v>0</v>
      </c>
      <c r="Q14" s="84">
        <f>VLOOKUP($A14,'CW analysis1_23SIs'!$A$9:$P$31,16,0)</f>
        <v>0</v>
      </c>
      <c r="R14" s="55">
        <f t="shared" si="1"/>
        <v>1.8436999999999999E-2</v>
      </c>
      <c r="S14" s="55">
        <f t="shared" si="2"/>
        <v>6.8570999999999997E-4</v>
      </c>
      <c r="T14" s="6">
        <v>2</v>
      </c>
    </row>
    <row r="15" spans="1:20" x14ac:dyDescent="0.2">
      <c r="A15" t="str">
        <f t="shared" si="0"/>
        <v>cro</v>
      </c>
      <c r="B15" t="s">
        <v>285</v>
      </c>
      <c r="C15" t="s">
        <v>270</v>
      </c>
      <c r="D15" t="s">
        <v>283</v>
      </c>
      <c r="E15">
        <v>1.1000000000000001</v>
      </c>
      <c r="F15" t="s">
        <v>272</v>
      </c>
      <c r="G15" t="s">
        <v>278</v>
      </c>
      <c r="H15" t="s">
        <v>107</v>
      </c>
      <c r="I15" s="55">
        <v>0.21243000000000001</v>
      </c>
      <c r="J15">
        <v>1.9702999999999999E-3</v>
      </c>
      <c r="K15">
        <v>1</v>
      </c>
      <c r="L15">
        <v>1</v>
      </c>
      <c r="M15">
        <v>0</v>
      </c>
      <c r="N15">
        <v>1</v>
      </c>
      <c r="O15" s="84">
        <f>VLOOKUP($A15,'CW analysis1_23SIs'!$A$9:$N$31,14,0)</f>
        <v>-1</v>
      </c>
      <c r="P15" s="84">
        <f>VLOOKUP($A15,'CW analysis1_23SIs'!$A$9:$O$31,15,0)</f>
        <v>0</v>
      </c>
      <c r="Q15" s="84">
        <f>VLOOKUP($A15,'CW analysis1_23SIs'!$A$9:$P$31,16,0)</f>
        <v>0</v>
      </c>
      <c r="R15" s="55">
        <f t="shared" si="1"/>
        <v>-0.21243000000000001</v>
      </c>
      <c r="S15" s="55">
        <f t="shared" si="2"/>
        <v>-1.9702999999999999E-3</v>
      </c>
      <c r="T15" s="6">
        <v>3</v>
      </c>
    </row>
    <row r="16" spans="1:20" x14ac:dyDescent="0.2">
      <c r="A16" t="str">
        <f t="shared" si="0"/>
        <v>cro</v>
      </c>
      <c r="B16" t="s">
        <v>292</v>
      </c>
      <c r="C16" t="s">
        <v>270</v>
      </c>
      <c r="D16" t="s">
        <v>289</v>
      </c>
      <c r="E16">
        <v>1.1000000000000001</v>
      </c>
      <c r="F16" t="s">
        <v>272</v>
      </c>
      <c r="G16" t="s">
        <v>278</v>
      </c>
      <c r="H16" t="s">
        <v>107</v>
      </c>
      <c r="I16" s="55">
        <v>-1.0707E-2</v>
      </c>
      <c r="J16">
        <v>-2.5195999999999999E-3</v>
      </c>
      <c r="K16">
        <v>1</v>
      </c>
      <c r="L16">
        <v>1</v>
      </c>
      <c r="M16">
        <v>1</v>
      </c>
      <c r="N16">
        <v>1</v>
      </c>
      <c r="O16" s="84">
        <f>VLOOKUP($A16,'CW analysis1_23SIs'!$A$9:$N$31,14,0)</f>
        <v>-1</v>
      </c>
      <c r="P16" s="84">
        <f>VLOOKUP($A16,'CW analysis1_23SIs'!$A$9:$O$31,15,0)</f>
        <v>0</v>
      </c>
      <c r="Q16" s="84">
        <f>VLOOKUP($A16,'CW analysis1_23SIs'!$A$9:$P$31,16,0)</f>
        <v>0</v>
      </c>
      <c r="R16" s="55">
        <f t="shared" si="1"/>
        <v>1.0707E-2</v>
      </c>
      <c r="S16" s="55">
        <f t="shared" si="2"/>
        <v>2.5195999999999999E-3</v>
      </c>
      <c r="T16" s="6">
        <f t="shared" si="3"/>
        <v>1</v>
      </c>
    </row>
    <row r="17" spans="1:20" x14ac:dyDescent="0.2">
      <c r="A17" t="str">
        <f t="shared" si="0"/>
        <v>crs</v>
      </c>
      <c r="B17" t="s">
        <v>298</v>
      </c>
      <c r="C17" t="s">
        <v>294</v>
      </c>
      <c r="D17" t="s">
        <v>192</v>
      </c>
      <c r="E17">
        <v>1.1000000000000001</v>
      </c>
      <c r="F17" t="s">
        <v>90</v>
      </c>
      <c r="G17" t="s">
        <v>299</v>
      </c>
      <c r="H17" t="s">
        <v>107</v>
      </c>
      <c r="I17" s="55">
        <v>0.26440000000000002</v>
      </c>
      <c r="J17">
        <v>1.5878000000000001E-3</v>
      </c>
      <c r="K17">
        <v>1</v>
      </c>
      <c r="L17">
        <v>1</v>
      </c>
      <c r="M17">
        <v>1</v>
      </c>
      <c r="N17">
        <v>1</v>
      </c>
      <c r="O17" s="84">
        <f>VLOOKUP($A17,'CW analysis1_23SIs'!$A$9:$N$31,14,0)</f>
        <v>1</v>
      </c>
      <c r="P17" s="84">
        <f>VLOOKUP($A17,'CW analysis1_23SIs'!$A$9:$O$31,15,0)</f>
        <v>0</v>
      </c>
      <c r="Q17" s="84">
        <f>VLOOKUP($A17,'CW analysis1_23SIs'!$A$9:$P$31,16,0)</f>
        <v>0</v>
      </c>
      <c r="R17" s="55">
        <f t="shared" si="1"/>
        <v>0.26440000000000002</v>
      </c>
      <c r="S17" s="55">
        <f t="shared" si="2"/>
        <v>1.5878000000000001E-3</v>
      </c>
      <c r="T17" s="6">
        <f t="shared" si="3"/>
        <v>1</v>
      </c>
    </row>
    <row r="18" spans="1:20" x14ac:dyDescent="0.2">
      <c r="A18" t="str">
        <f t="shared" si="0"/>
        <v>dig</v>
      </c>
      <c r="B18" t="s">
        <v>418</v>
      </c>
      <c r="C18" t="s">
        <v>419</v>
      </c>
      <c r="D18" t="s">
        <v>144</v>
      </c>
      <c r="E18">
        <v>1.1000000000000001</v>
      </c>
      <c r="F18" t="s">
        <v>90</v>
      </c>
      <c r="G18" t="s">
        <v>420</v>
      </c>
      <c r="H18" t="s">
        <v>421</v>
      </c>
      <c r="I18" s="55">
        <v>0.19850000000000001</v>
      </c>
      <c r="J18">
        <v>2.9441999999999999E-2</v>
      </c>
      <c r="K18">
        <v>1</v>
      </c>
      <c r="L18">
        <v>1</v>
      </c>
      <c r="M18">
        <v>0</v>
      </c>
      <c r="N18">
        <v>1</v>
      </c>
      <c r="O18" s="84">
        <f>VLOOKUP($A18,'CW analysis1_23SIs'!$A$9:$N$31,14,0)</f>
        <v>1</v>
      </c>
      <c r="P18" s="84">
        <f>VLOOKUP($A18,'CW analysis1_23SIs'!$A$9:$O$31,15,0)</f>
        <v>0</v>
      </c>
      <c r="Q18" s="84">
        <f>VLOOKUP($A18,'CW analysis1_23SIs'!$A$9:$P$31,16,0)</f>
        <v>0</v>
      </c>
      <c r="R18" s="55">
        <f t="shared" si="1"/>
        <v>0.19850000000000001</v>
      </c>
      <c r="S18" s="55">
        <f t="shared" si="2"/>
        <v>2.9441999999999999E-2</v>
      </c>
      <c r="T18" s="6">
        <v>2</v>
      </c>
    </row>
    <row r="19" spans="1:20" x14ac:dyDescent="0.2">
      <c r="A19" t="str">
        <f t="shared" si="0"/>
        <v>dig</v>
      </c>
      <c r="B19" t="s">
        <v>440</v>
      </c>
      <c r="C19" t="s">
        <v>419</v>
      </c>
      <c r="D19" t="s">
        <v>441</v>
      </c>
      <c r="E19">
        <v>1.1000000000000001</v>
      </c>
      <c r="F19" t="s">
        <v>90</v>
      </c>
      <c r="G19" t="s">
        <v>420</v>
      </c>
      <c r="H19" t="s">
        <v>421</v>
      </c>
      <c r="I19" s="55">
        <v>0.12089999999999999</v>
      </c>
      <c r="J19">
        <v>2.2435E-2</v>
      </c>
      <c r="K19">
        <v>1</v>
      </c>
      <c r="L19">
        <v>1</v>
      </c>
      <c r="M19">
        <v>0</v>
      </c>
      <c r="N19">
        <v>1</v>
      </c>
      <c r="O19" s="84">
        <f>VLOOKUP($A19,'CW analysis1_23SIs'!$A$9:$N$31,14,0)</f>
        <v>1</v>
      </c>
      <c r="P19" s="84">
        <f>VLOOKUP($A19,'CW analysis1_23SIs'!$A$9:$O$31,15,0)</f>
        <v>0</v>
      </c>
      <c r="Q19" s="84">
        <f>VLOOKUP($A19,'CW analysis1_23SIs'!$A$9:$P$31,16,0)</f>
        <v>0</v>
      </c>
      <c r="R19" s="55">
        <f t="shared" si="1"/>
        <v>0.12089999999999999</v>
      </c>
      <c r="S19" s="55">
        <f t="shared" si="2"/>
        <v>2.2435E-2</v>
      </c>
      <c r="T19" s="6">
        <v>3</v>
      </c>
    </row>
    <row r="20" spans="1:20" x14ac:dyDescent="0.2">
      <c r="A20" t="str">
        <f t="shared" si="0"/>
        <v>dig</v>
      </c>
      <c r="B20" t="s">
        <v>449</v>
      </c>
      <c r="C20" t="s">
        <v>419</v>
      </c>
      <c r="D20" t="s">
        <v>450</v>
      </c>
      <c r="E20">
        <v>1.1000000000000001</v>
      </c>
      <c r="F20" t="s">
        <v>90</v>
      </c>
      <c r="G20" t="s">
        <v>420</v>
      </c>
      <c r="H20" t="s">
        <v>421</v>
      </c>
      <c r="I20" s="55">
        <v>0.24092</v>
      </c>
      <c r="J20">
        <v>2.2571999999999998E-2</v>
      </c>
      <c r="K20">
        <v>1</v>
      </c>
      <c r="L20">
        <v>1</v>
      </c>
      <c r="M20">
        <v>0</v>
      </c>
      <c r="N20">
        <v>1</v>
      </c>
      <c r="O20" s="84">
        <f>VLOOKUP($A20,'CW analysis1_23SIs'!$A$9:$N$31,14,0)</f>
        <v>1</v>
      </c>
      <c r="P20" s="84">
        <f>VLOOKUP($A20,'CW analysis1_23SIs'!$A$9:$O$31,15,0)</f>
        <v>0</v>
      </c>
      <c r="Q20" s="84">
        <f>VLOOKUP($A20,'CW analysis1_23SIs'!$A$9:$P$31,16,0)</f>
        <v>0</v>
      </c>
      <c r="R20" s="55">
        <f t="shared" si="1"/>
        <v>0.24092</v>
      </c>
      <c r="S20" s="55">
        <f t="shared" si="2"/>
        <v>2.2571999999999998E-2</v>
      </c>
      <c r="T20" s="6">
        <v>4</v>
      </c>
    </row>
    <row r="21" spans="1:20" x14ac:dyDescent="0.2">
      <c r="A21" t="str">
        <f t="shared" si="0"/>
        <v>dig</v>
      </c>
      <c r="B21" t="s">
        <v>458</v>
      </c>
      <c r="C21" t="s">
        <v>419</v>
      </c>
      <c r="D21" t="s">
        <v>459</v>
      </c>
      <c r="E21">
        <v>1.1000000000000001</v>
      </c>
      <c r="F21" t="s">
        <v>90</v>
      </c>
      <c r="G21" t="s">
        <v>420</v>
      </c>
      <c r="H21" t="s">
        <v>421</v>
      </c>
      <c r="I21" s="55">
        <v>0.21109</v>
      </c>
      <c r="J21">
        <v>2.7754999999999998E-2</v>
      </c>
      <c r="K21">
        <v>1</v>
      </c>
      <c r="L21">
        <v>1</v>
      </c>
      <c r="M21">
        <v>0</v>
      </c>
      <c r="N21">
        <v>1</v>
      </c>
      <c r="O21" s="84">
        <f>VLOOKUP($A21,'CW analysis1_23SIs'!$A$9:$N$31,14,0)</f>
        <v>1</v>
      </c>
      <c r="P21" s="84">
        <f>VLOOKUP($A21,'CW analysis1_23SIs'!$A$9:$O$31,15,0)</f>
        <v>0</v>
      </c>
      <c r="Q21" s="84">
        <f>VLOOKUP($A21,'CW analysis1_23SIs'!$A$9:$P$31,16,0)</f>
        <v>0</v>
      </c>
      <c r="R21" s="55">
        <f t="shared" si="1"/>
        <v>0.21109</v>
      </c>
      <c r="S21" s="55">
        <f t="shared" si="2"/>
        <v>2.7754999999999998E-2</v>
      </c>
      <c r="T21" s="6">
        <v>5</v>
      </c>
    </row>
    <row r="22" spans="1:20" x14ac:dyDescent="0.2">
      <c r="A22" t="str">
        <f t="shared" si="0"/>
        <v>dig</v>
      </c>
      <c r="B22" t="s">
        <v>467</v>
      </c>
      <c r="C22" t="s">
        <v>419</v>
      </c>
      <c r="D22" t="s">
        <v>468</v>
      </c>
      <c r="E22">
        <v>1.1000000000000001</v>
      </c>
      <c r="F22" t="s">
        <v>90</v>
      </c>
      <c r="G22" t="s">
        <v>420</v>
      </c>
      <c r="H22" t="s">
        <v>421</v>
      </c>
      <c r="I22" s="55">
        <v>0.10412</v>
      </c>
      <c r="J22">
        <v>2.5048000000000001E-2</v>
      </c>
      <c r="K22">
        <v>1</v>
      </c>
      <c r="L22">
        <v>1</v>
      </c>
      <c r="M22">
        <v>0</v>
      </c>
      <c r="N22">
        <v>1</v>
      </c>
      <c r="O22" s="84">
        <f>VLOOKUP($A22,'CW analysis1_23SIs'!$A$9:$N$31,14,0)</f>
        <v>1</v>
      </c>
      <c r="P22" s="84">
        <f>VLOOKUP($A22,'CW analysis1_23SIs'!$A$9:$O$31,15,0)</f>
        <v>0</v>
      </c>
      <c r="Q22" s="84">
        <f>VLOOKUP($A22,'CW analysis1_23SIs'!$A$9:$P$31,16,0)</f>
        <v>0</v>
      </c>
      <c r="R22" s="55">
        <f t="shared" si="1"/>
        <v>0.10412</v>
      </c>
      <c r="S22" s="55">
        <f t="shared" si="2"/>
        <v>2.5048000000000001E-2</v>
      </c>
      <c r="T22" s="6">
        <v>6</v>
      </c>
    </row>
    <row r="23" spans="1:20" x14ac:dyDescent="0.2">
      <c r="A23" t="str">
        <f t="shared" si="0"/>
        <v>dig</v>
      </c>
      <c r="B23" t="s">
        <v>476</v>
      </c>
      <c r="C23" t="s">
        <v>419</v>
      </c>
      <c r="D23" t="s">
        <v>216</v>
      </c>
      <c r="E23">
        <v>1.1000000000000001</v>
      </c>
      <c r="F23" t="s">
        <v>90</v>
      </c>
      <c r="G23" t="s">
        <v>420</v>
      </c>
      <c r="H23" t="s">
        <v>421</v>
      </c>
      <c r="I23" s="55">
        <v>0.30679000000000001</v>
      </c>
      <c r="J23">
        <v>2.317E-2</v>
      </c>
      <c r="K23">
        <v>1</v>
      </c>
      <c r="L23">
        <v>1</v>
      </c>
      <c r="M23">
        <v>1</v>
      </c>
      <c r="N23">
        <v>1</v>
      </c>
      <c r="O23" s="84">
        <f>VLOOKUP($A23,'CW analysis1_23SIs'!$A$9:$N$31,14,0)</f>
        <v>1</v>
      </c>
      <c r="P23" s="84">
        <f>VLOOKUP($A23,'CW analysis1_23SIs'!$A$9:$O$31,15,0)</f>
        <v>0</v>
      </c>
      <c r="Q23" s="84">
        <f>VLOOKUP($A23,'CW analysis1_23SIs'!$A$9:$P$31,16,0)</f>
        <v>0</v>
      </c>
      <c r="R23" s="55">
        <f t="shared" si="1"/>
        <v>0.30679000000000001</v>
      </c>
      <c r="S23" s="55">
        <f t="shared" si="2"/>
        <v>2.317E-2</v>
      </c>
      <c r="T23" s="6">
        <f t="shared" si="3"/>
        <v>1</v>
      </c>
    </row>
    <row r="24" spans="1:20" x14ac:dyDescent="0.2">
      <c r="A24" t="str">
        <f t="shared" si="0"/>
        <v>dow</v>
      </c>
      <c r="B24" t="s">
        <v>490</v>
      </c>
      <c r="C24" t="s">
        <v>485</v>
      </c>
      <c r="D24" t="s">
        <v>257</v>
      </c>
      <c r="E24">
        <v>1.1000000000000001</v>
      </c>
      <c r="F24" t="s">
        <v>90</v>
      </c>
      <c r="G24" t="s">
        <v>491</v>
      </c>
      <c r="H24" t="s">
        <v>107</v>
      </c>
      <c r="I24" s="55">
        <v>0.20988999999999999</v>
      </c>
      <c r="J24">
        <v>2.66E-3</v>
      </c>
      <c r="K24">
        <v>1</v>
      </c>
      <c r="L24">
        <v>1</v>
      </c>
      <c r="M24">
        <v>1</v>
      </c>
      <c r="N24">
        <v>1</v>
      </c>
      <c r="O24" s="84">
        <f>VLOOKUP($A24,'CW analysis1_23SIs'!$A$9:$N$31,14,0)</f>
        <v>1</v>
      </c>
      <c r="P24" s="84">
        <f>VLOOKUP($A24,'CW analysis1_23SIs'!$A$9:$O$31,15,0)</f>
        <v>0</v>
      </c>
      <c r="Q24" s="84">
        <f>VLOOKUP($A24,'CW analysis1_23SIs'!$A$9:$P$31,16,0)</f>
        <v>0</v>
      </c>
      <c r="R24" s="55">
        <f t="shared" si="1"/>
        <v>0.20988999999999999</v>
      </c>
      <c r="S24" s="55">
        <f t="shared" si="2"/>
        <v>2.66E-3</v>
      </c>
      <c r="T24" s="6">
        <f t="shared" si="3"/>
        <v>1</v>
      </c>
    </row>
    <row r="25" spans="1:20" x14ac:dyDescent="0.2">
      <c r="A25" t="str">
        <f t="shared" si="0"/>
        <v>dri</v>
      </c>
      <c r="B25" t="s">
        <v>502</v>
      </c>
      <c r="C25" t="s">
        <v>495</v>
      </c>
      <c r="D25" t="s">
        <v>498</v>
      </c>
      <c r="E25">
        <v>1.1000000000000001</v>
      </c>
      <c r="F25" t="s">
        <v>169</v>
      </c>
      <c r="G25" t="s">
        <v>503</v>
      </c>
      <c r="H25" t="s">
        <v>107</v>
      </c>
      <c r="I25" s="55">
        <v>2.4471E-2</v>
      </c>
      <c r="J25">
        <v>4.4990000000000004E-3</v>
      </c>
      <c r="K25">
        <v>1</v>
      </c>
      <c r="L25">
        <v>1</v>
      </c>
      <c r="M25">
        <v>0</v>
      </c>
      <c r="N25">
        <v>1</v>
      </c>
      <c r="O25" s="84">
        <f>VLOOKUP($A25,'CW analysis1_23SIs'!$A$9:$N$31,14,0)</f>
        <v>-1</v>
      </c>
      <c r="P25" s="84">
        <f>VLOOKUP($A25,'CW analysis1_23SIs'!$A$9:$O$31,15,0)</f>
        <v>0</v>
      </c>
      <c r="Q25" s="84">
        <f>VLOOKUP($A25,'CW analysis1_23SIs'!$A$9:$P$31,16,0)</f>
        <v>0</v>
      </c>
      <c r="R25" s="55">
        <f t="shared" si="1"/>
        <v>-2.4471E-2</v>
      </c>
      <c r="S25" s="55">
        <f t="shared" si="2"/>
        <v>-4.4990000000000004E-3</v>
      </c>
      <c r="T25" s="6">
        <v>2</v>
      </c>
    </row>
    <row r="26" spans="1:20" x14ac:dyDescent="0.2">
      <c r="A26" t="str">
        <f t="shared" si="0"/>
        <v>dri</v>
      </c>
      <c r="B26" t="s">
        <v>520</v>
      </c>
      <c r="C26" t="s">
        <v>495</v>
      </c>
      <c r="D26" t="s">
        <v>216</v>
      </c>
      <c r="E26">
        <v>1.1000000000000001</v>
      </c>
      <c r="F26" t="s">
        <v>169</v>
      </c>
      <c r="G26" t="s">
        <v>503</v>
      </c>
      <c r="H26" t="s">
        <v>107</v>
      </c>
      <c r="I26" s="55">
        <v>-3.8283999999999999E-2</v>
      </c>
      <c r="J26">
        <v>-9.2403999999999993E-3</v>
      </c>
      <c r="K26">
        <v>1</v>
      </c>
      <c r="L26">
        <v>1</v>
      </c>
      <c r="M26">
        <v>1</v>
      </c>
      <c r="N26">
        <v>1</v>
      </c>
      <c r="O26" s="84">
        <f>VLOOKUP($A26,'CW analysis1_23SIs'!$A$9:$N$31,14,0)</f>
        <v>-1</v>
      </c>
      <c r="P26" s="84">
        <f>VLOOKUP($A26,'CW analysis1_23SIs'!$A$9:$O$31,15,0)</f>
        <v>0</v>
      </c>
      <c r="Q26" s="84">
        <f>VLOOKUP($A26,'CW analysis1_23SIs'!$A$9:$P$31,16,0)</f>
        <v>0</v>
      </c>
      <c r="R26" s="55">
        <f t="shared" si="1"/>
        <v>3.8283999999999999E-2</v>
      </c>
      <c r="S26" s="55">
        <f t="shared" si="2"/>
        <v>9.2403999999999993E-3</v>
      </c>
      <c r="T26" s="6">
        <f t="shared" si="3"/>
        <v>1</v>
      </c>
    </row>
    <row r="27" spans="1:20" x14ac:dyDescent="0.2">
      <c r="A27" t="str">
        <f t="shared" si="0"/>
        <v>dri</v>
      </c>
      <c r="B27" t="s">
        <v>3915</v>
      </c>
      <c r="C27" t="s">
        <v>495</v>
      </c>
      <c r="D27" t="s">
        <v>230</v>
      </c>
      <c r="E27">
        <v>1.1000000000000001</v>
      </c>
      <c r="F27" t="s">
        <v>169</v>
      </c>
      <c r="G27" t="s">
        <v>503</v>
      </c>
      <c r="H27" t="s">
        <v>107</v>
      </c>
      <c r="I27" s="55">
        <v>-7.5902999999999998E-2</v>
      </c>
      <c r="J27">
        <v>-6.3917000000000002E-3</v>
      </c>
      <c r="K27">
        <v>1</v>
      </c>
      <c r="L27">
        <v>1</v>
      </c>
      <c r="M27">
        <v>0</v>
      </c>
      <c r="N27">
        <v>1</v>
      </c>
      <c r="O27" s="84">
        <f>VLOOKUP($A27,'CW analysis1_23SIs'!$A$9:$N$31,14,0)</f>
        <v>-1</v>
      </c>
      <c r="P27" s="84">
        <f>VLOOKUP($A27,'CW analysis1_23SIs'!$A$9:$O$31,15,0)</f>
        <v>0</v>
      </c>
      <c r="Q27" s="84">
        <f>VLOOKUP($A27,'CW analysis1_23SIs'!$A$9:$P$31,16,0)</f>
        <v>0</v>
      </c>
      <c r="R27" s="55">
        <f t="shared" si="1"/>
        <v>7.5902999999999998E-2</v>
      </c>
      <c r="S27" s="55">
        <f t="shared" si="2"/>
        <v>6.3917000000000002E-3</v>
      </c>
      <c r="T27" s="6">
        <v>3</v>
      </c>
    </row>
    <row r="28" spans="1:20" x14ac:dyDescent="0.2">
      <c r="A28" t="str">
        <f t="shared" si="0"/>
        <v>dri</v>
      </c>
      <c r="B28" t="s">
        <v>3916</v>
      </c>
      <c r="C28" t="s">
        <v>495</v>
      </c>
      <c r="D28" t="s">
        <v>597</v>
      </c>
      <c r="E28">
        <v>1.1000000000000001</v>
      </c>
      <c r="F28" t="s">
        <v>90</v>
      </c>
      <c r="G28" t="s">
        <v>503</v>
      </c>
      <c r="H28" t="s">
        <v>107</v>
      </c>
      <c r="I28" s="55">
        <v>-0.17174</v>
      </c>
      <c r="J28">
        <v>-1.2033E-2</v>
      </c>
      <c r="K28">
        <v>1</v>
      </c>
      <c r="L28">
        <v>1</v>
      </c>
      <c r="M28">
        <v>0</v>
      </c>
      <c r="N28">
        <v>1</v>
      </c>
      <c r="O28" s="84">
        <f>VLOOKUP($A28,'CW analysis1_23SIs'!$A$9:$N$31,14,0)</f>
        <v>-1</v>
      </c>
      <c r="P28" s="84">
        <f>VLOOKUP($A28,'CW analysis1_23SIs'!$A$9:$O$31,15,0)</f>
        <v>0</v>
      </c>
      <c r="Q28" s="84">
        <f>VLOOKUP($A28,'CW analysis1_23SIs'!$A$9:$P$31,16,0)</f>
        <v>0</v>
      </c>
      <c r="R28" s="55">
        <f t="shared" si="1"/>
        <v>0.17174</v>
      </c>
      <c r="S28" s="55">
        <f t="shared" si="2"/>
        <v>1.2033E-2</v>
      </c>
      <c r="T28" s="6">
        <v>4</v>
      </c>
    </row>
    <row r="29" spans="1:20" x14ac:dyDescent="0.2">
      <c r="A29" t="str">
        <f t="shared" si="0"/>
        <v>eat</v>
      </c>
      <c r="B29" t="s">
        <v>625</v>
      </c>
      <c r="C29" t="s">
        <v>604</v>
      </c>
      <c r="D29" t="s">
        <v>192</v>
      </c>
      <c r="E29">
        <v>1.1000000000000001</v>
      </c>
      <c r="F29" t="s">
        <v>90</v>
      </c>
      <c r="G29" t="s">
        <v>626</v>
      </c>
      <c r="H29" t="s">
        <v>107</v>
      </c>
      <c r="I29" s="55">
        <v>-1.3897E-2</v>
      </c>
      <c r="J29">
        <v>-2.3733000000000001E-3</v>
      </c>
      <c r="K29">
        <v>1</v>
      </c>
      <c r="L29">
        <v>1</v>
      </c>
      <c r="M29">
        <v>1</v>
      </c>
      <c r="N29">
        <v>1</v>
      </c>
      <c r="O29" s="84">
        <f>VLOOKUP($A29,'CW analysis1_23SIs'!$A$9:$N$31,14,0)</f>
        <v>-1</v>
      </c>
      <c r="P29" s="84">
        <f>VLOOKUP($A29,'CW analysis1_23SIs'!$A$9:$O$31,15,0)</f>
        <v>0</v>
      </c>
      <c r="Q29" s="84">
        <f>VLOOKUP($A29,'CW analysis1_23SIs'!$A$9:$P$31,16,0)</f>
        <v>0</v>
      </c>
      <c r="R29" s="55">
        <f t="shared" si="1"/>
        <v>1.3897E-2</v>
      </c>
      <c r="S29" s="55">
        <f t="shared" si="2"/>
        <v>2.3733000000000001E-3</v>
      </c>
      <c r="T29" s="6">
        <f t="shared" si="3"/>
        <v>1</v>
      </c>
    </row>
    <row r="30" spans="1:20" x14ac:dyDescent="0.2">
      <c r="A30" t="str">
        <f t="shared" si="0"/>
        <v>eat</v>
      </c>
      <c r="B30" t="s">
        <v>714</v>
      </c>
      <c r="C30" t="s">
        <v>604</v>
      </c>
      <c r="D30" t="s">
        <v>208</v>
      </c>
      <c r="E30">
        <v>1.1000000000000001</v>
      </c>
      <c r="F30" t="s">
        <v>90</v>
      </c>
      <c r="G30" t="s">
        <v>626</v>
      </c>
      <c r="H30" t="s">
        <v>107</v>
      </c>
      <c r="I30" s="55">
        <v>-7.7646999999999994E-2</v>
      </c>
      <c r="J30">
        <v>-1.1395000000000001E-2</v>
      </c>
      <c r="K30">
        <v>1</v>
      </c>
      <c r="L30">
        <v>1</v>
      </c>
      <c r="M30">
        <v>0</v>
      </c>
      <c r="N30">
        <v>1</v>
      </c>
      <c r="O30" s="84">
        <f>VLOOKUP($A30,'CW analysis1_23SIs'!$A$9:$N$31,14,0)</f>
        <v>-1</v>
      </c>
      <c r="P30" s="84">
        <f>VLOOKUP($A30,'CW analysis1_23SIs'!$A$9:$O$31,15,0)</f>
        <v>0</v>
      </c>
      <c r="Q30" s="84">
        <f>VLOOKUP($A30,'CW analysis1_23SIs'!$A$9:$P$31,16,0)</f>
        <v>0</v>
      </c>
      <c r="R30" s="55">
        <f t="shared" si="1"/>
        <v>7.7646999999999994E-2</v>
      </c>
      <c r="S30" s="55">
        <f t="shared" si="2"/>
        <v>1.1395000000000001E-2</v>
      </c>
      <c r="T30" s="6">
        <v>2</v>
      </c>
    </row>
    <row r="31" spans="1:20" x14ac:dyDescent="0.2">
      <c r="A31" t="str">
        <f t="shared" si="0"/>
        <v>eat</v>
      </c>
      <c r="B31" t="s">
        <v>751</v>
      </c>
      <c r="C31" t="s">
        <v>604</v>
      </c>
      <c r="D31" t="s">
        <v>745</v>
      </c>
      <c r="E31">
        <v>1.1000000000000001</v>
      </c>
      <c r="F31" t="s">
        <v>90</v>
      </c>
      <c r="G31" t="s">
        <v>626</v>
      </c>
      <c r="H31" t="s">
        <v>107</v>
      </c>
      <c r="I31" s="55">
        <v>-1.9384999999999999E-2</v>
      </c>
      <c r="J31">
        <v>-1.9323999999999999E-3</v>
      </c>
      <c r="K31">
        <v>1</v>
      </c>
      <c r="L31">
        <v>1</v>
      </c>
      <c r="M31">
        <v>0</v>
      </c>
      <c r="N31">
        <v>1</v>
      </c>
      <c r="O31" s="84">
        <f>VLOOKUP($A31,'CW analysis1_23SIs'!$A$9:$N$31,14,0)</f>
        <v>-1</v>
      </c>
      <c r="P31" s="84">
        <f>VLOOKUP($A31,'CW analysis1_23SIs'!$A$9:$O$31,15,0)</f>
        <v>0</v>
      </c>
      <c r="Q31" s="84">
        <f>VLOOKUP($A31,'CW analysis1_23SIs'!$A$9:$P$31,16,0)</f>
        <v>0</v>
      </c>
      <c r="R31" s="55">
        <f t="shared" si="1"/>
        <v>1.9384999999999999E-2</v>
      </c>
      <c r="S31" s="55">
        <f t="shared" si="2"/>
        <v>1.9323999999999999E-3</v>
      </c>
      <c r="T31" s="6">
        <v>3</v>
      </c>
    </row>
    <row r="32" spans="1:20" x14ac:dyDescent="0.2">
      <c r="A32" t="str">
        <f t="shared" si="0"/>
        <v>eat</v>
      </c>
      <c r="B32" t="s">
        <v>786</v>
      </c>
      <c r="C32" t="s">
        <v>604</v>
      </c>
      <c r="D32" t="s">
        <v>222</v>
      </c>
      <c r="E32">
        <v>1.1000000000000001</v>
      </c>
      <c r="F32" t="s">
        <v>90</v>
      </c>
      <c r="G32" t="s">
        <v>626</v>
      </c>
      <c r="H32" t="s">
        <v>107</v>
      </c>
      <c r="I32" s="55">
        <v>-1.7267999999999999E-2</v>
      </c>
      <c r="J32">
        <v>-3.9166000000000001E-3</v>
      </c>
      <c r="K32">
        <v>1</v>
      </c>
      <c r="L32">
        <v>1</v>
      </c>
      <c r="M32">
        <v>0</v>
      </c>
      <c r="N32">
        <v>1</v>
      </c>
      <c r="O32" s="84">
        <f>VLOOKUP($A32,'CW analysis1_23SIs'!$A$9:$N$31,14,0)</f>
        <v>-1</v>
      </c>
      <c r="P32" s="84">
        <f>VLOOKUP($A32,'CW analysis1_23SIs'!$A$9:$O$31,15,0)</f>
        <v>0</v>
      </c>
      <c r="Q32" s="84">
        <f>VLOOKUP($A32,'CW analysis1_23SIs'!$A$9:$P$31,16,0)</f>
        <v>0</v>
      </c>
      <c r="R32" s="55">
        <f t="shared" si="1"/>
        <v>1.7267999999999999E-2</v>
      </c>
      <c r="S32" s="55">
        <f t="shared" si="2"/>
        <v>3.9166000000000001E-3</v>
      </c>
      <c r="T32" s="6">
        <v>4</v>
      </c>
    </row>
    <row r="33" spans="1:20" x14ac:dyDescent="0.2">
      <c r="A33" t="str">
        <f t="shared" si="0"/>
        <v>eat</v>
      </c>
      <c r="B33" t="s">
        <v>821</v>
      </c>
      <c r="C33" t="s">
        <v>604</v>
      </c>
      <c r="D33" t="s">
        <v>230</v>
      </c>
      <c r="E33">
        <v>1.1000000000000001</v>
      </c>
      <c r="F33" t="s">
        <v>90</v>
      </c>
      <c r="G33" t="s">
        <v>626</v>
      </c>
      <c r="H33" t="s">
        <v>107</v>
      </c>
      <c r="I33" s="55">
        <v>-2.0220999999999999E-2</v>
      </c>
      <c r="J33">
        <v>-4.7321999999999998E-3</v>
      </c>
      <c r="K33">
        <v>1</v>
      </c>
      <c r="L33">
        <v>1</v>
      </c>
      <c r="M33">
        <v>0</v>
      </c>
      <c r="N33">
        <v>1</v>
      </c>
      <c r="O33" s="84">
        <f>VLOOKUP($A33,'CW analysis1_23SIs'!$A$9:$N$31,14,0)</f>
        <v>-1</v>
      </c>
      <c r="P33" s="84">
        <f>VLOOKUP($A33,'CW analysis1_23SIs'!$A$9:$O$31,15,0)</f>
        <v>0</v>
      </c>
      <c r="Q33" s="84">
        <f>VLOOKUP($A33,'CW analysis1_23SIs'!$A$9:$P$31,16,0)</f>
        <v>0</v>
      </c>
      <c r="R33" s="55">
        <f t="shared" si="1"/>
        <v>2.0220999999999999E-2</v>
      </c>
      <c r="S33" s="55">
        <f t="shared" si="2"/>
        <v>4.7321999999999998E-3</v>
      </c>
      <c r="T33" s="6">
        <v>5</v>
      </c>
    </row>
    <row r="34" spans="1:20" x14ac:dyDescent="0.2">
      <c r="A34" t="str">
        <f t="shared" si="0"/>
        <v>ebi</v>
      </c>
      <c r="B34" t="s">
        <v>858</v>
      </c>
      <c r="C34" t="s">
        <v>852</v>
      </c>
      <c r="D34" t="s">
        <v>115</v>
      </c>
      <c r="E34">
        <v>1.1000000000000001</v>
      </c>
      <c r="F34" t="s">
        <v>90</v>
      </c>
      <c r="G34" t="s">
        <v>859</v>
      </c>
      <c r="H34" t="s">
        <v>107</v>
      </c>
      <c r="I34" s="55">
        <v>0.42818000000000001</v>
      </c>
      <c r="J34">
        <v>1.4422000000000001E-2</v>
      </c>
      <c r="K34">
        <v>1</v>
      </c>
      <c r="L34">
        <v>1</v>
      </c>
      <c r="M34">
        <v>0</v>
      </c>
      <c r="N34">
        <v>1</v>
      </c>
      <c r="O34" s="84">
        <f>VLOOKUP($A34,'CW analysis1_23SIs'!$A$9:$N$31,14,0)</f>
        <v>1</v>
      </c>
      <c r="P34" s="84">
        <f>VLOOKUP($A34,'CW analysis1_23SIs'!$A$9:$O$31,15,0)</f>
        <v>0</v>
      </c>
      <c r="Q34" s="84">
        <f>VLOOKUP($A34,'CW analysis1_23SIs'!$A$9:$P$31,16,0)</f>
        <v>0</v>
      </c>
      <c r="R34" s="55">
        <f t="shared" si="1"/>
        <v>0.42818000000000001</v>
      </c>
      <c r="S34" s="55">
        <f t="shared" si="2"/>
        <v>1.4422000000000001E-2</v>
      </c>
      <c r="T34" s="6">
        <v>2</v>
      </c>
    </row>
    <row r="35" spans="1:20" x14ac:dyDescent="0.2">
      <c r="A35" t="str">
        <f t="shared" si="0"/>
        <v>ebi</v>
      </c>
      <c r="B35" t="s">
        <v>883</v>
      </c>
      <c r="C35" t="s">
        <v>852</v>
      </c>
      <c r="D35" t="s">
        <v>881</v>
      </c>
      <c r="E35">
        <v>1.1000000000000001</v>
      </c>
      <c r="F35" t="s">
        <v>90</v>
      </c>
      <c r="G35" t="s">
        <v>859</v>
      </c>
      <c r="H35" t="s">
        <v>107</v>
      </c>
      <c r="I35" s="55">
        <v>0.33989999999999998</v>
      </c>
      <c r="J35">
        <v>2.0577999999999998E-5</v>
      </c>
      <c r="K35">
        <v>1</v>
      </c>
      <c r="L35">
        <v>1</v>
      </c>
      <c r="M35">
        <v>0</v>
      </c>
      <c r="N35">
        <v>1</v>
      </c>
      <c r="O35" s="84">
        <f>VLOOKUP($A35,'CW analysis1_23SIs'!$A$9:$N$31,14,0)</f>
        <v>1</v>
      </c>
      <c r="P35" s="84">
        <f>VLOOKUP($A35,'CW analysis1_23SIs'!$A$9:$O$31,15,0)</f>
        <v>0</v>
      </c>
      <c r="Q35" s="84">
        <f>VLOOKUP($A35,'CW analysis1_23SIs'!$A$9:$P$31,16,0)</f>
        <v>0</v>
      </c>
      <c r="R35" s="55">
        <f t="shared" si="1"/>
        <v>0.33989999999999998</v>
      </c>
      <c r="S35" s="55">
        <f t="shared" si="2"/>
        <v>2.0577999999999998E-5</v>
      </c>
      <c r="T35" s="6">
        <v>3</v>
      </c>
    </row>
    <row r="36" spans="1:20" x14ac:dyDescent="0.2">
      <c r="A36" t="str">
        <f t="shared" si="0"/>
        <v>ebi</v>
      </c>
      <c r="B36" t="s">
        <v>912</v>
      </c>
      <c r="C36" t="s">
        <v>852</v>
      </c>
      <c r="D36" t="s">
        <v>153</v>
      </c>
      <c r="E36">
        <v>1.1000000000000001</v>
      </c>
      <c r="F36" t="s">
        <v>90</v>
      </c>
      <c r="G36" t="s">
        <v>859</v>
      </c>
      <c r="H36" t="s">
        <v>107</v>
      </c>
      <c r="I36" s="55">
        <v>0.19153999999999999</v>
      </c>
      <c r="J36">
        <v>4.4880999999999997E-2</v>
      </c>
      <c r="K36">
        <v>1</v>
      </c>
      <c r="L36">
        <v>1</v>
      </c>
      <c r="M36">
        <v>1</v>
      </c>
      <c r="N36">
        <v>1</v>
      </c>
      <c r="O36" s="84">
        <f>VLOOKUP($A36,'CW analysis1_23SIs'!$A$9:$N$31,14,0)</f>
        <v>1</v>
      </c>
      <c r="P36" s="84">
        <f>VLOOKUP($A36,'CW analysis1_23SIs'!$A$9:$O$31,15,0)</f>
        <v>0</v>
      </c>
      <c r="Q36" s="84">
        <f>VLOOKUP($A36,'CW analysis1_23SIs'!$A$9:$P$31,16,0)</f>
        <v>0</v>
      </c>
      <c r="R36" s="55">
        <f t="shared" si="1"/>
        <v>0.19153999999999999</v>
      </c>
      <c r="S36" s="55">
        <f t="shared" si="2"/>
        <v>4.4880999999999997E-2</v>
      </c>
      <c r="T36" s="6">
        <f t="shared" si="3"/>
        <v>1</v>
      </c>
    </row>
    <row r="37" spans="1:20" x14ac:dyDescent="0.2">
      <c r="A37" t="str">
        <f t="shared" si="0"/>
        <v>eco</v>
      </c>
      <c r="B37" t="s">
        <v>955</v>
      </c>
      <c r="C37" t="s">
        <v>951</v>
      </c>
      <c r="D37" t="s">
        <v>115</v>
      </c>
      <c r="E37">
        <v>1.1000000000000001</v>
      </c>
      <c r="F37" t="s">
        <v>90</v>
      </c>
      <c r="G37" t="s">
        <v>956</v>
      </c>
      <c r="H37" t="s">
        <v>107</v>
      </c>
      <c r="I37" s="55">
        <v>0.29465000000000002</v>
      </c>
      <c r="J37">
        <v>2.1776E-2</v>
      </c>
      <c r="K37">
        <v>1</v>
      </c>
      <c r="L37">
        <v>1</v>
      </c>
      <c r="M37">
        <v>0</v>
      </c>
      <c r="N37">
        <v>1</v>
      </c>
      <c r="O37" s="84">
        <f>VLOOKUP($A37,'CW analysis1_23SIs'!$A$9:$N$31,14,0)</f>
        <v>1</v>
      </c>
      <c r="P37" s="84">
        <f>VLOOKUP($A37,'CW analysis1_23SIs'!$A$9:$O$31,15,0)</f>
        <v>0</v>
      </c>
      <c r="Q37" s="84">
        <f>VLOOKUP($A37,'CW analysis1_23SIs'!$A$9:$P$31,16,0)</f>
        <v>0</v>
      </c>
      <c r="R37" s="55">
        <f t="shared" si="1"/>
        <v>0.29465000000000002</v>
      </c>
      <c r="S37" s="55">
        <f t="shared" si="2"/>
        <v>2.1776E-2</v>
      </c>
      <c r="T37" s="6">
        <v>2</v>
      </c>
    </row>
    <row r="38" spans="1:20" x14ac:dyDescent="0.2">
      <c r="A38" t="str">
        <f t="shared" si="0"/>
        <v>eco</v>
      </c>
      <c r="B38" t="s">
        <v>1003</v>
      </c>
      <c r="C38" t="s">
        <v>951</v>
      </c>
      <c r="D38" t="s">
        <v>192</v>
      </c>
      <c r="E38">
        <v>1.1000000000000001</v>
      </c>
      <c r="F38" t="s">
        <v>90</v>
      </c>
      <c r="G38" t="s">
        <v>956</v>
      </c>
      <c r="H38" t="s">
        <v>107</v>
      </c>
      <c r="I38" s="55"/>
      <c r="J38">
        <v>-2.5000000000000001E-2</v>
      </c>
      <c r="K38">
        <v>0</v>
      </c>
      <c r="L38">
        <v>1</v>
      </c>
      <c r="M38">
        <v>0</v>
      </c>
      <c r="N38">
        <v>1</v>
      </c>
      <c r="O38" s="84">
        <f>VLOOKUP($A38,'CW analysis1_23SIs'!$A$9:$N$31,14,0)</f>
        <v>1</v>
      </c>
      <c r="P38" s="84">
        <f>VLOOKUP($A38,'CW analysis1_23SIs'!$A$9:$O$31,15,0)</f>
        <v>0</v>
      </c>
      <c r="Q38" s="84">
        <f>VLOOKUP($A38,'CW analysis1_23SIs'!$A$9:$P$31,16,0)</f>
        <v>0</v>
      </c>
      <c r="R38" s="55" t="str">
        <f t="shared" si="1"/>
        <v/>
      </c>
      <c r="S38" s="55">
        <f t="shared" si="2"/>
        <v>-2.5000000000000001E-2</v>
      </c>
      <c r="T38" s="6">
        <v>5</v>
      </c>
    </row>
    <row r="39" spans="1:20" x14ac:dyDescent="0.2">
      <c r="A39" t="str">
        <f t="shared" si="0"/>
        <v>eco</v>
      </c>
      <c r="B39" t="s">
        <v>1099</v>
      </c>
      <c r="C39" t="s">
        <v>951</v>
      </c>
      <c r="D39" t="s">
        <v>1095</v>
      </c>
      <c r="E39">
        <v>1.1000000000000001</v>
      </c>
      <c r="F39" t="s">
        <v>90</v>
      </c>
      <c r="G39" t="s">
        <v>956</v>
      </c>
      <c r="H39" t="s">
        <v>107</v>
      </c>
      <c r="I39" s="55">
        <v>0.22237999999999999</v>
      </c>
      <c r="J39">
        <v>1.0115000000000001E-2</v>
      </c>
      <c r="K39">
        <v>1</v>
      </c>
      <c r="L39">
        <v>1</v>
      </c>
      <c r="M39">
        <v>0</v>
      </c>
      <c r="N39">
        <v>1</v>
      </c>
      <c r="O39" s="84">
        <f>VLOOKUP($A39,'CW analysis1_23SIs'!$A$9:$N$31,14,0)</f>
        <v>1</v>
      </c>
      <c r="P39" s="84">
        <f>VLOOKUP($A39,'CW analysis1_23SIs'!$A$9:$O$31,15,0)</f>
        <v>0</v>
      </c>
      <c r="Q39" s="84">
        <f>VLOOKUP($A39,'CW analysis1_23SIs'!$A$9:$P$31,16,0)</f>
        <v>0</v>
      </c>
      <c r="R39" s="55">
        <f t="shared" si="1"/>
        <v>0.22237999999999999</v>
      </c>
      <c r="S39" s="55">
        <f t="shared" si="2"/>
        <v>1.0115000000000001E-2</v>
      </c>
      <c r="T39" s="6">
        <v>4</v>
      </c>
    </row>
    <row r="40" spans="1:20" x14ac:dyDescent="0.2">
      <c r="A40" t="str">
        <f t="shared" si="0"/>
        <v>eco</v>
      </c>
      <c r="B40" t="s">
        <v>1132</v>
      </c>
      <c r="C40" t="s">
        <v>951</v>
      </c>
      <c r="D40" t="s">
        <v>222</v>
      </c>
      <c r="E40">
        <v>1.1000000000000001</v>
      </c>
      <c r="F40" t="s">
        <v>90</v>
      </c>
      <c r="G40" t="s">
        <v>956</v>
      </c>
      <c r="H40" t="s">
        <v>107</v>
      </c>
      <c r="I40" s="55">
        <v>0.19445999999999999</v>
      </c>
      <c r="J40">
        <v>1.6525000000000001E-2</v>
      </c>
      <c r="K40">
        <v>1</v>
      </c>
      <c r="L40">
        <v>1</v>
      </c>
      <c r="M40">
        <v>0</v>
      </c>
      <c r="N40">
        <v>1</v>
      </c>
      <c r="O40" s="84">
        <f>VLOOKUP($A40,'CW analysis1_23SIs'!$A$9:$N$31,14,0)</f>
        <v>1</v>
      </c>
      <c r="P40" s="84">
        <f>VLOOKUP($A40,'CW analysis1_23SIs'!$A$9:$O$31,15,0)</f>
        <v>0</v>
      </c>
      <c r="Q40" s="84">
        <f>VLOOKUP($A40,'CW analysis1_23SIs'!$A$9:$P$31,16,0)</f>
        <v>0</v>
      </c>
      <c r="R40" s="55">
        <f t="shared" si="1"/>
        <v>0.19445999999999999</v>
      </c>
      <c r="S40" s="55">
        <f t="shared" si="2"/>
        <v>1.6525000000000001E-2</v>
      </c>
      <c r="T40" s="6">
        <v>3</v>
      </c>
    </row>
    <row r="41" spans="1:20" x14ac:dyDescent="0.2">
      <c r="A41" t="str">
        <f t="shared" si="0"/>
        <v>eco</v>
      </c>
      <c r="B41" t="s">
        <v>1181</v>
      </c>
      <c r="C41" t="s">
        <v>951</v>
      </c>
      <c r="D41" t="s">
        <v>230</v>
      </c>
      <c r="E41">
        <v>1.1000000000000001</v>
      </c>
      <c r="F41" t="s">
        <v>90</v>
      </c>
      <c r="G41" t="s">
        <v>956</v>
      </c>
      <c r="H41" t="s">
        <v>107</v>
      </c>
      <c r="I41" s="55">
        <v>0.13227</v>
      </c>
      <c r="J41">
        <v>6.2769999999999996E-3</v>
      </c>
      <c r="K41">
        <v>1</v>
      </c>
      <c r="L41">
        <v>1</v>
      </c>
      <c r="M41">
        <v>1</v>
      </c>
      <c r="N41">
        <v>1</v>
      </c>
      <c r="O41" s="84">
        <f>VLOOKUP($A41,'CW analysis1_23SIs'!$A$9:$N$31,14,0)</f>
        <v>1</v>
      </c>
      <c r="P41" s="84">
        <f>VLOOKUP($A41,'CW analysis1_23SIs'!$A$9:$O$31,15,0)</f>
        <v>0</v>
      </c>
      <c r="Q41" s="84">
        <f>VLOOKUP($A41,'CW analysis1_23SIs'!$A$9:$P$31,16,0)</f>
        <v>0</v>
      </c>
      <c r="R41" s="55">
        <f t="shared" si="1"/>
        <v>0.13227</v>
      </c>
      <c r="S41" s="55">
        <f t="shared" si="2"/>
        <v>6.2769999999999996E-3</v>
      </c>
      <c r="T41" s="6">
        <f t="shared" si="3"/>
        <v>1</v>
      </c>
    </row>
    <row r="42" spans="1:20" x14ac:dyDescent="0.2">
      <c r="A42" t="str">
        <f t="shared" si="0"/>
        <v>ego</v>
      </c>
      <c r="B42" t="s">
        <v>1218</v>
      </c>
      <c r="C42" t="s">
        <v>1209</v>
      </c>
      <c r="D42" t="s">
        <v>1210</v>
      </c>
      <c r="E42">
        <v>1.1000000000000001</v>
      </c>
      <c r="F42" t="s">
        <v>90</v>
      </c>
      <c r="G42" t="s">
        <v>1219</v>
      </c>
      <c r="H42" t="s">
        <v>107</v>
      </c>
      <c r="I42" s="55">
        <v>0.21301999999999999</v>
      </c>
      <c r="J42">
        <v>3.1073E-2</v>
      </c>
      <c r="K42">
        <v>1</v>
      </c>
      <c r="L42">
        <v>1</v>
      </c>
      <c r="M42">
        <v>0</v>
      </c>
      <c r="N42">
        <v>1</v>
      </c>
      <c r="O42" s="84">
        <f>VLOOKUP($A42,'CW analysis1_23SIs'!$A$9:$N$31,14,0)</f>
        <v>1</v>
      </c>
      <c r="P42" s="84">
        <f>VLOOKUP($A42,'CW analysis1_23SIs'!$A$9:$O$31,15,0)</f>
        <v>0</v>
      </c>
      <c r="Q42" s="84">
        <f>VLOOKUP($A42,'CW analysis1_23SIs'!$A$9:$P$31,16,0)</f>
        <v>0</v>
      </c>
      <c r="R42" s="55">
        <f t="shared" si="1"/>
        <v>0.21301999999999999</v>
      </c>
      <c r="S42" s="55">
        <f t="shared" si="2"/>
        <v>3.1073E-2</v>
      </c>
      <c r="T42" s="6">
        <v>2</v>
      </c>
    </row>
    <row r="43" spans="1:20" x14ac:dyDescent="0.2">
      <c r="A43" t="str">
        <f t="shared" si="0"/>
        <v>ego</v>
      </c>
      <c r="B43" t="s">
        <v>1242</v>
      </c>
      <c r="C43" t="s">
        <v>1209</v>
      </c>
      <c r="D43" t="s">
        <v>1240</v>
      </c>
      <c r="E43">
        <v>1.1000000000000001</v>
      </c>
      <c r="F43" t="s">
        <v>90</v>
      </c>
      <c r="G43" t="s">
        <v>1219</v>
      </c>
      <c r="H43" t="s">
        <v>107</v>
      </c>
      <c r="I43" s="55">
        <v>0.12107</v>
      </c>
      <c r="J43">
        <v>2.9055999999999998E-2</v>
      </c>
      <c r="K43">
        <v>1</v>
      </c>
      <c r="L43">
        <v>1</v>
      </c>
      <c r="M43">
        <v>0</v>
      </c>
      <c r="N43">
        <v>1</v>
      </c>
      <c r="O43" s="84">
        <f>VLOOKUP($A43,'CW analysis1_23SIs'!$A$9:$N$31,14,0)</f>
        <v>1</v>
      </c>
      <c r="P43" s="84">
        <f>VLOOKUP($A43,'CW analysis1_23SIs'!$A$9:$O$31,15,0)</f>
        <v>0</v>
      </c>
      <c r="Q43" s="84">
        <f>VLOOKUP($A43,'CW analysis1_23SIs'!$A$9:$P$31,16,0)</f>
        <v>0</v>
      </c>
      <c r="R43" s="55">
        <f t="shared" si="1"/>
        <v>0.12107</v>
      </c>
      <c r="S43" s="55">
        <f t="shared" si="2"/>
        <v>2.9055999999999998E-2</v>
      </c>
      <c r="T43" s="6">
        <v>3</v>
      </c>
    </row>
    <row r="44" spans="1:20" x14ac:dyDescent="0.2">
      <c r="A44" t="str">
        <f t="shared" si="0"/>
        <v>ego</v>
      </c>
      <c r="B44" t="s">
        <v>1256</v>
      </c>
      <c r="C44" t="s">
        <v>1209</v>
      </c>
      <c r="D44" t="s">
        <v>1253</v>
      </c>
      <c r="E44">
        <v>1.1000000000000001</v>
      </c>
      <c r="F44" t="s">
        <v>90</v>
      </c>
      <c r="G44" t="s">
        <v>1219</v>
      </c>
      <c r="H44" t="s">
        <v>107</v>
      </c>
      <c r="I44" s="55">
        <v>0.30710999999999999</v>
      </c>
      <c r="J44">
        <v>3.1525999999999998E-2</v>
      </c>
      <c r="K44">
        <v>1</v>
      </c>
      <c r="L44">
        <v>1</v>
      </c>
      <c r="M44">
        <v>0</v>
      </c>
      <c r="N44">
        <v>1</v>
      </c>
      <c r="O44" s="84">
        <f>VLOOKUP($A44,'CW analysis1_23SIs'!$A$9:$N$31,14,0)</f>
        <v>1</v>
      </c>
      <c r="P44" s="84">
        <f>VLOOKUP($A44,'CW analysis1_23SIs'!$A$9:$O$31,15,0)</f>
        <v>0</v>
      </c>
      <c r="Q44" s="84">
        <f>VLOOKUP($A44,'CW analysis1_23SIs'!$A$9:$P$31,16,0)</f>
        <v>0</v>
      </c>
      <c r="R44" s="55">
        <f t="shared" si="1"/>
        <v>0.30710999999999999</v>
      </c>
      <c r="S44" s="55">
        <f t="shared" si="2"/>
        <v>3.1525999999999998E-2</v>
      </c>
      <c r="T44" s="6">
        <v>4</v>
      </c>
    </row>
    <row r="45" spans="1:20" x14ac:dyDescent="0.2">
      <c r="A45" t="str">
        <f t="shared" si="0"/>
        <v>ego</v>
      </c>
      <c r="B45" t="s">
        <v>1268</v>
      </c>
      <c r="C45" t="s">
        <v>1209</v>
      </c>
      <c r="D45" t="s">
        <v>468</v>
      </c>
      <c r="E45">
        <v>1.1000000000000001</v>
      </c>
      <c r="F45" t="s">
        <v>90</v>
      </c>
      <c r="G45" t="s">
        <v>1219</v>
      </c>
      <c r="H45" t="s">
        <v>107</v>
      </c>
      <c r="I45" s="55">
        <v>0.20707</v>
      </c>
      <c r="J45">
        <v>2.2006999999999999E-2</v>
      </c>
      <c r="K45">
        <v>1</v>
      </c>
      <c r="L45">
        <v>1</v>
      </c>
      <c r="M45">
        <v>0</v>
      </c>
      <c r="N45">
        <v>1</v>
      </c>
      <c r="O45" s="84">
        <f>VLOOKUP($A45,'CW analysis1_23SIs'!$A$9:$N$31,14,0)</f>
        <v>1</v>
      </c>
      <c r="P45" s="84">
        <f>VLOOKUP($A45,'CW analysis1_23SIs'!$A$9:$O$31,15,0)</f>
        <v>0</v>
      </c>
      <c r="Q45" s="84">
        <f>VLOOKUP($A45,'CW analysis1_23SIs'!$A$9:$P$31,16,0)</f>
        <v>0</v>
      </c>
      <c r="R45" s="55">
        <f t="shared" si="1"/>
        <v>0.20707</v>
      </c>
      <c r="S45" s="55">
        <f t="shared" si="2"/>
        <v>2.2006999999999999E-2</v>
      </c>
      <c r="T45" s="6">
        <v>5</v>
      </c>
    </row>
    <row r="46" spans="1:20" x14ac:dyDescent="0.2">
      <c r="A46" t="str">
        <f t="shared" si="0"/>
        <v>ego</v>
      </c>
      <c r="B46" t="s">
        <v>1281</v>
      </c>
      <c r="C46" t="s">
        <v>1209</v>
      </c>
      <c r="D46" t="s">
        <v>216</v>
      </c>
      <c r="E46">
        <v>1.1000000000000001</v>
      </c>
      <c r="F46" t="s">
        <v>90</v>
      </c>
      <c r="G46" t="s">
        <v>1219</v>
      </c>
      <c r="H46" t="s">
        <v>107</v>
      </c>
      <c r="I46" s="55">
        <v>0.29596</v>
      </c>
      <c r="J46">
        <v>1.4876E-2</v>
      </c>
      <c r="K46">
        <v>1</v>
      </c>
      <c r="L46">
        <v>1</v>
      </c>
      <c r="M46">
        <v>1</v>
      </c>
      <c r="N46">
        <v>1</v>
      </c>
      <c r="O46" s="84">
        <f>VLOOKUP($A46,'CW analysis1_23SIs'!$A$9:$N$31,14,0)</f>
        <v>1</v>
      </c>
      <c r="P46" s="84">
        <f>VLOOKUP($A46,'CW analysis1_23SIs'!$A$9:$O$31,15,0)</f>
        <v>0</v>
      </c>
      <c r="Q46" s="84">
        <f>VLOOKUP($A46,'CW analysis1_23SIs'!$A$9:$P$31,16,0)</f>
        <v>0</v>
      </c>
      <c r="R46" s="55">
        <f t="shared" si="1"/>
        <v>0.29596</v>
      </c>
      <c r="S46" s="55">
        <f t="shared" si="2"/>
        <v>1.4876E-2</v>
      </c>
      <c r="T46" s="6">
        <f t="shared" si="3"/>
        <v>1</v>
      </c>
    </row>
    <row r="47" spans="1:20" x14ac:dyDescent="0.2">
      <c r="A47" t="str">
        <f t="shared" si="0"/>
        <v>ego</v>
      </c>
      <c r="B47" t="s">
        <v>1295</v>
      </c>
      <c r="C47" t="s">
        <v>1209</v>
      </c>
      <c r="D47" t="s">
        <v>222</v>
      </c>
      <c r="E47">
        <v>1.1000000000000001</v>
      </c>
      <c r="F47" t="s">
        <v>90</v>
      </c>
      <c r="G47" t="s">
        <v>1219</v>
      </c>
      <c r="H47" t="s">
        <v>107</v>
      </c>
      <c r="I47">
        <v>6.2164999999999998E-2</v>
      </c>
      <c r="J47">
        <v>1.5379E-2</v>
      </c>
      <c r="K47">
        <v>1</v>
      </c>
      <c r="L47">
        <v>1</v>
      </c>
      <c r="M47">
        <v>0</v>
      </c>
      <c r="N47">
        <v>1</v>
      </c>
      <c r="O47" s="84">
        <f>VLOOKUP($A47,'CW analysis1_23SIs'!$A$9:$N$31,14,0)</f>
        <v>1</v>
      </c>
      <c r="P47" s="84">
        <f>VLOOKUP($A47,'CW analysis1_23SIs'!$A$9:$O$31,15,0)</f>
        <v>0</v>
      </c>
      <c r="Q47" s="84">
        <f>VLOOKUP($A47,'CW analysis1_23SIs'!$A$9:$P$31,16,0)</f>
        <v>0</v>
      </c>
      <c r="R47" s="55">
        <f t="shared" si="1"/>
        <v>6.2164999999999998E-2</v>
      </c>
      <c r="S47" s="55">
        <f t="shared" si="2"/>
        <v>1.5379E-2</v>
      </c>
      <c r="T47" s="6">
        <v>6</v>
      </c>
    </row>
    <row r="48" spans="1:20" x14ac:dyDescent="0.2">
      <c r="A48" t="str">
        <f t="shared" si="0"/>
        <v>ene</v>
      </c>
      <c r="B48" t="s">
        <v>1315</v>
      </c>
      <c r="C48" t="s">
        <v>1305</v>
      </c>
      <c r="D48" t="s">
        <v>153</v>
      </c>
      <c r="E48">
        <v>1.1000000000000001</v>
      </c>
      <c r="F48" t="s">
        <v>90</v>
      </c>
      <c r="G48" t="s">
        <v>1316</v>
      </c>
      <c r="H48" t="s">
        <v>107</v>
      </c>
      <c r="I48">
        <v>0.43876999999999999</v>
      </c>
      <c r="J48">
        <v>1.4686000000000001E-4</v>
      </c>
      <c r="K48">
        <v>1</v>
      </c>
      <c r="L48">
        <v>1</v>
      </c>
      <c r="M48">
        <v>1</v>
      </c>
      <c r="N48">
        <v>1</v>
      </c>
      <c r="O48" s="84">
        <f>VLOOKUP($A48,'CW analysis1_23SIs'!$A$9:$N$31,14,0)</f>
        <v>1</v>
      </c>
      <c r="P48" s="84">
        <f>VLOOKUP($A48,'CW analysis1_23SIs'!$A$9:$O$31,15,0)</f>
        <v>0</v>
      </c>
      <c r="Q48" s="84">
        <f>VLOOKUP($A48,'CW analysis1_23SIs'!$A$9:$P$31,16,0)</f>
        <v>0</v>
      </c>
      <c r="R48" s="55">
        <f t="shared" si="1"/>
        <v>0.43876999999999999</v>
      </c>
      <c r="S48" s="55">
        <f t="shared" si="2"/>
        <v>1.4686000000000001E-4</v>
      </c>
      <c r="T48" s="6">
        <f t="shared" si="3"/>
        <v>1</v>
      </c>
    </row>
    <row r="49" spans="1:20" x14ac:dyDescent="0.2">
      <c r="A49" t="str">
        <f t="shared" si="0"/>
        <v>fir</v>
      </c>
      <c r="B49" t="s">
        <v>3917</v>
      </c>
      <c r="C49" t="s">
        <v>1338</v>
      </c>
      <c r="D49" t="s">
        <v>3923</v>
      </c>
      <c r="E49">
        <v>1.1000000000000001</v>
      </c>
      <c r="F49" t="s">
        <v>90</v>
      </c>
      <c r="G49" t="s">
        <v>1348</v>
      </c>
      <c r="H49" t="s">
        <v>107</v>
      </c>
      <c r="I49">
        <v>0.34955000000000003</v>
      </c>
      <c r="J49">
        <v>4.0062E-2</v>
      </c>
      <c r="K49">
        <v>1</v>
      </c>
      <c r="L49">
        <v>1</v>
      </c>
      <c r="M49">
        <v>0</v>
      </c>
      <c r="N49">
        <v>1</v>
      </c>
      <c r="O49" s="84">
        <f>VLOOKUP($A49,'CW analysis1_23SIs'!$A$9:$N$31,14,0)</f>
        <v>1</v>
      </c>
      <c r="P49" s="84">
        <f>VLOOKUP($A49,'CW analysis1_23SIs'!$A$9:$O$31,15,0)</f>
        <v>0</v>
      </c>
      <c r="Q49" s="84">
        <f>VLOOKUP($A49,'CW analysis1_23SIs'!$A$9:$P$31,16,0)</f>
        <v>0</v>
      </c>
      <c r="R49" s="55">
        <f t="shared" si="1"/>
        <v>0.34955000000000003</v>
      </c>
      <c r="S49" s="55">
        <f t="shared" si="2"/>
        <v>4.0062E-2</v>
      </c>
      <c r="T49" s="6">
        <v>2</v>
      </c>
    </row>
    <row r="50" spans="1:20" x14ac:dyDescent="0.2">
      <c r="A50" t="str">
        <f t="shared" si="0"/>
        <v>fir</v>
      </c>
      <c r="B50" t="s">
        <v>3918</v>
      </c>
      <c r="C50" t="s">
        <v>1338</v>
      </c>
      <c r="D50" t="s">
        <v>3924</v>
      </c>
      <c r="E50">
        <v>1.1000000000000001</v>
      </c>
      <c r="F50" t="s">
        <v>90</v>
      </c>
      <c r="G50" t="s">
        <v>1348</v>
      </c>
      <c r="H50" t="s">
        <v>107</v>
      </c>
      <c r="I50">
        <v>0.41926000000000002</v>
      </c>
      <c r="J50">
        <v>5.2095000000000002E-2</v>
      </c>
      <c r="K50">
        <v>1</v>
      </c>
      <c r="L50">
        <v>1</v>
      </c>
      <c r="M50">
        <v>0</v>
      </c>
      <c r="N50">
        <v>1</v>
      </c>
      <c r="O50" s="84">
        <f>VLOOKUP($A50,'CW analysis1_23SIs'!$A$9:$N$31,14,0)</f>
        <v>1</v>
      </c>
      <c r="P50" s="84">
        <f>VLOOKUP($A50,'CW analysis1_23SIs'!$A$9:$O$31,15,0)</f>
        <v>0</v>
      </c>
      <c r="Q50" s="84">
        <f>VLOOKUP($A50,'CW analysis1_23SIs'!$A$9:$P$31,16,0)</f>
        <v>0</v>
      </c>
      <c r="R50" s="55">
        <f t="shared" si="1"/>
        <v>0.41926000000000002</v>
      </c>
      <c r="S50" s="55">
        <f t="shared" si="2"/>
        <v>5.2095000000000002E-2</v>
      </c>
      <c r="T50" s="6">
        <v>3</v>
      </c>
    </row>
    <row r="51" spans="1:20" x14ac:dyDescent="0.2">
      <c r="A51" t="str">
        <f t="shared" si="0"/>
        <v>fir</v>
      </c>
      <c r="B51" t="s">
        <v>1347</v>
      </c>
      <c r="C51" t="s">
        <v>1338</v>
      </c>
      <c r="D51" t="s">
        <v>1346</v>
      </c>
      <c r="E51">
        <v>1.1000000000000001</v>
      </c>
      <c r="F51" t="s">
        <v>90</v>
      </c>
      <c r="G51" t="s">
        <v>1348</v>
      </c>
      <c r="H51" t="s">
        <v>107</v>
      </c>
      <c r="I51">
        <v>0.39011000000000001</v>
      </c>
      <c r="J51">
        <v>5.2482000000000001E-2</v>
      </c>
      <c r="K51">
        <v>1</v>
      </c>
      <c r="L51">
        <v>1</v>
      </c>
      <c r="M51">
        <v>1</v>
      </c>
      <c r="N51">
        <v>1</v>
      </c>
      <c r="O51" s="84">
        <f>VLOOKUP($A51,'CW analysis1_23SIs'!$A$9:$N$31,14,0)</f>
        <v>1</v>
      </c>
      <c r="P51" s="84">
        <f>VLOOKUP($A51,'CW analysis1_23SIs'!$A$9:$O$31,15,0)</f>
        <v>0</v>
      </c>
      <c r="Q51" s="84">
        <f>VLOOKUP($A51,'CW analysis1_23SIs'!$A$9:$P$31,16,0)</f>
        <v>0</v>
      </c>
      <c r="R51" s="55">
        <f t="shared" si="1"/>
        <v>0.39011000000000001</v>
      </c>
      <c r="S51" s="55">
        <f t="shared" si="2"/>
        <v>5.2482000000000001E-2</v>
      </c>
      <c r="T51" s="6">
        <f t="shared" si="3"/>
        <v>1</v>
      </c>
    </row>
    <row r="52" spans="1:20" x14ac:dyDescent="0.2">
      <c r="A52" t="str">
        <f t="shared" si="0"/>
        <v>fir</v>
      </c>
      <c r="B52" t="s">
        <v>1350</v>
      </c>
      <c r="C52" t="s">
        <v>1338</v>
      </c>
      <c r="D52" t="s">
        <v>1351</v>
      </c>
      <c r="E52">
        <v>1.1000000000000001</v>
      </c>
      <c r="F52" t="s">
        <v>90</v>
      </c>
      <c r="G52" t="s">
        <v>1352</v>
      </c>
      <c r="H52" t="s">
        <v>1353</v>
      </c>
      <c r="I52">
        <v>1.4836</v>
      </c>
      <c r="J52">
        <v>7.8333E-2</v>
      </c>
      <c r="K52">
        <v>1</v>
      </c>
      <c r="L52">
        <v>1</v>
      </c>
      <c r="M52">
        <v>0</v>
      </c>
      <c r="N52">
        <v>1</v>
      </c>
      <c r="O52" s="84">
        <f>VLOOKUP($A52,'CW analysis1_23SIs'!$A$9:$N$31,14,0)</f>
        <v>1</v>
      </c>
      <c r="P52" s="84">
        <f>VLOOKUP($A52,'CW analysis1_23SIs'!$A$9:$O$31,15,0)</f>
        <v>0</v>
      </c>
      <c r="Q52" s="84">
        <f>VLOOKUP($A52,'CW analysis1_23SIs'!$A$9:$P$31,16,0)</f>
        <v>0</v>
      </c>
      <c r="R52" s="55">
        <f t="shared" si="1"/>
        <v>1.4836</v>
      </c>
      <c r="S52" s="55">
        <f t="shared" si="2"/>
        <v>7.8333E-2</v>
      </c>
      <c r="T52" s="6">
        <v>4</v>
      </c>
    </row>
    <row r="53" spans="1:20" x14ac:dyDescent="0.2">
      <c r="A53" t="str">
        <f t="shared" si="0"/>
        <v>fir</v>
      </c>
      <c r="B53" t="s">
        <v>3919</v>
      </c>
      <c r="C53" t="s">
        <v>1338</v>
      </c>
      <c r="D53" t="s">
        <v>3925</v>
      </c>
      <c r="E53">
        <v>1.1000000000000001</v>
      </c>
      <c r="F53" t="s">
        <v>90</v>
      </c>
      <c r="G53" t="s">
        <v>1348</v>
      </c>
      <c r="H53" t="s">
        <v>107</v>
      </c>
      <c r="I53">
        <v>0.81408999999999998</v>
      </c>
      <c r="J53">
        <v>5.5716000000000002E-2</v>
      </c>
      <c r="K53">
        <v>1</v>
      </c>
      <c r="L53">
        <v>1</v>
      </c>
      <c r="M53">
        <v>0</v>
      </c>
      <c r="N53">
        <v>1</v>
      </c>
      <c r="O53" s="84">
        <f>VLOOKUP($A53,'CW analysis1_23SIs'!$A$9:$N$31,14,0)</f>
        <v>1</v>
      </c>
      <c r="P53" s="84">
        <f>VLOOKUP($A53,'CW analysis1_23SIs'!$A$9:$O$31,15,0)</f>
        <v>0</v>
      </c>
      <c r="Q53" s="84">
        <f>VLOOKUP($A53,'CW analysis1_23SIs'!$A$9:$P$31,16,0)</f>
        <v>0</v>
      </c>
      <c r="R53" s="55">
        <f t="shared" si="1"/>
        <v>0.81408999999999998</v>
      </c>
      <c r="S53" s="55">
        <f t="shared" si="2"/>
        <v>5.5716000000000002E-2</v>
      </c>
      <c r="T53" s="6">
        <v>5</v>
      </c>
    </row>
    <row r="54" spans="1:20" x14ac:dyDescent="0.2">
      <c r="A54" t="str">
        <f t="shared" si="0"/>
        <v>foo</v>
      </c>
      <c r="B54" t="s">
        <v>1388</v>
      </c>
      <c r="C54" t="s">
        <v>1378</v>
      </c>
      <c r="D54" t="s">
        <v>230</v>
      </c>
      <c r="E54">
        <v>1.1000000000000001</v>
      </c>
      <c r="F54" t="s">
        <v>90</v>
      </c>
      <c r="G54" t="s">
        <v>1389</v>
      </c>
      <c r="H54" t="s">
        <v>107</v>
      </c>
      <c r="I54">
        <v>2.0670999999999998E-2</v>
      </c>
      <c r="J54">
        <v>-9.9598999999999998E-4</v>
      </c>
      <c r="K54">
        <v>1</v>
      </c>
      <c r="L54">
        <v>1</v>
      </c>
      <c r="M54">
        <v>1</v>
      </c>
      <c r="N54">
        <v>1</v>
      </c>
      <c r="O54" s="84">
        <f>VLOOKUP($A54,'CW analysis1_23SIs'!$A$9:$N$31,14,0)</f>
        <v>-1</v>
      </c>
      <c r="P54" s="84">
        <f>VLOOKUP($A54,'CW analysis1_23SIs'!$A$9:$O$31,15,0)</f>
        <v>0</v>
      </c>
      <c r="Q54" s="84">
        <f>VLOOKUP($A54,'CW analysis1_23SIs'!$A$9:$P$31,16,0)</f>
        <v>0</v>
      </c>
      <c r="R54" s="55">
        <f t="shared" si="1"/>
        <v>-2.0670999999999998E-2</v>
      </c>
      <c r="S54" s="55">
        <f t="shared" si="2"/>
        <v>9.9598999999999998E-4</v>
      </c>
      <c r="T54" s="6">
        <f t="shared" si="3"/>
        <v>1</v>
      </c>
    </row>
    <row r="55" spans="1:20" x14ac:dyDescent="0.2">
      <c r="A55" t="str">
        <f t="shared" si="0"/>
        <v>mic</v>
      </c>
      <c r="B55" t="s">
        <v>1421</v>
      </c>
      <c r="C55" t="s">
        <v>1408</v>
      </c>
      <c r="D55" t="s">
        <v>168</v>
      </c>
      <c r="E55">
        <v>1.1000000000000001</v>
      </c>
      <c r="F55" t="s">
        <v>90</v>
      </c>
      <c r="G55" t="s">
        <v>1422</v>
      </c>
      <c r="H55" t="s">
        <v>107</v>
      </c>
      <c r="I55">
        <v>0.77259999999999995</v>
      </c>
      <c r="J55">
        <v>3.2778E-3</v>
      </c>
      <c r="K55">
        <v>0</v>
      </c>
      <c r="L55">
        <v>1</v>
      </c>
      <c r="M55">
        <v>0</v>
      </c>
      <c r="N55">
        <v>1</v>
      </c>
      <c r="O55" s="84">
        <f>VLOOKUP($A55,'CW analysis1_23SIs'!$A$9:$N$31,14,0)</f>
        <v>1</v>
      </c>
      <c r="P55" s="84">
        <f>VLOOKUP($A55,'CW analysis1_23SIs'!$A$9:$O$31,15,0)</f>
        <v>0</v>
      </c>
      <c r="Q55" s="84">
        <f>VLOOKUP($A55,'CW analysis1_23SIs'!$A$9:$P$31,16,0)</f>
        <v>0</v>
      </c>
      <c r="R55" s="55" t="str">
        <f t="shared" si="1"/>
        <v/>
      </c>
      <c r="S55" s="55">
        <f t="shared" si="2"/>
        <v>3.2778E-3</v>
      </c>
      <c r="T55" s="6">
        <v>2</v>
      </c>
    </row>
    <row r="56" spans="1:20" x14ac:dyDescent="0.2">
      <c r="A56" t="str">
        <f t="shared" si="0"/>
        <v>mic</v>
      </c>
      <c r="B56" t="s">
        <v>1462</v>
      </c>
      <c r="C56" t="s">
        <v>1408</v>
      </c>
      <c r="D56" t="s">
        <v>208</v>
      </c>
      <c r="E56">
        <v>1.1000000000000001</v>
      </c>
      <c r="F56" t="s">
        <v>90</v>
      </c>
      <c r="G56" t="s">
        <v>1422</v>
      </c>
      <c r="H56" t="s">
        <v>107</v>
      </c>
      <c r="I56">
        <v>0.85224999999999995</v>
      </c>
      <c r="J56">
        <v>1.7687E-3</v>
      </c>
      <c r="K56">
        <v>1</v>
      </c>
      <c r="L56">
        <v>1</v>
      </c>
      <c r="M56">
        <v>1</v>
      </c>
      <c r="N56">
        <v>1</v>
      </c>
      <c r="O56" s="84">
        <f>VLOOKUP($A56,'CW analysis1_23SIs'!$A$9:$N$31,14,0)</f>
        <v>1</v>
      </c>
      <c r="P56" s="84">
        <f>VLOOKUP($A56,'CW analysis1_23SIs'!$A$9:$O$31,15,0)</f>
        <v>0</v>
      </c>
      <c r="Q56" s="84">
        <f>VLOOKUP($A56,'CW analysis1_23SIs'!$A$9:$P$31,16,0)</f>
        <v>0</v>
      </c>
      <c r="R56" s="55">
        <f t="shared" si="1"/>
        <v>0.85224999999999995</v>
      </c>
      <c r="S56" s="55">
        <f t="shared" si="2"/>
        <v>1.7687E-3</v>
      </c>
      <c r="T56" s="6">
        <f t="shared" si="3"/>
        <v>1</v>
      </c>
    </row>
    <row r="57" spans="1:20" x14ac:dyDescent="0.2">
      <c r="A57" t="str">
        <f t="shared" si="0"/>
        <v>mic</v>
      </c>
      <c r="B57" t="s">
        <v>1492</v>
      </c>
      <c r="C57" t="s">
        <v>1408</v>
      </c>
      <c r="D57" t="s">
        <v>1488</v>
      </c>
      <c r="E57">
        <v>1.1000000000000001</v>
      </c>
      <c r="F57" t="s">
        <v>90</v>
      </c>
      <c r="G57" t="s">
        <v>1422</v>
      </c>
      <c r="H57" t="s">
        <v>107</v>
      </c>
      <c r="I57">
        <v>20.686</v>
      </c>
      <c r="J57">
        <v>5.6619999999999999E-4</v>
      </c>
      <c r="K57">
        <v>0</v>
      </c>
      <c r="L57">
        <v>1</v>
      </c>
      <c r="M57">
        <v>0</v>
      </c>
      <c r="N57">
        <v>1</v>
      </c>
      <c r="O57" s="84">
        <f>VLOOKUP($A57,'CW analysis1_23SIs'!$A$9:$N$31,14,0)</f>
        <v>1</v>
      </c>
      <c r="P57" s="84">
        <f>VLOOKUP($A57,'CW analysis1_23SIs'!$A$9:$O$31,15,0)</f>
        <v>0</v>
      </c>
      <c r="Q57" s="84">
        <f>VLOOKUP($A57,'CW analysis1_23SIs'!$A$9:$P$31,16,0)</f>
        <v>0</v>
      </c>
      <c r="R57" s="55" t="str">
        <f t="shared" si="1"/>
        <v/>
      </c>
      <c r="S57" s="55">
        <f t="shared" si="2"/>
        <v>5.6619999999999999E-4</v>
      </c>
      <c r="T57" s="6">
        <v>3</v>
      </c>
    </row>
    <row r="58" spans="1:20" x14ac:dyDescent="0.2">
      <c r="A58" t="str">
        <f t="shared" si="0"/>
        <v>non</v>
      </c>
      <c r="B58" t="s">
        <v>1546</v>
      </c>
      <c r="C58" t="s">
        <v>1518</v>
      </c>
      <c r="D58" t="s">
        <v>216</v>
      </c>
      <c r="E58">
        <v>1.1000000000000001</v>
      </c>
      <c r="F58" t="s">
        <v>90</v>
      </c>
      <c r="G58" t="s">
        <v>1547</v>
      </c>
      <c r="H58" t="s">
        <v>107</v>
      </c>
      <c r="I58">
        <v>0.24737999999999999</v>
      </c>
      <c r="J58">
        <v>2.3453999999999999E-2</v>
      </c>
      <c r="K58">
        <v>1</v>
      </c>
      <c r="L58">
        <v>1</v>
      </c>
      <c r="M58">
        <v>1</v>
      </c>
      <c r="N58">
        <v>1</v>
      </c>
      <c r="O58" s="84">
        <f>VLOOKUP($A58,'CW analysis1_23SIs'!$A$9:$N$31,14,0)</f>
        <v>1</v>
      </c>
      <c r="P58" s="84">
        <f>VLOOKUP($A58,'CW analysis1_23SIs'!$A$9:$O$31,15,0)</f>
        <v>0</v>
      </c>
      <c r="Q58" s="84">
        <f>VLOOKUP($A58,'CW analysis1_23SIs'!$A$9:$P$31,16,0)</f>
        <v>0</v>
      </c>
      <c r="R58" s="55">
        <f t="shared" si="1"/>
        <v>0.24737999999999999</v>
      </c>
      <c r="S58" s="55">
        <f t="shared" si="2"/>
        <v>2.3453999999999999E-2</v>
      </c>
      <c r="T58" s="6">
        <f t="shared" si="3"/>
        <v>1</v>
      </c>
    </row>
    <row r="59" spans="1:20" x14ac:dyDescent="0.2">
      <c r="A59" t="str">
        <f t="shared" si="0"/>
        <v>non</v>
      </c>
      <c r="B59" t="s">
        <v>1563</v>
      </c>
      <c r="C59" t="s">
        <v>1518</v>
      </c>
      <c r="D59" t="s">
        <v>222</v>
      </c>
      <c r="E59">
        <v>1.1000000000000001</v>
      </c>
      <c r="F59" t="s">
        <v>90</v>
      </c>
      <c r="G59" t="s">
        <v>1547</v>
      </c>
      <c r="H59" t="s">
        <v>107</v>
      </c>
      <c r="I59">
        <v>0.16672999999999999</v>
      </c>
      <c r="J59">
        <v>3.6731E-2</v>
      </c>
      <c r="K59">
        <v>1</v>
      </c>
      <c r="L59">
        <v>1</v>
      </c>
      <c r="M59">
        <v>0</v>
      </c>
      <c r="N59">
        <v>1</v>
      </c>
      <c r="O59" s="84">
        <f>VLOOKUP($A59,'CW analysis1_23SIs'!$A$9:$N$31,14,0)</f>
        <v>1</v>
      </c>
      <c r="P59" s="84">
        <f>VLOOKUP($A59,'CW analysis1_23SIs'!$A$9:$O$31,15,0)</f>
        <v>0</v>
      </c>
      <c r="Q59" s="84">
        <f>VLOOKUP($A59,'CW analysis1_23SIs'!$A$9:$P$31,16,0)</f>
        <v>0</v>
      </c>
      <c r="R59" s="55">
        <f t="shared" si="1"/>
        <v>0.16672999999999999</v>
      </c>
      <c r="S59" s="55">
        <f t="shared" si="2"/>
        <v>3.6731E-2</v>
      </c>
      <c r="T59" s="6">
        <v>2</v>
      </c>
    </row>
    <row r="60" spans="1:20" x14ac:dyDescent="0.2">
      <c r="A60" t="str">
        <f t="shared" si="0"/>
        <v>non</v>
      </c>
      <c r="B60" t="s">
        <v>1582</v>
      </c>
      <c r="C60" t="s">
        <v>1518</v>
      </c>
      <c r="D60" t="s">
        <v>230</v>
      </c>
      <c r="E60">
        <v>1.1000000000000001</v>
      </c>
      <c r="F60" t="s">
        <v>90</v>
      </c>
      <c r="G60" t="s">
        <v>1547</v>
      </c>
      <c r="H60" t="s">
        <v>107</v>
      </c>
      <c r="I60">
        <v>0.14824999999999999</v>
      </c>
      <c r="J60">
        <v>2.3473000000000001E-2</v>
      </c>
      <c r="K60">
        <v>1</v>
      </c>
      <c r="L60">
        <v>1</v>
      </c>
      <c r="M60">
        <v>0</v>
      </c>
      <c r="N60">
        <v>1</v>
      </c>
      <c r="O60" s="84">
        <f>VLOOKUP($A60,'CW analysis1_23SIs'!$A$9:$N$31,14,0)</f>
        <v>1</v>
      </c>
      <c r="P60" s="84">
        <f>VLOOKUP($A60,'CW analysis1_23SIs'!$A$9:$O$31,15,0)</f>
        <v>0</v>
      </c>
      <c r="Q60" s="84">
        <f>VLOOKUP($A60,'CW analysis1_23SIs'!$A$9:$P$31,16,0)</f>
        <v>0</v>
      </c>
      <c r="R60" s="55">
        <f t="shared" si="1"/>
        <v>0.14824999999999999</v>
      </c>
      <c r="S60" s="55">
        <f t="shared" si="2"/>
        <v>2.3473000000000001E-2</v>
      </c>
      <c r="T60" s="6">
        <v>3</v>
      </c>
    </row>
    <row r="61" spans="1:20" x14ac:dyDescent="0.2">
      <c r="A61" t="str">
        <f t="shared" si="0"/>
        <v>org</v>
      </c>
      <c r="B61" t="s">
        <v>1614</v>
      </c>
      <c r="C61" t="s">
        <v>1607</v>
      </c>
      <c r="D61" t="s">
        <v>1608</v>
      </c>
      <c r="E61">
        <v>1.1000000000000001</v>
      </c>
      <c r="F61" t="s">
        <v>90</v>
      </c>
      <c r="G61" t="s">
        <v>1615</v>
      </c>
      <c r="H61" t="s">
        <v>107</v>
      </c>
      <c r="I61">
        <v>6.3067999999999999E-2</v>
      </c>
      <c r="J61">
        <v>3.9940000000000002E-3</v>
      </c>
      <c r="K61">
        <v>1</v>
      </c>
      <c r="L61">
        <v>1</v>
      </c>
      <c r="M61">
        <v>0</v>
      </c>
      <c r="N61">
        <v>1</v>
      </c>
      <c r="O61" s="84">
        <f>VLOOKUP($A61,'CW analysis1_23SIs'!$A$9:$N$31,14,0)</f>
        <v>1</v>
      </c>
      <c r="P61" s="84">
        <f>VLOOKUP($A61,'CW analysis1_23SIs'!$A$9:$O$31,15,0)</f>
        <v>0</v>
      </c>
      <c r="Q61" s="84">
        <f>VLOOKUP($A61,'CW analysis1_23SIs'!$A$9:$P$31,16,0)</f>
        <v>0</v>
      </c>
      <c r="R61" s="55">
        <f t="shared" si="1"/>
        <v>6.3067999999999999E-2</v>
      </c>
      <c r="S61" s="55">
        <f t="shared" si="2"/>
        <v>3.9940000000000002E-3</v>
      </c>
      <c r="T61" s="6">
        <v>2</v>
      </c>
    </row>
    <row r="62" spans="1:20" x14ac:dyDescent="0.2">
      <c r="A62" t="str">
        <f t="shared" si="0"/>
        <v>org</v>
      </c>
      <c r="B62" t="s">
        <v>1669</v>
      </c>
      <c r="C62" t="s">
        <v>1607</v>
      </c>
      <c r="D62" t="s">
        <v>1667</v>
      </c>
      <c r="E62">
        <v>1.1000000000000001</v>
      </c>
      <c r="F62" t="s">
        <v>90</v>
      </c>
      <c r="G62" t="s">
        <v>1615</v>
      </c>
      <c r="H62" t="s">
        <v>107</v>
      </c>
      <c r="I62">
        <v>2.4840999999999998E-2</v>
      </c>
      <c r="J62">
        <v>6.4835000000000001E-4</v>
      </c>
      <c r="K62">
        <v>1</v>
      </c>
      <c r="L62">
        <v>1</v>
      </c>
      <c r="M62">
        <v>0</v>
      </c>
      <c r="N62">
        <v>1</v>
      </c>
      <c r="O62" s="84">
        <f>VLOOKUP($A62,'CW analysis1_23SIs'!$A$9:$N$31,14,0)</f>
        <v>1</v>
      </c>
      <c r="P62" s="84">
        <f>VLOOKUP($A62,'CW analysis1_23SIs'!$A$9:$O$31,15,0)</f>
        <v>0</v>
      </c>
      <c r="Q62" s="84">
        <f>VLOOKUP($A62,'CW analysis1_23SIs'!$A$9:$P$31,16,0)</f>
        <v>0</v>
      </c>
      <c r="R62" s="55">
        <f t="shared" si="1"/>
        <v>2.4840999999999998E-2</v>
      </c>
      <c r="S62" s="55">
        <f t="shared" si="2"/>
        <v>6.4835000000000001E-4</v>
      </c>
      <c r="T62" s="6">
        <v>3</v>
      </c>
    </row>
    <row r="63" spans="1:20" x14ac:dyDescent="0.2">
      <c r="A63" t="str">
        <f t="shared" si="0"/>
        <v>org</v>
      </c>
      <c r="B63" t="s">
        <v>1697</v>
      </c>
      <c r="C63" t="s">
        <v>1607</v>
      </c>
      <c r="D63" t="s">
        <v>144</v>
      </c>
      <c r="E63">
        <v>1.1000000000000001</v>
      </c>
      <c r="F63" t="s">
        <v>90</v>
      </c>
      <c r="G63" t="s">
        <v>1615</v>
      </c>
      <c r="H63" t="s">
        <v>107</v>
      </c>
      <c r="I63">
        <v>0.13791999999999999</v>
      </c>
      <c r="J63">
        <v>5.6579000000000004E-3</v>
      </c>
      <c r="K63">
        <v>1</v>
      </c>
      <c r="L63">
        <v>1</v>
      </c>
      <c r="M63">
        <v>1</v>
      </c>
      <c r="N63">
        <v>1</v>
      </c>
      <c r="O63" s="84">
        <f>VLOOKUP($A63,'CW analysis1_23SIs'!$A$9:$N$31,14,0)</f>
        <v>1</v>
      </c>
      <c r="P63" s="84">
        <f>VLOOKUP($A63,'CW analysis1_23SIs'!$A$9:$O$31,15,0)</f>
        <v>0</v>
      </c>
      <c r="Q63" s="84">
        <f>VLOOKUP($A63,'CW analysis1_23SIs'!$A$9:$P$31,16,0)</f>
        <v>0</v>
      </c>
      <c r="R63" s="55">
        <f t="shared" si="1"/>
        <v>0.13791999999999999</v>
      </c>
      <c r="S63" s="55">
        <f t="shared" si="2"/>
        <v>5.6579000000000004E-3</v>
      </c>
      <c r="T63" s="6">
        <f t="shared" si="3"/>
        <v>1</v>
      </c>
    </row>
    <row r="64" spans="1:20" x14ac:dyDescent="0.2">
      <c r="A64" t="str">
        <f t="shared" si="0"/>
        <v>org</v>
      </c>
      <c r="B64" t="s">
        <v>1751</v>
      </c>
      <c r="C64" t="s">
        <v>1607</v>
      </c>
      <c r="D64" t="s">
        <v>745</v>
      </c>
      <c r="E64">
        <v>1.1000000000000001</v>
      </c>
      <c r="F64" t="s">
        <v>90</v>
      </c>
      <c r="G64" t="s">
        <v>1615</v>
      </c>
      <c r="H64" t="s">
        <v>107</v>
      </c>
      <c r="I64">
        <v>2.4180000000000001</v>
      </c>
      <c r="J64">
        <v>2.6197999999999998E-4</v>
      </c>
      <c r="K64">
        <v>0</v>
      </c>
      <c r="L64">
        <v>1</v>
      </c>
      <c r="M64">
        <v>0</v>
      </c>
      <c r="N64">
        <v>1</v>
      </c>
      <c r="O64" s="84">
        <f>VLOOKUP($A64,'CW analysis1_23SIs'!$A$9:$N$31,14,0)</f>
        <v>1</v>
      </c>
      <c r="P64" s="84">
        <f>VLOOKUP($A64,'CW analysis1_23SIs'!$A$9:$O$31,15,0)</f>
        <v>0</v>
      </c>
      <c r="Q64" s="84">
        <f>VLOOKUP($A64,'CW analysis1_23SIs'!$A$9:$P$31,16,0)</f>
        <v>0</v>
      </c>
      <c r="R64" s="55" t="str">
        <f t="shared" si="1"/>
        <v/>
      </c>
      <c r="S64" s="55">
        <f t="shared" si="2"/>
        <v>2.6197999999999998E-4</v>
      </c>
      <c r="T64" s="6">
        <v>4</v>
      </c>
    </row>
    <row r="65" spans="1:20" x14ac:dyDescent="0.2">
      <c r="A65" t="str">
        <f t="shared" si="0"/>
        <v>org</v>
      </c>
      <c r="B65" t="s">
        <v>1781</v>
      </c>
      <c r="C65" t="s">
        <v>1607</v>
      </c>
      <c r="D65" t="s">
        <v>257</v>
      </c>
      <c r="E65">
        <v>1.1000000000000001</v>
      </c>
      <c r="F65" t="s">
        <v>90</v>
      </c>
      <c r="G65" t="s">
        <v>1615</v>
      </c>
      <c r="H65" t="s">
        <v>107</v>
      </c>
      <c r="I65">
        <v>9.8497000000000001E-2</v>
      </c>
      <c r="J65">
        <v>4.5535000000000003E-3</v>
      </c>
      <c r="K65">
        <v>1</v>
      </c>
      <c r="L65">
        <v>1</v>
      </c>
      <c r="M65">
        <v>0</v>
      </c>
      <c r="N65">
        <v>1</v>
      </c>
      <c r="O65" s="84">
        <f>VLOOKUP($A65,'CW analysis1_23SIs'!$A$9:$N$31,14,0)</f>
        <v>1</v>
      </c>
      <c r="P65" s="84">
        <f>VLOOKUP($A65,'CW analysis1_23SIs'!$A$9:$O$31,15,0)</f>
        <v>0</v>
      </c>
      <c r="Q65" s="84">
        <f>VLOOKUP($A65,'CW analysis1_23SIs'!$A$9:$P$31,16,0)</f>
        <v>0</v>
      </c>
      <c r="R65" s="55">
        <f t="shared" si="1"/>
        <v>9.8497000000000001E-2</v>
      </c>
      <c r="S65" s="55">
        <f t="shared" si="2"/>
        <v>4.5535000000000003E-3</v>
      </c>
      <c r="T65" s="6">
        <v>5</v>
      </c>
    </row>
    <row r="66" spans="1:20" x14ac:dyDescent="0.2">
      <c r="A66" t="str">
        <f t="shared" si="0"/>
        <v>org</v>
      </c>
      <c r="B66" t="s">
        <v>1810</v>
      </c>
      <c r="C66" t="s">
        <v>1607</v>
      </c>
      <c r="D66" t="s">
        <v>222</v>
      </c>
      <c r="E66">
        <v>1.1000000000000001</v>
      </c>
      <c r="F66" t="s">
        <v>90</v>
      </c>
      <c r="G66" t="s">
        <v>1615</v>
      </c>
      <c r="H66" t="s">
        <v>107</v>
      </c>
      <c r="I66">
        <v>0.31768999999999997</v>
      </c>
      <c r="J66">
        <v>7.3333000000000003E-4</v>
      </c>
      <c r="K66">
        <v>1</v>
      </c>
      <c r="L66">
        <v>1</v>
      </c>
      <c r="M66">
        <v>0</v>
      </c>
      <c r="N66">
        <v>1</v>
      </c>
      <c r="O66" s="84">
        <f>VLOOKUP($A66,'CW analysis1_23SIs'!$A$9:$N$31,14,0)</f>
        <v>1</v>
      </c>
      <c r="P66" s="84">
        <f>VLOOKUP($A66,'CW analysis1_23SIs'!$A$9:$O$31,15,0)</f>
        <v>0</v>
      </c>
      <c r="Q66" s="84">
        <f>VLOOKUP($A66,'CW analysis1_23SIs'!$A$9:$P$31,16,0)</f>
        <v>0</v>
      </c>
      <c r="R66" s="55">
        <f t="shared" si="1"/>
        <v>0.31768999999999997</v>
      </c>
      <c r="S66" s="55">
        <f t="shared" si="2"/>
        <v>7.3333000000000003E-4</v>
      </c>
      <c r="T66" s="6">
        <v>6</v>
      </c>
    </row>
    <row r="67" spans="1:20" x14ac:dyDescent="0.2">
      <c r="A67" t="str">
        <f t="shared" si="0"/>
        <v>pas</v>
      </c>
      <c r="B67" t="s">
        <v>1845</v>
      </c>
      <c r="C67" t="s">
        <v>1838</v>
      </c>
      <c r="D67" t="s">
        <v>1608</v>
      </c>
      <c r="E67">
        <v>1.1000000000000001</v>
      </c>
      <c r="F67" t="s">
        <v>90</v>
      </c>
      <c r="G67" t="s">
        <v>1846</v>
      </c>
      <c r="H67" t="s">
        <v>1847</v>
      </c>
      <c r="I67">
        <v>0.38157000000000002</v>
      </c>
      <c r="J67">
        <v>686.03</v>
      </c>
      <c r="K67">
        <v>1</v>
      </c>
      <c r="L67">
        <v>0</v>
      </c>
      <c r="M67">
        <v>0</v>
      </c>
      <c r="N67">
        <v>1</v>
      </c>
      <c r="O67" s="84">
        <f>VLOOKUP($A67,'CW analysis1_23SIs'!$A$9:$N$31,14,0)</f>
        <v>1</v>
      </c>
      <c r="P67" s="84">
        <f>VLOOKUP($A67,'CW analysis1_23SIs'!$A$9:$O$31,15,0)</f>
        <v>0</v>
      </c>
      <c r="Q67" s="84">
        <f>VLOOKUP($A67,'CW analysis1_23SIs'!$A$9:$P$31,16,0)</f>
        <v>0</v>
      </c>
      <c r="R67" s="55">
        <f t="shared" si="1"/>
        <v>0.38157000000000002</v>
      </c>
      <c r="S67" s="55" t="str">
        <f t="shared" si="2"/>
        <v/>
      </c>
      <c r="T67" s="6">
        <v>2</v>
      </c>
    </row>
    <row r="68" spans="1:20" x14ac:dyDescent="0.2">
      <c r="A68" t="str">
        <f t="shared" si="0"/>
        <v>pas</v>
      </c>
      <c r="B68" t="s">
        <v>1865</v>
      </c>
      <c r="C68" t="s">
        <v>1838</v>
      </c>
      <c r="D68" t="s">
        <v>1863</v>
      </c>
      <c r="E68">
        <v>1.1000000000000001</v>
      </c>
      <c r="F68" t="s">
        <v>90</v>
      </c>
      <c r="G68" t="s">
        <v>1846</v>
      </c>
      <c r="H68" t="s">
        <v>1847</v>
      </c>
      <c r="I68">
        <v>0.55371999999999999</v>
      </c>
      <c r="J68">
        <v>4.5854999999999997</v>
      </c>
      <c r="K68">
        <v>1</v>
      </c>
      <c r="L68">
        <v>1</v>
      </c>
      <c r="M68">
        <v>0</v>
      </c>
      <c r="N68">
        <v>1</v>
      </c>
      <c r="O68" s="84">
        <f>VLOOKUP($A68,'CW analysis1_23SIs'!$A$9:$N$31,14,0)</f>
        <v>1</v>
      </c>
      <c r="P68" s="84">
        <f>VLOOKUP($A68,'CW analysis1_23SIs'!$A$9:$O$31,15,0)</f>
        <v>0</v>
      </c>
      <c r="Q68" s="84">
        <f>VLOOKUP($A68,'CW analysis1_23SIs'!$A$9:$P$31,16,0)</f>
        <v>0</v>
      </c>
      <c r="R68" s="55">
        <f t="shared" si="1"/>
        <v>0.55371999999999999</v>
      </c>
      <c r="S68" s="55">
        <f t="shared" si="2"/>
        <v>4.5854999999999997</v>
      </c>
      <c r="T68" s="6">
        <v>3</v>
      </c>
    </row>
    <row r="69" spans="1:20" x14ac:dyDescent="0.2">
      <c r="A69" t="str">
        <f t="shared" si="0"/>
        <v>pas</v>
      </c>
      <c r="B69" t="s">
        <v>1875</v>
      </c>
      <c r="C69" t="s">
        <v>1838</v>
      </c>
      <c r="D69" t="s">
        <v>192</v>
      </c>
      <c r="E69">
        <v>1.1000000000000001</v>
      </c>
      <c r="F69" t="s">
        <v>90</v>
      </c>
      <c r="G69" t="s">
        <v>1846</v>
      </c>
      <c r="H69" t="s">
        <v>1847</v>
      </c>
      <c r="I69">
        <v>0.41449999999999998</v>
      </c>
      <c r="J69">
        <v>623.74</v>
      </c>
      <c r="K69">
        <v>1</v>
      </c>
      <c r="L69">
        <v>1</v>
      </c>
      <c r="M69">
        <v>1</v>
      </c>
      <c r="N69">
        <v>1</v>
      </c>
      <c r="O69" s="84">
        <f>VLOOKUP($A69,'CW analysis1_23SIs'!$A$9:$N$31,14,0)</f>
        <v>1</v>
      </c>
      <c r="P69" s="84">
        <f>VLOOKUP($A69,'CW analysis1_23SIs'!$A$9:$O$31,15,0)</f>
        <v>0</v>
      </c>
      <c r="Q69" s="84">
        <f>VLOOKUP($A69,'CW analysis1_23SIs'!$A$9:$P$31,16,0)</f>
        <v>0</v>
      </c>
      <c r="R69" s="55">
        <f t="shared" si="1"/>
        <v>0.41449999999999998</v>
      </c>
      <c r="S69" s="55">
        <f t="shared" si="2"/>
        <v>623.74</v>
      </c>
      <c r="T69" s="6">
        <f t="shared" si="3"/>
        <v>1</v>
      </c>
    </row>
    <row r="70" spans="1:20" x14ac:dyDescent="0.2">
      <c r="A70" t="str">
        <f t="shared" si="0"/>
        <v>pas</v>
      </c>
      <c r="B70" t="s">
        <v>1885</v>
      </c>
      <c r="C70" t="s">
        <v>1838</v>
      </c>
      <c r="D70" t="s">
        <v>147</v>
      </c>
      <c r="E70">
        <v>1.1000000000000001</v>
      </c>
      <c r="F70" t="s">
        <v>90</v>
      </c>
      <c r="G70" t="s">
        <v>1846</v>
      </c>
      <c r="H70" t="s">
        <v>1847</v>
      </c>
      <c r="I70">
        <v>0.29056999999999999</v>
      </c>
      <c r="J70">
        <v>1433.6</v>
      </c>
      <c r="K70">
        <v>1</v>
      </c>
      <c r="L70">
        <v>1</v>
      </c>
      <c r="M70">
        <v>0</v>
      </c>
      <c r="N70">
        <v>1</v>
      </c>
      <c r="O70" s="84">
        <f>VLOOKUP($A70,'CW analysis1_23SIs'!$A$9:$N$31,14,0)</f>
        <v>1</v>
      </c>
      <c r="P70" s="84">
        <f>VLOOKUP($A70,'CW analysis1_23SIs'!$A$9:$O$31,15,0)</f>
        <v>0</v>
      </c>
      <c r="Q70" s="84">
        <f>VLOOKUP($A70,'CW analysis1_23SIs'!$A$9:$P$31,16,0)</f>
        <v>0</v>
      </c>
      <c r="R70" s="55">
        <f t="shared" si="1"/>
        <v>0.29056999999999999</v>
      </c>
      <c r="S70" s="55">
        <f t="shared" si="2"/>
        <v>1433.6</v>
      </c>
      <c r="T70" s="6">
        <v>4</v>
      </c>
    </row>
    <row r="71" spans="1:20" x14ac:dyDescent="0.2">
      <c r="A71" t="str">
        <f t="shared" ref="A71:A90" si="4">LEFT(B71,3)</f>
        <v>qui</v>
      </c>
      <c r="B71" t="s">
        <v>1949</v>
      </c>
      <c r="C71" t="s">
        <v>1944</v>
      </c>
      <c r="D71" t="s">
        <v>1945</v>
      </c>
      <c r="E71">
        <v>1.1000000000000001</v>
      </c>
      <c r="F71" t="s">
        <v>169</v>
      </c>
      <c r="G71" t="s">
        <v>1547</v>
      </c>
      <c r="H71" t="s">
        <v>107</v>
      </c>
      <c r="I71">
        <v>-3.8381999999999999E-2</v>
      </c>
      <c r="J71">
        <v>-5.4871E-3</v>
      </c>
      <c r="K71">
        <v>1</v>
      </c>
      <c r="L71">
        <v>1</v>
      </c>
      <c r="M71">
        <v>0</v>
      </c>
      <c r="N71">
        <v>1</v>
      </c>
      <c r="O71" s="84">
        <f>VLOOKUP($A71,'CW analysis1_23SIs'!$A$9:$N$31,14,0)</f>
        <v>-1</v>
      </c>
      <c r="P71" s="84">
        <f>VLOOKUP($A71,'CW analysis1_23SIs'!$A$9:$O$31,15,0)</f>
        <v>0</v>
      </c>
      <c r="Q71" s="84">
        <f>VLOOKUP($A71,'CW analysis1_23SIs'!$A$9:$P$31,16,0)</f>
        <v>0</v>
      </c>
      <c r="R71" s="55">
        <f t="shared" si="1"/>
        <v>3.8381999999999999E-2</v>
      </c>
      <c r="S71" s="55">
        <f t="shared" si="2"/>
        <v>5.4871E-3</v>
      </c>
      <c r="T71" s="6">
        <v>2</v>
      </c>
    </row>
    <row r="72" spans="1:20" x14ac:dyDescent="0.2">
      <c r="A72" t="str">
        <f t="shared" si="4"/>
        <v>qui</v>
      </c>
      <c r="B72" t="s">
        <v>1960</v>
      </c>
      <c r="C72" t="s">
        <v>1944</v>
      </c>
      <c r="D72" t="s">
        <v>115</v>
      </c>
      <c r="E72">
        <v>1.1000000000000001</v>
      </c>
      <c r="F72" t="s">
        <v>169</v>
      </c>
      <c r="G72" t="s">
        <v>1547</v>
      </c>
      <c r="H72" t="s">
        <v>107</v>
      </c>
      <c r="I72">
        <v>-2.8395E-2</v>
      </c>
      <c r="J72">
        <v>-5.8158000000000005E-4</v>
      </c>
      <c r="K72">
        <v>1</v>
      </c>
      <c r="L72">
        <v>1</v>
      </c>
      <c r="M72">
        <v>0</v>
      </c>
      <c r="N72">
        <v>1</v>
      </c>
      <c r="O72" s="84">
        <f>VLOOKUP($A72,'CW analysis1_23SIs'!$A$9:$N$31,14,0)</f>
        <v>-1</v>
      </c>
      <c r="P72" s="84">
        <f>VLOOKUP($A72,'CW analysis1_23SIs'!$A$9:$O$31,15,0)</f>
        <v>0</v>
      </c>
      <c r="Q72" s="84">
        <f>VLOOKUP($A72,'CW analysis1_23SIs'!$A$9:$P$31,16,0)</f>
        <v>0</v>
      </c>
      <c r="R72" s="55">
        <f t="shared" ref="R72:R90" si="5">IF(AND(P72=0,K72=1),O72*I72,"")</f>
        <v>2.8395E-2</v>
      </c>
      <c r="S72" s="55">
        <f t="shared" ref="S72:S90" si="6">IF(AND(Q72=0,L72=1),O72*J72,"")</f>
        <v>5.8158000000000005E-4</v>
      </c>
      <c r="T72" s="6">
        <v>3</v>
      </c>
    </row>
    <row r="73" spans="1:20" x14ac:dyDescent="0.2">
      <c r="A73" t="str">
        <f t="shared" si="4"/>
        <v>qui</v>
      </c>
      <c r="B73" t="s">
        <v>1985</v>
      </c>
      <c r="C73" t="s">
        <v>1944</v>
      </c>
      <c r="D73" t="s">
        <v>208</v>
      </c>
      <c r="E73">
        <v>1.1000000000000001</v>
      </c>
      <c r="F73" t="s">
        <v>169</v>
      </c>
      <c r="G73" t="s">
        <v>1547</v>
      </c>
      <c r="H73" t="s">
        <v>107</v>
      </c>
      <c r="J73">
        <v>-1.3512E-2</v>
      </c>
      <c r="K73">
        <v>1</v>
      </c>
      <c r="L73">
        <v>1</v>
      </c>
      <c r="M73">
        <v>0</v>
      </c>
      <c r="N73">
        <v>1</v>
      </c>
      <c r="O73" s="84">
        <f>VLOOKUP($A73,'CW analysis1_23SIs'!$A$9:$N$31,14,0)</f>
        <v>-1</v>
      </c>
      <c r="P73" s="84">
        <f>VLOOKUP($A73,'CW analysis1_23SIs'!$A$9:$O$31,15,0)</f>
        <v>0</v>
      </c>
      <c r="Q73" s="84">
        <f>VLOOKUP($A73,'CW analysis1_23SIs'!$A$9:$P$31,16,0)</f>
        <v>0</v>
      </c>
      <c r="R73" s="55">
        <f t="shared" si="5"/>
        <v>0</v>
      </c>
      <c r="S73" s="55">
        <f t="shared" si="6"/>
        <v>1.3512E-2</v>
      </c>
      <c r="T73" s="6">
        <v>5</v>
      </c>
    </row>
    <row r="74" spans="1:20" x14ac:dyDescent="0.2">
      <c r="A74" t="str">
        <f t="shared" si="4"/>
        <v>qui</v>
      </c>
      <c r="B74" t="s">
        <v>1993</v>
      </c>
      <c r="C74" t="s">
        <v>1944</v>
      </c>
      <c r="D74" t="s">
        <v>222</v>
      </c>
      <c r="E74">
        <v>1.1000000000000001</v>
      </c>
      <c r="F74" t="s">
        <v>169</v>
      </c>
      <c r="G74" t="s">
        <v>1547</v>
      </c>
      <c r="H74" t="s">
        <v>107</v>
      </c>
      <c r="I74">
        <v>-6.1392000000000002E-2</v>
      </c>
      <c r="J74">
        <v>-1.1067E-2</v>
      </c>
      <c r="K74">
        <v>1</v>
      </c>
      <c r="L74">
        <v>1</v>
      </c>
      <c r="M74">
        <v>1</v>
      </c>
      <c r="N74">
        <v>1</v>
      </c>
      <c r="O74" s="84">
        <f>VLOOKUP($A74,'CW analysis1_23SIs'!$A$9:$N$31,14,0)</f>
        <v>-1</v>
      </c>
      <c r="P74" s="84">
        <f>VLOOKUP($A74,'CW analysis1_23SIs'!$A$9:$O$31,15,0)</f>
        <v>0</v>
      </c>
      <c r="Q74" s="84">
        <f>VLOOKUP($A74,'CW analysis1_23SIs'!$A$9:$P$31,16,0)</f>
        <v>0</v>
      </c>
      <c r="R74" s="55">
        <f t="shared" si="5"/>
        <v>6.1392000000000002E-2</v>
      </c>
      <c r="S74" s="55">
        <f t="shared" si="6"/>
        <v>1.1067E-2</v>
      </c>
      <c r="T74" s="6">
        <f t="shared" ref="T74:T90" si="7">IF(M74=1,1,"")</f>
        <v>1</v>
      </c>
    </row>
    <row r="75" spans="1:20" x14ac:dyDescent="0.2">
      <c r="A75" t="str">
        <f t="shared" si="4"/>
        <v>qui</v>
      </c>
      <c r="B75" t="s">
        <v>2015</v>
      </c>
      <c r="C75" t="s">
        <v>1944</v>
      </c>
      <c r="D75" t="s">
        <v>230</v>
      </c>
      <c r="E75">
        <v>1.1000000000000001</v>
      </c>
      <c r="F75" t="s">
        <v>169</v>
      </c>
      <c r="G75" t="s">
        <v>1547</v>
      </c>
      <c r="H75" t="s">
        <v>107</v>
      </c>
      <c r="I75">
        <v>-2.7245999999999999E-2</v>
      </c>
      <c r="J75">
        <v>-5.4297E-3</v>
      </c>
      <c r="K75">
        <v>1</v>
      </c>
      <c r="L75">
        <v>1</v>
      </c>
      <c r="M75">
        <v>0</v>
      </c>
      <c r="N75">
        <v>1</v>
      </c>
      <c r="O75" s="84">
        <f>VLOOKUP($A75,'CW analysis1_23SIs'!$A$9:$N$31,14,0)</f>
        <v>-1</v>
      </c>
      <c r="P75" s="84">
        <f>VLOOKUP($A75,'CW analysis1_23SIs'!$A$9:$O$31,15,0)</f>
        <v>0</v>
      </c>
      <c r="Q75" s="84">
        <f>VLOOKUP($A75,'CW analysis1_23SIs'!$A$9:$P$31,16,0)</f>
        <v>0</v>
      </c>
      <c r="R75" s="55">
        <f t="shared" si="5"/>
        <v>2.7245999999999999E-2</v>
      </c>
      <c r="S75" s="55">
        <f t="shared" si="6"/>
        <v>5.4297E-3</v>
      </c>
      <c r="T75" s="6">
        <v>4</v>
      </c>
    </row>
    <row r="76" spans="1:20" x14ac:dyDescent="0.2">
      <c r="A76" t="str">
        <f t="shared" si="4"/>
        <v>sol</v>
      </c>
      <c r="B76" t="s">
        <v>2051</v>
      </c>
      <c r="C76" t="s">
        <v>2039</v>
      </c>
      <c r="D76" t="s">
        <v>2040</v>
      </c>
      <c r="E76">
        <v>1.1000000000000001</v>
      </c>
      <c r="F76" t="s">
        <v>169</v>
      </c>
      <c r="G76" t="s">
        <v>2052</v>
      </c>
      <c r="H76" t="s">
        <v>107</v>
      </c>
      <c r="I76">
        <v>1.8875999999999999</v>
      </c>
      <c r="J76">
        <v>1.2279999999999999E-3</v>
      </c>
      <c r="K76">
        <v>1</v>
      </c>
      <c r="L76">
        <v>1</v>
      </c>
      <c r="M76">
        <v>1</v>
      </c>
      <c r="N76">
        <v>1</v>
      </c>
      <c r="O76" s="84">
        <f>VLOOKUP($A76,'CW analysis1_23SIs'!$A$9:$N$31,14,0)</f>
        <v>1</v>
      </c>
      <c r="P76" s="84">
        <f>VLOOKUP($A76,'CW analysis1_23SIs'!$A$9:$O$31,15,0)</f>
        <v>0</v>
      </c>
      <c r="Q76" s="84">
        <f>VLOOKUP($A76,'CW analysis1_23SIs'!$A$9:$P$31,16,0)</f>
        <v>0</v>
      </c>
      <c r="R76" s="55">
        <f t="shared" si="5"/>
        <v>1.8875999999999999</v>
      </c>
      <c r="S76" s="55">
        <f t="shared" si="6"/>
        <v>1.2279999999999999E-3</v>
      </c>
      <c r="T76" s="6">
        <f t="shared" si="7"/>
        <v>1</v>
      </c>
    </row>
    <row r="77" spans="1:20" x14ac:dyDescent="0.2">
      <c r="A77" t="str">
        <f t="shared" si="4"/>
        <v>sol</v>
      </c>
      <c r="B77" t="s">
        <v>2070</v>
      </c>
      <c r="C77" t="s">
        <v>2039</v>
      </c>
      <c r="D77" t="s">
        <v>2066</v>
      </c>
      <c r="E77">
        <v>1.1000000000000001</v>
      </c>
      <c r="F77" t="s">
        <v>169</v>
      </c>
      <c r="G77" t="s">
        <v>2052</v>
      </c>
      <c r="H77" t="s">
        <v>107</v>
      </c>
      <c r="I77">
        <v>1.014</v>
      </c>
      <c r="J77">
        <v>3.8906999999999997E-2</v>
      </c>
      <c r="K77">
        <v>1</v>
      </c>
      <c r="L77">
        <v>1</v>
      </c>
      <c r="M77">
        <v>0</v>
      </c>
      <c r="N77">
        <v>1</v>
      </c>
      <c r="O77" s="84">
        <f>VLOOKUP($A77,'CW analysis1_23SIs'!$A$9:$N$31,14,0)</f>
        <v>1</v>
      </c>
      <c r="P77" s="84">
        <f>VLOOKUP($A77,'CW analysis1_23SIs'!$A$9:$O$31,15,0)</f>
        <v>0</v>
      </c>
      <c r="Q77" s="84">
        <f>VLOOKUP($A77,'CW analysis1_23SIs'!$A$9:$P$31,16,0)</f>
        <v>0</v>
      </c>
      <c r="R77" s="55">
        <f t="shared" si="5"/>
        <v>1.014</v>
      </c>
      <c r="S77" s="55">
        <f t="shared" si="6"/>
        <v>3.8906999999999997E-2</v>
      </c>
      <c r="T77" s="6">
        <v>2</v>
      </c>
    </row>
    <row r="78" spans="1:20" x14ac:dyDescent="0.2">
      <c r="A78" t="str">
        <f t="shared" si="4"/>
        <v>sol</v>
      </c>
      <c r="B78" t="s">
        <v>2083</v>
      </c>
      <c r="C78" t="s">
        <v>2039</v>
      </c>
      <c r="D78" t="s">
        <v>2079</v>
      </c>
      <c r="E78">
        <v>1.1000000000000001</v>
      </c>
      <c r="F78" t="s">
        <v>169</v>
      </c>
      <c r="G78" t="s">
        <v>2052</v>
      </c>
      <c r="H78" t="s">
        <v>107</v>
      </c>
      <c r="I78">
        <v>0.82806000000000002</v>
      </c>
      <c r="J78">
        <v>5.0500000000000003E-2</v>
      </c>
      <c r="K78">
        <v>1</v>
      </c>
      <c r="L78">
        <v>1</v>
      </c>
      <c r="M78">
        <v>0</v>
      </c>
      <c r="N78">
        <v>1</v>
      </c>
      <c r="O78" s="84">
        <f>VLOOKUP($A78,'CW analysis1_23SIs'!$A$9:$N$31,14,0)</f>
        <v>1</v>
      </c>
      <c r="P78" s="84">
        <f>VLOOKUP($A78,'CW analysis1_23SIs'!$A$9:$O$31,15,0)</f>
        <v>0</v>
      </c>
      <c r="Q78" s="84">
        <f>VLOOKUP($A78,'CW analysis1_23SIs'!$A$9:$P$31,16,0)</f>
        <v>0</v>
      </c>
      <c r="R78" s="55">
        <f t="shared" si="5"/>
        <v>0.82806000000000002</v>
      </c>
      <c r="S78" s="55">
        <f t="shared" si="6"/>
        <v>5.0500000000000003E-2</v>
      </c>
      <c r="T78" s="6">
        <v>3</v>
      </c>
    </row>
    <row r="79" spans="1:20" x14ac:dyDescent="0.2">
      <c r="A79" t="str">
        <f t="shared" si="4"/>
        <v>sol</v>
      </c>
      <c r="B79" t="s">
        <v>2097</v>
      </c>
      <c r="C79" t="s">
        <v>2039</v>
      </c>
      <c r="D79" t="s">
        <v>2092</v>
      </c>
      <c r="E79">
        <v>1.1000000000000001</v>
      </c>
      <c r="F79" t="s">
        <v>169</v>
      </c>
      <c r="G79" t="s">
        <v>2052</v>
      </c>
      <c r="H79" t="s">
        <v>107</v>
      </c>
      <c r="I79">
        <v>3.6354000000000002</v>
      </c>
      <c r="J79">
        <v>7.0879000000000003E-3</v>
      </c>
      <c r="K79">
        <v>1</v>
      </c>
      <c r="L79">
        <v>1</v>
      </c>
      <c r="M79">
        <v>0</v>
      </c>
      <c r="N79">
        <v>1</v>
      </c>
      <c r="O79" s="84">
        <f>VLOOKUP($A79,'CW analysis1_23SIs'!$A$9:$N$31,14,0)</f>
        <v>1</v>
      </c>
      <c r="P79" s="84">
        <f>VLOOKUP($A79,'CW analysis1_23SIs'!$A$9:$O$31,15,0)</f>
        <v>0</v>
      </c>
      <c r="Q79" s="84">
        <f>VLOOKUP($A79,'CW analysis1_23SIs'!$A$9:$P$31,16,0)</f>
        <v>0</v>
      </c>
      <c r="R79" s="55">
        <f t="shared" si="5"/>
        <v>3.6354000000000002</v>
      </c>
      <c r="S79" s="55">
        <f t="shared" si="6"/>
        <v>7.0879000000000003E-3</v>
      </c>
      <c r="T79" s="6">
        <v>4</v>
      </c>
    </row>
    <row r="80" spans="1:20" x14ac:dyDescent="0.2">
      <c r="A80" t="str">
        <f t="shared" si="4"/>
        <v>sol</v>
      </c>
      <c r="B80" t="s">
        <v>2108</v>
      </c>
      <c r="C80" t="s">
        <v>2039</v>
      </c>
      <c r="D80" t="s">
        <v>230</v>
      </c>
      <c r="E80">
        <v>1.1000000000000001</v>
      </c>
      <c r="F80" t="s">
        <v>169</v>
      </c>
      <c r="G80" t="s">
        <v>2052</v>
      </c>
      <c r="H80" t="s">
        <v>107</v>
      </c>
      <c r="I80">
        <v>2.0613999999999999</v>
      </c>
      <c r="J80">
        <v>5.5576999999999996E-3</v>
      </c>
      <c r="K80">
        <v>1</v>
      </c>
      <c r="L80">
        <v>1</v>
      </c>
      <c r="M80">
        <v>0</v>
      </c>
      <c r="N80">
        <v>1</v>
      </c>
      <c r="O80" s="84">
        <f>VLOOKUP($A80,'CW analysis1_23SIs'!$A$9:$N$31,14,0)</f>
        <v>1</v>
      </c>
      <c r="P80" s="84">
        <f>VLOOKUP($A80,'CW analysis1_23SIs'!$A$9:$O$31,15,0)</f>
        <v>0</v>
      </c>
      <c r="Q80" s="84">
        <f>VLOOKUP($A80,'CW analysis1_23SIs'!$A$9:$P$31,16,0)</f>
        <v>0</v>
      </c>
      <c r="R80" s="55">
        <f t="shared" si="5"/>
        <v>2.0613999999999999</v>
      </c>
      <c r="S80" s="55">
        <f t="shared" si="6"/>
        <v>5.5576999999999996E-3</v>
      </c>
      <c r="T80" s="6">
        <v>5</v>
      </c>
    </row>
    <row r="81" spans="1:20" x14ac:dyDescent="0.2">
      <c r="A81" t="str">
        <f t="shared" si="4"/>
        <v>sus</v>
      </c>
      <c r="B81" t="s">
        <v>2123</v>
      </c>
      <c r="C81" t="s">
        <v>2116</v>
      </c>
      <c r="D81" t="s">
        <v>147</v>
      </c>
      <c r="E81">
        <v>1.1000000000000001</v>
      </c>
      <c r="F81" t="s">
        <v>169</v>
      </c>
      <c r="G81" t="s">
        <v>2124</v>
      </c>
      <c r="H81" t="s">
        <v>107</v>
      </c>
      <c r="I81">
        <v>8.5860000000000006E-2</v>
      </c>
      <c r="J81">
        <v>2.7139999999999998E-3</v>
      </c>
      <c r="K81">
        <v>1</v>
      </c>
      <c r="L81">
        <v>1</v>
      </c>
      <c r="M81">
        <v>1</v>
      </c>
      <c r="N81">
        <v>1</v>
      </c>
      <c r="O81" s="84">
        <f>VLOOKUP($A81,'CW analysis1_23SIs'!$A$9:$N$31,14,0)</f>
        <v>1</v>
      </c>
      <c r="P81" s="84">
        <f>VLOOKUP($A81,'CW analysis1_23SIs'!$A$9:$O$31,15,0)</f>
        <v>0</v>
      </c>
      <c r="Q81" s="84">
        <f>VLOOKUP($A81,'CW analysis1_23SIs'!$A$9:$P$31,16,0)</f>
        <v>0</v>
      </c>
      <c r="R81" s="55">
        <f t="shared" si="5"/>
        <v>8.5860000000000006E-2</v>
      </c>
      <c r="S81" s="55">
        <f t="shared" si="6"/>
        <v>2.7139999999999998E-3</v>
      </c>
      <c r="T81" s="6">
        <f t="shared" si="7"/>
        <v>1</v>
      </c>
    </row>
    <row r="82" spans="1:20" x14ac:dyDescent="0.2">
      <c r="A82" t="str">
        <f t="shared" si="4"/>
        <v>tel</v>
      </c>
      <c r="B82" t="s">
        <v>2279</v>
      </c>
      <c r="C82" t="s">
        <v>2275</v>
      </c>
      <c r="D82" t="s">
        <v>1608</v>
      </c>
      <c r="E82">
        <v>1.1000000000000001</v>
      </c>
      <c r="F82" t="s">
        <v>90</v>
      </c>
      <c r="G82" t="s">
        <v>2280</v>
      </c>
      <c r="H82" t="s">
        <v>2281</v>
      </c>
      <c r="I82">
        <v>-1.4532E-2</v>
      </c>
      <c r="J82">
        <v>-1.4285999999999999E-3</v>
      </c>
      <c r="K82">
        <v>1</v>
      </c>
      <c r="L82">
        <v>1</v>
      </c>
      <c r="M82">
        <v>0</v>
      </c>
      <c r="N82">
        <v>1</v>
      </c>
      <c r="O82" s="84">
        <f>VLOOKUP($A82,'CW analysis1_23SIs'!$A$9:$N$31,14,0)</f>
        <v>1</v>
      </c>
      <c r="P82" s="84">
        <f>VLOOKUP($A82,'CW analysis1_23SIs'!$A$9:$O$31,15,0)</f>
        <v>0</v>
      </c>
      <c r="Q82" s="84">
        <f>VLOOKUP($A82,'CW analysis1_23SIs'!$A$9:$P$31,16,0)</f>
        <v>0</v>
      </c>
      <c r="R82" s="55">
        <f t="shared" si="5"/>
        <v>-1.4532E-2</v>
      </c>
      <c r="S82" s="55">
        <f t="shared" si="6"/>
        <v>-1.4285999999999999E-3</v>
      </c>
      <c r="T82" s="6">
        <v>2</v>
      </c>
    </row>
    <row r="83" spans="1:20" x14ac:dyDescent="0.2">
      <c r="A83" t="str">
        <f t="shared" si="4"/>
        <v>tel</v>
      </c>
      <c r="B83" t="s">
        <v>2313</v>
      </c>
      <c r="C83" t="s">
        <v>2275</v>
      </c>
      <c r="D83" t="s">
        <v>881</v>
      </c>
      <c r="E83">
        <v>1.1000000000000001</v>
      </c>
      <c r="F83" t="s">
        <v>90</v>
      </c>
      <c r="G83" t="s">
        <v>2314</v>
      </c>
      <c r="H83" t="s">
        <v>2315</v>
      </c>
      <c r="I83">
        <v>2.4076E-2</v>
      </c>
      <c r="J83">
        <v>1.1999999999999999E-3</v>
      </c>
      <c r="K83">
        <v>1</v>
      </c>
      <c r="L83">
        <v>1</v>
      </c>
      <c r="M83">
        <v>0</v>
      </c>
      <c r="N83">
        <v>1</v>
      </c>
      <c r="O83" s="84">
        <f>VLOOKUP($A83,'CW analysis1_23SIs'!$A$9:$N$31,14,0)</f>
        <v>1</v>
      </c>
      <c r="P83" s="84">
        <f>VLOOKUP($A83,'CW analysis1_23SIs'!$A$9:$O$31,15,0)</f>
        <v>0</v>
      </c>
      <c r="Q83" s="84">
        <f>VLOOKUP($A83,'CW analysis1_23SIs'!$A$9:$P$31,16,0)</f>
        <v>0</v>
      </c>
      <c r="R83" s="55">
        <f t="shared" si="5"/>
        <v>2.4076E-2</v>
      </c>
      <c r="S83" s="55">
        <f t="shared" si="6"/>
        <v>1.1999999999999999E-3</v>
      </c>
      <c r="T83" s="6">
        <v>3</v>
      </c>
    </row>
    <row r="84" spans="1:20" x14ac:dyDescent="0.2">
      <c r="A84" t="str">
        <f t="shared" si="4"/>
        <v>tel</v>
      </c>
      <c r="B84" t="s">
        <v>2345</v>
      </c>
      <c r="C84" t="s">
        <v>2275</v>
      </c>
      <c r="D84" t="s">
        <v>403</v>
      </c>
      <c r="E84">
        <v>1.1000000000000001</v>
      </c>
      <c r="F84" t="s">
        <v>90</v>
      </c>
      <c r="G84" t="s">
        <v>2280</v>
      </c>
      <c r="H84" t="s">
        <v>2281</v>
      </c>
      <c r="I84">
        <v>-1.8388E-3</v>
      </c>
      <c r="J84">
        <v>-1.1429000000000001E-4</v>
      </c>
      <c r="K84">
        <v>1</v>
      </c>
      <c r="L84">
        <v>1</v>
      </c>
      <c r="M84">
        <v>0</v>
      </c>
      <c r="N84">
        <v>1</v>
      </c>
      <c r="O84" s="84">
        <f>VLOOKUP($A84,'CW analysis1_23SIs'!$A$9:$N$31,14,0)</f>
        <v>1</v>
      </c>
      <c r="P84" s="84">
        <f>VLOOKUP($A84,'CW analysis1_23SIs'!$A$9:$O$31,15,0)</f>
        <v>0</v>
      </c>
      <c r="Q84" s="84">
        <f>VLOOKUP($A84,'CW analysis1_23SIs'!$A$9:$P$31,16,0)</f>
        <v>0</v>
      </c>
      <c r="R84" s="55">
        <f t="shared" si="5"/>
        <v>-1.8388E-3</v>
      </c>
      <c r="S84" s="55">
        <f t="shared" si="6"/>
        <v>-1.1429000000000001E-4</v>
      </c>
      <c r="T84" s="6">
        <v>4</v>
      </c>
    </row>
    <row r="85" spans="1:20" x14ac:dyDescent="0.2">
      <c r="A85" t="str">
        <f t="shared" si="4"/>
        <v>tel</v>
      </c>
      <c r="B85" t="s">
        <v>2368</v>
      </c>
      <c r="C85" t="s">
        <v>2275</v>
      </c>
      <c r="D85" t="s">
        <v>192</v>
      </c>
      <c r="E85">
        <v>1.1000000000000001</v>
      </c>
      <c r="F85" t="s">
        <v>90</v>
      </c>
      <c r="G85" t="s">
        <v>2280</v>
      </c>
      <c r="H85" t="s">
        <v>2281</v>
      </c>
      <c r="I85">
        <v>0.17660000000000001</v>
      </c>
      <c r="J85">
        <v>4.7714000000000003E-3</v>
      </c>
      <c r="K85">
        <v>1</v>
      </c>
      <c r="L85">
        <v>1</v>
      </c>
      <c r="M85">
        <v>0</v>
      </c>
      <c r="N85">
        <v>1</v>
      </c>
      <c r="O85" s="84">
        <f>VLOOKUP($A85,'CW analysis1_23SIs'!$A$9:$N$31,14,0)</f>
        <v>1</v>
      </c>
      <c r="P85" s="84">
        <f>VLOOKUP($A85,'CW analysis1_23SIs'!$A$9:$O$31,15,0)</f>
        <v>0</v>
      </c>
      <c r="Q85" s="84">
        <f>VLOOKUP($A85,'CW analysis1_23SIs'!$A$9:$P$31,16,0)</f>
        <v>0</v>
      </c>
      <c r="R85" s="55">
        <f t="shared" si="5"/>
        <v>0.17660000000000001</v>
      </c>
      <c r="S85" s="55">
        <f t="shared" si="6"/>
        <v>4.7714000000000003E-3</v>
      </c>
      <c r="T85" s="6">
        <v>5</v>
      </c>
    </row>
    <row r="86" spans="1:20" x14ac:dyDescent="0.2">
      <c r="A86" t="str">
        <f t="shared" si="4"/>
        <v>tel</v>
      </c>
      <c r="B86" t="s">
        <v>2410</v>
      </c>
      <c r="C86" t="s">
        <v>2275</v>
      </c>
      <c r="D86" t="s">
        <v>1896</v>
      </c>
      <c r="E86">
        <v>1.1000000000000001</v>
      </c>
      <c r="F86" t="s">
        <v>90</v>
      </c>
      <c r="G86" t="s">
        <v>2280</v>
      </c>
      <c r="H86" t="s">
        <v>2281</v>
      </c>
      <c r="I86">
        <v>0.16952</v>
      </c>
      <c r="J86">
        <v>7.7428999999999996E-3</v>
      </c>
      <c r="K86">
        <v>1</v>
      </c>
      <c r="L86">
        <v>1</v>
      </c>
      <c r="M86">
        <v>0</v>
      </c>
      <c r="N86">
        <v>1</v>
      </c>
      <c r="O86" s="84">
        <f>VLOOKUP($A86,'CW analysis1_23SIs'!$A$9:$N$31,14,0)</f>
        <v>1</v>
      </c>
      <c r="P86" s="84">
        <f>VLOOKUP($A86,'CW analysis1_23SIs'!$A$9:$O$31,15,0)</f>
        <v>0</v>
      </c>
      <c r="Q86" s="84">
        <f>VLOOKUP($A86,'CW analysis1_23SIs'!$A$9:$P$31,16,0)</f>
        <v>0</v>
      </c>
      <c r="R86" s="55">
        <f t="shared" si="5"/>
        <v>0.16952</v>
      </c>
      <c r="S86" s="55">
        <f t="shared" si="6"/>
        <v>7.7428999999999996E-3</v>
      </c>
      <c r="T86" s="6">
        <v>6</v>
      </c>
    </row>
    <row r="87" spans="1:20" x14ac:dyDescent="0.2">
      <c r="A87" t="str">
        <f t="shared" si="4"/>
        <v>tel</v>
      </c>
      <c r="B87" t="s">
        <v>2433</v>
      </c>
      <c r="C87" t="s">
        <v>2275</v>
      </c>
      <c r="D87" t="s">
        <v>441</v>
      </c>
      <c r="E87">
        <v>1.1000000000000001</v>
      </c>
      <c r="F87" t="s">
        <v>90</v>
      </c>
      <c r="G87" t="s">
        <v>2280</v>
      </c>
      <c r="H87" t="s">
        <v>2281</v>
      </c>
      <c r="I87">
        <v>0.13217999999999999</v>
      </c>
      <c r="J87">
        <v>8.0000000000000004E-4</v>
      </c>
      <c r="K87">
        <v>0</v>
      </c>
      <c r="L87">
        <v>1</v>
      </c>
      <c r="M87">
        <v>0</v>
      </c>
      <c r="N87">
        <v>1</v>
      </c>
      <c r="O87" s="84">
        <f>VLOOKUP($A87,'CW analysis1_23SIs'!$A$9:$N$31,14,0)</f>
        <v>1</v>
      </c>
      <c r="P87" s="84">
        <f>VLOOKUP($A87,'CW analysis1_23SIs'!$A$9:$O$31,15,0)</f>
        <v>0</v>
      </c>
      <c r="Q87" s="84">
        <f>VLOOKUP($A87,'CW analysis1_23SIs'!$A$9:$P$31,16,0)</f>
        <v>0</v>
      </c>
      <c r="R87" s="55" t="str">
        <f t="shared" si="5"/>
        <v/>
      </c>
      <c r="S87" s="55">
        <f t="shared" si="6"/>
        <v>8.0000000000000004E-4</v>
      </c>
      <c r="T87" s="6">
        <v>7</v>
      </c>
    </row>
    <row r="88" spans="1:20" x14ac:dyDescent="0.2">
      <c r="A88" t="str">
        <f t="shared" si="4"/>
        <v>tel</v>
      </c>
      <c r="B88" t="s">
        <v>2456</v>
      </c>
      <c r="C88" t="s">
        <v>2275</v>
      </c>
      <c r="D88" t="s">
        <v>153</v>
      </c>
      <c r="E88">
        <v>1.1000000000000001</v>
      </c>
      <c r="F88" t="s">
        <v>90</v>
      </c>
      <c r="G88" t="s">
        <v>2280</v>
      </c>
      <c r="H88" t="s">
        <v>2281</v>
      </c>
      <c r="I88">
        <v>2.537E-2</v>
      </c>
      <c r="J88">
        <v>1.8571E-3</v>
      </c>
      <c r="K88">
        <v>1</v>
      </c>
      <c r="L88">
        <v>1</v>
      </c>
      <c r="M88">
        <v>1</v>
      </c>
      <c r="N88">
        <v>1</v>
      </c>
      <c r="O88" s="84">
        <f>VLOOKUP($A88,'CW analysis1_23SIs'!$A$9:$N$31,14,0)</f>
        <v>1</v>
      </c>
      <c r="P88" s="84">
        <f>VLOOKUP($A88,'CW analysis1_23SIs'!$A$9:$O$31,15,0)</f>
        <v>0</v>
      </c>
      <c r="Q88" s="84">
        <f>VLOOKUP($A88,'CW analysis1_23SIs'!$A$9:$P$31,16,0)</f>
        <v>0</v>
      </c>
      <c r="R88" s="55">
        <f t="shared" si="5"/>
        <v>2.537E-2</v>
      </c>
      <c r="S88" s="55">
        <f t="shared" si="6"/>
        <v>1.8571E-3</v>
      </c>
      <c r="T88" s="6">
        <f t="shared" si="7"/>
        <v>1</v>
      </c>
    </row>
    <row r="89" spans="1:20" x14ac:dyDescent="0.2">
      <c r="A89" t="str">
        <f t="shared" si="4"/>
        <v>tel</v>
      </c>
      <c r="B89" t="s">
        <v>2480</v>
      </c>
      <c r="C89" t="s">
        <v>2275</v>
      </c>
      <c r="D89" t="s">
        <v>230</v>
      </c>
      <c r="E89">
        <v>1.1000000000000001</v>
      </c>
      <c r="F89" t="s">
        <v>90</v>
      </c>
      <c r="G89" t="s">
        <v>2280</v>
      </c>
      <c r="H89" t="s">
        <v>2281</v>
      </c>
      <c r="I89">
        <v>0.29096</v>
      </c>
      <c r="J89">
        <v>6.3690999999999997E-4</v>
      </c>
      <c r="K89">
        <v>0</v>
      </c>
      <c r="L89">
        <v>1</v>
      </c>
      <c r="M89">
        <v>0</v>
      </c>
      <c r="N89">
        <v>1</v>
      </c>
      <c r="O89" s="84">
        <f>VLOOKUP($A89,'CW analysis1_23SIs'!$A$9:$N$31,14,0)</f>
        <v>1</v>
      </c>
      <c r="P89" s="84">
        <f>VLOOKUP($A89,'CW analysis1_23SIs'!$A$9:$O$31,15,0)</f>
        <v>0</v>
      </c>
      <c r="Q89" s="84">
        <f>VLOOKUP($A89,'CW analysis1_23SIs'!$A$9:$P$31,16,0)</f>
        <v>0</v>
      </c>
      <c r="R89" s="55" t="str">
        <f t="shared" si="5"/>
        <v/>
      </c>
      <c r="S89" s="55">
        <f t="shared" si="6"/>
        <v>6.3690999999999997E-4</v>
      </c>
      <c r="T89" s="6">
        <v>8</v>
      </c>
    </row>
    <row r="90" spans="1:20" x14ac:dyDescent="0.2">
      <c r="A90" t="str">
        <f t="shared" si="4"/>
        <v>tex</v>
      </c>
      <c r="B90" t="s">
        <v>2529</v>
      </c>
      <c r="C90" t="s">
        <v>2503</v>
      </c>
      <c r="D90" t="s">
        <v>230</v>
      </c>
      <c r="E90">
        <v>1.1000000000000001</v>
      </c>
      <c r="F90" t="s">
        <v>90</v>
      </c>
      <c r="G90" t="s">
        <v>2530</v>
      </c>
      <c r="H90" t="s">
        <v>107</v>
      </c>
      <c r="I90">
        <v>0.13192000000000001</v>
      </c>
      <c r="J90">
        <v>2.5344999999999999E-3</v>
      </c>
      <c r="K90">
        <v>1</v>
      </c>
      <c r="L90">
        <v>1</v>
      </c>
      <c r="M90">
        <v>1</v>
      </c>
      <c r="N90">
        <v>1</v>
      </c>
      <c r="O90" s="84">
        <f>VLOOKUP($A90,'CW analysis1_23SIs'!$A$9:$N$31,14,0)</f>
        <v>1</v>
      </c>
      <c r="P90" s="84">
        <f>VLOOKUP($A90,'CW analysis1_23SIs'!$A$9:$O$31,15,0)</f>
        <v>0</v>
      </c>
      <c r="Q90" s="84">
        <f>VLOOKUP($A90,'CW analysis1_23SIs'!$A$9:$P$31,16,0)</f>
        <v>0</v>
      </c>
      <c r="R90" s="55">
        <f t="shared" si="5"/>
        <v>0.13192000000000001</v>
      </c>
      <c r="S90" s="55">
        <f t="shared" si="6"/>
        <v>2.5344999999999999E-3</v>
      </c>
      <c r="T90" s="6">
        <f t="shared" si="7"/>
        <v>1</v>
      </c>
    </row>
    <row r="91" spans="1:20" x14ac:dyDescent="0.2">
      <c r="D91"/>
      <c r="E91"/>
      <c r="O91" s="162"/>
      <c r="P91" s="162"/>
      <c r="Q91" s="162"/>
      <c r="R91" s="55"/>
      <c r="S91" s="55"/>
    </row>
    <row r="92" spans="1:20" x14ac:dyDescent="0.2">
      <c r="D92"/>
      <c r="E92"/>
      <c r="O92" s="162"/>
      <c r="P92" s="162"/>
      <c r="Q92" s="162"/>
      <c r="R92" s="55"/>
      <c r="S92" s="55"/>
    </row>
    <row r="93" spans="1:20" x14ac:dyDescent="0.2">
      <c r="D93"/>
      <c r="E93"/>
      <c r="O93" s="162"/>
      <c r="P93" s="163"/>
      <c r="Q93" s="162"/>
      <c r="R93" s="55"/>
      <c r="S93" s="55"/>
    </row>
    <row r="94" spans="1:20" x14ac:dyDescent="0.2">
      <c r="D94"/>
      <c r="E94"/>
      <c r="O94" s="162"/>
      <c r="P94" s="162"/>
      <c r="Q94" s="162"/>
      <c r="R94" s="55"/>
      <c r="S94" s="55"/>
    </row>
    <row r="95" spans="1:20" x14ac:dyDescent="0.2">
      <c r="D95"/>
      <c r="E95"/>
      <c r="O95" s="162"/>
      <c r="P95" s="163"/>
      <c r="Q95" s="162"/>
      <c r="R95" s="55"/>
      <c r="S95" s="55"/>
    </row>
    <row r="96" spans="1:20" x14ac:dyDescent="0.2">
      <c r="D96"/>
      <c r="E96"/>
      <c r="O96" s="162"/>
      <c r="P96" s="164"/>
      <c r="Q96" s="164"/>
      <c r="R96" s="55"/>
      <c r="S96" s="55"/>
    </row>
    <row r="97" spans="1:22" x14ac:dyDescent="0.2">
      <c r="D97"/>
      <c r="E97"/>
    </row>
    <row r="98" spans="1:22" s="144" customFormat="1" x14ac:dyDescent="0.2"/>
    <row r="99" spans="1:22" x14ac:dyDescent="0.2">
      <c r="D99"/>
      <c r="E99"/>
    </row>
    <row r="100" spans="1:22" x14ac:dyDescent="0.2">
      <c r="B100" t="s">
        <v>3870</v>
      </c>
      <c r="D100"/>
      <c r="E100"/>
    </row>
    <row r="101" spans="1:22" x14ac:dyDescent="0.2">
      <c r="D101"/>
      <c r="E101"/>
      <c r="I101" s="165"/>
    </row>
    <row r="102" spans="1:22" x14ac:dyDescent="0.2">
      <c r="A102" s="10"/>
      <c r="B102" s="10"/>
      <c r="C102" s="10">
        <v>1</v>
      </c>
      <c r="D102" s="10">
        <v>2</v>
      </c>
      <c r="E102" s="10">
        <v>3</v>
      </c>
      <c r="F102" s="10">
        <v>4</v>
      </c>
      <c r="G102" s="10">
        <v>5</v>
      </c>
      <c r="H102" s="10">
        <v>6</v>
      </c>
      <c r="I102" s="10">
        <v>7</v>
      </c>
      <c r="K102" s="145" t="s">
        <v>3871</v>
      </c>
    </row>
    <row r="103" spans="1:22" s="146" customFormat="1" ht="18" thickBot="1" x14ac:dyDescent="0.25">
      <c r="A103" s="166" t="s">
        <v>3872</v>
      </c>
      <c r="B103" s="166" t="s">
        <v>2534</v>
      </c>
      <c r="C103" s="168" t="s">
        <v>3873</v>
      </c>
      <c r="D103" s="168" t="s">
        <v>3874</v>
      </c>
      <c r="E103" s="168" t="s">
        <v>3875</v>
      </c>
      <c r="F103" s="168" t="s">
        <v>3876</v>
      </c>
      <c r="G103" s="168" t="s">
        <v>3877</v>
      </c>
      <c r="H103" s="168" t="s">
        <v>3878</v>
      </c>
      <c r="I103" s="168" t="s">
        <v>3879</v>
      </c>
      <c r="J103" s="169" t="s">
        <v>3882</v>
      </c>
      <c r="K103" s="169" t="s">
        <v>3880</v>
      </c>
      <c r="L103" s="169" t="s">
        <v>3881</v>
      </c>
      <c r="M103" s="169" t="s">
        <v>3883</v>
      </c>
      <c r="N103" s="170"/>
      <c r="O103" s="171"/>
      <c r="Q103" s="101" t="s">
        <v>3936</v>
      </c>
      <c r="R103" s="101" t="s">
        <v>3936</v>
      </c>
      <c r="S103" s="101" t="s">
        <v>3936</v>
      </c>
      <c r="T103" s="101" t="s">
        <v>3936</v>
      </c>
      <c r="U103" s="101" t="s">
        <v>3936</v>
      </c>
    </row>
    <row r="104" spans="1:22" x14ac:dyDescent="0.2">
      <c r="A104" s="10" t="s">
        <v>2537</v>
      </c>
      <c r="B104" s="165" t="s">
        <v>153</v>
      </c>
      <c r="C104" s="165">
        <f t="shared" ref="C104:H121" si="8">SUMIFS($R$7:$R$90,$A$7:$A$90,"="&amp;$A104,$T$7:$T$90,"="&amp;C$102)</f>
        <v>7.0443000000000006E-2</v>
      </c>
      <c r="D104" s="165">
        <f t="shared" si="8"/>
        <v>1.0857000000000001</v>
      </c>
      <c r="E104" s="165">
        <f>SUMIFS($R$7:$R$90,$A$7:$A$90,"="&amp;$A104,$T$7:$T$90,"="&amp;E$102)</f>
        <v>1.5233E-2</v>
      </c>
      <c r="F104" s="165"/>
      <c r="G104" s="165"/>
      <c r="H104" s="165"/>
      <c r="J104" s="171">
        <f t="shared" ref="J104:J119" si="9">COUNTIF(D104:I104,"&lt;&gt;"&amp;"")</f>
        <v>2</v>
      </c>
      <c r="K104" s="170" cm="1">
        <f t="array" ref="K104">SUM(ABS(D104:I104))/J104</f>
        <v>0.55046650000000008</v>
      </c>
      <c r="L104" s="171" t="str">
        <f t="shared" ref="L104:L119" si="10">IF(C104&lt;K104,"mean nonEA faster","")</f>
        <v>mean nonEA faster</v>
      </c>
      <c r="M104" s="171" t="str">
        <f t="shared" ref="M104:M119" si="11">COUNTIF(D104:I104,"&gt;"&amp;C104)&amp;"/"&amp;J104&amp;" nonEA faster"</f>
        <v>1/2 nonEA faster</v>
      </c>
      <c r="N104" s="170"/>
      <c r="O104" s="171"/>
      <c r="Q104" s="55">
        <f>IF(D104&lt;&gt;"",ABS(D104)-$C104,"")</f>
        <v>1.0152570000000001</v>
      </c>
      <c r="R104" s="55">
        <f t="shared" ref="R104:U104" si="12">IF(E104&lt;&gt;"",ABS(E104)-$C104,"")</f>
        <v>-5.5210000000000009E-2</v>
      </c>
      <c r="S104" s="55" t="str">
        <f t="shared" si="12"/>
        <v/>
      </c>
      <c r="T104" s="55" t="str">
        <f t="shared" si="12"/>
        <v/>
      </c>
      <c r="U104" s="55" t="str">
        <f t="shared" si="12"/>
        <v/>
      </c>
      <c r="V104" s="55" t="str">
        <f>IF(I101&lt;&gt;"",ABS(I101)-$C104,"")</f>
        <v/>
      </c>
    </row>
    <row r="105" spans="1:22" x14ac:dyDescent="0.2">
      <c r="A105" s="10" t="s">
        <v>2544</v>
      </c>
      <c r="B105" s="10" t="s">
        <v>144</v>
      </c>
      <c r="C105" s="165">
        <f t="shared" si="8"/>
        <v>0.25973000000000002</v>
      </c>
      <c r="D105" s="165">
        <f t="shared" si="8"/>
        <v>0.1981</v>
      </c>
      <c r="E105" s="165">
        <f t="shared" si="8"/>
        <v>0.49151</v>
      </c>
      <c r="F105" s="165"/>
      <c r="G105" s="165"/>
      <c r="H105" s="165"/>
      <c r="I105" s="165"/>
      <c r="J105" s="171">
        <f t="shared" si="9"/>
        <v>2</v>
      </c>
      <c r="K105" s="170" cm="1">
        <f t="array" ref="K105">SUM(ABS(D105:I105))/J105</f>
        <v>0.34480500000000003</v>
      </c>
      <c r="L105" s="171" t="str">
        <f t="shared" si="10"/>
        <v>mean nonEA faster</v>
      </c>
      <c r="M105" s="171" t="str">
        <f t="shared" si="11"/>
        <v>1/2 nonEA faster</v>
      </c>
      <c r="N105" s="170"/>
      <c r="O105" s="171"/>
      <c r="Q105" s="55">
        <f t="shared" ref="Q105:Q119" si="13">IF(D105&lt;&gt;"",ABS(D105)-$C105,"")</f>
        <v>-6.1630000000000018E-2</v>
      </c>
      <c r="R105" s="55">
        <f t="shared" ref="R105:R119" si="14">IF(E105&lt;&gt;"",ABS(E105)-$C105,"")</f>
        <v>0.23177999999999999</v>
      </c>
      <c r="S105" s="55" t="str">
        <f t="shared" ref="S105:S119" si="15">IF(F105&lt;&gt;"",ABS(F105)-$C105,"")</f>
        <v/>
      </c>
      <c r="T105" s="55" t="str">
        <f t="shared" ref="T105:T119" si="16">IF(G105&lt;&gt;"",ABS(G105)-$C105,"")</f>
        <v/>
      </c>
      <c r="U105" s="55" t="str">
        <f t="shared" ref="U105:V120" si="17">IF(H105&lt;&gt;"",ABS(H105)-$C105,"")</f>
        <v/>
      </c>
      <c r="V105" s="55" t="str">
        <f t="shared" si="17"/>
        <v/>
      </c>
    </row>
    <row r="106" spans="1:22" x14ac:dyDescent="0.2">
      <c r="A106" s="10" t="s">
        <v>2547</v>
      </c>
      <c r="B106" s="10" t="s">
        <v>289</v>
      </c>
      <c r="C106" s="165">
        <f t="shared" si="8"/>
        <v>1.0707E-2</v>
      </c>
      <c r="D106" s="165">
        <f t="shared" si="8"/>
        <v>1.8436999999999999E-2</v>
      </c>
      <c r="E106" s="165">
        <f t="shared" si="8"/>
        <v>-0.21243000000000001</v>
      </c>
      <c r="F106" s="165"/>
      <c r="G106" s="165"/>
      <c r="H106" s="165"/>
      <c r="I106" s="165"/>
      <c r="J106" s="171">
        <f t="shared" si="9"/>
        <v>2</v>
      </c>
      <c r="K106" s="170" cm="1">
        <f t="array" ref="K106">SUM(ABS(D106:I106))/J106</f>
        <v>0.11543350000000001</v>
      </c>
      <c r="L106" s="171" t="str">
        <f t="shared" si="10"/>
        <v>mean nonEA faster</v>
      </c>
      <c r="M106" s="171" t="str">
        <f t="shared" si="11"/>
        <v>1/2 nonEA faster</v>
      </c>
      <c r="N106" s="170"/>
      <c r="O106" s="171"/>
      <c r="Q106" s="55">
        <f t="shared" si="13"/>
        <v>7.729999999999999E-3</v>
      </c>
      <c r="R106" s="55">
        <f t="shared" si="14"/>
        <v>0.20172300000000001</v>
      </c>
      <c r="S106" s="55" t="str">
        <f t="shared" si="15"/>
        <v/>
      </c>
      <c r="T106" s="55" t="str">
        <f t="shared" si="16"/>
        <v/>
      </c>
      <c r="U106" s="55" t="str">
        <f t="shared" si="17"/>
        <v/>
      </c>
      <c r="V106" s="55" t="str">
        <f t="shared" si="17"/>
        <v/>
      </c>
    </row>
    <row r="107" spans="1:22" x14ac:dyDescent="0.2">
      <c r="A107" s="10" t="s">
        <v>2553</v>
      </c>
      <c r="B107" s="10" t="s">
        <v>216</v>
      </c>
      <c r="C107" s="165">
        <f t="shared" si="8"/>
        <v>0.30679000000000001</v>
      </c>
      <c r="D107" s="165">
        <f t="shared" si="8"/>
        <v>0.19850000000000001</v>
      </c>
      <c r="E107" s="165">
        <f t="shared" si="8"/>
        <v>0.12089999999999999</v>
      </c>
      <c r="F107" s="165">
        <f t="shared" ref="F107:H113" si="18">SUMIFS($R$7:$R$90,$A$7:$A$90,"="&amp;$A107,$T$7:$T$90,"="&amp;F$102)</f>
        <v>0.24092</v>
      </c>
      <c r="G107" s="165">
        <f t="shared" si="18"/>
        <v>0.21109</v>
      </c>
      <c r="H107" s="165">
        <f t="shared" si="18"/>
        <v>0.10412</v>
      </c>
      <c r="I107" s="165"/>
      <c r="J107" s="171">
        <f t="shared" si="9"/>
        <v>5</v>
      </c>
      <c r="K107" s="170" cm="1">
        <f t="array" ref="K107">SUM(ABS(D107:I107))/J107</f>
        <v>0.17510600000000001</v>
      </c>
      <c r="L107" s="171" t="str">
        <f t="shared" si="10"/>
        <v/>
      </c>
      <c r="M107" s="171" t="str">
        <f t="shared" si="11"/>
        <v>0/5 nonEA faster</v>
      </c>
      <c r="N107" s="170"/>
      <c r="O107" s="171"/>
      <c r="Q107" s="55">
        <f t="shared" si="13"/>
        <v>-0.10829</v>
      </c>
      <c r="R107" s="55">
        <f t="shared" si="14"/>
        <v>-0.18589</v>
      </c>
      <c r="S107" s="55">
        <f t="shared" si="15"/>
        <v>-6.5870000000000012E-2</v>
      </c>
      <c r="T107" s="55">
        <f t="shared" si="16"/>
        <v>-9.5700000000000007E-2</v>
      </c>
      <c r="U107" s="55">
        <f t="shared" si="17"/>
        <v>-0.20267000000000002</v>
      </c>
      <c r="V107" s="55" t="str">
        <f t="shared" si="17"/>
        <v/>
      </c>
    </row>
    <row r="108" spans="1:22" x14ac:dyDescent="0.2">
      <c r="A108" s="10" t="s">
        <v>2557</v>
      </c>
      <c r="B108" s="10" t="s">
        <v>216</v>
      </c>
      <c r="C108" s="165">
        <f t="shared" si="8"/>
        <v>3.8283999999999999E-2</v>
      </c>
      <c r="D108" s="165">
        <f t="shared" si="8"/>
        <v>-2.4471E-2</v>
      </c>
      <c r="E108" s="165">
        <f t="shared" si="8"/>
        <v>7.5902999999999998E-2</v>
      </c>
      <c r="F108" s="165">
        <f t="shared" si="18"/>
        <v>0.17174</v>
      </c>
      <c r="G108" s="165"/>
      <c r="H108" s="165"/>
      <c r="I108" s="165"/>
      <c r="J108" s="171">
        <f t="shared" si="9"/>
        <v>3</v>
      </c>
      <c r="K108" s="170" cm="1">
        <f t="array" ref="K108">SUM(ABS(D108:I108))/J108</f>
        <v>9.0704666666666656E-2</v>
      </c>
      <c r="L108" s="171" t="str">
        <f t="shared" si="10"/>
        <v>mean nonEA faster</v>
      </c>
      <c r="M108" s="171" t="str">
        <f t="shared" si="11"/>
        <v>2/3 nonEA faster</v>
      </c>
      <c r="N108" s="170"/>
      <c r="O108" s="171"/>
      <c r="Q108" s="55">
        <f t="shared" si="13"/>
        <v>-1.3812999999999999E-2</v>
      </c>
      <c r="R108" s="55">
        <f t="shared" si="14"/>
        <v>3.7619E-2</v>
      </c>
      <c r="S108" s="55">
        <f t="shared" si="15"/>
        <v>0.13345600000000002</v>
      </c>
      <c r="T108" s="55" t="str">
        <f t="shared" si="16"/>
        <v/>
      </c>
      <c r="U108" s="55" t="str">
        <f t="shared" si="17"/>
        <v/>
      </c>
      <c r="V108" s="55" t="str">
        <f t="shared" si="17"/>
        <v/>
      </c>
    </row>
    <row r="109" spans="1:22" x14ac:dyDescent="0.2">
      <c r="A109" s="10" t="s">
        <v>2558</v>
      </c>
      <c r="B109" s="10" t="s">
        <v>192</v>
      </c>
      <c r="C109" s="165">
        <f t="shared" si="8"/>
        <v>1.3897E-2</v>
      </c>
      <c r="D109" s="165">
        <f t="shared" si="8"/>
        <v>7.7646999999999994E-2</v>
      </c>
      <c r="E109" s="165">
        <f t="shared" si="8"/>
        <v>1.9384999999999999E-2</v>
      </c>
      <c r="F109" s="165">
        <f t="shared" si="18"/>
        <v>1.7267999999999999E-2</v>
      </c>
      <c r="G109" s="165">
        <f t="shared" si="18"/>
        <v>2.0220999999999999E-2</v>
      </c>
      <c r="H109" s="165"/>
      <c r="I109" s="165"/>
      <c r="J109" s="171">
        <f t="shared" si="9"/>
        <v>4</v>
      </c>
      <c r="K109" s="170" cm="1">
        <f t="array" ref="K109">SUM(ABS(D109:I109))/J109</f>
        <v>3.3630249999999993E-2</v>
      </c>
      <c r="L109" s="171" t="str">
        <f t="shared" si="10"/>
        <v>mean nonEA faster</v>
      </c>
      <c r="M109" s="171" t="str">
        <f t="shared" si="11"/>
        <v>4/4 nonEA faster</v>
      </c>
      <c r="N109" s="170"/>
      <c r="O109" s="171"/>
      <c r="Q109" s="55">
        <f t="shared" si="13"/>
        <v>6.3750000000000001E-2</v>
      </c>
      <c r="R109" s="55">
        <f t="shared" si="14"/>
        <v>5.4879999999999998E-3</v>
      </c>
      <c r="S109" s="55">
        <f t="shared" si="15"/>
        <v>3.370999999999999E-3</v>
      </c>
      <c r="T109" s="55">
        <f t="shared" si="16"/>
        <v>6.3239999999999998E-3</v>
      </c>
      <c r="U109" s="55" t="str">
        <f t="shared" si="17"/>
        <v/>
      </c>
      <c r="V109" s="55" t="str">
        <f t="shared" si="17"/>
        <v/>
      </c>
    </row>
    <row r="110" spans="1:22" x14ac:dyDescent="0.2">
      <c r="A110" s="10" t="s">
        <v>2560</v>
      </c>
      <c r="B110" s="10" t="s">
        <v>153</v>
      </c>
      <c r="C110" s="165">
        <f t="shared" si="8"/>
        <v>0.19153999999999999</v>
      </c>
      <c r="D110" s="165">
        <f t="shared" si="8"/>
        <v>0.42818000000000001</v>
      </c>
      <c r="E110" s="165">
        <f t="shared" si="8"/>
        <v>0.33989999999999998</v>
      </c>
      <c r="F110" s="165"/>
      <c r="G110" s="165"/>
      <c r="H110" s="165"/>
      <c r="I110" s="165"/>
      <c r="J110" s="171">
        <f t="shared" si="9"/>
        <v>2</v>
      </c>
      <c r="K110" s="170" cm="1">
        <f t="array" ref="K110">SUM(ABS(D110:I110))/J110</f>
        <v>0.38403999999999999</v>
      </c>
      <c r="L110" s="171" t="str">
        <f t="shared" si="10"/>
        <v>mean nonEA faster</v>
      </c>
      <c r="M110" s="171" t="str">
        <f t="shared" si="11"/>
        <v>2/2 nonEA faster</v>
      </c>
      <c r="N110" s="170"/>
      <c r="O110" s="171"/>
      <c r="Q110" s="55">
        <f t="shared" si="13"/>
        <v>0.23664000000000002</v>
      </c>
      <c r="R110" s="55">
        <f t="shared" si="14"/>
        <v>0.14835999999999999</v>
      </c>
      <c r="S110" s="55" t="str">
        <f t="shared" si="15"/>
        <v/>
      </c>
      <c r="T110" s="55" t="str">
        <f t="shared" si="16"/>
        <v/>
      </c>
      <c r="U110" s="55" t="str">
        <f t="shared" si="17"/>
        <v/>
      </c>
      <c r="V110" s="55" t="str">
        <f t="shared" si="17"/>
        <v/>
      </c>
    </row>
    <row r="111" spans="1:22" x14ac:dyDescent="0.2">
      <c r="A111" s="10" t="s">
        <v>2562</v>
      </c>
      <c r="B111" s="10" t="s">
        <v>230</v>
      </c>
      <c r="C111" s="165">
        <f t="shared" si="8"/>
        <v>0.13227</v>
      </c>
      <c r="D111" s="165">
        <f t="shared" si="8"/>
        <v>0.29465000000000002</v>
      </c>
      <c r="E111" s="165">
        <f t="shared" si="8"/>
        <v>0.19445999999999999</v>
      </c>
      <c r="F111" s="165">
        <f t="shared" si="18"/>
        <v>0.22237999999999999</v>
      </c>
      <c r="G111" s="165"/>
      <c r="H111" s="165"/>
      <c r="I111" s="165"/>
      <c r="J111" s="171">
        <f t="shared" si="9"/>
        <v>3</v>
      </c>
      <c r="K111" s="170" cm="1">
        <f t="array" ref="K111">SUM(ABS(D111:I111))/J111</f>
        <v>0.23716333333333336</v>
      </c>
      <c r="L111" s="171" t="str">
        <f t="shared" si="10"/>
        <v>mean nonEA faster</v>
      </c>
      <c r="M111" s="171" t="str">
        <f t="shared" si="11"/>
        <v>3/3 nonEA faster</v>
      </c>
      <c r="N111" s="170"/>
      <c r="O111" s="171"/>
      <c r="Q111" s="55">
        <f t="shared" si="13"/>
        <v>0.16238000000000002</v>
      </c>
      <c r="R111" s="55">
        <f t="shared" si="14"/>
        <v>6.2189999999999995E-2</v>
      </c>
      <c r="S111" s="55">
        <f t="shared" si="15"/>
        <v>9.0109999999999996E-2</v>
      </c>
      <c r="T111" s="55" t="str">
        <f t="shared" si="16"/>
        <v/>
      </c>
      <c r="U111" s="55" t="str">
        <f t="shared" si="17"/>
        <v/>
      </c>
      <c r="V111" s="55" t="str">
        <f t="shared" si="17"/>
        <v/>
      </c>
    </row>
    <row r="112" spans="1:22" x14ac:dyDescent="0.2">
      <c r="A112" s="10" t="s">
        <v>2564</v>
      </c>
      <c r="B112" s="10" t="s">
        <v>216</v>
      </c>
      <c r="C112" s="165">
        <f t="shared" si="8"/>
        <v>0.29596</v>
      </c>
      <c r="D112" s="165">
        <f t="shared" si="8"/>
        <v>0.21301999999999999</v>
      </c>
      <c r="E112" s="165">
        <f t="shared" si="8"/>
        <v>0.12107</v>
      </c>
      <c r="F112" s="165">
        <f t="shared" si="18"/>
        <v>0.30710999999999999</v>
      </c>
      <c r="G112" s="165">
        <f t="shared" si="18"/>
        <v>0.20707</v>
      </c>
      <c r="H112" s="165">
        <f t="shared" si="18"/>
        <v>6.2164999999999998E-2</v>
      </c>
      <c r="I112" s="165"/>
      <c r="J112" s="171">
        <f t="shared" si="9"/>
        <v>5</v>
      </c>
      <c r="K112" s="170" cm="1">
        <f t="array" ref="K112">SUM(ABS(D112:I112))/J112</f>
        <v>0.182087</v>
      </c>
      <c r="L112" s="171" t="str">
        <f t="shared" si="10"/>
        <v/>
      </c>
      <c r="M112" s="171" t="str">
        <f t="shared" si="11"/>
        <v>1/5 nonEA faster</v>
      </c>
      <c r="N112" s="170"/>
      <c r="O112" s="171"/>
      <c r="Q112" s="55">
        <f t="shared" si="13"/>
        <v>-8.2940000000000014E-2</v>
      </c>
      <c r="R112" s="55">
        <f t="shared" si="14"/>
        <v>-0.17488999999999999</v>
      </c>
      <c r="S112" s="55">
        <f t="shared" si="15"/>
        <v>1.1149999999999993E-2</v>
      </c>
      <c r="T112" s="55">
        <f t="shared" si="16"/>
        <v>-8.8889999999999997E-2</v>
      </c>
      <c r="U112" s="55">
        <f t="shared" si="17"/>
        <v>-0.233795</v>
      </c>
      <c r="V112" s="55" t="str">
        <f t="shared" si="17"/>
        <v/>
      </c>
    </row>
    <row r="113" spans="1:22" x14ac:dyDescent="0.2">
      <c r="A113" s="10" t="s">
        <v>2566</v>
      </c>
      <c r="B113" s="10" t="s">
        <v>1346</v>
      </c>
      <c r="C113" s="165">
        <f t="shared" si="8"/>
        <v>0.39011000000000001</v>
      </c>
      <c r="D113" s="165">
        <f t="shared" si="8"/>
        <v>0.34955000000000003</v>
      </c>
      <c r="E113" s="165">
        <f t="shared" si="8"/>
        <v>0.41926000000000002</v>
      </c>
      <c r="F113" s="165">
        <f t="shared" si="18"/>
        <v>1.4836</v>
      </c>
      <c r="G113" s="165">
        <f t="shared" si="18"/>
        <v>0.81408999999999998</v>
      </c>
      <c r="H113" s="165"/>
      <c r="I113" s="165"/>
      <c r="J113" s="171">
        <f t="shared" si="9"/>
        <v>4</v>
      </c>
      <c r="K113" s="170" cm="1">
        <f t="array" ref="K113">SUM(ABS(D113:I113))/J113</f>
        <v>0.76662500000000011</v>
      </c>
      <c r="L113" s="171" t="str">
        <f t="shared" si="10"/>
        <v>mean nonEA faster</v>
      </c>
      <c r="M113" s="171" t="str">
        <f t="shared" si="11"/>
        <v>3/4 nonEA faster</v>
      </c>
      <c r="N113" s="170"/>
      <c r="O113" s="171"/>
      <c r="Q113" s="55">
        <f t="shared" si="13"/>
        <v>-4.0559999999999985E-2</v>
      </c>
      <c r="R113" s="55">
        <f t="shared" si="14"/>
        <v>2.9150000000000009E-2</v>
      </c>
      <c r="S113" s="55">
        <f t="shared" si="15"/>
        <v>1.0934900000000001</v>
      </c>
      <c r="T113" s="55">
        <f t="shared" si="16"/>
        <v>0.42397999999999997</v>
      </c>
      <c r="U113" s="55" t="str">
        <f t="shared" si="17"/>
        <v/>
      </c>
      <c r="V113" s="55" t="str">
        <f t="shared" si="17"/>
        <v/>
      </c>
    </row>
    <row r="114" spans="1:22" x14ac:dyDescent="0.2">
      <c r="A114" s="10" t="s">
        <v>2574</v>
      </c>
      <c r="B114" s="10" t="s">
        <v>216</v>
      </c>
      <c r="C114" s="165">
        <f t="shared" si="8"/>
        <v>0.24737999999999999</v>
      </c>
      <c r="D114" s="165">
        <f t="shared" si="8"/>
        <v>0.16672999999999999</v>
      </c>
      <c r="E114" s="165">
        <f t="shared" si="8"/>
        <v>0.14824999999999999</v>
      </c>
      <c r="F114" s="165"/>
      <c r="G114" s="165"/>
      <c r="H114" s="165"/>
      <c r="I114" s="165"/>
      <c r="J114" s="171">
        <f t="shared" si="9"/>
        <v>2</v>
      </c>
      <c r="K114" s="170" cm="1">
        <f t="array" ref="K114">SUM(ABS(D114:I114))/J114</f>
        <v>0.15748999999999999</v>
      </c>
      <c r="L114" s="171" t="str">
        <f t="shared" si="10"/>
        <v/>
      </c>
      <c r="M114" s="171" t="str">
        <f t="shared" si="11"/>
        <v>0/2 nonEA faster</v>
      </c>
      <c r="N114" s="170"/>
      <c r="O114" s="171"/>
      <c r="Q114" s="55">
        <f t="shared" si="13"/>
        <v>-8.0649999999999999E-2</v>
      </c>
      <c r="R114" s="55">
        <f t="shared" si="14"/>
        <v>-9.9129999999999996E-2</v>
      </c>
      <c r="S114" s="55" t="str">
        <f t="shared" si="15"/>
        <v/>
      </c>
      <c r="T114" s="55" t="str">
        <f t="shared" si="16"/>
        <v/>
      </c>
      <c r="U114" s="55" t="str">
        <f t="shared" si="17"/>
        <v/>
      </c>
      <c r="V114" s="55" t="str">
        <f t="shared" si="17"/>
        <v/>
      </c>
    </row>
    <row r="115" spans="1:22" x14ac:dyDescent="0.2">
      <c r="A115" s="10" t="s">
        <v>2575</v>
      </c>
      <c r="B115" s="10" t="s">
        <v>144</v>
      </c>
      <c r="C115" s="165">
        <f t="shared" si="8"/>
        <v>0.13791999999999999</v>
      </c>
      <c r="D115" s="165">
        <f t="shared" si="8"/>
        <v>6.3067999999999999E-2</v>
      </c>
      <c r="E115" s="165">
        <f t="shared" si="8"/>
        <v>2.4840999999999998E-2</v>
      </c>
      <c r="F115" s="165"/>
      <c r="G115" s="165">
        <f t="shared" si="8"/>
        <v>9.8497000000000001E-2</v>
      </c>
      <c r="H115" s="165">
        <f t="shared" si="8"/>
        <v>0.31768999999999997</v>
      </c>
      <c r="I115" s="165"/>
      <c r="J115" s="171">
        <f t="shared" si="9"/>
        <v>4</v>
      </c>
      <c r="K115" s="170" cm="1">
        <f t="array" ref="K115">SUM(ABS(D115:I115))/J115</f>
        <v>0.126024</v>
      </c>
      <c r="L115" s="171" t="str">
        <f t="shared" si="10"/>
        <v/>
      </c>
      <c r="M115" s="171" t="str">
        <f t="shared" si="11"/>
        <v>1/4 nonEA faster</v>
      </c>
      <c r="N115" s="170"/>
      <c r="O115" s="171"/>
      <c r="Q115" s="55">
        <f t="shared" si="13"/>
        <v>-7.4851999999999988E-2</v>
      </c>
      <c r="R115" s="55">
        <f t="shared" si="14"/>
        <v>-0.11307899999999999</v>
      </c>
      <c r="S115" s="55" t="str">
        <f t="shared" si="15"/>
        <v/>
      </c>
      <c r="T115" s="55">
        <f t="shared" si="16"/>
        <v>-3.9422999999999986E-2</v>
      </c>
      <c r="U115" s="55">
        <f t="shared" si="17"/>
        <v>0.17976999999999999</v>
      </c>
      <c r="V115" s="55" t="str">
        <f t="shared" si="17"/>
        <v/>
      </c>
    </row>
    <row r="116" spans="1:22" x14ac:dyDescent="0.2">
      <c r="A116" s="10" t="s">
        <v>2576</v>
      </c>
      <c r="B116" s="10" t="s">
        <v>192</v>
      </c>
      <c r="C116" s="165">
        <f t="shared" si="8"/>
        <v>0.41449999999999998</v>
      </c>
      <c r="D116" s="165">
        <f t="shared" si="8"/>
        <v>0.38157000000000002</v>
      </c>
      <c r="E116" s="165">
        <f t="shared" si="8"/>
        <v>0.55371999999999999</v>
      </c>
      <c r="F116" s="165">
        <f t="shared" si="8"/>
        <v>0.29056999999999999</v>
      </c>
      <c r="G116" s="165"/>
      <c r="H116" s="165"/>
      <c r="I116" s="165"/>
      <c r="J116" s="171">
        <f t="shared" si="9"/>
        <v>3</v>
      </c>
      <c r="K116" s="170" cm="1">
        <f t="array" ref="K116">SUM(ABS(D116:I116))/J116</f>
        <v>0.40861999999999998</v>
      </c>
      <c r="L116" s="171" t="str">
        <f t="shared" si="10"/>
        <v/>
      </c>
      <c r="M116" s="171" t="str">
        <f t="shared" si="11"/>
        <v>1/3 nonEA faster</v>
      </c>
      <c r="N116" s="170"/>
      <c r="O116" s="171"/>
      <c r="Q116" s="55">
        <f t="shared" si="13"/>
        <v>-3.2929999999999959E-2</v>
      </c>
      <c r="R116" s="55">
        <f t="shared" si="14"/>
        <v>0.13922000000000001</v>
      </c>
      <c r="S116" s="55">
        <f t="shared" si="15"/>
        <v>-0.12392999999999998</v>
      </c>
      <c r="T116" s="55" t="str">
        <f t="shared" si="16"/>
        <v/>
      </c>
      <c r="U116" s="55" t="str">
        <f t="shared" si="17"/>
        <v/>
      </c>
      <c r="V116" s="55" t="str">
        <f t="shared" si="17"/>
        <v/>
      </c>
    </row>
    <row r="117" spans="1:22" x14ac:dyDescent="0.2">
      <c r="A117" s="10" t="s">
        <v>2579</v>
      </c>
      <c r="B117" s="10" t="s">
        <v>222</v>
      </c>
      <c r="C117" s="165">
        <f t="shared" si="8"/>
        <v>6.1392000000000002E-2</v>
      </c>
      <c r="D117" s="165">
        <f t="shared" si="8"/>
        <v>3.8381999999999999E-2</v>
      </c>
      <c r="E117" s="165">
        <f t="shared" si="8"/>
        <v>2.8395E-2</v>
      </c>
      <c r="F117" s="165">
        <f t="shared" si="8"/>
        <v>2.7245999999999999E-2</v>
      </c>
      <c r="G117" s="165"/>
      <c r="H117" s="165"/>
      <c r="I117" s="165"/>
      <c r="J117" s="171">
        <f t="shared" si="9"/>
        <v>3</v>
      </c>
      <c r="K117" s="170" cm="1">
        <f t="array" ref="K117">SUM(ABS(D117:I117))/J117</f>
        <v>3.1341000000000001E-2</v>
      </c>
      <c r="L117" s="171" t="str">
        <f t="shared" si="10"/>
        <v/>
      </c>
      <c r="M117" s="171" t="str">
        <f t="shared" si="11"/>
        <v>0/3 nonEA faster</v>
      </c>
      <c r="N117" s="170"/>
      <c r="O117" s="171"/>
      <c r="Q117" s="55">
        <f t="shared" si="13"/>
        <v>-2.3010000000000003E-2</v>
      </c>
      <c r="R117" s="55">
        <f t="shared" si="14"/>
        <v>-3.2996999999999999E-2</v>
      </c>
      <c r="S117" s="55">
        <f t="shared" si="15"/>
        <v>-3.4146000000000003E-2</v>
      </c>
      <c r="T117" s="55" t="str">
        <f t="shared" si="16"/>
        <v/>
      </c>
      <c r="U117" s="55" t="str">
        <f t="shared" si="17"/>
        <v/>
      </c>
      <c r="V117" s="55" t="str">
        <f t="shared" si="17"/>
        <v/>
      </c>
    </row>
    <row r="118" spans="1:22" x14ac:dyDescent="0.2">
      <c r="A118" s="10" t="s">
        <v>2581</v>
      </c>
      <c r="B118" s="10" t="s">
        <v>2040</v>
      </c>
      <c r="C118" s="165">
        <f t="shared" si="8"/>
        <v>1.8875999999999999</v>
      </c>
      <c r="D118" s="165">
        <f t="shared" si="8"/>
        <v>1.014</v>
      </c>
      <c r="E118" s="165">
        <f t="shared" si="8"/>
        <v>0.82806000000000002</v>
      </c>
      <c r="F118" s="165">
        <f t="shared" si="8"/>
        <v>3.6354000000000002</v>
      </c>
      <c r="G118" s="165">
        <f t="shared" si="8"/>
        <v>2.0613999999999999</v>
      </c>
      <c r="H118" s="165"/>
      <c r="I118" s="165"/>
      <c r="J118" s="171">
        <f t="shared" si="9"/>
        <v>4</v>
      </c>
      <c r="K118" s="170" cm="1">
        <f t="array" ref="K118">SUM(ABS(D118:I118))/J118</f>
        <v>1.8847150000000001</v>
      </c>
      <c r="L118" s="171" t="str">
        <f t="shared" si="10"/>
        <v/>
      </c>
      <c r="M118" s="171" t="str">
        <f t="shared" si="11"/>
        <v>2/4 nonEA faster</v>
      </c>
      <c r="N118" s="170"/>
      <c r="O118" s="171"/>
      <c r="Q118" s="55">
        <f t="shared" si="13"/>
        <v>-0.87359999999999993</v>
      </c>
      <c r="R118" s="55">
        <f t="shared" si="14"/>
        <v>-1.0595399999999999</v>
      </c>
      <c r="S118" s="55">
        <f t="shared" si="15"/>
        <v>1.7478000000000002</v>
      </c>
      <c r="T118" s="55">
        <f t="shared" si="16"/>
        <v>0.17379999999999995</v>
      </c>
      <c r="U118" s="55" t="str">
        <f t="shared" si="17"/>
        <v/>
      </c>
      <c r="V118" s="55" t="str">
        <f t="shared" si="17"/>
        <v/>
      </c>
    </row>
    <row r="119" spans="1:22" x14ac:dyDescent="0.2">
      <c r="A119" s="10" t="s">
        <v>2585</v>
      </c>
      <c r="B119" s="10" t="s">
        <v>153</v>
      </c>
      <c r="C119" s="165">
        <f t="shared" si="8"/>
        <v>2.537E-2</v>
      </c>
      <c r="D119" s="165">
        <f t="shared" si="8"/>
        <v>-1.4532E-2</v>
      </c>
      <c r="E119" s="165">
        <f t="shared" si="8"/>
        <v>2.4076E-2</v>
      </c>
      <c r="F119" s="165">
        <f t="shared" si="8"/>
        <v>-1.8388E-3</v>
      </c>
      <c r="G119" s="165">
        <f t="shared" si="8"/>
        <v>0.17660000000000001</v>
      </c>
      <c r="H119" s="165">
        <f t="shared" si="8"/>
        <v>0.16952</v>
      </c>
      <c r="I119" s="165"/>
      <c r="J119" s="171">
        <f t="shared" si="9"/>
        <v>5</v>
      </c>
      <c r="K119" s="170" cm="1">
        <f t="array" ref="K119">SUM(ABS(D119:I119))/J119</f>
        <v>7.7313359999999998E-2</v>
      </c>
      <c r="L119" s="171" t="str">
        <f t="shared" si="10"/>
        <v>mean nonEA faster</v>
      </c>
      <c r="M119" s="171" t="str">
        <f t="shared" si="11"/>
        <v>2/5 nonEA faster</v>
      </c>
      <c r="N119" s="170"/>
      <c r="O119" s="171"/>
      <c r="Q119" s="55">
        <f t="shared" si="13"/>
        <v>-1.0838E-2</v>
      </c>
      <c r="R119" s="55">
        <f t="shared" si="14"/>
        <v>-1.294E-3</v>
      </c>
      <c r="S119" s="55">
        <f t="shared" si="15"/>
        <v>-2.3531199999999999E-2</v>
      </c>
      <c r="T119" s="55">
        <f t="shared" si="16"/>
        <v>0.15123</v>
      </c>
      <c r="U119" s="55">
        <f t="shared" si="17"/>
        <v>0.14415</v>
      </c>
      <c r="V119" s="55" t="str">
        <f t="shared" si="17"/>
        <v/>
      </c>
    </row>
    <row r="120" spans="1:22" x14ac:dyDescent="0.2">
      <c r="A120" s="10"/>
      <c r="B120" s="10"/>
      <c r="C120" s="165"/>
      <c r="D120" s="165"/>
      <c r="E120" s="165"/>
      <c r="F120" s="165"/>
      <c r="G120" s="165"/>
      <c r="H120" s="165"/>
      <c r="I120" s="165"/>
      <c r="K120" s="174" t="s">
        <v>3941</v>
      </c>
      <c r="L120" s="148"/>
      <c r="M120" s="148"/>
      <c r="N120" s="148"/>
      <c r="O120" s="147"/>
      <c r="P120" s="148"/>
      <c r="V120" s="55" t="str">
        <f t="shared" si="17"/>
        <v/>
      </c>
    </row>
    <row r="121" spans="1:22" x14ac:dyDescent="0.2">
      <c r="A121" s="10" t="s">
        <v>2586</v>
      </c>
      <c r="B121" s="10" t="s">
        <v>230</v>
      </c>
      <c r="C121" s="165">
        <f t="shared" si="8"/>
        <v>0.13192000000000001</v>
      </c>
      <c r="D121" s="165"/>
      <c r="E121" s="165"/>
      <c r="F121" s="165"/>
      <c r="G121" s="165"/>
      <c r="H121" s="165"/>
      <c r="I121" s="165"/>
      <c r="J121" s="147"/>
      <c r="K121" s="148"/>
      <c r="L121" s="148"/>
      <c r="M121" s="148"/>
      <c r="N121" s="147"/>
      <c r="O121" s="148"/>
      <c r="Q121" s="55" t="str">
        <f>IF(D121&lt;&gt;"",ABS(D121)-$C121,"")</f>
        <v/>
      </c>
    </row>
    <row r="122" spans="1:22" x14ac:dyDescent="0.2">
      <c r="A122" s="10" t="s">
        <v>2549</v>
      </c>
      <c r="B122" s="10" t="s">
        <v>192</v>
      </c>
      <c r="C122" s="165">
        <f t="shared" ref="C122:C127" si="19">SUMIFS($R$7:$R$90,$A$7:$A$90,"="&amp;$A122,$T$7:$T$90,"="&amp;C$102)</f>
        <v>0.26440000000000002</v>
      </c>
      <c r="D122" s="165"/>
      <c r="E122" s="165"/>
      <c r="F122" s="165"/>
      <c r="G122" s="165"/>
      <c r="H122" s="165"/>
      <c r="I122" s="165"/>
      <c r="J122" s="147"/>
      <c r="K122" s="148"/>
      <c r="L122" s="148"/>
      <c r="M122" s="148"/>
      <c r="N122" s="147"/>
      <c r="O122" s="148"/>
      <c r="S122" t="s">
        <v>3937</v>
      </c>
    </row>
    <row r="123" spans="1:22" x14ac:dyDescent="0.2">
      <c r="A123" s="10" t="s">
        <v>2555</v>
      </c>
      <c r="B123" s="10" t="s">
        <v>257</v>
      </c>
      <c r="C123" s="165">
        <f t="shared" si="19"/>
        <v>0.20988999999999999</v>
      </c>
      <c r="D123" s="165"/>
      <c r="E123" s="165"/>
      <c r="F123" s="165"/>
      <c r="G123" s="165"/>
      <c r="H123" s="165"/>
      <c r="I123" s="165"/>
      <c r="J123" s="147"/>
      <c r="K123" s="148"/>
      <c r="L123" s="148"/>
      <c r="M123" s="148"/>
      <c r="N123" s="147"/>
      <c r="O123" s="148"/>
      <c r="S123" t="s">
        <v>3937</v>
      </c>
    </row>
    <row r="124" spans="1:22" x14ac:dyDescent="0.2">
      <c r="A124" s="10" t="s">
        <v>2565</v>
      </c>
      <c r="B124" s="10" t="s">
        <v>153</v>
      </c>
      <c r="C124" s="165">
        <f t="shared" si="19"/>
        <v>0.43876999999999999</v>
      </c>
      <c r="D124" s="165"/>
      <c r="E124" s="165"/>
      <c r="F124" s="165"/>
      <c r="G124" s="165"/>
      <c r="H124" s="165"/>
      <c r="I124" s="165"/>
      <c r="J124" s="147"/>
      <c r="K124" s="148"/>
      <c r="L124" s="148"/>
      <c r="M124" s="148"/>
      <c r="N124" s="147"/>
      <c r="O124" s="148"/>
      <c r="S124" t="s">
        <v>3937</v>
      </c>
    </row>
    <row r="125" spans="1:22" x14ac:dyDescent="0.2">
      <c r="A125" s="10" t="s">
        <v>2568</v>
      </c>
      <c r="B125" s="10" t="s">
        <v>230</v>
      </c>
      <c r="C125" s="165">
        <f t="shared" si="19"/>
        <v>-2.0670999999999998E-2</v>
      </c>
      <c r="D125" s="165"/>
      <c r="E125" s="165"/>
      <c r="F125" s="165"/>
      <c r="G125" s="165"/>
      <c r="H125" s="165"/>
      <c r="I125" s="165"/>
      <c r="J125" s="147"/>
      <c r="K125" s="148"/>
      <c r="L125" s="148"/>
      <c r="M125" s="148"/>
      <c r="N125" s="147"/>
      <c r="O125" s="148"/>
      <c r="S125" t="s">
        <v>3937</v>
      </c>
    </row>
    <row r="126" spans="1:22" x14ac:dyDescent="0.2">
      <c r="A126" s="10" t="s">
        <v>2572</v>
      </c>
      <c r="B126" s="10" t="s">
        <v>208</v>
      </c>
      <c r="C126" s="165">
        <f>SUMIFS($R$7:$R$90,$A$7:$A$90,"="&amp;$A126,$T$7:$T$90,"="&amp;C$102)</f>
        <v>0.85224999999999995</v>
      </c>
      <c r="D126" s="172" t="s">
        <v>3928</v>
      </c>
      <c r="E126" s="165"/>
      <c r="F126" s="165"/>
      <c r="G126" s="165"/>
      <c r="H126" s="165"/>
      <c r="I126" s="165"/>
      <c r="J126" s="170"/>
      <c r="K126" s="171"/>
      <c r="L126" s="171"/>
      <c r="M126" s="171"/>
      <c r="N126" s="170"/>
      <c r="O126" s="171"/>
      <c r="S126" t="s">
        <v>3937</v>
      </c>
      <c r="U126" t="s">
        <v>3937</v>
      </c>
    </row>
    <row r="127" spans="1:22" x14ac:dyDescent="0.2">
      <c r="A127" s="10" t="s">
        <v>2583</v>
      </c>
      <c r="B127" s="10" t="s">
        <v>147</v>
      </c>
      <c r="C127" s="165">
        <f t="shared" si="19"/>
        <v>8.5860000000000006E-2</v>
      </c>
      <c r="D127" s="165"/>
      <c r="E127" s="165"/>
      <c r="F127" s="165"/>
      <c r="G127" s="165"/>
      <c r="H127" s="165"/>
      <c r="I127" s="165"/>
      <c r="J127" s="147"/>
      <c r="K127" s="148"/>
      <c r="L127" s="148"/>
      <c r="M127" s="148"/>
      <c r="N127" s="147"/>
      <c r="O127" s="148"/>
      <c r="S127" t="s">
        <v>3937</v>
      </c>
      <c r="U127" t="s">
        <v>3937</v>
      </c>
    </row>
    <row r="128" spans="1:22" x14ac:dyDescent="0.2">
      <c r="U128" t="s">
        <v>3937</v>
      </c>
    </row>
    <row r="129" spans="3:21" x14ac:dyDescent="0.2">
      <c r="C129" s="175" t="s">
        <v>3938</v>
      </c>
      <c r="D129" s="175" t="s">
        <v>3939</v>
      </c>
      <c r="E129" s="175" t="s">
        <v>3940</v>
      </c>
      <c r="U129" t="s">
        <v>3937</v>
      </c>
    </row>
    <row r="130" spans="3:21" x14ac:dyDescent="0.2">
      <c r="C130" s="176">
        <v>7.0443000000000006E-2</v>
      </c>
      <c r="D130" s="176">
        <v>1.0857000000000001</v>
      </c>
      <c r="E130" s="176">
        <v>-5.5210000000000009E-2</v>
      </c>
      <c r="U130" t="s">
        <v>3937</v>
      </c>
    </row>
    <row r="131" spans="3:21" x14ac:dyDescent="0.2">
      <c r="C131" s="176">
        <v>0.25973000000000002</v>
      </c>
      <c r="D131" s="176">
        <v>0.1981</v>
      </c>
      <c r="E131" s="176">
        <v>0.23177999999999999</v>
      </c>
      <c r="U131" t="s">
        <v>3937</v>
      </c>
    </row>
    <row r="132" spans="3:21" x14ac:dyDescent="0.2">
      <c r="C132" s="176">
        <v>1.0707E-2</v>
      </c>
      <c r="D132" s="176">
        <v>1.8436999999999999E-2</v>
      </c>
      <c r="E132" s="176">
        <v>0.20172300000000001</v>
      </c>
      <c r="U132" t="s">
        <v>3937</v>
      </c>
    </row>
    <row r="133" spans="3:21" x14ac:dyDescent="0.2">
      <c r="C133" s="176">
        <v>0.30679000000000001</v>
      </c>
      <c r="D133" s="176">
        <v>0.19850000000000001</v>
      </c>
      <c r="E133" s="176">
        <v>-0.18589</v>
      </c>
      <c r="T133" t="s">
        <v>3937</v>
      </c>
      <c r="U133" t="s">
        <v>3937</v>
      </c>
    </row>
    <row r="134" spans="3:21" x14ac:dyDescent="0.2">
      <c r="C134" s="176">
        <v>3.8283999999999999E-2</v>
      </c>
      <c r="D134" s="176">
        <v>-2.4471E-2</v>
      </c>
      <c r="E134" s="176">
        <v>3.7619E-2</v>
      </c>
      <c r="T134" t="s">
        <v>3937</v>
      </c>
      <c r="U134" t="s">
        <v>3937</v>
      </c>
    </row>
    <row r="135" spans="3:21" x14ac:dyDescent="0.2">
      <c r="C135" s="176">
        <v>1.3897E-2</v>
      </c>
      <c r="D135" s="176">
        <v>7.7646999999999994E-2</v>
      </c>
      <c r="E135" s="176">
        <v>5.4879999999999998E-3</v>
      </c>
      <c r="T135" t="s">
        <v>3937</v>
      </c>
      <c r="U135" t="s">
        <v>3937</v>
      </c>
    </row>
    <row r="136" spans="3:21" x14ac:dyDescent="0.2">
      <c r="C136" s="176">
        <v>0.19153999999999999</v>
      </c>
      <c r="D136" s="176">
        <v>0.42818000000000001</v>
      </c>
      <c r="E136" s="176">
        <v>0.14835999999999999</v>
      </c>
      <c r="T136" t="s">
        <v>3937</v>
      </c>
      <c r="U136" t="s">
        <v>3937</v>
      </c>
    </row>
    <row r="137" spans="3:21" x14ac:dyDescent="0.2">
      <c r="C137" s="176">
        <v>0.13227</v>
      </c>
      <c r="D137" s="176">
        <v>0.29465000000000002</v>
      </c>
      <c r="E137" s="176">
        <v>6.2189999999999995E-2</v>
      </c>
      <c r="T137" t="s">
        <v>3937</v>
      </c>
      <c r="U137" t="s">
        <v>3937</v>
      </c>
    </row>
    <row r="138" spans="3:21" x14ac:dyDescent="0.2">
      <c r="C138" s="176">
        <v>0.29596</v>
      </c>
      <c r="D138" s="176">
        <v>0.21301999999999999</v>
      </c>
      <c r="E138" s="176">
        <v>-0.17488999999999999</v>
      </c>
    </row>
    <row r="139" spans="3:21" x14ac:dyDescent="0.2">
      <c r="C139" s="176">
        <v>0.39011000000000001</v>
      </c>
      <c r="D139" s="176">
        <v>0.34955000000000003</v>
      </c>
      <c r="E139" s="176">
        <v>2.9150000000000009E-2</v>
      </c>
    </row>
    <row r="140" spans="3:21" x14ac:dyDescent="0.2">
      <c r="C140" s="176">
        <v>0.24737999999999999</v>
      </c>
      <c r="D140" s="176">
        <v>0.16672999999999999</v>
      </c>
      <c r="E140" s="176">
        <v>-9.9129999999999996E-2</v>
      </c>
    </row>
    <row r="141" spans="3:21" x14ac:dyDescent="0.2">
      <c r="C141" s="176">
        <v>0.13791999999999999</v>
      </c>
      <c r="D141" s="176">
        <v>6.3067999999999999E-2</v>
      </c>
      <c r="E141" s="176">
        <v>-0.11307899999999999</v>
      </c>
    </row>
    <row r="142" spans="3:21" x14ac:dyDescent="0.2">
      <c r="C142" s="176">
        <v>0.41449999999999998</v>
      </c>
      <c r="D142" s="176">
        <v>0.38157000000000002</v>
      </c>
      <c r="E142" s="176">
        <v>0.13922000000000001</v>
      </c>
    </row>
    <row r="143" spans="3:21" x14ac:dyDescent="0.2">
      <c r="C143" s="176">
        <v>6.1392000000000002E-2</v>
      </c>
      <c r="D143" s="176">
        <v>3.8381999999999999E-2</v>
      </c>
      <c r="E143" s="176">
        <v>-3.2996999999999999E-2</v>
      </c>
    </row>
    <row r="144" spans="3:21" x14ac:dyDescent="0.2">
      <c r="C144" s="176">
        <v>1.8875999999999999</v>
      </c>
      <c r="D144" s="176">
        <v>1.014</v>
      </c>
      <c r="E144" s="176">
        <v>-1.0595399999999999</v>
      </c>
    </row>
    <row r="145" spans="3:7" x14ac:dyDescent="0.2">
      <c r="C145" s="176">
        <v>2.537E-2</v>
      </c>
      <c r="D145" s="176">
        <v>-1.4532E-2</v>
      </c>
      <c r="E145" s="176">
        <v>-1.294E-3</v>
      </c>
      <c r="G145" s="55"/>
    </row>
    <row r="146" spans="3:7" x14ac:dyDescent="0.2">
      <c r="C146" s="176"/>
      <c r="D146" s="176">
        <v>1.5233E-2</v>
      </c>
      <c r="E146" s="176">
        <v>1.7478000000000002</v>
      </c>
      <c r="G146" s="55"/>
    </row>
    <row r="147" spans="3:7" x14ac:dyDescent="0.2">
      <c r="C147" s="176"/>
      <c r="D147" s="176">
        <v>0.49151</v>
      </c>
      <c r="E147" s="176">
        <v>1.0934900000000001</v>
      </c>
      <c r="G147" s="55"/>
    </row>
    <row r="148" spans="3:7" x14ac:dyDescent="0.2">
      <c r="C148" s="176"/>
      <c r="D148" s="176">
        <v>-0.21243000000000001</v>
      </c>
      <c r="E148" s="176">
        <v>0.13345600000000002</v>
      </c>
      <c r="G148" s="55"/>
    </row>
    <row r="149" spans="3:7" x14ac:dyDescent="0.2">
      <c r="C149" s="176"/>
      <c r="D149" s="176">
        <v>0.12089999999999999</v>
      </c>
      <c r="E149" s="176">
        <v>9.0109999999999996E-2</v>
      </c>
      <c r="G149" s="55"/>
    </row>
    <row r="150" spans="3:7" x14ac:dyDescent="0.2">
      <c r="C150" s="176"/>
      <c r="D150" s="176">
        <v>7.5902999999999998E-2</v>
      </c>
      <c r="E150" s="176">
        <v>1.1149999999999993E-2</v>
      </c>
      <c r="G150" s="55"/>
    </row>
    <row r="151" spans="3:7" x14ac:dyDescent="0.2">
      <c r="C151" s="176"/>
      <c r="D151" s="176">
        <v>1.9384999999999999E-2</v>
      </c>
      <c r="E151" s="176">
        <v>3.370999999999999E-3</v>
      </c>
      <c r="G151" s="55"/>
    </row>
    <row r="152" spans="3:7" x14ac:dyDescent="0.2">
      <c r="C152" s="176"/>
      <c r="D152" s="176">
        <v>0.33989999999999998</v>
      </c>
      <c r="E152" s="176">
        <v>-2.3531199999999999E-2</v>
      </c>
      <c r="G152" s="55"/>
    </row>
    <row r="153" spans="3:7" x14ac:dyDescent="0.2">
      <c r="C153" s="176"/>
      <c r="D153" s="176">
        <v>0.19445999999999999</v>
      </c>
      <c r="E153" s="176">
        <v>-3.4146000000000003E-2</v>
      </c>
      <c r="G153" s="55"/>
    </row>
    <row r="154" spans="3:7" x14ac:dyDescent="0.2">
      <c r="C154" s="176"/>
      <c r="D154" s="176">
        <v>0.12107</v>
      </c>
      <c r="E154" s="176">
        <v>-6.5870000000000012E-2</v>
      </c>
      <c r="G154" s="55"/>
    </row>
    <row r="155" spans="3:7" x14ac:dyDescent="0.2">
      <c r="C155" s="176"/>
      <c r="D155" s="176">
        <v>0.41926000000000002</v>
      </c>
      <c r="E155" s="176">
        <v>-0.12392999999999998</v>
      </c>
      <c r="G155" s="55"/>
    </row>
    <row r="156" spans="3:7" x14ac:dyDescent="0.2">
      <c r="C156" s="176"/>
      <c r="D156" s="176">
        <v>0.14824999999999999</v>
      </c>
      <c r="E156" s="176">
        <v>-9.5700000000000007E-2</v>
      </c>
      <c r="G156" s="55"/>
    </row>
    <row r="157" spans="3:7" x14ac:dyDescent="0.2">
      <c r="C157" s="176"/>
      <c r="D157" s="176">
        <v>2.4840999999999998E-2</v>
      </c>
      <c r="E157" s="176">
        <v>-8.8889999999999997E-2</v>
      </c>
      <c r="G157" s="55"/>
    </row>
    <row r="158" spans="3:7" x14ac:dyDescent="0.2">
      <c r="C158" s="176"/>
      <c r="D158" s="176">
        <v>0.55371999999999999</v>
      </c>
      <c r="E158" s="176">
        <v>-3.9422999999999986E-2</v>
      </c>
      <c r="G158" s="55"/>
    </row>
    <row r="159" spans="3:7" x14ac:dyDescent="0.2">
      <c r="C159" s="176"/>
      <c r="D159" s="176">
        <v>2.8395E-2</v>
      </c>
      <c r="E159" s="176">
        <v>6.3239999999999998E-3</v>
      </c>
      <c r="G159" s="55"/>
    </row>
    <row r="160" spans="3:7" x14ac:dyDescent="0.2">
      <c r="C160" s="176"/>
      <c r="D160" s="176">
        <v>0.82806000000000002</v>
      </c>
      <c r="E160" s="176">
        <v>0.15123</v>
      </c>
      <c r="G160" s="55"/>
    </row>
    <row r="161" spans="3:7" x14ac:dyDescent="0.2">
      <c r="C161" s="176"/>
      <c r="D161" s="176">
        <v>2.4076E-2</v>
      </c>
      <c r="E161" s="176">
        <v>0.17379999999999995</v>
      </c>
      <c r="G161" s="55"/>
    </row>
    <row r="162" spans="3:7" x14ac:dyDescent="0.2">
      <c r="C162" s="176"/>
      <c r="D162" s="176">
        <v>3.6354000000000002</v>
      </c>
      <c r="E162" s="176">
        <v>0.42397999999999997</v>
      </c>
      <c r="G162" s="55"/>
    </row>
    <row r="163" spans="3:7" x14ac:dyDescent="0.2">
      <c r="C163" s="176"/>
      <c r="D163" s="176">
        <v>1.4836</v>
      </c>
      <c r="E163" s="176">
        <v>-0.233795</v>
      </c>
      <c r="G163" s="55"/>
    </row>
    <row r="164" spans="3:7" x14ac:dyDescent="0.2">
      <c r="C164" s="176"/>
      <c r="D164" s="176">
        <v>0.30710999999999999</v>
      </c>
      <c r="E164" s="176">
        <v>-0.20267000000000002</v>
      </c>
      <c r="G164" s="55"/>
    </row>
    <row r="165" spans="3:7" x14ac:dyDescent="0.2">
      <c r="C165" s="176"/>
      <c r="D165" s="176">
        <v>0.29056999999999999</v>
      </c>
      <c r="E165" s="176">
        <v>0.14415</v>
      </c>
      <c r="G165" s="55"/>
    </row>
    <row r="166" spans="3:7" x14ac:dyDescent="0.2">
      <c r="C166" s="176"/>
      <c r="D166" s="176">
        <v>0.24092</v>
      </c>
      <c r="E166" s="176">
        <v>0.17976999999999999</v>
      </c>
    </row>
    <row r="167" spans="3:7" x14ac:dyDescent="0.2">
      <c r="C167" s="176"/>
      <c r="D167" s="176">
        <v>0.22237999999999999</v>
      </c>
      <c r="E167" s="176">
        <v>1.0152570000000001</v>
      </c>
    </row>
    <row r="168" spans="3:7" x14ac:dyDescent="0.2">
      <c r="C168" s="176"/>
      <c r="D168" s="176">
        <v>0.17174</v>
      </c>
      <c r="E168" s="176">
        <v>-6.1630000000000018E-2</v>
      </c>
    </row>
    <row r="169" spans="3:7" x14ac:dyDescent="0.2">
      <c r="C169" s="176"/>
      <c r="D169" s="176">
        <v>2.7245999999999999E-2</v>
      </c>
      <c r="E169" s="176">
        <v>7.729999999999999E-3</v>
      </c>
    </row>
    <row r="170" spans="3:7" x14ac:dyDescent="0.2">
      <c r="C170" s="176"/>
      <c r="D170" s="176">
        <v>1.7267999999999999E-2</v>
      </c>
      <c r="E170" s="176">
        <v>-0.10829</v>
      </c>
    </row>
    <row r="171" spans="3:7" x14ac:dyDescent="0.2">
      <c r="C171" s="176"/>
      <c r="D171" s="176">
        <v>-1.8388E-3</v>
      </c>
      <c r="E171" s="176">
        <v>-1.3812999999999999E-2</v>
      </c>
    </row>
    <row r="172" spans="3:7" x14ac:dyDescent="0.2">
      <c r="C172" s="176"/>
      <c r="D172" s="176">
        <v>2.0613999999999999</v>
      </c>
      <c r="E172" s="176">
        <v>6.3750000000000001E-2</v>
      </c>
    </row>
    <row r="173" spans="3:7" x14ac:dyDescent="0.2">
      <c r="C173" s="176"/>
      <c r="D173" s="176">
        <v>0.81408999999999998</v>
      </c>
      <c r="E173" s="176">
        <v>0.23664000000000002</v>
      </c>
    </row>
    <row r="174" spans="3:7" x14ac:dyDescent="0.2">
      <c r="C174" s="176"/>
      <c r="D174" s="176">
        <v>0.21109</v>
      </c>
      <c r="E174" s="176">
        <v>0.16238000000000002</v>
      </c>
    </row>
    <row r="175" spans="3:7" x14ac:dyDescent="0.2">
      <c r="C175" s="176"/>
      <c r="D175" s="176">
        <v>0.20707</v>
      </c>
      <c r="E175" s="176">
        <v>-8.2940000000000014E-2</v>
      </c>
    </row>
    <row r="176" spans="3:7" x14ac:dyDescent="0.2">
      <c r="C176" s="176"/>
      <c r="D176" s="176">
        <v>0.17660000000000001</v>
      </c>
      <c r="E176" s="176">
        <v>-4.0559999999999985E-2</v>
      </c>
    </row>
    <row r="177" spans="3:5" x14ac:dyDescent="0.2">
      <c r="C177" s="176"/>
      <c r="D177" s="176">
        <v>9.8497000000000001E-2</v>
      </c>
      <c r="E177" s="176">
        <v>-8.0649999999999999E-2</v>
      </c>
    </row>
    <row r="178" spans="3:5" x14ac:dyDescent="0.2">
      <c r="C178" s="176"/>
      <c r="D178" s="176">
        <v>2.0220999999999999E-2</v>
      </c>
      <c r="E178" s="176">
        <v>-7.4851999999999988E-2</v>
      </c>
    </row>
    <row r="179" spans="3:5" x14ac:dyDescent="0.2">
      <c r="C179" s="176"/>
      <c r="D179" s="176">
        <v>0.31768999999999997</v>
      </c>
      <c r="E179" s="176">
        <v>-3.2929999999999959E-2</v>
      </c>
    </row>
    <row r="180" spans="3:5" x14ac:dyDescent="0.2">
      <c r="C180" s="176"/>
      <c r="D180" s="176">
        <v>0.16952</v>
      </c>
      <c r="E180" s="176">
        <v>-2.3010000000000003E-2</v>
      </c>
    </row>
    <row r="181" spans="3:5" x14ac:dyDescent="0.2">
      <c r="C181" s="176"/>
      <c r="D181" s="176">
        <v>0.10412</v>
      </c>
      <c r="E181" s="176">
        <v>-0.87359999999999993</v>
      </c>
    </row>
    <row r="182" spans="3:5" x14ac:dyDescent="0.2">
      <c r="C182" s="176"/>
      <c r="D182" s="176">
        <v>6.2164999999999998E-2</v>
      </c>
      <c r="E182" s="176">
        <v>-1.0838E-2</v>
      </c>
    </row>
  </sheetData>
  <autoFilter ref="A6:S96" xr:uid="{76F4E223-69C6-D040-A750-3F56604E92EA}">
    <sortState xmlns:xlrd2="http://schemas.microsoft.com/office/spreadsheetml/2017/richdata2" ref="A7:S96">
      <sortCondition ref="A6:A96"/>
    </sortState>
  </autoFilter>
  <sortState xmlns:xlrd2="http://schemas.microsoft.com/office/spreadsheetml/2017/richdata2" ref="U122:U137">
    <sortCondition ref="U122:U137"/>
  </sortState>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F9C3-2408-7146-8CFF-AAD63B272DCF}">
  <dimension ref="A1:K159"/>
  <sheetViews>
    <sheetView workbookViewId="0">
      <selection activeCell="D62" sqref="D62"/>
    </sheetView>
  </sheetViews>
  <sheetFormatPr baseColWidth="10" defaultRowHeight="15" x14ac:dyDescent="0.2"/>
  <cols>
    <col min="1" max="1" width="24.33203125" style="16" bestFit="1" customWidth="1"/>
    <col min="2" max="2" width="10" style="16" customWidth="1"/>
    <col min="3" max="3" width="13.5" style="16" customWidth="1"/>
    <col min="4" max="4" width="18.83203125" style="16" customWidth="1"/>
    <col min="5" max="5" width="20.6640625" style="16" customWidth="1"/>
    <col min="6" max="6" width="16" style="16" customWidth="1"/>
    <col min="7" max="7" width="16.5" style="16" customWidth="1"/>
    <col min="8" max="8" width="19.83203125" style="16" customWidth="1"/>
    <col min="9" max="9" width="18.83203125" style="16" customWidth="1"/>
    <col min="10" max="10" width="45.83203125" style="16" customWidth="1"/>
    <col min="11" max="16384" width="10.83203125" style="16"/>
  </cols>
  <sheetData>
    <row r="1" spans="1:11" x14ac:dyDescent="0.2">
      <c r="A1" s="157" t="s">
        <v>3911</v>
      </c>
      <c r="B1" s="157"/>
      <c r="C1" s="157"/>
      <c r="D1" s="157"/>
      <c r="E1" s="157"/>
      <c r="F1" s="157"/>
      <c r="G1" s="157"/>
      <c r="H1" s="157"/>
      <c r="I1" s="157"/>
    </row>
    <row r="2" spans="1:11" ht="49" thickBot="1" x14ac:dyDescent="0.25">
      <c r="A2" s="89" t="s">
        <v>1</v>
      </c>
      <c r="B2" s="89" t="s">
        <v>3624</v>
      </c>
      <c r="C2" s="89" t="s">
        <v>3507</v>
      </c>
      <c r="D2" s="89" t="s">
        <v>3895</v>
      </c>
      <c r="E2" s="89" t="s">
        <v>3585</v>
      </c>
      <c r="F2" s="152" t="s">
        <v>3600</v>
      </c>
      <c r="G2" s="152" t="s">
        <v>3586</v>
      </c>
      <c r="H2" s="89" t="s">
        <v>3587</v>
      </c>
      <c r="I2" s="89" t="s">
        <v>3588</v>
      </c>
      <c r="K2" s="30"/>
    </row>
    <row r="3" spans="1:11" x14ac:dyDescent="0.2">
      <c r="A3" s="32" t="s">
        <v>88</v>
      </c>
      <c r="B3" s="32" t="s">
        <v>2537</v>
      </c>
      <c r="C3" s="32" t="s">
        <v>3590</v>
      </c>
      <c r="D3" s="32" t="s">
        <v>3591</v>
      </c>
      <c r="E3" s="32" t="s">
        <v>3593</v>
      </c>
      <c r="F3" s="153">
        <f t="shared" ref="F3:F29" si="0">VLOOKUP($A3,$B$38:$D$64,3,0)</f>
        <v>18</v>
      </c>
      <c r="G3" s="153">
        <f t="shared" ref="G3:G29" si="1">COUNTIF($B$67:$B$159,"="&amp;$A3)</f>
        <v>4</v>
      </c>
      <c r="H3" s="32" t="str">
        <f t="shared" ref="H3:H29" si="2">VLOOKUP($A3,$B$38:$D$64,2,0)</f>
        <v>The Netherlands</v>
      </c>
      <c r="I3" s="32" t="str">
        <f t="shared" ref="I3:I29" si="3">VLOOKUP(A3,$D$67:$F$159,2,0)</f>
        <v>Amsterdam,Beijing,Copenhagen,The Netherlands</v>
      </c>
    </row>
    <row r="4" spans="1:11" x14ac:dyDescent="0.2">
      <c r="A4" s="32" t="s">
        <v>270</v>
      </c>
      <c r="B4" s="32" t="s">
        <v>2547</v>
      </c>
      <c r="C4" s="32" t="s">
        <v>3590</v>
      </c>
      <c r="D4" s="32" t="s">
        <v>3591</v>
      </c>
      <c r="E4" s="32" t="s">
        <v>3592</v>
      </c>
      <c r="F4" s="153">
        <f t="shared" si="0"/>
        <v>32</v>
      </c>
      <c r="G4" s="153">
        <f t="shared" si="1"/>
        <v>3</v>
      </c>
      <c r="H4" s="32" t="str">
        <f t="shared" si="2"/>
        <v>Heidelberg</v>
      </c>
      <c r="I4" s="32" t="str">
        <f t="shared" si="3"/>
        <v>Berlin,Hamburg,Heidelberg,Germany</v>
      </c>
    </row>
    <row r="5" spans="1:11" x14ac:dyDescent="0.2">
      <c r="A5" s="32" t="s">
        <v>419</v>
      </c>
      <c r="B5" s="32" t="s">
        <v>2553</v>
      </c>
      <c r="C5" s="32" t="s">
        <v>3590</v>
      </c>
      <c r="D5" s="32" t="s">
        <v>3595</v>
      </c>
      <c r="E5" s="32" t="s">
        <v>3593</v>
      </c>
      <c r="F5" s="153">
        <f t="shared" si="0"/>
        <v>20</v>
      </c>
      <c r="G5" s="153">
        <f t="shared" si="1"/>
        <v>6</v>
      </c>
      <c r="H5" s="32" t="str">
        <f t="shared" si="2"/>
        <v>Sweden</v>
      </c>
      <c r="I5" s="32" t="str">
        <f t="shared" si="3"/>
        <v>Denmark,Italy,Norway,Poland,Portugal,Sweden</v>
      </c>
      <c r="K5" s="91"/>
    </row>
    <row r="6" spans="1:11" x14ac:dyDescent="0.2">
      <c r="A6" s="32" t="s">
        <v>485</v>
      </c>
      <c r="B6" s="32" t="s">
        <v>2555</v>
      </c>
      <c r="C6" s="32" t="s">
        <v>3590</v>
      </c>
      <c r="D6" s="32" t="s">
        <v>3591</v>
      </c>
      <c r="E6" s="32" t="s">
        <v>3593</v>
      </c>
      <c r="F6" s="153">
        <f t="shared" si="0"/>
        <v>5</v>
      </c>
      <c r="G6" s="153">
        <f t="shared" si="1"/>
        <v>1</v>
      </c>
      <c r="H6" s="32" t="str">
        <f t="shared" si="2"/>
        <v>Switzerland</v>
      </c>
      <c r="I6" s="32" t="str">
        <f t="shared" si="3"/>
        <v>Switzerland</v>
      </c>
    </row>
    <row r="7" spans="1:11" x14ac:dyDescent="0.2">
      <c r="A7" s="32" t="s">
        <v>495</v>
      </c>
      <c r="B7" s="32" t="s">
        <v>2557</v>
      </c>
      <c r="C7" s="32" t="s">
        <v>3590</v>
      </c>
      <c r="D7" s="32" t="s">
        <v>3898</v>
      </c>
      <c r="E7" s="32" t="s">
        <v>3592</v>
      </c>
      <c r="F7" s="153">
        <f t="shared" si="0"/>
        <v>29</v>
      </c>
      <c r="G7" s="153">
        <f t="shared" si="1"/>
        <v>4</v>
      </c>
      <c r="H7" s="32" t="str">
        <f t="shared" si="2"/>
        <v>Sweden</v>
      </c>
      <c r="I7" s="32" t="str">
        <f t="shared" si="3"/>
        <v>Stockholm,Sweden,US,Washington DC</v>
      </c>
    </row>
    <row r="8" spans="1:11" x14ac:dyDescent="0.2">
      <c r="A8" s="32" t="s">
        <v>852</v>
      </c>
      <c r="B8" s="32" t="s">
        <v>2560</v>
      </c>
      <c r="C8" s="32" t="s">
        <v>3590</v>
      </c>
      <c r="D8" s="32" t="s">
        <v>3591</v>
      </c>
      <c r="E8" s="32" t="s">
        <v>3593</v>
      </c>
      <c r="F8" s="153">
        <f t="shared" si="0"/>
        <v>8</v>
      </c>
      <c r="G8" s="153">
        <f t="shared" si="1"/>
        <v>3</v>
      </c>
      <c r="H8" s="32" t="str">
        <f t="shared" si="2"/>
        <v>The Netherlands</v>
      </c>
      <c r="I8" s="32" t="str">
        <f t="shared" si="3"/>
        <v>China,EU,The Netherlands</v>
      </c>
    </row>
    <row r="9" spans="1:11" x14ac:dyDescent="0.2">
      <c r="A9" s="32" t="s">
        <v>604</v>
      </c>
      <c r="B9" s="32" t="s">
        <v>2558</v>
      </c>
      <c r="C9" s="32" t="s">
        <v>3590</v>
      </c>
      <c r="D9" s="32" t="s">
        <v>3591</v>
      </c>
      <c r="E9" s="32" t="s">
        <v>3592</v>
      </c>
      <c r="F9" s="153">
        <f t="shared" si="0"/>
        <v>52</v>
      </c>
      <c r="G9" s="153">
        <f t="shared" si="1"/>
        <v>6</v>
      </c>
      <c r="H9" s="32" t="str">
        <f t="shared" si="2"/>
        <v>Germany</v>
      </c>
      <c r="I9" s="32" t="str">
        <f t="shared" si="3"/>
        <v>Germany,India,Japan,UK,US</v>
      </c>
      <c r="K9" s="91"/>
    </row>
    <row r="10" spans="1:11" x14ac:dyDescent="0.2">
      <c r="A10" s="32" t="s">
        <v>1607</v>
      </c>
      <c r="B10" s="32" t="s">
        <v>2575</v>
      </c>
      <c r="C10" s="32" t="s">
        <v>3590</v>
      </c>
      <c r="D10" s="32" t="s">
        <v>3591</v>
      </c>
      <c r="E10" s="32" t="s">
        <v>3593</v>
      </c>
      <c r="F10" s="153">
        <f t="shared" si="0"/>
        <v>19</v>
      </c>
      <c r="G10" s="153">
        <f t="shared" si="1"/>
        <v>6</v>
      </c>
      <c r="H10" s="32" t="str">
        <f t="shared" si="2"/>
        <v>Denmark</v>
      </c>
      <c r="I10" s="32" t="str">
        <f t="shared" si="3"/>
        <v>Austria,Canada,Denmark,Japan,Switzerland,UK</v>
      </c>
    </row>
    <row r="11" spans="1:11" x14ac:dyDescent="0.2">
      <c r="A11" s="32" t="s">
        <v>2275</v>
      </c>
      <c r="B11" s="32" t="s">
        <v>2585</v>
      </c>
      <c r="C11" s="32" t="s">
        <v>3590</v>
      </c>
      <c r="D11" s="32" t="s">
        <v>3591</v>
      </c>
      <c r="E11" s="32" t="s">
        <v>3593</v>
      </c>
      <c r="F11" s="153">
        <f t="shared" si="0"/>
        <v>6</v>
      </c>
      <c r="G11" s="153">
        <f t="shared" si="1"/>
        <v>8</v>
      </c>
      <c r="H11" s="32" t="str">
        <f t="shared" si="2"/>
        <v>The Netherlands</v>
      </c>
      <c r="I11" s="32" t="str">
        <f t="shared" si="3"/>
        <v>Austria,EU,France,Germany,Ireland,Italy,The Netherlands,US</v>
      </c>
    </row>
    <row r="12" spans="1:11" x14ac:dyDescent="0.2">
      <c r="A12" s="32" t="s">
        <v>294</v>
      </c>
      <c r="B12" s="32" t="s">
        <v>2549</v>
      </c>
      <c r="C12" s="32" t="s">
        <v>3594</v>
      </c>
      <c r="D12" s="32" t="s">
        <v>3595</v>
      </c>
      <c r="E12" s="32" t="s">
        <v>3593</v>
      </c>
      <c r="F12" s="153">
        <f t="shared" si="0"/>
        <v>27</v>
      </c>
      <c r="G12" s="153">
        <f t="shared" si="1"/>
        <v>1</v>
      </c>
      <c r="H12" s="32" t="str">
        <f t="shared" si="2"/>
        <v>Germany</v>
      </c>
      <c r="I12" s="32" t="str">
        <f t="shared" si="3"/>
        <v>Germany</v>
      </c>
    </row>
    <row r="13" spans="1:11" x14ac:dyDescent="0.2">
      <c r="A13" s="32" t="s">
        <v>951</v>
      </c>
      <c r="B13" s="32" t="s">
        <v>2562</v>
      </c>
      <c r="C13" s="32" t="s">
        <v>3594</v>
      </c>
      <c r="D13" s="32" t="s">
        <v>3595</v>
      </c>
      <c r="E13" s="32" t="s">
        <v>3593</v>
      </c>
      <c r="F13" s="153">
        <f t="shared" si="0"/>
        <v>24</v>
      </c>
      <c r="G13" s="153">
        <f t="shared" si="1"/>
        <v>5</v>
      </c>
      <c r="H13" s="32" t="str">
        <f t="shared" si="2"/>
        <v>US</v>
      </c>
      <c r="I13" s="32" t="str">
        <f t="shared" si="3"/>
        <v>China,Germany,South Korea,UK,US</v>
      </c>
      <c r="K13" s="91"/>
    </row>
    <row r="14" spans="1:11" x14ac:dyDescent="0.2">
      <c r="A14" s="32" t="s">
        <v>1338</v>
      </c>
      <c r="B14" s="32" t="s">
        <v>2566</v>
      </c>
      <c r="C14" s="32" t="s">
        <v>3594</v>
      </c>
      <c r="D14" s="32" t="s">
        <v>3900</v>
      </c>
      <c r="E14" s="32" t="s">
        <v>3593</v>
      </c>
      <c r="F14" s="153">
        <f t="shared" si="0"/>
        <v>18</v>
      </c>
      <c r="G14" s="153">
        <f t="shared" si="1"/>
        <v>2</v>
      </c>
      <c r="H14" s="32" t="str">
        <f t="shared" si="2"/>
        <v>Europe</v>
      </c>
      <c r="I14" s="32" t="str">
        <f t="shared" si="3"/>
        <v>Europe,global</v>
      </c>
      <c r="K14" s="91"/>
    </row>
    <row r="15" spans="1:11" x14ac:dyDescent="0.2">
      <c r="A15" s="32" t="s">
        <v>1378</v>
      </c>
      <c r="B15" s="32" t="s">
        <v>2568</v>
      </c>
      <c r="C15" s="32" t="s">
        <v>3594</v>
      </c>
      <c r="D15" s="32" t="s">
        <v>3595</v>
      </c>
      <c r="E15" s="32" t="s">
        <v>3592</v>
      </c>
      <c r="F15" s="153">
        <f t="shared" si="0"/>
        <v>12</v>
      </c>
      <c r="G15" s="153">
        <f t="shared" si="1"/>
        <v>1</v>
      </c>
      <c r="H15" s="32" t="str">
        <f t="shared" si="2"/>
        <v>US</v>
      </c>
      <c r="I15" s="32" t="str">
        <f t="shared" si="3"/>
        <v>US</v>
      </c>
      <c r="K15" s="91"/>
    </row>
    <row r="16" spans="1:11" x14ac:dyDescent="0.2">
      <c r="A16" s="32" t="s">
        <v>1408</v>
      </c>
      <c r="B16" s="32" t="s">
        <v>2572</v>
      </c>
      <c r="C16" s="32" t="s">
        <v>3594</v>
      </c>
      <c r="D16" s="32" t="s">
        <v>3595</v>
      </c>
      <c r="E16" s="32" t="s">
        <v>3593</v>
      </c>
      <c r="F16" s="153">
        <f t="shared" si="0"/>
        <v>20</v>
      </c>
      <c r="G16" s="153">
        <f t="shared" si="1"/>
        <v>3</v>
      </c>
      <c r="H16" s="32" t="str">
        <f t="shared" si="2"/>
        <v>India</v>
      </c>
      <c r="I16" s="32" t="str">
        <f t="shared" si="3"/>
        <v>Bangladesh,India,Nigeria</v>
      </c>
      <c r="K16" s="91"/>
    </row>
    <row r="17" spans="1:11" x14ac:dyDescent="0.2">
      <c r="A17" s="32" t="s">
        <v>1838</v>
      </c>
      <c r="B17" s="32" t="s">
        <v>2576</v>
      </c>
      <c r="C17" s="32" t="s">
        <v>3594</v>
      </c>
      <c r="D17" s="32" t="s">
        <v>3595</v>
      </c>
      <c r="E17" s="32" t="s">
        <v>3593</v>
      </c>
      <c r="F17" s="153">
        <f t="shared" si="0"/>
        <v>27</v>
      </c>
      <c r="G17" s="153">
        <f t="shared" si="1"/>
        <v>4</v>
      </c>
      <c r="H17" s="32" t="str">
        <f t="shared" si="2"/>
        <v>Germany</v>
      </c>
      <c r="I17" s="32" t="str">
        <f t="shared" si="3"/>
        <v>Austria,Belgium,Germany,Global</v>
      </c>
    </row>
    <row r="18" spans="1:11" x14ac:dyDescent="0.2">
      <c r="A18" s="32" t="s">
        <v>2039</v>
      </c>
      <c r="B18" s="32" t="s">
        <v>2581</v>
      </c>
      <c r="C18" s="32" t="s">
        <v>3594</v>
      </c>
      <c r="D18" s="32" t="s">
        <v>3900</v>
      </c>
      <c r="E18" s="32" t="s">
        <v>3593</v>
      </c>
      <c r="F18" s="153">
        <f t="shared" si="0"/>
        <v>13</v>
      </c>
      <c r="G18" s="153">
        <f t="shared" si="1"/>
        <v>5</v>
      </c>
      <c r="H18" s="32" t="str">
        <f t="shared" si="2"/>
        <v>California</v>
      </c>
      <c r="I18" s="32" t="str">
        <f t="shared" si="3"/>
        <v>California,Connecticut,Massachusetts,New Jersey,US</v>
      </c>
    </row>
    <row r="19" spans="1:11" x14ac:dyDescent="0.2">
      <c r="A19" s="32" t="s">
        <v>2116</v>
      </c>
      <c r="B19" s="32" t="s">
        <v>2583</v>
      </c>
      <c r="C19" s="32" t="s">
        <v>3594</v>
      </c>
      <c r="D19" s="32" t="s">
        <v>3595</v>
      </c>
      <c r="E19" s="32" t="s">
        <v>3593</v>
      </c>
      <c r="F19" s="153">
        <f t="shared" si="0"/>
        <v>12</v>
      </c>
      <c r="G19" s="153">
        <f t="shared" si="1"/>
        <v>1</v>
      </c>
      <c r="H19" s="32" t="str">
        <f t="shared" si="2"/>
        <v>Global</v>
      </c>
      <c r="I19" s="32" t="str">
        <f t="shared" si="3"/>
        <v>Global</v>
      </c>
    </row>
    <row r="20" spans="1:11" x14ac:dyDescent="0.2">
      <c r="A20" s="32" t="s">
        <v>2503</v>
      </c>
      <c r="B20" s="32" t="s">
        <v>2586</v>
      </c>
      <c r="C20" s="32" t="s">
        <v>3594</v>
      </c>
      <c r="D20" s="32" t="s">
        <v>3595</v>
      </c>
      <c r="E20" s="32" t="s">
        <v>3593</v>
      </c>
      <c r="F20" s="153">
        <f t="shared" si="0"/>
        <v>49</v>
      </c>
      <c r="G20" s="153">
        <f t="shared" si="1"/>
        <v>1</v>
      </c>
      <c r="H20" s="32" t="str">
        <f t="shared" si="2"/>
        <v>US</v>
      </c>
      <c r="I20" s="32" t="str">
        <f t="shared" si="3"/>
        <v>US</v>
      </c>
    </row>
    <row r="21" spans="1:11" x14ac:dyDescent="0.2">
      <c r="A21" s="32" t="s">
        <v>238</v>
      </c>
      <c r="B21" s="32" t="s">
        <v>2544</v>
      </c>
      <c r="C21" s="32" t="s">
        <v>3596</v>
      </c>
      <c r="D21" s="32" t="s">
        <v>3896</v>
      </c>
      <c r="E21" s="32" t="s">
        <v>3593</v>
      </c>
      <c r="F21" s="153">
        <f t="shared" si="0"/>
        <v>45</v>
      </c>
      <c r="G21" s="153">
        <f t="shared" si="1"/>
        <v>3</v>
      </c>
      <c r="H21" s="32" t="str">
        <f t="shared" si="2"/>
        <v>Denmark</v>
      </c>
      <c r="I21" s="32" t="str">
        <f t="shared" si="3"/>
        <v>Denmark,Germany,US</v>
      </c>
      <c r="K21" s="91"/>
    </row>
    <row r="22" spans="1:11" x14ac:dyDescent="0.2">
      <c r="A22" s="32" t="s">
        <v>1209</v>
      </c>
      <c r="B22" s="32" t="s">
        <v>2564</v>
      </c>
      <c r="C22" s="32" t="s">
        <v>3596</v>
      </c>
      <c r="D22" s="32" t="s">
        <v>3899</v>
      </c>
      <c r="E22" s="32" t="s">
        <v>3593</v>
      </c>
      <c r="F22" s="153">
        <f t="shared" si="0"/>
        <v>16</v>
      </c>
      <c r="G22" s="153">
        <f t="shared" si="1"/>
        <v>6</v>
      </c>
      <c r="H22" s="32" t="str">
        <f t="shared" si="2"/>
        <v>Sweden</v>
      </c>
      <c r="I22" s="32" t="str">
        <f t="shared" si="3"/>
        <v>Estonia,Hungary,Latvia,Portugal,Sweden,UK</v>
      </c>
    </row>
    <row r="23" spans="1:11" x14ac:dyDescent="0.2">
      <c r="A23" s="32" t="s">
        <v>1305</v>
      </c>
      <c r="B23" s="32" t="s">
        <v>2565</v>
      </c>
      <c r="C23" s="32" t="s">
        <v>3596</v>
      </c>
      <c r="D23" s="32" t="s">
        <v>3896</v>
      </c>
      <c r="E23" s="32" t="s">
        <v>3593</v>
      </c>
      <c r="F23" s="153">
        <f t="shared" si="0"/>
        <v>38</v>
      </c>
      <c r="G23" s="153">
        <f t="shared" si="1"/>
        <v>1</v>
      </c>
      <c r="H23" s="32" t="str">
        <f t="shared" si="2"/>
        <v>The Netherlands</v>
      </c>
      <c r="I23" s="32" t="str">
        <f t="shared" si="3"/>
        <v>The Netherlands</v>
      </c>
    </row>
    <row r="24" spans="1:11" x14ac:dyDescent="0.2">
      <c r="A24" s="32" t="s">
        <v>1518</v>
      </c>
      <c r="B24" s="32" t="s">
        <v>2574</v>
      </c>
      <c r="C24" s="32" t="s">
        <v>3596</v>
      </c>
      <c r="D24" s="32" t="s">
        <v>3901</v>
      </c>
      <c r="E24" s="32" t="s">
        <v>3593</v>
      </c>
      <c r="F24" s="153">
        <f t="shared" si="0"/>
        <v>14</v>
      </c>
      <c r="G24" s="153">
        <f t="shared" si="1"/>
        <v>3</v>
      </c>
      <c r="H24" s="32" t="str">
        <f t="shared" si="2"/>
        <v>Sweden</v>
      </c>
      <c r="I24" s="32" t="str">
        <f t="shared" si="3"/>
        <v>Sweden,UK,US</v>
      </c>
      <c r="K24" s="91"/>
    </row>
    <row r="25" spans="1:11" x14ac:dyDescent="0.2">
      <c r="A25" s="92" t="s">
        <v>1944</v>
      </c>
      <c r="B25" s="92" t="s">
        <v>2579</v>
      </c>
      <c r="C25" s="92" t="s">
        <v>3596</v>
      </c>
      <c r="D25" s="92" t="s">
        <v>3897</v>
      </c>
      <c r="E25" s="92" t="s">
        <v>3592</v>
      </c>
      <c r="F25" s="154">
        <f t="shared" si="0"/>
        <v>21</v>
      </c>
      <c r="G25" s="154">
        <f t="shared" si="1"/>
        <v>5</v>
      </c>
      <c r="H25" s="92" t="str">
        <f t="shared" si="2"/>
        <v>UK</v>
      </c>
      <c r="I25" s="92" t="str">
        <f t="shared" si="3"/>
        <v>Brazil,China,India,UK,US</v>
      </c>
      <c r="K25" s="91"/>
    </row>
    <row r="26" spans="1:11" x14ac:dyDescent="0.2">
      <c r="A26" s="90" t="s">
        <v>167</v>
      </c>
      <c r="B26" s="90" t="s">
        <v>2540</v>
      </c>
      <c r="C26" s="90" t="s">
        <v>3596</v>
      </c>
      <c r="D26" s="90" t="s">
        <v>3897</v>
      </c>
      <c r="E26" s="90" t="s">
        <v>3593</v>
      </c>
      <c r="F26" s="158">
        <f t="shared" si="0"/>
        <v>4</v>
      </c>
      <c r="G26" s="158">
        <f t="shared" si="1"/>
        <v>7</v>
      </c>
      <c r="H26" s="90" t="str">
        <f t="shared" si="2"/>
        <v>Sweden</v>
      </c>
      <c r="I26" s="90" t="str">
        <f t="shared" si="3"/>
        <v>Bangladesh,Germany,Global,India,Sweden,UK,US</v>
      </c>
    </row>
    <row r="27" spans="1:11" x14ac:dyDescent="0.2">
      <c r="A27" s="90" t="s">
        <v>1394</v>
      </c>
      <c r="B27" s="90" t="s">
        <v>2569</v>
      </c>
      <c r="C27" s="90" t="s">
        <v>3590</v>
      </c>
      <c r="D27" s="90" t="s">
        <v>3591</v>
      </c>
      <c r="E27" s="90" t="s">
        <v>3593</v>
      </c>
      <c r="F27" s="158">
        <f t="shared" si="0"/>
        <v>26</v>
      </c>
      <c r="G27" s="158">
        <f t="shared" si="1"/>
        <v>1</v>
      </c>
      <c r="H27" s="90" t="str">
        <f t="shared" si="2"/>
        <v>Germany</v>
      </c>
      <c r="I27" s="90" t="str">
        <f t="shared" si="3"/>
        <v>Germany</v>
      </c>
      <c r="K27" s="91"/>
    </row>
    <row r="28" spans="1:11" x14ac:dyDescent="0.2">
      <c r="A28" s="90" t="s">
        <v>402</v>
      </c>
      <c r="B28" s="90" t="s">
        <v>2551</v>
      </c>
      <c r="C28" s="90" t="s">
        <v>3590</v>
      </c>
      <c r="D28" s="90" t="s">
        <v>3591</v>
      </c>
      <c r="E28" s="90" t="s">
        <v>3592</v>
      </c>
      <c r="F28" s="158">
        <f t="shared" si="0"/>
        <v>22</v>
      </c>
      <c r="G28" s="158">
        <f t="shared" si="1"/>
        <v>2</v>
      </c>
      <c r="H28" s="90" t="str">
        <f t="shared" si="2"/>
        <v>France</v>
      </c>
      <c r="I28" s="90" t="str">
        <f t="shared" si="3"/>
        <v>France,Germany</v>
      </c>
    </row>
    <row r="29" spans="1:11" x14ac:dyDescent="0.2">
      <c r="A29" s="151" t="s">
        <v>1905</v>
      </c>
      <c r="B29" s="151" t="s">
        <v>2577</v>
      </c>
      <c r="C29" s="151" t="s">
        <v>3596</v>
      </c>
      <c r="D29" s="151" t="s">
        <v>3901</v>
      </c>
      <c r="E29" s="151" t="s">
        <v>3593</v>
      </c>
      <c r="F29" s="159">
        <f t="shared" si="0"/>
        <v>82</v>
      </c>
      <c r="G29" s="159">
        <f t="shared" si="1"/>
        <v>1</v>
      </c>
      <c r="H29" s="151" t="str">
        <f t="shared" si="2"/>
        <v>UK</v>
      </c>
      <c r="I29" s="151" t="str">
        <f t="shared" si="3"/>
        <v>UK</v>
      </c>
    </row>
    <row r="30" spans="1:11" x14ac:dyDescent="0.2">
      <c r="A30" s="150" t="s">
        <v>3597</v>
      </c>
      <c r="E30" s="96" t="s">
        <v>3903</v>
      </c>
      <c r="F30" s="155">
        <f>AVERAGE(F3:F25)</f>
        <v>22.826086956521738</v>
      </c>
      <c r="G30" s="155">
        <f>AVERAGE(G3:G25)</f>
        <v>3.5652173913043477</v>
      </c>
    </row>
    <row r="31" spans="1:11" x14ac:dyDescent="0.2">
      <c r="A31" s="16" t="s">
        <v>3902</v>
      </c>
      <c r="E31" s="96" t="s">
        <v>3904</v>
      </c>
      <c r="F31" s="153">
        <f>MIN(F3:F25)</f>
        <v>5</v>
      </c>
      <c r="G31" s="153">
        <f>MIN(G3:G25)</f>
        <v>1</v>
      </c>
    </row>
    <row r="32" spans="1:11" x14ac:dyDescent="0.2">
      <c r="A32" s="21" t="s">
        <v>3598</v>
      </c>
      <c r="B32" s="21"/>
      <c r="E32" s="96" t="s">
        <v>3905</v>
      </c>
      <c r="F32" s="153">
        <f>MAX(F3:F25)</f>
        <v>52</v>
      </c>
      <c r="G32" s="153">
        <f>MAX(G3:G25)</f>
        <v>8</v>
      </c>
    </row>
    <row r="33" spans="1:5" x14ac:dyDescent="0.2">
      <c r="A33" s="91"/>
    </row>
    <row r="36" spans="1:5" s="94" customFormat="1" x14ac:dyDescent="0.2">
      <c r="A36" s="93" t="s">
        <v>3908</v>
      </c>
    </row>
    <row r="37" spans="1:5" s="15" customFormat="1" ht="38" customHeight="1" x14ac:dyDescent="0.2">
      <c r="A37" s="29" t="s">
        <v>0</v>
      </c>
      <c r="B37" s="29" t="s">
        <v>1</v>
      </c>
      <c r="C37" s="29" t="s">
        <v>3599</v>
      </c>
      <c r="D37" s="29" t="s">
        <v>34</v>
      </c>
      <c r="E37" s="29" t="s">
        <v>3589</v>
      </c>
    </row>
    <row r="38" spans="1:5" x14ac:dyDescent="0.2">
      <c r="A38" s="16" t="s">
        <v>159</v>
      </c>
      <c r="B38" s="16" t="s">
        <v>88</v>
      </c>
      <c r="C38" s="16" t="s">
        <v>153</v>
      </c>
      <c r="D38" s="16">
        <v>18</v>
      </c>
    </row>
    <row r="39" spans="1:5" x14ac:dyDescent="0.2">
      <c r="A39" s="16" t="s">
        <v>292</v>
      </c>
      <c r="B39" s="16" t="s">
        <v>270</v>
      </c>
      <c r="C39" s="16" t="s">
        <v>289</v>
      </c>
      <c r="D39" s="16">
        <v>32</v>
      </c>
    </row>
    <row r="40" spans="1:5" x14ac:dyDescent="0.2">
      <c r="A40" s="16" t="s">
        <v>298</v>
      </c>
      <c r="B40" s="16" t="s">
        <v>294</v>
      </c>
      <c r="C40" s="16" t="s">
        <v>192</v>
      </c>
      <c r="D40" s="16">
        <v>27</v>
      </c>
    </row>
    <row r="41" spans="1:5" x14ac:dyDescent="0.2">
      <c r="A41" s="16" t="s">
        <v>220</v>
      </c>
      <c r="B41" s="16" t="s">
        <v>167</v>
      </c>
      <c r="C41" s="16" t="s">
        <v>216</v>
      </c>
      <c r="D41" s="16">
        <v>4</v>
      </c>
    </row>
    <row r="42" spans="1:5" x14ac:dyDescent="0.2">
      <c r="A42" s="16" t="s">
        <v>245</v>
      </c>
      <c r="B42" s="16" t="s">
        <v>238</v>
      </c>
      <c r="C42" s="16" t="s">
        <v>144</v>
      </c>
      <c r="D42" s="16">
        <v>45</v>
      </c>
    </row>
    <row r="43" spans="1:5" x14ac:dyDescent="0.2">
      <c r="A43" s="16" t="s">
        <v>476</v>
      </c>
      <c r="B43" s="16" t="s">
        <v>419</v>
      </c>
      <c r="C43" s="16" t="s">
        <v>216</v>
      </c>
      <c r="D43" s="16">
        <v>20</v>
      </c>
    </row>
    <row r="44" spans="1:5" x14ac:dyDescent="0.2">
      <c r="A44" s="16" t="s">
        <v>490</v>
      </c>
      <c r="B44" s="16" t="s">
        <v>485</v>
      </c>
      <c r="C44" s="16" t="s">
        <v>257</v>
      </c>
      <c r="D44" s="16">
        <v>5</v>
      </c>
    </row>
    <row r="45" spans="1:5" x14ac:dyDescent="0.2">
      <c r="A45" s="16" t="s">
        <v>520</v>
      </c>
      <c r="B45" s="16" t="s">
        <v>495</v>
      </c>
      <c r="C45" s="16" t="s">
        <v>216</v>
      </c>
      <c r="D45" s="16">
        <v>29</v>
      </c>
    </row>
    <row r="46" spans="1:5" x14ac:dyDescent="0.2">
      <c r="A46" s="16" t="s">
        <v>912</v>
      </c>
      <c r="B46" s="16" t="s">
        <v>852</v>
      </c>
      <c r="C46" s="16" t="s">
        <v>153</v>
      </c>
      <c r="D46" s="16">
        <v>8</v>
      </c>
    </row>
    <row r="47" spans="1:5" x14ac:dyDescent="0.2">
      <c r="A47" s="16" t="s">
        <v>1181</v>
      </c>
      <c r="B47" s="16" t="s">
        <v>951</v>
      </c>
      <c r="C47" s="16" t="s">
        <v>230</v>
      </c>
      <c r="D47" s="16">
        <v>24</v>
      </c>
    </row>
    <row r="48" spans="1:5" x14ac:dyDescent="0.2">
      <c r="A48" s="16" t="s">
        <v>1281</v>
      </c>
      <c r="B48" s="16" t="s">
        <v>1209</v>
      </c>
      <c r="C48" s="16" t="s">
        <v>216</v>
      </c>
      <c r="D48" s="16">
        <v>16</v>
      </c>
    </row>
    <row r="49" spans="1:4" x14ac:dyDescent="0.2">
      <c r="A49" s="16" t="s">
        <v>625</v>
      </c>
      <c r="B49" s="16" t="s">
        <v>604</v>
      </c>
      <c r="C49" s="16" t="s">
        <v>192</v>
      </c>
      <c r="D49" s="16">
        <v>52</v>
      </c>
    </row>
    <row r="50" spans="1:4" x14ac:dyDescent="0.2">
      <c r="A50" s="16" t="s">
        <v>1315</v>
      </c>
      <c r="B50" s="16" t="s">
        <v>1305</v>
      </c>
      <c r="C50" s="16" t="s">
        <v>153</v>
      </c>
      <c r="D50" s="16">
        <v>38</v>
      </c>
    </row>
    <row r="51" spans="1:4" x14ac:dyDescent="0.2">
      <c r="A51" s="16" t="s">
        <v>1347</v>
      </c>
      <c r="B51" s="16" t="s">
        <v>1338</v>
      </c>
      <c r="C51" s="16" t="s">
        <v>1346</v>
      </c>
      <c r="D51" s="16">
        <v>18</v>
      </c>
    </row>
    <row r="52" spans="1:4" x14ac:dyDescent="0.2">
      <c r="A52" s="16" t="s">
        <v>1388</v>
      </c>
      <c r="B52" s="16" t="s">
        <v>1378</v>
      </c>
      <c r="C52" s="16" t="s">
        <v>230</v>
      </c>
      <c r="D52" s="16">
        <v>12</v>
      </c>
    </row>
    <row r="53" spans="1:4" x14ac:dyDescent="0.2">
      <c r="A53" s="16" t="s">
        <v>1399</v>
      </c>
      <c r="B53" s="16" t="s">
        <v>1394</v>
      </c>
      <c r="C53" s="16" t="s">
        <v>192</v>
      </c>
      <c r="D53" s="16">
        <v>26</v>
      </c>
    </row>
    <row r="54" spans="1:4" x14ac:dyDescent="0.2">
      <c r="A54" s="16" t="s">
        <v>1462</v>
      </c>
      <c r="B54" s="16" t="s">
        <v>1408</v>
      </c>
      <c r="C54" s="16" t="s">
        <v>208</v>
      </c>
      <c r="D54" s="16">
        <v>20</v>
      </c>
    </row>
    <row r="55" spans="1:4" x14ac:dyDescent="0.2">
      <c r="A55" s="16" t="s">
        <v>407</v>
      </c>
      <c r="B55" s="16" t="s">
        <v>402</v>
      </c>
      <c r="C55" s="16" t="s">
        <v>403</v>
      </c>
      <c r="D55" s="16">
        <v>22</v>
      </c>
    </row>
    <row r="56" spans="1:4" x14ac:dyDescent="0.2">
      <c r="A56" s="16" t="s">
        <v>1546</v>
      </c>
      <c r="B56" s="16" t="s">
        <v>1518</v>
      </c>
      <c r="C56" s="16" t="s">
        <v>216</v>
      </c>
      <c r="D56" s="16">
        <v>14</v>
      </c>
    </row>
    <row r="57" spans="1:4" x14ac:dyDescent="0.2">
      <c r="A57" s="16" t="s">
        <v>1697</v>
      </c>
      <c r="B57" s="16" t="s">
        <v>1607</v>
      </c>
      <c r="C57" s="16" t="s">
        <v>144</v>
      </c>
      <c r="D57" s="16">
        <v>19</v>
      </c>
    </row>
    <row r="58" spans="1:4" x14ac:dyDescent="0.2">
      <c r="A58" s="16" t="s">
        <v>1875</v>
      </c>
      <c r="B58" s="16" t="s">
        <v>1838</v>
      </c>
      <c r="C58" s="16" t="s">
        <v>192</v>
      </c>
      <c r="D58" s="16">
        <v>27</v>
      </c>
    </row>
    <row r="59" spans="1:4" x14ac:dyDescent="0.2">
      <c r="A59" s="16" t="s">
        <v>1910</v>
      </c>
      <c r="B59" s="16" t="s">
        <v>1905</v>
      </c>
      <c r="C59" s="16" t="s">
        <v>222</v>
      </c>
      <c r="D59" s="16">
        <v>82</v>
      </c>
    </row>
    <row r="60" spans="1:4" x14ac:dyDescent="0.2">
      <c r="A60" s="16" t="s">
        <v>1993</v>
      </c>
      <c r="B60" s="16" t="s">
        <v>1944</v>
      </c>
      <c r="C60" s="16" t="s">
        <v>222</v>
      </c>
      <c r="D60" s="16">
        <v>21</v>
      </c>
    </row>
    <row r="61" spans="1:4" x14ac:dyDescent="0.2">
      <c r="A61" s="16" t="s">
        <v>2051</v>
      </c>
      <c r="B61" s="16" t="s">
        <v>2039</v>
      </c>
      <c r="C61" s="16" t="s">
        <v>2040</v>
      </c>
      <c r="D61" s="16">
        <v>13</v>
      </c>
    </row>
    <row r="62" spans="1:4" x14ac:dyDescent="0.2">
      <c r="A62" s="16" t="s">
        <v>2123</v>
      </c>
      <c r="B62" s="16" t="s">
        <v>2116</v>
      </c>
      <c r="C62" s="16" t="s">
        <v>147</v>
      </c>
      <c r="D62" s="16">
        <v>12</v>
      </c>
    </row>
    <row r="63" spans="1:4" x14ac:dyDescent="0.2">
      <c r="A63" s="16" t="s">
        <v>2456</v>
      </c>
      <c r="B63" s="16" t="s">
        <v>2275</v>
      </c>
      <c r="C63" s="16" t="s">
        <v>153</v>
      </c>
      <c r="D63" s="16">
        <v>6</v>
      </c>
    </row>
    <row r="64" spans="1:4" x14ac:dyDescent="0.2">
      <c r="A64" s="16" t="s">
        <v>2529</v>
      </c>
      <c r="B64" s="16" t="s">
        <v>2503</v>
      </c>
      <c r="C64" s="16" t="s">
        <v>230</v>
      </c>
      <c r="D64" s="16">
        <v>49</v>
      </c>
    </row>
    <row r="66" spans="1:5" s="94" customFormat="1" x14ac:dyDescent="0.2">
      <c r="A66" s="93" t="s">
        <v>3909</v>
      </c>
    </row>
    <row r="67" spans="1:5" x14ac:dyDescent="0.2">
      <c r="A67" s="16" t="s">
        <v>105</v>
      </c>
      <c r="B67" s="16" t="s">
        <v>88</v>
      </c>
      <c r="C67" s="16" t="s">
        <v>89</v>
      </c>
      <c r="D67" s="16" t="str">
        <f>B67</f>
        <v>active mobility</v>
      </c>
      <c r="E67" s="16" t="str">
        <f>C67&amp;","&amp;C68&amp;","&amp;C69&amp;","&amp;C70</f>
        <v>Amsterdam,Beijing,Copenhagen,The Netherlands</v>
      </c>
    </row>
    <row r="68" spans="1:5" x14ac:dyDescent="0.2">
      <c r="A68" s="16" t="s">
        <v>113</v>
      </c>
      <c r="B68" s="16" t="s">
        <v>88</v>
      </c>
      <c r="C68" s="16" t="s">
        <v>111</v>
      </c>
    </row>
    <row r="69" spans="1:5" x14ac:dyDescent="0.2">
      <c r="A69" s="16" t="s">
        <v>142</v>
      </c>
      <c r="B69" s="16" t="s">
        <v>88</v>
      </c>
      <c r="C69" s="16" t="s">
        <v>140</v>
      </c>
    </row>
    <row r="70" spans="1:5" x14ac:dyDescent="0.2">
      <c r="A70" s="16" t="s">
        <v>159</v>
      </c>
      <c r="B70" s="16" t="s">
        <v>88</v>
      </c>
      <c r="C70" s="16" t="s">
        <v>153</v>
      </c>
    </row>
    <row r="71" spans="1:5" x14ac:dyDescent="0.2">
      <c r="A71" s="16" t="s">
        <v>277</v>
      </c>
      <c r="B71" s="16" t="s">
        <v>270</v>
      </c>
      <c r="C71" s="16" t="s">
        <v>271</v>
      </c>
      <c r="D71" s="16" t="str">
        <f>B71</f>
        <v>car ownership</v>
      </c>
      <c r="E71" s="16" t="str">
        <f>C71&amp;","&amp;C72&amp;","&amp;C73&amp;","&amp;C74</f>
        <v>Berlin,Hamburg,Heidelberg,Germany</v>
      </c>
    </row>
    <row r="72" spans="1:5" x14ac:dyDescent="0.2">
      <c r="A72" s="16" t="s">
        <v>285</v>
      </c>
      <c r="B72" s="16" t="s">
        <v>270</v>
      </c>
      <c r="C72" s="16" t="s">
        <v>283</v>
      </c>
    </row>
    <row r="73" spans="1:5" x14ac:dyDescent="0.2">
      <c r="A73" s="16" t="s">
        <v>292</v>
      </c>
      <c r="B73" s="16" t="s">
        <v>270</v>
      </c>
      <c r="C73" s="16" t="s">
        <v>289</v>
      </c>
    </row>
    <row r="74" spans="1:5" x14ac:dyDescent="0.2">
      <c r="A74" s="16" t="s">
        <v>298</v>
      </c>
      <c r="B74" s="16" t="s">
        <v>294</v>
      </c>
      <c r="C74" s="16" t="s">
        <v>192</v>
      </c>
      <c r="D74" s="16" t="str">
        <f>B74</f>
        <v>car sharing</v>
      </c>
      <c r="E74" s="16" t="str">
        <f>C74</f>
        <v>Germany</v>
      </c>
    </row>
    <row r="75" spans="1:5" x14ac:dyDescent="0.2">
      <c r="A75" s="16" t="s">
        <v>185</v>
      </c>
      <c r="B75" s="16" t="s">
        <v>167</v>
      </c>
      <c r="C75" s="16" t="s">
        <v>168</v>
      </c>
      <c r="D75" s="16" t="str">
        <f>B75</f>
        <v>climate protest</v>
      </c>
      <c r="E75" s="16" t="str">
        <f>C75&amp;","&amp;C76&amp;","&amp;C77&amp;","&amp;C78&amp;","&amp;C79&amp;","&amp;C80&amp;","&amp;C81</f>
        <v>Bangladesh,Germany,Global,India,Sweden,UK,US</v>
      </c>
    </row>
    <row r="76" spans="1:5" x14ac:dyDescent="0.2">
      <c r="A76" s="16" t="s">
        <v>196</v>
      </c>
      <c r="B76" s="16" t="s">
        <v>167</v>
      </c>
      <c r="C76" s="16" t="s">
        <v>192</v>
      </c>
    </row>
    <row r="77" spans="1:5" x14ac:dyDescent="0.2">
      <c r="A77" s="16" t="s">
        <v>203</v>
      </c>
      <c r="B77" s="16" t="s">
        <v>167</v>
      </c>
      <c r="C77" s="16" t="s">
        <v>147</v>
      </c>
    </row>
    <row r="78" spans="1:5" x14ac:dyDescent="0.2">
      <c r="A78" s="16" t="s">
        <v>212</v>
      </c>
      <c r="B78" s="16" t="s">
        <v>167</v>
      </c>
      <c r="C78" s="16" t="s">
        <v>208</v>
      </c>
    </row>
    <row r="79" spans="1:5" x14ac:dyDescent="0.2">
      <c r="A79" s="16" t="s">
        <v>220</v>
      </c>
      <c r="B79" s="16" t="s">
        <v>167</v>
      </c>
      <c r="C79" s="16" t="s">
        <v>216</v>
      </c>
    </row>
    <row r="80" spans="1:5" x14ac:dyDescent="0.2">
      <c r="A80" s="16" t="s">
        <v>226</v>
      </c>
      <c r="B80" s="16" t="s">
        <v>167</v>
      </c>
      <c r="C80" s="16" t="s">
        <v>222</v>
      </c>
    </row>
    <row r="81" spans="1:5" x14ac:dyDescent="0.2">
      <c r="A81" s="16" t="s">
        <v>234</v>
      </c>
      <c r="B81" s="16" t="s">
        <v>167</v>
      </c>
      <c r="C81" s="16" t="s">
        <v>230</v>
      </c>
    </row>
    <row r="82" spans="1:5" x14ac:dyDescent="0.2">
      <c r="A82" s="16" t="s">
        <v>245</v>
      </c>
      <c r="B82" s="16" t="s">
        <v>238</v>
      </c>
      <c r="C82" s="16" t="s">
        <v>144</v>
      </c>
      <c r="D82" s="16" t="str">
        <f>B82</f>
        <v>co-housing</v>
      </c>
      <c r="E82" s="16" t="str">
        <f>C82&amp;","&amp;C83&amp;","&amp;C84</f>
        <v>Denmark,Germany,US</v>
      </c>
    </row>
    <row r="83" spans="1:5" x14ac:dyDescent="0.2">
      <c r="A83" s="16" t="s">
        <v>252</v>
      </c>
      <c r="B83" s="16" t="s">
        <v>238</v>
      </c>
      <c r="C83" s="16" t="s">
        <v>192</v>
      </c>
    </row>
    <row r="84" spans="1:5" x14ac:dyDescent="0.2">
      <c r="A84" s="16" t="s">
        <v>261</v>
      </c>
      <c r="B84" s="16" t="s">
        <v>238</v>
      </c>
      <c r="C84" s="16" t="s">
        <v>230</v>
      </c>
    </row>
    <row r="85" spans="1:5" x14ac:dyDescent="0.2">
      <c r="A85" s="16" t="s">
        <v>418</v>
      </c>
      <c r="B85" s="16" t="s">
        <v>419</v>
      </c>
      <c r="C85" s="16" t="s">
        <v>144</v>
      </c>
      <c r="D85" s="16" t="str">
        <f>B85</f>
        <v>digital skills</v>
      </c>
      <c r="E85" s="16" t="str">
        <f>C85&amp;","&amp;C86&amp;","&amp;C87&amp;","&amp;C88&amp;","&amp;C89&amp;","&amp;C90</f>
        <v>Denmark,Italy,Norway,Poland,Portugal,Sweden</v>
      </c>
    </row>
    <row r="86" spans="1:5" x14ac:dyDescent="0.2">
      <c r="A86" s="16" t="s">
        <v>440</v>
      </c>
      <c r="B86" s="16" t="s">
        <v>419</v>
      </c>
      <c r="C86" s="16" t="s">
        <v>441</v>
      </c>
    </row>
    <row r="87" spans="1:5" x14ac:dyDescent="0.2">
      <c r="A87" s="16" t="s">
        <v>449</v>
      </c>
      <c r="B87" s="16" t="s">
        <v>419</v>
      </c>
      <c r="C87" s="16" t="s">
        <v>450</v>
      </c>
    </row>
    <row r="88" spans="1:5" x14ac:dyDescent="0.2">
      <c r="A88" s="16" t="s">
        <v>458</v>
      </c>
      <c r="B88" s="16" t="s">
        <v>419</v>
      </c>
      <c r="C88" s="16" t="s">
        <v>459</v>
      </c>
    </row>
    <row r="89" spans="1:5" x14ac:dyDescent="0.2">
      <c r="A89" s="16" t="s">
        <v>467</v>
      </c>
      <c r="B89" s="16" t="s">
        <v>419</v>
      </c>
      <c r="C89" s="16" t="s">
        <v>468</v>
      </c>
    </row>
    <row r="90" spans="1:5" x14ac:dyDescent="0.2">
      <c r="A90" s="16" t="s">
        <v>476</v>
      </c>
      <c r="B90" s="16" t="s">
        <v>419</v>
      </c>
      <c r="C90" s="16" t="s">
        <v>216</v>
      </c>
    </row>
    <row r="91" spans="1:5" x14ac:dyDescent="0.2">
      <c r="A91" s="16" t="s">
        <v>490</v>
      </c>
      <c r="B91" s="16" t="s">
        <v>485</v>
      </c>
      <c r="C91" s="16" t="s">
        <v>257</v>
      </c>
      <c r="D91" s="16" t="str">
        <f>B91</f>
        <v>downsizing</v>
      </c>
      <c r="E91" s="16" t="str">
        <f>C91</f>
        <v>Switzerland</v>
      </c>
    </row>
    <row r="92" spans="1:5" x14ac:dyDescent="0.2">
      <c r="A92" s="16" t="s">
        <v>502</v>
      </c>
      <c r="B92" s="16" t="s">
        <v>495</v>
      </c>
      <c r="C92" s="16" t="s">
        <v>498</v>
      </c>
      <c r="D92" s="16" t="str">
        <f>B92</f>
        <v>drivers licence</v>
      </c>
      <c r="E92" s="16" t="str">
        <f>C92&amp;","&amp;C93&amp;","&amp;C94&amp;","&amp;C95</f>
        <v>Stockholm,Sweden,US,Washington DC</v>
      </c>
    </row>
    <row r="93" spans="1:5" x14ac:dyDescent="0.2">
      <c r="A93" s="16" t="s">
        <v>520</v>
      </c>
      <c r="B93" s="16" t="s">
        <v>495</v>
      </c>
      <c r="C93" s="16" t="s">
        <v>216</v>
      </c>
    </row>
    <row r="94" spans="1:5" x14ac:dyDescent="0.2">
      <c r="A94" s="16" t="s">
        <v>522</v>
      </c>
      <c r="B94" s="16" t="s">
        <v>495</v>
      </c>
      <c r="C94" s="16" t="s">
        <v>230</v>
      </c>
    </row>
    <row r="95" spans="1:5" x14ac:dyDescent="0.2">
      <c r="A95" s="16" t="s">
        <v>596</v>
      </c>
      <c r="B95" s="16" t="s">
        <v>495</v>
      </c>
      <c r="C95" s="16" t="s">
        <v>597</v>
      </c>
    </row>
    <row r="96" spans="1:5" x14ac:dyDescent="0.2">
      <c r="A96" s="16" t="s">
        <v>858</v>
      </c>
      <c r="B96" s="16" t="s">
        <v>852</v>
      </c>
      <c r="C96" s="16" t="s">
        <v>115</v>
      </c>
      <c r="D96" s="16" t="str">
        <f>B96</f>
        <v>e-bikes</v>
      </c>
      <c r="E96" s="16" t="str">
        <f>C96&amp;","&amp;C97&amp;","&amp;C98</f>
        <v>China,EU,The Netherlands</v>
      </c>
    </row>
    <row r="97" spans="1:5" x14ac:dyDescent="0.2">
      <c r="A97" s="16" t="s">
        <v>883</v>
      </c>
      <c r="B97" s="16" t="s">
        <v>852</v>
      </c>
      <c r="C97" s="16" t="s">
        <v>881</v>
      </c>
    </row>
    <row r="98" spans="1:5" x14ac:dyDescent="0.2">
      <c r="A98" s="16" t="s">
        <v>912</v>
      </c>
      <c r="B98" s="16" t="s">
        <v>852</v>
      </c>
      <c r="C98" s="16" t="s">
        <v>153</v>
      </c>
    </row>
    <row r="99" spans="1:5" x14ac:dyDescent="0.2">
      <c r="A99" s="16" t="s">
        <v>955</v>
      </c>
      <c r="B99" s="16" t="s">
        <v>951</v>
      </c>
      <c r="C99" s="16" t="s">
        <v>115</v>
      </c>
      <c r="D99" s="16" t="str">
        <f>B99</f>
        <v>e-commerce</v>
      </c>
      <c r="E99" s="16" t="str">
        <f>C99&amp;","&amp;C100&amp;","&amp;C101&amp;","&amp;C102&amp;","&amp;C103</f>
        <v>China,Germany,South Korea,UK,US</v>
      </c>
    </row>
    <row r="100" spans="1:5" x14ac:dyDescent="0.2">
      <c r="A100" s="16" t="s">
        <v>1003</v>
      </c>
      <c r="B100" s="16" t="s">
        <v>951</v>
      </c>
      <c r="C100" s="16" t="s">
        <v>192</v>
      </c>
    </row>
    <row r="101" spans="1:5" x14ac:dyDescent="0.2">
      <c r="A101" s="16" t="s">
        <v>1099</v>
      </c>
      <c r="B101" s="16" t="s">
        <v>951</v>
      </c>
      <c r="C101" s="16" t="s">
        <v>1095</v>
      </c>
    </row>
    <row r="102" spans="1:5" x14ac:dyDescent="0.2">
      <c r="A102" s="16" t="s">
        <v>1132</v>
      </c>
      <c r="B102" s="16" t="s">
        <v>951</v>
      </c>
      <c r="C102" s="16" t="s">
        <v>222</v>
      </c>
    </row>
    <row r="103" spans="1:5" x14ac:dyDescent="0.2">
      <c r="A103" s="16" t="s">
        <v>1181</v>
      </c>
      <c r="B103" s="16" t="s">
        <v>951</v>
      </c>
      <c r="C103" s="16" t="s">
        <v>230</v>
      </c>
    </row>
    <row r="104" spans="1:5" x14ac:dyDescent="0.2">
      <c r="A104" s="16" t="s">
        <v>1218</v>
      </c>
      <c r="B104" s="16" t="s">
        <v>1209</v>
      </c>
      <c r="C104" s="16" t="s">
        <v>1210</v>
      </c>
      <c r="D104" s="16" t="str">
        <f>B104</f>
        <v>e-government</v>
      </c>
      <c r="E104" s="16" t="str">
        <f>C104&amp;","&amp;C105&amp;","&amp;C106&amp;","&amp;C107&amp;","&amp;C108&amp;","&amp;C109</f>
        <v>Estonia,Hungary,Latvia,Portugal,Sweden,UK</v>
      </c>
    </row>
    <row r="105" spans="1:5" x14ac:dyDescent="0.2">
      <c r="A105" s="16" t="s">
        <v>1242</v>
      </c>
      <c r="B105" s="16" t="s">
        <v>1209</v>
      </c>
      <c r="C105" s="16" t="s">
        <v>1240</v>
      </c>
    </row>
    <row r="106" spans="1:5" x14ac:dyDescent="0.2">
      <c r="A106" s="16" t="s">
        <v>1256</v>
      </c>
      <c r="B106" s="16" t="s">
        <v>1209</v>
      </c>
      <c r="C106" s="16" t="s">
        <v>1253</v>
      </c>
    </row>
    <row r="107" spans="1:5" x14ac:dyDescent="0.2">
      <c r="A107" s="16" t="s">
        <v>1268</v>
      </c>
      <c r="B107" s="16" t="s">
        <v>1209</v>
      </c>
      <c r="C107" s="16" t="s">
        <v>468</v>
      </c>
    </row>
    <row r="108" spans="1:5" x14ac:dyDescent="0.2">
      <c r="A108" s="16" t="s">
        <v>1281</v>
      </c>
      <c r="B108" s="16" t="s">
        <v>1209</v>
      </c>
      <c r="C108" s="16" t="s">
        <v>216</v>
      </c>
    </row>
    <row r="109" spans="1:5" x14ac:dyDescent="0.2">
      <c r="A109" s="16" t="s">
        <v>1295</v>
      </c>
      <c r="B109" s="16" t="s">
        <v>1209</v>
      </c>
      <c r="C109" s="16" t="s">
        <v>222</v>
      </c>
    </row>
    <row r="110" spans="1:5" x14ac:dyDescent="0.2">
      <c r="A110" s="16" t="s">
        <v>625</v>
      </c>
      <c r="B110" s="16" t="s">
        <v>604</v>
      </c>
      <c r="C110" s="16" t="s">
        <v>192</v>
      </c>
      <c r="D110" s="16" t="str">
        <f>B110</f>
        <v>eating less meat</v>
      </c>
      <c r="E110" s="16" t="str">
        <f>C110&amp;","&amp;C111&amp;","&amp;C113&amp;","&amp;C114&amp;","&amp;C115</f>
        <v>Germany,India,Japan,UK,US</v>
      </c>
    </row>
    <row r="111" spans="1:5" x14ac:dyDescent="0.2">
      <c r="A111" s="16" t="s">
        <v>708</v>
      </c>
      <c r="B111" s="16" t="s">
        <v>604</v>
      </c>
      <c r="C111" s="16" t="s">
        <v>208</v>
      </c>
    </row>
    <row r="112" spans="1:5" x14ac:dyDescent="0.2">
      <c r="A112" s="16" t="s">
        <v>714</v>
      </c>
      <c r="B112" s="16" t="s">
        <v>604</v>
      </c>
      <c r="C112" s="16" t="s">
        <v>208</v>
      </c>
    </row>
    <row r="113" spans="1:5" x14ac:dyDescent="0.2">
      <c r="A113" s="16" t="s">
        <v>751</v>
      </c>
      <c r="B113" s="16" t="s">
        <v>604</v>
      </c>
      <c r="C113" s="16" t="s">
        <v>745</v>
      </c>
    </row>
    <row r="114" spans="1:5" x14ac:dyDescent="0.2">
      <c r="A114" s="16" t="s">
        <v>786</v>
      </c>
      <c r="B114" s="16" t="s">
        <v>604</v>
      </c>
      <c r="C114" s="16" t="s">
        <v>222</v>
      </c>
    </row>
    <row r="115" spans="1:5" x14ac:dyDescent="0.2">
      <c r="A115" s="16" t="s">
        <v>821</v>
      </c>
      <c r="B115" s="16" t="s">
        <v>604</v>
      </c>
      <c r="C115" s="16" t="s">
        <v>230</v>
      </c>
    </row>
    <row r="116" spans="1:5" x14ac:dyDescent="0.2">
      <c r="A116" s="16" t="s">
        <v>1315</v>
      </c>
      <c r="B116" s="16" t="s">
        <v>1305</v>
      </c>
      <c r="C116" s="16" t="s">
        <v>153</v>
      </c>
      <c r="D116" s="16" t="str">
        <f>B116</f>
        <v>energy community</v>
      </c>
      <c r="E116" s="16" t="str">
        <f>C116</f>
        <v>The Netherlands</v>
      </c>
    </row>
    <row r="117" spans="1:5" x14ac:dyDescent="0.2">
      <c r="A117" s="16" t="s">
        <v>1347</v>
      </c>
      <c r="B117" s="16" t="s">
        <v>1338</v>
      </c>
      <c r="C117" s="16" t="s">
        <v>1346</v>
      </c>
      <c r="D117" s="16" t="str">
        <f>B117</f>
        <v>firm ESG reporting</v>
      </c>
      <c r="E117" s="16" t="str">
        <f>C117&amp;","&amp;C118</f>
        <v>Europe,global</v>
      </c>
    </row>
    <row r="118" spans="1:5" x14ac:dyDescent="0.2">
      <c r="A118" s="16" t="s">
        <v>1350</v>
      </c>
      <c r="B118" s="16" t="s">
        <v>1338</v>
      </c>
      <c r="C118" s="16" t="s">
        <v>1351</v>
      </c>
    </row>
    <row r="119" spans="1:5" x14ac:dyDescent="0.2">
      <c r="A119" s="16" t="s">
        <v>1388</v>
      </c>
      <c r="B119" s="16" t="s">
        <v>1378</v>
      </c>
      <c r="C119" s="16" t="s">
        <v>230</v>
      </c>
      <c r="D119" s="16" t="str">
        <f>B119</f>
        <v>food waste reduction</v>
      </c>
      <c r="E119" s="16" t="str">
        <f>C119</f>
        <v>US</v>
      </c>
    </row>
    <row r="120" spans="1:5" x14ac:dyDescent="0.2">
      <c r="A120" s="16" t="s">
        <v>1399</v>
      </c>
      <c r="B120" s="16" t="s">
        <v>1394</v>
      </c>
      <c r="C120" s="16" t="s">
        <v>192</v>
      </c>
      <c r="D120" s="16" t="str">
        <f>B120</f>
        <v>low-carbon long distance travel</v>
      </c>
      <c r="E120" s="16" t="str">
        <f>C120</f>
        <v>Germany</v>
      </c>
    </row>
    <row r="121" spans="1:5" x14ac:dyDescent="0.2">
      <c r="A121" s="16" t="s">
        <v>1421</v>
      </c>
      <c r="B121" s="16" t="s">
        <v>1408</v>
      </c>
      <c r="C121" s="16" t="s">
        <v>168</v>
      </c>
      <c r="D121" s="16" t="str">
        <f>B121</f>
        <v>microfinance</v>
      </c>
      <c r="E121" s="16" t="str">
        <f>C121&amp;","&amp;C122&amp;","&amp;C123</f>
        <v>Bangladesh,India,Nigeria</v>
      </c>
    </row>
    <row r="122" spans="1:5" x14ac:dyDescent="0.2">
      <c r="A122" s="16" t="s">
        <v>1462</v>
      </c>
      <c r="B122" s="16" t="s">
        <v>1408</v>
      </c>
      <c r="C122" s="16" t="s">
        <v>208</v>
      </c>
    </row>
    <row r="123" spans="1:5" x14ac:dyDescent="0.2">
      <c r="A123" s="16" t="s">
        <v>1492</v>
      </c>
      <c r="B123" s="16" t="s">
        <v>1408</v>
      </c>
      <c r="C123" s="16" t="s">
        <v>1488</v>
      </c>
    </row>
    <row r="124" spans="1:5" x14ac:dyDescent="0.2">
      <c r="A124" s="16" t="s">
        <v>407</v>
      </c>
      <c r="B124" s="16" t="s">
        <v>402</v>
      </c>
      <c r="C124" s="16" t="s">
        <v>403</v>
      </c>
      <c r="D124" s="16" t="str">
        <f>B124</f>
        <v>mobesity</v>
      </c>
      <c r="E124" s="16" t="str">
        <f>C124&amp;","&amp;C125</f>
        <v>France,Germany</v>
      </c>
    </row>
    <row r="125" spans="1:5" x14ac:dyDescent="0.2">
      <c r="A125" s="16" t="s">
        <v>414</v>
      </c>
      <c r="B125" s="16" t="s">
        <v>402</v>
      </c>
      <c r="C125" s="16" t="s">
        <v>192</v>
      </c>
    </row>
    <row r="126" spans="1:5" x14ac:dyDescent="0.2">
      <c r="A126" s="16" t="s">
        <v>1546</v>
      </c>
      <c r="B126" s="16" t="s">
        <v>1518</v>
      </c>
      <c r="C126" s="16" t="s">
        <v>216</v>
      </c>
      <c r="D126" s="16" t="str">
        <f>B126</f>
        <v>non-cash transactions</v>
      </c>
      <c r="E126" s="16" t="str">
        <f>C126&amp;","&amp;C127&amp;","&amp;C128</f>
        <v>Sweden,UK,US</v>
      </c>
    </row>
    <row r="127" spans="1:5" x14ac:dyDescent="0.2">
      <c r="A127" s="16" t="s">
        <v>1563</v>
      </c>
      <c r="B127" s="16" t="s">
        <v>1518</v>
      </c>
      <c r="C127" s="16" t="s">
        <v>222</v>
      </c>
    </row>
    <row r="128" spans="1:5" x14ac:dyDescent="0.2">
      <c r="A128" s="16" t="s">
        <v>1582</v>
      </c>
      <c r="B128" s="16" t="s">
        <v>1518</v>
      </c>
      <c r="C128" s="16" t="s">
        <v>230</v>
      </c>
    </row>
    <row r="129" spans="1:5" x14ac:dyDescent="0.2">
      <c r="A129" s="16" t="s">
        <v>1614</v>
      </c>
      <c r="B129" s="16" t="s">
        <v>1607</v>
      </c>
      <c r="C129" s="16" t="s">
        <v>1608</v>
      </c>
      <c r="D129" s="16" t="str">
        <f>B129</f>
        <v>organic food consumption</v>
      </c>
      <c r="E129" s="16" t="str">
        <f>C129&amp;","&amp;C130&amp;","&amp;C131&amp;","&amp;C132&amp;","&amp;C133&amp;","&amp;C134</f>
        <v>Austria,Canada,Denmark,Japan,Switzerland,UK</v>
      </c>
    </row>
    <row r="130" spans="1:5" x14ac:dyDescent="0.2">
      <c r="A130" s="16" t="s">
        <v>1669</v>
      </c>
      <c r="B130" s="16" t="s">
        <v>1607</v>
      </c>
      <c r="C130" s="16" t="s">
        <v>1667</v>
      </c>
    </row>
    <row r="131" spans="1:5" x14ac:dyDescent="0.2">
      <c r="A131" s="16" t="s">
        <v>1697</v>
      </c>
      <c r="B131" s="16" t="s">
        <v>1607</v>
      </c>
      <c r="C131" s="16" t="s">
        <v>144</v>
      </c>
    </row>
    <row r="132" spans="1:5" x14ac:dyDescent="0.2">
      <c r="A132" s="16" t="s">
        <v>1751</v>
      </c>
      <c r="B132" s="16" t="s">
        <v>1607</v>
      </c>
      <c r="C132" s="16" t="s">
        <v>745</v>
      </c>
    </row>
    <row r="133" spans="1:5" x14ac:dyDescent="0.2">
      <c r="A133" s="16" t="s">
        <v>1781</v>
      </c>
      <c r="B133" s="16" t="s">
        <v>1607</v>
      </c>
      <c r="C133" s="16" t="s">
        <v>257</v>
      </c>
    </row>
    <row r="134" spans="1:5" x14ac:dyDescent="0.2">
      <c r="A134" s="16" t="s">
        <v>1810</v>
      </c>
      <c r="B134" s="16" t="s">
        <v>1607</v>
      </c>
      <c r="C134" s="16" t="s">
        <v>222</v>
      </c>
    </row>
    <row r="135" spans="1:5" x14ac:dyDescent="0.2">
      <c r="A135" s="16" t="s">
        <v>1845</v>
      </c>
      <c r="B135" s="16" t="s">
        <v>1838</v>
      </c>
      <c r="C135" s="16" t="s">
        <v>1608</v>
      </c>
      <c r="D135" s="16" t="str">
        <f>B135</f>
        <v>passive buildings</v>
      </c>
      <c r="E135" s="16" t="str">
        <f>C135&amp;","&amp;C136&amp;","&amp;C137&amp;","&amp;C138</f>
        <v>Austria,Belgium,Germany,Global</v>
      </c>
    </row>
    <row r="136" spans="1:5" x14ac:dyDescent="0.2">
      <c r="A136" s="16" t="s">
        <v>1865</v>
      </c>
      <c r="B136" s="16" t="s">
        <v>1838</v>
      </c>
      <c r="C136" s="16" t="s">
        <v>1863</v>
      </c>
    </row>
    <row r="137" spans="1:5" x14ac:dyDescent="0.2">
      <c r="A137" s="16" t="s">
        <v>1875</v>
      </c>
      <c r="B137" s="16" t="s">
        <v>1838</v>
      </c>
      <c r="C137" s="16" t="s">
        <v>192</v>
      </c>
    </row>
    <row r="138" spans="1:5" x14ac:dyDescent="0.2">
      <c r="A138" s="16" t="s">
        <v>1885</v>
      </c>
      <c r="B138" s="16" t="s">
        <v>1838</v>
      </c>
      <c r="C138" s="16" t="s">
        <v>147</v>
      </c>
    </row>
    <row r="139" spans="1:5" x14ac:dyDescent="0.2">
      <c r="A139" s="16" t="s">
        <v>1910</v>
      </c>
      <c r="B139" s="16" t="s">
        <v>1905</v>
      </c>
      <c r="C139" s="16" t="s">
        <v>222</v>
      </c>
      <c r="D139" s="16" t="str">
        <f>B139</f>
        <v>postage stamps</v>
      </c>
      <c r="E139" s="16" t="str">
        <f>C139</f>
        <v>UK</v>
      </c>
    </row>
    <row r="140" spans="1:5" x14ac:dyDescent="0.2">
      <c r="A140" s="16" t="s">
        <v>1949</v>
      </c>
      <c r="B140" s="16" t="s">
        <v>1944</v>
      </c>
      <c r="C140" s="16" t="s">
        <v>1945</v>
      </c>
      <c r="D140" s="16" t="str">
        <f>B140</f>
        <v>quitting smoking</v>
      </c>
      <c r="E140" s="16" t="str">
        <f>C140&amp;","&amp;C141&amp;","&amp;C142&amp;","&amp;C143&amp;","&amp;C144</f>
        <v>Brazil,China,India,UK,US</v>
      </c>
    </row>
    <row r="141" spans="1:5" x14ac:dyDescent="0.2">
      <c r="A141" s="16" t="s">
        <v>1960</v>
      </c>
      <c r="B141" s="16" t="s">
        <v>1944</v>
      </c>
      <c r="C141" s="16" t="s">
        <v>115</v>
      </c>
    </row>
    <row r="142" spans="1:5" x14ac:dyDescent="0.2">
      <c r="A142" s="16" t="s">
        <v>1985</v>
      </c>
      <c r="B142" s="16" t="s">
        <v>1944</v>
      </c>
      <c r="C142" s="16" t="s">
        <v>208</v>
      </c>
    </row>
    <row r="143" spans="1:5" x14ac:dyDescent="0.2">
      <c r="A143" s="16" t="s">
        <v>1993</v>
      </c>
      <c r="B143" s="16" t="s">
        <v>1944</v>
      </c>
      <c r="C143" s="16" t="s">
        <v>222</v>
      </c>
    </row>
    <row r="144" spans="1:5" x14ac:dyDescent="0.2">
      <c r="A144" s="16" t="s">
        <v>2015</v>
      </c>
      <c r="B144" s="16" t="s">
        <v>1944</v>
      </c>
      <c r="C144" s="16" t="s">
        <v>230</v>
      </c>
    </row>
    <row r="145" spans="1:5" x14ac:dyDescent="0.2">
      <c r="A145" s="16" t="s">
        <v>2051</v>
      </c>
      <c r="B145" s="16" t="s">
        <v>2039</v>
      </c>
      <c r="C145" s="16" t="s">
        <v>2040</v>
      </c>
      <c r="D145" s="16" t="str">
        <f>B145</f>
        <v>solar leasing</v>
      </c>
      <c r="E145" s="16" t="str">
        <f>C145&amp;","&amp;C146&amp;","&amp;C147&amp;","&amp;C148&amp;","&amp;C149</f>
        <v>California,Connecticut,Massachusetts,New Jersey,US</v>
      </c>
    </row>
    <row r="146" spans="1:5" x14ac:dyDescent="0.2">
      <c r="A146" s="16" t="s">
        <v>2070</v>
      </c>
      <c r="B146" s="16" t="s">
        <v>2039</v>
      </c>
      <c r="C146" s="16" t="s">
        <v>2066</v>
      </c>
    </row>
    <row r="147" spans="1:5" x14ac:dyDescent="0.2">
      <c r="A147" s="16" t="s">
        <v>2083</v>
      </c>
      <c r="B147" s="16" t="s">
        <v>2039</v>
      </c>
      <c r="C147" s="16" t="s">
        <v>2079</v>
      </c>
    </row>
    <row r="148" spans="1:5" x14ac:dyDescent="0.2">
      <c r="A148" s="16" t="s">
        <v>2097</v>
      </c>
      <c r="B148" s="16" t="s">
        <v>2039</v>
      </c>
      <c r="C148" s="16" t="s">
        <v>2092</v>
      </c>
    </row>
    <row r="149" spans="1:5" x14ac:dyDescent="0.2">
      <c r="A149" s="16" t="s">
        <v>2108</v>
      </c>
      <c r="B149" s="16" t="s">
        <v>2039</v>
      </c>
      <c r="C149" s="16" t="s">
        <v>230</v>
      </c>
    </row>
    <row r="150" spans="1:5" x14ac:dyDescent="0.2">
      <c r="A150" s="16" t="s">
        <v>2123</v>
      </c>
      <c r="B150" s="16" t="s">
        <v>2116</v>
      </c>
      <c r="C150" s="16" t="s">
        <v>147</v>
      </c>
      <c r="D150" s="16" t="str">
        <f>B150</f>
        <v>sustainable fashion</v>
      </c>
      <c r="E150" s="16" t="str">
        <f>C150</f>
        <v>Global</v>
      </c>
    </row>
    <row r="151" spans="1:5" x14ac:dyDescent="0.2">
      <c r="A151" s="16" t="s">
        <v>2279</v>
      </c>
      <c r="B151" s="16" t="s">
        <v>2275</v>
      </c>
      <c r="C151" s="16" t="s">
        <v>1608</v>
      </c>
      <c r="D151" s="16" t="str">
        <f>B151</f>
        <v>teleworking</v>
      </c>
      <c r="E151" s="16" t="str">
        <f>C151&amp;","&amp;C152&amp;","&amp;C153&amp;","&amp;C154&amp;","&amp;C155&amp;","&amp;C156&amp;","&amp;C157&amp;","&amp;C158</f>
        <v>Austria,EU,France,Germany,Ireland,Italy,The Netherlands,US</v>
      </c>
    </row>
    <row r="152" spans="1:5" x14ac:dyDescent="0.2">
      <c r="A152" s="16" t="s">
        <v>2313</v>
      </c>
      <c r="B152" s="16" t="s">
        <v>2275</v>
      </c>
      <c r="C152" s="16" t="s">
        <v>881</v>
      </c>
    </row>
    <row r="153" spans="1:5" x14ac:dyDescent="0.2">
      <c r="A153" s="16" t="s">
        <v>2345</v>
      </c>
      <c r="B153" s="16" t="s">
        <v>2275</v>
      </c>
      <c r="C153" s="16" t="s">
        <v>403</v>
      </c>
    </row>
    <row r="154" spans="1:5" x14ac:dyDescent="0.2">
      <c r="A154" s="16" t="s">
        <v>2368</v>
      </c>
      <c r="B154" s="16" t="s">
        <v>2275</v>
      </c>
      <c r="C154" s="16" t="s">
        <v>192</v>
      </c>
    </row>
    <row r="155" spans="1:5" x14ac:dyDescent="0.2">
      <c r="A155" s="16" t="s">
        <v>2410</v>
      </c>
      <c r="B155" s="16" t="s">
        <v>2275</v>
      </c>
      <c r="C155" s="16" t="s">
        <v>1896</v>
      </c>
    </row>
    <row r="156" spans="1:5" x14ac:dyDescent="0.2">
      <c r="A156" s="16" t="s">
        <v>2433</v>
      </c>
      <c r="B156" s="16" t="s">
        <v>2275</v>
      </c>
      <c r="C156" s="16" t="s">
        <v>441</v>
      </c>
    </row>
    <row r="157" spans="1:5" x14ac:dyDescent="0.2">
      <c r="A157" s="16" t="s">
        <v>2456</v>
      </c>
      <c r="B157" s="16" t="s">
        <v>2275</v>
      </c>
      <c r="C157" s="16" t="s">
        <v>153</v>
      </c>
    </row>
    <row r="158" spans="1:5" x14ac:dyDescent="0.2">
      <c r="A158" s="16" t="s">
        <v>2480</v>
      </c>
      <c r="B158" s="16" t="s">
        <v>2275</v>
      </c>
      <c r="C158" s="16" t="s">
        <v>230</v>
      </c>
    </row>
    <row r="159" spans="1:5" x14ac:dyDescent="0.2">
      <c r="A159" s="16" t="s">
        <v>2529</v>
      </c>
      <c r="B159" s="16" t="s">
        <v>2503</v>
      </c>
      <c r="C159" s="16" t="s">
        <v>230</v>
      </c>
      <c r="D159" s="16" t="str">
        <f>B159</f>
        <v>textile recycling</v>
      </c>
      <c r="E159" s="16" t="str">
        <f>C159</f>
        <v>US</v>
      </c>
    </row>
  </sheetData>
  <sortState xmlns:xlrd2="http://schemas.microsoft.com/office/spreadsheetml/2017/richdata2" ref="A3:I29">
    <sortCondition ref="C3:C29"/>
    <sortCondition ref="A3:A29"/>
  </sortState>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3EFE7-E8DA-2E48-BF8B-5428EF4DC208}">
  <dimension ref="A1:E42"/>
  <sheetViews>
    <sheetView tabSelected="1" zoomScaleNormal="100" workbookViewId="0">
      <pane xSplit="3" ySplit="2" topLeftCell="D3" activePane="bottomRight" state="frozen"/>
      <selection activeCell="C49" sqref="C49"/>
      <selection pane="topRight" activeCell="C49" sqref="C49"/>
      <selection pane="bottomLeft" activeCell="C49" sqref="C49"/>
      <selection pane="bottomRight" activeCell="D7" sqref="D7"/>
    </sheetView>
  </sheetViews>
  <sheetFormatPr baseColWidth="10" defaultColWidth="9" defaultRowHeight="15" customHeight="1" x14ac:dyDescent="0.2"/>
  <cols>
    <col min="1" max="1" width="7.5" style="118" customWidth="1"/>
    <col min="2" max="2" width="41.5" style="118" customWidth="1"/>
    <col min="3" max="3" width="38.5" style="118" customWidth="1"/>
    <col min="4" max="4" width="18" style="118" customWidth="1"/>
    <col min="5" max="5" width="15.33203125" style="118" customWidth="1"/>
    <col min="6" max="16384" width="9" style="118"/>
  </cols>
  <sheetData>
    <row r="1" spans="1:5" ht="15" customHeight="1" x14ac:dyDescent="0.2">
      <c r="A1" s="156" t="s">
        <v>3910</v>
      </c>
      <c r="B1" s="99"/>
      <c r="C1" s="99"/>
      <c r="D1" s="99"/>
      <c r="E1" s="99"/>
    </row>
    <row r="2" spans="1:5" s="113" customFormat="1" ht="68" x14ac:dyDescent="0.2">
      <c r="A2" s="113" t="s">
        <v>905</v>
      </c>
      <c r="B2" s="113" t="s">
        <v>3628</v>
      </c>
      <c r="C2" s="113" t="s">
        <v>3629</v>
      </c>
      <c r="D2" s="113" t="s">
        <v>3630</v>
      </c>
      <c r="E2" s="113" t="s">
        <v>3631</v>
      </c>
    </row>
    <row r="3" spans="1:5" s="114" customFormat="1" ht="17" x14ac:dyDescent="0.2">
      <c r="A3" s="114">
        <v>1.1000000000000001</v>
      </c>
      <c r="B3" s="114" t="s">
        <v>90</v>
      </c>
      <c r="C3" s="115" t="s">
        <v>3632</v>
      </c>
      <c r="D3" s="114">
        <f>'CW analysis0_23SIs'!D17</f>
        <v>23</v>
      </c>
      <c r="E3" s="114">
        <f>'CW analysis0_23SIs'!C17</f>
        <v>315</v>
      </c>
    </row>
    <row r="4" spans="1:5" s="114" customFormat="1" ht="17" x14ac:dyDescent="0.2">
      <c r="A4" s="114">
        <v>1.2</v>
      </c>
      <c r="B4" s="114" t="s">
        <v>2604</v>
      </c>
      <c r="C4" s="114" t="s">
        <v>3633</v>
      </c>
      <c r="D4" s="114">
        <f>'CW analysis0_23SIs'!D18</f>
        <v>0</v>
      </c>
      <c r="E4" s="114">
        <f>'CW analysis0_23SIs'!C18</f>
        <v>0</v>
      </c>
    </row>
    <row r="5" spans="1:5" s="114" customFormat="1" ht="17" x14ac:dyDescent="0.2">
      <c r="A5" s="114">
        <v>2.1</v>
      </c>
      <c r="B5" s="114" t="s">
        <v>1424</v>
      </c>
      <c r="C5" s="114" t="s">
        <v>3634</v>
      </c>
      <c r="D5" s="114">
        <f>'CW analysis0_23SIs'!D19</f>
        <v>1</v>
      </c>
      <c r="E5" s="114">
        <f>'CW analysis0_23SIs'!C19</f>
        <v>3</v>
      </c>
    </row>
    <row r="6" spans="1:5" s="114" customFormat="1" ht="17" x14ac:dyDescent="0.2">
      <c r="A6" s="114">
        <v>2.2000000000000002</v>
      </c>
      <c r="B6" s="114" t="s">
        <v>2610</v>
      </c>
      <c r="C6" s="114" t="s">
        <v>3635</v>
      </c>
      <c r="D6" s="114">
        <f>'CW analysis0_23SIs'!D20</f>
        <v>5</v>
      </c>
      <c r="E6" s="114">
        <f>'CW analysis0_23SIs'!C20</f>
        <v>31</v>
      </c>
    </row>
    <row r="7" spans="1:5" s="114" customFormat="1" ht="17" x14ac:dyDescent="0.2">
      <c r="A7" s="114">
        <v>2.2999999999999998</v>
      </c>
      <c r="B7" s="114" t="s">
        <v>2610</v>
      </c>
      <c r="C7" s="114" t="s">
        <v>3636</v>
      </c>
      <c r="D7" s="114">
        <f>'CW analysis0_23SIs'!D21</f>
        <v>3</v>
      </c>
      <c r="E7" s="114">
        <f>'CW analysis0_23SIs'!C21</f>
        <v>9</v>
      </c>
    </row>
    <row r="8" spans="1:5" s="114" customFormat="1" ht="17" x14ac:dyDescent="0.2">
      <c r="A8" s="114">
        <v>2.4</v>
      </c>
      <c r="B8" s="114" t="s">
        <v>2617</v>
      </c>
      <c r="C8" s="114" t="s">
        <v>3637</v>
      </c>
      <c r="D8" s="114">
        <f>'CW analysis0_23SIs'!D22</f>
        <v>3</v>
      </c>
      <c r="E8" s="114">
        <f>'CW analysis0_23SIs'!C22</f>
        <v>26</v>
      </c>
    </row>
    <row r="9" spans="1:5" s="114" customFormat="1" ht="17" x14ac:dyDescent="0.2">
      <c r="A9" s="114">
        <v>2.5</v>
      </c>
      <c r="B9" s="114" t="s">
        <v>1565</v>
      </c>
      <c r="C9" s="114" t="s">
        <v>3638</v>
      </c>
      <c r="D9" s="114">
        <f>'CW analysis0_23SIs'!D23</f>
        <v>8</v>
      </c>
      <c r="E9" s="114">
        <f>'CW analysis0_23SIs'!C23</f>
        <v>86</v>
      </c>
    </row>
    <row r="10" spans="1:5" s="114" customFormat="1" ht="16" customHeight="1" x14ac:dyDescent="0.2">
      <c r="A10" s="114">
        <v>2.6</v>
      </c>
      <c r="B10" s="114" t="s">
        <v>2622</v>
      </c>
      <c r="C10" s="114" t="s">
        <v>3639</v>
      </c>
      <c r="D10" s="114">
        <f>'CW analysis0_23SIs'!D24</f>
        <v>0</v>
      </c>
      <c r="E10" s="114">
        <f>'CW analysis0_23SIs'!C24</f>
        <v>0</v>
      </c>
    </row>
    <row r="11" spans="1:5" s="114" customFormat="1" ht="17" customHeight="1" x14ac:dyDescent="0.2">
      <c r="A11" s="114">
        <v>2.7</v>
      </c>
      <c r="B11" s="114" t="s">
        <v>2625</v>
      </c>
      <c r="C11" s="114" t="s">
        <v>3640</v>
      </c>
      <c r="D11" s="114">
        <f>'CW analysis0_23SIs'!D25</f>
        <v>1</v>
      </c>
      <c r="E11" s="114">
        <f>'CW analysis0_23SIs'!C25</f>
        <v>3</v>
      </c>
    </row>
    <row r="12" spans="1:5" s="114" customFormat="1" ht="17" customHeight="1" x14ac:dyDescent="0.2">
      <c r="A12" s="114">
        <v>2.8</v>
      </c>
      <c r="B12" s="114" t="s">
        <v>3641</v>
      </c>
      <c r="C12" s="114" t="s">
        <v>3642</v>
      </c>
      <c r="D12" s="114">
        <f>'CW analysis0_23SIs'!D26</f>
        <v>0</v>
      </c>
      <c r="E12" s="114">
        <f>'CW analysis0_23SIs'!C26</f>
        <v>0</v>
      </c>
    </row>
    <row r="13" spans="1:5" s="114" customFormat="1" ht="17" customHeight="1" x14ac:dyDescent="0.2">
      <c r="A13" s="114">
        <v>2.9</v>
      </c>
      <c r="B13" s="114" t="s">
        <v>1856</v>
      </c>
      <c r="C13" s="114" t="s">
        <v>3643</v>
      </c>
      <c r="D13" s="114">
        <f>'CW analysis0_23SIs'!D27</f>
        <v>9</v>
      </c>
      <c r="E13" s="114">
        <f>'CW analysis0_23SIs'!C27</f>
        <v>31</v>
      </c>
    </row>
    <row r="14" spans="1:5" s="114" customFormat="1" ht="17" customHeight="1" x14ac:dyDescent="0.2">
      <c r="A14" s="116">
        <v>2.95</v>
      </c>
      <c r="B14" s="114" t="s">
        <v>2638</v>
      </c>
      <c r="C14" s="114" t="s">
        <v>3644</v>
      </c>
      <c r="D14" s="114">
        <f>'CW analysis0_23SIs'!D28</f>
        <v>1</v>
      </c>
      <c r="E14" s="114">
        <f>'CW analysis0_23SIs'!C28</f>
        <v>3</v>
      </c>
    </row>
    <row r="15" spans="1:5" s="114" customFormat="1" ht="17" customHeight="1" x14ac:dyDescent="0.2">
      <c r="A15" s="114">
        <v>3.1</v>
      </c>
      <c r="B15" s="114" t="s">
        <v>2642</v>
      </c>
      <c r="C15" s="114" t="s">
        <v>3645</v>
      </c>
      <c r="D15" s="114">
        <f>'CW analysis0_23SIs'!D29</f>
        <v>0</v>
      </c>
      <c r="E15" s="114">
        <f>'CW analysis0_23SIs'!C29</f>
        <v>0</v>
      </c>
    </row>
    <row r="16" spans="1:5" s="114" customFormat="1" ht="17" customHeight="1" x14ac:dyDescent="0.2">
      <c r="A16" s="114">
        <v>3.2</v>
      </c>
      <c r="B16" s="114" t="s">
        <v>120</v>
      </c>
      <c r="C16" s="114" t="s">
        <v>3646</v>
      </c>
      <c r="D16" s="114">
        <f>'CW analysis0_23SIs'!D30</f>
        <v>8</v>
      </c>
      <c r="E16" s="114">
        <f>'CW analysis0_23SIs'!C30</f>
        <v>98</v>
      </c>
    </row>
    <row r="17" spans="1:5" s="114" customFormat="1" ht="17" customHeight="1" x14ac:dyDescent="0.2">
      <c r="A17" s="114">
        <v>3.3</v>
      </c>
      <c r="B17" s="114" t="s">
        <v>3641</v>
      </c>
      <c r="C17" s="114" t="s">
        <v>3647</v>
      </c>
      <c r="D17" s="114">
        <f>'CW analysis0_23SIs'!D31</f>
        <v>23</v>
      </c>
      <c r="E17" s="114">
        <f>'CW analysis0_23SIs'!C31</f>
        <v>23</v>
      </c>
    </row>
    <row r="18" spans="1:5" s="114" customFormat="1" ht="17" customHeight="1" x14ac:dyDescent="0.2">
      <c r="A18" s="114">
        <v>3.4</v>
      </c>
      <c r="B18" s="114" t="s">
        <v>3641</v>
      </c>
      <c r="C18" s="114" t="s">
        <v>3648</v>
      </c>
      <c r="D18" s="114">
        <f>'CW analysis0_23SIs'!D32</f>
        <v>0</v>
      </c>
      <c r="E18" s="114">
        <f>'CW analysis0_23SIs'!C32</f>
        <v>0</v>
      </c>
    </row>
    <row r="19" spans="1:5" s="114" customFormat="1" ht="17" customHeight="1" x14ac:dyDescent="0.2">
      <c r="A19" s="114">
        <v>3.5</v>
      </c>
      <c r="B19" s="114" t="s">
        <v>2656</v>
      </c>
      <c r="C19" s="114" t="s">
        <v>3649</v>
      </c>
      <c r="D19" s="114">
        <f>'CW analysis0_23SIs'!D33</f>
        <v>10</v>
      </c>
      <c r="E19" s="114">
        <f>'CW analysis0_23SIs'!C33</f>
        <v>807</v>
      </c>
    </row>
    <row r="20" spans="1:5" s="114" customFormat="1" ht="17" customHeight="1" x14ac:dyDescent="0.2">
      <c r="A20" s="114">
        <v>3.6</v>
      </c>
      <c r="B20" s="114" t="s">
        <v>2656</v>
      </c>
      <c r="C20" s="114" t="s">
        <v>3650</v>
      </c>
      <c r="D20" s="114">
        <f>'CW analysis0_23SIs'!D34</f>
        <v>0</v>
      </c>
      <c r="E20" s="114">
        <f>'CW analysis0_23SIs'!C34</f>
        <v>0</v>
      </c>
    </row>
    <row r="21" spans="1:5" s="114" customFormat="1" ht="17" customHeight="1" x14ac:dyDescent="0.2">
      <c r="A21" s="114">
        <v>3.7</v>
      </c>
      <c r="B21" s="114" t="s">
        <v>3641</v>
      </c>
      <c r="C21" s="114" t="s">
        <v>3697</v>
      </c>
      <c r="D21" s="114">
        <f>'CW analysis0_23SIs'!D35</f>
        <v>0</v>
      </c>
      <c r="E21" s="114">
        <f>'CW analysis0_23SIs'!C35</f>
        <v>0</v>
      </c>
    </row>
    <row r="22" spans="1:5" s="114" customFormat="1" ht="17" customHeight="1" x14ac:dyDescent="0.2">
      <c r="A22" s="114">
        <v>4.0999999999999996</v>
      </c>
      <c r="B22" s="114" t="s">
        <v>1363</v>
      </c>
      <c r="C22" s="114" t="s">
        <v>3651</v>
      </c>
      <c r="D22" s="114">
        <f>'CW analysis0_23SIs'!D36</f>
        <v>22</v>
      </c>
      <c r="E22" s="114">
        <f>'CW analysis0_23SIs'!C36</f>
        <v>134</v>
      </c>
    </row>
    <row r="23" spans="1:5" s="114" customFormat="1" ht="17" customHeight="1" x14ac:dyDescent="0.2">
      <c r="A23" s="114">
        <v>4.2</v>
      </c>
      <c r="B23" s="114" t="s">
        <v>1363</v>
      </c>
      <c r="C23" s="114" t="s">
        <v>3652</v>
      </c>
      <c r="D23" s="114">
        <f>'CW analysis0_23SIs'!D37</f>
        <v>4</v>
      </c>
      <c r="E23" s="114">
        <f>'CW analysis0_23SIs'!C37</f>
        <v>12</v>
      </c>
    </row>
    <row r="24" spans="1:5" s="114" customFormat="1" ht="17" customHeight="1" x14ac:dyDescent="0.2">
      <c r="A24" s="114">
        <v>4.3</v>
      </c>
      <c r="B24" s="114" t="s">
        <v>515</v>
      </c>
      <c r="C24" s="114" t="s">
        <v>3653</v>
      </c>
      <c r="D24" s="114">
        <f>'CW analysis0_23SIs'!D38</f>
        <v>3</v>
      </c>
      <c r="E24" s="114">
        <f>'CW analysis0_23SIs'!C38</f>
        <v>11</v>
      </c>
    </row>
    <row r="25" spans="1:5" s="114" customFormat="1" ht="17" customHeight="1" x14ac:dyDescent="0.2">
      <c r="A25" s="114">
        <v>4.4000000000000004</v>
      </c>
      <c r="B25" s="114" t="s">
        <v>947</v>
      </c>
      <c r="C25" s="114" t="s">
        <v>3654</v>
      </c>
      <c r="D25" s="114">
        <f>'CW analysis0_23SIs'!D39</f>
        <v>0</v>
      </c>
      <c r="E25" s="114">
        <f>'CW analysis0_23SIs'!C39</f>
        <v>0</v>
      </c>
    </row>
    <row r="26" spans="1:5" s="114" customFormat="1" ht="17" customHeight="1" x14ac:dyDescent="0.2">
      <c r="A26" s="114">
        <v>4.5</v>
      </c>
      <c r="B26" s="114" t="s">
        <v>994</v>
      </c>
      <c r="C26" s="114" t="s">
        <v>3655</v>
      </c>
      <c r="D26" s="114">
        <f>'CW analysis0_23SIs'!D40</f>
        <v>7</v>
      </c>
      <c r="E26" s="114">
        <f>'CW analysis0_23SIs'!C40</f>
        <v>35</v>
      </c>
    </row>
    <row r="27" spans="1:5" s="114" customFormat="1" ht="17" customHeight="1" x14ac:dyDescent="0.2">
      <c r="A27" s="114">
        <v>4.5999999999999996</v>
      </c>
      <c r="B27" s="114" t="s">
        <v>2674</v>
      </c>
      <c r="C27" s="114" t="s">
        <v>3656</v>
      </c>
      <c r="D27" s="114">
        <f>'CW analysis0_23SIs'!D41</f>
        <v>0</v>
      </c>
      <c r="E27" s="114">
        <f>'CW analysis0_23SIs'!C41</f>
        <v>0</v>
      </c>
    </row>
    <row r="28" spans="1:5" s="114" customFormat="1" ht="17" customHeight="1" x14ac:dyDescent="0.2">
      <c r="A28" s="114">
        <v>4.7</v>
      </c>
      <c r="B28" s="114" t="s">
        <v>1363</v>
      </c>
      <c r="C28" s="114" t="s">
        <v>3710</v>
      </c>
      <c r="D28" s="114">
        <f>'CW analysis0_23SIs'!D42</f>
        <v>0</v>
      </c>
      <c r="E28" s="114">
        <f>'CW analysis0_23SIs'!C42</f>
        <v>0</v>
      </c>
    </row>
    <row r="29" spans="1:5" ht="16" x14ac:dyDescent="0.2">
      <c r="A29" s="117" t="s">
        <v>3657</v>
      </c>
    </row>
    <row r="30" spans="1:5" ht="15" customHeight="1" x14ac:dyDescent="0.2">
      <c r="A30" s="117" t="s">
        <v>3893</v>
      </c>
    </row>
    <row r="31" spans="1:5" ht="15" customHeight="1" x14ac:dyDescent="0.2">
      <c r="A31" s="117" t="s">
        <v>3894</v>
      </c>
    </row>
    <row r="32" spans="1:5" ht="16" x14ac:dyDescent="0.2">
      <c r="B32" s="117"/>
    </row>
    <row r="33" ht="16" x14ac:dyDescent="0.2"/>
    <row r="34" ht="16" x14ac:dyDescent="0.2"/>
    <row r="35" ht="16" x14ac:dyDescent="0.2"/>
    <row r="36" ht="16" x14ac:dyDescent="0.2"/>
    <row r="37" ht="16" x14ac:dyDescent="0.2"/>
    <row r="38" ht="16" x14ac:dyDescent="0.2"/>
    <row r="39" ht="16" x14ac:dyDescent="0.2"/>
    <row r="40" ht="16" x14ac:dyDescent="0.2"/>
    <row r="41" ht="16" x14ac:dyDescent="0.2"/>
    <row r="42" ht="16" x14ac:dyDescent="0.2"/>
  </sheetData>
  <printOptions gridLines="1"/>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F2D11-1DC5-9248-8F6E-79A6785F5E0B}">
  <dimension ref="A1:J57"/>
  <sheetViews>
    <sheetView topLeftCell="A2" workbookViewId="0">
      <selection activeCell="E31" sqref="E31"/>
    </sheetView>
  </sheetViews>
  <sheetFormatPr baseColWidth="10" defaultColWidth="11" defaultRowHeight="16" x14ac:dyDescent="0.2"/>
  <cols>
    <col min="1" max="1" width="22.83203125" customWidth="1"/>
    <col min="2" max="2" width="5.1640625" bestFit="1" customWidth="1"/>
    <col min="3" max="3" width="14.33203125" bestFit="1" customWidth="1"/>
    <col min="4" max="4" width="5.1640625" bestFit="1" customWidth="1"/>
    <col min="5" max="5" width="66.83203125" customWidth="1"/>
    <col min="6" max="6" width="37.1640625" customWidth="1"/>
    <col min="7" max="7" width="33.5" style="10" customWidth="1"/>
    <col min="8" max="10" width="11" style="10"/>
  </cols>
  <sheetData>
    <row r="1" spans="1:8" x14ac:dyDescent="0.2">
      <c r="A1" s="2" t="s">
        <v>2533</v>
      </c>
      <c r="B1" s="2" t="s">
        <v>2589</v>
      </c>
      <c r="C1" s="2" t="s">
        <v>2534</v>
      </c>
      <c r="D1" s="2" t="s">
        <v>2589</v>
      </c>
      <c r="E1" s="2" t="s">
        <v>2535</v>
      </c>
      <c r="F1" s="2" t="s">
        <v>2536</v>
      </c>
      <c r="G1" s="2" t="s">
        <v>2588</v>
      </c>
      <c r="H1" s="2" t="s">
        <v>2590</v>
      </c>
    </row>
    <row r="2" spans="1:8" x14ac:dyDescent="0.2">
      <c r="A2" t="s">
        <v>88</v>
      </c>
      <c r="B2" t="s">
        <v>2537</v>
      </c>
      <c r="C2" t="s">
        <v>153</v>
      </c>
      <c r="D2" t="s">
        <v>2538</v>
      </c>
      <c r="E2" t="s">
        <v>2587</v>
      </c>
      <c r="F2" t="s">
        <v>3424</v>
      </c>
      <c r="G2" s="12" t="s">
        <v>3474</v>
      </c>
      <c r="H2" s="12" t="s">
        <v>2539</v>
      </c>
    </row>
    <row r="3" spans="1:8" x14ac:dyDescent="0.2">
      <c r="A3" t="s">
        <v>270</v>
      </c>
      <c r="B3" t="s">
        <v>2547</v>
      </c>
      <c r="C3" t="s">
        <v>289</v>
      </c>
      <c r="D3" t="s">
        <v>2548</v>
      </c>
      <c r="E3" t="s">
        <v>3428</v>
      </c>
      <c r="G3" s="12" t="s">
        <v>3475</v>
      </c>
    </row>
    <row r="4" spans="1:8" x14ac:dyDescent="0.2">
      <c r="A4" t="s">
        <v>294</v>
      </c>
      <c r="B4" t="s">
        <v>2549</v>
      </c>
      <c r="C4" t="s">
        <v>192</v>
      </c>
      <c r="D4" t="s">
        <v>2550</v>
      </c>
      <c r="E4" t="s">
        <v>3429</v>
      </c>
    </row>
    <row r="5" spans="1:8" x14ac:dyDescent="0.2">
      <c r="A5" s="8" t="s">
        <v>167</v>
      </c>
      <c r="B5" s="8" t="s">
        <v>2540</v>
      </c>
      <c r="C5" s="8" t="s">
        <v>216</v>
      </c>
      <c r="D5" s="8" t="s">
        <v>2541</v>
      </c>
      <c r="E5" s="8" t="s">
        <v>2542</v>
      </c>
      <c r="F5" s="8" t="s">
        <v>2543</v>
      </c>
      <c r="G5" s="11"/>
      <c r="H5" s="11"/>
    </row>
    <row r="6" spans="1:8" x14ac:dyDescent="0.2">
      <c r="A6" t="s">
        <v>238</v>
      </c>
      <c r="B6" t="s">
        <v>2544</v>
      </c>
      <c r="C6" t="s">
        <v>144</v>
      </c>
      <c r="D6" t="s">
        <v>2545</v>
      </c>
      <c r="E6" t="s">
        <v>3423</v>
      </c>
      <c r="F6" t="s">
        <v>3424</v>
      </c>
      <c r="H6" s="12" t="s">
        <v>2546</v>
      </c>
    </row>
    <row r="7" spans="1:8" x14ac:dyDescent="0.2">
      <c r="A7" t="s">
        <v>419</v>
      </c>
      <c r="B7" t="s">
        <v>2553</v>
      </c>
      <c r="C7" t="s">
        <v>216</v>
      </c>
      <c r="D7" t="s">
        <v>2541</v>
      </c>
      <c r="E7" t="s">
        <v>2554</v>
      </c>
    </row>
    <row r="8" spans="1:8" x14ac:dyDescent="0.2">
      <c r="A8" t="s">
        <v>485</v>
      </c>
      <c r="B8" t="s">
        <v>2555</v>
      </c>
      <c r="C8" t="s">
        <v>257</v>
      </c>
      <c r="D8" t="s">
        <v>2556</v>
      </c>
      <c r="E8" t="s">
        <v>3429</v>
      </c>
    </row>
    <row r="9" spans="1:8" x14ac:dyDescent="0.2">
      <c r="A9" t="s">
        <v>495</v>
      </c>
      <c r="B9" t="s">
        <v>2557</v>
      </c>
      <c r="C9" t="s">
        <v>216</v>
      </c>
      <c r="D9" t="s">
        <v>2541</v>
      </c>
      <c r="E9" s="7" t="s">
        <v>3432</v>
      </c>
    </row>
    <row r="10" spans="1:8" x14ac:dyDescent="0.2">
      <c r="A10" t="s">
        <v>852</v>
      </c>
      <c r="B10" t="s">
        <v>2560</v>
      </c>
      <c r="C10" t="s">
        <v>153</v>
      </c>
      <c r="D10" t="s">
        <v>2538</v>
      </c>
      <c r="E10" t="s">
        <v>3433</v>
      </c>
      <c r="H10" s="12" t="s">
        <v>2561</v>
      </c>
    </row>
    <row r="11" spans="1:8" x14ac:dyDescent="0.2">
      <c r="A11" t="s">
        <v>951</v>
      </c>
      <c r="B11" t="s">
        <v>2562</v>
      </c>
      <c r="C11" t="s">
        <v>2758</v>
      </c>
      <c r="D11" t="s">
        <v>2563</v>
      </c>
    </row>
    <row r="12" spans="1:8" x14ac:dyDescent="0.2">
      <c r="A12" t="s">
        <v>1209</v>
      </c>
      <c r="B12" t="s">
        <v>2564</v>
      </c>
      <c r="C12" t="s">
        <v>216</v>
      </c>
      <c r="D12" t="s">
        <v>2541</v>
      </c>
      <c r="E12" t="s">
        <v>3434</v>
      </c>
      <c r="F12" t="s">
        <v>3424</v>
      </c>
    </row>
    <row r="13" spans="1:8" x14ac:dyDescent="0.2">
      <c r="A13" t="s">
        <v>604</v>
      </c>
      <c r="B13" t="s">
        <v>2558</v>
      </c>
      <c r="C13" t="s">
        <v>192</v>
      </c>
      <c r="D13" t="s">
        <v>2550</v>
      </c>
      <c r="E13" t="s">
        <v>2559</v>
      </c>
    </row>
    <row r="14" spans="1:8" x14ac:dyDescent="0.2">
      <c r="A14" t="s">
        <v>1305</v>
      </c>
      <c r="B14" t="s">
        <v>2565</v>
      </c>
      <c r="C14" t="s">
        <v>153</v>
      </c>
      <c r="D14" t="s">
        <v>2538</v>
      </c>
      <c r="E14" t="s">
        <v>3429</v>
      </c>
    </row>
    <row r="15" spans="1:8" x14ac:dyDescent="0.2">
      <c r="A15" t="s">
        <v>1338</v>
      </c>
      <c r="B15" t="s">
        <v>2566</v>
      </c>
      <c r="C15" t="s">
        <v>1346</v>
      </c>
      <c r="D15" t="s">
        <v>2567</v>
      </c>
      <c r="E15" t="s">
        <v>3454</v>
      </c>
    </row>
    <row r="16" spans="1:8" x14ac:dyDescent="0.2">
      <c r="A16" t="s">
        <v>1378</v>
      </c>
      <c r="B16" t="s">
        <v>2568</v>
      </c>
      <c r="C16" t="s">
        <v>2758</v>
      </c>
      <c r="D16" t="s">
        <v>2563</v>
      </c>
      <c r="E16" t="s">
        <v>3429</v>
      </c>
    </row>
    <row r="17" spans="1:8" x14ac:dyDescent="0.2">
      <c r="A17" s="8" t="s">
        <v>1394</v>
      </c>
      <c r="B17" s="8" t="s">
        <v>2569</v>
      </c>
      <c r="C17" s="8" t="s">
        <v>192</v>
      </c>
      <c r="D17" s="8" t="s">
        <v>2550</v>
      </c>
      <c r="E17" s="8" t="s">
        <v>3429</v>
      </c>
      <c r="F17" s="8" t="s">
        <v>2570</v>
      </c>
      <c r="G17" s="11" t="s">
        <v>2571</v>
      </c>
      <c r="H17" s="11"/>
    </row>
    <row r="18" spans="1:8" x14ac:dyDescent="0.2">
      <c r="A18" t="s">
        <v>1408</v>
      </c>
      <c r="B18" t="s">
        <v>2572</v>
      </c>
      <c r="C18" t="s">
        <v>208</v>
      </c>
      <c r="D18" t="s">
        <v>2573</v>
      </c>
      <c r="E18" t="s">
        <v>2554</v>
      </c>
    </row>
    <row r="19" spans="1:8" x14ac:dyDescent="0.2">
      <c r="A19" s="8" t="s">
        <v>402</v>
      </c>
      <c r="B19" s="8" t="s">
        <v>2551</v>
      </c>
      <c r="C19" s="8" t="s">
        <v>403</v>
      </c>
      <c r="D19" s="8" t="s">
        <v>2552</v>
      </c>
      <c r="E19" s="8"/>
      <c r="F19" s="8" t="s">
        <v>3468</v>
      </c>
      <c r="G19" s="11"/>
      <c r="H19" s="11"/>
    </row>
    <row r="20" spans="1:8" x14ac:dyDescent="0.2">
      <c r="A20" t="s">
        <v>1518</v>
      </c>
      <c r="B20" t="s">
        <v>2574</v>
      </c>
      <c r="C20" t="s">
        <v>216</v>
      </c>
      <c r="D20" t="s">
        <v>2541</v>
      </c>
    </row>
    <row r="21" spans="1:8" x14ac:dyDescent="0.2">
      <c r="A21" t="s">
        <v>1607</v>
      </c>
      <c r="B21" t="s">
        <v>2575</v>
      </c>
      <c r="C21" t="s">
        <v>144</v>
      </c>
      <c r="D21" t="s">
        <v>2545</v>
      </c>
      <c r="E21" t="s">
        <v>2554</v>
      </c>
    </row>
    <row r="22" spans="1:8" x14ac:dyDescent="0.2">
      <c r="A22" t="s">
        <v>1838</v>
      </c>
      <c r="B22" t="s">
        <v>2576</v>
      </c>
      <c r="C22" t="s">
        <v>192</v>
      </c>
      <c r="D22" t="s">
        <v>2550</v>
      </c>
    </row>
    <row r="23" spans="1:8" x14ac:dyDescent="0.2">
      <c r="A23" s="8" t="s">
        <v>1905</v>
      </c>
      <c r="B23" s="8" t="s">
        <v>2577</v>
      </c>
      <c r="C23" s="8" t="s">
        <v>222</v>
      </c>
      <c r="D23" s="8" t="s">
        <v>2578</v>
      </c>
      <c r="E23" s="8" t="s">
        <v>3429</v>
      </c>
      <c r="F23" s="8" t="s">
        <v>3467</v>
      </c>
      <c r="G23" s="11"/>
      <c r="H23" s="11"/>
    </row>
    <row r="24" spans="1:8" x14ac:dyDescent="0.2">
      <c r="A24" t="s">
        <v>1944</v>
      </c>
      <c r="B24" t="s">
        <v>2579</v>
      </c>
      <c r="C24" t="s">
        <v>192</v>
      </c>
      <c r="D24" t="s">
        <v>2578</v>
      </c>
      <c r="E24" t="s">
        <v>2580</v>
      </c>
    </row>
    <row r="25" spans="1:8" x14ac:dyDescent="0.2">
      <c r="A25" t="s">
        <v>2039</v>
      </c>
      <c r="B25" t="s">
        <v>2581</v>
      </c>
      <c r="C25" t="s">
        <v>2040</v>
      </c>
      <c r="D25" t="s">
        <v>2582</v>
      </c>
      <c r="E25" t="s">
        <v>3464</v>
      </c>
    </row>
    <row r="26" spans="1:8" x14ac:dyDescent="0.2">
      <c r="A26" t="s">
        <v>2116</v>
      </c>
      <c r="B26" t="s">
        <v>2583</v>
      </c>
      <c r="C26" t="s">
        <v>3465</v>
      </c>
      <c r="D26" t="s">
        <v>2584</v>
      </c>
      <c r="E26" t="s">
        <v>3469</v>
      </c>
      <c r="G26" s="12" t="s">
        <v>3466</v>
      </c>
    </row>
    <row r="27" spans="1:8" x14ac:dyDescent="0.2">
      <c r="A27" t="s">
        <v>2275</v>
      </c>
      <c r="B27" t="s">
        <v>2585</v>
      </c>
      <c r="C27" t="s">
        <v>153</v>
      </c>
      <c r="D27" t="s">
        <v>2538</v>
      </c>
      <c r="E27" t="s">
        <v>3473</v>
      </c>
    </row>
    <row r="28" spans="1:8" x14ac:dyDescent="0.2">
      <c r="A28" t="s">
        <v>2503</v>
      </c>
      <c r="B28" t="s">
        <v>2586</v>
      </c>
      <c r="C28" t="s">
        <v>2758</v>
      </c>
      <c r="D28" t="s">
        <v>2563</v>
      </c>
      <c r="E28" t="s">
        <v>3429</v>
      </c>
    </row>
    <row r="30" spans="1:8" x14ac:dyDescent="0.2">
      <c r="G30" s="2"/>
    </row>
    <row r="31" spans="1:8" x14ac:dyDescent="0.2">
      <c r="B31" s="9"/>
      <c r="C31" s="9"/>
    </row>
    <row r="32" spans="1:8" x14ac:dyDescent="0.2">
      <c r="B32" s="9"/>
      <c r="C32" s="9"/>
    </row>
    <row r="33" spans="2:3" x14ac:dyDescent="0.2">
      <c r="B33" s="9"/>
      <c r="C33" s="9"/>
    </row>
    <row r="34" spans="2:3" x14ac:dyDescent="0.2">
      <c r="B34" s="9"/>
      <c r="C34" s="9"/>
    </row>
    <row r="35" spans="2:3" x14ac:dyDescent="0.2">
      <c r="B35" s="9"/>
      <c r="C35" s="9"/>
    </row>
    <row r="36" spans="2:3" x14ac:dyDescent="0.2">
      <c r="B36" s="9"/>
      <c r="C36" s="9"/>
    </row>
    <row r="37" spans="2:3" x14ac:dyDescent="0.2">
      <c r="B37" s="9"/>
      <c r="C37" s="9"/>
    </row>
    <row r="38" spans="2:3" x14ac:dyDescent="0.2">
      <c r="B38" s="9"/>
      <c r="C38" s="9"/>
    </row>
    <row r="39" spans="2:3" x14ac:dyDescent="0.2">
      <c r="B39" s="9"/>
      <c r="C39" s="9"/>
    </row>
    <row r="40" spans="2:3" x14ac:dyDescent="0.2">
      <c r="B40" s="9"/>
      <c r="C40" s="9"/>
    </row>
    <row r="41" spans="2:3" x14ac:dyDescent="0.2">
      <c r="B41" s="9"/>
      <c r="C41" s="9"/>
    </row>
    <row r="42" spans="2:3" x14ac:dyDescent="0.2">
      <c r="B42" s="9"/>
      <c r="C42" s="9"/>
    </row>
    <row r="43" spans="2:3" x14ac:dyDescent="0.2">
      <c r="B43" s="9"/>
      <c r="C43" s="9"/>
    </row>
    <row r="44" spans="2:3" x14ac:dyDescent="0.2">
      <c r="B44" s="9"/>
      <c r="C44" s="9"/>
    </row>
    <row r="45" spans="2:3" x14ac:dyDescent="0.2">
      <c r="B45" s="9"/>
      <c r="C45" s="9"/>
    </row>
    <row r="46" spans="2:3" x14ac:dyDescent="0.2">
      <c r="B46" s="9"/>
      <c r="C46" s="9"/>
    </row>
    <row r="47" spans="2:3" x14ac:dyDescent="0.2">
      <c r="B47" s="9"/>
      <c r="C47" s="9"/>
    </row>
    <row r="48" spans="2:3" x14ac:dyDescent="0.2">
      <c r="B48" s="9"/>
      <c r="C48" s="9"/>
    </row>
    <row r="49" spans="2:3" x14ac:dyDescent="0.2">
      <c r="B49" s="9"/>
      <c r="C49" s="9"/>
    </row>
    <row r="50" spans="2:3" x14ac:dyDescent="0.2">
      <c r="B50" s="9"/>
      <c r="C50" s="9"/>
    </row>
    <row r="51" spans="2:3" x14ac:dyDescent="0.2">
      <c r="B51" s="9"/>
      <c r="C51" s="9"/>
    </row>
    <row r="52" spans="2:3" x14ac:dyDescent="0.2">
      <c r="B52" s="9"/>
      <c r="C52" s="9"/>
    </row>
    <row r="53" spans="2:3" x14ac:dyDescent="0.2">
      <c r="B53" s="9"/>
      <c r="C53" s="9"/>
    </row>
    <row r="54" spans="2:3" x14ac:dyDescent="0.2">
      <c r="B54" s="9"/>
      <c r="C54" s="9"/>
    </row>
    <row r="55" spans="2:3" x14ac:dyDescent="0.2">
      <c r="B55" s="9"/>
      <c r="C55" s="9"/>
    </row>
    <row r="56" spans="2:3" x14ac:dyDescent="0.2">
      <c r="B56" s="9"/>
      <c r="C56" s="9"/>
    </row>
    <row r="57" spans="2:3" x14ac:dyDescent="0.2">
      <c r="B57" s="9"/>
      <c r="C57" s="9"/>
    </row>
  </sheetData>
  <sortState xmlns:xlrd2="http://schemas.microsoft.com/office/spreadsheetml/2017/richdata2" ref="A31:B57">
    <sortCondition ref="A31:A57"/>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62E5D-4BB3-F844-A21F-8F46808379FB}">
  <dimension ref="A1:X349"/>
  <sheetViews>
    <sheetView workbookViewId="0">
      <selection activeCell="K18" sqref="K18"/>
    </sheetView>
  </sheetViews>
  <sheetFormatPr baseColWidth="10" defaultColWidth="11.5" defaultRowHeight="15" x14ac:dyDescent="0.2"/>
  <cols>
    <col min="1" max="1" width="25.33203125" style="16" bestFit="1" customWidth="1"/>
    <col min="2" max="2" width="9.5" style="16" hidden="1" customWidth="1"/>
    <col min="3" max="3" width="12.33203125" style="16" hidden="1" customWidth="1"/>
    <col min="4" max="4" width="12.1640625" style="16" customWidth="1"/>
    <col min="5" max="6" width="11.5" style="16"/>
    <col min="7" max="7" width="18.1640625" style="16" customWidth="1"/>
    <col min="8" max="8" width="0" style="16" hidden="1" customWidth="1"/>
    <col min="9" max="9" width="12.83203125" style="16" customWidth="1"/>
    <col min="10" max="11" width="11.5" style="16"/>
    <col min="12" max="12" width="16.5" style="16" customWidth="1"/>
    <col min="13" max="13" width="18.1640625" style="16" customWidth="1"/>
    <col min="14" max="14" width="12.5" style="16" customWidth="1"/>
    <col min="15" max="17" width="11.5" style="16"/>
    <col min="18" max="18" width="66.33203125" style="16" customWidth="1"/>
    <col min="19" max="21" width="11.5" style="16"/>
    <col min="22" max="22" width="36" style="16" customWidth="1"/>
    <col min="23" max="16384" width="11.5" style="16"/>
  </cols>
  <sheetData>
    <row r="1" spans="1:24" s="15" customFormat="1" ht="80" x14ac:dyDescent="0.2">
      <c r="A1" s="13" t="s">
        <v>1</v>
      </c>
      <c r="B1" s="14" t="s">
        <v>2591</v>
      </c>
      <c r="C1" s="14" t="s">
        <v>2592</v>
      </c>
      <c r="D1" s="13" t="s">
        <v>3564</v>
      </c>
      <c r="E1" s="29" t="s">
        <v>3507</v>
      </c>
      <c r="G1" s="13" t="s">
        <v>2593</v>
      </c>
      <c r="H1" s="14" t="s">
        <v>2594</v>
      </c>
      <c r="I1" s="13" t="s">
        <v>2595</v>
      </c>
      <c r="J1" s="13" t="s">
        <v>2593</v>
      </c>
      <c r="L1" s="13" t="s">
        <v>2596</v>
      </c>
      <c r="M1" s="13" t="s">
        <v>4</v>
      </c>
      <c r="N1" s="14" t="s">
        <v>2597</v>
      </c>
      <c r="O1" s="13" t="s">
        <v>2598</v>
      </c>
      <c r="R1" s="13" t="s">
        <v>2599</v>
      </c>
      <c r="S1" s="13" t="s">
        <v>2600</v>
      </c>
      <c r="V1" s="13" t="s">
        <v>6</v>
      </c>
      <c r="W1" s="13" t="s">
        <v>2601</v>
      </c>
      <c r="X1" s="13"/>
    </row>
    <row r="2" spans="1:24" x14ac:dyDescent="0.2">
      <c r="A2" s="16" t="s">
        <v>88</v>
      </c>
      <c r="B2" s="17" t="s">
        <v>93</v>
      </c>
      <c r="C2" s="17" t="str">
        <f t="shared" ref="C2:C28" si="0">LEFT(A2,3)</f>
        <v>act</v>
      </c>
      <c r="D2" s="16" t="str">
        <f>C2</f>
        <v>act</v>
      </c>
      <c r="E2" s="16" t="str">
        <f>LEFT(B2,1)</f>
        <v>b</v>
      </c>
      <c r="G2" s="16" t="s">
        <v>1339</v>
      </c>
      <c r="H2" s="17" t="str">
        <f>LOWER(LEFT(G2,3))</f>
        <v>afr</v>
      </c>
      <c r="I2" s="16" t="str">
        <f>H2</f>
        <v>afr</v>
      </c>
      <c r="J2" s="16" t="s">
        <v>1339</v>
      </c>
      <c r="L2" s="18">
        <v>1.1000000000000001</v>
      </c>
      <c r="M2" s="16" t="s">
        <v>90</v>
      </c>
      <c r="N2" s="17" t="str">
        <f>L2&amp;LEFT(M2,3)</f>
        <v>1.1Ado</v>
      </c>
      <c r="O2" s="16" t="str">
        <f>N2</f>
        <v>1.1Ado</v>
      </c>
      <c r="R2" s="16" t="s">
        <v>373</v>
      </c>
      <c r="S2" s="16" t="s">
        <v>2602</v>
      </c>
      <c r="V2" s="16" t="s">
        <v>905</v>
      </c>
      <c r="W2" s="16" t="s">
        <v>2603</v>
      </c>
    </row>
    <row r="3" spans="1:24" x14ac:dyDescent="0.2">
      <c r="A3" s="16" t="s">
        <v>270</v>
      </c>
      <c r="B3" s="17" t="s">
        <v>275</v>
      </c>
      <c r="C3" s="17" t="str">
        <f t="shared" si="0"/>
        <v>car</v>
      </c>
      <c r="D3" s="20" t="s">
        <v>2547</v>
      </c>
      <c r="E3" s="16" t="str">
        <f t="shared" ref="E3:E28" si="1">LEFT(B3,1)</f>
        <v>b</v>
      </c>
      <c r="G3" s="16" t="s">
        <v>89</v>
      </c>
      <c r="H3" s="17" t="str">
        <f t="shared" ref="H3:H53" si="2">LOWER(LEFT(G3,3))</f>
        <v>ams</v>
      </c>
      <c r="I3" s="16" t="str">
        <f t="shared" ref="I3:I37" si="3">H3</f>
        <v>ams</v>
      </c>
      <c r="J3" s="16" t="s">
        <v>89</v>
      </c>
      <c r="L3" s="18">
        <v>1.2</v>
      </c>
      <c r="M3" s="16" t="s">
        <v>2604</v>
      </c>
      <c r="N3" s="17" t="str">
        <f t="shared" ref="N3:N24" si="4">L3&amp;LEFT(M3,3)</f>
        <v>1.2For</v>
      </c>
      <c r="O3" s="16" t="str">
        <f t="shared" ref="O3:O24" si="5">N3</f>
        <v>1.2For</v>
      </c>
      <c r="R3" s="16" t="s">
        <v>2605</v>
      </c>
      <c r="S3" s="16" t="s">
        <v>2606</v>
      </c>
      <c r="V3" s="16" t="s">
        <v>117</v>
      </c>
      <c r="W3" s="16" t="s">
        <v>2607</v>
      </c>
      <c r="X3" s="19"/>
    </row>
    <row r="4" spans="1:24" x14ac:dyDescent="0.2">
      <c r="A4" s="16" t="s">
        <v>294</v>
      </c>
      <c r="B4" s="17" t="s">
        <v>297</v>
      </c>
      <c r="C4" s="17" t="str">
        <f t="shared" si="0"/>
        <v>car</v>
      </c>
      <c r="D4" s="20" t="s">
        <v>2549</v>
      </c>
      <c r="E4" s="16" t="str">
        <f t="shared" si="1"/>
        <v>m</v>
      </c>
      <c r="G4" s="16" t="s">
        <v>1344</v>
      </c>
      <c r="H4" s="17" t="str">
        <f t="shared" si="2"/>
        <v>asi</v>
      </c>
      <c r="I4" s="16" t="str">
        <f t="shared" si="3"/>
        <v>asi</v>
      </c>
      <c r="J4" s="16" t="s">
        <v>1344</v>
      </c>
      <c r="L4" s="18">
        <v>2.1</v>
      </c>
      <c r="M4" s="16" t="s">
        <v>1424</v>
      </c>
      <c r="N4" s="17" t="str">
        <f t="shared" si="4"/>
        <v>2.1Lea</v>
      </c>
      <c r="O4" s="16" t="str">
        <f t="shared" si="5"/>
        <v>2.1Lea</v>
      </c>
      <c r="R4" s="16" t="s">
        <v>1225</v>
      </c>
      <c r="S4" s="16" t="s">
        <v>2608</v>
      </c>
      <c r="V4" s="16" t="s">
        <v>122</v>
      </c>
      <c r="W4" s="16" t="s">
        <v>2609</v>
      </c>
    </row>
    <row r="5" spans="1:24" x14ac:dyDescent="0.2">
      <c r="A5" s="16" t="s">
        <v>167</v>
      </c>
      <c r="B5" s="17" t="s">
        <v>172</v>
      </c>
      <c r="C5" s="17" t="str">
        <f t="shared" si="0"/>
        <v>cli</v>
      </c>
      <c r="D5" s="16" t="str">
        <f>C5</f>
        <v>cli</v>
      </c>
      <c r="E5" s="16" t="str">
        <f t="shared" si="1"/>
        <v>s</v>
      </c>
      <c r="G5" s="16" t="s">
        <v>1608</v>
      </c>
      <c r="H5" s="17" t="str">
        <f t="shared" si="2"/>
        <v>aus</v>
      </c>
      <c r="I5" s="16" t="str">
        <f t="shared" si="3"/>
        <v>aus</v>
      </c>
      <c r="J5" s="16" t="s">
        <v>1608</v>
      </c>
      <c r="L5" s="18">
        <v>2.2000000000000002</v>
      </c>
      <c r="M5" s="16" t="s">
        <v>2610</v>
      </c>
      <c r="N5" s="17" t="str">
        <f t="shared" si="4"/>
        <v>2.2Rel</v>
      </c>
      <c r="O5" s="16" t="str">
        <f t="shared" si="5"/>
        <v>2.2Rel</v>
      </c>
      <c r="R5" s="16" t="s">
        <v>438</v>
      </c>
      <c r="S5" s="16" t="s">
        <v>2611</v>
      </c>
      <c r="V5" s="16" t="s">
        <v>125</v>
      </c>
      <c r="W5" s="16" t="s">
        <v>2612</v>
      </c>
    </row>
    <row r="6" spans="1:24" x14ac:dyDescent="0.2">
      <c r="A6" s="16" t="s">
        <v>238</v>
      </c>
      <c r="B6" s="17" t="s">
        <v>241</v>
      </c>
      <c r="C6" s="17" t="str">
        <f t="shared" si="0"/>
        <v>co-</v>
      </c>
      <c r="D6" s="20" t="s">
        <v>2544</v>
      </c>
      <c r="E6" s="16" t="str">
        <f t="shared" si="1"/>
        <v>b</v>
      </c>
      <c r="G6" s="16" t="s">
        <v>168</v>
      </c>
      <c r="H6" s="17" t="str">
        <f t="shared" si="2"/>
        <v>ban</v>
      </c>
      <c r="I6" s="16" t="str">
        <f t="shared" si="3"/>
        <v>ban</v>
      </c>
      <c r="J6" s="16" t="s">
        <v>168</v>
      </c>
      <c r="L6" s="18">
        <v>2.2999999999999998</v>
      </c>
      <c r="M6" s="21" t="s">
        <v>2613</v>
      </c>
      <c r="N6" s="17" t="str">
        <f t="shared" si="4"/>
        <v>2.3Rel</v>
      </c>
      <c r="O6" s="21" t="s">
        <v>2614</v>
      </c>
      <c r="R6" s="16" t="s">
        <v>1237</v>
      </c>
      <c r="S6" s="16" t="s">
        <v>2615</v>
      </c>
      <c r="V6" s="16" t="s">
        <v>127</v>
      </c>
      <c r="W6" s="16" t="s">
        <v>2616</v>
      </c>
    </row>
    <row r="7" spans="1:24" x14ac:dyDescent="0.2">
      <c r="A7" s="16" t="s">
        <v>419</v>
      </c>
      <c r="B7" s="17" t="s">
        <v>422</v>
      </c>
      <c r="C7" s="17" t="str">
        <f t="shared" si="0"/>
        <v>dig</v>
      </c>
      <c r="D7" s="16" t="str">
        <f>C7</f>
        <v>dig</v>
      </c>
      <c r="E7" s="16" t="str">
        <f t="shared" si="1"/>
        <v>s</v>
      </c>
      <c r="G7" s="16" t="s">
        <v>111</v>
      </c>
      <c r="H7" s="17" t="str">
        <f t="shared" si="2"/>
        <v>bei</v>
      </c>
      <c r="I7" s="16" t="str">
        <f t="shared" si="3"/>
        <v>bei</v>
      </c>
      <c r="J7" s="16" t="s">
        <v>111</v>
      </c>
      <c r="L7" s="18">
        <v>2.4</v>
      </c>
      <c r="M7" s="16" t="s">
        <v>2617</v>
      </c>
      <c r="N7" s="17" t="str">
        <f t="shared" si="4"/>
        <v>2.4Eas</v>
      </c>
      <c r="O7" s="16" t="str">
        <f t="shared" si="5"/>
        <v>2.4Eas</v>
      </c>
      <c r="R7" s="16" t="s">
        <v>499</v>
      </c>
      <c r="S7" s="16" t="s">
        <v>2618</v>
      </c>
      <c r="V7" s="16" t="s">
        <v>1955</v>
      </c>
      <c r="W7" s="16" t="s">
        <v>2619</v>
      </c>
    </row>
    <row r="8" spans="1:24" x14ac:dyDescent="0.2">
      <c r="A8" s="16" t="s">
        <v>485</v>
      </c>
      <c r="B8" s="17" t="s">
        <v>486</v>
      </c>
      <c r="C8" s="17" t="str">
        <f t="shared" si="0"/>
        <v>dow</v>
      </c>
      <c r="D8" s="16" t="str">
        <f>C8</f>
        <v>dow</v>
      </c>
      <c r="E8" s="16" t="str">
        <f t="shared" si="1"/>
        <v>b</v>
      </c>
      <c r="G8" s="16" t="s">
        <v>1863</v>
      </c>
      <c r="H8" s="17" t="str">
        <f t="shared" si="2"/>
        <v>bel</v>
      </c>
      <c r="I8" s="16" t="str">
        <f t="shared" si="3"/>
        <v>bel</v>
      </c>
      <c r="J8" s="16" t="s">
        <v>1863</v>
      </c>
      <c r="L8" s="18">
        <v>2.5</v>
      </c>
      <c r="M8" s="16" t="s">
        <v>1565</v>
      </c>
      <c r="N8" s="17" t="str">
        <f t="shared" si="4"/>
        <v>2.5Var</v>
      </c>
      <c r="O8" s="16" t="str">
        <f t="shared" si="5"/>
        <v>2.5Var</v>
      </c>
      <c r="R8" s="16" t="s">
        <v>506</v>
      </c>
      <c r="S8" s="16" t="s">
        <v>2620</v>
      </c>
      <c r="V8" s="16" t="s">
        <v>240</v>
      </c>
      <c r="W8" s="16" t="s">
        <v>2621</v>
      </c>
    </row>
    <row r="9" spans="1:24" x14ac:dyDescent="0.2">
      <c r="A9" s="16" t="s">
        <v>495</v>
      </c>
      <c r="B9" s="17" t="s">
        <v>496</v>
      </c>
      <c r="C9" s="17" t="str">
        <f t="shared" si="0"/>
        <v>dri</v>
      </c>
      <c r="D9" s="16" t="str">
        <f>C9</f>
        <v>dri</v>
      </c>
      <c r="E9" s="16" t="str">
        <f t="shared" si="1"/>
        <v>b</v>
      </c>
      <c r="G9" s="16" t="s">
        <v>271</v>
      </c>
      <c r="H9" s="17" t="str">
        <f t="shared" si="2"/>
        <v>ber</v>
      </c>
      <c r="I9" s="16" t="str">
        <f t="shared" si="3"/>
        <v>ber</v>
      </c>
      <c r="J9" s="16" t="s">
        <v>271</v>
      </c>
      <c r="L9" s="18">
        <v>2.6</v>
      </c>
      <c r="M9" s="16" t="s">
        <v>2622</v>
      </c>
      <c r="N9" s="17" t="str">
        <f t="shared" si="4"/>
        <v>2.6Vis</v>
      </c>
      <c r="O9" s="16" t="str">
        <f t="shared" si="5"/>
        <v>2.6Vis</v>
      </c>
      <c r="R9" s="16" t="s">
        <v>512</v>
      </c>
      <c r="S9" s="16" t="s">
        <v>2623</v>
      </c>
      <c r="V9" s="16" t="s">
        <v>322</v>
      </c>
      <c r="W9" s="16" t="s">
        <v>2624</v>
      </c>
    </row>
    <row r="10" spans="1:24" x14ac:dyDescent="0.2">
      <c r="A10" s="16" t="s">
        <v>852</v>
      </c>
      <c r="B10" s="17" t="s">
        <v>855</v>
      </c>
      <c r="C10" s="17" t="str">
        <f t="shared" si="0"/>
        <v>e-b</v>
      </c>
      <c r="D10" s="20" t="s">
        <v>2560</v>
      </c>
      <c r="E10" s="16" t="str">
        <f t="shared" si="1"/>
        <v>b</v>
      </c>
      <c r="G10" s="16" t="s">
        <v>1945</v>
      </c>
      <c r="H10" s="17" t="str">
        <f t="shared" si="2"/>
        <v>bra</v>
      </c>
      <c r="I10" s="16" t="str">
        <f t="shared" si="3"/>
        <v>bra</v>
      </c>
      <c r="J10" s="16" t="s">
        <v>1945</v>
      </c>
      <c r="L10" s="18">
        <v>2.7</v>
      </c>
      <c r="M10" s="16" t="s">
        <v>2625</v>
      </c>
      <c r="N10" s="17" t="str">
        <f t="shared" si="4"/>
        <v>2.7Gra</v>
      </c>
      <c r="O10" s="16" t="str">
        <f t="shared" si="5"/>
        <v>2.7Gra</v>
      </c>
      <c r="R10" s="16" t="s">
        <v>2626</v>
      </c>
      <c r="S10" s="16" t="s">
        <v>2627</v>
      </c>
      <c r="V10" s="16" t="s">
        <v>268</v>
      </c>
      <c r="W10" s="16" t="s">
        <v>2628</v>
      </c>
    </row>
    <row r="11" spans="1:24" x14ac:dyDescent="0.2">
      <c r="A11" s="16" t="s">
        <v>951</v>
      </c>
      <c r="B11" s="17" t="s">
        <v>954</v>
      </c>
      <c r="C11" s="17" t="str">
        <f t="shared" si="0"/>
        <v>e-c</v>
      </c>
      <c r="D11" s="20" t="s">
        <v>2562</v>
      </c>
      <c r="E11" s="16" t="str">
        <f t="shared" si="1"/>
        <v>m</v>
      </c>
      <c r="G11" s="16" t="s">
        <v>2040</v>
      </c>
      <c r="H11" s="17" t="str">
        <f t="shared" si="2"/>
        <v>cal</v>
      </c>
      <c r="I11" s="16" t="str">
        <f t="shared" si="3"/>
        <v>cal</v>
      </c>
      <c r="J11" s="16" t="s">
        <v>2040</v>
      </c>
      <c r="L11" s="18">
        <v>2.8</v>
      </c>
      <c r="M11" s="16" t="s">
        <v>2629</v>
      </c>
      <c r="N11" s="17" t="str">
        <f t="shared" si="4"/>
        <v>2.8(Pe</v>
      </c>
      <c r="O11" s="20" t="s">
        <v>2630</v>
      </c>
      <c r="R11" s="16" t="s">
        <v>2631</v>
      </c>
      <c r="S11" s="16" t="s">
        <v>2632</v>
      </c>
      <c r="V11" s="16" t="s">
        <v>1894</v>
      </c>
      <c r="W11" s="16" t="s">
        <v>2633</v>
      </c>
    </row>
    <row r="12" spans="1:24" x14ac:dyDescent="0.2">
      <c r="A12" s="16" t="s">
        <v>1209</v>
      </c>
      <c r="B12" s="17" t="s">
        <v>1212</v>
      </c>
      <c r="C12" s="17" t="str">
        <f t="shared" si="0"/>
        <v>e-g</v>
      </c>
      <c r="D12" s="20" t="s">
        <v>2564</v>
      </c>
      <c r="E12" s="16" t="str">
        <f t="shared" si="1"/>
        <v>s</v>
      </c>
      <c r="G12" s="16" t="s">
        <v>1667</v>
      </c>
      <c r="H12" s="17" t="str">
        <f t="shared" si="2"/>
        <v>can</v>
      </c>
      <c r="I12" s="16" t="str">
        <f t="shared" si="3"/>
        <v>can</v>
      </c>
      <c r="J12" s="16" t="s">
        <v>1667</v>
      </c>
      <c r="L12" s="18">
        <v>2.9</v>
      </c>
      <c r="M12" s="16" t="s">
        <v>1856</v>
      </c>
      <c r="N12" s="17" t="str">
        <f t="shared" si="4"/>
        <v>2.9Int</v>
      </c>
      <c r="O12" s="16" t="str">
        <f t="shared" si="5"/>
        <v>2.9Int</v>
      </c>
      <c r="R12" s="16" t="s">
        <v>548</v>
      </c>
      <c r="S12" s="16" t="s">
        <v>2634</v>
      </c>
      <c r="V12" s="16" t="s">
        <v>326</v>
      </c>
      <c r="W12" s="16" t="s">
        <v>2635</v>
      </c>
    </row>
    <row r="13" spans="1:24" x14ac:dyDescent="0.2">
      <c r="A13" s="16" t="s">
        <v>604</v>
      </c>
      <c r="B13" s="17" t="s">
        <v>607</v>
      </c>
      <c r="C13" s="17" t="str">
        <f t="shared" si="0"/>
        <v>eat</v>
      </c>
      <c r="D13" s="16" t="str">
        <f t="shared" ref="D13:D18" si="6">C13</f>
        <v>eat</v>
      </c>
      <c r="E13" s="16" t="str">
        <f t="shared" si="1"/>
        <v>b</v>
      </c>
      <c r="G13" s="16" t="s">
        <v>266</v>
      </c>
      <c r="H13" s="17" t="str">
        <f t="shared" si="2"/>
        <v>can</v>
      </c>
      <c r="I13" s="20" t="s">
        <v>2636</v>
      </c>
      <c r="J13" s="16" t="s">
        <v>266</v>
      </c>
      <c r="L13" s="22" t="s">
        <v>2637</v>
      </c>
      <c r="M13" s="16" t="s">
        <v>2638</v>
      </c>
      <c r="N13" s="17" t="str">
        <f t="shared" si="4"/>
        <v>2.95Int</v>
      </c>
      <c r="O13" s="21" t="s">
        <v>2639</v>
      </c>
      <c r="R13" s="16" t="s">
        <v>551</v>
      </c>
      <c r="S13" s="16" t="s">
        <v>2640</v>
      </c>
      <c r="V13" s="16" t="s">
        <v>296</v>
      </c>
      <c r="W13" s="16" t="s">
        <v>2641</v>
      </c>
    </row>
    <row r="14" spans="1:24" x14ac:dyDescent="0.2">
      <c r="A14" s="16" t="s">
        <v>1305</v>
      </c>
      <c r="B14" s="17" t="s">
        <v>1306</v>
      </c>
      <c r="C14" s="17" t="str">
        <f t="shared" si="0"/>
        <v>ene</v>
      </c>
      <c r="D14" s="16" t="str">
        <f t="shared" si="6"/>
        <v>ene</v>
      </c>
      <c r="E14" s="16" t="str">
        <f t="shared" si="1"/>
        <v>s</v>
      </c>
      <c r="G14" s="16" t="s">
        <v>115</v>
      </c>
      <c r="H14" s="17" t="str">
        <f t="shared" si="2"/>
        <v>chi</v>
      </c>
      <c r="I14" s="16" t="str">
        <f t="shared" si="3"/>
        <v>chi</v>
      </c>
      <c r="J14" s="16" t="s">
        <v>115</v>
      </c>
      <c r="L14" s="18">
        <v>3.1</v>
      </c>
      <c r="M14" s="16" t="s">
        <v>2642</v>
      </c>
      <c r="N14" s="17" t="str">
        <f t="shared" si="4"/>
        <v>3.1Ado</v>
      </c>
      <c r="O14" s="16" t="str">
        <f t="shared" si="5"/>
        <v>3.1Ado</v>
      </c>
      <c r="R14" s="16" t="s">
        <v>554</v>
      </c>
      <c r="S14" s="16" t="s">
        <v>2643</v>
      </c>
      <c r="V14" s="16" t="s">
        <v>1309</v>
      </c>
      <c r="W14" s="16" t="s">
        <v>2644</v>
      </c>
    </row>
    <row r="15" spans="1:24" x14ac:dyDescent="0.2">
      <c r="A15" s="16" t="s">
        <v>1338</v>
      </c>
      <c r="B15" s="17" t="s">
        <v>1342</v>
      </c>
      <c r="C15" s="17" t="str">
        <f t="shared" si="0"/>
        <v>fir</v>
      </c>
      <c r="D15" s="16" t="str">
        <f t="shared" si="6"/>
        <v>fir</v>
      </c>
      <c r="E15" s="16" t="str">
        <f t="shared" si="1"/>
        <v>m</v>
      </c>
      <c r="G15" s="16" t="s">
        <v>2066</v>
      </c>
      <c r="H15" s="17" t="str">
        <f t="shared" si="2"/>
        <v>con</v>
      </c>
      <c r="I15" s="16" t="str">
        <f t="shared" si="3"/>
        <v>con</v>
      </c>
      <c r="J15" s="16" t="s">
        <v>2066</v>
      </c>
      <c r="L15" s="18">
        <v>3.2</v>
      </c>
      <c r="M15" s="16" t="s">
        <v>120</v>
      </c>
      <c r="N15" s="17" t="str">
        <f t="shared" si="4"/>
        <v>3.2Ado</v>
      </c>
      <c r="O15" s="20" t="s">
        <v>2645</v>
      </c>
      <c r="R15" s="16" t="s">
        <v>557</v>
      </c>
      <c r="S15" s="16" t="s">
        <v>2646</v>
      </c>
      <c r="V15" s="16" t="s">
        <v>583</v>
      </c>
      <c r="W15" s="16" t="s">
        <v>2647</v>
      </c>
    </row>
    <row r="16" spans="1:24" x14ac:dyDescent="0.2">
      <c r="A16" s="16" t="s">
        <v>1378</v>
      </c>
      <c r="B16" s="17" t="s">
        <v>1381</v>
      </c>
      <c r="C16" s="17" t="str">
        <f t="shared" si="0"/>
        <v>foo</v>
      </c>
      <c r="D16" s="16" t="str">
        <f t="shared" si="6"/>
        <v>foo</v>
      </c>
      <c r="E16" s="16" t="str">
        <f t="shared" si="1"/>
        <v>m</v>
      </c>
      <c r="G16" s="16" t="s">
        <v>140</v>
      </c>
      <c r="H16" s="17" t="str">
        <f t="shared" si="2"/>
        <v>cop</v>
      </c>
      <c r="I16" s="16" t="str">
        <f t="shared" si="3"/>
        <v>cop</v>
      </c>
      <c r="J16" s="16" t="s">
        <v>140</v>
      </c>
      <c r="L16" s="18">
        <v>3.3</v>
      </c>
      <c r="M16" s="16" t="s">
        <v>2648</v>
      </c>
      <c r="N16" s="17" t="str">
        <f t="shared" si="4"/>
        <v>3.3(Pe</v>
      </c>
      <c r="O16" s="21" t="s">
        <v>2649</v>
      </c>
      <c r="R16" s="16" t="s">
        <v>1028</v>
      </c>
      <c r="S16" s="16" t="s">
        <v>2650</v>
      </c>
      <c r="V16" s="16" t="s">
        <v>854</v>
      </c>
      <c r="W16" s="16" t="s">
        <v>2651</v>
      </c>
    </row>
    <row r="17" spans="1:23" x14ac:dyDescent="0.2">
      <c r="A17" s="16" t="s">
        <v>1394</v>
      </c>
      <c r="B17" s="17" t="s">
        <v>1397</v>
      </c>
      <c r="C17" s="17" t="str">
        <f t="shared" si="0"/>
        <v>low</v>
      </c>
      <c r="D17" s="16" t="str">
        <f t="shared" si="6"/>
        <v>low</v>
      </c>
      <c r="E17" s="16" t="str">
        <f t="shared" si="1"/>
        <v>b</v>
      </c>
      <c r="G17" s="16" t="s">
        <v>144</v>
      </c>
      <c r="H17" s="17" t="str">
        <f t="shared" si="2"/>
        <v>den</v>
      </c>
      <c r="I17" s="16" t="str">
        <f t="shared" si="3"/>
        <v>den</v>
      </c>
      <c r="J17" s="16" t="s">
        <v>144</v>
      </c>
      <c r="L17" s="18">
        <v>3.4</v>
      </c>
      <c r="M17" s="16" t="s">
        <v>2652</v>
      </c>
      <c r="N17" s="17" t="str">
        <f t="shared" si="4"/>
        <v>3.4(Pe</v>
      </c>
      <c r="O17" s="20" t="s">
        <v>2653</v>
      </c>
      <c r="R17" s="16" t="s">
        <v>1031</v>
      </c>
      <c r="S17" s="16" t="s">
        <v>2654</v>
      </c>
      <c r="V17" s="16" t="s">
        <v>1341</v>
      </c>
      <c r="W17" s="16" t="s">
        <v>2655</v>
      </c>
    </row>
    <row r="18" spans="1:23" x14ac:dyDescent="0.2">
      <c r="A18" s="16" t="s">
        <v>1408</v>
      </c>
      <c r="B18" s="17" t="s">
        <v>1411</v>
      </c>
      <c r="C18" s="17" t="str">
        <f t="shared" si="0"/>
        <v>mic</v>
      </c>
      <c r="D18" s="16" t="str">
        <f t="shared" si="6"/>
        <v>mic</v>
      </c>
      <c r="E18" s="16" t="str">
        <f t="shared" si="1"/>
        <v>m</v>
      </c>
      <c r="G18" s="16" t="s">
        <v>1210</v>
      </c>
      <c r="H18" s="17" t="str">
        <f t="shared" si="2"/>
        <v>est</v>
      </c>
      <c r="I18" s="16" t="str">
        <f t="shared" si="3"/>
        <v>est</v>
      </c>
      <c r="J18" s="16" t="s">
        <v>1210</v>
      </c>
      <c r="L18" s="18">
        <v>3.5</v>
      </c>
      <c r="M18" s="16" t="s">
        <v>2656</v>
      </c>
      <c r="N18" s="17" t="str">
        <f t="shared" si="4"/>
        <v>3.5Mar</v>
      </c>
      <c r="O18" s="16" t="str">
        <f t="shared" si="5"/>
        <v>3.5Mar</v>
      </c>
      <c r="R18" s="16" t="s">
        <v>1033</v>
      </c>
      <c r="S18" s="16" t="s">
        <v>2657</v>
      </c>
      <c r="V18" s="16" t="s">
        <v>171</v>
      </c>
      <c r="W18" s="16" t="s">
        <v>2658</v>
      </c>
    </row>
    <row r="19" spans="1:23" x14ac:dyDescent="0.2">
      <c r="A19" s="16" t="s">
        <v>402</v>
      </c>
      <c r="B19" s="17" t="s">
        <v>406</v>
      </c>
      <c r="C19" s="17" t="str">
        <f t="shared" si="0"/>
        <v>mob</v>
      </c>
      <c r="D19" s="20" t="s">
        <v>2551</v>
      </c>
      <c r="E19" s="16" t="str">
        <f t="shared" si="1"/>
        <v>b</v>
      </c>
      <c r="G19" s="16" t="s">
        <v>881</v>
      </c>
      <c r="H19" s="17" t="str">
        <f t="shared" si="2"/>
        <v>eu</v>
      </c>
      <c r="I19" s="20" t="s">
        <v>2659</v>
      </c>
      <c r="J19" s="16" t="s">
        <v>881</v>
      </c>
      <c r="L19" s="18">
        <v>4.0999999999999996</v>
      </c>
      <c r="M19" s="16" t="s">
        <v>2660</v>
      </c>
      <c r="N19" s="17" t="str">
        <f t="shared" si="4"/>
        <v>4.1Kno</v>
      </c>
      <c r="O19" s="16" t="s">
        <v>2661</v>
      </c>
      <c r="R19" s="16" t="s">
        <v>1035</v>
      </c>
      <c r="S19" s="16" t="s">
        <v>2662</v>
      </c>
      <c r="V19" s="16" t="s">
        <v>251</v>
      </c>
      <c r="W19" s="16" t="s">
        <v>2663</v>
      </c>
    </row>
    <row r="20" spans="1:23" x14ac:dyDescent="0.2">
      <c r="A20" s="16" t="s">
        <v>1518</v>
      </c>
      <c r="B20" s="17" t="s">
        <v>1521</v>
      </c>
      <c r="C20" s="17" t="str">
        <f t="shared" si="0"/>
        <v>non</v>
      </c>
      <c r="D20" s="16" t="str">
        <f t="shared" ref="D20:D28" si="7">C20</f>
        <v>non</v>
      </c>
      <c r="E20" s="16" t="str">
        <f t="shared" si="1"/>
        <v>s</v>
      </c>
      <c r="G20" s="16" t="s">
        <v>1346</v>
      </c>
      <c r="H20" s="17" t="str">
        <f t="shared" si="2"/>
        <v>eur</v>
      </c>
      <c r="I20" s="16" t="str">
        <f t="shared" si="3"/>
        <v>eur</v>
      </c>
      <c r="J20" s="16" t="s">
        <v>1346</v>
      </c>
      <c r="L20" s="18">
        <v>4.2</v>
      </c>
      <c r="M20" s="16" t="s">
        <v>2664</v>
      </c>
      <c r="N20" s="17" t="str">
        <f t="shared" si="4"/>
        <v>4.2Kno</v>
      </c>
      <c r="O20" s="16" t="s">
        <v>2665</v>
      </c>
      <c r="R20" s="16" t="s">
        <v>1037</v>
      </c>
      <c r="S20" s="16" t="s">
        <v>2666</v>
      </c>
      <c r="V20" s="16" t="s">
        <v>176</v>
      </c>
      <c r="W20" s="16" t="s">
        <v>2667</v>
      </c>
    </row>
    <row r="21" spans="1:23" x14ac:dyDescent="0.2">
      <c r="A21" s="16" t="s">
        <v>1607</v>
      </c>
      <c r="B21" s="17" t="s">
        <v>1611</v>
      </c>
      <c r="C21" s="17" t="str">
        <f t="shared" si="0"/>
        <v>org</v>
      </c>
      <c r="D21" s="16" t="str">
        <f t="shared" si="7"/>
        <v>org</v>
      </c>
      <c r="E21" s="16" t="str">
        <f t="shared" si="1"/>
        <v>b</v>
      </c>
      <c r="G21" s="16" t="s">
        <v>403</v>
      </c>
      <c r="H21" s="17" t="str">
        <f t="shared" si="2"/>
        <v>fra</v>
      </c>
      <c r="I21" s="16" t="str">
        <f t="shared" si="3"/>
        <v>fra</v>
      </c>
      <c r="J21" s="16" t="s">
        <v>403</v>
      </c>
      <c r="L21" s="18">
        <v>4.3</v>
      </c>
      <c r="M21" s="16" t="s">
        <v>515</v>
      </c>
      <c r="N21" s="17" t="str">
        <f t="shared" si="4"/>
        <v>4.3Com</v>
      </c>
      <c r="O21" s="16" t="str">
        <f t="shared" si="5"/>
        <v>4.3Com</v>
      </c>
      <c r="R21" s="16" t="s">
        <v>1039</v>
      </c>
      <c r="S21" s="16" t="s">
        <v>2668</v>
      </c>
      <c r="V21" s="16" t="s">
        <v>150</v>
      </c>
      <c r="W21" s="16" t="s">
        <v>2669</v>
      </c>
    </row>
    <row r="22" spans="1:23" x14ac:dyDescent="0.2">
      <c r="A22" s="23" t="s">
        <v>1838</v>
      </c>
      <c r="B22" s="17" t="s">
        <v>1841</v>
      </c>
      <c r="C22" s="17" t="str">
        <f t="shared" si="0"/>
        <v>pas</v>
      </c>
      <c r="D22" s="16" t="str">
        <f t="shared" si="7"/>
        <v>pas</v>
      </c>
      <c r="E22" s="16" t="str">
        <f t="shared" si="1"/>
        <v>m</v>
      </c>
      <c r="G22" s="16" t="s">
        <v>192</v>
      </c>
      <c r="H22" s="17" t="str">
        <f t="shared" si="2"/>
        <v>ger</v>
      </c>
      <c r="I22" s="16" t="str">
        <f t="shared" si="3"/>
        <v>ger</v>
      </c>
      <c r="J22" s="16" t="s">
        <v>192</v>
      </c>
      <c r="L22" s="18">
        <v>4.4000000000000004</v>
      </c>
      <c r="M22" s="16" t="s">
        <v>947</v>
      </c>
      <c r="N22" s="17" t="str">
        <f t="shared" si="4"/>
        <v>4.4Pro</v>
      </c>
      <c r="O22" s="16" t="str">
        <f t="shared" si="5"/>
        <v>4.4Pro</v>
      </c>
      <c r="R22" s="16" t="s">
        <v>1042</v>
      </c>
      <c r="S22" s="16" t="s">
        <v>2670</v>
      </c>
      <c r="V22" s="16" t="s">
        <v>244</v>
      </c>
      <c r="W22" s="16" t="s">
        <v>2671</v>
      </c>
    </row>
    <row r="23" spans="1:23" x14ac:dyDescent="0.2">
      <c r="A23" s="16" t="s">
        <v>1905</v>
      </c>
      <c r="B23" s="17" t="s">
        <v>1906</v>
      </c>
      <c r="C23" s="17" t="str">
        <f t="shared" si="0"/>
        <v>pos</v>
      </c>
      <c r="D23" s="16" t="str">
        <f t="shared" si="7"/>
        <v>pos</v>
      </c>
      <c r="E23" s="16" t="str">
        <f t="shared" si="1"/>
        <v>s</v>
      </c>
      <c r="G23" s="16" t="s">
        <v>147</v>
      </c>
      <c r="H23" s="17" t="str">
        <f t="shared" si="2"/>
        <v>glo</v>
      </c>
      <c r="I23" s="16" t="str">
        <f t="shared" si="3"/>
        <v>glo</v>
      </c>
      <c r="J23" s="16" t="s">
        <v>147</v>
      </c>
      <c r="L23" s="18">
        <v>4.5</v>
      </c>
      <c r="M23" s="16" t="s">
        <v>994</v>
      </c>
      <c r="N23" s="17" t="str">
        <f t="shared" si="4"/>
        <v>4.5Inf</v>
      </c>
      <c r="O23" s="16" t="str">
        <f t="shared" si="5"/>
        <v>4.5Inf</v>
      </c>
      <c r="R23" s="16" t="s">
        <v>1044</v>
      </c>
      <c r="S23" s="16" t="s">
        <v>2672</v>
      </c>
      <c r="V23" s="16" t="s">
        <v>882</v>
      </c>
      <c r="W23" s="16" t="s">
        <v>2673</v>
      </c>
    </row>
    <row r="24" spans="1:23" x14ac:dyDescent="0.2">
      <c r="A24" s="16" t="s">
        <v>1944</v>
      </c>
      <c r="B24" s="17" t="s">
        <v>1948</v>
      </c>
      <c r="C24" s="17" t="str">
        <f t="shared" si="0"/>
        <v>qui</v>
      </c>
      <c r="D24" s="16" t="str">
        <f t="shared" si="7"/>
        <v>qui</v>
      </c>
      <c r="E24" s="16" t="str">
        <f t="shared" si="1"/>
        <v>s</v>
      </c>
      <c r="G24" s="16" t="s">
        <v>1351</v>
      </c>
      <c r="H24" s="17" t="str">
        <f t="shared" si="2"/>
        <v>glo</v>
      </c>
      <c r="I24" s="24" t="str">
        <f t="shared" si="3"/>
        <v>glo</v>
      </c>
      <c r="J24" s="16" t="s">
        <v>147</v>
      </c>
      <c r="L24" s="18">
        <v>4.5999999999999996</v>
      </c>
      <c r="M24" s="16" t="s">
        <v>2674</v>
      </c>
      <c r="N24" s="17" t="str">
        <f t="shared" si="4"/>
        <v>4.6Sta</v>
      </c>
      <c r="O24" s="16" t="str">
        <f t="shared" si="5"/>
        <v>4.6Sta</v>
      </c>
      <c r="R24" s="16" t="s">
        <v>1046</v>
      </c>
      <c r="S24" s="16" t="s">
        <v>2675</v>
      </c>
      <c r="V24" s="16" t="s">
        <v>1937</v>
      </c>
      <c r="W24" s="16" t="s">
        <v>2676</v>
      </c>
    </row>
    <row r="25" spans="1:23" x14ac:dyDescent="0.2">
      <c r="A25" s="16" t="s">
        <v>2039</v>
      </c>
      <c r="B25" s="17" t="s">
        <v>2042</v>
      </c>
      <c r="C25" s="17" t="str">
        <f t="shared" si="0"/>
        <v>sol</v>
      </c>
      <c r="D25" s="16" t="str">
        <f t="shared" si="7"/>
        <v>sol</v>
      </c>
      <c r="E25" s="16" t="str">
        <f t="shared" si="1"/>
        <v>m</v>
      </c>
      <c r="G25" s="16" t="s">
        <v>283</v>
      </c>
      <c r="H25" s="17" t="str">
        <f t="shared" si="2"/>
        <v>ham</v>
      </c>
      <c r="I25" s="16" t="str">
        <f t="shared" si="3"/>
        <v>ham</v>
      </c>
      <c r="J25" s="16" t="s">
        <v>283</v>
      </c>
      <c r="R25" s="16" t="s">
        <v>1146</v>
      </c>
      <c r="S25" s="16" t="s">
        <v>2677</v>
      </c>
      <c r="V25" s="16" t="s">
        <v>1939</v>
      </c>
      <c r="W25" s="16" t="s">
        <v>2678</v>
      </c>
    </row>
    <row r="26" spans="1:23" x14ac:dyDescent="0.2">
      <c r="A26" s="16" t="s">
        <v>2116</v>
      </c>
      <c r="B26" s="17" t="s">
        <v>2119</v>
      </c>
      <c r="C26" s="17" t="str">
        <f t="shared" si="0"/>
        <v>sus</v>
      </c>
      <c r="D26" s="16" t="str">
        <f t="shared" si="7"/>
        <v>sus</v>
      </c>
      <c r="E26" s="16" t="str">
        <f t="shared" si="1"/>
        <v>m</v>
      </c>
      <c r="G26" s="16" t="s">
        <v>289</v>
      </c>
      <c r="H26" s="17" t="str">
        <f t="shared" si="2"/>
        <v>hei</v>
      </c>
      <c r="I26" s="16" t="str">
        <f t="shared" si="3"/>
        <v>hei</v>
      </c>
      <c r="J26" s="16" t="s">
        <v>289</v>
      </c>
      <c r="M26" s="25" t="s">
        <v>2679</v>
      </c>
      <c r="R26" s="16" t="s">
        <v>1148</v>
      </c>
      <c r="S26" s="16" t="s">
        <v>2680</v>
      </c>
      <c r="V26" s="16" t="s">
        <v>305</v>
      </c>
      <c r="W26" s="16" t="s">
        <v>2681</v>
      </c>
    </row>
    <row r="27" spans="1:23" x14ac:dyDescent="0.2">
      <c r="A27" s="16" t="s">
        <v>2275</v>
      </c>
      <c r="B27" s="17" t="s">
        <v>2278</v>
      </c>
      <c r="C27" s="17" t="str">
        <f t="shared" si="0"/>
        <v>tel</v>
      </c>
      <c r="D27" s="16" t="str">
        <f t="shared" si="7"/>
        <v>tel</v>
      </c>
      <c r="E27" s="16" t="str">
        <f t="shared" si="1"/>
        <v>b</v>
      </c>
      <c r="G27" s="16" t="s">
        <v>1240</v>
      </c>
      <c r="H27" s="17" t="str">
        <f t="shared" si="2"/>
        <v>hun</v>
      </c>
      <c r="I27" s="16" t="str">
        <f t="shared" si="3"/>
        <v>hun</v>
      </c>
      <c r="J27" s="16" t="s">
        <v>1240</v>
      </c>
      <c r="M27" s="26" t="s">
        <v>2682</v>
      </c>
      <c r="R27" s="16" t="s">
        <v>1150</v>
      </c>
      <c r="S27" s="16" t="s">
        <v>2683</v>
      </c>
      <c r="V27" s="16" t="s">
        <v>531</v>
      </c>
      <c r="W27" s="16" t="s">
        <v>2684</v>
      </c>
    </row>
    <row r="28" spans="1:23" x14ac:dyDescent="0.2">
      <c r="A28" s="16" t="s">
        <v>2503</v>
      </c>
      <c r="B28" s="17" t="s">
        <v>2506</v>
      </c>
      <c r="C28" s="17" t="str">
        <f t="shared" si="0"/>
        <v>tex</v>
      </c>
      <c r="D28" s="16" t="str">
        <f t="shared" si="7"/>
        <v>tex</v>
      </c>
      <c r="E28" s="16" t="str">
        <f t="shared" si="1"/>
        <v>m</v>
      </c>
      <c r="G28" s="16" t="s">
        <v>208</v>
      </c>
      <c r="H28" s="17" t="str">
        <f t="shared" si="2"/>
        <v>ind</v>
      </c>
      <c r="I28" s="16" t="str">
        <f t="shared" si="3"/>
        <v>ind</v>
      </c>
      <c r="J28" s="16" t="s">
        <v>208</v>
      </c>
      <c r="L28" s="19"/>
      <c r="M28" s="26" t="s">
        <v>2685</v>
      </c>
      <c r="R28" s="16" t="s">
        <v>1152</v>
      </c>
      <c r="S28" s="16" t="s">
        <v>2686</v>
      </c>
      <c r="V28" s="16" t="s">
        <v>329</v>
      </c>
      <c r="W28" s="16" t="s">
        <v>2687</v>
      </c>
    </row>
    <row r="29" spans="1:23" x14ac:dyDescent="0.2">
      <c r="G29" s="16" t="s">
        <v>1896</v>
      </c>
      <c r="H29" s="17" t="str">
        <f t="shared" si="2"/>
        <v>ire</v>
      </c>
      <c r="I29" s="16" t="str">
        <f t="shared" si="3"/>
        <v>ire</v>
      </c>
      <c r="J29" s="16" t="s">
        <v>1896</v>
      </c>
      <c r="M29" s="26" t="s">
        <v>2688</v>
      </c>
      <c r="R29" s="16" t="s">
        <v>1154</v>
      </c>
      <c r="S29" s="16" t="s">
        <v>2689</v>
      </c>
      <c r="V29" s="16" t="s">
        <v>92</v>
      </c>
      <c r="W29" s="16" t="s">
        <v>2690</v>
      </c>
    </row>
    <row r="30" spans="1:23" x14ac:dyDescent="0.2">
      <c r="G30" s="16" t="s">
        <v>441</v>
      </c>
      <c r="H30" s="17" t="str">
        <f t="shared" si="2"/>
        <v>ita</v>
      </c>
      <c r="I30" s="16" t="str">
        <f t="shared" si="3"/>
        <v>ita</v>
      </c>
      <c r="J30" s="16" t="s">
        <v>441</v>
      </c>
      <c r="R30" s="16" t="s">
        <v>1048</v>
      </c>
      <c r="S30" s="16" t="s">
        <v>2691</v>
      </c>
      <c r="V30" s="16" t="s">
        <v>2692</v>
      </c>
      <c r="W30" s="16" t="s">
        <v>2693</v>
      </c>
    </row>
    <row r="31" spans="1:23" x14ac:dyDescent="0.2">
      <c r="G31" s="16" t="s">
        <v>745</v>
      </c>
      <c r="H31" s="17" t="str">
        <f t="shared" si="2"/>
        <v>jap</v>
      </c>
      <c r="I31" s="16" t="str">
        <f t="shared" si="3"/>
        <v>jap</v>
      </c>
      <c r="J31" s="16" t="s">
        <v>745</v>
      </c>
      <c r="R31" s="16" t="s">
        <v>588</v>
      </c>
      <c r="S31" s="16" t="s">
        <v>2694</v>
      </c>
      <c r="V31" s="16" t="s">
        <v>908</v>
      </c>
      <c r="W31" s="16" t="s">
        <v>2695</v>
      </c>
    </row>
    <row r="32" spans="1:23" x14ac:dyDescent="0.2">
      <c r="G32" s="16" t="s">
        <v>1370</v>
      </c>
      <c r="H32" s="17" t="str">
        <f t="shared" si="2"/>
        <v>lat</v>
      </c>
      <c r="I32" s="20" t="s">
        <v>2696</v>
      </c>
      <c r="J32" s="16" t="s">
        <v>1370</v>
      </c>
      <c r="R32" s="16" t="s">
        <v>516</v>
      </c>
      <c r="S32" s="16" t="s">
        <v>2697</v>
      </c>
      <c r="V32" s="16" t="s">
        <v>1581</v>
      </c>
      <c r="W32" s="16" t="s">
        <v>2698</v>
      </c>
    </row>
    <row r="33" spans="7:23" x14ac:dyDescent="0.2">
      <c r="G33" s="16" t="s">
        <v>1253</v>
      </c>
      <c r="H33" s="17" t="str">
        <f t="shared" si="2"/>
        <v>lat</v>
      </c>
      <c r="I33" s="16" t="str">
        <f t="shared" si="3"/>
        <v>lat</v>
      </c>
      <c r="J33" s="16" t="s">
        <v>1253</v>
      </c>
      <c r="R33" s="16" t="s">
        <v>560</v>
      </c>
      <c r="S33" s="16" t="s">
        <v>2699</v>
      </c>
      <c r="V33" s="16" t="s">
        <v>2700</v>
      </c>
      <c r="W33" s="16" t="s">
        <v>2701</v>
      </c>
    </row>
    <row r="34" spans="7:23" x14ac:dyDescent="0.2">
      <c r="G34" s="16" t="s">
        <v>2079</v>
      </c>
      <c r="H34" s="17" t="str">
        <f t="shared" si="2"/>
        <v>mas</v>
      </c>
      <c r="I34" s="16" t="str">
        <f t="shared" si="3"/>
        <v>mas</v>
      </c>
      <c r="J34" s="16" t="s">
        <v>2079</v>
      </c>
      <c r="R34" s="16" t="s">
        <v>2702</v>
      </c>
      <c r="S34" s="16" t="s">
        <v>2703</v>
      </c>
      <c r="V34" s="16" t="s">
        <v>2704</v>
      </c>
      <c r="W34" s="16" t="s">
        <v>2705</v>
      </c>
    </row>
    <row r="35" spans="7:23" x14ac:dyDescent="0.2">
      <c r="G35" s="16" t="s">
        <v>2706</v>
      </c>
      <c r="H35" s="17" t="str">
        <f t="shared" si="2"/>
        <v>net</v>
      </c>
      <c r="I35" s="16" t="str">
        <f t="shared" si="3"/>
        <v>net</v>
      </c>
      <c r="J35" s="16" t="s">
        <v>153</v>
      </c>
      <c r="R35" s="16" t="s">
        <v>1211</v>
      </c>
      <c r="S35" s="16" t="s">
        <v>2707</v>
      </c>
      <c r="V35" s="16" t="s">
        <v>1562</v>
      </c>
      <c r="W35" s="16" t="s">
        <v>2708</v>
      </c>
    </row>
    <row r="36" spans="7:23" x14ac:dyDescent="0.2">
      <c r="G36" s="16" t="s">
        <v>2092</v>
      </c>
      <c r="H36" s="17" t="str">
        <f t="shared" si="2"/>
        <v>new</v>
      </c>
      <c r="I36" s="16" t="str">
        <f t="shared" si="3"/>
        <v>new</v>
      </c>
      <c r="J36" s="16" t="s">
        <v>2092</v>
      </c>
      <c r="R36" s="16" t="s">
        <v>1214</v>
      </c>
      <c r="S36" s="16" t="s">
        <v>2709</v>
      </c>
      <c r="V36" s="16" t="s">
        <v>915</v>
      </c>
      <c r="W36" s="16" t="s">
        <v>2710</v>
      </c>
    </row>
    <row r="37" spans="7:23" x14ac:dyDescent="0.2">
      <c r="G37" s="16" t="s">
        <v>1488</v>
      </c>
      <c r="H37" s="17" t="str">
        <f t="shared" si="2"/>
        <v>nig</v>
      </c>
      <c r="I37" s="16" t="str">
        <f t="shared" si="3"/>
        <v>nig</v>
      </c>
      <c r="J37" s="16" t="s">
        <v>1488</v>
      </c>
      <c r="R37" s="16" t="s">
        <v>1216</v>
      </c>
      <c r="S37" s="16" t="s">
        <v>2711</v>
      </c>
      <c r="V37" s="16" t="s">
        <v>2287</v>
      </c>
      <c r="W37" s="16" t="s">
        <v>2712</v>
      </c>
    </row>
    <row r="38" spans="7:23" x14ac:dyDescent="0.2">
      <c r="G38" s="16" t="s">
        <v>1372</v>
      </c>
      <c r="H38" s="17" t="str">
        <f t="shared" si="2"/>
        <v>nor</v>
      </c>
      <c r="I38" s="16" t="s">
        <v>2713</v>
      </c>
      <c r="J38" s="16" t="s">
        <v>1372</v>
      </c>
      <c r="R38" s="16" t="s">
        <v>633</v>
      </c>
      <c r="S38" s="16" t="s">
        <v>2714</v>
      </c>
      <c r="V38" s="16" t="s">
        <v>421</v>
      </c>
      <c r="W38" s="16" t="s">
        <v>2715</v>
      </c>
    </row>
    <row r="39" spans="7:23" x14ac:dyDescent="0.2">
      <c r="G39" s="16" t="s">
        <v>450</v>
      </c>
      <c r="H39" s="17" t="str">
        <f t="shared" si="2"/>
        <v>nor</v>
      </c>
      <c r="I39" s="16" t="s">
        <v>2716</v>
      </c>
      <c r="J39" s="16" t="s">
        <v>450</v>
      </c>
      <c r="R39" s="16" t="s">
        <v>605</v>
      </c>
      <c r="S39" s="16" t="s">
        <v>2717</v>
      </c>
      <c r="V39" s="16" t="s">
        <v>606</v>
      </c>
      <c r="W39" s="16" t="s">
        <v>2718</v>
      </c>
    </row>
    <row r="40" spans="7:23" x14ac:dyDescent="0.2">
      <c r="G40" s="16" t="s">
        <v>1375</v>
      </c>
      <c r="H40" s="17" t="str">
        <f t="shared" si="2"/>
        <v>oce</v>
      </c>
      <c r="I40" s="16" t="str">
        <f>H40</f>
        <v>oce</v>
      </c>
      <c r="J40" s="16" t="s">
        <v>1375</v>
      </c>
      <c r="R40" s="16" t="s">
        <v>2719</v>
      </c>
      <c r="S40" s="16" t="s">
        <v>2720</v>
      </c>
      <c r="V40" s="16" t="s">
        <v>2291</v>
      </c>
      <c r="W40" s="16" t="s">
        <v>2721</v>
      </c>
    </row>
    <row r="41" spans="7:23" x14ac:dyDescent="0.2">
      <c r="G41" s="16" t="s">
        <v>459</v>
      </c>
      <c r="H41" s="17" t="str">
        <f t="shared" si="2"/>
        <v>pol</v>
      </c>
      <c r="I41" s="16" t="s">
        <v>2722</v>
      </c>
      <c r="J41" s="16" t="s">
        <v>459</v>
      </c>
      <c r="R41" s="16" t="s">
        <v>2723</v>
      </c>
      <c r="S41" s="16" t="s">
        <v>2724</v>
      </c>
      <c r="V41" s="16" t="s">
        <v>2118</v>
      </c>
      <c r="W41" s="16" t="s">
        <v>2725</v>
      </c>
    </row>
    <row r="42" spans="7:23" x14ac:dyDescent="0.2">
      <c r="G42" s="16" t="s">
        <v>468</v>
      </c>
      <c r="H42" s="17" t="str">
        <f t="shared" si="2"/>
        <v>por</v>
      </c>
      <c r="I42" s="16" t="str">
        <f>H42</f>
        <v>por</v>
      </c>
      <c r="J42" s="16" t="s">
        <v>468</v>
      </c>
      <c r="R42" s="16" t="s">
        <v>2726</v>
      </c>
      <c r="S42" s="16" t="s">
        <v>2727</v>
      </c>
      <c r="V42" s="16" t="s">
        <v>1545</v>
      </c>
      <c r="W42" s="16" t="s">
        <v>2728</v>
      </c>
    </row>
    <row r="43" spans="7:23" x14ac:dyDescent="0.2">
      <c r="G43" s="16" t="s">
        <v>1095</v>
      </c>
      <c r="H43" s="17" t="str">
        <f t="shared" si="2"/>
        <v>sou</v>
      </c>
      <c r="I43" s="16" t="str">
        <f>H43</f>
        <v>sou</v>
      </c>
      <c r="J43" s="16" t="s">
        <v>1095</v>
      </c>
      <c r="R43" s="16" t="s">
        <v>2729</v>
      </c>
      <c r="S43" s="16" t="s">
        <v>2730</v>
      </c>
      <c r="V43" s="16" t="s">
        <v>561</v>
      </c>
      <c r="W43" s="16" t="s">
        <v>2731</v>
      </c>
    </row>
    <row r="44" spans="7:23" x14ac:dyDescent="0.2">
      <c r="G44" s="16" t="s">
        <v>498</v>
      </c>
      <c r="H44" s="17" t="str">
        <f t="shared" si="2"/>
        <v>sto</v>
      </c>
      <c r="I44" s="16" t="str">
        <f>H44</f>
        <v>sto</v>
      </c>
      <c r="J44" s="16" t="s">
        <v>498</v>
      </c>
      <c r="R44" s="16" t="s">
        <v>2732</v>
      </c>
      <c r="S44" s="16" t="s">
        <v>2733</v>
      </c>
      <c r="V44" s="16" t="s">
        <v>563</v>
      </c>
      <c r="W44" s="16" t="s">
        <v>2734</v>
      </c>
    </row>
    <row r="45" spans="7:23" x14ac:dyDescent="0.2">
      <c r="G45" s="16" t="s">
        <v>216</v>
      </c>
      <c r="H45" s="17" t="str">
        <f t="shared" si="2"/>
        <v>swe</v>
      </c>
      <c r="I45" s="16" t="str">
        <f>H45</f>
        <v>swe</v>
      </c>
      <c r="J45" s="16" t="s">
        <v>216</v>
      </c>
      <c r="R45" s="16" t="s">
        <v>2735</v>
      </c>
      <c r="S45" s="16" t="s">
        <v>2736</v>
      </c>
      <c r="V45" s="16" t="s">
        <v>519</v>
      </c>
      <c r="W45" s="16" t="s">
        <v>2737</v>
      </c>
    </row>
    <row r="46" spans="7:23" x14ac:dyDescent="0.2">
      <c r="G46" s="16" t="s">
        <v>257</v>
      </c>
      <c r="H46" s="17" t="str">
        <f t="shared" si="2"/>
        <v>swi</v>
      </c>
      <c r="I46" s="16" t="str">
        <f>H46</f>
        <v>swi</v>
      </c>
      <c r="J46" s="16" t="s">
        <v>257</v>
      </c>
      <c r="R46" s="16" t="s">
        <v>2738</v>
      </c>
      <c r="S46" s="16" t="s">
        <v>2739</v>
      </c>
      <c r="V46" s="16" t="s">
        <v>507</v>
      </c>
      <c r="W46" s="16" t="s">
        <v>2740</v>
      </c>
    </row>
    <row r="47" spans="7:23" x14ac:dyDescent="0.2">
      <c r="G47" s="16" t="s">
        <v>153</v>
      </c>
      <c r="H47" s="17" t="str">
        <f t="shared" si="2"/>
        <v>the</v>
      </c>
      <c r="I47" s="20" t="s">
        <v>2538</v>
      </c>
      <c r="J47" s="16" t="s">
        <v>153</v>
      </c>
      <c r="R47" s="16" t="s">
        <v>2741</v>
      </c>
      <c r="S47" s="16" t="s">
        <v>2742</v>
      </c>
      <c r="V47" s="16" t="s">
        <v>510</v>
      </c>
      <c r="W47" s="16" t="s">
        <v>2743</v>
      </c>
    </row>
    <row r="48" spans="7:23" x14ac:dyDescent="0.2">
      <c r="G48" s="16" t="s">
        <v>222</v>
      </c>
      <c r="H48" s="17" t="str">
        <f t="shared" si="2"/>
        <v>uk</v>
      </c>
      <c r="I48" s="20" t="s">
        <v>2578</v>
      </c>
      <c r="J48" s="16" t="s">
        <v>222</v>
      </c>
      <c r="R48" s="16" t="s">
        <v>2744</v>
      </c>
      <c r="S48" s="16" t="s">
        <v>2745</v>
      </c>
      <c r="V48" s="16" t="s">
        <v>500</v>
      </c>
      <c r="W48" s="16" t="s">
        <v>2746</v>
      </c>
    </row>
    <row r="49" spans="7:23" x14ac:dyDescent="0.2">
      <c r="G49" s="16" t="s">
        <v>2747</v>
      </c>
      <c r="H49" s="17" t="str">
        <f t="shared" si="2"/>
        <v>uni</v>
      </c>
      <c r="I49" s="24" t="s">
        <v>2578</v>
      </c>
      <c r="J49" s="16" t="s">
        <v>2747</v>
      </c>
      <c r="R49" s="16" t="s">
        <v>2748</v>
      </c>
      <c r="S49" s="16" t="s">
        <v>2749</v>
      </c>
      <c r="V49" s="16" t="s">
        <v>513</v>
      </c>
      <c r="W49" s="16" t="s">
        <v>2750</v>
      </c>
    </row>
    <row r="50" spans="7:23" x14ac:dyDescent="0.2">
      <c r="G50" s="16" t="s">
        <v>2751</v>
      </c>
      <c r="H50" s="17" t="str">
        <f t="shared" si="2"/>
        <v>uni</v>
      </c>
      <c r="I50" s="24" t="s">
        <v>2563</v>
      </c>
      <c r="J50" s="16" t="s">
        <v>2751</v>
      </c>
      <c r="R50" s="16" t="s">
        <v>2752</v>
      </c>
      <c r="S50" s="16" t="s">
        <v>2753</v>
      </c>
      <c r="V50" s="16" t="s">
        <v>565</v>
      </c>
      <c r="W50" s="16" t="s">
        <v>2754</v>
      </c>
    </row>
    <row r="51" spans="7:23" x14ac:dyDescent="0.2">
      <c r="G51" s="16" t="s">
        <v>230</v>
      </c>
      <c r="H51" s="17" t="str">
        <f t="shared" si="2"/>
        <v>us</v>
      </c>
      <c r="I51" s="24" t="s">
        <v>2563</v>
      </c>
      <c r="J51" s="16" t="s">
        <v>230</v>
      </c>
      <c r="R51" s="16" t="s">
        <v>2755</v>
      </c>
      <c r="S51" s="16" t="s">
        <v>2756</v>
      </c>
      <c r="V51" s="16" t="s">
        <v>549</v>
      </c>
      <c r="W51" s="16" t="s">
        <v>2757</v>
      </c>
    </row>
    <row r="52" spans="7:23" x14ac:dyDescent="0.2">
      <c r="G52" s="16" t="s">
        <v>2758</v>
      </c>
      <c r="H52" s="17" t="str">
        <f t="shared" si="2"/>
        <v>usa</v>
      </c>
      <c r="I52" s="16" t="str">
        <f>H52</f>
        <v>usa</v>
      </c>
      <c r="J52" s="16" t="s">
        <v>2758</v>
      </c>
      <c r="R52" s="16" t="s">
        <v>2759</v>
      </c>
      <c r="S52" s="16" t="s">
        <v>2760</v>
      </c>
      <c r="V52" s="16" t="s">
        <v>552</v>
      </c>
      <c r="W52" s="16" t="s">
        <v>2761</v>
      </c>
    </row>
    <row r="53" spans="7:23" x14ac:dyDescent="0.2">
      <c r="G53" s="16" t="s">
        <v>597</v>
      </c>
      <c r="H53" s="17" t="str">
        <f t="shared" si="2"/>
        <v>was</v>
      </c>
      <c r="I53" s="16" t="str">
        <f>H53</f>
        <v>was</v>
      </c>
      <c r="J53" s="16" t="s">
        <v>597</v>
      </c>
      <c r="R53" s="16" t="s">
        <v>2762</v>
      </c>
      <c r="S53" s="16" t="s">
        <v>2763</v>
      </c>
      <c r="V53" s="16" t="s">
        <v>555</v>
      </c>
      <c r="W53" s="16" t="s">
        <v>2764</v>
      </c>
    </row>
    <row r="54" spans="7:23" x14ac:dyDescent="0.2">
      <c r="R54" s="16" t="s">
        <v>2765</v>
      </c>
      <c r="S54" s="16" t="s">
        <v>2766</v>
      </c>
      <c r="V54" s="16" t="s">
        <v>558</v>
      </c>
      <c r="W54" s="16" t="s">
        <v>2767</v>
      </c>
    </row>
    <row r="55" spans="7:23" x14ac:dyDescent="0.2">
      <c r="R55" s="16" t="s">
        <v>2768</v>
      </c>
      <c r="S55" s="16" t="s">
        <v>2769</v>
      </c>
      <c r="V55" s="16" t="s">
        <v>567</v>
      </c>
      <c r="W55" s="16" t="s">
        <v>2770</v>
      </c>
    </row>
    <row r="56" spans="7:23" x14ac:dyDescent="0.2">
      <c r="R56" s="16" t="s">
        <v>2771</v>
      </c>
      <c r="S56" s="16" t="s">
        <v>2772</v>
      </c>
      <c r="V56" s="16" t="s">
        <v>569</v>
      </c>
      <c r="W56" s="16" t="s">
        <v>2773</v>
      </c>
    </row>
    <row r="57" spans="7:23" x14ac:dyDescent="0.2">
      <c r="R57" s="16" t="s">
        <v>2774</v>
      </c>
      <c r="S57" s="16" t="s">
        <v>2775</v>
      </c>
      <c r="V57" s="16" t="s">
        <v>571</v>
      </c>
      <c r="W57" s="16" t="s">
        <v>2776</v>
      </c>
    </row>
    <row r="58" spans="7:23" x14ac:dyDescent="0.2">
      <c r="R58" s="16" t="s">
        <v>2777</v>
      </c>
      <c r="S58" s="16" t="s">
        <v>2778</v>
      </c>
      <c r="V58" s="16" t="s">
        <v>524</v>
      </c>
      <c r="W58" s="16" t="s">
        <v>2779</v>
      </c>
    </row>
    <row r="59" spans="7:23" x14ac:dyDescent="0.2">
      <c r="R59" s="16" t="s">
        <v>2780</v>
      </c>
      <c r="S59" s="16" t="s">
        <v>2781</v>
      </c>
      <c r="V59" s="16" t="s">
        <v>1015</v>
      </c>
      <c r="W59" s="16" t="s">
        <v>2782</v>
      </c>
    </row>
    <row r="60" spans="7:23" x14ac:dyDescent="0.2">
      <c r="R60" s="16" t="s">
        <v>2783</v>
      </c>
      <c r="S60" s="16" t="s">
        <v>2784</v>
      </c>
      <c r="V60" s="16" t="s">
        <v>1947</v>
      </c>
      <c r="W60" s="16" t="s">
        <v>2785</v>
      </c>
    </row>
    <row r="61" spans="7:23" x14ac:dyDescent="0.2">
      <c r="R61" s="16" t="s">
        <v>2786</v>
      </c>
      <c r="S61" s="16" t="s">
        <v>2787</v>
      </c>
      <c r="V61" s="16" t="s">
        <v>959</v>
      </c>
      <c r="W61" s="16" t="s">
        <v>2788</v>
      </c>
    </row>
    <row r="62" spans="7:23" x14ac:dyDescent="0.2">
      <c r="R62" s="16" t="s">
        <v>2789</v>
      </c>
      <c r="S62" s="16" t="s">
        <v>2790</v>
      </c>
      <c r="V62" s="16" t="s">
        <v>1029</v>
      </c>
      <c r="W62" s="16" t="s">
        <v>2791</v>
      </c>
    </row>
    <row r="63" spans="7:23" x14ac:dyDescent="0.2">
      <c r="R63" s="16" t="s">
        <v>2792</v>
      </c>
      <c r="S63" s="16" t="s">
        <v>2793</v>
      </c>
      <c r="V63" s="16" t="s">
        <v>1021</v>
      </c>
      <c r="W63" s="16" t="s">
        <v>2794</v>
      </c>
    </row>
    <row r="64" spans="7:23" x14ac:dyDescent="0.2">
      <c r="R64" s="16" t="s">
        <v>2795</v>
      </c>
      <c r="S64" s="16" t="s">
        <v>2796</v>
      </c>
      <c r="V64" s="16" t="s">
        <v>1353</v>
      </c>
      <c r="W64" s="16" t="s">
        <v>2797</v>
      </c>
    </row>
    <row r="65" spans="18:23" x14ac:dyDescent="0.2">
      <c r="R65" s="16" t="s">
        <v>2798</v>
      </c>
      <c r="S65" s="16" t="s">
        <v>2799</v>
      </c>
      <c r="V65" s="16" t="s">
        <v>1040</v>
      </c>
      <c r="W65" s="16" t="s">
        <v>2800</v>
      </c>
    </row>
    <row r="66" spans="18:23" x14ac:dyDescent="0.2">
      <c r="R66" s="16" t="s">
        <v>2801</v>
      </c>
      <c r="S66" s="16" t="s">
        <v>2802</v>
      </c>
      <c r="V66" s="16" t="s">
        <v>574</v>
      </c>
      <c r="W66" s="16" t="s">
        <v>2803</v>
      </c>
    </row>
    <row r="67" spans="18:23" x14ac:dyDescent="0.2">
      <c r="R67" s="16" t="s">
        <v>2804</v>
      </c>
      <c r="S67" s="16" t="s">
        <v>2805</v>
      </c>
      <c r="V67" s="16" t="s">
        <v>996</v>
      </c>
      <c r="W67" s="16" t="s">
        <v>2806</v>
      </c>
    </row>
    <row r="68" spans="18:23" x14ac:dyDescent="0.2">
      <c r="R68" s="16" t="s">
        <v>2807</v>
      </c>
      <c r="S68" s="16" t="s">
        <v>2808</v>
      </c>
      <c r="V68" s="16" t="s">
        <v>1071</v>
      </c>
      <c r="W68" s="16" t="s">
        <v>2809</v>
      </c>
    </row>
    <row r="69" spans="18:23" x14ac:dyDescent="0.2">
      <c r="R69" s="16" t="s">
        <v>2810</v>
      </c>
      <c r="S69" s="16" t="s">
        <v>2811</v>
      </c>
      <c r="V69" s="16" t="s">
        <v>540</v>
      </c>
      <c r="W69" s="16" t="s">
        <v>2812</v>
      </c>
    </row>
    <row r="70" spans="18:23" x14ac:dyDescent="0.2">
      <c r="R70" s="16" t="s">
        <v>2813</v>
      </c>
      <c r="S70" s="16" t="s">
        <v>2814</v>
      </c>
      <c r="V70" s="16" t="s">
        <v>577</v>
      </c>
      <c r="W70" s="16" t="s">
        <v>2815</v>
      </c>
    </row>
    <row r="71" spans="18:23" x14ac:dyDescent="0.2">
      <c r="R71" s="16" t="s">
        <v>2816</v>
      </c>
      <c r="S71" s="16" t="s">
        <v>2817</v>
      </c>
      <c r="V71" s="16" t="s">
        <v>966</v>
      </c>
      <c r="W71" s="16" t="s">
        <v>2818</v>
      </c>
    </row>
    <row r="72" spans="18:23" x14ac:dyDescent="0.2">
      <c r="R72" s="16" t="s">
        <v>2819</v>
      </c>
      <c r="S72" s="16" t="s">
        <v>2820</v>
      </c>
      <c r="V72" s="16" t="s">
        <v>517</v>
      </c>
      <c r="W72" s="16" t="s">
        <v>2821</v>
      </c>
    </row>
    <row r="73" spans="18:23" x14ac:dyDescent="0.2">
      <c r="R73" s="16" t="s">
        <v>2822</v>
      </c>
      <c r="S73" s="16" t="s">
        <v>2823</v>
      </c>
      <c r="V73" s="16" t="s">
        <v>1026</v>
      </c>
      <c r="W73" s="16" t="s">
        <v>2824</v>
      </c>
    </row>
    <row r="74" spans="18:23" x14ac:dyDescent="0.2">
      <c r="R74" s="16" t="s">
        <v>2825</v>
      </c>
      <c r="S74" s="16" t="s">
        <v>2826</v>
      </c>
      <c r="V74" s="16" t="s">
        <v>953</v>
      </c>
      <c r="W74" s="16" t="s">
        <v>2827</v>
      </c>
    </row>
    <row r="75" spans="18:23" x14ac:dyDescent="0.2">
      <c r="R75" s="16" t="s">
        <v>2828</v>
      </c>
      <c r="S75" s="16" t="s">
        <v>2829</v>
      </c>
      <c r="V75" s="16" t="s">
        <v>1011</v>
      </c>
      <c r="W75" s="16" t="s">
        <v>2830</v>
      </c>
    </row>
    <row r="76" spans="18:23" x14ac:dyDescent="0.2">
      <c r="R76" s="16" t="s">
        <v>2831</v>
      </c>
      <c r="S76" s="16" t="s">
        <v>2832</v>
      </c>
      <c r="V76" s="16" t="s">
        <v>1567</v>
      </c>
      <c r="W76" s="16" t="s">
        <v>2833</v>
      </c>
    </row>
    <row r="77" spans="18:23" x14ac:dyDescent="0.2">
      <c r="R77" s="16" t="s">
        <v>2834</v>
      </c>
      <c r="S77" s="16" t="s">
        <v>2835</v>
      </c>
      <c r="V77" s="16" t="s">
        <v>1569</v>
      </c>
      <c r="W77" s="16" t="s">
        <v>2836</v>
      </c>
    </row>
    <row r="78" spans="18:23" x14ac:dyDescent="0.2">
      <c r="R78" s="16" t="s">
        <v>2837</v>
      </c>
      <c r="S78" s="16" t="s">
        <v>2838</v>
      </c>
      <c r="V78" s="16" t="s">
        <v>1585</v>
      </c>
      <c r="W78" s="16" t="s">
        <v>2839</v>
      </c>
    </row>
    <row r="79" spans="18:23" x14ac:dyDescent="0.2">
      <c r="R79" s="16" t="s">
        <v>2840</v>
      </c>
      <c r="S79" s="16" t="s">
        <v>2841</v>
      </c>
      <c r="V79" s="16" t="s">
        <v>1588</v>
      </c>
      <c r="W79" s="16" t="s">
        <v>2842</v>
      </c>
    </row>
    <row r="80" spans="18:23" x14ac:dyDescent="0.2">
      <c r="R80" s="16" t="s">
        <v>2843</v>
      </c>
      <c r="S80" s="16" t="s">
        <v>2844</v>
      </c>
      <c r="V80" s="16" t="s">
        <v>1590</v>
      </c>
      <c r="W80" s="16" t="s">
        <v>2845</v>
      </c>
    </row>
    <row r="81" spans="18:23" x14ac:dyDescent="0.2">
      <c r="R81" s="16" t="s">
        <v>2846</v>
      </c>
      <c r="S81" s="16" t="s">
        <v>2847</v>
      </c>
      <c r="V81" s="16" t="s">
        <v>2848</v>
      </c>
      <c r="W81" s="16" t="s">
        <v>2849</v>
      </c>
    </row>
    <row r="82" spans="18:23" x14ac:dyDescent="0.2">
      <c r="R82" s="16" t="s">
        <v>2850</v>
      </c>
      <c r="S82" s="16" t="s">
        <v>2851</v>
      </c>
      <c r="V82" s="16" t="s">
        <v>2852</v>
      </c>
      <c r="W82" s="16" t="s">
        <v>2853</v>
      </c>
    </row>
    <row r="83" spans="18:23" x14ac:dyDescent="0.2">
      <c r="R83" s="16" t="s">
        <v>2854</v>
      </c>
      <c r="S83" s="16" t="s">
        <v>2855</v>
      </c>
      <c r="V83" s="16" t="s">
        <v>2856</v>
      </c>
      <c r="W83" s="16" t="s">
        <v>2857</v>
      </c>
    </row>
    <row r="84" spans="18:23" x14ac:dyDescent="0.2">
      <c r="R84" s="16" t="s">
        <v>2858</v>
      </c>
      <c r="S84" s="16" t="s">
        <v>2859</v>
      </c>
      <c r="V84" s="16" t="s">
        <v>2860</v>
      </c>
      <c r="W84" s="16" t="s">
        <v>2861</v>
      </c>
    </row>
    <row r="85" spans="18:23" x14ac:dyDescent="0.2">
      <c r="R85" s="16" t="s">
        <v>2862</v>
      </c>
      <c r="S85" s="16" t="s">
        <v>2863</v>
      </c>
      <c r="V85" s="16" t="s">
        <v>1601</v>
      </c>
      <c r="W85" s="16" t="s">
        <v>2864</v>
      </c>
    </row>
    <row r="86" spans="18:23" x14ac:dyDescent="0.2">
      <c r="R86" s="16" t="s">
        <v>2865</v>
      </c>
      <c r="S86" s="16" t="s">
        <v>2866</v>
      </c>
      <c r="V86" s="16" t="s">
        <v>1603</v>
      </c>
      <c r="W86" s="16" t="s">
        <v>2867</v>
      </c>
    </row>
    <row r="87" spans="18:23" x14ac:dyDescent="0.2">
      <c r="R87" s="16" t="s">
        <v>2868</v>
      </c>
      <c r="S87" s="16" t="s">
        <v>2869</v>
      </c>
      <c r="V87" s="16" t="s">
        <v>489</v>
      </c>
      <c r="W87" s="16" t="s">
        <v>2870</v>
      </c>
    </row>
    <row r="88" spans="18:23" x14ac:dyDescent="0.2">
      <c r="R88" s="16" t="s">
        <v>2871</v>
      </c>
      <c r="S88" s="16" t="s">
        <v>2872</v>
      </c>
      <c r="V88" s="16" t="s">
        <v>2312</v>
      </c>
      <c r="W88" s="16" t="s">
        <v>2873</v>
      </c>
    </row>
    <row r="89" spans="18:23" x14ac:dyDescent="0.2">
      <c r="R89" s="16" t="s">
        <v>2874</v>
      </c>
      <c r="S89" s="16" t="s">
        <v>2875</v>
      </c>
      <c r="V89" s="16" t="s">
        <v>911</v>
      </c>
      <c r="W89" s="16" t="s">
        <v>2876</v>
      </c>
    </row>
    <row r="90" spans="18:23" x14ac:dyDescent="0.2">
      <c r="R90" s="16" t="s">
        <v>2877</v>
      </c>
      <c r="S90" s="16" t="s">
        <v>2878</v>
      </c>
      <c r="V90" s="16" t="s">
        <v>100</v>
      </c>
      <c r="W90" s="16" t="s">
        <v>2879</v>
      </c>
    </row>
    <row r="91" spans="18:23" x14ac:dyDescent="0.2">
      <c r="R91" s="16" t="s">
        <v>2880</v>
      </c>
      <c r="S91" s="16" t="s">
        <v>2881</v>
      </c>
      <c r="V91" s="16" t="s">
        <v>103</v>
      </c>
      <c r="W91" s="16" t="s">
        <v>2882</v>
      </c>
    </row>
    <row r="92" spans="18:23" x14ac:dyDescent="0.2">
      <c r="R92" s="16" t="s">
        <v>2883</v>
      </c>
      <c r="S92" s="16" t="s">
        <v>2884</v>
      </c>
      <c r="V92" s="16" t="s">
        <v>308</v>
      </c>
      <c r="W92" s="16" t="s">
        <v>2885</v>
      </c>
    </row>
    <row r="93" spans="18:23" x14ac:dyDescent="0.2">
      <c r="R93" s="16" t="s">
        <v>2886</v>
      </c>
      <c r="S93" s="16" t="s">
        <v>2887</v>
      </c>
      <c r="V93" s="16" t="s">
        <v>1323</v>
      </c>
      <c r="W93" s="16" t="s">
        <v>2888</v>
      </c>
    </row>
    <row r="94" spans="18:23" x14ac:dyDescent="0.2">
      <c r="R94" s="16" t="s">
        <v>2889</v>
      </c>
      <c r="S94" s="16" t="s">
        <v>2890</v>
      </c>
      <c r="V94" s="16" t="s">
        <v>2891</v>
      </c>
      <c r="W94" s="16" t="s">
        <v>2892</v>
      </c>
    </row>
    <row r="95" spans="18:23" x14ac:dyDescent="0.2">
      <c r="R95" s="16" t="s">
        <v>2893</v>
      </c>
      <c r="S95" s="16" t="s">
        <v>2894</v>
      </c>
      <c r="V95" s="16" t="s">
        <v>2895</v>
      </c>
      <c r="W95" s="16" t="s">
        <v>2896</v>
      </c>
    </row>
    <row r="96" spans="18:23" x14ac:dyDescent="0.2">
      <c r="R96" s="16" t="s">
        <v>2897</v>
      </c>
      <c r="S96" s="16" t="s">
        <v>2898</v>
      </c>
      <c r="V96" s="16" t="s">
        <v>2899</v>
      </c>
      <c r="W96" s="16" t="s">
        <v>2900</v>
      </c>
    </row>
    <row r="97" spans="18:23" x14ac:dyDescent="0.2">
      <c r="R97" s="16" t="s">
        <v>2901</v>
      </c>
      <c r="S97" s="16" t="s">
        <v>2902</v>
      </c>
      <c r="V97" s="16" t="s">
        <v>2903</v>
      </c>
      <c r="W97" s="16" t="s">
        <v>2904</v>
      </c>
    </row>
    <row r="98" spans="18:23" x14ac:dyDescent="0.2">
      <c r="R98" s="16" t="s">
        <v>2905</v>
      </c>
      <c r="S98" s="16" t="s">
        <v>2906</v>
      </c>
      <c r="V98" s="16" t="s">
        <v>2907</v>
      </c>
      <c r="W98" s="16" t="s">
        <v>2908</v>
      </c>
    </row>
    <row r="99" spans="18:23" x14ac:dyDescent="0.2">
      <c r="R99" s="16" t="s">
        <v>2909</v>
      </c>
      <c r="S99" s="16" t="s">
        <v>2910</v>
      </c>
      <c r="V99" s="16" t="s">
        <v>2911</v>
      </c>
      <c r="W99" s="16" t="s">
        <v>2912</v>
      </c>
    </row>
    <row r="100" spans="18:23" x14ac:dyDescent="0.2">
      <c r="R100" s="16" t="s">
        <v>2913</v>
      </c>
      <c r="S100" s="16" t="s">
        <v>2914</v>
      </c>
      <c r="V100" s="16" t="s">
        <v>2915</v>
      </c>
      <c r="W100" s="16" t="s">
        <v>2916</v>
      </c>
    </row>
    <row r="101" spans="18:23" x14ac:dyDescent="0.2">
      <c r="R101" s="16" t="s">
        <v>2917</v>
      </c>
      <c r="S101" s="16" t="s">
        <v>2918</v>
      </c>
      <c r="V101" s="16" t="s">
        <v>2919</v>
      </c>
      <c r="W101" s="16" t="s">
        <v>2920</v>
      </c>
    </row>
    <row r="102" spans="18:23" x14ac:dyDescent="0.2">
      <c r="R102" s="16" t="s">
        <v>2921</v>
      </c>
      <c r="S102" s="16" t="s">
        <v>2922</v>
      </c>
      <c r="V102" s="16" t="s">
        <v>2923</v>
      </c>
      <c r="W102" s="16" t="s">
        <v>2924</v>
      </c>
    </row>
    <row r="103" spans="18:23" x14ac:dyDescent="0.2">
      <c r="R103" s="16" t="s">
        <v>2925</v>
      </c>
      <c r="S103" s="16" t="s">
        <v>2926</v>
      </c>
      <c r="V103" s="16" t="s">
        <v>2927</v>
      </c>
      <c r="W103" s="16" t="s">
        <v>2928</v>
      </c>
    </row>
    <row r="104" spans="18:23" x14ac:dyDescent="0.2">
      <c r="R104" s="16" t="s">
        <v>2929</v>
      </c>
      <c r="S104" s="16" t="s">
        <v>2930</v>
      </c>
      <c r="V104" s="16" t="s">
        <v>610</v>
      </c>
      <c r="W104" s="16" t="s">
        <v>2931</v>
      </c>
    </row>
    <row r="105" spans="18:23" x14ac:dyDescent="0.2">
      <c r="R105" s="16" t="s">
        <v>2932</v>
      </c>
      <c r="S105" s="16" t="s">
        <v>2933</v>
      </c>
      <c r="V105" s="16" t="s">
        <v>2934</v>
      </c>
      <c r="W105" s="16" t="s">
        <v>2935</v>
      </c>
    </row>
    <row r="106" spans="18:23" x14ac:dyDescent="0.2">
      <c r="R106" s="16" t="s">
        <v>2936</v>
      </c>
      <c r="S106" s="16" t="s">
        <v>2937</v>
      </c>
      <c r="V106" s="16" t="s">
        <v>2938</v>
      </c>
      <c r="W106" s="16" t="s">
        <v>2939</v>
      </c>
    </row>
    <row r="107" spans="18:23" x14ac:dyDescent="0.2">
      <c r="R107" s="16" t="s">
        <v>2940</v>
      </c>
      <c r="S107" s="16" t="s">
        <v>2941</v>
      </c>
      <c r="V107" s="16" t="s">
        <v>2942</v>
      </c>
      <c r="W107" s="16" t="s">
        <v>2943</v>
      </c>
    </row>
    <row r="108" spans="18:23" x14ac:dyDescent="0.2">
      <c r="R108" s="16" t="s">
        <v>2944</v>
      </c>
      <c r="S108" s="16" t="s">
        <v>2945</v>
      </c>
      <c r="V108" s="16" t="s">
        <v>2946</v>
      </c>
      <c r="W108" s="16" t="s">
        <v>2947</v>
      </c>
    </row>
    <row r="109" spans="18:23" x14ac:dyDescent="0.2">
      <c r="R109" s="16" t="s">
        <v>2948</v>
      </c>
      <c r="S109" s="16" t="s">
        <v>2949</v>
      </c>
      <c r="V109" s="16" t="s">
        <v>2950</v>
      </c>
      <c r="W109" s="16" t="s">
        <v>2951</v>
      </c>
    </row>
    <row r="110" spans="18:23" x14ac:dyDescent="0.2">
      <c r="R110" s="16" t="s">
        <v>2952</v>
      </c>
      <c r="S110" s="16" t="s">
        <v>2953</v>
      </c>
      <c r="V110" s="16" t="s">
        <v>2954</v>
      </c>
      <c r="W110" s="16" t="s">
        <v>2955</v>
      </c>
    </row>
    <row r="111" spans="18:23" x14ac:dyDescent="0.2">
      <c r="R111" s="16" t="s">
        <v>2956</v>
      </c>
      <c r="S111" s="16" t="s">
        <v>2957</v>
      </c>
      <c r="V111" s="16" t="s">
        <v>2958</v>
      </c>
      <c r="W111" s="16" t="s">
        <v>2959</v>
      </c>
    </row>
    <row r="112" spans="18:23" x14ac:dyDescent="0.2">
      <c r="R112" s="16" t="s">
        <v>2960</v>
      </c>
      <c r="S112" s="16" t="s">
        <v>2961</v>
      </c>
      <c r="V112" s="16" t="s">
        <v>2962</v>
      </c>
      <c r="W112" s="16" t="s">
        <v>2963</v>
      </c>
    </row>
    <row r="113" spans="18:23" x14ac:dyDescent="0.2">
      <c r="R113" s="16" t="s">
        <v>2964</v>
      </c>
      <c r="S113" s="16" t="s">
        <v>2965</v>
      </c>
      <c r="V113" s="16" t="s">
        <v>2966</v>
      </c>
      <c r="W113" s="16" t="s">
        <v>2967</v>
      </c>
    </row>
    <row r="114" spans="18:23" x14ac:dyDescent="0.2">
      <c r="R114" s="16" t="s">
        <v>2968</v>
      </c>
      <c r="S114" s="16" t="s">
        <v>2969</v>
      </c>
      <c r="V114" s="16" t="s">
        <v>2970</v>
      </c>
      <c r="W114" s="16" t="s">
        <v>2971</v>
      </c>
    </row>
    <row r="115" spans="18:23" x14ac:dyDescent="0.2">
      <c r="R115" s="16" t="s">
        <v>2972</v>
      </c>
      <c r="S115" s="16" t="s">
        <v>2973</v>
      </c>
      <c r="V115" s="16" t="s">
        <v>2974</v>
      </c>
      <c r="W115" s="16" t="s">
        <v>2975</v>
      </c>
    </row>
    <row r="116" spans="18:23" x14ac:dyDescent="0.2">
      <c r="R116" s="16" t="s">
        <v>2976</v>
      </c>
      <c r="S116" s="16" t="s">
        <v>2977</v>
      </c>
      <c r="V116" s="16" t="s">
        <v>2978</v>
      </c>
      <c r="W116" s="16" t="s">
        <v>2979</v>
      </c>
    </row>
    <row r="117" spans="18:23" x14ac:dyDescent="0.2">
      <c r="R117" s="16" t="s">
        <v>2980</v>
      </c>
      <c r="S117" s="16" t="s">
        <v>2981</v>
      </c>
      <c r="V117" s="16" t="s">
        <v>2982</v>
      </c>
      <c r="W117" s="16" t="s">
        <v>2983</v>
      </c>
    </row>
    <row r="118" spans="18:23" x14ac:dyDescent="0.2">
      <c r="R118" s="16" t="s">
        <v>2984</v>
      </c>
      <c r="S118" s="16" t="s">
        <v>2985</v>
      </c>
      <c r="V118" s="16" t="s">
        <v>2986</v>
      </c>
      <c r="W118" s="16" t="s">
        <v>2987</v>
      </c>
    </row>
    <row r="119" spans="18:23" x14ac:dyDescent="0.2">
      <c r="R119" s="16" t="s">
        <v>107</v>
      </c>
      <c r="S119" s="16" t="s">
        <v>2988</v>
      </c>
      <c r="V119" s="16" t="s">
        <v>2989</v>
      </c>
      <c r="W119" s="16" t="s">
        <v>2990</v>
      </c>
    </row>
    <row r="120" spans="18:23" x14ac:dyDescent="0.2">
      <c r="R120" s="16" t="s">
        <v>2991</v>
      </c>
      <c r="S120" s="16" t="s">
        <v>2992</v>
      </c>
      <c r="V120" s="16" t="s">
        <v>2993</v>
      </c>
      <c r="W120" s="16" t="s">
        <v>2994</v>
      </c>
    </row>
    <row r="121" spans="18:23" x14ac:dyDescent="0.2">
      <c r="R121" s="16" t="s">
        <v>2995</v>
      </c>
      <c r="S121" s="16" t="s">
        <v>2996</v>
      </c>
      <c r="V121" s="16" t="s">
        <v>2997</v>
      </c>
      <c r="W121" s="16" t="s">
        <v>2998</v>
      </c>
    </row>
    <row r="122" spans="18:23" x14ac:dyDescent="0.2">
      <c r="R122" s="16" t="s">
        <v>2999</v>
      </c>
      <c r="S122" s="16" t="s">
        <v>3000</v>
      </c>
      <c r="V122" s="16" t="s">
        <v>3001</v>
      </c>
      <c r="W122" s="16" t="s">
        <v>3002</v>
      </c>
    </row>
    <row r="123" spans="18:23" x14ac:dyDescent="0.2">
      <c r="R123" s="16" t="s">
        <v>3003</v>
      </c>
      <c r="S123" s="16" t="s">
        <v>3004</v>
      </c>
      <c r="V123" s="16" t="s">
        <v>3005</v>
      </c>
      <c r="W123" s="16" t="s">
        <v>3006</v>
      </c>
    </row>
    <row r="124" spans="18:23" x14ac:dyDescent="0.2">
      <c r="R124" s="16" t="s">
        <v>3007</v>
      </c>
      <c r="S124" s="16" t="s">
        <v>3008</v>
      </c>
      <c r="V124" s="16" t="s">
        <v>591</v>
      </c>
      <c r="W124" s="16" t="s">
        <v>3009</v>
      </c>
    </row>
    <row r="125" spans="18:23" x14ac:dyDescent="0.2">
      <c r="R125" s="16" t="s">
        <v>3010</v>
      </c>
      <c r="S125" s="16" t="s">
        <v>3011</v>
      </c>
      <c r="V125" s="16" t="s">
        <v>528</v>
      </c>
      <c r="W125" s="16" t="s">
        <v>3012</v>
      </c>
    </row>
    <row r="126" spans="18:23" x14ac:dyDescent="0.2">
      <c r="R126" s="16" t="s">
        <v>3013</v>
      </c>
      <c r="S126" s="16" t="s">
        <v>3014</v>
      </c>
      <c r="V126" s="16" t="s">
        <v>274</v>
      </c>
      <c r="W126" s="16" t="s">
        <v>3015</v>
      </c>
    </row>
    <row r="127" spans="18:23" x14ac:dyDescent="0.2">
      <c r="R127" s="16" t="s">
        <v>3016</v>
      </c>
      <c r="S127" s="16" t="s">
        <v>3017</v>
      </c>
      <c r="V127" s="16" t="s">
        <v>291</v>
      </c>
      <c r="W127" s="16" t="s">
        <v>3018</v>
      </c>
    </row>
    <row r="128" spans="18:23" x14ac:dyDescent="0.2">
      <c r="R128" s="16" t="s">
        <v>3019</v>
      </c>
      <c r="S128" s="16" t="s">
        <v>3020</v>
      </c>
      <c r="V128" s="16" t="s">
        <v>319</v>
      </c>
      <c r="W128" s="16" t="s">
        <v>3021</v>
      </c>
    </row>
    <row r="129" spans="18:23" x14ac:dyDescent="0.2">
      <c r="R129" s="16" t="s">
        <v>3022</v>
      </c>
      <c r="S129" s="16" t="s">
        <v>3023</v>
      </c>
      <c r="V129" s="16" t="s">
        <v>3024</v>
      </c>
      <c r="W129" s="16" t="s">
        <v>3025</v>
      </c>
    </row>
    <row r="130" spans="18:23" x14ac:dyDescent="0.2">
      <c r="R130" s="16" t="s">
        <v>3026</v>
      </c>
      <c r="S130" s="16" t="s">
        <v>3027</v>
      </c>
      <c r="V130" s="16" t="s">
        <v>1663</v>
      </c>
      <c r="W130" s="16" t="s">
        <v>3028</v>
      </c>
    </row>
    <row r="131" spans="18:23" x14ac:dyDescent="0.2">
      <c r="R131" s="16" t="s">
        <v>3029</v>
      </c>
      <c r="S131" s="16" t="s">
        <v>3030</v>
      </c>
      <c r="V131" s="16" t="s">
        <v>536</v>
      </c>
      <c r="W131" s="16" t="s">
        <v>3031</v>
      </c>
    </row>
    <row r="132" spans="18:23" x14ac:dyDescent="0.2">
      <c r="R132" s="16" t="s">
        <v>3032</v>
      </c>
      <c r="S132" s="16" t="s">
        <v>3033</v>
      </c>
      <c r="V132" s="16" t="s">
        <v>374</v>
      </c>
      <c r="W132" s="16" t="s">
        <v>3034</v>
      </c>
    </row>
    <row r="133" spans="18:23" x14ac:dyDescent="0.2">
      <c r="R133" s="16" t="s">
        <v>3035</v>
      </c>
      <c r="S133" s="16" t="s">
        <v>3036</v>
      </c>
      <c r="V133" s="16" t="s">
        <v>3037</v>
      </c>
      <c r="W133" s="16" t="s">
        <v>3038</v>
      </c>
    </row>
    <row r="134" spans="18:23" x14ac:dyDescent="0.2">
      <c r="R134" s="16" t="s">
        <v>3039</v>
      </c>
      <c r="S134" s="16" t="s">
        <v>3040</v>
      </c>
      <c r="V134" s="16" t="s">
        <v>405</v>
      </c>
      <c r="W134" s="16" t="s">
        <v>3041</v>
      </c>
    </row>
    <row r="135" spans="18:23" x14ac:dyDescent="0.2">
      <c r="R135" s="16" t="s">
        <v>3042</v>
      </c>
      <c r="S135" s="16" t="s">
        <v>3043</v>
      </c>
      <c r="V135" s="16" t="s">
        <v>1387</v>
      </c>
      <c r="W135" s="16" t="s">
        <v>3044</v>
      </c>
    </row>
    <row r="136" spans="18:23" x14ac:dyDescent="0.2">
      <c r="R136" s="16" t="s">
        <v>3045</v>
      </c>
      <c r="S136" s="16" t="s">
        <v>3046</v>
      </c>
      <c r="V136" s="16" t="s">
        <v>1380</v>
      </c>
      <c r="W136" s="16" t="s">
        <v>3047</v>
      </c>
    </row>
    <row r="137" spans="18:23" x14ac:dyDescent="0.2">
      <c r="R137" s="16" t="s">
        <v>3048</v>
      </c>
      <c r="S137" s="16" t="s">
        <v>3049</v>
      </c>
      <c r="V137" s="16" t="s">
        <v>949</v>
      </c>
      <c r="W137" s="16" t="s">
        <v>3050</v>
      </c>
    </row>
    <row r="138" spans="18:23" x14ac:dyDescent="0.2">
      <c r="R138" s="16" t="s">
        <v>3051</v>
      </c>
      <c r="S138" s="16" t="s">
        <v>3052</v>
      </c>
      <c r="V138" s="16" t="s">
        <v>163</v>
      </c>
      <c r="W138" s="16" t="s">
        <v>3053</v>
      </c>
    </row>
    <row r="139" spans="18:23" x14ac:dyDescent="0.2">
      <c r="R139" s="16" t="s">
        <v>3054</v>
      </c>
      <c r="S139" s="16" t="s">
        <v>3055</v>
      </c>
      <c r="V139" s="16" t="s">
        <v>3056</v>
      </c>
      <c r="W139" s="16" t="s">
        <v>3057</v>
      </c>
    </row>
    <row r="140" spans="18:23" x14ac:dyDescent="0.2">
      <c r="R140" s="16" t="s">
        <v>3058</v>
      </c>
      <c r="S140" s="16" t="s">
        <v>3059</v>
      </c>
      <c r="V140" s="16" t="s">
        <v>595</v>
      </c>
      <c r="W140" s="16" t="s">
        <v>3060</v>
      </c>
    </row>
    <row r="141" spans="18:23" x14ac:dyDescent="0.2">
      <c r="R141" s="16" t="s">
        <v>3061</v>
      </c>
      <c r="S141" s="16" t="s">
        <v>3062</v>
      </c>
      <c r="V141" s="16" t="s">
        <v>1396</v>
      </c>
      <c r="W141" s="16" t="s">
        <v>3063</v>
      </c>
    </row>
    <row r="142" spans="18:23" x14ac:dyDescent="0.2">
      <c r="R142" s="16" t="s">
        <v>3064</v>
      </c>
      <c r="S142" s="16" t="s">
        <v>3065</v>
      </c>
      <c r="V142" s="16" t="s">
        <v>546</v>
      </c>
      <c r="W142" s="16" t="s">
        <v>3066</v>
      </c>
    </row>
    <row r="143" spans="18:23" x14ac:dyDescent="0.2">
      <c r="R143" s="16" t="s">
        <v>3067</v>
      </c>
      <c r="S143" s="16" t="s">
        <v>3068</v>
      </c>
      <c r="V143" s="16" t="s">
        <v>411</v>
      </c>
      <c r="W143" s="16" t="s">
        <v>3069</v>
      </c>
    </row>
    <row r="144" spans="18:23" x14ac:dyDescent="0.2">
      <c r="R144" s="16" t="s">
        <v>3070</v>
      </c>
      <c r="S144" s="16" t="s">
        <v>3071</v>
      </c>
      <c r="V144" s="16" t="s">
        <v>3072</v>
      </c>
      <c r="W144" s="16" t="s">
        <v>3073</v>
      </c>
    </row>
    <row r="145" spans="18:23" x14ac:dyDescent="0.2">
      <c r="R145" s="16" t="s">
        <v>3074</v>
      </c>
      <c r="S145" s="16" t="s">
        <v>3075</v>
      </c>
      <c r="V145" s="16" t="s">
        <v>3076</v>
      </c>
      <c r="W145" s="16" t="s">
        <v>3077</v>
      </c>
    </row>
    <row r="146" spans="18:23" x14ac:dyDescent="0.2">
      <c r="R146" s="16" t="s">
        <v>3078</v>
      </c>
      <c r="S146" s="16" t="s">
        <v>3079</v>
      </c>
      <c r="V146" s="16" t="s">
        <v>3080</v>
      </c>
      <c r="W146" s="16" t="s">
        <v>3081</v>
      </c>
    </row>
    <row r="147" spans="18:23" x14ac:dyDescent="0.2">
      <c r="R147" s="16" t="s">
        <v>3082</v>
      </c>
      <c r="S147" s="16" t="s">
        <v>3083</v>
      </c>
      <c r="V147" s="16" t="s">
        <v>3084</v>
      </c>
      <c r="W147" s="16" t="s">
        <v>3085</v>
      </c>
    </row>
    <row r="148" spans="18:23" x14ac:dyDescent="0.2">
      <c r="R148" s="16" t="s">
        <v>3086</v>
      </c>
      <c r="S148" s="16" t="s">
        <v>3087</v>
      </c>
      <c r="V148" s="16" t="s">
        <v>3088</v>
      </c>
      <c r="W148" s="16" t="s">
        <v>3089</v>
      </c>
    </row>
    <row r="149" spans="18:23" x14ac:dyDescent="0.2">
      <c r="R149" s="16" t="s">
        <v>3090</v>
      </c>
      <c r="S149" s="16" t="s">
        <v>3091</v>
      </c>
      <c r="V149" s="16" t="s">
        <v>1573</v>
      </c>
      <c r="W149" s="16" t="s">
        <v>3092</v>
      </c>
    </row>
    <row r="150" spans="18:23" x14ac:dyDescent="0.2">
      <c r="R150" s="16" t="s">
        <v>3093</v>
      </c>
      <c r="S150" s="16" t="s">
        <v>3094</v>
      </c>
      <c r="V150" s="16" t="s">
        <v>3095</v>
      </c>
      <c r="W150" s="16" t="s">
        <v>3096</v>
      </c>
    </row>
    <row r="151" spans="18:23" x14ac:dyDescent="0.2">
      <c r="R151" s="16" t="s">
        <v>3097</v>
      </c>
      <c r="S151" s="16" t="s">
        <v>3098</v>
      </c>
      <c r="V151" s="16" t="s">
        <v>3099</v>
      </c>
      <c r="W151" s="16" t="s">
        <v>3100</v>
      </c>
    </row>
    <row r="152" spans="18:23" x14ac:dyDescent="0.2">
      <c r="R152" s="16" t="s">
        <v>3101</v>
      </c>
      <c r="S152" s="16" t="s">
        <v>3102</v>
      </c>
      <c r="V152" s="16" t="s">
        <v>136</v>
      </c>
      <c r="W152" s="16" t="s">
        <v>3103</v>
      </c>
    </row>
    <row r="153" spans="18:23" x14ac:dyDescent="0.2">
      <c r="R153" s="16" t="s">
        <v>3104</v>
      </c>
      <c r="S153" s="16" t="s">
        <v>3105</v>
      </c>
      <c r="V153" s="16" t="s">
        <v>179</v>
      </c>
      <c r="W153" s="16" t="s">
        <v>3106</v>
      </c>
    </row>
    <row r="154" spans="18:23" x14ac:dyDescent="0.2">
      <c r="R154" s="16" t="s">
        <v>3107</v>
      </c>
      <c r="S154" s="16" t="s">
        <v>3108</v>
      </c>
      <c r="V154" s="16" t="s">
        <v>184</v>
      </c>
      <c r="W154" s="16" t="s">
        <v>3109</v>
      </c>
    </row>
    <row r="155" spans="18:23" x14ac:dyDescent="0.2">
      <c r="R155" s="16" t="s">
        <v>3110</v>
      </c>
      <c r="S155" s="16" t="s">
        <v>3111</v>
      </c>
      <c r="V155" s="16" t="s">
        <v>336</v>
      </c>
      <c r="W155" s="16" t="s">
        <v>3112</v>
      </c>
    </row>
    <row r="156" spans="18:23" x14ac:dyDescent="0.2">
      <c r="R156" s="16" t="s">
        <v>3113</v>
      </c>
      <c r="S156" s="16" t="s">
        <v>3114</v>
      </c>
      <c r="V156" s="16" t="s">
        <v>340</v>
      </c>
      <c r="W156" s="16" t="s">
        <v>3115</v>
      </c>
    </row>
    <row r="157" spans="18:23" x14ac:dyDescent="0.2">
      <c r="R157" s="16" t="s">
        <v>3116</v>
      </c>
      <c r="S157" s="16" t="s">
        <v>3117</v>
      </c>
      <c r="V157" s="16" t="s">
        <v>344</v>
      </c>
      <c r="W157" s="16" t="s">
        <v>3118</v>
      </c>
    </row>
    <row r="158" spans="18:23" x14ac:dyDescent="0.2">
      <c r="R158" s="16" t="s">
        <v>3119</v>
      </c>
      <c r="S158" s="16" t="s">
        <v>3120</v>
      </c>
      <c r="V158" s="16" t="s">
        <v>348</v>
      </c>
      <c r="W158" s="16" t="s">
        <v>3121</v>
      </c>
    </row>
    <row r="159" spans="18:23" x14ac:dyDescent="0.2">
      <c r="R159" s="16" t="s">
        <v>3122</v>
      </c>
      <c r="S159" s="16" t="s">
        <v>3123</v>
      </c>
      <c r="V159" s="16" t="s">
        <v>351</v>
      </c>
      <c r="W159" s="16" t="s">
        <v>3124</v>
      </c>
    </row>
    <row r="160" spans="18:23" x14ac:dyDescent="0.2">
      <c r="R160" s="16" t="s">
        <v>3125</v>
      </c>
      <c r="S160" s="16" t="s">
        <v>3126</v>
      </c>
      <c r="V160" s="16" t="s">
        <v>354</v>
      </c>
      <c r="W160" s="16" t="s">
        <v>3127</v>
      </c>
    </row>
    <row r="161" spans="18:23" x14ac:dyDescent="0.2">
      <c r="R161" s="16" t="s">
        <v>3128</v>
      </c>
      <c r="S161" s="16" t="s">
        <v>3129</v>
      </c>
      <c r="V161" s="16" t="s">
        <v>357</v>
      </c>
      <c r="W161" s="16" t="s">
        <v>3130</v>
      </c>
    </row>
    <row r="162" spans="18:23" x14ac:dyDescent="0.2">
      <c r="R162" s="16" t="s">
        <v>3131</v>
      </c>
      <c r="S162" s="16" t="s">
        <v>3132</v>
      </c>
      <c r="V162" s="16" t="s">
        <v>360</v>
      </c>
      <c r="W162" s="16" t="s">
        <v>3133</v>
      </c>
    </row>
    <row r="163" spans="18:23" x14ac:dyDescent="0.2">
      <c r="R163" s="16" t="s">
        <v>3134</v>
      </c>
      <c r="S163" s="16" t="s">
        <v>3135</v>
      </c>
      <c r="V163" s="16" t="s">
        <v>377</v>
      </c>
      <c r="W163" s="16" t="s">
        <v>3136</v>
      </c>
    </row>
    <row r="164" spans="18:23" x14ac:dyDescent="0.2">
      <c r="R164" s="16" t="s">
        <v>3137</v>
      </c>
      <c r="S164" s="16" t="s">
        <v>3138</v>
      </c>
      <c r="V164" s="16" t="s">
        <v>586</v>
      </c>
      <c r="W164" s="16" t="s">
        <v>3139</v>
      </c>
    </row>
    <row r="165" spans="18:23" x14ac:dyDescent="0.2">
      <c r="R165" s="16" t="s">
        <v>3140</v>
      </c>
      <c r="S165" s="16" t="s">
        <v>3141</v>
      </c>
      <c r="V165" s="16" t="s">
        <v>613</v>
      </c>
      <c r="W165" s="16" t="s">
        <v>3142</v>
      </c>
    </row>
    <row r="166" spans="18:23" x14ac:dyDescent="0.2">
      <c r="R166" s="16" t="s">
        <v>3143</v>
      </c>
      <c r="S166" s="16" t="s">
        <v>3144</v>
      </c>
      <c r="V166" s="16" t="s">
        <v>616</v>
      </c>
      <c r="W166" s="16" t="s">
        <v>3145</v>
      </c>
    </row>
    <row r="167" spans="18:23" x14ac:dyDescent="0.2">
      <c r="R167" s="16" t="s">
        <v>3146</v>
      </c>
      <c r="S167" s="16" t="s">
        <v>3147</v>
      </c>
      <c r="V167" s="16" t="s">
        <v>3148</v>
      </c>
      <c r="W167" s="16" t="s">
        <v>3149</v>
      </c>
    </row>
    <row r="168" spans="18:23" x14ac:dyDescent="0.2">
      <c r="R168" s="16" t="s">
        <v>3150</v>
      </c>
      <c r="S168" s="16" t="s">
        <v>3151</v>
      </c>
      <c r="V168" s="16" t="s">
        <v>3152</v>
      </c>
      <c r="W168" s="16" t="s">
        <v>3153</v>
      </c>
    </row>
    <row r="169" spans="18:23" x14ac:dyDescent="0.2">
      <c r="R169" s="16" t="s">
        <v>3154</v>
      </c>
      <c r="S169" s="16" t="s">
        <v>3155</v>
      </c>
      <c r="V169" s="16" t="s">
        <v>620</v>
      </c>
      <c r="W169" s="16" t="s">
        <v>3156</v>
      </c>
    </row>
    <row r="170" spans="18:23" x14ac:dyDescent="0.2">
      <c r="R170" s="16" t="s">
        <v>3157</v>
      </c>
      <c r="S170" s="16" t="s">
        <v>3158</v>
      </c>
      <c r="V170" s="16" t="s">
        <v>624</v>
      </c>
      <c r="W170" s="16" t="s">
        <v>3159</v>
      </c>
    </row>
    <row r="171" spans="18:23" x14ac:dyDescent="0.2">
      <c r="R171" s="16" t="s">
        <v>3160</v>
      </c>
      <c r="S171" s="16" t="s">
        <v>3161</v>
      </c>
      <c r="V171" s="16" t="s">
        <v>1368</v>
      </c>
      <c r="W171" s="16" t="s">
        <v>3162</v>
      </c>
    </row>
    <row r="172" spans="18:23" x14ac:dyDescent="0.2">
      <c r="R172" s="16" t="s">
        <v>3163</v>
      </c>
      <c r="S172" s="16" t="s">
        <v>3164</v>
      </c>
      <c r="V172" s="16" t="s">
        <v>1417</v>
      </c>
      <c r="W172" s="16" t="s">
        <v>3165</v>
      </c>
    </row>
    <row r="173" spans="18:23" x14ac:dyDescent="0.2">
      <c r="R173" s="16" t="s">
        <v>3166</v>
      </c>
      <c r="S173" s="16" t="s">
        <v>3167</v>
      </c>
      <c r="V173" s="16" t="s">
        <v>1420</v>
      </c>
      <c r="W173" s="16" t="s">
        <v>3168</v>
      </c>
    </row>
    <row r="174" spans="18:23" x14ac:dyDescent="0.2">
      <c r="R174" s="16" t="s">
        <v>3169</v>
      </c>
      <c r="S174" s="16" t="s">
        <v>3170</v>
      </c>
      <c r="V174" s="16" t="s">
        <v>1538</v>
      </c>
      <c r="W174" s="16" t="s">
        <v>3171</v>
      </c>
    </row>
    <row r="175" spans="18:23" x14ac:dyDescent="0.2">
      <c r="R175" s="16" t="s">
        <v>3172</v>
      </c>
      <c r="S175" s="16" t="s">
        <v>3173</v>
      </c>
      <c r="V175" s="16" t="s">
        <v>3174</v>
      </c>
      <c r="W175" s="16" t="s">
        <v>3175</v>
      </c>
    </row>
    <row r="176" spans="18:23" x14ac:dyDescent="0.2">
      <c r="R176" s="16" t="s">
        <v>3176</v>
      </c>
      <c r="S176" s="16" t="s">
        <v>3177</v>
      </c>
      <c r="V176" s="16" t="s">
        <v>3178</v>
      </c>
      <c r="W176" s="16" t="s">
        <v>3179</v>
      </c>
    </row>
    <row r="177" spans="18:23" x14ac:dyDescent="0.2">
      <c r="R177" s="16" t="s">
        <v>3180</v>
      </c>
      <c r="S177" s="16" t="s">
        <v>3181</v>
      </c>
      <c r="V177" s="16" t="s">
        <v>3182</v>
      </c>
      <c r="W177" s="16" t="s">
        <v>3183</v>
      </c>
    </row>
    <row r="178" spans="18:23" x14ac:dyDescent="0.2">
      <c r="R178" s="16" t="s">
        <v>3184</v>
      </c>
      <c r="S178" s="16" t="s">
        <v>3185</v>
      </c>
      <c r="V178" s="16" t="s">
        <v>1901</v>
      </c>
      <c r="W178" s="16" t="s">
        <v>3186</v>
      </c>
    </row>
    <row r="179" spans="18:23" x14ac:dyDescent="0.2">
      <c r="R179" s="16" t="s">
        <v>3187</v>
      </c>
      <c r="S179" s="16" t="s">
        <v>3188</v>
      </c>
      <c r="V179" s="16" t="s">
        <v>1930</v>
      </c>
      <c r="W179" s="16" t="s">
        <v>3189</v>
      </c>
    </row>
    <row r="180" spans="18:23" x14ac:dyDescent="0.2">
      <c r="R180" s="16" t="s">
        <v>3190</v>
      </c>
      <c r="S180" s="16" t="s">
        <v>3191</v>
      </c>
      <c r="V180" s="16" t="s">
        <v>1933</v>
      </c>
      <c r="W180" s="16" t="s">
        <v>3192</v>
      </c>
    </row>
    <row r="181" spans="18:23" x14ac:dyDescent="0.2">
      <c r="R181" s="16" t="s">
        <v>2530</v>
      </c>
      <c r="S181" s="16" t="s">
        <v>3193</v>
      </c>
      <c r="V181" s="16" t="s">
        <v>2048</v>
      </c>
      <c r="W181" s="16" t="s">
        <v>3194</v>
      </c>
    </row>
    <row r="182" spans="18:23" x14ac:dyDescent="0.2">
      <c r="R182" s="16" t="s">
        <v>3195</v>
      </c>
      <c r="S182" s="16" t="s">
        <v>3196</v>
      </c>
      <c r="V182" s="16" t="s">
        <v>2281</v>
      </c>
      <c r="W182" s="16" t="s">
        <v>3197</v>
      </c>
    </row>
    <row r="183" spans="18:23" x14ac:dyDescent="0.2">
      <c r="R183" s="16" t="s">
        <v>3198</v>
      </c>
      <c r="S183" s="16" t="s">
        <v>3199</v>
      </c>
      <c r="V183" s="16" t="s">
        <v>2315</v>
      </c>
      <c r="W183" s="16" t="s">
        <v>3200</v>
      </c>
    </row>
    <row r="184" spans="18:23" x14ac:dyDescent="0.2">
      <c r="R184" s="16" t="s">
        <v>3201</v>
      </c>
      <c r="S184" s="16" t="s">
        <v>3202</v>
      </c>
      <c r="V184" s="16" t="s">
        <v>107</v>
      </c>
      <c r="W184" s="16" t="s">
        <v>3203</v>
      </c>
    </row>
    <row r="185" spans="18:23" x14ac:dyDescent="0.2">
      <c r="R185" s="16" t="s">
        <v>3204</v>
      </c>
      <c r="S185" s="16" t="s">
        <v>3205</v>
      </c>
    </row>
    <row r="186" spans="18:23" x14ac:dyDescent="0.2">
      <c r="R186" s="16" t="s">
        <v>3206</v>
      </c>
      <c r="S186" s="16" t="s">
        <v>3207</v>
      </c>
    </row>
    <row r="187" spans="18:23" x14ac:dyDescent="0.2">
      <c r="R187" s="16" t="s">
        <v>3208</v>
      </c>
      <c r="S187" s="16" t="s">
        <v>3209</v>
      </c>
    </row>
    <row r="188" spans="18:23" x14ac:dyDescent="0.2">
      <c r="R188" s="16" t="s">
        <v>3210</v>
      </c>
      <c r="S188" s="16" t="s">
        <v>3211</v>
      </c>
    </row>
    <row r="189" spans="18:23" x14ac:dyDescent="0.2">
      <c r="R189" s="16" t="s">
        <v>3212</v>
      </c>
      <c r="S189" s="16" t="s">
        <v>3213</v>
      </c>
    </row>
    <row r="190" spans="18:23" x14ac:dyDescent="0.2">
      <c r="R190" s="16" t="s">
        <v>3214</v>
      </c>
      <c r="S190" s="16" t="s">
        <v>3215</v>
      </c>
    </row>
    <row r="191" spans="18:23" x14ac:dyDescent="0.2">
      <c r="R191" s="16" t="s">
        <v>3216</v>
      </c>
      <c r="S191" s="16" t="s">
        <v>3217</v>
      </c>
    </row>
    <row r="192" spans="18:23" x14ac:dyDescent="0.2">
      <c r="R192" s="16" t="s">
        <v>491</v>
      </c>
      <c r="S192" s="16" t="s">
        <v>3218</v>
      </c>
    </row>
    <row r="193" spans="18:19" x14ac:dyDescent="0.2">
      <c r="R193" s="16" t="s">
        <v>3219</v>
      </c>
      <c r="S193" s="16" t="s">
        <v>3220</v>
      </c>
    </row>
    <row r="194" spans="18:19" x14ac:dyDescent="0.2">
      <c r="R194" s="16" t="s">
        <v>3221</v>
      </c>
      <c r="S194" s="16" t="s">
        <v>3222</v>
      </c>
    </row>
    <row r="195" spans="18:19" x14ac:dyDescent="0.2">
      <c r="R195" s="16" t="s">
        <v>3223</v>
      </c>
      <c r="S195" s="16" t="s">
        <v>3224</v>
      </c>
    </row>
    <row r="196" spans="18:19" x14ac:dyDescent="0.2">
      <c r="R196" s="16" t="s">
        <v>3225</v>
      </c>
      <c r="S196" s="16" t="s">
        <v>3226</v>
      </c>
    </row>
    <row r="197" spans="18:19" x14ac:dyDescent="0.2">
      <c r="R197" s="16" t="s">
        <v>3227</v>
      </c>
      <c r="S197" s="16" t="s">
        <v>3228</v>
      </c>
    </row>
    <row r="198" spans="18:19" x14ac:dyDescent="0.2">
      <c r="R198" s="16" t="s">
        <v>3229</v>
      </c>
      <c r="S198" s="16" t="s">
        <v>3230</v>
      </c>
    </row>
    <row r="199" spans="18:19" x14ac:dyDescent="0.2">
      <c r="R199" s="16" t="s">
        <v>3231</v>
      </c>
      <c r="S199" s="16" t="s">
        <v>3232</v>
      </c>
    </row>
    <row r="200" spans="18:19" x14ac:dyDescent="0.2">
      <c r="R200" s="16" t="s">
        <v>3233</v>
      </c>
      <c r="S200" s="16" t="s">
        <v>3234</v>
      </c>
    </row>
    <row r="201" spans="18:19" x14ac:dyDescent="0.2">
      <c r="R201" s="16" t="s">
        <v>3235</v>
      </c>
      <c r="S201" s="16" t="s">
        <v>3236</v>
      </c>
    </row>
    <row r="202" spans="18:19" x14ac:dyDescent="0.2">
      <c r="R202" s="16" t="s">
        <v>3237</v>
      </c>
      <c r="S202" s="16" t="s">
        <v>3238</v>
      </c>
    </row>
    <row r="203" spans="18:19" x14ac:dyDescent="0.2">
      <c r="R203" s="16" t="s">
        <v>3239</v>
      </c>
      <c r="S203" s="16" t="s">
        <v>3240</v>
      </c>
    </row>
    <row r="204" spans="18:19" x14ac:dyDescent="0.2">
      <c r="R204" s="16" t="s">
        <v>3241</v>
      </c>
      <c r="S204" s="16" t="s">
        <v>3242</v>
      </c>
    </row>
    <row r="205" spans="18:19" x14ac:dyDescent="0.2">
      <c r="R205" s="16" t="s">
        <v>3243</v>
      </c>
      <c r="S205" s="16" t="s">
        <v>3244</v>
      </c>
    </row>
    <row r="206" spans="18:19" x14ac:dyDescent="0.2">
      <c r="R206" s="16" t="s">
        <v>3245</v>
      </c>
      <c r="S206" s="16" t="s">
        <v>3246</v>
      </c>
    </row>
    <row r="207" spans="18:19" x14ac:dyDescent="0.2">
      <c r="R207" s="16" t="s">
        <v>3247</v>
      </c>
      <c r="S207" s="16" t="s">
        <v>3248</v>
      </c>
    </row>
    <row r="208" spans="18:19" x14ac:dyDescent="0.2">
      <c r="R208" s="16" t="s">
        <v>3249</v>
      </c>
      <c r="S208" s="16" t="s">
        <v>3250</v>
      </c>
    </row>
    <row r="209" spans="18:19" x14ac:dyDescent="0.2">
      <c r="R209" s="16" t="s">
        <v>3251</v>
      </c>
      <c r="S209" s="16" t="s">
        <v>3252</v>
      </c>
    </row>
    <row r="210" spans="18:19" x14ac:dyDescent="0.2">
      <c r="R210" s="16" t="s">
        <v>3253</v>
      </c>
      <c r="S210" s="16" t="s">
        <v>3254</v>
      </c>
    </row>
    <row r="211" spans="18:19" x14ac:dyDescent="0.2">
      <c r="R211" s="16" t="s">
        <v>3255</v>
      </c>
      <c r="S211" s="16" t="s">
        <v>3256</v>
      </c>
    </row>
    <row r="212" spans="18:19" x14ac:dyDescent="0.2">
      <c r="R212" s="16" t="s">
        <v>3257</v>
      </c>
      <c r="S212" s="16" t="s">
        <v>3258</v>
      </c>
    </row>
    <row r="213" spans="18:19" x14ac:dyDescent="0.2">
      <c r="R213" s="16" t="s">
        <v>3259</v>
      </c>
      <c r="S213" s="16" t="s">
        <v>3260</v>
      </c>
    </row>
    <row r="214" spans="18:19" x14ac:dyDescent="0.2">
      <c r="R214" s="16" t="s">
        <v>3261</v>
      </c>
      <c r="S214" s="16" t="s">
        <v>3262</v>
      </c>
    </row>
    <row r="215" spans="18:19" x14ac:dyDescent="0.2">
      <c r="R215" s="16" t="s">
        <v>1326</v>
      </c>
      <c r="S215" s="16" t="s">
        <v>3263</v>
      </c>
    </row>
    <row r="216" spans="18:19" x14ac:dyDescent="0.2">
      <c r="R216" s="16" t="s">
        <v>3264</v>
      </c>
      <c r="S216" s="16" t="s">
        <v>3265</v>
      </c>
    </row>
    <row r="217" spans="18:19" x14ac:dyDescent="0.2">
      <c r="R217" s="16" t="s">
        <v>302</v>
      </c>
      <c r="S217" s="16" t="s">
        <v>3266</v>
      </c>
    </row>
    <row r="218" spans="18:19" x14ac:dyDescent="0.2">
      <c r="R218" s="16" t="s">
        <v>304</v>
      </c>
      <c r="S218" s="16" t="s">
        <v>3267</v>
      </c>
    </row>
    <row r="219" spans="18:19" x14ac:dyDescent="0.2">
      <c r="R219" s="16" t="s">
        <v>307</v>
      </c>
      <c r="S219" s="16" t="s">
        <v>3268</v>
      </c>
    </row>
    <row r="220" spans="18:19" x14ac:dyDescent="0.2">
      <c r="R220" s="16" t="s">
        <v>1329</v>
      </c>
      <c r="S220" s="16" t="s">
        <v>3269</v>
      </c>
    </row>
    <row r="221" spans="18:19" x14ac:dyDescent="0.2">
      <c r="R221" s="16" t="s">
        <v>1331</v>
      </c>
      <c r="S221" s="16" t="s">
        <v>3270</v>
      </c>
    </row>
    <row r="222" spans="18:19" x14ac:dyDescent="0.2">
      <c r="R222" s="16" t="s">
        <v>1566</v>
      </c>
      <c r="S222" s="16" t="s">
        <v>3271</v>
      </c>
    </row>
    <row r="223" spans="18:19" x14ac:dyDescent="0.2">
      <c r="R223" s="16" t="s">
        <v>3272</v>
      </c>
      <c r="S223" s="16" t="s">
        <v>3273</v>
      </c>
    </row>
    <row r="224" spans="18:19" x14ac:dyDescent="0.2">
      <c r="R224" s="16" t="s">
        <v>635</v>
      </c>
      <c r="S224" s="16" t="s">
        <v>3274</v>
      </c>
    </row>
    <row r="225" spans="18:19" x14ac:dyDescent="0.2">
      <c r="R225" s="16" t="s">
        <v>638</v>
      </c>
      <c r="S225" s="16" t="s">
        <v>3275</v>
      </c>
    </row>
    <row r="226" spans="18:19" x14ac:dyDescent="0.2">
      <c r="R226" s="16" t="s">
        <v>641</v>
      </c>
      <c r="S226" s="16" t="s">
        <v>3276</v>
      </c>
    </row>
    <row r="227" spans="18:19" x14ac:dyDescent="0.2">
      <c r="R227" s="16" t="s">
        <v>643</v>
      </c>
      <c r="S227" s="16" t="s">
        <v>3277</v>
      </c>
    </row>
    <row r="228" spans="18:19" x14ac:dyDescent="0.2">
      <c r="R228" s="16" t="s">
        <v>645</v>
      </c>
      <c r="S228" s="16" t="s">
        <v>3278</v>
      </c>
    </row>
    <row r="229" spans="18:19" x14ac:dyDescent="0.2">
      <c r="R229" s="16" t="s">
        <v>609</v>
      </c>
      <c r="S229" s="16" t="s">
        <v>3279</v>
      </c>
    </row>
    <row r="230" spans="18:19" x14ac:dyDescent="0.2">
      <c r="R230" s="16" t="s">
        <v>1555</v>
      </c>
      <c r="S230" s="16" t="s">
        <v>3280</v>
      </c>
    </row>
    <row r="231" spans="18:19" x14ac:dyDescent="0.2">
      <c r="R231" s="16" t="s">
        <v>3281</v>
      </c>
      <c r="S231" s="16" t="s">
        <v>3282</v>
      </c>
    </row>
    <row r="232" spans="18:19" x14ac:dyDescent="0.2">
      <c r="R232" s="16" t="s">
        <v>1561</v>
      </c>
      <c r="S232" s="16" t="s">
        <v>3283</v>
      </c>
    </row>
    <row r="233" spans="18:19" x14ac:dyDescent="0.2">
      <c r="R233" s="16" t="s">
        <v>1405</v>
      </c>
      <c r="S233" s="16" t="s">
        <v>3284</v>
      </c>
    </row>
    <row r="234" spans="18:19" x14ac:dyDescent="0.2">
      <c r="R234" s="16" t="s">
        <v>295</v>
      </c>
      <c r="S234" s="16" t="s">
        <v>3285</v>
      </c>
    </row>
    <row r="235" spans="18:19" x14ac:dyDescent="0.2">
      <c r="R235" s="16" t="s">
        <v>3286</v>
      </c>
      <c r="S235" s="16" t="s">
        <v>3287</v>
      </c>
    </row>
    <row r="236" spans="18:19" x14ac:dyDescent="0.2">
      <c r="R236" s="16" t="s">
        <v>149</v>
      </c>
      <c r="S236" s="16" t="s">
        <v>3288</v>
      </c>
    </row>
    <row r="237" spans="18:19" x14ac:dyDescent="0.2">
      <c r="R237" s="16" t="s">
        <v>315</v>
      </c>
      <c r="S237" s="16" t="s">
        <v>3289</v>
      </c>
    </row>
    <row r="238" spans="18:19" x14ac:dyDescent="0.2">
      <c r="R238" s="16" t="s">
        <v>310</v>
      </c>
      <c r="S238" s="16" t="s">
        <v>3290</v>
      </c>
    </row>
    <row r="239" spans="18:19" x14ac:dyDescent="0.2">
      <c r="R239" s="16" t="s">
        <v>312</v>
      </c>
      <c r="S239" s="16" t="s">
        <v>3291</v>
      </c>
    </row>
    <row r="240" spans="18:19" x14ac:dyDescent="0.2">
      <c r="R240" s="16" t="s">
        <v>135</v>
      </c>
      <c r="S240" s="16" t="s">
        <v>3292</v>
      </c>
    </row>
    <row r="241" spans="18:19" x14ac:dyDescent="0.2">
      <c r="R241" s="16" t="s">
        <v>178</v>
      </c>
      <c r="S241" s="16" t="s">
        <v>3293</v>
      </c>
    </row>
    <row r="242" spans="18:19" x14ac:dyDescent="0.2">
      <c r="R242" s="16" t="s">
        <v>183</v>
      </c>
      <c r="S242" s="16" t="s">
        <v>3294</v>
      </c>
    </row>
    <row r="243" spans="18:19" x14ac:dyDescent="0.2">
      <c r="R243" s="16" t="s">
        <v>335</v>
      </c>
      <c r="S243" s="16" t="s">
        <v>3295</v>
      </c>
    </row>
    <row r="244" spans="18:19" x14ac:dyDescent="0.2">
      <c r="R244" s="16" t="s">
        <v>339</v>
      </c>
      <c r="S244" s="16" t="s">
        <v>3296</v>
      </c>
    </row>
    <row r="245" spans="18:19" x14ac:dyDescent="0.2">
      <c r="R245" s="16" t="s">
        <v>343</v>
      </c>
      <c r="S245" s="16" t="s">
        <v>3297</v>
      </c>
    </row>
    <row r="246" spans="18:19" x14ac:dyDescent="0.2">
      <c r="R246" s="16" t="s">
        <v>347</v>
      </c>
      <c r="S246" s="16" t="s">
        <v>3298</v>
      </c>
    </row>
    <row r="247" spans="18:19" x14ac:dyDescent="0.2">
      <c r="R247" s="16" t="s">
        <v>350</v>
      </c>
      <c r="S247" s="16" t="s">
        <v>3299</v>
      </c>
    </row>
    <row r="248" spans="18:19" x14ac:dyDescent="0.2">
      <c r="R248" s="16" t="s">
        <v>353</v>
      </c>
      <c r="S248" s="16" t="s">
        <v>3300</v>
      </c>
    </row>
    <row r="249" spans="18:19" x14ac:dyDescent="0.2">
      <c r="R249" s="16" t="s">
        <v>356</v>
      </c>
      <c r="S249" s="16" t="s">
        <v>3301</v>
      </c>
    </row>
    <row r="250" spans="18:19" x14ac:dyDescent="0.2">
      <c r="R250" s="16" t="s">
        <v>359</v>
      </c>
      <c r="S250" s="16" t="s">
        <v>3302</v>
      </c>
    </row>
    <row r="251" spans="18:19" x14ac:dyDescent="0.2">
      <c r="R251" s="16" t="s">
        <v>362</v>
      </c>
      <c r="S251" s="16" t="s">
        <v>3303</v>
      </c>
    </row>
    <row r="252" spans="18:19" x14ac:dyDescent="0.2">
      <c r="R252" s="16" t="s">
        <v>364</v>
      </c>
      <c r="S252" s="16" t="s">
        <v>3304</v>
      </c>
    </row>
    <row r="253" spans="18:19" x14ac:dyDescent="0.2">
      <c r="R253" s="16" t="s">
        <v>366</v>
      </c>
      <c r="S253" s="16" t="s">
        <v>3305</v>
      </c>
    </row>
    <row r="254" spans="18:19" x14ac:dyDescent="0.2">
      <c r="R254" s="16" t="s">
        <v>368</v>
      </c>
      <c r="S254" s="16" t="s">
        <v>3306</v>
      </c>
    </row>
    <row r="255" spans="18:19" x14ac:dyDescent="0.2">
      <c r="R255" s="16" t="s">
        <v>376</v>
      </c>
      <c r="S255" s="16" t="s">
        <v>3307</v>
      </c>
    </row>
    <row r="256" spans="18:19" x14ac:dyDescent="0.2">
      <c r="R256" s="16" t="s">
        <v>585</v>
      </c>
      <c r="S256" s="16" t="s">
        <v>3308</v>
      </c>
    </row>
    <row r="257" spans="18:19" x14ac:dyDescent="0.2">
      <c r="R257" s="16" t="s">
        <v>3309</v>
      </c>
      <c r="S257" s="16" t="s">
        <v>3310</v>
      </c>
    </row>
    <row r="258" spans="18:19" x14ac:dyDescent="0.2">
      <c r="R258" s="16" t="s">
        <v>3311</v>
      </c>
      <c r="S258" s="16" t="s">
        <v>3312</v>
      </c>
    </row>
    <row r="259" spans="18:19" x14ac:dyDescent="0.2">
      <c r="R259" s="16" t="s">
        <v>612</v>
      </c>
      <c r="S259" s="16" t="s">
        <v>3313</v>
      </c>
    </row>
    <row r="260" spans="18:19" x14ac:dyDescent="0.2">
      <c r="R260" s="16" t="s">
        <v>615</v>
      </c>
      <c r="S260" s="16" t="s">
        <v>3314</v>
      </c>
    </row>
    <row r="261" spans="18:19" x14ac:dyDescent="0.2">
      <c r="R261" s="16" t="s">
        <v>3315</v>
      </c>
      <c r="S261" s="16" t="s">
        <v>3316</v>
      </c>
    </row>
    <row r="262" spans="18:19" x14ac:dyDescent="0.2">
      <c r="R262" s="16" t="s">
        <v>3317</v>
      </c>
      <c r="S262" s="16" t="s">
        <v>3318</v>
      </c>
    </row>
    <row r="263" spans="18:19" x14ac:dyDescent="0.2">
      <c r="R263" s="16" t="s">
        <v>3319</v>
      </c>
      <c r="S263" s="16" t="s">
        <v>3320</v>
      </c>
    </row>
    <row r="264" spans="18:19" x14ac:dyDescent="0.2">
      <c r="R264" s="16" t="s">
        <v>3321</v>
      </c>
      <c r="S264" s="16" t="s">
        <v>3322</v>
      </c>
    </row>
    <row r="265" spans="18:19" x14ac:dyDescent="0.2">
      <c r="R265" s="16" t="s">
        <v>3323</v>
      </c>
      <c r="S265" s="16" t="s">
        <v>3324</v>
      </c>
    </row>
    <row r="266" spans="18:19" x14ac:dyDescent="0.2">
      <c r="R266" s="16" t="s">
        <v>3325</v>
      </c>
      <c r="S266" s="16" t="s">
        <v>3326</v>
      </c>
    </row>
    <row r="267" spans="18:19" x14ac:dyDescent="0.2">
      <c r="R267" s="16" t="s">
        <v>3327</v>
      </c>
      <c r="S267" s="16" t="s">
        <v>3328</v>
      </c>
    </row>
    <row r="268" spans="18:19" x14ac:dyDescent="0.2">
      <c r="R268" s="16" t="s">
        <v>3329</v>
      </c>
      <c r="S268" s="16" t="s">
        <v>3330</v>
      </c>
    </row>
    <row r="269" spans="18:19" x14ac:dyDescent="0.2">
      <c r="R269" s="16" t="s">
        <v>3331</v>
      </c>
      <c r="S269" s="16" t="s">
        <v>3332</v>
      </c>
    </row>
    <row r="270" spans="18:19" x14ac:dyDescent="0.2">
      <c r="R270" s="16" t="s">
        <v>3333</v>
      </c>
      <c r="S270" s="16" t="s">
        <v>3334</v>
      </c>
    </row>
    <row r="271" spans="18:19" x14ac:dyDescent="0.2">
      <c r="R271" s="16" t="s">
        <v>619</v>
      </c>
      <c r="S271" s="16" t="s">
        <v>3335</v>
      </c>
    </row>
    <row r="272" spans="18:19" x14ac:dyDescent="0.2">
      <c r="R272" s="16" t="s">
        <v>623</v>
      </c>
      <c r="S272" s="16" t="s">
        <v>3336</v>
      </c>
    </row>
    <row r="273" spans="18:19" x14ac:dyDescent="0.2">
      <c r="R273" s="16" t="s">
        <v>659</v>
      </c>
      <c r="S273" s="16" t="s">
        <v>3337</v>
      </c>
    </row>
    <row r="274" spans="18:19" x14ac:dyDescent="0.2">
      <c r="R274" s="16" t="s">
        <v>661</v>
      </c>
      <c r="S274" s="16" t="s">
        <v>3338</v>
      </c>
    </row>
    <row r="275" spans="18:19" x14ac:dyDescent="0.2">
      <c r="R275" s="16" t="s">
        <v>663</v>
      </c>
      <c r="S275" s="16" t="s">
        <v>3339</v>
      </c>
    </row>
    <row r="276" spans="18:19" x14ac:dyDescent="0.2">
      <c r="R276" s="16" t="s">
        <v>665</v>
      </c>
      <c r="S276" s="16" t="s">
        <v>3340</v>
      </c>
    </row>
    <row r="277" spans="18:19" x14ac:dyDescent="0.2">
      <c r="R277" s="16" t="s">
        <v>667</v>
      </c>
      <c r="S277" s="16" t="s">
        <v>3341</v>
      </c>
    </row>
    <row r="278" spans="18:19" x14ac:dyDescent="0.2">
      <c r="R278" s="16" t="s">
        <v>669</v>
      </c>
      <c r="S278" s="16" t="s">
        <v>3342</v>
      </c>
    </row>
    <row r="279" spans="18:19" x14ac:dyDescent="0.2">
      <c r="R279" s="16" t="s">
        <v>671</v>
      </c>
      <c r="S279" s="16" t="s">
        <v>3343</v>
      </c>
    </row>
    <row r="280" spans="18:19" x14ac:dyDescent="0.2">
      <c r="R280" s="16" t="s">
        <v>673</v>
      </c>
      <c r="S280" s="16" t="s">
        <v>3344</v>
      </c>
    </row>
    <row r="281" spans="18:19" x14ac:dyDescent="0.2">
      <c r="R281" s="16" t="s">
        <v>675</v>
      </c>
      <c r="S281" s="16" t="s">
        <v>3345</v>
      </c>
    </row>
    <row r="282" spans="18:19" x14ac:dyDescent="0.2">
      <c r="R282" s="16" t="s">
        <v>677</v>
      </c>
      <c r="S282" s="16" t="s">
        <v>3346</v>
      </c>
    </row>
    <row r="283" spans="18:19" x14ac:dyDescent="0.2">
      <c r="R283" s="16" t="s">
        <v>679</v>
      </c>
      <c r="S283" s="16" t="s">
        <v>3347</v>
      </c>
    </row>
    <row r="284" spans="18:19" x14ac:dyDescent="0.2">
      <c r="R284" s="16" t="s">
        <v>681</v>
      </c>
      <c r="S284" s="16" t="s">
        <v>3348</v>
      </c>
    </row>
    <row r="285" spans="18:19" x14ac:dyDescent="0.2">
      <c r="R285" s="16" t="s">
        <v>1367</v>
      </c>
      <c r="S285" s="16" t="s">
        <v>3349</v>
      </c>
    </row>
    <row r="286" spans="18:19" x14ac:dyDescent="0.2">
      <c r="R286" s="16" t="s">
        <v>1416</v>
      </c>
      <c r="S286" s="16" t="s">
        <v>3350</v>
      </c>
    </row>
    <row r="287" spans="18:19" x14ac:dyDescent="0.2">
      <c r="R287" s="16" t="s">
        <v>1419</v>
      </c>
      <c r="S287" s="16" t="s">
        <v>3351</v>
      </c>
    </row>
    <row r="288" spans="18:19" x14ac:dyDescent="0.2">
      <c r="R288" s="16" t="s">
        <v>1537</v>
      </c>
      <c r="S288" s="16" t="s">
        <v>3352</v>
      </c>
    </row>
    <row r="289" spans="18:19" x14ac:dyDescent="0.2">
      <c r="R289" s="16" t="s">
        <v>1540</v>
      </c>
      <c r="S289" s="16" t="s">
        <v>3353</v>
      </c>
    </row>
    <row r="290" spans="18:19" x14ac:dyDescent="0.2">
      <c r="R290" s="16" t="s">
        <v>1542</v>
      </c>
      <c r="S290" s="16" t="s">
        <v>3354</v>
      </c>
    </row>
    <row r="291" spans="18:19" x14ac:dyDescent="0.2">
      <c r="R291" s="16" t="s">
        <v>3355</v>
      </c>
      <c r="S291" s="16" t="s">
        <v>3356</v>
      </c>
    </row>
    <row r="292" spans="18:19" x14ac:dyDescent="0.2">
      <c r="R292" s="16" t="s">
        <v>3357</v>
      </c>
      <c r="S292" s="16" t="s">
        <v>3358</v>
      </c>
    </row>
    <row r="293" spans="18:19" x14ac:dyDescent="0.2">
      <c r="R293" s="16" t="s">
        <v>1900</v>
      </c>
      <c r="S293" s="16" t="s">
        <v>3359</v>
      </c>
    </row>
    <row r="294" spans="18:19" x14ac:dyDescent="0.2">
      <c r="R294" s="16" t="s">
        <v>1929</v>
      </c>
      <c r="S294" s="16" t="s">
        <v>3360</v>
      </c>
    </row>
    <row r="295" spans="18:19" x14ac:dyDescent="0.2">
      <c r="R295" s="16" t="s">
        <v>3361</v>
      </c>
      <c r="S295" s="16" t="s">
        <v>3362</v>
      </c>
    </row>
    <row r="296" spans="18:19" x14ac:dyDescent="0.2">
      <c r="R296" s="16" t="s">
        <v>3363</v>
      </c>
      <c r="S296" s="16" t="s">
        <v>3364</v>
      </c>
    </row>
    <row r="297" spans="18:19" x14ac:dyDescent="0.2">
      <c r="R297" s="16" t="s">
        <v>3365</v>
      </c>
      <c r="S297" s="16" t="s">
        <v>3366</v>
      </c>
    </row>
    <row r="298" spans="18:19" x14ac:dyDescent="0.2">
      <c r="R298" s="16" t="s">
        <v>3367</v>
      </c>
      <c r="S298" s="16" t="s">
        <v>3368</v>
      </c>
    </row>
    <row r="299" spans="18:19" x14ac:dyDescent="0.2">
      <c r="R299" s="16" t="s">
        <v>3369</v>
      </c>
      <c r="S299" s="16" t="s">
        <v>3370</v>
      </c>
    </row>
    <row r="300" spans="18:19" x14ac:dyDescent="0.2">
      <c r="R300" s="16" t="s">
        <v>3371</v>
      </c>
      <c r="S300" s="16" t="s">
        <v>3372</v>
      </c>
    </row>
    <row r="301" spans="18:19" x14ac:dyDescent="0.2">
      <c r="R301" s="16" t="s">
        <v>2153</v>
      </c>
      <c r="S301" s="16" t="s">
        <v>3373</v>
      </c>
    </row>
    <row r="302" spans="18:19" x14ac:dyDescent="0.2">
      <c r="R302" s="16" t="s">
        <v>2155</v>
      </c>
      <c r="S302" s="16" t="s">
        <v>3374</v>
      </c>
    </row>
    <row r="303" spans="18:19" x14ac:dyDescent="0.2">
      <c r="R303" s="16" t="s">
        <v>2157</v>
      </c>
      <c r="S303" s="16" t="s">
        <v>3375</v>
      </c>
    </row>
    <row r="304" spans="18:19" x14ac:dyDescent="0.2">
      <c r="R304" s="16" t="s">
        <v>2159</v>
      </c>
      <c r="S304" s="16" t="s">
        <v>3376</v>
      </c>
    </row>
    <row r="305" spans="18:19" x14ac:dyDescent="0.2">
      <c r="R305" s="16" t="s">
        <v>2161</v>
      </c>
      <c r="S305" s="16" t="s">
        <v>3377</v>
      </c>
    </row>
    <row r="306" spans="18:19" x14ac:dyDescent="0.2">
      <c r="R306" s="16" t="s">
        <v>2163</v>
      </c>
      <c r="S306" s="16" t="s">
        <v>3378</v>
      </c>
    </row>
    <row r="307" spans="18:19" x14ac:dyDescent="0.2">
      <c r="R307" s="16" t="s">
        <v>2165</v>
      </c>
      <c r="S307" s="16" t="s">
        <v>3379</v>
      </c>
    </row>
    <row r="308" spans="18:19" x14ac:dyDescent="0.2">
      <c r="R308" s="16" t="s">
        <v>2167</v>
      </c>
      <c r="S308" s="16" t="s">
        <v>3380</v>
      </c>
    </row>
    <row r="309" spans="18:19" x14ac:dyDescent="0.2">
      <c r="R309" s="16" t="s">
        <v>2169</v>
      </c>
      <c r="S309" s="16" t="s">
        <v>3381</v>
      </c>
    </row>
    <row r="310" spans="18:19" x14ac:dyDescent="0.2">
      <c r="R310" s="16" t="s">
        <v>2171</v>
      </c>
      <c r="S310" s="16" t="s">
        <v>3382</v>
      </c>
    </row>
    <row r="311" spans="18:19" x14ac:dyDescent="0.2">
      <c r="R311" s="16" t="s">
        <v>2173</v>
      </c>
      <c r="S311" s="16" t="s">
        <v>3383</v>
      </c>
    </row>
    <row r="312" spans="18:19" x14ac:dyDescent="0.2">
      <c r="R312" s="16" t="s">
        <v>2175</v>
      </c>
      <c r="S312" s="16" t="s">
        <v>3384</v>
      </c>
    </row>
    <row r="313" spans="18:19" x14ac:dyDescent="0.2">
      <c r="R313" s="16" t="s">
        <v>2177</v>
      </c>
      <c r="S313" s="16" t="s">
        <v>3385</v>
      </c>
    </row>
    <row r="314" spans="18:19" x14ac:dyDescent="0.2">
      <c r="R314" s="16" t="s">
        <v>2179</v>
      </c>
      <c r="S314" s="16" t="s">
        <v>3386</v>
      </c>
    </row>
    <row r="315" spans="18:19" x14ac:dyDescent="0.2">
      <c r="R315" s="16" t="s">
        <v>2181</v>
      </c>
      <c r="S315" s="16" t="s">
        <v>3387</v>
      </c>
    </row>
    <row r="316" spans="18:19" x14ac:dyDescent="0.2">
      <c r="R316" s="16" t="s">
        <v>2183</v>
      </c>
      <c r="S316" s="16" t="s">
        <v>3388</v>
      </c>
    </row>
    <row r="317" spans="18:19" x14ac:dyDescent="0.2">
      <c r="R317" s="16" t="s">
        <v>2185</v>
      </c>
      <c r="S317" s="16" t="s">
        <v>3389</v>
      </c>
    </row>
    <row r="318" spans="18:19" x14ac:dyDescent="0.2">
      <c r="R318" s="16" t="s">
        <v>2187</v>
      </c>
      <c r="S318" s="16" t="s">
        <v>3390</v>
      </c>
    </row>
    <row r="319" spans="18:19" x14ac:dyDescent="0.2">
      <c r="R319" s="16" t="s">
        <v>2189</v>
      </c>
      <c r="S319" s="16" t="s">
        <v>3391</v>
      </c>
    </row>
    <row r="320" spans="18:19" x14ac:dyDescent="0.2">
      <c r="R320" s="16" t="s">
        <v>2191</v>
      </c>
      <c r="S320" s="16" t="s">
        <v>3392</v>
      </c>
    </row>
    <row r="321" spans="18:19" x14ac:dyDescent="0.2">
      <c r="R321" s="16" t="s">
        <v>2193</v>
      </c>
      <c r="S321" s="16" t="s">
        <v>3393</v>
      </c>
    </row>
    <row r="322" spans="18:19" x14ac:dyDescent="0.2">
      <c r="R322" s="16" t="s">
        <v>2195</v>
      </c>
      <c r="S322" s="16" t="s">
        <v>3394</v>
      </c>
    </row>
    <row r="323" spans="18:19" x14ac:dyDescent="0.2">
      <c r="R323" s="16" t="s">
        <v>2197</v>
      </c>
      <c r="S323" s="16" t="s">
        <v>3395</v>
      </c>
    </row>
    <row r="324" spans="18:19" x14ac:dyDescent="0.2">
      <c r="R324" s="16" t="s">
        <v>2199</v>
      </c>
      <c r="S324" s="16" t="s">
        <v>3396</v>
      </c>
    </row>
    <row r="325" spans="18:19" x14ac:dyDescent="0.2">
      <c r="R325" s="16" t="s">
        <v>2280</v>
      </c>
      <c r="S325" s="16" t="s">
        <v>3397</v>
      </c>
    </row>
    <row r="326" spans="18:19" x14ac:dyDescent="0.2">
      <c r="R326" s="16" t="s">
        <v>2314</v>
      </c>
      <c r="S326" s="16" t="s">
        <v>3398</v>
      </c>
    </row>
    <row r="327" spans="18:19" x14ac:dyDescent="0.2">
      <c r="R327" s="16" t="s">
        <v>626</v>
      </c>
      <c r="S327" s="16" t="s">
        <v>3399</v>
      </c>
    </row>
    <row r="328" spans="18:19" x14ac:dyDescent="0.2">
      <c r="R328" s="16" t="s">
        <v>1615</v>
      </c>
      <c r="S328" s="16" t="s">
        <v>3400</v>
      </c>
    </row>
    <row r="329" spans="18:19" x14ac:dyDescent="0.2">
      <c r="R329" s="16" t="s">
        <v>408</v>
      </c>
      <c r="S329" s="16" t="s">
        <v>3401</v>
      </c>
    </row>
    <row r="330" spans="18:19" x14ac:dyDescent="0.2">
      <c r="R330" s="16" t="s">
        <v>1400</v>
      </c>
      <c r="S330" s="16" t="s">
        <v>3402</v>
      </c>
    </row>
    <row r="331" spans="18:19" x14ac:dyDescent="0.2">
      <c r="R331" s="16" t="s">
        <v>278</v>
      </c>
      <c r="S331" s="16" t="s">
        <v>3403</v>
      </c>
    </row>
    <row r="332" spans="18:19" x14ac:dyDescent="0.2">
      <c r="R332" s="16" t="s">
        <v>2283</v>
      </c>
      <c r="S332" s="16" t="s">
        <v>3404</v>
      </c>
    </row>
    <row r="333" spans="18:19" x14ac:dyDescent="0.2">
      <c r="R333" s="16" t="s">
        <v>106</v>
      </c>
      <c r="S333" s="16" t="s">
        <v>3405</v>
      </c>
    </row>
    <row r="334" spans="18:19" x14ac:dyDescent="0.2">
      <c r="R334" s="16" t="s">
        <v>859</v>
      </c>
      <c r="S334" s="16" t="s">
        <v>3406</v>
      </c>
    </row>
    <row r="335" spans="18:19" x14ac:dyDescent="0.2">
      <c r="R335" s="16" t="s">
        <v>503</v>
      </c>
      <c r="S335" s="16" t="s">
        <v>3407</v>
      </c>
    </row>
    <row r="336" spans="18:19" x14ac:dyDescent="0.2">
      <c r="R336" s="16" t="s">
        <v>246</v>
      </c>
      <c r="S336" s="16" t="s">
        <v>3408</v>
      </c>
    </row>
    <row r="337" spans="18:19" x14ac:dyDescent="0.2">
      <c r="R337" s="16" t="s">
        <v>2124</v>
      </c>
      <c r="S337" s="16" t="s">
        <v>3409</v>
      </c>
    </row>
    <row r="338" spans="18:19" x14ac:dyDescent="0.2">
      <c r="R338" s="16" t="s">
        <v>1389</v>
      </c>
      <c r="S338" s="16" t="s">
        <v>3410</v>
      </c>
    </row>
    <row r="339" spans="18:19" x14ac:dyDescent="0.2">
      <c r="R339" s="16" t="s">
        <v>956</v>
      </c>
      <c r="S339" s="16" t="s">
        <v>3411</v>
      </c>
    </row>
    <row r="340" spans="18:19" x14ac:dyDescent="0.2">
      <c r="R340" s="16" t="s">
        <v>3412</v>
      </c>
      <c r="S340" s="16" t="s">
        <v>3413</v>
      </c>
    </row>
    <row r="341" spans="18:19" x14ac:dyDescent="0.2">
      <c r="R341" s="16" t="s">
        <v>299</v>
      </c>
      <c r="S341" s="16" t="s">
        <v>3414</v>
      </c>
    </row>
    <row r="342" spans="18:19" x14ac:dyDescent="0.2">
      <c r="R342" s="16" t="s">
        <v>1422</v>
      </c>
      <c r="S342" s="16" t="s">
        <v>3415</v>
      </c>
    </row>
    <row r="343" spans="18:19" x14ac:dyDescent="0.2">
      <c r="R343" s="16" t="s">
        <v>2052</v>
      </c>
      <c r="S343" s="16" t="s">
        <v>3416</v>
      </c>
    </row>
    <row r="344" spans="18:19" x14ac:dyDescent="0.2">
      <c r="R344" s="16" t="s">
        <v>1348</v>
      </c>
      <c r="S344" s="16" t="s">
        <v>3417</v>
      </c>
    </row>
    <row r="345" spans="18:19" x14ac:dyDescent="0.2">
      <c r="R345" s="16" t="s">
        <v>435</v>
      </c>
      <c r="S345" s="16" t="s">
        <v>3418</v>
      </c>
    </row>
    <row r="346" spans="18:19" x14ac:dyDescent="0.2">
      <c r="R346" s="16" t="s">
        <v>1219</v>
      </c>
      <c r="S346" s="16" t="s">
        <v>3419</v>
      </c>
    </row>
    <row r="347" spans="18:19" x14ac:dyDescent="0.2">
      <c r="R347" s="16" t="s">
        <v>186</v>
      </c>
      <c r="S347" s="16" t="s">
        <v>3420</v>
      </c>
    </row>
    <row r="348" spans="18:19" x14ac:dyDescent="0.2">
      <c r="R348" s="16" t="s">
        <v>1316</v>
      </c>
      <c r="S348" s="16" t="s">
        <v>3421</v>
      </c>
    </row>
    <row r="349" spans="18:19" x14ac:dyDescent="0.2">
      <c r="R349" s="16" t="s">
        <v>1547</v>
      </c>
      <c r="S349" s="16" t="s">
        <v>3422</v>
      </c>
    </row>
  </sheetData>
  <sortState xmlns:xlrd2="http://schemas.microsoft.com/office/spreadsheetml/2017/richdata2" ref="A2:D28">
    <sortCondition ref="A2:A28"/>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DE482-DDC8-1B48-B2B7-9801CBC755E5}">
  <dimension ref="A1:J36"/>
  <sheetViews>
    <sheetView workbookViewId="0">
      <selection activeCell="L3" sqref="L3"/>
    </sheetView>
  </sheetViews>
  <sheetFormatPr baseColWidth="10" defaultColWidth="8.83203125" defaultRowHeight="15" x14ac:dyDescent="0.2"/>
  <cols>
    <col min="1" max="1" width="8.83203125" style="16"/>
    <col min="2" max="2" width="26.83203125" style="16" bestFit="1" customWidth="1"/>
    <col min="3" max="9" width="15.83203125" style="16" customWidth="1"/>
    <col min="10" max="10" width="14.6640625" style="16" customWidth="1"/>
    <col min="11" max="12" width="8.83203125" style="16"/>
    <col min="13" max="13" width="23.6640625" style="16" customWidth="1"/>
    <col min="14" max="16384" width="8.83203125" style="16"/>
  </cols>
  <sheetData>
    <row r="1" spans="1:10" x14ac:dyDescent="0.2">
      <c r="B1" s="28"/>
      <c r="C1" s="28"/>
      <c r="D1" s="28"/>
      <c r="E1" s="28"/>
      <c r="F1" s="28"/>
      <c r="G1" s="28"/>
      <c r="H1" s="28"/>
      <c r="I1" s="28"/>
    </row>
    <row r="2" spans="1:10" ht="64" x14ac:dyDescent="0.2">
      <c r="E2" s="15" t="s">
        <v>3435</v>
      </c>
      <c r="H2" s="25" t="s">
        <v>3436</v>
      </c>
      <c r="J2" s="25" t="s">
        <v>3437</v>
      </c>
    </row>
    <row r="3" spans="1:10" ht="80" x14ac:dyDescent="0.2">
      <c r="B3" s="16" t="s">
        <v>3438</v>
      </c>
      <c r="C3" s="15" t="s">
        <v>3439</v>
      </c>
      <c r="D3" s="15" t="s">
        <v>3439</v>
      </c>
      <c r="E3" s="15" t="s">
        <v>3440</v>
      </c>
      <c r="F3" s="15" t="s">
        <v>3441</v>
      </c>
      <c r="G3" s="15" t="s">
        <v>3439</v>
      </c>
      <c r="H3" s="15" t="s">
        <v>3439</v>
      </c>
      <c r="I3" s="15" t="s">
        <v>3439</v>
      </c>
      <c r="J3" s="15" t="s">
        <v>3442</v>
      </c>
    </row>
    <row r="4" spans="1:10" s="15" customFormat="1" ht="48" x14ac:dyDescent="0.2">
      <c r="B4" s="29" t="s">
        <v>1</v>
      </c>
      <c r="C4" s="30" t="s">
        <v>3443</v>
      </c>
      <c r="D4" s="30" t="s">
        <v>3444</v>
      </c>
      <c r="E4" s="30" t="s">
        <v>3584</v>
      </c>
      <c r="F4" s="31" t="s">
        <v>3445</v>
      </c>
      <c r="G4" s="30" t="s">
        <v>3446</v>
      </c>
      <c r="H4" s="30" t="s">
        <v>3447</v>
      </c>
      <c r="I4" s="30" t="s">
        <v>3448</v>
      </c>
      <c r="J4" s="29" t="s">
        <v>3449</v>
      </c>
    </row>
    <row r="5" spans="1:10" x14ac:dyDescent="0.2">
      <c r="A5" s="16" t="s">
        <v>2537</v>
      </c>
      <c r="B5" s="16" t="s">
        <v>88</v>
      </c>
      <c r="C5" s="16" t="s">
        <v>95</v>
      </c>
      <c r="D5" s="16" t="s">
        <v>95</v>
      </c>
      <c r="E5" s="32">
        <v>1</v>
      </c>
      <c r="F5" s="32" t="str">
        <f t="shared" ref="F5:F26" si="0">IF(E5=1,"y","n")</f>
        <v>y</v>
      </c>
      <c r="G5" s="16" t="s">
        <v>95</v>
      </c>
      <c r="H5" s="16" t="s">
        <v>96</v>
      </c>
      <c r="I5" s="16" t="s">
        <v>96</v>
      </c>
      <c r="J5" s="16" t="s">
        <v>3450</v>
      </c>
    </row>
    <row r="6" spans="1:10" x14ac:dyDescent="0.2">
      <c r="A6" s="16" t="s">
        <v>2547</v>
      </c>
      <c r="B6" s="16" t="s">
        <v>270</v>
      </c>
      <c r="C6" s="16" t="s">
        <v>95</v>
      </c>
      <c r="D6" s="16" t="s">
        <v>95</v>
      </c>
      <c r="E6" s="32">
        <v>2</v>
      </c>
      <c r="F6" s="32" t="str">
        <f t="shared" si="0"/>
        <v>n</v>
      </c>
      <c r="G6" s="16" t="s">
        <v>95</v>
      </c>
      <c r="H6" s="16" t="s">
        <v>96</v>
      </c>
      <c r="I6" s="16" t="s">
        <v>95</v>
      </c>
      <c r="J6" s="16" t="s">
        <v>3450</v>
      </c>
    </row>
    <row r="7" spans="1:10" x14ac:dyDescent="0.2">
      <c r="A7" s="16" t="s">
        <v>2549</v>
      </c>
      <c r="B7" s="16" t="s">
        <v>294</v>
      </c>
      <c r="C7" s="16" t="s">
        <v>95</v>
      </c>
      <c r="D7" s="16" t="s">
        <v>95</v>
      </c>
      <c r="E7" s="32">
        <v>1</v>
      </c>
      <c r="F7" s="32" t="str">
        <f t="shared" si="0"/>
        <v>y</v>
      </c>
      <c r="G7" s="16" t="s">
        <v>95</v>
      </c>
      <c r="H7" s="16" t="s">
        <v>96</v>
      </c>
      <c r="I7" s="16" t="s">
        <v>95</v>
      </c>
      <c r="J7" s="16" t="s">
        <v>3451</v>
      </c>
    </row>
    <row r="8" spans="1:10" x14ac:dyDescent="0.2">
      <c r="A8" s="16" t="s">
        <v>2544</v>
      </c>
      <c r="B8" s="16" t="s">
        <v>238</v>
      </c>
      <c r="C8" s="16" t="s">
        <v>96</v>
      </c>
      <c r="D8" s="16" t="s">
        <v>96</v>
      </c>
      <c r="E8" s="32">
        <v>2</v>
      </c>
      <c r="F8" s="32" t="str">
        <f t="shared" si="0"/>
        <v>n</v>
      </c>
      <c r="G8" s="16" t="s">
        <v>95</v>
      </c>
      <c r="H8" s="16" t="s">
        <v>96</v>
      </c>
      <c r="I8" s="16" t="s">
        <v>95</v>
      </c>
      <c r="J8" s="16" t="s">
        <v>3452</v>
      </c>
    </row>
    <row r="9" spans="1:10" x14ac:dyDescent="0.2">
      <c r="A9" s="16" t="s">
        <v>2553</v>
      </c>
      <c r="B9" s="16" t="s">
        <v>419</v>
      </c>
      <c r="C9" s="16" t="s">
        <v>96</v>
      </c>
      <c r="D9" s="16" t="s">
        <v>96</v>
      </c>
      <c r="E9" s="32">
        <v>1</v>
      </c>
      <c r="F9" s="32" t="str">
        <f t="shared" si="0"/>
        <v>y</v>
      </c>
      <c r="G9" s="16" t="s">
        <v>96</v>
      </c>
      <c r="H9" s="16" t="s">
        <v>96</v>
      </c>
      <c r="I9" s="16" t="s">
        <v>96</v>
      </c>
      <c r="J9" s="16" t="s">
        <v>3451</v>
      </c>
    </row>
    <row r="10" spans="1:10" x14ac:dyDescent="0.2">
      <c r="A10" s="16" t="s">
        <v>2555</v>
      </c>
      <c r="B10" s="16" t="s">
        <v>485</v>
      </c>
      <c r="C10" s="16" t="s">
        <v>95</v>
      </c>
      <c r="D10" s="16" t="s">
        <v>96</v>
      </c>
      <c r="E10" s="32">
        <v>2</v>
      </c>
      <c r="F10" s="32" t="str">
        <f t="shared" si="0"/>
        <v>n</v>
      </c>
      <c r="G10" s="16" t="s">
        <v>96</v>
      </c>
      <c r="H10" s="16" t="s">
        <v>96</v>
      </c>
      <c r="I10" s="16" t="s">
        <v>95</v>
      </c>
      <c r="J10" s="16" t="s">
        <v>3452</v>
      </c>
    </row>
    <row r="11" spans="1:10" x14ac:dyDescent="0.2">
      <c r="A11" s="16" t="s">
        <v>2557</v>
      </c>
      <c r="B11" s="16" t="s">
        <v>3562</v>
      </c>
      <c r="C11" s="16" t="s">
        <v>95</v>
      </c>
      <c r="D11" s="16" t="s">
        <v>96</v>
      </c>
      <c r="E11" s="32">
        <v>1</v>
      </c>
      <c r="F11" s="32" t="str">
        <f t="shared" si="0"/>
        <v>y</v>
      </c>
      <c r="G11" s="16" t="s">
        <v>95</v>
      </c>
      <c r="H11" s="16" t="s">
        <v>96</v>
      </c>
      <c r="I11" s="16" t="s">
        <v>95</v>
      </c>
      <c r="J11" s="16" t="s">
        <v>3450</v>
      </c>
    </row>
    <row r="12" spans="1:10" x14ac:dyDescent="0.2">
      <c r="A12" s="16" t="s">
        <v>2560</v>
      </c>
      <c r="B12" s="16" t="s">
        <v>852</v>
      </c>
      <c r="C12" s="16" t="s">
        <v>95</v>
      </c>
      <c r="D12" s="16" t="s">
        <v>95</v>
      </c>
      <c r="E12" s="32">
        <v>1</v>
      </c>
      <c r="F12" s="32" t="str">
        <f t="shared" si="0"/>
        <v>y</v>
      </c>
      <c r="G12" s="16" t="s">
        <v>96</v>
      </c>
      <c r="H12" s="16" t="s">
        <v>96</v>
      </c>
      <c r="I12" s="16" t="s">
        <v>96</v>
      </c>
      <c r="J12" s="16" t="s">
        <v>3452</v>
      </c>
    </row>
    <row r="13" spans="1:10" x14ac:dyDescent="0.2">
      <c r="A13" s="16" t="s">
        <v>2562</v>
      </c>
      <c r="B13" s="16" t="s">
        <v>951</v>
      </c>
      <c r="C13" s="16" t="s">
        <v>95</v>
      </c>
      <c r="D13" s="16" t="s">
        <v>96</v>
      </c>
      <c r="E13" s="32">
        <v>1</v>
      </c>
      <c r="F13" s="32" t="str">
        <f t="shared" si="0"/>
        <v>y</v>
      </c>
      <c r="G13" s="16" t="s">
        <v>96</v>
      </c>
      <c r="H13" s="16" t="s">
        <v>96</v>
      </c>
      <c r="I13" s="16" t="s">
        <v>96</v>
      </c>
      <c r="J13" s="16" t="s">
        <v>3452</v>
      </c>
    </row>
    <row r="14" spans="1:10" x14ac:dyDescent="0.2">
      <c r="A14" s="16" t="s">
        <v>2564</v>
      </c>
      <c r="B14" s="16" t="s">
        <v>1209</v>
      </c>
      <c r="C14" s="16" t="s">
        <v>95</v>
      </c>
      <c r="D14" s="16" t="s">
        <v>96</v>
      </c>
      <c r="E14" s="32">
        <v>1</v>
      </c>
      <c r="F14" s="32" t="str">
        <f t="shared" si="0"/>
        <v>y</v>
      </c>
      <c r="G14" s="16" t="s">
        <v>96</v>
      </c>
      <c r="H14" s="16" t="s">
        <v>95</v>
      </c>
      <c r="I14" s="16" t="s">
        <v>96</v>
      </c>
      <c r="J14" s="16" t="s">
        <v>3452</v>
      </c>
    </row>
    <row r="15" spans="1:10" x14ac:dyDescent="0.2">
      <c r="A15" s="16" t="s">
        <v>2558</v>
      </c>
      <c r="B15" s="16" t="s">
        <v>604</v>
      </c>
      <c r="C15" s="16" t="s">
        <v>95</v>
      </c>
      <c r="D15" s="16" t="s">
        <v>95</v>
      </c>
      <c r="E15" s="32">
        <v>1</v>
      </c>
      <c r="F15" s="32" t="str">
        <f t="shared" si="0"/>
        <v>y</v>
      </c>
      <c r="G15" s="16" t="s">
        <v>96</v>
      </c>
      <c r="H15" s="16" t="s">
        <v>95</v>
      </c>
      <c r="I15" s="16" t="s">
        <v>96</v>
      </c>
      <c r="J15" s="16" t="s">
        <v>3452</v>
      </c>
    </row>
    <row r="16" spans="1:10" x14ac:dyDescent="0.2">
      <c r="A16" s="16" t="s">
        <v>2565</v>
      </c>
      <c r="B16" s="16" t="s">
        <v>1305</v>
      </c>
      <c r="C16" s="16" t="s">
        <v>96</v>
      </c>
      <c r="D16" s="16" t="s">
        <v>95</v>
      </c>
      <c r="E16" s="32">
        <v>2</v>
      </c>
      <c r="F16" s="32" t="str">
        <f t="shared" si="0"/>
        <v>n</v>
      </c>
      <c r="G16" s="16" t="s">
        <v>95</v>
      </c>
      <c r="H16" s="16" t="s">
        <v>96</v>
      </c>
      <c r="I16" s="16" t="s">
        <v>95</v>
      </c>
      <c r="J16" s="16" t="s">
        <v>3451</v>
      </c>
    </row>
    <row r="17" spans="1:10" x14ac:dyDescent="0.2">
      <c r="A17" s="16" t="s">
        <v>2566</v>
      </c>
      <c r="B17" s="16" t="s">
        <v>1338</v>
      </c>
      <c r="C17" s="16" t="s">
        <v>96</v>
      </c>
      <c r="D17" s="16" t="s">
        <v>95</v>
      </c>
      <c r="E17" s="32">
        <v>3</v>
      </c>
      <c r="F17" s="32" t="str">
        <f t="shared" si="0"/>
        <v>n</v>
      </c>
      <c r="G17" s="16" t="s">
        <v>96</v>
      </c>
      <c r="H17" s="16" t="s">
        <v>96</v>
      </c>
      <c r="I17" s="16" t="s">
        <v>96</v>
      </c>
      <c r="J17" s="16" t="s">
        <v>3451</v>
      </c>
    </row>
    <row r="18" spans="1:10" x14ac:dyDescent="0.2">
      <c r="A18" s="16" t="s">
        <v>2568</v>
      </c>
      <c r="B18" s="16" t="s">
        <v>1378</v>
      </c>
      <c r="C18" s="16" t="s">
        <v>96</v>
      </c>
      <c r="D18" s="16" t="s">
        <v>96</v>
      </c>
      <c r="E18" s="32">
        <v>2</v>
      </c>
      <c r="F18" s="32" t="str">
        <f t="shared" si="0"/>
        <v>n</v>
      </c>
      <c r="G18" s="16" t="s">
        <v>96</v>
      </c>
      <c r="H18" s="16" t="s">
        <v>96</v>
      </c>
      <c r="I18" s="16" t="s">
        <v>96</v>
      </c>
      <c r="J18" s="16" t="s">
        <v>3452</v>
      </c>
    </row>
    <row r="19" spans="1:10" x14ac:dyDescent="0.2">
      <c r="A19" s="16" t="s">
        <v>2572</v>
      </c>
      <c r="B19" s="16" t="s">
        <v>1408</v>
      </c>
      <c r="C19" s="16" t="s">
        <v>95</v>
      </c>
      <c r="D19" s="16" t="s">
        <v>95</v>
      </c>
      <c r="E19" s="32">
        <v>1</v>
      </c>
      <c r="F19" s="32" t="str">
        <f t="shared" si="0"/>
        <v>y</v>
      </c>
      <c r="G19" s="20" t="s">
        <v>96</v>
      </c>
      <c r="H19" s="16" t="s">
        <v>96</v>
      </c>
      <c r="I19" s="16" t="s">
        <v>96</v>
      </c>
      <c r="J19" s="16" t="s">
        <v>3452</v>
      </c>
    </row>
    <row r="20" spans="1:10" x14ac:dyDescent="0.2">
      <c r="A20" s="16" t="s">
        <v>2574</v>
      </c>
      <c r="B20" s="16" t="s">
        <v>1518</v>
      </c>
      <c r="C20" s="16" t="s">
        <v>95</v>
      </c>
      <c r="D20" s="16" t="s">
        <v>96</v>
      </c>
      <c r="E20" s="32">
        <v>1</v>
      </c>
      <c r="F20" s="32" t="str">
        <f t="shared" si="0"/>
        <v>y</v>
      </c>
      <c r="G20" s="16" t="s">
        <v>96</v>
      </c>
      <c r="H20" s="16" t="s">
        <v>96</v>
      </c>
      <c r="I20" s="16" t="s">
        <v>96</v>
      </c>
      <c r="J20" s="16" t="s">
        <v>3452</v>
      </c>
    </row>
    <row r="21" spans="1:10" x14ac:dyDescent="0.2">
      <c r="A21" s="16" t="s">
        <v>2575</v>
      </c>
      <c r="B21" s="16" t="s">
        <v>1607</v>
      </c>
      <c r="C21" s="16" t="s">
        <v>95</v>
      </c>
      <c r="D21" s="16" t="s">
        <v>95</v>
      </c>
      <c r="E21" s="32">
        <v>2</v>
      </c>
      <c r="F21" s="32" t="str">
        <f t="shared" si="0"/>
        <v>n</v>
      </c>
      <c r="G21" s="16" t="s">
        <v>96</v>
      </c>
      <c r="H21" s="20" t="s">
        <v>96</v>
      </c>
      <c r="I21" s="16" t="s">
        <v>96</v>
      </c>
      <c r="J21" s="16" t="s">
        <v>3452</v>
      </c>
    </row>
    <row r="22" spans="1:10" x14ac:dyDescent="0.2">
      <c r="A22" s="16" t="s">
        <v>2576</v>
      </c>
      <c r="B22" s="16" t="s">
        <v>3563</v>
      </c>
      <c r="C22" s="16" t="s">
        <v>96</v>
      </c>
      <c r="D22" s="16" t="s">
        <v>95</v>
      </c>
      <c r="E22" s="32">
        <v>2</v>
      </c>
      <c r="F22" s="32" t="str">
        <f t="shared" si="0"/>
        <v>n</v>
      </c>
      <c r="G22" s="16" t="s">
        <v>96</v>
      </c>
      <c r="H22" s="16" t="s">
        <v>96</v>
      </c>
      <c r="I22" s="16" t="s">
        <v>96</v>
      </c>
      <c r="J22" s="16" t="s">
        <v>3451</v>
      </c>
    </row>
    <row r="23" spans="1:10" x14ac:dyDescent="0.2">
      <c r="A23" s="16" t="s">
        <v>2579</v>
      </c>
      <c r="B23" s="16" t="s">
        <v>1944</v>
      </c>
      <c r="C23" s="16" t="s">
        <v>96</v>
      </c>
      <c r="D23" s="16" t="s">
        <v>95</v>
      </c>
      <c r="E23" s="32">
        <v>1</v>
      </c>
      <c r="F23" s="32" t="str">
        <f t="shared" si="0"/>
        <v>y</v>
      </c>
      <c r="G23" s="16" t="s">
        <v>96</v>
      </c>
      <c r="H23" s="16" t="s">
        <v>95</v>
      </c>
      <c r="I23" s="16" t="s">
        <v>96</v>
      </c>
      <c r="J23" s="16" t="s">
        <v>3452</v>
      </c>
    </row>
    <row r="24" spans="1:10" x14ac:dyDescent="0.2">
      <c r="A24" s="16" t="s">
        <v>2581</v>
      </c>
      <c r="B24" s="16" t="s">
        <v>2039</v>
      </c>
      <c r="C24" s="16" t="s">
        <v>95</v>
      </c>
      <c r="D24" s="16" t="s">
        <v>96</v>
      </c>
      <c r="E24" s="32">
        <v>2</v>
      </c>
      <c r="F24" s="32" t="str">
        <f t="shared" si="0"/>
        <v>n</v>
      </c>
      <c r="G24" s="16" t="s">
        <v>96</v>
      </c>
      <c r="H24" s="16" t="s">
        <v>96</v>
      </c>
      <c r="I24" s="16" t="s">
        <v>96</v>
      </c>
      <c r="J24" s="16" t="s">
        <v>3452</v>
      </c>
    </row>
    <row r="25" spans="1:10" x14ac:dyDescent="0.2">
      <c r="A25" s="16" t="s">
        <v>2583</v>
      </c>
      <c r="B25" s="16" t="s">
        <v>2116</v>
      </c>
      <c r="C25" s="16" t="s">
        <v>95</v>
      </c>
      <c r="D25" s="16" t="s">
        <v>95</v>
      </c>
      <c r="E25" s="32">
        <v>1</v>
      </c>
      <c r="F25" s="32" t="str">
        <f t="shared" si="0"/>
        <v>y</v>
      </c>
      <c r="G25" s="20" t="s">
        <v>96</v>
      </c>
      <c r="H25" s="16" t="s">
        <v>96</v>
      </c>
      <c r="I25" s="16" t="s">
        <v>95</v>
      </c>
      <c r="J25" s="16" t="s">
        <v>3452</v>
      </c>
    </row>
    <row r="26" spans="1:10" x14ac:dyDescent="0.2">
      <c r="A26" s="16" t="s">
        <v>2585</v>
      </c>
      <c r="B26" s="16" t="s">
        <v>3453</v>
      </c>
      <c r="C26" s="16" t="s">
        <v>95</v>
      </c>
      <c r="D26" s="16" t="s">
        <v>95</v>
      </c>
      <c r="E26" s="32">
        <v>1</v>
      </c>
      <c r="F26" s="32" t="str">
        <f t="shared" si="0"/>
        <v>y</v>
      </c>
      <c r="G26" s="16" t="s">
        <v>95</v>
      </c>
      <c r="H26" s="16" t="s">
        <v>96</v>
      </c>
      <c r="I26" s="16" t="s">
        <v>95</v>
      </c>
      <c r="J26" s="16" t="s">
        <v>3450</v>
      </c>
    </row>
    <row r="27" spans="1:10" x14ac:dyDescent="0.2">
      <c r="A27" s="16" t="s">
        <v>2586</v>
      </c>
      <c r="B27" s="16" t="s">
        <v>2503</v>
      </c>
      <c r="C27" s="16" t="s">
        <v>95</v>
      </c>
      <c r="D27" s="16" t="s">
        <v>96</v>
      </c>
      <c r="E27" s="32">
        <v>1</v>
      </c>
      <c r="F27" s="32" t="str">
        <f>IF(E27=1,"y","n")</f>
        <v>y</v>
      </c>
      <c r="G27" s="16" t="s">
        <v>96</v>
      </c>
      <c r="H27" s="16" t="s">
        <v>96</v>
      </c>
      <c r="I27" s="16" t="s">
        <v>96</v>
      </c>
      <c r="J27" s="16" t="s">
        <v>3452</v>
      </c>
    </row>
    <row r="28" spans="1:10" x14ac:dyDescent="0.2">
      <c r="A28" s="21" t="s">
        <v>2540</v>
      </c>
      <c r="B28" s="21" t="s">
        <v>167</v>
      </c>
      <c r="C28" s="21" t="s">
        <v>95</v>
      </c>
      <c r="D28" s="21" t="s">
        <v>95</v>
      </c>
      <c r="E28" s="90">
        <v>1</v>
      </c>
      <c r="F28" s="90" t="str">
        <f>IF(E28=1,"y","n")</f>
        <v>y</v>
      </c>
      <c r="G28" s="21" t="s">
        <v>96</v>
      </c>
      <c r="H28" s="21" t="s">
        <v>96</v>
      </c>
      <c r="I28" s="21" t="s">
        <v>95</v>
      </c>
      <c r="J28" s="21" t="s">
        <v>3452</v>
      </c>
    </row>
    <row r="29" spans="1:10" x14ac:dyDescent="0.2">
      <c r="A29" s="21" t="s">
        <v>2569</v>
      </c>
      <c r="B29" s="21" t="s">
        <v>1394</v>
      </c>
      <c r="C29" s="21" t="s">
        <v>95</v>
      </c>
      <c r="D29" s="21" t="s">
        <v>95</v>
      </c>
      <c r="E29" s="90">
        <v>1</v>
      </c>
      <c r="F29" s="90" t="str">
        <f>IF(E29=1,"y","n")</f>
        <v>y</v>
      </c>
      <c r="G29" s="21" t="s">
        <v>96</v>
      </c>
      <c r="H29" s="21" t="s">
        <v>95</v>
      </c>
      <c r="I29" s="21" t="s">
        <v>95</v>
      </c>
      <c r="J29" s="21" t="s">
        <v>3452</v>
      </c>
    </row>
    <row r="30" spans="1:10" x14ac:dyDescent="0.2">
      <c r="A30" s="21" t="s">
        <v>2551</v>
      </c>
      <c r="B30" s="21" t="s">
        <v>402</v>
      </c>
      <c r="C30" s="21" t="s">
        <v>95</v>
      </c>
      <c r="D30" s="21" t="s">
        <v>95</v>
      </c>
      <c r="E30" s="90">
        <v>2</v>
      </c>
      <c r="F30" s="90" t="str">
        <f>IF(E30=1,"y","n")</f>
        <v>n</v>
      </c>
      <c r="G30" s="21" t="s">
        <v>96</v>
      </c>
      <c r="H30" s="21" t="s">
        <v>96</v>
      </c>
      <c r="I30" s="21" t="s">
        <v>95</v>
      </c>
      <c r="J30" s="21" t="s">
        <v>3452</v>
      </c>
    </row>
    <row r="31" spans="1:10" x14ac:dyDescent="0.2">
      <c r="A31" s="21" t="s">
        <v>2577</v>
      </c>
      <c r="B31" s="21" t="s">
        <v>1905</v>
      </c>
      <c r="C31" s="21" t="s">
        <v>95</v>
      </c>
      <c r="D31" s="21" t="s">
        <v>96</v>
      </c>
      <c r="E31" s="90">
        <v>1</v>
      </c>
      <c r="F31" s="90" t="str">
        <f>IF(E31=1,"y","n")</f>
        <v>y</v>
      </c>
      <c r="G31" s="21" t="s">
        <v>96</v>
      </c>
      <c r="H31" s="21" t="s">
        <v>95</v>
      </c>
      <c r="I31" s="21" t="s">
        <v>96</v>
      </c>
      <c r="J31" s="21" t="s">
        <v>3451</v>
      </c>
    </row>
    <row r="33" spans="2:9" x14ac:dyDescent="0.2">
      <c r="B33" s="16" t="s">
        <v>95</v>
      </c>
      <c r="C33" s="16">
        <f>COUNTIF(C5:C27,"="&amp;$B33)</f>
        <v>16</v>
      </c>
      <c r="D33" s="16">
        <f t="shared" ref="D33:I33" si="1">COUNTIF(D5:D27,"="&amp;$B33)</f>
        <v>13</v>
      </c>
      <c r="F33" s="16">
        <f t="shared" si="1"/>
        <v>14</v>
      </c>
      <c r="G33" s="16">
        <f t="shared" si="1"/>
        <v>7</v>
      </c>
      <c r="H33" s="16">
        <f t="shared" si="1"/>
        <v>3</v>
      </c>
      <c r="I33" s="16">
        <f t="shared" si="1"/>
        <v>8</v>
      </c>
    </row>
    <row r="34" spans="2:9" x14ac:dyDescent="0.2">
      <c r="B34" s="16" t="s">
        <v>96</v>
      </c>
      <c r="C34" s="16">
        <f>COUNTIF(C6:C28,"="&amp;$B34)</f>
        <v>7</v>
      </c>
      <c r="D34" s="16">
        <f t="shared" ref="D34:I34" si="2">COUNTIF(D6:D28,"="&amp;$B34)</f>
        <v>10</v>
      </c>
      <c r="F34" s="16">
        <f t="shared" si="2"/>
        <v>9</v>
      </c>
      <c r="G34" s="16">
        <f t="shared" si="2"/>
        <v>17</v>
      </c>
      <c r="H34" s="16">
        <f t="shared" si="2"/>
        <v>20</v>
      </c>
      <c r="I34" s="16">
        <f t="shared" si="2"/>
        <v>14</v>
      </c>
    </row>
    <row r="36" spans="2:9" x14ac:dyDescent="0.2">
      <c r="B36" s="16" t="s">
        <v>3493</v>
      </c>
      <c r="C36" s="16">
        <f>SUM(C33:C34)</f>
        <v>23</v>
      </c>
      <c r="D36" s="16">
        <f t="shared" ref="D36:I36" si="3">SUM(D33:D34)</f>
        <v>23</v>
      </c>
      <c r="F36" s="16">
        <f t="shared" si="3"/>
        <v>23</v>
      </c>
      <c r="G36" s="16">
        <f t="shared" si="3"/>
        <v>24</v>
      </c>
      <c r="H36" s="16">
        <f t="shared" si="3"/>
        <v>23</v>
      </c>
      <c r="I36" s="16">
        <f t="shared" si="3"/>
        <v>22</v>
      </c>
    </row>
  </sheetData>
  <autoFilter ref="A4:J4" xr:uid="{AB2DE482-DDC8-1B48-B2B7-9801CBC755E5}">
    <sortState xmlns:xlrd2="http://schemas.microsoft.com/office/spreadsheetml/2017/richdata2" ref="A5:J31">
      <sortCondition ref="B4:B31"/>
    </sortState>
  </autoFilter>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74B3E-F5FA-034F-9E3E-5DB4D0A03DD1}">
  <dimension ref="A1:L23"/>
  <sheetViews>
    <sheetView topLeftCell="A23" zoomScaleNormal="100" workbookViewId="0">
      <selection activeCell="L47" sqref="L47"/>
    </sheetView>
  </sheetViews>
  <sheetFormatPr baseColWidth="10" defaultColWidth="8.83203125" defaultRowHeight="15" x14ac:dyDescent="0.2"/>
  <cols>
    <col min="1" max="1" width="5.33203125" style="16" bestFit="1" customWidth="1"/>
    <col min="2" max="2" width="23.6640625" style="16" customWidth="1"/>
    <col min="3" max="3" width="16.5" style="16" bestFit="1" customWidth="1"/>
    <col min="4" max="16384" width="8.83203125" style="16"/>
  </cols>
  <sheetData>
    <row r="1" spans="1:12" x14ac:dyDescent="0.2">
      <c r="C1" s="107"/>
      <c r="D1" s="107"/>
      <c r="E1" s="107"/>
      <c r="F1" s="107"/>
      <c r="G1" s="107"/>
    </row>
    <row r="2" spans="1:12" x14ac:dyDescent="0.2">
      <c r="C2" s="177" t="s">
        <v>3621</v>
      </c>
      <c r="D2" s="177" t="s">
        <v>3942</v>
      </c>
      <c r="E2" s="177"/>
      <c r="F2" s="177"/>
      <c r="G2" s="189"/>
      <c r="H2" s="189"/>
      <c r="I2" s="189"/>
      <c r="J2" s="189"/>
    </row>
    <row r="3" spans="1:12" s="95" customFormat="1" x14ac:dyDescent="0.2">
      <c r="D3" s="190" t="s">
        <v>3622</v>
      </c>
      <c r="E3" s="190"/>
      <c r="F3" s="190"/>
      <c r="G3" s="190" t="s">
        <v>3623</v>
      </c>
      <c r="H3" s="190"/>
      <c r="I3" s="190"/>
      <c r="J3" s="190"/>
    </row>
    <row r="4" spans="1:12" s="95" customFormat="1" ht="16" x14ac:dyDescent="0.2">
      <c r="A4" s="95" t="s">
        <v>3624</v>
      </c>
      <c r="B4" s="95" t="s">
        <v>1</v>
      </c>
      <c r="C4" s="95" t="s">
        <v>2</v>
      </c>
      <c r="D4" s="95" t="s">
        <v>3625</v>
      </c>
      <c r="E4" s="95" t="s">
        <v>3626</v>
      </c>
      <c r="F4" s="95" t="s">
        <v>3627</v>
      </c>
      <c r="G4" s="95" t="s">
        <v>8</v>
      </c>
      <c r="H4" s="95" t="s">
        <v>11</v>
      </c>
      <c r="I4" s="95" t="s">
        <v>12</v>
      </c>
      <c r="J4" s="95" t="s">
        <v>13</v>
      </c>
      <c r="K4" s="108" t="s">
        <v>10</v>
      </c>
      <c r="L4" s="109"/>
    </row>
    <row r="5" spans="1:12" x14ac:dyDescent="0.2">
      <c r="A5" s="16" t="str">
        <f>VLOOKUP(B5,'Innovation summaries'!$A$3:$B$29,2,0)</f>
        <v>crs</v>
      </c>
      <c r="B5" s="16" t="s">
        <v>294</v>
      </c>
      <c r="C5" s="16" t="s">
        <v>192</v>
      </c>
      <c r="D5" s="16">
        <v>1997</v>
      </c>
      <c r="E5" s="16">
        <v>2016</v>
      </c>
      <c r="F5" s="16">
        <v>19</v>
      </c>
      <c r="G5" s="110">
        <f>ABS(VLOOKUP($A5,'CW analysis1_27SIs'!$A$9:$M$35,9,0))</f>
        <v>0.26440000000000002</v>
      </c>
      <c r="H5" s="110"/>
      <c r="I5" s="110"/>
      <c r="J5" s="112"/>
      <c r="K5" s="110">
        <f>ABS(VLOOKUP($A5,'CW analysis1_27SIs'!$A$9:$M$35,10,0))</f>
        <v>0.18881999999999999</v>
      </c>
      <c r="L5" s="19"/>
    </row>
    <row r="6" spans="1:12" x14ac:dyDescent="0.2">
      <c r="A6" s="16" t="str">
        <f>VLOOKUP(B6,'Innovation summaries'!$A$3:$B$29,2,0)</f>
        <v>ebi</v>
      </c>
      <c r="B6" s="16" t="s">
        <v>852</v>
      </c>
      <c r="C6" s="16" t="s">
        <v>153</v>
      </c>
      <c r="D6" s="16">
        <v>1997</v>
      </c>
      <c r="E6" s="16">
        <v>2004</v>
      </c>
      <c r="F6" s="16">
        <v>7</v>
      </c>
      <c r="G6" s="110">
        <f>ABS(VLOOKUP($A6,'CW analysis1_27SIs'!$A$9:$M$35,9,0))</f>
        <v>0.19153999999999999</v>
      </c>
      <c r="H6" s="110"/>
      <c r="I6" s="110"/>
      <c r="J6" s="112"/>
      <c r="K6" s="110">
        <f>ABS(VLOOKUP($A6,'CW analysis1_27SIs'!$A$9:$M$35,10,0))</f>
        <v>0.1091</v>
      </c>
      <c r="L6" s="19"/>
    </row>
    <row r="7" spans="1:12" x14ac:dyDescent="0.2">
      <c r="A7" s="16" t="str">
        <f>VLOOKUP(B7,'Innovation summaries'!$A$3:$B$29,2,0)</f>
        <v>eco</v>
      </c>
      <c r="B7" s="16" t="s">
        <v>951</v>
      </c>
      <c r="C7" s="16" t="s">
        <v>230</v>
      </c>
      <c r="D7" s="16">
        <v>1994</v>
      </c>
      <c r="E7" s="16">
        <v>2006</v>
      </c>
      <c r="F7" s="16">
        <v>12</v>
      </c>
      <c r="G7" s="110">
        <f>ABS(VLOOKUP($A7,'CW analysis1_27SIs'!$A$9:$M$35,9,0))</f>
        <v>0.13227</v>
      </c>
      <c r="H7" s="110"/>
      <c r="I7" s="110"/>
      <c r="J7" s="112"/>
      <c r="K7" s="110">
        <f>ABS(VLOOKUP($A7,'CW analysis1_27SIs'!$A$9:$M$35,10,0))</f>
        <v>1.5851000000000001E-3</v>
      </c>
      <c r="L7" s="19"/>
    </row>
    <row r="8" spans="1:12" x14ac:dyDescent="0.2">
      <c r="A8" s="16" t="str">
        <f>VLOOKUP(B8,'Innovation summaries'!$A$3:$B$29,2,0)</f>
        <v>ego</v>
      </c>
      <c r="B8" s="16" t="s">
        <v>1209</v>
      </c>
      <c r="C8" s="16" t="s">
        <v>216</v>
      </c>
      <c r="D8" s="16">
        <v>1997</v>
      </c>
      <c r="E8" s="16">
        <v>2008</v>
      </c>
      <c r="F8" s="16">
        <v>11</v>
      </c>
      <c r="G8" s="110">
        <f>ABS(VLOOKUP($A8,'CW analysis1_27SIs'!$A$9:$M$35,9,0))</f>
        <v>0.29596</v>
      </c>
      <c r="H8" s="110"/>
      <c r="I8" s="110"/>
      <c r="J8" s="112"/>
      <c r="K8" s="110">
        <f>ABS(VLOOKUP($A8,'CW analysis1_27SIs'!$A$9:$M$35,10,0))</f>
        <v>1.8421E-2</v>
      </c>
      <c r="L8" s="19"/>
    </row>
    <row r="9" spans="1:12" x14ac:dyDescent="0.2">
      <c r="A9" s="16" t="str">
        <f>VLOOKUP(B9,'Innovation summaries'!$A$3:$B$29,2,0)</f>
        <v>org</v>
      </c>
      <c r="B9" s="16" t="s">
        <v>1607</v>
      </c>
      <c r="C9" s="16" t="s">
        <v>144</v>
      </c>
      <c r="D9" s="16">
        <v>1987</v>
      </c>
      <c r="E9" s="16">
        <v>2003</v>
      </c>
      <c r="F9" s="16">
        <v>16</v>
      </c>
      <c r="G9" s="110">
        <f>ABS(VLOOKUP($A9,'CW analysis1_27SIs'!$A$9:$M$35,9,0))</f>
        <v>0.13791999999999999</v>
      </c>
      <c r="H9" s="110"/>
      <c r="I9" s="110"/>
      <c r="J9" s="112"/>
      <c r="K9" s="110">
        <f>ABS(VLOOKUP($A9,'CW analysis1_27SIs'!$A$9:$M$35,10,0))</f>
        <v>1.5237E-3</v>
      </c>
      <c r="L9" s="19"/>
    </row>
    <row r="10" spans="1:12" x14ac:dyDescent="0.2">
      <c r="A10" s="16" t="str">
        <f>VLOOKUP(B10,'Innovation summaries'!$A$3:$B$29,2,0)</f>
        <v>dow</v>
      </c>
      <c r="B10" s="16" t="s">
        <v>485</v>
      </c>
      <c r="C10" s="16" t="s">
        <v>257</v>
      </c>
      <c r="D10" s="16">
        <v>2000</v>
      </c>
      <c r="E10" s="16">
        <v>2022</v>
      </c>
      <c r="F10" s="16">
        <v>22</v>
      </c>
      <c r="G10" s="110">
        <f>ABS(VLOOKUP($A10,'CW analysis1_27SIs'!$A$9:$M$35,9,0))</f>
        <v>0.20988999999999999</v>
      </c>
      <c r="H10" s="110"/>
      <c r="I10" s="110"/>
      <c r="J10" s="112"/>
      <c r="K10" s="110">
        <f>ABS(VLOOKUP($A10,'CW analysis1_27SIs'!$A$9:$M$35,10,0))</f>
        <v>0.16256000000000001</v>
      </c>
      <c r="L10" s="19"/>
    </row>
    <row r="11" spans="1:12" x14ac:dyDescent="0.2">
      <c r="A11" s="16" t="str">
        <f>VLOOKUP(B11,'Innovation summaries'!$A$3:$B$29,2,0)</f>
        <v>fir</v>
      </c>
      <c r="B11" s="16" t="s">
        <v>1338</v>
      </c>
      <c r="C11" s="16" t="s">
        <v>1346</v>
      </c>
      <c r="D11" s="16">
        <v>1999</v>
      </c>
      <c r="E11" s="16">
        <v>2004</v>
      </c>
      <c r="F11" s="16">
        <v>5</v>
      </c>
      <c r="G11" s="110">
        <f>ABS(VLOOKUP($A11,'CW analysis1_27SIs'!$A$9:$M$35,9,0))</f>
        <v>0.39011000000000001</v>
      </c>
      <c r="H11" s="110"/>
      <c r="I11" s="110"/>
      <c r="J11" s="112"/>
      <c r="K11" s="110">
        <f>ABS(VLOOKUP($A11,'CW analysis1_27SIs'!$A$9:$M$35,10,0))</f>
        <v>5.9264000000000001E-3</v>
      </c>
      <c r="L11" s="19"/>
    </row>
    <row r="12" spans="1:12" x14ac:dyDescent="0.2">
      <c r="A12" s="16" t="str">
        <f>VLOOKUP(B12,'Innovation summaries'!$A$3:$B$29,2,0)</f>
        <v>qui</v>
      </c>
      <c r="B12" s="16" t="s">
        <v>1944</v>
      </c>
      <c r="C12" s="16" t="s">
        <v>222</v>
      </c>
      <c r="D12" s="16">
        <v>1954</v>
      </c>
      <c r="E12" s="16">
        <v>1965</v>
      </c>
      <c r="F12" s="16">
        <v>11</v>
      </c>
      <c r="G12" s="110">
        <f>ABS(VLOOKUP($A12,'CW analysis1_27SIs'!$A$9:$M$35,9,0))</f>
        <v>6.1392000000000002E-2</v>
      </c>
      <c r="H12" s="110"/>
      <c r="I12" s="110"/>
      <c r="J12" s="112"/>
      <c r="K12" s="110">
        <f>ABS(VLOOKUP($A12,'CW analysis1_27SIs'!$A$9:$M$35,10,0))</f>
        <v>4.5612E-2</v>
      </c>
      <c r="L12" s="19"/>
    </row>
    <row r="13" spans="1:12" x14ac:dyDescent="0.2">
      <c r="A13" s="16" t="str">
        <f>VLOOKUP(B13,'Innovation summaries'!$A$3:$B$29,2,0)</f>
        <v>cro</v>
      </c>
      <c r="B13" s="16" t="s">
        <v>270</v>
      </c>
      <c r="C13" s="16" t="s">
        <v>289</v>
      </c>
      <c r="D13" s="16">
        <v>1993</v>
      </c>
      <c r="E13" s="16">
        <v>2005</v>
      </c>
      <c r="F13" s="16">
        <v>12</v>
      </c>
      <c r="G13" s="110">
        <f>ABS(VLOOKUP($A13,'CW analysis1_27SIs'!$A$9:$M$35,9,0))</f>
        <v>1.0707E-2</v>
      </c>
      <c r="H13" s="110"/>
      <c r="I13" s="110"/>
      <c r="J13" s="112"/>
      <c r="K13" s="110">
        <f>ABS(VLOOKUP($A13,'CW analysis1_27SIs'!$A$9:$M$35,10,0))</f>
        <v>6.3892999999999997E-3</v>
      </c>
      <c r="L13" s="19"/>
    </row>
    <row r="14" spans="1:12" x14ac:dyDescent="0.2">
      <c r="A14" s="16" t="str">
        <f>VLOOKUP(B14,'Innovation summaries'!$A$3:$B$29,2,0)</f>
        <v>dig</v>
      </c>
      <c r="B14" s="16" t="s">
        <v>419</v>
      </c>
      <c r="C14" s="16" t="s">
        <v>216</v>
      </c>
      <c r="D14" s="16">
        <v>1990</v>
      </c>
      <c r="E14" s="16">
        <v>1994</v>
      </c>
      <c r="F14" s="16">
        <v>4</v>
      </c>
      <c r="G14" s="110">
        <f>ABS(VLOOKUP($A14,'CW analysis1_27SIs'!$A$9:$M$35,9,0))</f>
        <v>0.30679000000000001</v>
      </c>
      <c r="H14" s="110"/>
      <c r="I14" s="110"/>
      <c r="J14" s="112"/>
      <c r="K14" s="110">
        <f>ABS(VLOOKUP($A14,'CW analysis1_27SIs'!$A$9:$M$35,10,0))</f>
        <v>3.1032999999999998E-3</v>
      </c>
      <c r="L14" s="19"/>
    </row>
    <row r="15" spans="1:12" x14ac:dyDescent="0.2">
      <c r="A15" s="16" t="str">
        <f>VLOOKUP(B15,'Innovation summaries'!$A$3:$B$29,2,0)</f>
        <v>non</v>
      </c>
      <c r="B15" s="16" t="s">
        <v>1518</v>
      </c>
      <c r="C15" s="16" t="s">
        <v>216</v>
      </c>
      <c r="D15" s="16">
        <v>1983</v>
      </c>
      <c r="E15" s="16">
        <v>1992</v>
      </c>
      <c r="F15" s="16">
        <v>9</v>
      </c>
      <c r="G15" s="110">
        <f>ABS(VLOOKUP($A15,'CW analysis1_27SIs'!$A$9:$M$35,9,0))</f>
        <v>0.24737999999999999</v>
      </c>
      <c r="H15" s="110"/>
      <c r="I15" s="110"/>
      <c r="J15" s="112"/>
      <c r="K15" s="110">
        <f>ABS(VLOOKUP($A15,'CW analysis1_27SIs'!$A$9:$M$35,10,0))</f>
        <v>3.1158000000000002E-3</v>
      </c>
      <c r="L15" s="19"/>
    </row>
    <row r="16" spans="1:12" x14ac:dyDescent="0.2">
      <c r="A16" s="16" t="str">
        <f>VLOOKUP(B16,'Innovation summaries'!$A$3:$B$29,2,0)</f>
        <v>tel</v>
      </c>
      <c r="B16" s="16" t="s">
        <v>2275</v>
      </c>
      <c r="C16" s="16" t="s">
        <v>153</v>
      </c>
      <c r="D16" s="16">
        <v>2000</v>
      </c>
      <c r="E16" s="16">
        <v>2002</v>
      </c>
      <c r="F16" s="16">
        <v>2</v>
      </c>
      <c r="G16" s="110">
        <f>ABS(VLOOKUP($A16,'CW analysis1_27SIs'!$A$9:$M$35,9,0))</f>
        <v>2.537E-2</v>
      </c>
      <c r="H16" s="110"/>
      <c r="I16" s="110"/>
      <c r="J16" s="112"/>
      <c r="K16" s="110">
        <f>ABS(VLOOKUP($A16,'CW analysis1_27SIs'!$A$9:$M$35,10,0))</f>
        <v>1.1609999999999999E-3</v>
      </c>
      <c r="L16" s="19"/>
    </row>
    <row r="17" spans="1:12" x14ac:dyDescent="0.2">
      <c r="A17" s="16" t="str">
        <f>VLOOKUP(B17,'Innovation summaries'!$A$3:$B$29,2,0)</f>
        <v>sus</v>
      </c>
      <c r="B17" s="16" t="s">
        <v>2116</v>
      </c>
      <c r="C17" s="16" t="s">
        <v>147</v>
      </c>
      <c r="D17" s="16">
        <v>1992</v>
      </c>
      <c r="E17" s="16">
        <v>2016</v>
      </c>
      <c r="F17" s="16">
        <v>24</v>
      </c>
      <c r="G17" s="110">
        <f>ABS(VLOOKUP($A17,'CW analysis1_27SIs'!$A$9:$M$35,9,0))</f>
        <v>8.5860000000000006E-2</v>
      </c>
      <c r="H17" s="110"/>
      <c r="I17" s="110"/>
      <c r="J17" s="112"/>
      <c r="K17" s="110">
        <f>ABS(VLOOKUP($A17,'CW analysis1_27SIs'!$A$9:$M$35,10,0))</f>
        <v>8.2817000000000002E-2</v>
      </c>
      <c r="L17" s="19"/>
    </row>
    <row r="18" spans="1:12" x14ac:dyDescent="0.2">
      <c r="A18" s="20" t="str">
        <f>VLOOKUP(B18,'Innovation summaries'!$A$3:$B$29,2,0)</f>
        <v>mic</v>
      </c>
      <c r="B18" s="20" t="s">
        <v>1408</v>
      </c>
      <c r="C18" s="20" t="s">
        <v>208</v>
      </c>
      <c r="D18" s="20">
        <v>1974</v>
      </c>
      <c r="E18" s="20">
        <v>2005</v>
      </c>
      <c r="F18" s="20">
        <v>31</v>
      </c>
      <c r="G18" s="180">
        <f>ABS(VLOOKUP($A18,'CW analysis1_27SIs'!$A$9:$M$35,9,0))</f>
        <v>0.85224999999999995</v>
      </c>
      <c r="H18" s="180"/>
      <c r="I18" s="180"/>
      <c r="J18" s="181"/>
      <c r="K18" s="180">
        <f>ABS(VLOOKUP($A18,'CW analysis1_27SIs'!$A$9:$M$35,10,0))</f>
        <v>1.1651999999999999E-3</v>
      </c>
      <c r="L18" s="19"/>
    </row>
    <row r="19" spans="1:12" x14ac:dyDescent="0.2">
      <c r="A19" s="21" t="str">
        <f>VLOOKUP(B19,'Innovation summaries'!$A$3:$B$29,2,0)</f>
        <v>pos</v>
      </c>
      <c r="B19" s="21" t="s">
        <v>1905</v>
      </c>
      <c r="C19" s="21" t="s">
        <v>222</v>
      </c>
      <c r="D19" s="21">
        <v>1840</v>
      </c>
      <c r="E19" s="21">
        <v>1890</v>
      </c>
      <c r="F19" s="21">
        <v>50</v>
      </c>
      <c r="G19" s="178">
        <f>ABS(VLOOKUP($A19,'CW analysis1_27SIs'!$A$9:$M$35,9,0))</f>
        <v>6.3578999999999997E-2</v>
      </c>
      <c r="H19" s="178"/>
      <c r="I19" s="178"/>
      <c r="J19" s="179"/>
      <c r="K19" s="178">
        <f>ABS(VLOOKUP($A19,'CW analysis1_27SIs'!$A$9:$M$35,10,0))</f>
        <v>2.6980000000000001E-2</v>
      </c>
      <c r="L19" s="19"/>
    </row>
    <row r="20" spans="1:12" x14ac:dyDescent="0.2">
      <c r="E20" s="96" t="s">
        <v>3945</v>
      </c>
      <c r="F20" s="182">
        <f>CORREL(F5:F18,G5:G18)</f>
        <v>0.45106091372126683</v>
      </c>
      <c r="G20" s="110"/>
      <c r="H20" s="112"/>
      <c r="I20" s="111"/>
      <c r="J20" s="112"/>
      <c r="K20" s="110"/>
      <c r="L20" s="19"/>
    </row>
    <row r="21" spans="1:12" x14ac:dyDescent="0.2">
      <c r="E21" s="96" t="s">
        <v>3946</v>
      </c>
      <c r="F21" s="182">
        <f>CORREL(F5:F17,G5:G17)</f>
        <v>-0.16648357334270519</v>
      </c>
      <c r="G21" s="110"/>
      <c r="H21" s="112"/>
      <c r="I21" s="111"/>
      <c r="J21" s="112"/>
      <c r="K21" s="110"/>
      <c r="L21" s="19"/>
    </row>
    <row r="22" spans="1:12" x14ac:dyDescent="0.2">
      <c r="B22" s="16" t="s">
        <v>3943</v>
      </c>
    </row>
    <row r="23" spans="1:12" x14ac:dyDescent="0.2">
      <c r="B23" s="16" t="s">
        <v>3944</v>
      </c>
    </row>
  </sheetData>
  <mergeCells count="3">
    <mergeCell ref="G2:J2"/>
    <mergeCell ref="D3:F3"/>
    <mergeCell ref="G3:J3"/>
  </mergeCells>
  <pageMargins left="0.7" right="0.7" top="0.75" bottom="0.75" header="0.3" footer="0.3"/>
  <ignoredErrors>
    <ignoredError sqref="F20:F21" formulaRange="1"/>
  </ignoredError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4CCA-CBAF-C64E-B89C-63F77DC8ADD3}">
  <dimension ref="A1:I40"/>
  <sheetViews>
    <sheetView zoomScaleNormal="100" workbookViewId="0">
      <pane xSplit="3" ySplit="1" topLeftCell="D16" activePane="bottomRight" state="frozen"/>
      <selection activeCell="F47" sqref="F47"/>
      <selection pane="topRight" activeCell="F47" sqref="F47"/>
      <selection pane="bottomLeft" activeCell="F47" sqref="F47"/>
      <selection pane="bottomRight" activeCell="E32" sqref="E32"/>
    </sheetView>
  </sheetViews>
  <sheetFormatPr baseColWidth="10" defaultColWidth="9" defaultRowHeight="15" customHeight="1" x14ac:dyDescent="0.2"/>
  <cols>
    <col min="1" max="1" width="9" style="118"/>
    <col min="2" max="2" width="25" style="118" customWidth="1"/>
    <col min="3" max="3" width="42.6640625" style="118" customWidth="1"/>
    <col min="4" max="4" width="27.6640625" style="118" customWidth="1"/>
    <col min="5" max="5" width="47.5" style="118" customWidth="1"/>
    <col min="6" max="6" width="41.1640625" style="118" customWidth="1"/>
    <col min="7" max="7" width="27.83203125" style="118" customWidth="1"/>
    <col min="8" max="8" width="22.1640625" style="118" customWidth="1"/>
    <col min="9" max="9" width="22.83203125" style="118" customWidth="1"/>
    <col min="10" max="16384" width="9" style="118"/>
  </cols>
  <sheetData>
    <row r="1" spans="1:9" s="113" customFormat="1" ht="36" customHeight="1" x14ac:dyDescent="0.2">
      <c r="B1" s="113" t="s">
        <v>3628</v>
      </c>
      <c r="C1" s="113" t="s">
        <v>3629</v>
      </c>
      <c r="D1" s="113" t="s">
        <v>7</v>
      </c>
      <c r="E1" s="113" t="s">
        <v>3658</v>
      </c>
      <c r="F1" s="113" t="s">
        <v>3659</v>
      </c>
      <c r="G1" s="113" t="s">
        <v>3630</v>
      </c>
      <c r="H1" s="113" t="s">
        <v>3631</v>
      </c>
      <c r="I1" s="113" t="s">
        <v>3884</v>
      </c>
    </row>
    <row r="2" spans="1:9" s="114" customFormat="1" ht="77.75" customHeight="1" x14ac:dyDescent="0.2">
      <c r="A2" s="114">
        <v>1.1000000000000001</v>
      </c>
      <c r="B2" s="114" t="s">
        <v>90</v>
      </c>
      <c r="C2" s="115" t="s">
        <v>3660</v>
      </c>
      <c r="D2" s="114" t="s">
        <v>3661</v>
      </c>
      <c r="E2" s="114" t="s">
        <v>3662</v>
      </c>
      <c r="F2" s="114" t="s">
        <v>3663</v>
      </c>
      <c r="G2" s="114">
        <f>VLOOKUP($A2,'CW analysis0_27SIs'!$B$17:$D$40,3,0)</f>
        <v>27</v>
      </c>
      <c r="H2" s="114">
        <f>VLOOKUP($A2,'CW analysis0_27SIs'!$B$17:$D$40,2,0)</f>
        <v>359</v>
      </c>
    </row>
    <row r="3" spans="1:9" s="114" customFormat="1" ht="77.75" customHeight="1" x14ac:dyDescent="0.2">
      <c r="A3" s="114">
        <v>1.2</v>
      </c>
      <c r="B3" s="114" t="s">
        <v>2604</v>
      </c>
      <c r="C3" s="114" t="s">
        <v>3664</v>
      </c>
      <c r="D3" s="114" t="s">
        <v>3661</v>
      </c>
      <c r="E3" s="114" t="s">
        <v>3665</v>
      </c>
      <c r="F3" s="114" t="s">
        <v>3666</v>
      </c>
      <c r="G3" s="114">
        <f>VLOOKUP($A3,'CW analysis0_27SIs'!$B$17:$D$40,3,0)</f>
        <v>0</v>
      </c>
      <c r="H3" s="114">
        <f>VLOOKUP($A3,'CW analysis0_27SIs'!$B$17:$D$40,2,0)</f>
        <v>0</v>
      </c>
    </row>
    <row r="4" spans="1:9" s="114" customFormat="1" ht="77.75" customHeight="1" x14ac:dyDescent="0.2">
      <c r="A4" s="114">
        <v>2.1</v>
      </c>
      <c r="B4" s="114" t="s">
        <v>1424</v>
      </c>
      <c r="C4" s="114" t="s">
        <v>3667</v>
      </c>
      <c r="D4" s="114" t="s">
        <v>3668</v>
      </c>
      <c r="E4" s="114" t="s">
        <v>3669</v>
      </c>
      <c r="F4" s="114" t="s">
        <v>3634</v>
      </c>
      <c r="G4" s="114">
        <f>VLOOKUP($A4,'CW analysis0_27SIs'!$B$17:$D$40,3,0)</f>
        <v>2</v>
      </c>
      <c r="H4" s="114">
        <f>VLOOKUP($A4,'CW analysis0_27SIs'!$B$17:$D$40,2,0)</f>
        <v>4</v>
      </c>
    </row>
    <row r="5" spans="1:9" s="114" customFormat="1" ht="77.75" customHeight="1" x14ac:dyDescent="0.2">
      <c r="A5" s="114">
        <v>2.2000000000000002</v>
      </c>
      <c r="B5" s="114" t="s">
        <v>2610</v>
      </c>
      <c r="C5" s="114" t="s">
        <v>3635</v>
      </c>
      <c r="D5" s="114" t="s">
        <v>3668</v>
      </c>
      <c r="E5" s="114" t="s">
        <v>3670</v>
      </c>
      <c r="F5" s="114" t="s">
        <v>3671</v>
      </c>
      <c r="G5" s="114">
        <f>VLOOKUP($A5,'CW analysis0_27SIs'!$B$17:$D$40,3,0)</f>
        <v>6</v>
      </c>
      <c r="H5" s="114">
        <f>VLOOKUP($A5,'CW analysis0_27SIs'!$B$17:$D$40,2,0)</f>
        <v>32</v>
      </c>
    </row>
    <row r="6" spans="1:9" s="114" customFormat="1" ht="77.75" customHeight="1" x14ac:dyDescent="0.2">
      <c r="A6" s="114">
        <v>2.2999999999999998</v>
      </c>
      <c r="B6" s="114" t="s">
        <v>2610</v>
      </c>
      <c r="C6" s="114" t="s">
        <v>3636</v>
      </c>
      <c r="D6" s="114" t="s">
        <v>3668</v>
      </c>
      <c r="E6" s="114" t="s">
        <v>3672</v>
      </c>
      <c r="F6" s="114" t="s">
        <v>3673</v>
      </c>
      <c r="G6" s="114">
        <f>VLOOKUP($A6,'CW analysis0_27SIs'!$B$17:$D$40,3,0)</f>
        <v>3</v>
      </c>
      <c r="H6" s="114">
        <f>VLOOKUP($A6,'CW analysis0_27SIs'!$B$17:$D$40,2,0)</f>
        <v>9</v>
      </c>
    </row>
    <row r="7" spans="1:9" s="114" customFormat="1" ht="77.75" customHeight="1" x14ac:dyDescent="0.2">
      <c r="A7" s="114">
        <v>2.4</v>
      </c>
      <c r="B7" s="114" t="s">
        <v>2617</v>
      </c>
      <c r="C7" s="114" t="s">
        <v>3637</v>
      </c>
      <c r="D7" s="114" t="s">
        <v>3668</v>
      </c>
      <c r="E7" s="114" t="s">
        <v>3674</v>
      </c>
      <c r="F7" s="114" t="s">
        <v>3675</v>
      </c>
      <c r="G7" s="114">
        <f>VLOOKUP($A7,'CW analysis0_27SIs'!$B$17:$D$40,3,0)</f>
        <v>3</v>
      </c>
      <c r="H7" s="114">
        <f>VLOOKUP($A7,'CW analysis0_27SIs'!$B$17:$D$40,2,0)</f>
        <v>26</v>
      </c>
    </row>
    <row r="8" spans="1:9" s="114" customFormat="1" ht="77.75" customHeight="1" x14ac:dyDescent="0.2">
      <c r="A8" s="114">
        <v>2.5</v>
      </c>
      <c r="B8" s="114" t="s">
        <v>1565</v>
      </c>
      <c r="C8" s="114" t="s">
        <v>3638</v>
      </c>
      <c r="D8" s="114" t="s">
        <v>3668</v>
      </c>
      <c r="E8" s="114" t="s">
        <v>3676</v>
      </c>
      <c r="F8" s="114" t="s">
        <v>3677</v>
      </c>
      <c r="G8" s="114">
        <f>VLOOKUP($A8,'CW analysis0_27SIs'!$B$17:$D$40,3,0)</f>
        <v>8</v>
      </c>
      <c r="H8" s="114">
        <f>VLOOKUP($A8,'CW analysis0_27SIs'!$B$17:$D$40,2,0)</f>
        <v>86</v>
      </c>
    </row>
    <row r="9" spans="1:9" s="114" customFormat="1" ht="77.75" customHeight="1" x14ac:dyDescent="0.2">
      <c r="A9" s="114">
        <v>2.6</v>
      </c>
      <c r="B9" s="114" t="s">
        <v>2622</v>
      </c>
      <c r="C9" s="114" t="s">
        <v>3639</v>
      </c>
      <c r="D9" s="114" t="s">
        <v>3668</v>
      </c>
      <c r="E9" s="114" t="s">
        <v>3678</v>
      </c>
      <c r="F9" s="114" t="s">
        <v>3679</v>
      </c>
      <c r="G9" s="114">
        <f>VLOOKUP($A9,'CW analysis0_27SIs'!$B$17:$D$40,3,0)</f>
        <v>0</v>
      </c>
      <c r="H9" s="114">
        <f>VLOOKUP($A9,'CW analysis0_27SIs'!$B$17:$D$40,2,0)</f>
        <v>0</v>
      </c>
    </row>
    <row r="10" spans="1:9" s="114" customFormat="1" ht="77.75" customHeight="1" x14ac:dyDescent="0.2">
      <c r="A10" s="114">
        <v>2.7</v>
      </c>
      <c r="B10" s="114" t="s">
        <v>2625</v>
      </c>
      <c r="C10" s="114" t="s">
        <v>3640</v>
      </c>
      <c r="D10" s="114" t="s">
        <v>3668</v>
      </c>
      <c r="E10" s="114" t="s">
        <v>3680</v>
      </c>
      <c r="F10" s="114" t="s">
        <v>3681</v>
      </c>
      <c r="G10" s="114">
        <f>VLOOKUP($A10,'CW analysis0_27SIs'!$B$17:$D$40,3,0)</f>
        <v>1</v>
      </c>
      <c r="H10" s="114">
        <f>VLOOKUP($A10,'CW analysis0_27SIs'!$B$17:$D$40,2,0)</f>
        <v>3</v>
      </c>
    </row>
    <row r="11" spans="1:9" s="114" customFormat="1" ht="77.75" customHeight="1" x14ac:dyDescent="0.2">
      <c r="A11" s="114">
        <v>2.8</v>
      </c>
      <c r="B11" s="114" t="s">
        <v>3641</v>
      </c>
      <c r="C11" s="114" t="s">
        <v>3642</v>
      </c>
      <c r="D11" s="114" t="s">
        <v>3668</v>
      </c>
      <c r="E11" s="114" t="s">
        <v>3682</v>
      </c>
      <c r="F11" s="114" t="s">
        <v>3679</v>
      </c>
      <c r="G11" s="114">
        <f>VLOOKUP($A11,'CW analysis0_27SIs'!$B$17:$D$40,3,0)</f>
        <v>0</v>
      </c>
      <c r="H11" s="114">
        <f>VLOOKUP($A11,'CW analysis0_27SIs'!$B$17:$D$40,2,0)</f>
        <v>0</v>
      </c>
    </row>
    <row r="12" spans="1:9" s="114" customFormat="1" ht="77.75" customHeight="1" x14ac:dyDescent="0.2">
      <c r="A12" s="114">
        <v>2.9</v>
      </c>
      <c r="B12" s="114" t="s">
        <v>1856</v>
      </c>
      <c r="C12" s="114" t="s">
        <v>3683</v>
      </c>
      <c r="D12" s="114" t="s">
        <v>3668</v>
      </c>
      <c r="E12" s="114" t="s">
        <v>3684</v>
      </c>
      <c r="F12" s="114" t="s">
        <v>3679</v>
      </c>
      <c r="G12" s="114">
        <f>VLOOKUP($A12,'CW analysis0_27SIs'!$B$17:$D$40,3,0)</f>
        <v>9</v>
      </c>
      <c r="H12" s="114">
        <f>VLOOKUP($A12,'CW analysis0_27SIs'!$B$17:$D$40,2,0)</f>
        <v>31</v>
      </c>
    </row>
    <row r="13" spans="1:9" s="114" customFormat="1" ht="77.75" customHeight="1" x14ac:dyDescent="0.2">
      <c r="A13" s="114">
        <v>2.95</v>
      </c>
      <c r="B13" s="114" t="s">
        <v>2638</v>
      </c>
      <c r="C13" s="114" t="s">
        <v>3644</v>
      </c>
      <c r="D13" s="114" t="s">
        <v>3668</v>
      </c>
      <c r="E13" s="114" t="s">
        <v>3685</v>
      </c>
      <c r="F13" s="114" t="s">
        <v>3686</v>
      </c>
      <c r="G13" s="114">
        <f>VLOOKUP($A13,'CW analysis0_27SIs'!$B$17:$D$40,3,0)</f>
        <v>1</v>
      </c>
      <c r="H13" s="114">
        <f>VLOOKUP($A13,'CW analysis0_27SIs'!$B$17:$D$40,2,0)</f>
        <v>3</v>
      </c>
      <c r="I13" s="119" t="s">
        <v>3885</v>
      </c>
    </row>
    <row r="14" spans="1:9" s="114" customFormat="1" ht="77.75" customHeight="1" x14ac:dyDescent="0.2">
      <c r="A14" s="114">
        <v>3.1</v>
      </c>
      <c r="B14" s="114" t="s">
        <v>2642</v>
      </c>
      <c r="C14" s="114" t="s">
        <v>3687</v>
      </c>
      <c r="D14" s="114" t="s">
        <v>3688</v>
      </c>
      <c r="E14" s="114" t="s">
        <v>3689</v>
      </c>
      <c r="F14" s="114" t="s">
        <v>3690</v>
      </c>
      <c r="G14" s="114">
        <f>VLOOKUP($A14,'CW analysis0_27SIs'!$B$17:$D$40,3,0)</f>
        <v>0</v>
      </c>
      <c r="H14" s="114">
        <f>VLOOKUP($A14,'CW analysis0_27SIs'!$B$17:$D$40,2,0)</f>
        <v>0</v>
      </c>
    </row>
    <row r="15" spans="1:9" s="114" customFormat="1" ht="77.75" customHeight="1" x14ac:dyDescent="0.2">
      <c r="A15" s="114">
        <v>3.2</v>
      </c>
      <c r="B15" s="114" t="s">
        <v>120</v>
      </c>
      <c r="C15" s="114" t="s">
        <v>3646</v>
      </c>
      <c r="D15" s="114" t="s">
        <v>3688</v>
      </c>
      <c r="E15" s="114" t="s">
        <v>3691</v>
      </c>
      <c r="F15" s="114" t="s">
        <v>3692</v>
      </c>
      <c r="G15" s="114">
        <f>VLOOKUP($A15,'CW analysis0_27SIs'!$B$17:$D$40,3,0)</f>
        <v>8</v>
      </c>
      <c r="H15" s="114">
        <f>VLOOKUP($A15,'CW analysis0_27SIs'!$B$17:$D$40,2,0)</f>
        <v>98</v>
      </c>
    </row>
    <row r="16" spans="1:9" s="114" customFormat="1" ht="77.75" customHeight="1" x14ac:dyDescent="0.2">
      <c r="A16" s="114">
        <v>3.3</v>
      </c>
      <c r="B16" s="114" t="s">
        <v>3641</v>
      </c>
      <c r="C16" s="114" t="s">
        <v>3647</v>
      </c>
      <c r="D16" s="114" t="s">
        <v>3688</v>
      </c>
      <c r="E16" s="114" t="s">
        <v>3694</v>
      </c>
      <c r="F16" s="114" t="s">
        <v>3695</v>
      </c>
      <c r="G16" s="114">
        <f>VLOOKUP($A16,'CW analysis0_27SIs'!$B$17:$D$40,3,0)</f>
        <v>26</v>
      </c>
      <c r="H16" s="114">
        <f>VLOOKUP($A16,'CW analysis0_27SIs'!$B$17:$D$40,2,0)</f>
        <v>26</v>
      </c>
      <c r="I16" s="119" t="s">
        <v>3886</v>
      </c>
    </row>
    <row r="17" spans="1:9" s="114" customFormat="1" ht="77.75" customHeight="1" x14ac:dyDescent="0.2">
      <c r="A17" s="114">
        <v>3.4</v>
      </c>
      <c r="B17" s="114" t="s">
        <v>3641</v>
      </c>
      <c r="C17" s="114" t="s">
        <v>3648</v>
      </c>
      <c r="D17" s="114" t="s">
        <v>3688</v>
      </c>
      <c r="E17" s="114" t="s">
        <v>3700</v>
      </c>
      <c r="F17" s="114" t="s">
        <v>3679</v>
      </c>
      <c r="G17" s="114">
        <f>VLOOKUP($A17,'CW analysis0_27SIs'!$B$17:$D$40,3,0)</f>
        <v>0</v>
      </c>
      <c r="H17" s="114">
        <f>VLOOKUP($A17,'CW analysis0_27SIs'!$B$17:$D$40,2,0)</f>
        <v>0</v>
      </c>
    </row>
    <row r="18" spans="1:9" s="114" customFormat="1" ht="77.75" customHeight="1" x14ac:dyDescent="0.2">
      <c r="A18" s="114">
        <v>3.5</v>
      </c>
      <c r="B18" s="114" t="s">
        <v>2656</v>
      </c>
      <c r="C18" s="114" t="s">
        <v>3649</v>
      </c>
      <c r="D18" s="114" t="s">
        <v>3688</v>
      </c>
      <c r="E18" s="114" t="s">
        <v>3702</v>
      </c>
      <c r="F18" s="114" t="s">
        <v>3703</v>
      </c>
      <c r="G18" s="114">
        <f>VLOOKUP($A18,'CW analysis0_27SIs'!$B$17:$D$40,3,0)</f>
        <v>10</v>
      </c>
      <c r="H18" s="114">
        <f>VLOOKUP($A18,'CW analysis0_27SIs'!$B$17:$D$40,2,0)</f>
        <v>807</v>
      </c>
      <c r="I18" s="119" t="s">
        <v>3888</v>
      </c>
    </row>
    <row r="19" spans="1:9" s="114" customFormat="1" ht="77.75" customHeight="1" x14ac:dyDescent="0.2">
      <c r="A19" s="114">
        <v>3.6</v>
      </c>
      <c r="B19" s="114" t="s">
        <v>2656</v>
      </c>
      <c r="C19" s="114" t="s">
        <v>3650</v>
      </c>
      <c r="D19" s="114" t="s">
        <v>3688</v>
      </c>
      <c r="E19" s="114" t="s">
        <v>3704</v>
      </c>
      <c r="F19" s="114" t="s">
        <v>3705</v>
      </c>
      <c r="G19" s="114">
        <f>VLOOKUP($A19,'CW analysis0_27SIs'!$B$17:$D$40,3,0)</f>
        <v>0</v>
      </c>
      <c r="H19" s="114">
        <f>VLOOKUP($A19,'CW analysis0_27SIs'!$B$17:$D$40,2,0)</f>
        <v>0</v>
      </c>
      <c r="I19" s="149" t="s">
        <v>3889</v>
      </c>
    </row>
    <row r="20" spans="1:9" s="114" customFormat="1" ht="77.75" customHeight="1" x14ac:dyDescent="0.2">
      <c r="A20" s="126">
        <v>3.7</v>
      </c>
      <c r="B20" s="126" t="s">
        <v>3641</v>
      </c>
      <c r="C20" s="126" t="s">
        <v>3697</v>
      </c>
      <c r="D20" s="114" t="s">
        <v>3688</v>
      </c>
      <c r="E20" s="114" t="s">
        <v>3698</v>
      </c>
      <c r="F20" s="114" t="s">
        <v>3699</v>
      </c>
      <c r="G20" s="114">
        <f>VLOOKUP($A20,'CW analysis0_27SIs'!$B$17:$D$40,3,0)</f>
        <v>0</v>
      </c>
      <c r="H20" s="114">
        <f>VLOOKUP($A20,'CW analysis0_27SIs'!$B$17:$D$40,2,0)</f>
        <v>0</v>
      </c>
      <c r="I20" s="149" t="s">
        <v>3887</v>
      </c>
    </row>
    <row r="21" spans="1:9" s="114" customFormat="1" ht="77.75" customHeight="1" x14ac:dyDescent="0.2">
      <c r="A21" s="114">
        <v>4.0999999999999996</v>
      </c>
      <c r="B21" s="114" t="s">
        <v>1363</v>
      </c>
      <c r="C21" s="114" t="s">
        <v>3651</v>
      </c>
      <c r="D21" s="114" t="s">
        <v>3706</v>
      </c>
      <c r="E21" s="114" t="s">
        <v>3707</v>
      </c>
      <c r="F21" s="114" t="s">
        <v>3708</v>
      </c>
      <c r="G21" s="114">
        <f>VLOOKUP($A21,'CW analysis0_27SIs'!$B$17:$D$40,3,0)</f>
        <v>26</v>
      </c>
      <c r="H21" s="114">
        <f>VLOOKUP($A21,'CW analysis0_27SIs'!$B$17:$D$40,2,0)</f>
        <v>152</v>
      </c>
      <c r="I21" s="119" t="s">
        <v>3890</v>
      </c>
    </row>
    <row r="22" spans="1:9" s="114" customFormat="1" ht="77.75" customHeight="1" x14ac:dyDescent="0.2">
      <c r="A22" s="114">
        <v>4.2</v>
      </c>
      <c r="B22" s="114" t="s">
        <v>1363</v>
      </c>
      <c r="C22" s="114" t="s">
        <v>3652</v>
      </c>
      <c r="D22" s="114" t="s">
        <v>3706</v>
      </c>
      <c r="E22" s="114" t="s">
        <v>3713</v>
      </c>
      <c r="F22" s="114" t="s">
        <v>3714</v>
      </c>
      <c r="G22" s="114">
        <f>VLOOKUP($A22,'CW analysis0_27SIs'!$B$17:$D$40,3,0)</f>
        <v>5</v>
      </c>
      <c r="H22" s="114">
        <f>VLOOKUP($A22,'CW analysis0_27SIs'!$B$17:$D$40,2,0)</f>
        <v>16</v>
      </c>
    </row>
    <row r="23" spans="1:9" s="114" customFormat="1" ht="77.75" customHeight="1" x14ac:dyDescent="0.2">
      <c r="A23" s="114">
        <v>4.3</v>
      </c>
      <c r="B23" s="114" t="s">
        <v>515</v>
      </c>
      <c r="C23" s="114" t="s">
        <v>3653</v>
      </c>
      <c r="D23" s="114" t="s">
        <v>3706</v>
      </c>
      <c r="E23" s="114" t="s">
        <v>3715</v>
      </c>
      <c r="F23" s="114" t="s">
        <v>3716</v>
      </c>
      <c r="G23" s="114">
        <f>VLOOKUP($A23,'CW analysis0_27SIs'!$B$17:$D$40,3,0)</f>
        <v>3</v>
      </c>
      <c r="H23" s="114">
        <f>VLOOKUP($A23,'CW analysis0_27SIs'!$B$17:$D$40,2,0)</f>
        <v>11</v>
      </c>
    </row>
    <row r="24" spans="1:9" s="114" customFormat="1" ht="77.75" customHeight="1" x14ac:dyDescent="0.2">
      <c r="A24" s="114">
        <v>4.4000000000000004</v>
      </c>
      <c r="B24" s="114" t="s">
        <v>947</v>
      </c>
      <c r="C24" s="114" t="s">
        <v>3654</v>
      </c>
      <c r="D24" s="114" t="s">
        <v>3706</v>
      </c>
      <c r="E24" s="114" t="s">
        <v>3717</v>
      </c>
      <c r="F24" s="114" t="s">
        <v>3718</v>
      </c>
      <c r="G24" s="114">
        <f>VLOOKUP($A24,'CW analysis0_27SIs'!$B$17:$D$40,3,0)</f>
        <v>1</v>
      </c>
      <c r="H24" s="114">
        <f>VLOOKUP($A24,'CW analysis0_27SIs'!$B$17:$D$40,2,0)</f>
        <v>2</v>
      </c>
    </row>
    <row r="25" spans="1:9" s="114" customFormat="1" ht="77.75" customHeight="1" x14ac:dyDescent="0.2">
      <c r="A25" s="114">
        <v>4.5</v>
      </c>
      <c r="B25" s="114" t="s">
        <v>994</v>
      </c>
      <c r="C25" s="114" t="s">
        <v>3655</v>
      </c>
      <c r="D25" s="114" t="s">
        <v>3706</v>
      </c>
      <c r="E25" s="114" t="s">
        <v>3719</v>
      </c>
      <c r="F25" s="114" t="s">
        <v>3720</v>
      </c>
      <c r="G25" s="114">
        <f>VLOOKUP($A25,'CW analysis0_27SIs'!$B$17:$D$40,3,0)</f>
        <v>9</v>
      </c>
      <c r="H25" s="114">
        <f>VLOOKUP($A25,'CW analysis0_27SIs'!$B$17:$D$40,2,0)</f>
        <v>37</v>
      </c>
    </row>
    <row r="26" spans="1:9" s="114" customFormat="1" ht="77.75" customHeight="1" x14ac:dyDescent="0.2">
      <c r="A26" s="114">
        <v>4.5999999999999996</v>
      </c>
      <c r="B26" s="114" t="s">
        <v>2674</v>
      </c>
      <c r="C26" s="114" t="s">
        <v>3656</v>
      </c>
      <c r="D26" s="114" t="s">
        <v>3706</v>
      </c>
      <c r="E26" s="114" t="s">
        <v>3721</v>
      </c>
      <c r="F26" s="114" t="s">
        <v>3722</v>
      </c>
      <c r="G26" s="114" t="e">
        <f>VLOOKUP($A26,'CW analysis0_27SIs'!$B$17:$D$40,3,0)</f>
        <v>#N/A</v>
      </c>
      <c r="H26" s="114" t="e">
        <f>VLOOKUP($A26,'CW analysis0_27SIs'!$B$17:$D$40,2,0)</f>
        <v>#N/A</v>
      </c>
    </row>
    <row r="27" spans="1:9" s="114" customFormat="1" ht="77.75" customHeight="1" x14ac:dyDescent="0.2">
      <c r="A27" s="114">
        <v>4.7</v>
      </c>
      <c r="B27" s="126" t="s">
        <v>1363</v>
      </c>
      <c r="C27" s="114" t="s">
        <v>3710</v>
      </c>
      <c r="D27" s="114" t="s">
        <v>3706</v>
      </c>
      <c r="E27" s="114" t="s">
        <v>3711</v>
      </c>
      <c r="F27" s="114" t="s">
        <v>3712</v>
      </c>
      <c r="G27" s="114" t="e">
        <f>VLOOKUP($A27,'CW analysis0_27SIs'!$B$17:$D$40,3,0)</f>
        <v>#N/A</v>
      </c>
      <c r="H27" s="114" t="e">
        <f>VLOOKUP($A27,'CW analysis0_27SIs'!$B$17:$D$40,2,0)</f>
        <v>#N/A</v>
      </c>
      <c r="I27" s="149" t="s">
        <v>3891</v>
      </c>
    </row>
    <row r="30" spans="1:9" ht="16" x14ac:dyDescent="0.2">
      <c r="B30" s="117"/>
    </row>
    <row r="31" spans="1:9" ht="16" x14ac:dyDescent="0.2"/>
    <row r="32" spans="1:9" ht="16" x14ac:dyDescent="0.2"/>
    <row r="33" ht="16" x14ac:dyDescent="0.2"/>
    <row r="34" ht="16" x14ac:dyDescent="0.2"/>
    <row r="35" ht="16" x14ac:dyDescent="0.2"/>
    <row r="36" ht="16" x14ac:dyDescent="0.2"/>
    <row r="37" ht="16" x14ac:dyDescent="0.2"/>
    <row r="38" ht="16" x14ac:dyDescent="0.2"/>
    <row r="39" ht="16" x14ac:dyDescent="0.2"/>
    <row r="40" ht="16" x14ac:dyDescent="0.2"/>
  </sheetData>
  <printOptions gridLine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00318-5B49-4949-88D1-F8CD1F1D2CC5}">
  <sheetPr>
    <pageSetUpPr fitToPage="1"/>
  </sheetPr>
  <dimension ref="A1:N51"/>
  <sheetViews>
    <sheetView zoomScaleNormal="100" workbookViewId="0">
      <pane xSplit="4" ySplit="1" topLeftCell="E2" activePane="bottomRight" state="frozen"/>
      <selection activeCell="F47" sqref="F47"/>
      <selection pane="topRight" activeCell="F47" sqref="F47"/>
      <selection pane="bottomLeft" activeCell="F47" sqref="F47"/>
      <selection pane="bottomRight" activeCell="B15" sqref="B15"/>
    </sheetView>
  </sheetViews>
  <sheetFormatPr baseColWidth="10" defaultColWidth="9" defaultRowHeight="15" customHeight="1" x14ac:dyDescent="0.2"/>
  <cols>
    <col min="1" max="1" width="8.1640625" style="138" bestFit="1" customWidth="1"/>
    <col min="2" max="2" width="8.1640625" style="138" customWidth="1"/>
    <col min="3" max="3" width="25" style="138" customWidth="1"/>
    <col min="4" max="4" width="42.6640625" style="138" customWidth="1"/>
    <col min="5" max="5" width="13.6640625" style="138" customWidth="1"/>
    <col min="6" max="6" width="27.6640625" style="138" customWidth="1"/>
    <col min="7" max="7" width="47.1640625" style="138" customWidth="1"/>
    <col min="8" max="8" width="39.6640625" style="138" customWidth="1"/>
    <col min="9" max="9" width="56.1640625" style="139" customWidth="1"/>
    <col min="10" max="12" width="48" style="139" customWidth="1"/>
    <col min="13" max="13" width="105.1640625" style="138" customWidth="1"/>
    <col min="14" max="14" width="6.1640625" style="138" customWidth="1"/>
    <col min="15" max="16384" width="9" style="138"/>
  </cols>
  <sheetData>
    <row r="1" spans="1:14" s="121" customFormat="1" ht="36" customHeight="1" x14ac:dyDescent="0.2">
      <c r="A1" s="121" t="s">
        <v>3723</v>
      </c>
      <c r="B1" s="121" t="s">
        <v>3624</v>
      </c>
      <c r="C1" s="121" t="s">
        <v>3628</v>
      </c>
      <c r="D1" s="121" t="s">
        <v>3629</v>
      </c>
      <c r="E1" s="121" t="s">
        <v>3724</v>
      </c>
      <c r="F1" s="121" t="s">
        <v>7</v>
      </c>
      <c r="G1" s="121" t="s">
        <v>3658</v>
      </c>
      <c r="H1" s="121" t="s">
        <v>3659</v>
      </c>
      <c r="I1" s="122" t="s">
        <v>3725</v>
      </c>
      <c r="J1" s="122" t="s">
        <v>3726</v>
      </c>
      <c r="K1" s="122" t="s">
        <v>3727</v>
      </c>
      <c r="L1" s="123" t="s">
        <v>3728</v>
      </c>
      <c r="M1" s="124" t="s">
        <v>3729</v>
      </c>
      <c r="N1" s="125"/>
    </row>
    <row r="2" spans="1:14" s="126" customFormat="1" ht="67.5" customHeight="1" x14ac:dyDescent="0.2">
      <c r="A2" s="126" t="s">
        <v>3730</v>
      </c>
      <c r="B2" s="126">
        <v>1.1000000000000001</v>
      </c>
      <c r="C2" s="126" t="s">
        <v>90</v>
      </c>
      <c r="D2" s="127" t="s">
        <v>3731</v>
      </c>
      <c r="E2" s="126" t="s">
        <v>3732</v>
      </c>
      <c r="F2" s="126" t="s">
        <v>3661</v>
      </c>
      <c r="G2" s="126" t="s">
        <v>3662</v>
      </c>
      <c r="H2" s="126" t="s">
        <v>3663</v>
      </c>
      <c r="I2" s="128" t="s">
        <v>3733</v>
      </c>
      <c r="J2" s="128" t="s">
        <v>3734</v>
      </c>
      <c r="K2" s="128" t="s">
        <v>3735</v>
      </c>
      <c r="L2" s="129" t="s">
        <v>3736</v>
      </c>
      <c r="M2" s="130" t="s">
        <v>3737</v>
      </c>
      <c r="N2" s="131"/>
    </row>
    <row r="3" spans="1:14" s="126" customFormat="1" ht="34" x14ac:dyDescent="0.2">
      <c r="A3" s="126" t="s">
        <v>3730</v>
      </c>
      <c r="B3" s="126">
        <v>3.1</v>
      </c>
      <c r="C3" s="126" t="s">
        <v>2642</v>
      </c>
      <c r="D3" s="126" t="s">
        <v>3687</v>
      </c>
      <c r="E3" s="126" t="s">
        <v>3732</v>
      </c>
      <c r="F3" s="126" t="s">
        <v>3688</v>
      </c>
      <c r="G3" s="126" t="s">
        <v>3689</v>
      </c>
      <c r="H3" s="126" t="s">
        <v>3690</v>
      </c>
      <c r="I3" s="128" t="s">
        <v>3738</v>
      </c>
      <c r="J3" s="128" t="s">
        <v>3738</v>
      </c>
      <c r="K3" s="128" t="s">
        <v>3739</v>
      </c>
      <c r="L3" s="129"/>
      <c r="M3" s="130"/>
      <c r="N3" s="131"/>
    </row>
    <row r="4" spans="1:14" s="126" customFormat="1" ht="33.75" customHeight="1" x14ac:dyDescent="0.2">
      <c r="A4" s="126" t="s">
        <v>3730</v>
      </c>
      <c r="B4" s="126">
        <v>3.2</v>
      </c>
      <c r="C4" s="126" t="s">
        <v>120</v>
      </c>
      <c r="D4" s="126" t="s">
        <v>3646</v>
      </c>
      <c r="E4" s="126" t="s">
        <v>3732</v>
      </c>
      <c r="F4" s="126" t="s">
        <v>3688</v>
      </c>
      <c r="G4" s="126" t="s">
        <v>3691</v>
      </c>
      <c r="H4" s="126" t="s">
        <v>3692</v>
      </c>
      <c r="I4" s="128" t="s">
        <v>3740</v>
      </c>
      <c r="J4" s="128" t="s">
        <v>3741</v>
      </c>
      <c r="K4" s="128" t="s">
        <v>3742</v>
      </c>
      <c r="L4" s="129"/>
      <c r="M4" s="130"/>
      <c r="N4" s="131"/>
    </row>
    <row r="5" spans="1:14" s="126" customFormat="1" ht="33.75" customHeight="1" x14ac:dyDescent="0.2">
      <c r="A5" s="126" t="s">
        <v>3743</v>
      </c>
      <c r="B5" s="126">
        <v>1.2</v>
      </c>
      <c r="C5" s="126" t="s">
        <v>2604</v>
      </c>
      <c r="D5" s="126" t="s">
        <v>3664</v>
      </c>
      <c r="E5" s="126" t="s">
        <v>3732</v>
      </c>
      <c r="F5" s="126" t="s">
        <v>3661</v>
      </c>
      <c r="G5" s="126" t="s">
        <v>3665</v>
      </c>
      <c r="H5" s="126" t="s">
        <v>3666</v>
      </c>
      <c r="I5" s="128" t="s">
        <v>3744</v>
      </c>
      <c r="J5" s="128" t="s">
        <v>3745</v>
      </c>
      <c r="K5" s="128" t="s">
        <v>3746</v>
      </c>
      <c r="L5" s="129" t="s">
        <v>3747</v>
      </c>
      <c r="M5" s="130" t="s">
        <v>3748</v>
      </c>
      <c r="N5" s="131"/>
    </row>
    <row r="6" spans="1:14" s="126" customFormat="1" ht="33.75" customHeight="1" x14ac:dyDescent="0.2">
      <c r="A6" s="126" t="s">
        <v>3743</v>
      </c>
      <c r="B6" s="126">
        <v>2.1</v>
      </c>
      <c r="C6" s="126" t="s">
        <v>1424</v>
      </c>
      <c r="D6" s="126" t="s">
        <v>3667</v>
      </c>
      <c r="E6" s="126" t="s">
        <v>3732</v>
      </c>
      <c r="F6" s="126" t="s">
        <v>3668</v>
      </c>
      <c r="G6" s="126" t="s">
        <v>3669</v>
      </c>
      <c r="H6" s="126" t="s">
        <v>3634</v>
      </c>
      <c r="I6" s="128" t="s">
        <v>3749</v>
      </c>
      <c r="J6" s="128" t="s">
        <v>3750</v>
      </c>
      <c r="K6" s="128" t="s">
        <v>3751</v>
      </c>
      <c r="L6" s="129"/>
      <c r="M6" s="130"/>
      <c r="N6" s="131"/>
    </row>
    <row r="7" spans="1:14" s="126" customFormat="1" ht="33.75" customHeight="1" x14ac:dyDescent="0.2">
      <c r="A7" s="126" t="s">
        <v>3743</v>
      </c>
      <c r="B7" s="126">
        <v>2.2000000000000002</v>
      </c>
      <c r="C7" s="126" t="s">
        <v>2610</v>
      </c>
      <c r="D7" s="126" t="s">
        <v>3635</v>
      </c>
      <c r="E7" s="126" t="s">
        <v>3732</v>
      </c>
      <c r="F7" s="126" t="s">
        <v>3668</v>
      </c>
      <c r="G7" s="126" t="s">
        <v>3670</v>
      </c>
      <c r="H7" s="126" t="s">
        <v>3671</v>
      </c>
      <c r="I7" s="128" t="s">
        <v>3752</v>
      </c>
      <c r="J7" s="128" t="s">
        <v>3750</v>
      </c>
      <c r="K7" s="128" t="s">
        <v>3753</v>
      </c>
      <c r="L7" s="129"/>
      <c r="M7" s="130"/>
      <c r="N7" s="131"/>
    </row>
    <row r="8" spans="1:14" s="126" customFormat="1" ht="33.75" customHeight="1" x14ac:dyDescent="0.2">
      <c r="A8" s="126" t="s">
        <v>3743</v>
      </c>
      <c r="B8" s="126">
        <v>2.2999999999999998</v>
      </c>
      <c r="C8" s="126" t="s">
        <v>2610</v>
      </c>
      <c r="D8" s="126" t="s">
        <v>3636</v>
      </c>
      <c r="E8" s="126" t="s">
        <v>3732</v>
      </c>
      <c r="F8" s="126" t="s">
        <v>3668</v>
      </c>
      <c r="G8" s="126" t="s">
        <v>3672</v>
      </c>
      <c r="H8" s="126" t="s">
        <v>3673</v>
      </c>
      <c r="I8" s="128" t="s">
        <v>3754</v>
      </c>
      <c r="J8" s="128" t="s">
        <v>3755</v>
      </c>
      <c r="K8" s="128" t="s">
        <v>3756</v>
      </c>
      <c r="L8" s="129" t="s">
        <v>3757</v>
      </c>
      <c r="M8" s="130" t="s">
        <v>3758</v>
      </c>
      <c r="N8" s="131"/>
    </row>
    <row r="9" spans="1:14" s="126" customFormat="1" ht="33.75" customHeight="1" x14ac:dyDescent="0.2">
      <c r="A9" s="126" t="s">
        <v>3743</v>
      </c>
      <c r="B9" s="126">
        <v>2.4</v>
      </c>
      <c r="C9" s="126" t="s">
        <v>2617</v>
      </c>
      <c r="D9" s="126" t="s">
        <v>3759</v>
      </c>
      <c r="E9" s="126" t="s">
        <v>3760</v>
      </c>
      <c r="F9" s="126" t="s">
        <v>3668</v>
      </c>
      <c r="G9" s="126" t="s">
        <v>3761</v>
      </c>
      <c r="H9" s="126" t="s">
        <v>3675</v>
      </c>
      <c r="I9" s="128" t="s">
        <v>3762</v>
      </c>
      <c r="J9" s="128" t="s">
        <v>3763</v>
      </c>
      <c r="K9" s="128" t="s">
        <v>3764</v>
      </c>
      <c r="L9" s="129"/>
      <c r="M9" s="130"/>
      <c r="N9" s="131"/>
    </row>
    <row r="10" spans="1:14" s="126" customFormat="1" ht="33.75" customHeight="1" x14ac:dyDescent="0.2">
      <c r="A10" s="126" t="s">
        <v>3743</v>
      </c>
      <c r="B10" s="126">
        <v>2.5</v>
      </c>
      <c r="C10" s="126" t="s">
        <v>1565</v>
      </c>
      <c r="D10" s="126" t="s">
        <v>3638</v>
      </c>
      <c r="E10" s="126" t="s">
        <v>3732</v>
      </c>
      <c r="F10" s="126" t="s">
        <v>3668</v>
      </c>
      <c r="G10" s="126" t="s">
        <v>3676</v>
      </c>
      <c r="H10" s="126" t="s">
        <v>3677</v>
      </c>
      <c r="I10" s="128" t="s">
        <v>3765</v>
      </c>
      <c r="J10" s="128" t="s">
        <v>3766</v>
      </c>
      <c r="K10" s="128" t="s">
        <v>3767</v>
      </c>
      <c r="L10" s="129"/>
      <c r="M10" s="130"/>
      <c r="N10" s="131"/>
    </row>
    <row r="11" spans="1:14" s="126" customFormat="1" ht="33.75" customHeight="1" x14ac:dyDescent="0.2">
      <c r="A11" s="126" t="s">
        <v>3743</v>
      </c>
      <c r="B11" s="126">
        <v>2.6</v>
      </c>
      <c r="C11" s="126" t="s">
        <v>2622</v>
      </c>
      <c r="D11" s="126" t="s">
        <v>3639</v>
      </c>
      <c r="E11" s="126" t="s">
        <v>3760</v>
      </c>
      <c r="F11" s="126" t="s">
        <v>3668</v>
      </c>
      <c r="G11" s="126" t="s">
        <v>3678</v>
      </c>
      <c r="H11" s="126" t="s">
        <v>3679</v>
      </c>
      <c r="I11" s="128" t="s">
        <v>3768</v>
      </c>
      <c r="J11" s="128" t="s">
        <v>3769</v>
      </c>
      <c r="K11" s="128" t="s">
        <v>3770</v>
      </c>
      <c r="L11" s="129"/>
      <c r="M11" s="132" t="s">
        <v>3771</v>
      </c>
      <c r="N11" s="131"/>
    </row>
    <row r="12" spans="1:14" s="126" customFormat="1" ht="33.75" customHeight="1" x14ac:dyDescent="0.2">
      <c r="A12" s="126" t="s">
        <v>3743</v>
      </c>
      <c r="B12" s="126">
        <v>2.7</v>
      </c>
      <c r="C12" s="126" t="s">
        <v>2625</v>
      </c>
      <c r="D12" s="126" t="s">
        <v>3640</v>
      </c>
      <c r="E12" s="126" t="s">
        <v>3732</v>
      </c>
      <c r="F12" s="126" t="s">
        <v>3668</v>
      </c>
      <c r="G12" s="126" t="s">
        <v>3680</v>
      </c>
      <c r="H12" s="126" t="s">
        <v>3681</v>
      </c>
      <c r="I12" s="128" t="s">
        <v>3772</v>
      </c>
      <c r="J12" s="128" t="s">
        <v>3773</v>
      </c>
      <c r="K12" s="128" t="s">
        <v>3774</v>
      </c>
      <c r="L12" s="129"/>
      <c r="M12" s="130"/>
      <c r="N12" s="131"/>
    </row>
    <row r="13" spans="1:14" s="126" customFormat="1" ht="33.75" customHeight="1" x14ac:dyDescent="0.2">
      <c r="A13" s="126" t="s">
        <v>3743</v>
      </c>
      <c r="B13" s="126">
        <v>2.8</v>
      </c>
      <c r="C13" s="126" t="s">
        <v>3641</v>
      </c>
      <c r="D13" s="126" t="s">
        <v>3642</v>
      </c>
      <c r="E13" s="126" t="s">
        <v>3760</v>
      </c>
      <c r="F13" s="126" t="s">
        <v>3668</v>
      </c>
      <c r="G13" s="126" t="s">
        <v>3682</v>
      </c>
      <c r="H13" s="126" t="s">
        <v>3679</v>
      </c>
      <c r="I13" s="128" t="s">
        <v>3775</v>
      </c>
      <c r="J13" s="128" t="s">
        <v>3776</v>
      </c>
      <c r="K13" s="128" t="s">
        <v>3777</v>
      </c>
      <c r="L13" s="129"/>
      <c r="M13" s="130"/>
      <c r="N13" s="131"/>
    </row>
    <row r="14" spans="1:14" s="126" customFormat="1" ht="33.75" customHeight="1" x14ac:dyDescent="0.2">
      <c r="A14" s="126" t="s">
        <v>3743</v>
      </c>
      <c r="B14" s="126">
        <v>2.9</v>
      </c>
      <c r="C14" s="126" t="s">
        <v>1856</v>
      </c>
      <c r="D14" s="126" t="s">
        <v>3643</v>
      </c>
      <c r="E14" s="126" t="s">
        <v>3732</v>
      </c>
      <c r="F14" s="126" t="s">
        <v>3668</v>
      </c>
      <c r="G14" s="126" t="s">
        <v>3684</v>
      </c>
      <c r="H14" s="126" t="s">
        <v>3679</v>
      </c>
      <c r="I14" s="128" t="s">
        <v>3778</v>
      </c>
      <c r="J14" s="128" t="s">
        <v>3779</v>
      </c>
      <c r="K14" s="128" t="s">
        <v>3780</v>
      </c>
      <c r="L14" s="129"/>
      <c r="M14" s="130"/>
      <c r="N14" s="131"/>
    </row>
    <row r="15" spans="1:14" s="126" customFormat="1" ht="33.75" customHeight="1" x14ac:dyDescent="0.2">
      <c r="A15" s="126" t="s">
        <v>3743</v>
      </c>
      <c r="B15" s="133">
        <v>2.95</v>
      </c>
      <c r="C15" s="126" t="s">
        <v>2638</v>
      </c>
      <c r="D15" s="126" t="s">
        <v>3644</v>
      </c>
      <c r="E15" s="126" t="s">
        <v>3732</v>
      </c>
      <c r="F15" s="126" t="s">
        <v>3668</v>
      </c>
      <c r="G15" s="126" t="s">
        <v>3685</v>
      </c>
      <c r="H15" s="126" t="s">
        <v>3686</v>
      </c>
      <c r="I15" s="128" t="s">
        <v>3781</v>
      </c>
      <c r="J15" s="128" t="s">
        <v>3782</v>
      </c>
      <c r="K15" s="128" t="s">
        <v>3783</v>
      </c>
      <c r="L15" s="129"/>
      <c r="M15" s="130" t="s">
        <v>3784</v>
      </c>
      <c r="N15" s="131"/>
    </row>
    <row r="16" spans="1:14" s="126" customFormat="1" ht="33.75" customHeight="1" x14ac:dyDescent="0.2">
      <c r="A16" s="134" t="s">
        <v>3743</v>
      </c>
      <c r="B16" s="119">
        <v>3.3</v>
      </c>
      <c r="C16" s="119" t="s">
        <v>3693</v>
      </c>
      <c r="D16" s="119" t="s">
        <v>3647</v>
      </c>
      <c r="E16" s="134" t="s">
        <v>3785</v>
      </c>
      <c r="F16" s="119" t="s">
        <v>3688</v>
      </c>
      <c r="G16" s="119" t="s">
        <v>3694</v>
      </c>
      <c r="H16" s="119" t="s">
        <v>3695</v>
      </c>
      <c r="I16" s="128"/>
      <c r="J16" s="128"/>
      <c r="K16" s="128"/>
      <c r="L16" s="129"/>
      <c r="M16" s="130"/>
      <c r="N16" s="131"/>
    </row>
    <row r="17" spans="1:14" s="126" customFormat="1" ht="33.75" customHeight="1" x14ac:dyDescent="0.2">
      <c r="A17" s="120" t="s">
        <v>3743</v>
      </c>
      <c r="B17" s="120">
        <v>3.7</v>
      </c>
      <c r="C17" s="120" t="s">
        <v>3696</v>
      </c>
      <c r="D17" s="120" t="s">
        <v>3697</v>
      </c>
      <c r="E17" s="120" t="s">
        <v>3785</v>
      </c>
      <c r="F17" s="120" t="s">
        <v>3688</v>
      </c>
      <c r="G17" s="120" t="s">
        <v>3698</v>
      </c>
      <c r="H17" s="120" t="s">
        <v>3699</v>
      </c>
      <c r="I17" s="135" t="s">
        <v>3786</v>
      </c>
      <c r="J17" s="135" t="s">
        <v>3787</v>
      </c>
      <c r="K17" s="135" t="s">
        <v>3788</v>
      </c>
      <c r="L17" s="136"/>
      <c r="M17" s="120"/>
    </row>
    <row r="18" spans="1:14" s="126" customFormat="1" ht="33.75" customHeight="1" x14ac:dyDescent="0.2">
      <c r="A18" s="126" t="s">
        <v>3743</v>
      </c>
      <c r="B18" s="126">
        <v>3.4</v>
      </c>
      <c r="C18" s="126" t="s">
        <v>3641</v>
      </c>
      <c r="D18" s="126" t="s">
        <v>3648</v>
      </c>
      <c r="E18" s="126" t="s">
        <v>3732</v>
      </c>
      <c r="F18" s="126" t="s">
        <v>3688</v>
      </c>
      <c r="G18" s="126" t="s">
        <v>3700</v>
      </c>
      <c r="H18" s="126" t="s">
        <v>3679</v>
      </c>
      <c r="I18" s="128" t="s">
        <v>3789</v>
      </c>
      <c r="J18" s="128" t="s">
        <v>3790</v>
      </c>
      <c r="K18" s="128" t="s">
        <v>3791</v>
      </c>
      <c r="L18" s="129"/>
      <c r="M18" s="130"/>
      <c r="N18" s="131"/>
    </row>
    <row r="19" spans="1:14" s="126" customFormat="1" ht="33.75" customHeight="1" x14ac:dyDescent="0.2">
      <c r="A19" s="134" t="s">
        <v>3743</v>
      </c>
      <c r="B19" s="119">
        <v>3.5</v>
      </c>
      <c r="C19" s="119" t="s">
        <v>3701</v>
      </c>
      <c r="D19" s="119" t="s">
        <v>3649</v>
      </c>
      <c r="E19" s="134"/>
      <c r="F19" s="119" t="s">
        <v>3688</v>
      </c>
      <c r="G19" s="119" t="s">
        <v>3702</v>
      </c>
      <c r="H19" s="119" t="s">
        <v>3703</v>
      </c>
      <c r="I19" s="128"/>
      <c r="J19" s="128"/>
      <c r="K19" s="128"/>
      <c r="L19" s="129"/>
      <c r="M19" s="130"/>
      <c r="N19" s="131"/>
    </row>
    <row r="20" spans="1:14" s="126" customFormat="1" ht="33.75" customHeight="1" x14ac:dyDescent="0.2">
      <c r="A20" s="120" t="s">
        <v>3743</v>
      </c>
      <c r="B20" s="120">
        <v>3.6</v>
      </c>
      <c r="C20" s="120" t="s">
        <v>3792</v>
      </c>
      <c r="D20" s="120" t="s">
        <v>3650</v>
      </c>
      <c r="E20" s="120" t="s">
        <v>3785</v>
      </c>
      <c r="F20" s="120" t="s">
        <v>3688</v>
      </c>
      <c r="G20" s="120" t="s">
        <v>3704</v>
      </c>
      <c r="H20" s="120" t="s">
        <v>3705</v>
      </c>
      <c r="I20" s="128" t="s">
        <v>3793</v>
      </c>
      <c r="J20" s="128" t="s">
        <v>3794</v>
      </c>
      <c r="K20" s="128" t="s">
        <v>3795</v>
      </c>
      <c r="L20" s="129"/>
      <c r="M20" s="130"/>
      <c r="N20" s="131"/>
    </row>
    <row r="21" spans="1:14" s="126" customFormat="1" ht="33.75" customHeight="1" x14ac:dyDescent="0.2">
      <c r="A21" s="134" t="s">
        <v>3743</v>
      </c>
      <c r="B21" s="119">
        <v>4.0999999999999996</v>
      </c>
      <c r="C21" s="119" t="s">
        <v>3796</v>
      </c>
      <c r="D21" s="119" t="s">
        <v>3651</v>
      </c>
      <c r="E21" s="134" t="s">
        <v>3760</v>
      </c>
      <c r="F21" s="119" t="s">
        <v>3706</v>
      </c>
      <c r="G21" s="119" t="s">
        <v>3707</v>
      </c>
      <c r="H21" s="119" t="s">
        <v>3708</v>
      </c>
      <c r="I21" s="128"/>
      <c r="J21" s="128"/>
      <c r="K21" s="128"/>
      <c r="L21" s="129"/>
      <c r="M21" s="130"/>
      <c r="N21" s="131"/>
    </row>
    <row r="22" spans="1:14" s="126" customFormat="1" ht="33.75" customHeight="1" x14ac:dyDescent="0.2">
      <c r="A22" s="120" t="s">
        <v>3743</v>
      </c>
      <c r="B22" s="120">
        <v>4.7</v>
      </c>
      <c r="C22" s="120" t="s">
        <v>3709</v>
      </c>
      <c r="D22" s="120" t="s">
        <v>3710</v>
      </c>
      <c r="E22" s="120" t="s">
        <v>3760</v>
      </c>
      <c r="F22" s="120" t="s">
        <v>3706</v>
      </c>
      <c r="G22" s="120" t="s">
        <v>3797</v>
      </c>
      <c r="H22" s="120" t="s">
        <v>3712</v>
      </c>
      <c r="I22" s="128" t="s">
        <v>3798</v>
      </c>
      <c r="J22" s="128" t="s">
        <v>3799</v>
      </c>
      <c r="K22" s="128" t="s">
        <v>3800</v>
      </c>
      <c r="L22" s="129"/>
      <c r="M22" s="132" t="s">
        <v>3801</v>
      </c>
      <c r="N22" s="131"/>
    </row>
    <row r="23" spans="1:14" s="126" customFormat="1" ht="33.75" customHeight="1" x14ac:dyDescent="0.2">
      <c r="A23" s="126" t="s">
        <v>3743</v>
      </c>
      <c r="B23" s="126">
        <v>4.2</v>
      </c>
      <c r="C23" s="126" t="s">
        <v>1363</v>
      </c>
      <c r="D23" s="126" t="s">
        <v>3652</v>
      </c>
      <c r="E23" s="126" t="s">
        <v>3760</v>
      </c>
      <c r="F23" s="126" t="s">
        <v>3706</v>
      </c>
      <c r="G23" s="126" t="s">
        <v>3713</v>
      </c>
      <c r="H23" s="126" t="s">
        <v>3714</v>
      </c>
      <c r="I23" s="128" t="s">
        <v>3802</v>
      </c>
      <c r="J23" s="128" t="s">
        <v>3803</v>
      </c>
      <c r="K23" s="128" t="s">
        <v>3804</v>
      </c>
      <c r="L23" s="129" t="s">
        <v>3805</v>
      </c>
      <c r="M23" s="130" t="s">
        <v>3806</v>
      </c>
      <c r="N23" s="131"/>
    </row>
    <row r="24" spans="1:14" s="126" customFormat="1" ht="33.75" customHeight="1" x14ac:dyDescent="0.2">
      <c r="A24" s="126" t="s">
        <v>3743</v>
      </c>
      <c r="B24" s="126">
        <v>4.3</v>
      </c>
      <c r="C24" s="126" t="s">
        <v>515</v>
      </c>
      <c r="D24" s="126" t="s">
        <v>3653</v>
      </c>
      <c r="E24" s="126" t="s">
        <v>3760</v>
      </c>
      <c r="F24" s="126" t="s">
        <v>3706</v>
      </c>
      <c r="G24" s="126" t="s">
        <v>3715</v>
      </c>
      <c r="H24" s="126" t="s">
        <v>3716</v>
      </c>
      <c r="I24" s="128" t="s">
        <v>3807</v>
      </c>
      <c r="J24" s="128" t="s">
        <v>3808</v>
      </c>
      <c r="K24" s="128" t="s">
        <v>3809</v>
      </c>
      <c r="L24" s="129"/>
      <c r="M24" s="130"/>
      <c r="N24" s="131"/>
    </row>
    <row r="25" spans="1:14" s="126" customFormat="1" ht="33.75" customHeight="1" x14ac:dyDescent="0.2">
      <c r="A25" s="126" t="s">
        <v>3743</v>
      </c>
      <c r="B25" s="126">
        <v>4.4000000000000004</v>
      </c>
      <c r="C25" s="126" t="s">
        <v>947</v>
      </c>
      <c r="D25" s="126" t="s">
        <v>3654</v>
      </c>
      <c r="E25" s="126" t="s">
        <v>3732</v>
      </c>
      <c r="F25" s="126" t="s">
        <v>3706</v>
      </c>
      <c r="G25" s="126" t="s">
        <v>3717</v>
      </c>
      <c r="H25" s="126" t="s">
        <v>3718</v>
      </c>
      <c r="I25" s="128" t="s">
        <v>3810</v>
      </c>
      <c r="J25" s="128" t="s">
        <v>3811</v>
      </c>
      <c r="K25" s="128" t="s">
        <v>3812</v>
      </c>
      <c r="L25" s="129"/>
      <c r="M25" s="130"/>
      <c r="N25" s="131"/>
    </row>
    <row r="26" spans="1:14" s="126" customFormat="1" ht="33.75" customHeight="1" x14ac:dyDescent="0.2">
      <c r="A26" s="126" t="s">
        <v>3743</v>
      </c>
      <c r="B26" s="126">
        <v>4.5</v>
      </c>
      <c r="C26" s="126" t="s">
        <v>994</v>
      </c>
      <c r="D26" s="126" t="s">
        <v>3655</v>
      </c>
      <c r="E26" s="126" t="s">
        <v>3732</v>
      </c>
      <c r="F26" s="126" t="s">
        <v>3706</v>
      </c>
      <c r="G26" s="126" t="s">
        <v>3719</v>
      </c>
      <c r="H26" s="126" t="s">
        <v>3720</v>
      </c>
      <c r="I26" s="128" t="s">
        <v>3813</v>
      </c>
      <c r="J26" s="128" t="s">
        <v>3763</v>
      </c>
      <c r="K26" s="128" t="s">
        <v>3814</v>
      </c>
      <c r="L26" s="129" t="s">
        <v>3815</v>
      </c>
      <c r="M26" s="130" t="s">
        <v>3816</v>
      </c>
      <c r="N26" s="131"/>
    </row>
    <row r="27" spans="1:14" s="126" customFormat="1" ht="33.75" customHeight="1" x14ac:dyDescent="0.2">
      <c r="A27" s="126" t="s">
        <v>3743</v>
      </c>
      <c r="B27" s="126">
        <v>4.5999999999999996</v>
      </c>
      <c r="C27" s="126" t="s">
        <v>2674</v>
      </c>
      <c r="D27" s="126" t="s">
        <v>3656</v>
      </c>
      <c r="E27" s="126" t="s">
        <v>3732</v>
      </c>
      <c r="F27" s="126" t="s">
        <v>3706</v>
      </c>
      <c r="G27" s="126" t="s">
        <v>3721</v>
      </c>
      <c r="H27" s="126" t="s">
        <v>3722</v>
      </c>
      <c r="I27" s="128" t="s">
        <v>3817</v>
      </c>
      <c r="J27" s="128" t="s">
        <v>3763</v>
      </c>
      <c r="K27" s="128" t="s">
        <v>3818</v>
      </c>
      <c r="L27" s="129"/>
      <c r="M27" s="130"/>
      <c r="N27" s="131"/>
    </row>
    <row r="28" spans="1:14" s="126" customFormat="1" ht="33.75" customHeight="1" x14ac:dyDescent="0.2">
      <c r="A28" s="137" t="s">
        <v>2569</v>
      </c>
      <c r="B28" s="137"/>
      <c r="C28" s="137" t="s">
        <v>3819</v>
      </c>
      <c r="D28" s="137" t="s">
        <v>3820</v>
      </c>
      <c r="E28" s="137" t="s">
        <v>3732</v>
      </c>
      <c r="F28" s="137" t="s">
        <v>3661</v>
      </c>
      <c r="G28" s="137" t="s">
        <v>3821</v>
      </c>
      <c r="H28" s="137" t="s">
        <v>3822</v>
      </c>
      <c r="I28" s="135"/>
      <c r="J28" s="135"/>
      <c r="K28" s="135"/>
      <c r="L28" s="136"/>
      <c r="M28" s="132" t="s">
        <v>3823</v>
      </c>
      <c r="N28" s="131"/>
    </row>
    <row r="29" spans="1:14" s="126" customFormat="1" ht="33.75" customHeight="1" x14ac:dyDescent="0.2">
      <c r="A29" s="137" t="s">
        <v>2569</v>
      </c>
      <c r="B29" s="137"/>
      <c r="C29" s="137" t="s">
        <v>2610</v>
      </c>
      <c r="D29" s="137" t="s">
        <v>3824</v>
      </c>
      <c r="E29" s="137" t="s">
        <v>3760</v>
      </c>
      <c r="F29" s="137" t="s">
        <v>3668</v>
      </c>
      <c r="G29" s="137" t="s">
        <v>3825</v>
      </c>
      <c r="H29" s="137" t="s">
        <v>3826</v>
      </c>
      <c r="I29" s="135" t="s">
        <v>3827</v>
      </c>
      <c r="J29" s="135" t="s">
        <v>3828</v>
      </c>
      <c r="K29" s="135" t="s">
        <v>3829</v>
      </c>
      <c r="L29" s="136"/>
      <c r="M29" s="130"/>
      <c r="N29" s="131"/>
    </row>
    <row r="30" spans="1:14" s="126" customFormat="1" ht="33.75" customHeight="1" x14ac:dyDescent="0.2">
      <c r="A30" s="137" t="s">
        <v>2569</v>
      </c>
      <c r="B30" s="137"/>
      <c r="C30" s="137" t="s">
        <v>2610</v>
      </c>
      <c r="D30" s="137" t="s">
        <v>3830</v>
      </c>
      <c r="E30" s="137" t="s">
        <v>3732</v>
      </c>
      <c r="F30" s="137" t="s">
        <v>3668</v>
      </c>
      <c r="G30" s="137" t="s">
        <v>3831</v>
      </c>
      <c r="H30" s="137" t="s">
        <v>3832</v>
      </c>
      <c r="I30" s="135" t="s">
        <v>3833</v>
      </c>
      <c r="J30" s="135" t="s">
        <v>3834</v>
      </c>
      <c r="K30" s="135" t="s">
        <v>3835</v>
      </c>
      <c r="L30" s="136" t="s">
        <v>3836</v>
      </c>
      <c r="M30" s="130"/>
      <c r="N30" s="131"/>
    </row>
    <row r="31" spans="1:14" s="126" customFormat="1" ht="33.75" customHeight="1" x14ac:dyDescent="0.2">
      <c r="A31" s="137" t="s">
        <v>2569</v>
      </c>
      <c r="B31" s="137"/>
      <c r="C31" s="137" t="s">
        <v>3837</v>
      </c>
      <c r="D31" s="137" t="s">
        <v>3838</v>
      </c>
      <c r="E31" s="137" t="s">
        <v>3732</v>
      </c>
      <c r="F31" s="137" t="s">
        <v>3668</v>
      </c>
      <c r="G31" s="137" t="s">
        <v>3839</v>
      </c>
      <c r="H31" s="137" t="s">
        <v>3679</v>
      </c>
      <c r="I31" s="135" t="s">
        <v>3840</v>
      </c>
      <c r="J31" s="135" t="s">
        <v>3841</v>
      </c>
      <c r="K31" s="135" t="s">
        <v>3842</v>
      </c>
      <c r="L31" s="136"/>
      <c r="M31" s="130"/>
      <c r="N31" s="131"/>
    </row>
    <row r="32" spans="1:14" s="126" customFormat="1" ht="33.75" customHeight="1" x14ac:dyDescent="0.2">
      <c r="A32" s="137" t="s">
        <v>2569</v>
      </c>
      <c r="B32" s="137"/>
      <c r="C32" s="137" t="s">
        <v>2656</v>
      </c>
      <c r="D32" s="137" t="s">
        <v>3843</v>
      </c>
      <c r="E32" s="137" t="s">
        <v>3785</v>
      </c>
      <c r="F32" s="137" t="s">
        <v>3688</v>
      </c>
      <c r="G32" s="137" t="s">
        <v>3844</v>
      </c>
      <c r="H32" s="137" t="s">
        <v>3845</v>
      </c>
      <c r="I32" s="135"/>
      <c r="J32" s="135"/>
      <c r="K32" s="135"/>
      <c r="L32" s="136"/>
      <c r="M32" s="130" t="s">
        <v>3846</v>
      </c>
      <c r="N32" s="131"/>
    </row>
    <row r="33" spans="1:14" s="126" customFormat="1" ht="33.75" customHeight="1" x14ac:dyDescent="0.2">
      <c r="A33" s="137" t="s">
        <v>2569</v>
      </c>
      <c r="B33" s="137"/>
      <c r="C33" s="137" t="s">
        <v>2656</v>
      </c>
      <c r="D33" s="137" t="s">
        <v>3649</v>
      </c>
      <c r="E33" s="137" t="s">
        <v>3785</v>
      </c>
      <c r="F33" s="137" t="s">
        <v>3688</v>
      </c>
      <c r="G33" s="137" t="s">
        <v>3847</v>
      </c>
      <c r="H33" s="137" t="s">
        <v>3848</v>
      </c>
      <c r="I33" s="135"/>
      <c r="J33" s="135"/>
      <c r="K33" s="135"/>
      <c r="L33" s="136"/>
      <c r="M33" s="130" t="s">
        <v>3849</v>
      </c>
      <c r="N33" s="131"/>
    </row>
    <row r="34" spans="1:14" s="126" customFormat="1" ht="33.75" customHeight="1" x14ac:dyDescent="0.2">
      <c r="A34" s="137" t="s">
        <v>2569</v>
      </c>
      <c r="B34" s="137"/>
      <c r="C34" s="137" t="s">
        <v>120</v>
      </c>
      <c r="D34" s="137" t="s">
        <v>3850</v>
      </c>
      <c r="E34" s="137" t="s">
        <v>3732</v>
      </c>
      <c r="F34" s="137" t="s">
        <v>3688</v>
      </c>
      <c r="G34" s="137" t="s">
        <v>3851</v>
      </c>
      <c r="H34" s="137"/>
      <c r="I34" s="135"/>
      <c r="J34" s="135"/>
      <c r="K34" s="135"/>
      <c r="L34" s="136"/>
      <c r="M34" s="130"/>
      <c r="N34" s="131"/>
    </row>
    <row r="35" spans="1:14" s="126" customFormat="1" ht="33.75" customHeight="1" x14ac:dyDescent="0.2">
      <c r="A35" s="137" t="s">
        <v>2569</v>
      </c>
      <c r="B35" s="137"/>
      <c r="C35" s="137" t="s">
        <v>3819</v>
      </c>
      <c r="D35" s="137" t="s">
        <v>3852</v>
      </c>
      <c r="E35" s="137" t="s">
        <v>3732</v>
      </c>
      <c r="F35" s="137" t="s">
        <v>3688</v>
      </c>
      <c r="G35" s="137" t="s">
        <v>3853</v>
      </c>
      <c r="H35" s="137" t="s">
        <v>3720</v>
      </c>
      <c r="I35" s="135"/>
      <c r="J35" s="135"/>
      <c r="K35" s="135"/>
      <c r="L35" s="136"/>
      <c r="M35" s="130"/>
      <c r="N35" s="131"/>
    </row>
    <row r="36" spans="1:14" s="126" customFormat="1" ht="33.75" customHeight="1" x14ac:dyDescent="0.2">
      <c r="A36" s="137" t="s">
        <v>2569</v>
      </c>
      <c r="B36" s="137"/>
      <c r="C36" s="137" t="s">
        <v>3819</v>
      </c>
      <c r="D36" s="137" t="s">
        <v>3854</v>
      </c>
      <c r="E36" s="137" t="s">
        <v>3732</v>
      </c>
      <c r="F36" s="137" t="s">
        <v>3688</v>
      </c>
      <c r="G36" s="137" t="s">
        <v>3855</v>
      </c>
      <c r="H36" s="137" t="s">
        <v>3856</v>
      </c>
      <c r="I36" s="135" t="s">
        <v>3857</v>
      </c>
      <c r="J36" s="135"/>
      <c r="K36" s="135"/>
      <c r="L36" s="136" t="s">
        <v>3858</v>
      </c>
      <c r="M36" s="130"/>
      <c r="N36" s="131"/>
    </row>
    <row r="37" spans="1:14" s="126" customFormat="1" ht="33.75" customHeight="1" x14ac:dyDescent="0.2">
      <c r="A37" s="137" t="s">
        <v>2569</v>
      </c>
      <c r="B37" s="137"/>
      <c r="C37" s="137" t="s">
        <v>3859</v>
      </c>
      <c r="D37" s="137" t="s">
        <v>3860</v>
      </c>
      <c r="E37" s="137" t="s">
        <v>3732</v>
      </c>
      <c r="F37" s="137" t="s">
        <v>3706</v>
      </c>
      <c r="G37" s="137" t="s">
        <v>3861</v>
      </c>
      <c r="H37" s="137" t="s">
        <v>3862</v>
      </c>
      <c r="I37" s="135"/>
      <c r="J37" s="135"/>
      <c r="K37" s="135"/>
      <c r="L37" s="136"/>
      <c r="M37" s="130"/>
      <c r="N37" s="131"/>
    </row>
    <row r="38" spans="1:14" ht="16" x14ac:dyDescent="0.2">
      <c r="L38" s="140"/>
    </row>
    <row r="39" spans="1:14" ht="15" customHeight="1" x14ac:dyDescent="0.2">
      <c r="L39" s="140"/>
    </row>
    <row r="40" spans="1:14" ht="15" customHeight="1" x14ac:dyDescent="0.2">
      <c r="L40" s="140"/>
    </row>
    <row r="41" spans="1:14" ht="16" x14ac:dyDescent="0.2">
      <c r="B41" s="141"/>
      <c r="C41" s="141"/>
      <c r="E41" s="141"/>
      <c r="L41" s="140"/>
    </row>
    <row r="42" spans="1:14" ht="16" x14ac:dyDescent="0.2">
      <c r="L42" s="140"/>
    </row>
    <row r="43" spans="1:14" ht="16" x14ac:dyDescent="0.2">
      <c r="L43" s="140"/>
    </row>
    <row r="44" spans="1:14" ht="16" x14ac:dyDescent="0.2">
      <c r="L44" s="140"/>
    </row>
    <row r="45" spans="1:14" ht="16" x14ac:dyDescent="0.2">
      <c r="L45" s="140"/>
    </row>
    <row r="46" spans="1:14" ht="16" x14ac:dyDescent="0.2">
      <c r="L46" s="140"/>
    </row>
    <row r="47" spans="1:14" ht="16" x14ac:dyDescent="0.2">
      <c r="L47" s="140"/>
    </row>
    <row r="48" spans="1:14" ht="16" x14ac:dyDescent="0.2">
      <c r="L48" s="140"/>
    </row>
    <row r="49" spans="12:12" ht="16" x14ac:dyDescent="0.2">
      <c r="L49" s="140"/>
    </row>
    <row r="50" spans="12:12" ht="16" x14ac:dyDescent="0.2">
      <c r="L50" s="140"/>
    </row>
    <row r="51" spans="12:12" ht="16" x14ac:dyDescent="0.2">
      <c r="L51" s="140"/>
    </row>
  </sheetData>
  <printOptions gridLines="1"/>
  <pageMargins left="0.7" right="0.7" top="0.75" bottom="0.75" header="0.3" footer="0.3"/>
  <pageSetup paperSize="9" scale="23"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9AE8-5B0E-AD40-BAA8-70FA837A7A7D}">
  <dimension ref="A1:T24"/>
  <sheetViews>
    <sheetView workbookViewId="0">
      <selection activeCell="L31" sqref="L31"/>
    </sheetView>
  </sheetViews>
  <sheetFormatPr baseColWidth="10" defaultRowHeight="16" x14ac:dyDescent="0.2"/>
  <sheetData>
    <row r="1" spans="1:20" x14ac:dyDescent="0.2">
      <c r="A1" t="s">
        <v>2533</v>
      </c>
      <c r="B1" t="s">
        <v>3505</v>
      </c>
      <c r="C1" t="s">
        <v>3506</v>
      </c>
      <c r="D1" t="s">
        <v>3569</v>
      </c>
      <c r="E1" t="s">
        <v>3570</v>
      </c>
      <c r="F1" t="s">
        <v>3571</v>
      </c>
      <c r="G1" t="s">
        <v>3572</v>
      </c>
      <c r="H1" t="s">
        <v>3573</v>
      </c>
      <c r="I1" t="s">
        <v>3574</v>
      </c>
      <c r="J1" t="s">
        <v>3601</v>
      </c>
      <c r="K1" t="s">
        <v>3602</v>
      </c>
      <c r="L1" t="s">
        <v>3603</v>
      </c>
      <c r="M1" t="s">
        <v>3604</v>
      </c>
      <c r="N1" t="s">
        <v>3935</v>
      </c>
      <c r="O1" t="s">
        <v>3929</v>
      </c>
      <c r="P1" t="s">
        <v>3930</v>
      </c>
      <c r="Q1" t="s">
        <v>3931</v>
      </c>
      <c r="R1" t="s">
        <v>3932</v>
      </c>
      <c r="S1" t="s">
        <v>3933</v>
      </c>
      <c r="T1" t="s">
        <v>3934</v>
      </c>
    </row>
    <row r="2" spans="1:20" x14ac:dyDescent="0.2">
      <c r="A2" t="s">
        <v>2537</v>
      </c>
      <c r="B2">
        <v>7.0443000000000006E-2</v>
      </c>
      <c r="C2">
        <v>3.5544999999999999E-3</v>
      </c>
      <c r="D2">
        <v>1</v>
      </c>
      <c r="E2">
        <v>1</v>
      </c>
      <c r="F2">
        <v>1</v>
      </c>
      <c r="G2">
        <v>1</v>
      </c>
      <c r="H2">
        <v>0</v>
      </c>
      <c r="I2">
        <v>0</v>
      </c>
      <c r="J2" t="s">
        <v>3450</v>
      </c>
      <c r="K2">
        <v>0</v>
      </c>
      <c r="L2" t="s">
        <v>3575</v>
      </c>
      <c r="M2">
        <v>0</v>
      </c>
      <c r="N2" t="s">
        <v>153</v>
      </c>
      <c r="O2">
        <v>7.0443000000000006E-2</v>
      </c>
      <c r="P2">
        <v>1.0857000000000001</v>
      </c>
      <c r="Q2">
        <v>1.5233E-2</v>
      </c>
    </row>
    <row r="3" spans="1:20" x14ac:dyDescent="0.2">
      <c r="A3" t="s">
        <v>2544</v>
      </c>
      <c r="B3">
        <v>0.25973000000000002</v>
      </c>
      <c r="C3">
        <v>1.0356E-5</v>
      </c>
      <c r="D3">
        <v>0</v>
      </c>
      <c r="E3">
        <v>0</v>
      </c>
      <c r="F3">
        <v>0</v>
      </c>
      <c r="G3">
        <v>1</v>
      </c>
      <c r="H3">
        <v>0</v>
      </c>
      <c r="I3">
        <v>1</v>
      </c>
      <c r="J3" t="s">
        <v>3452</v>
      </c>
      <c r="K3">
        <v>1</v>
      </c>
      <c r="L3" t="s">
        <v>3575</v>
      </c>
      <c r="M3">
        <v>0</v>
      </c>
      <c r="N3" t="s">
        <v>144</v>
      </c>
      <c r="O3">
        <v>0.25973000000000002</v>
      </c>
      <c r="P3">
        <v>0.1981</v>
      </c>
      <c r="Q3">
        <v>0.49151</v>
      </c>
    </row>
    <row r="4" spans="1:20" x14ac:dyDescent="0.2">
      <c r="A4" t="s">
        <v>2547</v>
      </c>
      <c r="B4">
        <v>1.0707E-2</v>
      </c>
      <c r="C4">
        <v>2.5195999999999999E-3</v>
      </c>
      <c r="D4">
        <v>1</v>
      </c>
      <c r="E4">
        <v>1</v>
      </c>
      <c r="F4">
        <v>0</v>
      </c>
      <c r="G4">
        <v>1</v>
      </c>
      <c r="H4">
        <v>0</v>
      </c>
      <c r="I4">
        <v>1</v>
      </c>
      <c r="J4" t="s">
        <v>3450</v>
      </c>
      <c r="K4">
        <v>0</v>
      </c>
      <c r="L4" t="s">
        <v>3575</v>
      </c>
      <c r="M4">
        <v>0</v>
      </c>
      <c r="N4" t="s">
        <v>289</v>
      </c>
      <c r="O4">
        <v>1.0707E-2</v>
      </c>
      <c r="P4">
        <v>1.8436999999999999E-2</v>
      </c>
      <c r="Q4">
        <v>-0.21243000000000001</v>
      </c>
    </row>
    <row r="5" spans="1:20" x14ac:dyDescent="0.2">
      <c r="A5" t="s">
        <v>2549</v>
      </c>
      <c r="B5">
        <v>0.26440000000000002</v>
      </c>
      <c r="C5">
        <v>1.5878000000000001E-3</v>
      </c>
      <c r="D5">
        <v>1</v>
      </c>
      <c r="E5">
        <v>1</v>
      </c>
      <c r="F5">
        <v>1</v>
      </c>
      <c r="G5">
        <v>1</v>
      </c>
      <c r="H5">
        <v>0</v>
      </c>
      <c r="I5">
        <v>1</v>
      </c>
      <c r="J5" t="s">
        <v>3451</v>
      </c>
      <c r="K5">
        <v>0</v>
      </c>
      <c r="L5" t="s">
        <v>94</v>
      </c>
      <c r="M5">
        <v>1</v>
      </c>
    </row>
    <row r="6" spans="1:20" x14ac:dyDescent="0.2">
      <c r="A6" t="s">
        <v>2553</v>
      </c>
      <c r="B6">
        <v>0.30679000000000001</v>
      </c>
      <c r="C6">
        <v>2.317E-2</v>
      </c>
      <c r="D6">
        <v>0</v>
      </c>
      <c r="E6">
        <v>0</v>
      </c>
      <c r="F6">
        <v>1</v>
      </c>
      <c r="G6">
        <v>0</v>
      </c>
      <c r="H6">
        <v>0</v>
      </c>
      <c r="I6">
        <v>0</v>
      </c>
      <c r="J6" t="s">
        <v>3451</v>
      </c>
      <c r="K6">
        <v>0</v>
      </c>
      <c r="L6" t="s">
        <v>3576</v>
      </c>
      <c r="M6">
        <v>0</v>
      </c>
      <c r="N6" t="s">
        <v>216</v>
      </c>
      <c r="O6">
        <v>0.30679000000000001</v>
      </c>
      <c r="P6">
        <v>0.19850000000000001</v>
      </c>
      <c r="Q6">
        <v>0.12089999999999999</v>
      </c>
      <c r="R6">
        <v>0.24092</v>
      </c>
      <c r="S6">
        <v>0.21109</v>
      </c>
      <c r="T6">
        <v>0.10412</v>
      </c>
    </row>
    <row r="7" spans="1:20" x14ac:dyDescent="0.2">
      <c r="A7" t="s">
        <v>2555</v>
      </c>
      <c r="B7">
        <v>0.20988999999999999</v>
      </c>
      <c r="C7">
        <v>2.66E-3</v>
      </c>
      <c r="D7">
        <v>1</v>
      </c>
      <c r="E7">
        <v>0</v>
      </c>
      <c r="F7">
        <v>0</v>
      </c>
      <c r="G7">
        <v>0</v>
      </c>
      <c r="H7">
        <v>0</v>
      </c>
      <c r="I7">
        <v>1</v>
      </c>
      <c r="J7" t="s">
        <v>3452</v>
      </c>
      <c r="K7">
        <v>1</v>
      </c>
      <c r="L7" t="s">
        <v>3575</v>
      </c>
      <c r="M7">
        <v>0</v>
      </c>
    </row>
    <row r="8" spans="1:20" x14ac:dyDescent="0.2">
      <c r="A8" t="s">
        <v>2557</v>
      </c>
      <c r="B8">
        <v>3.8283999999999999E-2</v>
      </c>
      <c r="C8">
        <v>9.2403999999999993E-3</v>
      </c>
      <c r="D8">
        <v>1</v>
      </c>
      <c r="E8">
        <v>0</v>
      </c>
      <c r="F8">
        <v>1</v>
      </c>
      <c r="G8">
        <v>1</v>
      </c>
      <c r="H8">
        <v>0</v>
      </c>
      <c r="I8">
        <v>1</v>
      </c>
      <c r="J8" t="s">
        <v>3450</v>
      </c>
      <c r="K8">
        <v>0</v>
      </c>
      <c r="L8" t="s">
        <v>3575</v>
      </c>
      <c r="M8">
        <v>0</v>
      </c>
      <c r="N8" t="s">
        <v>216</v>
      </c>
      <c r="O8">
        <v>3.8283999999999999E-2</v>
      </c>
      <c r="P8">
        <v>-2.4471E-2</v>
      </c>
      <c r="Q8">
        <v>7.5902999999999998E-2</v>
      </c>
      <c r="R8">
        <v>0.17174</v>
      </c>
    </row>
    <row r="9" spans="1:20" x14ac:dyDescent="0.2">
      <c r="A9" t="s">
        <v>2558</v>
      </c>
      <c r="B9">
        <v>1.3897E-2</v>
      </c>
      <c r="C9">
        <v>2.3733000000000001E-3</v>
      </c>
      <c r="D9">
        <v>1</v>
      </c>
      <c r="E9">
        <v>1</v>
      </c>
      <c r="F9">
        <v>1</v>
      </c>
      <c r="G9">
        <v>0</v>
      </c>
      <c r="H9">
        <v>1</v>
      </c>
      <c r="I9">
        <v>0</v>
      </c>
      <c r="J9" t="s">
        <v>3452</v>
      </c>
      <c r="K9">
        <v>1</v>
      </c>
      <c r="L9" t="s">
        <v>3575</v>
      </c>
      <c r="M9">
        <v>0</v>
      </c>
      <c r="N9" t="s">
        <v>192</v>
      </c>
      <c r="O9">
        <v>1.3897E-2</v>
      </c>
      <c r="P9">
        <v>7.7646999999999994E-2</v>
      </c>
      <c r="Q9">
        <v>1.9384999999999999E-2</v>
      </c>
      <c r="R9">
        <v>1.7267999999999999E-2</v>
      </c>
      <c r="S9">
        <v>2.0220999999999999E-2</v>
      </c>
    </row>
    <row r="10" spans="1:20" x14ac:dyDescent="0.2">
      <c r="A10" t="s">
        <v>2560</v>
      </c>
      <c r="B10">
        <v>0.19153999999999999</v>
      </c>
      <c r="C10">
        <v>4.4880999999999997E-2</v>
      </c>
      <c r="D10">
        <v>1</v>
      </c>
      <c r="E10">
        <v>1</v>
      </c>
      <c r="F10">
        <v>1</v>
      </c>
      <c r="G10">
        <v>0</v>
      </c>
      <c r="H10">
        <v>0</v>
      </c>
      <c r="I10">
        <v>0</v>
      </c>
      <c r="J10" t="s">
        <v>3452</v>
      </c>
      <c r="K10">
        <v>1</v>
      </c>
      <c r="L10" t="s">
        <v>3575</v>
      </c>
      <c r="M10">
        <v>0</v>
      </c>
      <c r="N10" t="s">
        <v>153</v>
      </c>
      <c r="O10">
        <v>0.19153999999999999</v>
      </c>
      <c r="P10">
        <v>0.42818000000000001</v>
      </c>
      <c r="Q10">
        <v>0.33989999999999998</v>
      </c>
    </row>
    <row r="11" spans="1:20" x14ac:dyDescent="0.2">
      <c r="A11" t="s">
        <v>2562</v>
      </c>
      <c r="B11">
        <v>0.13227</v>
      </c>
      <c r="C11">
        <v>6.2769999999999996E-3</v>
      </c>
      <c r="D11">
        <v>1</v>
      </c>
      <c r="E11">
        <v>0</v>
      </c>
      <c r="F11">
        <v>1</v>
      </c>
      <c r="G11">
        <v>0</v>
      </c>
      <c r="H11">
        <v>0</v>
      </c>
      <c r="I11">
        <v>0</v>
      </c>
      <c r="J11" t="s">
        <v>3452</v>
      </c>
      <c r="K11">
        <v>1</v>
      </c>
      <c r="L11" t="s">
        <v>94</v>
      </c>
      <c r="M11">
        <v>1</v>
      </c>
      <c r="N11" t="s">
        <v>230</v>
      </c>
      <c r="O11">
        <v>0.13227</v>
      </c>
      <c r="P11">
        <v>0.29465000000000002</v>
      </c>
      <c r="Q11">
        <v>0.19445999999999999</v>
      </c>
      <c r="R11">
        <v>0.22237999999999999</v>
      </c>
    </row>
    <row r="12" spans="1:20" x14ac:dyDescent="0.2">
      <c r="A12" t="s">
        <v>2564</v>
      </c>
      <c r="B12">
        <v>0.29596</v>
      </c>
      <c r="C12">
        <v>1.4876E-2</v>
      </c>
      <c r="D12">
        <v>1</v>
      </c>
      <c r="E12">
        <v>0</v>
      </c>
      <c r="F12">
        <v>1</v>
      </c>
      <c r="G12">
        <v>0</v>
      </c>
      <c r="H12">
        <v>1</v>
      </c>
      <c r="I12">
        <v>0</v>
      </c>
      <c r="J12" t="s">
        <v>3452</v>
      </c>
      <c r="K12">
        <v>1</v>
      </c>
      <c r="L12" t="s">
        <v>3576</v>
      </c>
      <c r="M12">
        <v>0</v>
      </c>
      <c r="N12" t="s">
        <v>216</v>
      </c>
      <c r="O12">
        <v>0.29596</v>
      </c>
      <c r="P12">
        <v>0.21301999999999999</v>
      </c>
      <c r="Q12">
        <v>0.12107</v>
      </c>
      <c r="R12">
        <v>0.30710999999999999</v>
      </c>
      <c r="S12">
        <v>0.20707</v>
      </c>
      <c r="T12">
        <v>6.2164999999999998E-2</v>
      </c>
    </row>
    <row r="13" spans="1:20" x14ac:dyDescent="0.2">
      <c r="A13" t="s">
        <v>2565</v>
      </c>
      <c r="B13">
        <v>0.43876999999999999</v>
      </c>
      <c r="C13">
        <v>1.4686000000000001E-4</v>
      </c>
      <c r="D13">
        <v>0</v>
      </c>
      <c r="E13">
        <v>1</v>
      </c>
      <c r="F13">
        <v>0</v>
      </c>
      <c r="G13">
        <v>1</v>
      </c>
      <c r="H13">
        <v>0</v>
      </c>
      <c r="I13">
        <v>1</v>
      </c>
      <c r="J13" t="s">
        <v>3451</v>
      </c>
      <c r="K13">
        <v>0</v>
      </c>
      <c r="L13" t="s">
        <v>3576</v>
      </c>
      <c r="M13">
        <v>0</v>
      </c>
    </row>
    <row r="14" spans="1:20" x14ac:dyDescent="0.2">
      <c r="A14" t="s">
        <v>2566</v>
      </c>
      <c r="B14">
        <v>0.39011000000000001</v>
      </c>
      <c r="C14">
        <v>5.2482000000000001E-2</v>
      </c>
      <c r="D14">
        <v>0</v>
      </c>
      <c r="E14">
        <v>1</v>
      </c>
      <c r="F14">
        <v>0</v>
      </c>
      <c r="G14">
        <v>0</v>
      </c>
      <c r="H14">
        <v>0</v>
      </c>
      <c r="I14">
        <v>0</v>
      </c>
      <c r="J14" t="s">
        <v>3451</v>
      </c>
      <c r="K14">
        <v>0</v>
      </c>
      <c r="L14" t="s">
        <v>94</v>
      </c>
      <c r="M14">
        <v>1</v>
      </c>
      <c r="N14" t="s">
        <v>1346</v>
      </c>
      <c r="O14">
        <v>0.39011000000000001</v>
      </c>
      <c r="P14">
        <v>0.34955000000000003</v>
      </c>
      <c r="Q14">
        <v>0.41926000000000002</v>
      </c>
      <c r="R14">
        <v>1.4836</v>
      </c>
      <c r="S14">
        <v>0.81408999999999998</v>
      </c>
    </row>
    <row r="15" spans="1:20" x14ac:dyDescent="0.2">
      <c r="A15" t="s">
        <v>2568</v>
      </c>
      <c r="B15">
        <v>-2.0670999999999998E-2</v>
      </c>
      <c r="C15">
        <v>9.9598999999999998E-4</v>
      </c>
      <c r="D15">
        <v>0</v>
      </c>
      <c r="E15">
        <v>0</v>
      </c>
      <c r="F15">
        <v>0</v>
      </c>
      <c r="G15">
        <v>0</v>
      </c>
      <c r="H15">
        <v>0</v>
      </c>
      <c r="I15">
        <v>0</v>
      </c>
      <c r="J15" t="s">
        <v>3452</v>
      </c>
      <c r="K15">
        <v>1</v>
      </c>
      <c r="L15" t="s">
        <v>94</v>
      </c>
      <c r="M15">
        <v>1</v>
      </c>
    </row>
    <row r="16" spans="1:20" x14ac:dyDescent="0.2">
      <c r="A16" t="s">
        <v>2572</v>
      </c>
      <c r="B16">
        <v>0.85224999999999995</v>
      </c>
      <c r="C16">
        <v>1.7687E-3</v>
      </c>
      <c r="D16">
        <v>1</v>
      </c>
      <c r="E16">
        <v>1</v>
      </c>
      <c r="F16">
        <v>1</v>
      </c>
      <c r="G16">
        <v>0</v>
      </c>
      <c r="H16">
        <v>0</v>
      </c>
      <c r="I16">
        <v>0</v>
      </c>
      <c r="J16" t="s">
        <v>3452</v>
      </c>
      <c r="K16">
        <v>1</v>
      </c>
      <c r="L16" t="s">
        <v>94</v>
      </c>
      <c r="M16">
        <v>1</v>
      </c>
    </row>
    <row r="17" spans="1:20" x14ac:dyDescent="0.2">
      <c r="A17" t="s">
        <v>2574</v>
      </c>
      <c r="B17">
        <v>0.24737999999999999</v>
      </c>
      <c r="C17">
        <v>2.3453999999999999E-2</v>
      </c>
      <c r="D17">
        <v>1</v>
      </c>
      <c r="E17">
        <v>0</v>
      </c>
      <c r="F17">
        <v>1</v>
      </c>
      <c r="G17">
        <v>0</v>
      </c>
      <c r="H17">
        <v>0</v>
      </c>
      <c r="I17">
        <v>0</v>
      </c>
      <c r="J17" t="s">
        <v>3452</v>
      </c>
      <c r="K17">
        <v>1</v>
      </c>
      <c r="L17" t="s">
        <v>3576</v>
      </c>
      <c r="M17">
        <v>0</v>
      </c>
      <c r="N17" t="s">
        <v>216</v>
      </c>
      <c r="O17">
        <v>0.24737999999999999</v>
      </c>
      <c r="P17">
        <v>0.16672999999999999</v>
      </c>
      <c r="Q17">
        <v>0.14824999999999999</v>
      </c>
    </row>
    <row r="18" spans="1:20" x14ac:dyDescent="0.2">
      <c r="A18" t="s">
        <v>2575</v>
      </c>
      <c r="B18">
        <v>0.13791999999999999</v>
      </c>
      <c r="C18">
        <v>5.6579000000000004E-3</v>
      </c>
      <c r="D18">
        <v>1</v>
      </c>
      <c r="E18">
        <v>1</v>
      </c>
      <c r="F18">
        <v>0</v>
      </c>
      <c r="G18">
        <v>0</v>
      </c>
      <c r="H18">
        <v>0</v>
      </c>
      <c r="I18">
        <v>0</v>
      </c>
      <c r="J18" t="s">
        <v>3452</v>
      </c>
      <c r="K18">
        <v>1</v>
      </c>
      <c r="L18" t="s">
        <v>3575</v>
      </c>
      <c r="M18">
        <v>0</v>
      </c>
      <c r="N18" t="s">
        <v>144</v>
      </c>
      <c r="O18">
        <v>0.13791999999999999</v>
      </c>
      <c r="P18">
        <v>6.3067999999999999E-2</v>
      </c>
      <c r="Q18">
        <v>2.4840999999999998E-2</v>
      </c>
      <c r="S18">
        <v>9.8497000000000001E-2</v>
      </c>
      <c r="T18">
        <v>0.31768999999999997</v>
      </c>
    </row>
    <row r="19" spans="1:20" x14ac:dyDescent="0.2">
      <c r="A19" t="s">
        <v>2576</v>
      </c>
      <c r="B19">
        <v>0.41449999999999998</v>
      </c>
      <c r="C19">
        <v>623.74</v>
      </c>
      <c r="D19">
        <v>0</v>
      </c>
      <c r="E19">
        <v>1</v>
      </c>
      <c r="F19">
        <v>0</v>
      </c>
      <c r="G19">
        <v>0</v>
      </c>
      <c r="H19">
        <v>0</v>
      </c>
      <c r="I19">
        <v>0</v>
      </c>
      <c r="J19" t="s">
        <v>3451</v>
      </c>
      <c r="K19">
        <v>0</v>
      </c>
      <c r="L19" t="s">
        <v>94</v>
      </c>
      <c r="M19">
        <v>1</v>
      </c>
      <c r="N19" t="s">
        <v>192</v>
      </c>
      <c r="O19">
        <v>0.41449999999999998</v>
      </c>
      <c r="P19">
        <v>0.38157000000000002</v>
      </c>
      <c r="Q19">
        <v>0.55371999999999999</v>
      </c>
      <c r="R19">
        <v>0.29056999999999999</v>
      </c>
    </row>
    <row r="20" spans="1:20" x14ac:dyDescent="0.2">
      <c r="A20" t="s">
        <v>2579</v>
      </c>
      <c r="B20">
        <v>6.1392000000000002E-2</v>
      </c>
      <c r="C20">
        <v>1.1067E-2</v>
      </c>
      <c r="D20">
        <v>0</v>
      </c>
      <c r="E20">
        <v>1</v>
      </c>
      <c r="F20">
        <v>1</v>
      </c>
      <c r="G20">
        <v>0</v>
      </c>
      <c r="H20">
        <v>1</v>
      </c>
      <c r="I20">
        <v>0</v>
      </c>
      <c r="J20" t="s">
        <v>3452</v>
      </c>
      <c r="K20">
        <v>1</v>
      </c>
      <c r="L20" t="s">
        <v>3576</v>
      </c>
      <c r="M20">
        <v>0</v>
      </c>
      <c r="N20" t="s">
        <v>222</v>
      </c>
      <c r="O20">
        <v>6.1392000000000002E-2</v>
      </c>
      <c r="P20">
        <v>3.8381999999999999E-2</v>
      </c>
      <c r="Q20">
        <v>2.8395E-2</v>
      </c>
      <c r="R20">
        <v>2.7245999999999999E-2</v>
      </c>
    </row>
    <row r="21" spans="1:20" x14ac:dyDescent="0.2">
      <c r="A21" t="s">
        <v>2581</v>
      </c>
      <c r="B21">
        <v>1.8875999999999999</v>
      </c>
      <c r="C21">
        <v>1.2279999999999999E-3</v>
      </c>
      <c r="D21">
        <v>1</v>
      </c>
      <c r="E21">
        <v>0</v>
      </c>
      <c r="F21">
        <v>0</v>
      </c>
      <c r="G21">
        <v>0</v>
      </c>
      <c r="H21">
        <v>0</v>
      </c>
      <c r="I21">
        <v>0</v>
      </c>
      <c r="J21" t="s">
        <v>3452</v>
      </c>
      <c r="K21">
        <v>1</v>
      </c>
      <c r="L21" t="s">
        <v>94</v>
      </c>
      <c r="M21">
        <v>1</v>
      </c>
      <c r="N21" t="s">
        <v>2040</v>
      </c>
      <c r="O21">
        <v>1.8875999999999999</v>
      </c>
      <c r="P21">
        <v>1.014</v>
      </c>
      <c r="Q21">
        <v>0.82806000000000002</v>
      </c>
      <c r="R21">
        <v>3.6354000000000002</v>
      </c>
      <c r="S21">
        <v>2.0613999999999999</v>
      </c>
    </row>
    <row r="22" spans="1:20" x14ac:dyDescent="0.2">
      <c r="A22" t="s">
        <v>2583</v>
      </c>
      <c r="B22">
        <v>8.5860000000000006E-2</v>
      </c>
      <c r="C22">
        <v>2.7139999999999998E-3</v>
      </c>
      <c r="D22">
        <v>1</v>
      </c>
      <c r="E22">
        <v>1</v>
      </c>
      <c r="F22">
        <v>1</v>
      </c>
      <c r="G22">
        <v>0</v>
      </c>
      <c r="H22">
        <v>0</v>
      </c>
      <c r="I22">
        <v>1</v>
      </c>
      <c r="J22" t="s">
        <v>3452</v>
      </c>
      <c r="K22">
        <v>1</v>
      </c>
      <c r="L22" t="s">
        <v>94</v>
      </c>
      <c r="M22">
        <v>1</v>
      </c>
    </row>
    <row r="23" spans="1:20" x14ac:dyDescent="0.2">
      <c r="A23" t="s">
        <v>2585</v>
      </c>
      <c r="B23">
        <v>2.537E-2</v>
      </c>
      <c r="C23">
        <v>1.8571E-3</v>
      </c>
      <c r="D23">
        <v>1</v>
      </c>
      <c r="E23">
        <v>1</v>
      </c>
      <c r="F23">
        <v>1</v>
      </c>
      <c r="G23">
        <v>1</v>
      </c>
      <c r="H23">
        <v>0</v>
      </c>
      <c r="I23">
        <v>1</v>
      </c>
      <c r="J23" t="s">
        <v>3450</v>
      </c>
      <c r="K23">
        <v>0</v>
      </c>
      <c r="L23" t="s">
        <v>3575</v>
      </c>
      <c r="M23">
        <v>0</v>
      </c>
      <c r="N23" t="s">
        <v>153</v>
      </c>
      <c r="O23">
        <v>2.537E-2</v>
      </c>
      <c r="P23">
        <v>-1.4532E-2</v>
      </c>
      <c r="Q23">
        <v>2.4076E-2</v>
      </c>
      <c r="R23">
        <v>-1.8388E-3</v>
      </c>
      <c r="S23">
        <v>0.17660000000000001</v>
      </c>
      <c r="T23">
        <v>0.16952</v>
      </c>
    </row>
    <row r="24" spans="1:20" x14ac:dyDescent="0.2">
      <c r="A24" t="s">
        <v>2586</v>
      </c>
      <c r="B24">
        <v>0.13192000000000001</v>
      </c>
      <c r="C24">
        <v>2.5344999999999999E-3</v>
      </c>
      <c r="D24">
        <v>1</v>
      </c>
      <c r="E24">
        <v>0</v>
      </c>
      <c r="F24">
        <v>1</v>
      </c>
      <c r="G24">
        <v>0</v>
      </c>
      <c r="H24">
        <v>0</v>
      </c>
      <c r="I24">
        <v>0</v>
      </c>
      <c r="J24" t="s">
        <v>3452</v>
      </c>
      <c r="K24">
        <v>1</v>
      </c>
      <c r="L24" t="s">
        <v>94</v>
      </c>
      <c r="M24">
        <v>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summary_table_v26_27SIs</vt:lpstr>
      <vt:lpstr>summary_table_v26_23SIs</vt:lpstr>
      <vt:lpstr>CW analysis0_27SIs</vt:lpstr>
      <vt:lpstr>CW analysis0_23SIs</vt:lpstr>
      <vt:lpstr>CW analysis1_27SIs</vt:lpstr>
      <vt:lpstr>CW analysis1_23SIs</vt:lpstr>
      <vt:lpstr>CW analysis2_23SIs</vt:lpstr>
      <vt:lpstr>Innovation summaries</vt:lpstr>
      <vt:lpstr>Indicator summaries</vt:lpstr>
      <vt:lpstr>define EA regions</vt:lpstr>
      <vt:lpstr>metadata labelling</vt:lpstr>
      <vt:lpstr>expert coding CZ</vt:lpstr>
      <vt:lpstr>formative phase NB 29May</vt:lpstr>
      <vt:lpstr>Priority Indicators (n=23)</vt:lpstr>
      <vt:lpstr>Full Indicator List</vt:lpstr>
      <vt:lpstr>exportSPSS 23SIs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CW</cp:lastModifiedBy>
  <dcterms:created xsi:type="dcterms:W3CDTF">2025-05-02T12:42:34Z</dcterms:created>
  <dcterms:modified xsi:type="dcterms:W3CDTF">2025-07-26T08:11:10Z</dcterms:modified>
</cp:coreProperties>
</file>